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8C7F3FC7-E3B1-4704-9314-F0F66346DE21}" xr6:coauthVersionLast="41" xr6:coauthVersionMax="41" xr10:uidLastSave="{00000000-0000-0000-0000-000000000000}"/>
  <bookViews>
    <workbookView xWindow="-120" yWindow="-120" windowWidth="29040" windowHeight="15990" tabRatio="774" firstSheet="5" activeTab="5" xr2:uid="{00000000-000D-0000-FFFF-FFFF00000000}"/>
  </bookViews>
  <sheets>
    <sheet name="1Month" sheetId="20" r:id="rId1"/>
    <sheet name="1Night" sheetId="11" r:id="rId2"/>
    <sheet name="Max vs UT Date" sheetId="21" r:id="rId3"/>
    <sheet name="Max vs UT hrs" sheetId="17" r:id="rId4"/>
    <sheet name="Max vs LST" sheetId="16" r:id="rId5"/>
    <sheet name="SQM" sheetId="1" r:id="rId6"/>
    <sheet name="Summary" sheetId="3" r:id="rId7"/>
  </sheets>
  <definedNames>
    <definedName name="AVE_30">OFFSET(SQM!$T$13,0,0,COUNTA(SQM!$T:$T)-COUNTIF(SQM!$A$1:$A$1000,"=#*"),1)</definedName>
    <definedName name="Datelist">OFFSET(Summary!$A$3,0,0,'1Night'!$F$1,1)</definedName>
    <definedName name="MPSAS">OFFSET(SQM!$L$13,0,0,COUNTA(SQM!$L:$L)-COUNTIF(SQM!$A$1:$A$1000,"=#*"),1)</definedName>
    <definedName name="UTDATE">OFFSET(SQM!$A$13,0,0,COUNTA(SQM!$A:$A)-COUNTIF(SQM!$A$1:$A$1000,"=#*"),1)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" i="20" l="1"/>
  <c r="I4" i="20"/>
  <c r="B6" i="20" s="1"/>
  <c r="B2" i="20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492" i="3"/>
  <c r="AE493" i="3"/>
  <c r="AE494" i="3"/>
  <c r="AE495" i="3"/>
  <c r="AE496" i="3"/>
  <c r="AE497" i="3"/>
  <c r="AE498" i="3"/>
  <c r="AE499" i="3"/>
  <c r="AE500" i="3"/>
  <c r="AE501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492" i="3"/>
  <c r="AD493" i="3"/>
  <c r="AD494" i="3"/>
  <c r="AD495" i="3"/>
  <c r="AD496" i="3"/>
  <c r="AD497" i="3"/>
  <c r="AD498" i="3"/>
  <c r="AD499" i="3"/>
  <c r="AD500" i="3"/>
  <c r="AD501" i="3"/>
  <c r="AJ13" i="1"/>
  <c r="AM13" i="1"/>
  <c r="AJ14" i="1"/>
  <c r="AM14" i="1" s="1"/>
  <c r="AK14" i="1"/>
  <c r="AL14" i="1" s="1"/>
  <c r="AK15" i="1"/>
  <c r="AL15" i="1"/>
  <c r="AK16" i="1"/>
  <c r="AL16" i="1"/>
  <c r="AK17" i="1"/>
  <c r="AL17" i="1" s="1"/>
  <c r="AK18" i="1"/>
  <c r="AL18" i="1" s="1"/>
  <c r="AK19" i="1"/>
  <c r="AL19" i="1"/>
  <c r="AK20" i="1"/>
  <c r="AL20" i="1"/>
  <c r="AK21" i="1"/>
  <c r="AL21" i="1" s="1"/>
  <c r="AK22" i="1"/>
  <c r="AL22" i="1" s="1"/>
  <c r="AK23" i="1"/>
  <c r="AL23" i="1"/>
  <c r="AK24" i="1"/>
  <c r="AL24" i="1"/>
  <c r="AK25" i="1"/>
  <c r="AL25" i="1" s="1"/>
  <c r="AK26" i="1"/>
  <c r="AL26" i="1" s="1"/>
  <c r="AK27" i="1"/>
  <c r="AL27" i="1"/>
  <c r="AK28" i="1"/>
  <c r="AL28" i="1"/>
  <c r="AK29" i="1"/>
  <c r="AL29" i="1" s="1"/>
  <c r="AK30" i="1"/>
  <c r="AL30" i="1" s="1"/>
  <c r="AK31" i="1"/>
  <c r="AL31" i="1" s="1"/>
  <c r="AK32" i="1"/>
  <c r="AL32" i="1"/>
  <c r="AK33" i="1"/>
  <c r="AL33" i="1" s="1"/>
  <c r="AK34" i="1"/>
  <c r="AL34" i="1" s="1"/>
  <c r="AK35" i="1"/>
  <c r="AL35" i="1" s="1"/>
  <c r="AK36" i="1"/>
  <c r="AL36" i="1"/>
  <c r="AK37" i="1"/>
  <c r="AL37" i="1" s="1"/>
  <c r="AK38" i="1"/>
  <c r="AL38" i="1" s="1"/>
  <c r="AK39" i="1"/>
  <c r="AL39" i="1"/>
  <c r="AK40" i="1"/>
  <c r="AL40" i="1"/>
  <c r="AK41" i="1"/>
  <c r="AL41" i="1" s="1"/>
  <c r="AK42" i="1"/>
  <c r="AL42" i="1" s="1"/>
  <c r="AK43" i="1"/>
  <c r="AL43" i="1"/>
  <c r="AK44" i="1"/>
  <c r="AL44" i="1"/>
  <c r="AK45" i="1"/>
  <c r="AL45" i="1" s="1"/>
  <c r="AK46" i="1"/>
  <c r="AL46" i="1" s="1"/>
  <c r="AK47" i="1"/>
  <c r="AL47" i="1" s="1"/>
  <c r="AK48" i="1"/>
  <c r="AL48" i="1"/>
  <c r="AK49" i="1"/>
  <c r="AL49" i="1" s="1"/>
  <c r="AK50" i="1"/>
  <c r="AL50" i="1" s="1"/>
  <c r="AK51" i="1"/>
  <c r="AL51" i="1" s="1"/>
  <c r="AK52" i="1"/>
  <c r="AL52" i="1"/>
  <c r="AK53" i="1"/>
  <c r="AL53" i="1" s="1"/>
  <c r="AK54" i="1"/>
  <c r="AL54" i="1" s="1"/>
  <c r="AK55" i="1"/>
  <c r="AL55" i="1"/>
  <c r="AK56" i="1"/>
  <c r="AL56" i="1"/>
  <c r="AK57" i="1"/>
  <c r="AL57" i="1" s="1"/>
  <c r="AK58" i="1"/>
  <c r="AL58" i="1" s="1"/>
  <c r="AK59" i="1"/>
  <c r="AL59" i="1"/>
  <c r="AK60" i="1"/>
  <c r="AL60" i="1"/>
  <c r="AK61" i="1"/>
  <c r="AL61" i="1" s="1"/>
  <c r="AK62" i="1"/>
  <c r="AL62" i="1" s="1"/>
  <c r="AK63" i="1"/>
  <c r="AL63" i="1" s="1"/>
  <c r="AK64" i="1"/>
  <c r="AL64" i="1"/>
  <c r="AK65" i="1"/>
  <c r="AL65" i="1" s="1"/>
  <c r="AK66" i="1"/>
  <c r="AL66" i="1" s="1"/>
  <c r="AK67" i="1"/>
  <c r="AL67" i="1" s="1"/>
  <c r="AK68" i="1"/>
  <c r="AL68" i="1"/>
  <c r="AK69" i="1"/>
  <c r="AL69" i="1" s="1"/>
  <c r="AK70" i="1"/>
  <c r="AL70" i="1" s="1"/>
  <c r="AK71" i="1"/>
  <c r="AL71" i="1"/>
  <c r="AK72" i="1"/>
  <c r="AL72" i="1"/>
  <c r="AK73" i="1"/>
  <c r="AL73" i="1" s="1"/>
  <c r="AK74" i="1"/>
  <c r="AL74" i="1" s="1"/>
  <c r="AK75" i="1"/>
  <c r="AL75" i="1"/>
  <c r="AK76" i="1"/>
  <c r="AL76" i="1"/>
  <c r="AK77" i="1"/>
  <c r="AL77" i="1" s="1"/>
  <c r="AK78" i="1"/>
  <c r="AL78" i="1" s="1"/>
  <c r="AK79" i="1"/>
  <c r="AL79" i="1" s="1"/>
  <c r="AK80" i="1"/>
  <c r="AL80" i="1"/>
  <c r="AK81" i="1"/>
  <c r="AL81" i="1" s="1"/>
  <c r="AK82" i="1"/>
  <c r="AL82" i="1" s="1"/>
  <c r="AK83" i="1"/>
  <c r="AL83" i="1" s="1"/>
  <c r="AK84" i="1"/>
  <c r="AL84" i="1"/>
  <c r="AK85" i="1"/>
  <c r="AL85" i="1" s="1"/>
  <c r="AK86" i="1"/>
  <c r="AL86" i="1" s="1"/>
  <c r="AK87" i="1"/>
  <c r="AL87" i="1"/>
  <c r="AK88" i="1"/>
  <c r="AL88" i="1"/>
  <c r="AK89" i="1"/>
  <c r="AL89" i="1" s="1"/>
  <c r="AK90" i="1"/>
  <c r="AL90" i="1" s="1"/>
  <c r="AK91" i="1"/>
  <c r="AL91" i="1"/>
  <c r="AK92" i="1"/>
  <c r="AL92" i="1"/>
  <c r="AK93" i="1"/>
  <c r="AL93" i="1" s="1"/>
  <c r="AK94" i="1"/>
  <c r="AL94" i="1" s="1"/>
  <c r="AK95" i="1"/>
  <c r="AL95" i="1" s="1"/>
  <c r="AK96" i="1"/>
  <c r="AL96" i="1"/>
  <c r="AK97" i="1"/>
  <c r="AL97" i="1" s="1"/>
  <c r="AK98" i="1"/>
  <c r="AL98" i="1" s="1"/>
  <c r="AK99" i="1"/>
  <c r="AL99" i="1" s="1"/>
  <c r="AK100" i="1"/>
  <c r="AL100" i="1"/>
  <c r="AK101" i="1"/>
  <c r="AL101" i="1" s="1"/>
  <c r="AK102" i="1"/>
  <c r="AL102" i="1" s="1"/>
  <c r="AK103" i="1"/>
  <c r="AL103" i="1"/>
  <c r="AK104" i="1"/>
  <c r="AL104" i="1" s="1"/>
  <c r="AK105" i="1"/>
  <c r="AL105" i="1" s="1"/>
  <c r="AK106" i="1"/>
  <c r="AL106" i="1" s="1"/>
  <c r="AK107" i="1"/>
  <c r="AL107" i="1"/>
  <c r="AK108" i="1"/>
  <c r="AL108" i="1"/>
  <c r="AK109" i="1"/>
  <c r="AL109" i="1" s="1"/>
  <c r="AK110" i="1"/>
  <c r="AL110" i="1" s="1"/>
  <c r="AK111" i="1"/>
  <c r="AL111" i="1" s="1"/>
  <c r="AK112" i="1"/>
  <c r="AL112" i="1"/>
  <c r="AK113" i="1"/>
  <c r="AL113" i="1" s="1"/>
  <c r="AK114" i="1"/>
  <c r="AL114" i="1" s="1"/>
  <c r="AK115" i="1"/>
  <c r="AL115" i="1" s="1"/>
  <c r="AK116" i="1"/>
  <c r="AL116" i="1" s="1"/>
  <c r="AK117" i="1"/>
  <c r="AL117" i="1" s="1"/>
  <c r="AK118" i="1"/>
  <c r="AL118" i="1" s="1"/>
  <c r="AK119" i="1"/>
  <c r="AL119" i="1"/>
  <c r="AK120" i="1"/>
  <c r="AL120" i="1" s="1"/>
  <c r="AK121" i="1"/>
  <c r="AL121" i="1" s="1"/>
  <c r="AK122" i="1"/>
  <c r="AL122" i="1" s="1"/>
  <c r="AK123" i="1"/>
  <c r="AL123" i="1"/>
  <c r="AK124" i="1"/>
  <c r="AL124" i="1"/>
  <c r="AK125" i="1"/>
  <c r="AL125" i="1" s="1"/>
  <c r="AK126" i="1"/>
  <c r="AL126" i="1" s="1"/>
  <c r="AK127" i="1"/>
  <c r="AL127" i="1" s="1"/>
  <c r="AK128" i="1"/>
  <c r="AL128" i="1"/>
  <c r="AK129" i="1"/>
  <c r="AL129" i="1" s="1"/>
  <c r="AK130" i="1"/>
  <c r="AL130" i="1" s="1"/>
  <c r="AK131" i="1"/>
  <c r="AL131" i="1" s="1"/>
  <c r="AK132" i="1"/>
  <c r="AL132" i="1" s="1"/>
  <c r="AK133" i="1"/>
  <c r="AL133" i="1" s="1"/>
  <c r="AK134" i="1"/>
  <c r="AL134" i="1" s="1"/>
  <c r="AK135" i="1"/>
  <c r="AL135" i="1"/>
  <c r="AK136" i="1"/>
  <c r="AL136" i="1" s="1"/>
  <c r="AK137" i="1"/>
  <c r="AL137" i="1" s="1"/>
  <c r="AK138" i="1"/>
  <c r="AL138" i="1" s="1"/>
  <c r="AK139" i="1"/>
  <c r="AL139" i="1"/>
  <c r="AK140" i="1"/>
  <c r="AL140" i="1"/>
  <c r="AK141" i="1"/>
  <c r="AL141" i="1" s="1"/>
  <c r="AK142" i="1"/>
  <c r="AL142" i="1" s="1"/>
  <c r="AK143" i="1"/>
  <c r="AL143" i="1" s="1"/>
  <c r="AK144" i="1"/>
  <c r="AL144" i="1"/>
  <c r="AK145" i="1"/>
  <c r="AL145" i="1" s="1"/>
  <c r="AK146" i="1"/>
  <c r="AL146" i="1" s="1"/>
  <c r="AK147" i="1"/>
  <c r="AL147" i="1" s="1"/>
  <c r="AK148" i="1"/>
  <c r="AL148" i="1" s="1"/>
  <c r="AK149" i="1"/>
  <c r="AL149" i="1" s="1"/>
  <c r="AK150" i="1"/>
  <c r="AL150" i="1" s="1"/>
  <c r="AK151" i="1"/>
  <c r="AL151" i="1"/>
  <c r="AK152" i="1"/>
  <c r="AL152" i="1" s="1"/>
  <c r="AK153" i="1"/>
  <c r="AL153" i="1" s="1"/>
  <c r="AK154" i="1"/>
  <c r="AL154" i="1" s="1"/>
  <c r="AK155" i="1"/>
  <c r="AL155" i="1"/>
  <c r="AK156" i="1"/>
  <c r="AL156" i="1"/>
  <c r="AK157" i="1"/>
  <c r="AL157" i="1" s="1"/>
  <c r="AK158" i="1"/>
  <c r="AL158" i="1" s="1"/>
  <c r="AK159" i="1"/>
  <c r="AL159" i="1" s="1"/>
  <c r="AK160" i="1"/>
  <c r="AL160" i="1"/>
  <c r="AK161" i="1"/>
  <c r="AL161" i="1" s="1"/>
  <c r="AK162" i="1"/>
  <c r="AL162" i="1" s="1"/>
  <c r="AK163" i="1"/>
  <c r="AL163" i="1" s="1"/>
  <c r="AK164" i="1"/>
  <c r="AL164" i="1" s="1"/>
  <c r="AK165" i="1"/>
  <c r="AL165" i="1" s="1"/>
  <c r="AK166" i="1"/>
  <c r="AL166" i="1" s="1"/>
  <c r="AK167" i="1"/>
  <c r="AL167" i="1"/>
  <c r="AK168" i="1"/>
  <c r="AL168" i="1" s="1"/>
  <c r="AK169" i="1"/>
  <c r="AL169" i="1" s="1"/>
  <c r="AK170" i="1"/>
  <c r="AL170" i="1" s="1"/>
  <c r="AK171" i="1"/>
  <c r="AL171" i="1"/>
  <c r="AK172" i="1"/>
  <c r="AL172" i="1"/>
  <c r="AK173" i="1"/>
  <c r="AL173" i="1" s="1"/>
  <c r="AK174" i="1"/>
  <c r="AL174" i="1" s="1"/>
  <c r="AK175" i="1"/>
  <c r="AL175" i="1" s="1"/>
  <c r="AK176" i="1"/>
  <c r="AL176" i="1"/>
  <c r="AK177" i="1"/>
  <c r="AL177" i="1" s="1"/>
  <c r="AK178" i="1"/>
  <c r="AL178" i="1" s="1"/>
  <c r="AK179" i="1"/>
  <c r="AL179" i="1" s="1"/>
  <c r="AK180" i="1"/>
  <c r="AL180" i="1" s="1"/>
  <c r="AK181" i="1"/>
  <c r="AL181" i="1" s="1"/>
  <c r="AK182" i="1"/>
  <c r="AL182" i="1" s="1"/>
  <c r="AK183" i="1"/>
  <c r="AL183" i="1"/>
  <c r="AK184" i="1"/>
  <c r="AL184" i="1" s="1"/>
  <c r="AK185" i="1"/>
  <c r="AL185" i="1" s="1"/>
  <c r="AK186" i="1"/>
  <c r="AL186" i="1" s="1"/>
  <c r="AK187" i="1"/>
  <c r="AL187" i="1"/>
  <c r="AK188" i="1"/>
  <c r="AL188" i="1"/>
  <c r="AK189" i="1"/>
  <c r="AL189" i="1" s="1"/>
  <c r="AK190" i="1"/>
  <c r="AL190" i="1" s="1"/>
  <c r="AK191" i="1"/>
  <c r="AL191" i="1" s="1"/>
  <c r="AK192" i="1"/>
  <c r="AL192" i="1"/>
  <c r="AK193" i="1"/>
  <c r="AL193" i="1" s="1"/>
  <c r="AK194" i="1"/>
  <c r="AL194" i="1" s="1"/>
  <c r="AK195" i="1"/>
  <c r="AL195" i="1" s="1"/>
  <c r="AK196" i="1"/>
  <c r="AL196" i="1" s="1"/>
  <c r="AK197" i="1"/>
  <c r="AL197" i="1" s="1"/>
  <c r="AK198" i="1"/>
  <c r="AL198" i="1" s="1"/>
  <c r="AK199" i="1"/>
  <c r="AL199" i="1"/>
  <c r="AK200" i="1"/>
  <c r="AL200" i="1" s="1"/>
  <c r="AK201" i="1"/>
  <c r="AL201" i="1" s="1"/>
  <c r="AK202" i="1"/>
  <c r="AL202" i="1" s="1"/>
  <c r="AK203" i="1"/>
  <c r="AL203" i="1"/>
  <c r="AK204" i="1"/>
  <c r="AL204" i="1"/>
  <c r="AK205" i="1"/>
  <c r="AL205" i="1" s="1"/>
  <c r="AK206" i="1"/>
  <c r="AL206" i="1" s="1"/>
  <c r="AK207" i="1"/>
  <c r="AL207" i="1" s="1"/>
  <c r="AK208" i="1"/>
  <c r="AL208" i="1"/>
  <c r="AK209" i="1"/>
  <c r="AL209" i="1" s="1"/>
  <c r="AK210" i="1"/>
  <c r="AL210" i="1" s="1"/>
  <c r="AK211" i="1"/>
  <c r="AL211" i="1" s="1"/>
  <c r="AK212" i="1"/>
  <c r="AL212" i="1" s="1"/>
  <c r="AK213" i="1"/>
  <c r="AL213" i="1" s="1"/>
  <c r="AK214" i="1"/>
  <c r="AL214" i="1" s="1"/>
  <c r="AK215" i="1"/>
  <c r="AL215" i="1"/>
  <c r="AK216" i="1"/>
  <c r="AL216" i="1" s="1"/>
  <c r="AK217" i="1"/>
  <c r="AL217" i="1" s="1"/>
  <c r="AK218" i="1"/>
  <c r="AL218" i="1" s="1"/>
  <c r="AK219" i="1"/>
  <c r="AL219" i="1"/>
  <c r="AK220" i="1"/>
  <c r="AL220" i="1"/>
  <c r="AK221" i="1"/>
  <c r="AL221" i="1" s="1"/>
  <c r="AK222" i="1"/>
  <c r="AL222" i="1" s="1"/>
  <c r="AK223" i="1"/>
  <c r="AL223" i="1" s="1"/>
  <c r="AK224" i="1"/>
  <c r="AL224" i="1"/>
  <c r="AK225" i="1"/>
  <c r="AL225" i="1" s="1"/>
  <c r="AK226" i="1"/>
  <c r="AL226" i="1" s="1"/>
  <c r="AK227" i="1"/>
  <c r="AL227" i="1" s="1"/>
  <c r="AK228" i="1"/>
  <c r="AL228" i="1" s="1"/>
  <c r="AK229" i="1"/>
  <c r="AL229" i="1" s="1"/>
  <c r="AK230" i="1"/>
  <c r="AL230" i="1" s="1"/>
  <c r="AK231" i="1"/>
  <c r="AL231" i="1"/>
  <c r="AK232" i="1"/>
  <c r="AL232" i="1" s="1"/>
  <c r="AK233" i="1"/>
  <c r="AL233" i="1" s="1"/>
  <c r="AK234" i="1"/>
  <c r="AL234" i="1" s="1"/>
  <c r="AK235" i="1"/>
  <c r="AL235" i="1"/>
  <c r="AK236" i="1"/>
  <c r="AL236" i="1"/>
  <c r="AK237" i="1"/>
  <c r="AL237" i="1" s="1"/>
  <c r="AK238" i="1"/>
  <c r="AL238" i="1" s="1"/>
  <c r="AK239" i="1"/>
  <c r="AL239" i="1" s="1"/>
  <c r="AK240" i="1"/>
  <c r="AL240" i="1"/>
  <c r="AK241" i="1"/>
  <c r="AL241" i="1" s="1"/>
  <c r="AK242" i="1"/>
  <c r="AL242" i="1" s="1"/>
  <c r="AK243" i="1"/>
  <c r="AL243" i="1" s="1"/>
  <c r="AK244" i="1"/>
  <c r="AL244" i="1" s="1"/>
  <c r="AM244" i="1" s="1"/>
  <c r="AK245" i="1"/>
  <c r="AL245" i="1" s="1"/>
  <c r="AK246" i="1"/>
  <c r="AL246" i="1" s="1"/>
  <c r="AK247" i="1"/>
  <c r="AL247" i="1"/>
  <c r="AK248" i="1"/>
  <c r="AL248" i="1" s="1"/>
  <c r="AK249" i="1"/>
  <c r="AL249" i="1" s="1"/>
  <c r="AK250" i="1"/>
  <c r="AL250" i="1" s="1"/>
  <c r="AK251" i="1"/>
  <c r="AL251" i="1"/>
  <c r="AK252" i="1"/>
  <c r="AL252" i="1"/>
  <c r="AK253" i="1"/>
  <c r="AL253" i="1" s="1"/>
  <c r="AK254" i="1"/>
  <c r="AL254" i="1" s="1"/>
  <c r="AK255" i="1"/>
  <c r="AL255" i="1" s="1"/>
  <c r="AK256" i="1"/>
  <c r="AL256" i="1"/>
  <c r="AK257" i="1"/>
  <c r="AL257" i="1" s="1"/>
  <c r="AK258" i="1"/>
  <c r="AL258" i="1" s="1"/>
  <c r="AK259" i="1"/>
  <c r="AL259" i="1" s="1"/>
  <c r="AK260" i="1"/>
  <c r="AL260" i="1" s="1"/>
  <c r="AK261" i="1"/>
  <c r="AL261" i="1" s="1"/>
  <c r="AK262" i="1"/>
  <c r="AL262" i="1" s="1"/>
  <c r="AK263" i="1"/>
  <c r="AL263" i="1"/>
  <c r="AK264" i="1"/>
  <c r="AL264" i="1" s="1"/>
  <c r="AK265" i="1"/>
  <c r="AL265" i="1" s="1"/>
  <c r="AK266" i="1"/>
  <c r="AL266" i="1" s="1"/>
  <c r="AK267" i="1"/>
  <c r="AL267" i="1"/>
  <c r="AK268" i="1"/>
  <c r="AL268" i="1"/>
  <c r="AK269" i="1"/>
  <c r="AL269" i="1" s="1"/>
  <c r="AK270" i="1"/>
  <c r="AL270" i="1" s="1"/>
  <c r="AK271" i="1"/>
  <c r="AL271" i="1" s="1"/>
  <c r="AK272" i="1"/>
  <c r="AL272" i="1"/>
  <c r="AK273" i="1"/>
  <c r="AL273" i="1" s="1"/>
  <c r="AK274" i="1"/>
  <c r="AL274" i="1" s="1"/>
  <c r="AK275" i="1"/>
  <c r="AL275" i="1" s="1"/>
  <c r="AK276" i="1"/>
  <c r="AL276" i="1" s="1"/>
  <c r="AM276" i="1" s="1"/>
  <c r="AK277" i="1"/>
  <c r="AL277" i="1" s="1"/>
  <c r="AK278" i="1"/>
  <c r="AL278" i="1" s="1"/>
  <c r="AK279" i="1"/>
  <c r="AL279" i="1"/>
  <c r="AK280" i="1"/>
  <c r="AL280" i="1" s="1"/>
  <c r="AK281" i="1"/>
  <c r="AL281" i="1" s="1"/>
  <c r="AK282" i="1"/>
  <c r="AL282" i="1" s="1"/>
  <c r="AK283" i="1"/>
  <c r="AL283" i="1"/>
  <c r="AK284" i="1"/>
  <c r="AL284" i="1" s="1"/>
  <c r="AK285" i="1"/>
  <c r="AL285" i="1" s="1"/>
  <c r="AK286" i="1"/>
  <c r="AL286" i="1" s="1"/>
  <c r="AK287" i="1"/>
  <c r="AL287" i="1" s="1"/>
  <c r="AK288" i="1"/>
  <c r="AL288" i="1"/>
  <c r="AK289" i="1"/>
  <c r="AL289" i="1" s="1"/>
  <c r="AK290" i="1"/>
  <c r="AL290" i="1" s="1"/>
  <c r="AK291" i="1"/>
  <c r="AL291" i="1" s="1"/>
  <c r="AK292" i="1"/>
  <c r="AL292" i="1" s="1"/>
  <c r="AK293" i="1"/>
  <c r="AL293" i="1" s="1"/>
  <c r="AK294" i="1"/>
  <c r="AL294" i="1" s="1"/>
  <c r="AK295" i="1"/>
  <c r="AL295" i="1"/>
  <c r="AK296" i="1"/>
  <c r="AL296" i="1" s="1"/>
  <c r="AK297" i="1"/>
  <c r="AL297" i="1" s="1"/>
  <c r="AK298" i="1"/>
  <c r="AL298" i="1" s="1"/>
  <c r="AK299" i="1"/>
  <c r="AL299" i="1" s="1"/>
  <c r="AK300" i="1"/>
  <c r="AL300" i="1"/>
  <c r="AK301" i="1"/>
  <c r="AL301" i="1" s="1"/>
  <c r="AK302" i="1"/>
  <c r="AL302" i="1" s="1"/>
  <c r="AK303" i="1"/>
  <c r="AL303" i="1" s="1"/>
  <c r="AK304" i="1"/>
  <c r="AL304" i="1"/>
  <c r="AK305" i="1"/>
  <c r="AL305" i="1" s="1"/>
  <c r="AK306" i="1"/>
  <c r="AL306" i="1" s="1"/>
  <c r="AK307" i="1"/>
  <c r="AL307" i="1" s="1"/>
  <c r="AK308" i="1"/>
  <c r="AL308" i="1" s="1"/>
  <c r="AK309" i="1"/>
  <c r="AL309" i="1" s="1"/>
  <c r="AK310" i="1"/>
  <c r="AL310" i="1" s="1"/>
  <c r="AK311" i="1"/>
  <c r="AL311" i="1"/>
  <c r="AK312" i="1"/>
  <c r="AL312" i="1" s="1"/>
  <c r="AK313" i="1"/>
  <c r="AL313" i="1" s="1"/>
  <c r="AK314" i="1"/>
  <c r="AL314" i="1" s="1"/>
  <c r="AK315" i="1"/>
  <c r="AL315" i="1" s="1"/>
  <c r="AK316" i="1"/>
  <c r="AL316" i="1" s="1"/>
  <c r="AK317" i="1"/>
  <c r="AL317" i="1" s="1"/>
  <c r="AK318" i="1"/>
  <c r="AL318" i="1" s="1"/>
  <c r="AK319" i="1"/>
  <c r="AL319" i="1" s="1"/>
  <c r="AK320" i="1"/>
  <c r="AL320" i="1"/>
  <c r="AK321" i="1"/>
  <c r="AL321" i="1" s="1"/>
  <c r="AK322" i="1"/>
  <c r="AL322" i="1" s="1"/>
  <c r="AK323" i="1"/>
  <c r="AL323" i="1" s="1"/>
  <c r="AK324" i="1"/>
  <c r="AL324" i="1" s="1"/>
  <c r="AK325" i="1"/>
  <c r="AL325" i="1" s="1"/>
  <c r="AK326" i="1"/>
  <c r="AL326" i="1" s="1"/>
  <c r="AK327" i="1"/>
  <c r="AL327" i="1"/>
  <c r="AK328" i="1"/>
  <c r="AL328" i="1" s="1"/>
  <c r="AK329" i="1"/>
  <c r="AL329" i="1" s="1"/>
  <c r="AK330" i="1"/>
  <c r="AL330" i="1" s="1"/>
  <c r="AK331" i="1"/>
  <c r="AL331" i="1" s="1"/>
  <c r="AK332" i="1"/>
  <c r="AL332" i="1"/>
  <c r="AK333" i="1"/>
  <c r="AL333" i="1" s="1"/>
  <c r="AK334" i="1"/>
  <c r="AL334" i="1" s="1"/>
  <c r="AK335" i="1"/>
  <c r="AL335" i="1" s="1"/>
  <c r="AK336" i="1"/>
  <c r="AL336" i="1"/>
  <c r="AK337" i="1"/>
  <c r="AL337" i="1" s="1"/>
  <c r="AK338" i="1"/>
  <c r="AL338" i="1" s="1"/>
  <c r="AK339" i="1"/>
  <c r="AL339" i="1" s="1"/>
  <c r="AK340" i="1"/>
  <c r="AL340" i="1" s="1"/>
  <c r="AK341" i="1"/>
  <c r="AL341" i="1" s="1"/>
  <c r="AK342" i="1"/>
  <c r="AL342" i="1" s="1"/>
  <c r="AK343" i="1"/>
  <c r="AL343" i="1"/>
  <c r="AK344" i="1"/>
  <c r="AL344" i="1" s="1"/>
  <c r="AK345" i="1"/>
  <c r="AL345" i="1" s="1"/>
  <c r="AK346" i="1"/>
  <c r="AL346" i="1" s="1"/>
  <c r="AK347" i="1"/>
  <c r="AL347" i="1" s="1"/>
  <c r="AK348" i="1"/>
  <c r="AL348" i="1" s="1"/>
  <c r="AK349" i="1"/>
  <c r="AL349" i="1" s="1"/>
  <c r="AK350" i="1"/>
  <c r="AL350" i="1" s="1"/>
  <c r="AK351" i="1"/>
  <c r="AL351" i="1" s="1"/>
  <c r="AK352" i="1"/>
  <c r="AL352" i="1" s="1"/>
  <c r="AK353" i="1"/>
  <c r="AL353" i="1"/>
  <c r="AK354" i="1"/>
  <c r="AL354" i="1" s="1"/>
  <c r="AK355" i="1"/>
  <c r="AL355" i="1" s="1"/>
  <c r="AK356" i="1"/>
  <c r="AL356" i="1"/>
  <c r="AK357" i="1"/>
  <c r="AL357" i="1" s="1"/>
  <c r="AK358" i="1"/>
  <c r="AL358" i="1" s="1"/>
  <c r="AK359" i="1"/>
  <c r="AL359" i="1" s="1"/>
  <c r="AK360" i="1"/>
  <c r="AL360" i="1"/>
  <c r="AK361" i="1"/>
  <c r="AL361" i="1"/>
  <c r="AK362" i="1"/>
  <c r="AL362" i="1" s="1"/>
  <c r="AK363" i="1"/>
  <c r="AL363" i="1" s="1"/>
  <c r="AK364" i="1"/>
  <c r="AL364" i="1"/>
  <c r="AK365" i="1"/>
  <c r="AL365" i="1"/>
  <c r="AK366" i="1"/>
  <c r="AL366" i="1" s="1"/>
  <c r="AK367" i="1"/>
  <c r="AL367" i="1" s="1"/>
  <c r="AK368" i="1"/>
  <c r="AL368" i="1" s="1"/>
  <c r="AK369" i="1"/>
  <c r="AL369" i="1"/>
  <c r="AK370" i="1"/>
  <c r="AL370" i="1" s="1"/>
  <c r="AK371" i="1"/>
  <c r="AL371" i="1" s="1"/>
  <c r="AK372" i="1"/>
  <c r="AL372" i="1"/>
  <c r="AK373" i="1"/>
  <c r="AL373" i="1" s="1"/>
  <c r="AK374" i="1"/>
  <c r="AL374" i="1" s="1"/>
  <c r="AK375" i="1"/>
  <c r="AL375" i="1" s="1"/>
  <c r="AK376" i="1"/>
  <c r="AL376" i="1"/>
  <c r="AK377" i="1"/>
  <c r="AL377" i="1"/>
  <c r="AK378" i="1"/>
  <c r="AL378" i="1" s="1"/>
  <c r="AK379" i="1"/>
  <c r="AL379" i="1" s="1"/>
  <c r="AK380" i="1"/>
  <c r="AL380" i="1"/>
  <c r="AK381" i="1"/>
  <c r="AL381" i="1"/>
  <c r="AK382" i="1"/>
  <c r="AL382" i="1" s="1"/>
  <c r="AK383" i="1"/>
  <c r="AL383" i="1" s="1"/>
  <c r="AK384" i="1"/>
  <c r="AL384" i="1" s="1"/>
  <c r="AK385" i="1"/>
  <c r="AL385" i="1"/>
  <c r="AK386" i="1"/>
  <c r="AL386" i="1" s="1"/>
  <c r="AK387" i="1"/>
  <c r="AL387" i="1" s="1"/>
  <c r="AK388" i="1"/>
  <c r="AL388" i="1"/>
  <c r="AK389" i="1"/>
  <c r="AL389" i="1" s="1"/>
  <c r="AK390" i="1"/>
  <c r="AL390" i="1" s="1"/>
  <c r="AK391" i="1"/>
  <c r="AL391" i="1" s="1"/>
  <c r="AK392" i="1"/>
  <c r="AL392" i="1"/>
  <c r="AK393" i="1"/>
  <c r="AL393" i="1"/>
  <c r="AK394" i="1"/>
  <c r="AL394" i="1" s="1"/>
  <c r="AK395" i="1"/>
  <c r="AL395" i="1" s="1"/>
  <c r="AK396" i="1"/>
  <c r="AL396" i="1"/>
  <c r="AK397" i="1"/>
  <c r="AL397" i="1"/>
  <c r="AK398" i="1"/>
  <c r="AL398" i="1" s="1"/>
  <c r="AK399" i="1"/>
  <c r="AL399" i="1" s="1"/>
  <c r="AK400" i="1"/>
  <c r="AL400" i="1" s="1"/>
  <c r="AK401" i="1"/>
  <c r="AL401" i="1"/>
  <c r="AK402" i="1"/>
  <c r="AL402" i="1" s="1"/>
  <c r="AK403" i="1"/>
  <c r="AL403" i="1" s="1"/>
  <c r="AK404" i="1"/>
  <c r="AL404" i="1"/>
  <c r="AK405" i="1"/>
  <c r="AL405" i="1" s="1"/>
  <c r="AK406" i="1"/>
  <c r="AL406" i="1" s="1"/>
  <c r="AK407" i="1"/>
  <c r="AL407" i="1" s="1"/>
  <c r="AK408" i="1"/>
  <c r="AL408" i="1" s="1"/>
  <c r="AK409" i="1"/>
  <c r="AL409" i="1"/>
  <c r="AK410" i="1"/>
  <c r="AL410" i="1" s="1"/>
  <c r="AK411" i="1"/>
  <c r="AL411" i="1" s="1"/>
  <c r="AK412" i="1"/>
  <c r="AL412" i="1"/>
  <c r="AK413" i="1"/>
  <c r="AL413" i="1" s="1"/>
  <c r="AK414" i="1"/>
  <c r="AL414" i="1" s="1"/>
  <c r="AK415" i="1"/>
  <c r="AL415" i="1" s="1"/>
  <c r="AK416" i="1"/>
  <c r="AL416" i="1" s="1"/>
  <c r="AK417" i="1"/>
  <c r="AL417" i="1"/>
  <c r="AK418" i="1"/>
  <c r="AL418" i="1" s="1"/>
  <c r="AK419" i="1"/>
  <c r="AL419" i="1" s="1"/>
  <c r="AK420" i="1"/>
  <c r="AL420" i="1"/>
  <c r="AK421" i="1"/>
  <c r="AL421" i="1" s="1"/>
  <c r="AK422" i="1"/>
  <c r="AL422" i="1" s="1"/>
  <c r="AK423" i="1"/>
  <c r="AL423" i="1" s="1"/>
  <c r="AK424" i="1"/>
  <c r="AL424" i="1" s="1"/>
  <c r="AK425" i="1"/>
  <c r="AL425" i="1"/>
  <c r="AK426" i="1"/>
  <c r="AL426" i="1" s="1"/>
  <c r="AK427" i="1"/>
  <c r="AL427" i="1" s="1"/>
  <c r="AK428" i="1"/>
  <c r="AL428" i="1"/>
  <c r="AK429" i="1"/>
  <c r="AL429" i="1" s="1"/>
  <c r="AK430" i="1"/>
  <c r="AL430" i="1" s="1"/>
  <c r="AK431" i="1"/>
  <c r="AL431" i="1" s="1"/>
  <c r="AK432" i="1"/>
  <c r="AL432" i="1"/>
  <c r="AK433" i="1"/>
  <c r="AL433" i="1"/>
  <c r="AK434" i="1"/>
  <c r="AL434" i="1" s="1"/>
  <c r="AK435" i="1"/>
  <c r="AL435" i="1" s="1"/>
  <c r="AK436" i="1"/>
  <c r="AL436" i="1"/>
  <c r="AK437" i="1"/>
  <c r="AL437" i="1"/>
  <c r="AK438" i="1"/>
  <c r="AL438" i="1" s="1"/>
  <c r="AK439" i="1"/>
  <c r="AL439" i="1" s="1"/>
  <c r="AK440" i="1"/>
  <c r="AL440" i="1" s="1"/>
  <c r="AK441" i="1"/>
  <c r="AL441" i="1"/>
  <c r="AK442" i="1"/>
  <c r="AL442" i="1" s="1"/>
  <c r="AK443" i="1"/>
  <c r="AL443" i="1" s="1"/>
  <c r="AK444" i="1"/>
  <c r="AL444" i="1"/>
  <c r="AK445" i="1"/>
  <c r="AL445" i="1" s="1"/>
  <c r="AK446" i="1"/>
  <c r="AL446" i="1" s="1"/>
  <c r="AK447" i="1"/>
  <c r="AL447" i="1" s="1"/>
  <c r="AK448" i="1"/>
  <c r="AL448" i="1"/>
  <c r="AK449" i="1"/>
  <c r="AL449" i="1"/>
  <c r="AK450" i="1"/>
  <c r="AL450" i="1" s="1"/>
  <c r="AK451" i="1"/>
  <c r="AL451" i="1" s="1"/>
  <c r="AK452" i="1"/>
  <c r="AL452" i="1"/>
  <c r="AK453" i="1"/>
  <c r="AL453" i="1"/>
  <c r="AK454" i="1"/>
  <c r="AL454" i="1" s="1"/>
  <c r="AK455" i="1"/>
  <c r="AL455" i="1" s="1"/>
  <c r="AK456" i="1"/>
  <c r="AL456" i="1" s="1"/>
  <c r="AK457" i="1"/>
  <c r="AL457" i="1"/>
  <c r="AK458" i="1"/>
  <c r="AL458" i="1" s="1"/>
  <c r="AK459" i="1"/>
  <c r="AL459" i="1" s="1"/>
  <c r="AK460" i="1"/>
  <c r="AL460" i="1"/>
  <c r="AK461" i="1"/>
  <c r="AL461" i="1" s="1"/>
  <c r="AK462" i="1"/>
  <c r="AL462" i="1" s="1"/>
  <c r="AK463" i="1"/>
  <c r="AL463" i="1" s="1"/>
  <c r="AK464" i="1"/>
  <c r="AL464" i="1" s="1"/>
  <c r="AK465" i="1"/>
  <c r="AL465" i="1"/>
  <c r="AK466" i="1"/>
  <c r="AL466" i="1" s="1"/>
  <c r="AK467" i="1"/>
  <c r="AL467" i="1" s="1"/>
  <c r="AK468" i="1"/>
  <c r="AL468" i="1"/>
  <c r="AK469" i="1"/>
  <c r="AL469" i="1" s="1"/>
  <c r="AK470" i="1"/>
  <c r="AL470" i="1" s="1"/>
  <c r="AK471" i="1"/>
  <c r="AL471" i="1" s="1"/>
  <c r="AK472" i="1"/>
  <c r="AL472" i="1" s="1"/>
  <c r="AK473" i="1"/>
  <c r="AL473" i="1"/>
  <c r="AK474" i="1"/>
  <c r="AL474" i="1" s="1"/>
  <c r="AK475" i="1"/>
  <c r="AL475" i="1" s="1"/>
  <c r="AK476" i="1"/>
  <c r="AL476" i="1"/>
  <c r="AK477" i="1"/>
  <c r="AL477" i="1" s="1"/>
  <c r="AK478" i="1"/>
  <c r="AL478" i="1" s="1"/>
  <c r="AK479" i="1"/>
  <c r="AL479" i="1" s="1"/>
  <c r="AK480" i="1"/>
  <c r="AL480" i="1" s="1"/>
  <c r="AK481" i="1"/>
  <c r="AL481" i="1"/>
  <c r="AK482" i="1"/>
  <c r="AL482" i="1" s="1"/>
  <c r="AK483" i="1"/>
  <c r="AL483" i="1" s="1"/>
  <c r="AK484" i="1"/>
  <c r="AL484" i="1"/>
  <c r="AK485" i="1"/>
  <c r="AL485" i="1" s="1"/>
  <c r="AK486" i="1"/>
  <c r="AL486" i="1" s="1"/>
  <c r="AK487" i="1"/>
  <c r="AL487" i="1" s="1"/>
  <c r="AK488" i="1"/>
  <c r="AL488" i="1" s="1"/>
  <c r="AK489" i="1"/>
  <c r="AL489" i="1"/>
  <c r="AK490" i="1"/>
  <c r="AL490" i="1" s="1"/>
  <c r="AK491" i="1"/>
  <c r="AL491" i="1" s="1"/>
  <c r="AK492" i="1"/>
  <c r="AL492" i="1"/>
  <c r="AK493" i="1"/>
  <c r="AL493" i="1" s="1"/>
  <c r="AK494" i="1"/>
  <c r="AL494" i="1" s="1"/>
  <c r="AK495" i="1"/>
  <c r="AL495" i="1" s="1"/>
  <c r="AK496" i="1"/>
  <c r="AL496" i="1"/>
  <c r="AK497" i="1"/>
  <c r="AL497" i="1"/>
  <c r="AK498" i="1"/>
  <c r="AL498" i="1" s="1"/>
  <c r="AK499" i="1"/>
  <c r="AL499" i="1" s="1"/>
  <c r="AK500" i="1"/>
  <c r="AL500" i="1"/>
  <c r="AK501" i="1"/>
  <c r="AL501" i="1"/>
  <c r="AK502" i="1"/>
  <c r="AL502" i="1" s="1"/>
  <c r="AK503" i="1"/>
  <c r="AL503" i="1" s="1"/>
  <c r="AK504" i="1"/>
  <c r="AL504" i="1" s="1"/>
  <c r="AK505" i="1"/>
  <c r="AL505" i="1"/>
  <c r="AK506" i="1"/>
  <c r="AL506" i="1" s="1"/>
  <c r="AK507" i="1"/>
  <c r="AL507" i="1" s="1"/>
  <c r="AK508" i="1"/>
  <c r="AL508" i="1"/>
  <c r="AK509" i="1"/>
  <c r="AL509" i="1" s="1"/>
  <c r="AK510" i="1"/>
  <c r="AL510" i="1" s="1"/>
  <c r="AK511" i="1"/>
  <c r="AL511" i="1" s="1"/>
  <c r="AK512" i="1"/>
  <c r="AL512" i="1"/>
  <c r="AK513" i="1"/>
  <c r="AL513" i="1" s="1"/>
  <c r="AK514" i="1"/>
  <c r="AL514" i="1" s="1"/>
  <c r="AK515" i="1"/>
  <c r="AL515" i="1" s="1"/>
  <c r="AK516" i="1"/>
  <c r="AL516" i="1" s="1"/>
  <c r="AK517" i="1"/>
  <c r="AL517" i="1" s="1"/>
  <c r="AK518" i="1"/>
  <c r="AL518" i="1" s="1"/>
  <c r="AK519" i="1"/>
  <c r="AL519" i="1" s="1"/>
  <c r="AK520" i="1"/>
  <c r="AL520" i="1" s="1"/>
  <c r="AK521" i="1"/>
  <c r="AL521" i="1" s="1"/>
  <c r="AK522" i="1"/>
  <c r="AL522" i="1" s="1"/>
  <c r="AK523" i="1"/>
  <c r="AL523" i="1" s="1"/>
  <c r="AK524" i="1"/>
  <c r="AL524" i="1" s="1"/>
  <c r="AK525" i="1"/>
  <c r="AL525" i="1" s="1"/>
  <c r="AK526" i="1"/>
  <c r="AL526" i="1" s="1"/>
  <c r="AK527" i="1"/>
  <c r="AL527" i="1" s="1"/>
  <c r="AK528" i="1"/>
  <c r="AL528" i="1"/>
  <c r="AK529" i="1"/>
  <c r="AL529" i="1" s="1"/>
  <c r="AK530" i="1"/>
  <c r="AL530" i="1" s="1"/>
  <c r="AK531" i="1"/>
  <c r="AL531" i="1" s="1"/>
  <c r="AK532" i="1"/>
  <c r="AL532" i="1" s="1"/>
  <c r="AK533" i="1"/>
  <c r="AL533" i="1"/>
  <c r="AK534" i="1"/>
  <c r="AL534" i="1" s="1"/>
  <c r="AK535" i="1"/>
  <c r="AL535" i="1" s="1"/>
  <c r="AK536" i="1"/>
  <c r="AL536" i="1" s="1"/>
  <c r="AK537" i="1"/>
  <c r="AL537" i="1" s="1"/>
  <c r="AK538" i="1"/>
  <c r="AL538" i="1" s="1"/>
  <c r="AK539" i="1"/>
  <c r="AL539" i="1" s="1"/>
  <c r="AK540" i="1"/>
  <c r="AL540" i="1" s="1"/>
  <c r="AK541" i="1"/>
  <c r="AL541" i="1" s="1"/>
  <c r="AK542" i="1"/>
  <c r="AL542" i="1" s="1"/>
  <c r="AK543" i="1"/>
  <c r="AL543" i="1" s="1"/>
  <c r="AK544" i="1"/>
  <c r="AL544" i="1" s="1"/>
  <c r="AK545" i="1"/>
  <c r="AL545" i="1" s="1"/>
  <c r="AK546" i="1"/>
  <c r="AL546" i="1" s="1"/>
  <c r="AK547" i="1"/>
  <c r="AL547" i="1" s="1"/>
  <c r="AK548" i="1"/>
  <c r="AL548" i="1" s="1"/>
  <c r="AK549" i="1"/>
  <c r="AL549" i="1"/>
  <c r="AK550" i="1"/>
  <c r="AL550" i="1" s="1"/>
  <c r="AK551" i="1"/>
  <c r="AL551" i="1" s="1"/>
  <c r="AK552" i="1"/>
  <c r="AL552" i="1" s="1"/>
  <c r="AK553" i="1"/>
  <c r="AL553" i="1" s="1"/>
  <c r="AK554" i="1"/>
  <c r="AL554" i="1" s="1"/>
  <c r="AK555" i="1"/>
  <c r="AL555" i="1" s="1"/>
  <c r="AK556" i="1"/>
  <c r="AL556" i="1" s="1"/>
  <c r="AK557" i="1"/>
  <c r="AL557" i="1" s="1"/>
  <c r="AK558" i="1"/>
  <c r="AL558" i="1" s="1"/>
  <c r="AK559" i="1"/>
  <c r="AL559" i="1" s="1"/>
  <c r="AK560" i="1"/>
  <c r="AL560" i="1" s="1"/>
  <c r="AK561" i="1"/>
  <c r="AL561" i="1" s="1"/>
  <c r="AK562" i="1"/>
  <c r="AL562" i="1" s="1"/>
  <c r="AK563" i="1"/>
  <c r="AL563" i="1" s="1"/>
  <c r="AK564" i="1"/>
  <c r="AL564" i="1" s="1"/>
  <c r="AK565" i="1"/>
  <c r="AL565" i="1" s="1"/>
  <c r="AK566" i="1"/>
  <c r="AL566" i="1" s="1"/>
  <c r="AK567" i="1"/>
  <c r="AL567" i="1" s="1"/>
  <c r="AK568" i="1"/>
  <c r="AL568" i="1" s="1"/>
  <c r="AK569" i="1"/>
  <c r="AL569" i="1" s="1"/>
  <c r="AK570" i="1"/>
  <c r="AL570" i="1" s="1"/>
  <c r="AK571" i="1"/>
  <c r="AL571" i="1" s="1"/>
  <c r="AK572" i="1"/>
  <c r="AL572" i="1" s="1"/>
  <c r="AK573" i="1"/>
  <c r="AL573" i="1"/>
  <c r="AK574" i="1"/>
  <c r="AL574" i="1" s="1"/>
  <c r="AK575" i="1"/>
  <c r="AL575" i="1" s="1"/>
  <c r="AK576" i="1"/>
  <c r="AL576" i="1" s="1"/>
  <c r="AK577" i="1"/>
  <c r="AL577" i="1"/>
  <c r="AK578" i="1"/>
  <c r="AL578" i="1" s="1"/>
  <c r="AK579" i="1"/>
  <c r="AL579" i="1" s="1"/>
  <c r="AK580" i="1"/>
  <c r="AL580" i="1" s="1"/>
  <c r="AK581" i="1"/>
  <c r="AL581" i="1"/>
  <c r="AK582" i="1"/>
  <c r="AL582" i="1" s="1"/>
  <c r="AK583" i="1"/>
  <c r="AL583" i="1" s="1"/>
  <c r="AK584" i="1"/>
  <c r="AL584" i="1" s="1"/>
  <c r="AK585" i="1"/>
  <c r="AL585" i="1" s="1"/>
  <c r="AK586" i="1"/>
  <c r="AL586" i="1" s="1"/>
  <c r="AK587" i="1"/>
  <c r="AL587" i="1" s="1"/>
  <c r="AK588" i="1"/>
  <c r="AL588" i="1" s="1"/>
  <c r="AK589" i="1"/>
  <c r="AL589" i="1" s="1"/>
  <c r="AK590" i="1"/>
  <c r="AL590" i="1" s="1"/>
  <c r="AK591" i="1"/>
  <c r="AL591" i="1" s="1"/>
  <c r="AK592" i="1"/>
  <c r="AL592" i="1" s="1"/>
  <c r="AK593" i="1"/>
  <c r="AL593" i="1" s="1"/>
  <c r="AK594" i="1"/>
  <c r="AL594" i="1" s="1"/>
  <c r="AK595" i="1"/>
  <c r="AL595" i="1" s="1"/>
  <c r="AK596" i="1"/>
  <c r="AL596" i="1" s="1"/>
  <c r="AK597" i="1"/>
  <c r="AL597" i="1" s="1"/>
  <c r="AK598" i="1"/>
  <c r="AL598" i="1" s="1"/>
  <c r="AK599" i="1"/>
  <c r="AL599" i="1" s="1"/>
  <c r="AK600" i="1"/>
  <c r="AL600" i="1" s="1"/>
  <c r="AK601" i="1"/>
  <c r="AL601" i="1" s="1"/>
  <c r="AK602" i="1"/>
  <c r="AL602" i="1" s="1"/>
  <c r="AK603" i="1"/>
  <c r="AL603" i="1" s="1"/>
  <c r="AK604" i="1"/>
  <c r="AL604" i="1" s="1"/>
  <c r="AK605" i="1"/>
  <c r="AL605" i="1"/>
  <c r="AK606" i="1"/>
  <c r="AL606" i="1" s="1"/>
  <c r="AK607" i="1"/>
  <c r="AL607" i="1" s="1"/>
  <c r="AK608" i="1"/>
  <c r="AL608" i="1" s="1"/>
  <c r="AK609" i="1"/>
  <c r="AL609" i="1"/>
  <c r="AK610" i="1"/>
  <c r="AL610" i="1" s="1"/>
  <c r="AK611" i="1"/>
  <c r="AL611" i="1" s="1"/>
  <c r="AK612" i="1"/>
  <c r="AL612" i="1" s="1"/>
  <c r="AK613" i="1"/>
  <c r="AL613" i="1"/>
  <c r="AK614" i="1"/>
  <c r="AL614" i="1" s="1"/>
  <c r="AK615" i="1"/>
  <c r="AL615" i="1" s="1"/>
  <c r="AK616" i="1"/>
  <c r="AL616" i="1" s="1"/>
  <c r="AK617" i="1"/>
  <c r="AL617" i="1" s="1"/>
  <c r="AK618" i="1"/>
  <c r="AL618" i="1" s="1"/>
  <c r="AK619" i="1"/>
  <c r="AL619" i="1" s="1"/>
  <c r="AK620" i="1"/>
  <c r="AL620" i="1" s="1"/>
  <c r="AK621" i="1"/>
  <c r="AL621" i="1" s="1"/>
  <c r="AK622" i="1"/>
  <c r="AL622" i="1" s="1"/>
  <c r="AK623" i="1"/>
  <c r="AL623" i="1" s="1"/>
  <c r="AK624" i="1"/>
  <c r="AL624" i="1" s="1"/>
  <c r="AK625" i="1"/>
  <c r="AL625" i="1" s="1"/>
  <c r="AK626" i="1"/>
  <c r="AL626" i="1" s="1"/>
  <c r="AK627" i="1"/>
  <c r="AL627" i="1" s="1"/>
  <c r="AK628" i="1"/>
  <c r="AL628" i="1" s="1"/>
  <c r="AK629" i="1"/>
  <c r="AL629" i="1" s="1"/>
  <c r="AK630" i="1"/>
  <c r="AL630" i="1" s="1"/>
  <c r="AK631" i="1"/>
  <c r="AL631" i="1" s="1"/>
  <c r="AK632" i="1"/>
  <c r="AL632" i="1" s="1"/>
  <c r="AK633" i="1"/>
  <c r="AL633" i="1" s="1"/>
  <c r="AK634" i="1"/>
  <c r="AL634" i="1" s="1"/>
  <c r="AK635" i="1"/>
  <c r="AL635" i="1" s="1"/>
  <c r="AK636" i="1"/>
  <c r="AL636" i="1" s="1"/>
  <c r="AK637" i="1"/>
  <c r="AL637" i="1"/>
  <c r="AK638" i="1"/>
  <c r="AL638" i="1" s="1"/>
  <c r="AK639" i="1"/>
  <c r="AL639" i="1" s="1"/>
  <c r="AK640" i="1"/>
  <c r="AL640" i="1" s="1"/>
  <c r="AK641" i="1"/>
  <c r="AL641" i="1"/>
  <c r="AK642" i="1"/>
  <c r="AL642" i="1" s="1"/>
  <c r="AK643" i="1"/>
  <c r="AL643" i="1" s="1"/>
  <c r="AK644" i="1"/>
  <c r="AL644" i="1" s="1"/>
  <c r="AK645" i="1"/>
  <c r="AL645" i="1"/>
  <c r="AK646" i="1"/>
  <c r="AL646" i="1" s="1"/>
  <c r="AK647" i="1"/>
  <c r="AL647" i="1" s="1"/>
  <c r="AK648" i="1"/>
  <c r="AL648" i="1" s="1"/>
  <c r="AK649" i="1"/>
  <c r="AL649" i="1"/>
  <c r="AK650" i="1"/>
  <c r="AL650" i="1" s="1"/>
  <c r="AK651" i="1"/>
  <c r="AL651" i="1" s="1"/>
  <c r="AK652" i="1"/>
  <c r="AL652" i="1" s="1"/>
  <c r="AK653" i="1"/>
  <c r="AL653" i="1" s="1"/>
  <c r="AK654" i="1"/>
  <c r="AL654" i="1" s="1"/>
  <c r="AK655" i="1"/>
  <c r="AL655" i="1" s="1"/>
  <c r="AK656" i="1"/>
  <c r="AL656" i="1" s="1"/>
  <c r="AK657" i="1"/>
  <c r="AL657" i="1" s="1"/>
  <c r="AK658" i="1"/>
  <c r="AL658" i="1" s="1"/>
  <c r="AK659" i="1"/>
  <c r="AL659" i="1" s="1"/>
  <c r="AK660" i="1"/>
  <c r="AL660" i="1" s="1"/>
  <c r="AK661" i="1"/>
  <c r="AL661" i="1" s="1"/>
  <c r="AK662" i="1"/>
  <c r="AL662" i="1" s="1"/>
  <c r="AK663" i="1"/>
  <c r="AL663" i="1" s="1"/>
  <c r="AK664" i="1"/>
  <c r="AL664" i="1" s="1"/>
  <c r="AK665" i="1"/>
  <c r="AL665" i="1" s="1"/>
  <c r="AK666" i="1"/>
  <c r="AL666" i="1" s="1"/>
  <c r="AK667" i="1"/>
  <c r="AL667" i="1" s="1"/>
  <c r="AK668" i="1"/>
  <c r="AL668" i="1" s="1"/>
  <c r="AK669" i="1"/>
  <c r="AL669" i="1"/>
  <c r="AK670" i="1"/>
  <c r="AL670" i="1" s="1"/>
  <c r="AK671" i="1"/>
  <c r="AL671" i="1" s="1"/>
  <c r="AK672" i="1"/>
  <c r="AL672" i="1" s="1"/>
  <c r="AK673" i="1"/>
  <c r="AL673" i="1"/>
  <c r="AK674" i="1"/>
  <c r="AL674" i="1" s="1"/>
  <c r="AK675" i="1"/>
  <c r="AL675" i="1" s="1"/>
  <c r="AK676" i="1"/>
  <c r="AL676" i="1" s="1"/>
  <c r="AK677" i="1"/>
  <c r="AL677" i="1"/>
  <c r="AK678" i="1"/>
  <c r="AL678" i="1" s="1"/>
  <c r="AK679" i="1"/>
  <c r="AL679" i="1" s="1"/>
  <c r="AK680" i="1"/>
  <c r="AL680" i="1" s="1"/>
  <c r="AK681" i="1"/>
  <c r="AL681" i="1"/>
  <c r="AK682" i="1"/>
  <c r="AL682" i="1" s="1"/>
  <c r="AK683" i="1"/>
  <c r="AL683" i="1" s="1"/>
  <c r="AK684" i="1"/>
  <c r="AL684" i="1" s="1"/>
  <c r="AK685" i="1"/>
  <c r="AL685" i="1" s="1"/>
  <c r="AK686" i="1"/>
  <c r="AL686" i="1" s="1"/>
  <c r="AK687" i="1"/>
  <c r="AL687" i="1" s="1"/>
  <c r="AK688" i="1"/>
  <c r="AL688" i="1" s="1"/>
  <c r="AK689" i="1"/>
  <c r="AL689" i="1" s="1"/>
  <c r="AK690" i="1"/>
  <c r="AL690" i="1" s="1"/>
  <c r="AK691" i="1"/>
  <c r="AL691" i="1" s="1"/>
  <c r="AK692" i="1"/>
  <c r="AL692" i="1" s="1"/>
  <c r="AK693" i="1"/>
  <c r="AL693" i="1" s="1"/>
  <c r="AK694" i="1"/>
  <c r="AL694" i="1" s="1"/>
  <c r="AK695" i="1"/>
  <c r="AL695" i="1" s="1"/>
  <c r="AK696" i="1"/>
  <c r="AL696" i="1" s="1"/>
  <c r="AK697" i="1"/>
  <c r="AL697" i="1" s="1"/>
  <c r="AK698" i="1"/>
  <c r="AL698" i="1" s="1"/>
  <c r="AK699" i="1"/>
  <c r="AL699" i="1" s="1"/>
  <c r="AM699" i="1" s="1"/>
  <c r="AK700" i="1"/>
  <c r="AL700" i="1" s="1"/>
  <c r="AK701" i="1"/>
  <c r="AL701" i="1"/>
  <c r="AK702" i="1"/>
  <c r="AL702" i="1" s="1"/>
  <c r="AK703" i="1"/>
  <c r="AL703" i="1" s="1"/>
  <c r="AK704" i="1"/>
  <c r="AL704" i="1" s="1"/>
  <c r="AK705" i="1"/>
  <c r="AL705" i="1"/>
  <c r="AK706" i="1"/>
  <c r="AL706" i="1" s="1"/>
  <c r="AK707" i="1"/>
  <c r="AL707" i="1" s="1"/>
  <c r="AK708" i="1"/>
  <c r="AL708" i="1" s="1"/>
  <c r="AK709" i="1"/>
  <c r="AL709" i="1"/>
  <c r="AK710" i="1"/>
  <c r="AL710" i="1" s="1"/>
  <c r="AK711" i="1"/>
  <c r="AL711" i="1" s="1"/>
  <c r="AK712" i="1"/>
  <c r="AL712" i="1" s="1"/>
  <c r="AK713" i="1"/>
  <c r="AL713" i="1"/>
  <c r="AK714" i="1"/>
  <c r="AL714" i="1" s="1"/>
  <c r="AK715" i="1"/>
  <c r="AL715" i="1" s="1"/>
  <c r="AK716" i="1"/>
  <c r="AL716" i="1" s="1"/>
  <c r="AK717" i="1"/>
  <c r="AL717" i="1" s="1"/>
  <c r="AK718" i="1"/>
  <c r="AL718" i="1" s="1"/>
  <c r="AK719" i="1"/>
  <c r="AL719" i="1" s="1"/>
  <c r="AK720" i="1"/>
  <c r="AL720" i="1" s="1"/>
  <c r="AK721" i="1"/>
  <c r="AL721" i="1" s="1"/>
  <c r="AK722" i="1"/>
  <c r="AL722" i="1" s="1"/>
  <c r="AK723" i="1"/>
  <c r="AL723" i="1" s="1"/>
  <c r="AK724" i="1"/>
  <c r="AL724" i="1" s="1"/>
  <c r="AK725" i="1"/>
  <c r="AL725" i="1" s="1"/>
  <c r="AK726" i="1"/>
  <c r="AL726" i="1" s="1"/>
  <c r="AK727" i="1"/>
  <c r="AL727" i="1" s="1"/>
  <c r="AK728" i="1"/>
  <c r="AL728" i="1" s="1"/>
  <c r="AK729" i="1"/>
  <c r="AL729" i="1" s="1"/>
  <c r="AK730" i="1"/>
  <c r="AL730" i="1" s="1"/>
  <c r="AK731" i="1"/>
  <c r="AL731" i="1" s="1"/>
  <c r="AK732" i="1"/>
  <c r="AL732" i="1" s="1"/>
  <c r="AK733" i="1"/>
  <c r="AL733" i="1"/>
  <c r="AK734" i="1"/>
  <c r="AL734" i="1" s="1"/>
  <c r="AK735" i="1"/>
  <c r="AL735" i="1" s="1"/>
  <c r="AK736" i="1"/>
  <c r="AL736" i="1" s="1"/>
  <c r="AK737" i="1"/>
  <c r="AL737" i="1"/>
  <c r="AK738" i="1"/>
  <c r="AL738" i="1" s="1"/>
  <c r="AK739" i="1"/>
  <c r="AL739" i="1" s="1"/>
  <c r="AK740" i="1"/>
  <c r="AL740" i="1" s="1"/>
  <c r="AK741" i="1"/>
  <c r="AL741" i="1"/>
  <c r="AK742" i="1"/>
  <c r="AL742" i="1" s="1"/>
  <c r="AK743" i="1"/>
  <c r="AL743" i="1" s="1"/>
  <c r="AK744" i="1"/>
  <c r="AL744" i="1" s="1"/>
  <c r="AK745" i="1"/>
  <c r="AL745" i="1"/>
  <c r="AK746" i="1"/>
  <c r="AL746" i="1" s="1"/>
  <c r="AK747" i="1"/>
  <c r="AL747" i="1" s="1"/>
  <c r="AK748" i="1"/>
  <c r="AL748" i="1" s="1"/>
  <c r="AK749" i="1"/>
  <c r="AL749" i="1" s="1"/>
  <c r="AK750" i="1"/>
  <c r="AL750" i="1" s="1"/>
  <c r="AK751" i="1"/>
  <c r="AL751" i="1" s="1"/>
  <c r="AK752" i="1"/>
  <c r="AL752" i="1" s="1"/>
  <c r="AK753" i="1"/>
  <c r="AL753" i="1" s="1"/>
  <c r="AK754" i="1"/>
  <c r="AL754" i="1" s="1"/>
  <c r="AK755" i="1"/>
  <c r="AL755" i="1" s="1"/>
  <c r="AK756" i="1"/>
  <c r="AL756" i="1" s="1"/>
  <c r="AK757" i="1"/>
  <c r="AL757" i="1" s="1"/>
  <c r="AK758" i="1"/>
  <c r="AL758" i="1" s="1"/>
  <c r="AK759" i="1"/>
  <c r="AL759" i="1" s="1"/>
  <c r="AK760" i="1"/>
  <c r="AL760" i="1" s="1"/>
  <c r="AK761" i="1"/>
  <c r="AL761" i="1" s="1"/>
  <c r="AK762" i="1"/>
  <c r="AL762" i="1" s="1"/>
  <c r="AK763" i="1"/>
  <c r="AL763" i="1" s="1"/>
  <c r="AM763" i="1" s="1"/>
  <c r="AK764" i="1"/>
  <c r="AL764" i="1" s="1"/>
  <c r="AK765" i="1"/>
  <c r="AL765" i="1"/>
  <c r="AK766" i="1"/>
  <c r="AL766" i="1" s="1"/>
  <c r="AK767" i="1"/>
  <c r="AL767" i="1" s="1"/>
  <c r="AK768" i="1"/>
  <c r="AL768" i="1" s="1"/>
  <c r="AK769" i="1"/>
  <c r="AL769" i="1"/>
  <c r="AK770" i="1"/>
  <c r="AL770" i="1" s="1"/>
  <c r="AK771" i="1"/>
  <c r="AL771" i="1" s="1"/>
  <c r="AK772" i="1"/>
  <c r="AL772" i="1" s="1"/>
  <c r="AK773" i="1"/>
  <c r="AL773" i="1"/>
  <c r="AK774" i="1"/>
  <c r="AL774" i="1" s="1"/>
  <c r="AK775" i="1"/>
  <c r="AL775" i="1" s="1"/>
  <c r="AK776" i="1"/>
  <c r="AL776" i="1" s="1"/>
  <c r="AK777" i="1"/>
  <c r="AL777" i="1"/>
  <c r="AK778" i="1"/>
  <c r="AL778" i="1" s="1"/>
  <c r="AK779" i="1"/>
  <c r="AL779" i="1" s="1"/>
  <c r="AK780" i="1"/>
  <c r="AL780" i="1" s="1"/>
  <c r="AK781" i="1"/>
  <c r="AL781" i="1" s="1"/>
  <c r="AK782" i="1"/>
  <c r="AL782" i="1" s="1"/>
  <c r="AK783" i="1"/>
  <c r="AL783" i="1" s="1"/>
  <c r="AK784" i="1"/>
  <c r="AL784" i="1" s="1"/>
  <c r="AK785" i="1"/>
  <c r="AL785" i="1"/>
  <c r="AK786" i="1"/>
  <c r="AL786" i="1" s="1"/>
  <c r="AK787" i="1"/>
  <c r="AL787" i="1" s="1"/>
  <c r="AK788" i="1"/>
  <c r="AL788" i="1" s="1"/>
  <c r="AK789" i="1"/>
  <c r="AL789" i="1" s="1"/>
  <c r="AK790" i="1"/>
  <c r="AL790" i="1" s="1"/>
  <c r="AK791" i="1"/>
  <c r="AL791" i="1" s="1"/>
  <c r="AK792" i="1"/>
  <c r="AL792" i="1" s="1"/>
  <c r="AK793" i="1"/>
  <c r="AL793" i="1" s="1"/>
  <c r="AK794" i="1"/>
  <c r="AL794" i="1" s="1"/>
  <c r="AK795" i="1"/>
  <c r="AL795" i="1" s="1"/>
  <c r="AK796" i="1"/>
  <c r="AL796" i="1" s="1"/>
  <c r="AK797" i="1"/>
  <c r="AL797" i="1"/>
  <c r="AK798" i="1"/>
  <c r="AL798" i="1" s="1"/>
  <c r="AK799" i="1"/>
  <c r="AL799" i="1" s="1"/>
  <c r="AK800" i="1"/>
  <c r="AL800" i="1" s="1"/>
  <c r="AK801" i="1"/>
  <c r="AL801" i="1"/>
  <c r="AK802" i="1"/>
  <c r="AL802" i="1" s="1"/>
  <c r="AK803" i="1"/>
  <c r="AL803" i="1" s="1"/>
  <c r="AK804" i="1"/>
  <c r="AL804" i="1" s="1"/>
  <c r="AK805" i="1"/>
  <c r="AL805" i="1"/>
  <c r="AK806" i="1"/>
  <c r="AL806" i="1" s="1"/>
  <c r="AK807" i="1"/>
  <c r="AL807" i="1" s="1"/>
  <c r="AK808" i="1"/>
  <c r="AL808" i="1" s="1"/>
  <c r="AK809" i="1"/>
  <c r="AL809" i="1"/>
  <c r="AK810" i="1"/>
  <c r="AL810" i="1" s="1"/>
  <c r="AK811" i="1"/>
  <c r="AL811" i="1" s="1"/>
  <c r="AK812" i="1"/>
  <c r="AL812" i="1" s="1"/>
  <c r="AK813" i="1"/>
  <c r="AL813" i="1" s="1"/>
  <c r="AK814" i="1"/>
  <c r="AL814" i="1" s="1"/>
  <c r="AK815" i="1"/>
  <c r="AL815" i="1" s="1"/>
  <c r="AK816" i="1"/>
  <c r="AL816" i="1" s="1"/>
  <c r="AK817" i="1"/>
  <c r="AL817" i="1"/>
  <c r="AK818" i="1"/>
  <c r="AL818" i="1" s="1"/>
  <c r="AK819" i="1"/>
  <c r="AL819" i="1" s="1"/>
  <c r="AK820" i="1"/>
  <c r="AL820" i="1" s="1"/>
  <c r="AK821" i="1"/>
  <c r="AL821" i="1" s="1"/>
  <c r="AK822" i="1"/>
  <c r="AL822" i="1" s="1"/>
  <c r="AK823" i="1"/>
  <c r="AL823" i="1" s="1"/>
  <c r="AK824" i="1"/>
  <c r="AL824" i="1" s="1"/>
  <c r="AK825" i="1"/>
  <c r="AL825" i="1" s="1"/>
  <c r="AM825" i="1" s="1"/>
  <c r="AK826" i="1"/>
  <c r="AL826" i="1"/>
  <c r="AK827" i="1"/>
  <c r="AL827" i="1" s="1"/>
  <c r="AK828" i="1"/>
  <c r="AL828" i="1" s="1"/>
  <c r="AK829" i="1"/>
  <c r="AL829" i="1" s="1"/>
  <c r="AK830" i="1"/>
  <c r="AL830" i="1" s="1"/>
  <c r="AK831" i="1"/>
  <c r="AL831" i="1" s="1"/>
  <c r="AK832" i="1"/>
  <c r="AL832" i="1" s="1"/>
  <c r="AK833" i="1"/>
  <c r="AL833" i="1"/>
  <c r="AK834" i="1"/>
  <c r="AL834" i="1" s="1"/>
  <c r="AK835" i="1"/>
  <c r="AL835" i="1" s="1"/>
  <c r="AK836" i="1"/>
  <c r="AL836" i="1" s="1"/>
  <c r="AK837" i="1"/>
  <c r="AL837" i="1"/>
  <c r="AK838" i="1"/>
  <c r="AL838" i="1"/>
  <c r="AK839" i="1"/>
  <c r="AL839" i="1" s="1"/>
  <c r="AK840" i="1"/>
  <c r="AL840" i="1" s="1"/>
  <c r="AK841" i="1"/>
  <c r="AL841" i="1" s="1"/>
  <c r="AK842" i="1"/>
  <c r="AL842" i="1"/>
  <c r="AK843" i="1"/>
  <c r="AL843" i="1" s="1"/>
  <c r="AK844" i="1"/>
  <c r="AL844" i="1" s="1"/>
  <c r="AK845" i="1"/>
  <c r="AL845" i="1" s="1"/>
  <c r="AK846" i="1"/>
  <c r="AL846" i="1" s="1"/>
  <c r="AK847" i="1"/>
  <c r="AL847" i="1" s="1"/>
  <c r="AK848" i="1"/>
  <c r="AL848" i="1" s="1"/>
  <c r="AK849" i="1"/>
  <c r="AL849" i="1"/>
  <c r="AK850" i="1"/>
  <c r="AL850" i="1" s="1"/>
  <c r="AK851" i="1"/>
  <c r="AL851" i="1" s="1"/>
  <c r="AM851" i="1" s="1"/>
  <c r="AK852" i="1"/>
  <c r="AL852" i="1" s="1"/>
  <c r="AK853" i="1"/>
  <c r="AL853" i="1"/>
  <c r="AK854" i="1"/>
  <c r="AL854" i="1"/>
  <c r="AK855" i="1"/>
  <c r="AL855" i="1" s="1"/>
  <c r="AK856" i="1"/>
  <c r="AL856" i="1" s="1"/>
  <c r="AK857" i="1"/>
  <c r="AL857" i="1" s="1"/>
  <c r="AK858" i="1"/>
  <c r="AL858" i="1"/>
  <c r="AK859" i="1"/>
  <c r="AL859" i="1" s="1"/>
  <c r="AK860" i="1"/>
  <c r="AL860" i="1" s="1"/>
  <c r="AK861" i="1"/>
  <c r="AL861" i="1" s="1"/>
  <c r="AK862" i="1"/>
  <c r="AL862" i="1" s="1"/>
  <c r="AK863" i="1"/>
  <c r="AL863" i="1" s="1"/>
  <c r="AK864" i="1"/>
  <c r="AL864" i="1" s="1"/>
  <c r="AK865" i="1"/>
  <c r="AL865" i="1"/>
  <c r="AK866" i="1"/>
  <c r="AL866" i="1" s="1"/>
  <c r="AK867" i="1"/>
  <c r="AL867" i="1" s="1"/>
  <c r="AK868" i="1"/>
  <c r="AL868" i="1" s="1"/>
  <c r="AK869" i="1"/>
  <c r="AL869" i="1"/>
  <c r="AK870" i="1"/>
  <c r="AL870" i="1" s="1"/>
  <c r="AK871" i="1"/>
  <c r="AL871" i="1" s="1"/>
  <c r="AK872" i="1"/>
  <c r="AL872" i="1" s="1"/>
  <c r="AK873" i="1"/>
  <c r="AL873" i="1" s="1"/>
  <c r="AK874" i="1"/>
  <c r="AL874" i="1"/>
  <c r="AK875" i="1"/>
  <c r="AL875" i="1" s="1"/>
  <c r="AK876" i="1"/>
  <c r="AL876" i="1" s="1"/>
  <c r="AK877" i="1"/>
  <c r="AL877" i="1" s="1"/>
  <c r="AM877" i="1" s="1"/>
  <c r="AK878" i="1"/>
  <c r="AL878" i="1" s="1"/>
  <c r="AK879" i="1"/>
  <c r="AL879" i="1" s="1"/>
  <c r="AK880" i="1"/>
  <c r="AL880" i="1" s="1"/>
  <c r="AK881" i="1"/>
  <c r="AL881" i="1" s="1"/>
  <c r="AK882" i="1"/>
  <c r="AL882" i="1" s="1"/>
  <c r="AK883" i="1"/>
  <c r="AL883" i="1" s="1"/>
  <c r="AK884" i="1"/>
  <c r="AL884" i="1" s="1"/>
  <c r="AK885" i="1"/>
  <c r="AL885" i="1"/>
  <c r="AK886" i="1"/>
  <c r="AL886" i="1" s="1"/>
  <c r="AK887" i="1"/>
  <c r="AL887" i="1" s="1"/>
  <c r="AK888" i="1"/>
  <c r="AL888" i="1" s="1"/>
  <c r="AK889" i="1"/>
  <c r="AL889" i="1" s="1"/>
  <c r="AK890" i="1"/>
  <c r="AL890" i="1"/>
  <c r="AK891" i="1"/>
  <c r="AL891" i="1" s="1"/>
  <c r="AK892" i="1"/>
  <c r="AL892" i="1" s="1"/>
  <c r="AK893" i="1"/>
  <c r="AL893" i="1" s="1"/>
  <c r="AK894" i="1"/>
  <c r="AL894" i="1" s="1"/>
  <c r="AK895" i="1"/>
  <c r="AL895" i="1" s="1"/>
  <c r="AK896" i="1"/>
  <c r="AL896" i="1" s="1"/>
  <c r="AK897" i="1"/>
  <c r="AL897" i="1" s="1"/>
  <c r="AK898" i="1"/>
  <c r="AL898" i="1" s="1"/>
  <c r="AK899" i="1"/>
  <c r="AL899" i="1" s="1"/>
  <c r="AM899" i="1" s="1"/>
  <c r="AK900" i="1"/>
  <c r="AL900" i="1" s="1"/>
  <c r="AK901" i="1"/>
  <c r="AL901" i="1"/>
  <c r="AK902" i="1"/>
  <c r="AL902" i="1" s="1"/>
  <c r="AK903" i="1"/>
  <c r="AL903" i="1" s="1"/>
  <c r="AK904" i="1"/>
  <c r="AL904" i="1" s="1"/>
  <c r="AK905" i="1"/>
  <c r="AL905" i="1" s="1"/>
  <c r="AK906" i="1"/>
  <c r="AL906" i="1"/>
  <c r="AK907" i="1"/>
  <c r="AL907" i="1" s="1"/>
  <c r="AK908" i="1"/>
  <c r="AL908" i="1" s="1"/>
  <c r="AK909" i="1"/>
  <c r="AL909" i="1" s="1"/>
  <c r="AK910" i="1"/>
  <c r="AL910" i="1" s="1"/>
  <c r="AK911" i="1"/>
  <c r="AL911" i="1" s="1"/>
  <c r="AK912" i="1"/>
  <c r="AL912" i="1" s="1"/>
  <c r="AK913" i="1"/>
  <c r="AL913" i="1" s="1"/>
  <c r="AM913" i="1" s="1"/>
  <c r="AK914" i="1"/>
  <c r="AL914" i="1" s="1"/>
  <c r="AK915" i="1"/>
  <c r="AL915" i="1" s="1"/>
  <c r="AK916" i="1"/>
  <c r="AL916" i="1" s="1"/>
  <c r="AK917" i="1"/>
  <c r="AL917" i="1"/>
  <c r="AK918" i="1"/>
  <c r="AL918" i="1" s="1"/>
  <c r="AK919" i="1"/>
  <c r="AL919" i="1" s="1"/>
  <c r="AK920" i="1"/>
  <c r="AL920" i="1" s="1"/>
  <c r="AK921" i="1"/>
  <c r="AL921" i="1" s="1"/>
  <c r="AK922" i="1"/>
  <c r="AL922" i="1"/>
  <c r="AK923" i="1"/>
  <c r="AL923" i="1" s="1"/>
  <c r="AK924" i="1"/>
  <c r="AL924" i="1" s="1"/>
  <c r="AK925" i="1"/>
  <c r="AL925" i="1" s="1"/>
  <c r="AK926" i="1"/>
  <c r="AL926" i="1" s="1"/>
  <c r="AK927" i="1"/>
  <c r="AL927" i="1" s="1"/>
  <c r="AK928" i="1"/>
  <c r="AL928" i="1" s="1"/>
  <c r="AK929" i="1"/>
  <c r="AL929" i="1" s="1"/>
  <c r="AK930" i="1"/>
  <c r="AL930" i="1" s="1"/>
  <c r="AK931" i="1"/>
  <c r="AL931" i="1" s="1"/>
  <c r="AK932" i="1"/>
  <c r="AL932" i="1" s="1"/>
  <c r="AK933" i="1"/>
  <c r="AL933" i="1"/>
  <c r="AK934" i="1"/>
  <c r="AL934" i="1" s="1"/>
  <c r="AK935" i="1"/>
  <c r="AL935" i="1" s="1"/>
  <c r="AK936" i="1"/>
  <c r="AL936" i="1" s="1"/>
  <c r="AK937" i="1"/>
  <c r="AL937" i="1" s="1"/>
  <c r="AK938" i="1"/>
  <c r="AL938" i="1"/>
  <c r="AK939" i="1"/>
  <c r="AL939" i="1" s="1"/>
  <c r="AK940" i="1"/>
  <c r="AL940" i="1" s="1"/>
  <c r="AK941" i="1"/>
  <c r="AL941" i="1" s="1"/>
  <c r="AK942" i="1"/>
  <c r="AL942" i="1" s="1"/>
  <c r="AK943" i="1"/>
  <c r="AL943" i="1" s="1"/>
  <c r="AK944" i="1"/>
  <c r="AL944" i="1" s="1"/>
  <c r="AK945" i="1"/>
  <c r="AL945" i="1" s="1"/>
  <c r="AK946" i="1"/>
  <c r="AL946" i="1" s="1"/>
  <c r="AK947" i="1"/>
  <c r="AL947" i="1" s="1"/>
  <c r="AK948" i="1"/>
  <c r="AL948" i="1" s="1"/>
  <c r="AK949" i="1"/>
  <c r="AL949" i="1"/>
  <c r="AK950" i="1"/>
  <c r="AL950" i="1" s="1"/>
  <c r="AK951" i="1"/>
  <c r="AL951" i="1" s="1"/>
  <c r="AK952" i="1"/>
  <c r="AL952" i="1" s="1"/>
  <c r="AK953" i="1"/>
  <c r="AL953" i="1" s="1"/>
  <c r="AK954" i="1"/>
  <c r="AL954" i="1"/>
  <c r="AK955" i="1"/>
  <c r="AL955" i="1" s="1"/>
  <c r="AK956" i="1"/>
  <c r="AL956" i="1" s="1"/>
  <c r="AK957" i="1"/>
  <c r="AL957" i="1" s="1"/>
  <c r="AK958" i="1"/>
  <c r="AL958" i="1" s="1"/>
  <c r="AK959" i="1"/>
  <c r="AL959" i="1" s="1"/>
  <c r="AK960" i="1"/>
  <c r="AL960" i="1" s="1"/>
  <c r="AK961" i="1"/>
  <c r="AL961" i="1" s="1"/>
  <c r="AK962" i="1"/>
  <c r="AL962" i="1" s="1"/>
  <c r="AK963" i="1"/>
  <c r="AL963" i="1" s="1"/>
  <c r="AM963" i="1" s="1"/>
  <c r="AK964" i="1"/>
  <c r="AL964" i="1" s="1"/>
  <c r="AK965" i="1"/>
  <c r="AL965" i="1"/>
  <c r="AK966" i="1"/>
  <c r="AL966" i="1" s="1"/>
  <c r="AK967" i="1"/>
  <c r="AL967" i="1" s="1"/>
  <c r="AK968" i="1"/>
  <c r="AL968" i="1" s="1"/>
  <c r="AK969" i="1"/>
  <c r="AL969" i="1" s="1"/>
  <c r="AK970" i="1"/>
  <c r="AL970" i="1"/>
  <c r="AK971" i="1"/>
  <c r="AL971" i="1" s="1"/>
  <c r="AK972" i="1"/>
  <c r="AL972" i="1" s="1"/>
  <c r="AK973" i="1"/>
  <c r="AL973" i="1" s="1"/>
  <c r="AK974" i="1"/>
  <c r="AL974" i="1" s="1"/>
  <c r="AK975" i="1"/>
  <c r="AL975" i="1" s="1"/>
  <c r="AK976" i="1"/>
  <c r="AL976" i="1" s="1"/>
  <c r="AK977" i="1"/>
  <c r="AL977" i="1" s="1"/>
  <c r="AM977" i="1" s="1"/>
  <c r="AK978" i="1"/>
  <c r="AL978" i="1" s="1"/>
  <c r="AK979" i="1"/>
  <c r="AL979" i="1" s="1"/>
  <c r="AK980" i="1"/>
  <c r="AL980" i="1" s="1"/>
  <c r="AK981" i="1"/>
  <c r="AL981" i="1"/>
  <c r="AK982" i="1"/>
  <c r="AL982" i="1" s="1"/>
  <c r="AK983" i="1"/>
  <c r="AL983" i="1" s="1"/>
  <c r="AK984" i="1"/>
  <c r="AL984" i="1" s="1"/>
  <c r="AK985" i="1"/>
  <c r="AL985" i="1" s="1"/>
  <c r="AK986" i="1"/>
  <c r="AL986" i="1"/>
  <c r="AK987" i="1"/>
  <c r="AL987" i="1" s="1"/>
  <c r="AK988" i="1"/>
  <c r="AL988" i="1" s="1"/>
  <c r="AK989" i="1"/>
  <c r="AL989" i="1" s="1"/>
  <c r="AK990" i="1"/>
  <c r="AL990" i="1" s="1"/>
  <c r="AK991" i="1"/>
  <c r="AL991" i="1" s="1"/>
  <c r="AM991" i="1" s="1"/>
  <c r="AK992" i="1"/>
  <c r="AL992" i="1" s="1"/>
  <c r="AK993" i="1"/>
  <c r="AL993" i="1" s="1"/>
  <c r="AK994" i="1"/>
  <c r="AL994" i="1" s="1"/>
  <c r="AK995" i="1"/>
  <c r="AL995" i="1" s="1"/>
  <c r="AK996" i="1"/>
  <c r="AL996" i="1" s="1"/>
  <c r="AK997" i="1"/>
  <c r="AL997" i="1"/>
  <c r="AK998" i="1"/>
  <c r="AL998" i="1" s="1"/>
  <c r="AK999" i="1"/>
  <c r="AL999" i="1" s="1"/>
  <c r="AK1000" i="1"/>
  <c r="AL1000" i="1" s="1"/>
  <c r="AK13" i="1"/>
  <c r="AL13" i="1" s="1"/>
  <c r="AJ15" i="1"/>
  <c r="AM15" i="1"/>
  <c r="AJ16" i="1"/>
  <c r="AM16" i="1" s="1"/>
  <c r="AJ17" i="1"/>
  <c r="AM17" i="1" s="1"/>
  <c r="AJ18" i="1"/>
  <c r="AM18" i="1" s="1"/>
  <c r="AJ19" i="1"/>
  <c r="AM19" i="1" s="1"/>
  <c r="AJ20" i="1"/>
  <c r="AM20" i="1" s="1"/>
  <c r="AJ21" i="1"/>
  <c r="AM21" i="1" s="1"/>
  <c r="AJ22" i="1"/>
  <c r="AM22" i="1" s="1"/>
  <c r="AJ23" i="1"/>
  <c r="AM23" i="1" s="1"/>
  <c r="AJ24" i="1"/>
  <c r="AM24" i="1" s="1"/>
  <c r="AJ25" i="1"/>
  <c r="AM25" i="1" s="1"/>
  <c r="AJ26" i="1"/>
  <c r="AM26" i="1" s="1"/>
  <c r="AJ27" i="1"/>
  <c r="AM27" i="1" s="1"/>
  <c r="AJ28" i="1"/>
  <c r="AM28" i="1" s="1"/>
  <c r="AJ29" i="1"/>
  <c r="AM29" i="1" s="1"/>
  <c r="AJ30" i="1"/>
  <c r="AM30" i="1" s="1"/>
  <c r="AJ31" i="1"/>
  <c r="AM31" i="1"/>
  <c r="AJ32" i="1"/>
  <c r="AM32" i="1" s="1"/>
  <c r="AJ33" i="1"/>
  <c r="AM33" i="1" s="1"/>
  <c r="AJ34" i="1"/>
  <c r="AM34" i="1" s="1"/>
  <c r="AJ35" i="1"/>
  <c r="AM35" i="1" s="1"/>
  <c r="AJ36" i="1"/>
  <c r="AM36" i="1" s="1"/>
  <c r="AJ37" i="1"/>
  <c r="AM37" i="1" s="1"/>
  <c r="AJ38" i="1"/>
  <c r="AM38" i="1" s="1"/>
  <c r="AJ39" i="1"/>
  <c r="AM39" i="1" s="1"/>
  <c r="AJ40" i="1"/>
  <c r="AM40" i="1" s="1"/>
  <c r="AJ41" i="1"/>
  <c r="AM41" i="1" s="1"/>
  <c r="AJ42" i="1"/>
  <c r="AM42" i="1"/>
  <c r="AJ43" i="1"/>
  <c r="AM43" i="1" s="1"/>
  <c r="AJ44" i="1"/>
  <c r="AM44" i="1" s="1"/>
  <c r="AJ45" i="1"/>
  <c r="AM45" i="1" s="1"/>
  <c r="AJ46" i="1"/>
  <c r="AM46" i="1" s="1"/>
  <c r="AJ47" i="1"/>
  <c r="AM47" i="1" s="1"/>
  <c r="AJ48" i="1"/>
  <c r="AM48" i="1" s="1"/>
  <c r="AJ49" i="1"/>
  <c r="AM49" i="1" s="1"/>
  <c r="AJ50" i="1"/>
  <c r="AM50" i="1"/>
  <c r="AJ51" i="1"/>
  <c r="AM51" i="1" s="1"/>
  <c r="AJ52" i="1"/>
  <c r="AM52" i="1" s="1"/>
  <c r="AJ53" i="1"/>
  <c r="AM53" i="1" s="1"/>
  <c r="AJ54" i="1"/>
  <c r="AM54" i="1" s="1"/>
  <c r="AJ55" i="1"/>
  <c r="AM55" i="1"/>
  <c r="AJ56" i="1"/>
  <c r="AM56" i="1" s="1"/>
  <c r="AJ57" i="1"/>
  <c r="AM57" i="1" s="1"/>
  <c r="AJ58" i="1"/>
  <c r="AM58" i="1"/>
  <c r="AJ59" i="1"/>
  <c r="AM59" i="1" s="1"/>
  <c r="AJ60" i="1"/>
  <c r="AM60" i="1" s="1"/>
  <c r="AJ61" i="1"/>
  <c r="AM61" i="1" s="1"/>
  <c r="AJ62" i="1"/>
  <c r="AM62" i="1" s="1"/>
  <c r="AJ63" i="1"/>
  <c r="AM63" i="1"/>
  <c r="AJ64" i="1"/>
  <c r="AM64" i="1" s="1"/>
  <c r="AJ65" i="1"/>
  <c r="AM65" i="1" s="1"/>
  <c r="AJ66" i="1"/>
  <c r="AM66" i="1" s="1"/>
  <c r="AJ67" i="1"/>
  <c r="AM67" i="1" s="1"/>
  <c r="AJ68" i="1"/>
  <c r="AM68" i="1" s="1"/>
  <c r="AJ69" i="1"/>
  <c r="AM69" i="1" s="1"/>
  <c r="AJ70" i="1"/>
  <c r="AM70" i="1" s="1"/>
  <c r="AJ71" i="1"/>
  <c r="AM71" i="1"/>
  <c r="AJ72" i="1"/>
  <c r="AM72" i="1" s="1"/>
  <c r="AJ73" i="1"/>
  <c r="AM73" i="1" s="1"/>
  <c r="AJ74" i="1"/>
  <c r="AM74" i="1"/>
  <c r="AJ75" i="1"/>
  <c r="AM75" i="1" s="1"/>
  <c r="AJ76" i="1"/>
  <c r="AM76" i="1" s="1"/>
  <c r="AJ77" i="1"/>
  <c r="AM77" i="1" s="1"/>
  <c r="AJ78" i="1"/>
  <c r="AM78" i="1" s="1"/>
  <c r="AJ79" i="1"/>
  <c r="AM79" i="1" s="1"/>
  <c r="AJ80" i="1"/>
  <c r="AM80" i="1" s="1"/>
  <c r="AJ81" i="1"/>
  <c r="AM81" i="1" s="1"/>
  <c r="AJ82" i="1"/>
  <c r="AM82" i="1"/>
  <c r="AJ83" i="1"/>
  <c r="AM83" i="1" s="1"/>
  <c r="AJ84" i="1"/>
  <c r="AM84" i="1" s="1"/>
  <c r="AJ85" i="1"/>
  <c r="AM85" i="1" s="1"/>
  <c r="AJ86" i="1"/>
  <c r="AM86" i="1" s="1"/>
  <c r="AJ87" i="1"/>
  <c r="AM87" i="1"/>
  <c r="AJ88" i="1"/>
  <c r="AM88" i="1" s="1"/>
  <c r="AJ89" i="1"/>
  <c r="AM89" i="1" s="1"/>
  <c r="AJ90" i="1"/>
  <c r="AM90" i="1"/>
  <c r="AJ91" i="1"/>
  <c r="AM91" i="1" s="1"/>
  <c r="AJ92" i="1"/>
  <c r="AM92" i="1" s="1"/>
  <c r="AJ93" i="1"/>
  <c r="AM93" i="1" s="1"/>
  <c r="AJ94" i="1"/>
  <c r="AM94" i="1" s="1"/>
  <c r="AJ95" i="1"/>
  <c r="AM95" i="1" s="1"/>
  <c r="AJ96" i="1"/>
  <c r="AM96" i="1" s="1"/>
  <c r="AJ97" i="1"/>
  <c r="AM97" i="1" s="1"/>
  <c r="AJ98" i="1"/>
  <c r="AM98" i="1" s="1"/>
  <c r="AJ99" i="1"/>
  <c r="AM99" i="1" s="1"/>
  <c r="AJ100" i="1"/>
  <c r="AM100" i="1" s="1"/>
  <c r="AJ101" i="1"/>
  <c r="AM101" i="1" s="1"/>
  <c r="AJ102" i="1"/>
  <c r="AM102" i="1" s="1"/>
  <c r="AJ103" i="1"/>
  <c r="AM103" i="1"/>
  <c r="AJ104" i="1"/>
  <c r="AM104" i="1" s="1"/>
  <c r="AJ105" i="1"/>
  <c r="AM105" i="1" s="1"/>
  <c r="AJ106" i="1"/>
  <c r="AM106" i="1" s="1"/>
  <c r="AJ107" i="1"/>
  <c r="AM107" i="1" s="1"/>
  <c r="AJ108" i="1"/>
  <c r="AM108" i="1" s="1"/>
  <c r="AJ109" i="1"/>
  <c r="AM109" i="1" s="1"/>
  <c r="AJ110" i="1"/>
  <c r="AM110" i="1" s="1"/>
  <c r="AJ111" i="1"/>
  <c r="AM111" i="1" s="1"/>
  <c r="AJ112" i="1"/>
  <c r="AM112" i="1" s="1"/>
  <c r="AJ113" i="1"/>
  <c r="AM113" i="1" s="1"/>
  <c r="AJ114" i="1"/>
  <c r="AM114" i="1" s="1"/>
  <c r="AJ115" i="1"/>
  <c r="AM115" i="1" s="1"/>
  <c r="AJ116" i="1"/>
  <c r="AM116" i="1" s="1"/>
  <c r="AJ117" i="1"/>
  <c r="AM117" i="1" s="1"/>
  <c r="AJ118" i="1"/>
  <c r="AM118" i="1" s="1"/>
  <c r="AJ119" i="1"/>
  <c r="AM119" i="1" s="1"/>
  <c r="AJ120" i="1"/>
  <c r="AM120" i="1" s="1"/>
  <c r="AJ121" i="1"/>
  <c r="AM121" i="1" s="1"/>
  <c r="AJ122" i="1"/>
  <c r="AM122" i="1"/>
  <c r="AJ123" i="1"/>
  <c r="AM123" i="1" s="1"/>
  <c r="AJ124" i="1"/>
  <c r="AM124" i="1" s="1"/>
  <c r="AJ125" i="1"/>
  <c r="AM125" i="1" s="1"/>
  <c r="AJ126" i="1"/>
  <c r="AM126" i="1" s="1"/>
  <c r="AJ127" i="1"/>
  <c r="AM127" i="1" s="1"/>
  <c r="AJ128" i="1"/>
  <c r="AM128" i="1" s="1"/>
  <c r="AJ129" i="1"/>
  <c r="AM129" i="1" s="1"/>
  <c r="AJ130" i="1"/>
  <c r="AM130" i="1" s="1"/>
  <c r="AJ131" i="1"/>
  <c r="AM131" i="1" s="1"/>
  <c r="AJ132" i="1"/>
  <c r="AM132" i="1" s="1"/>
  <c r="AJ133" i="1"/>
  <c r="AM133" i="1" s="1"/>
  <c r="AJ134" i="1"/>
  <c r="AM134" i="1" s="1"/>
  <c r="AJ135" i="1"/>
  <c r="AM135" i="1"/>
  <c r="AJ136" i="1"/>
  <c r="AM136" i="1" s="1"/>
  <c r="AJ137" i="1"/>
  <c r="AM137" i="1" s="1"/>
  <c r="AJ138" i="1"/>
  <c r="AM138" i="1" s="1"/>
  <c r="AJ139" i="1"/>
  <c r="AM139" i="1" s="1"/>
  <c r="AJ140" i="1"/>
  <c r="AM140" i="1" s="1"/>
  <c r="AJ141" i="1"/>
  <c r="AM141" i="1" s="1"/>
  <c r="AJ142" i="1"/>
  <c r="AM142" i="1" s="1"/>
  <c r="AJ143" i="1"/>
  <c r="AM143" i="1" s="1"/>
  <c r="AJ144" i="1"/>
  <c r="AM144" i="1" s="1"/>
  <c r="AJ145" i="1"/>
  <c r="AM145" i="1" s="1"/>
  <c r="AJ146" i="1"/>
  <c r="AM146" i="1" s="1"/>
  <c r="AJ147" i="1"/>
  <c r="AM147" i="1" s="1"/>
  <c r="AJ148" i="1"/>
  <c r="AM148" i="1" s="1"/>
  <c r="AJ149" i="1"/>
  <c r="AM149" i="1" s="1"/>
  <c r="AJ150" i="1"/>
  <c r="AM150" i="1" s="1"/>
  <c r="AJ151" i="1"/>
  <c r="AM151" i="1" s="1"/>
  <c r="AJ152" i="1"/>
  <c r="AM152" i="1" s="1"/>
  <c r="AJ153" i="1"/>
  <c r="AM153" i="1" s="1"/>
  <c r="AJ154" i="1"/>
  <c r="AM154" i="1"/>
  <c r="AJ155" i="1"/>
  <c r="AM155" i="1" s="1"/>
  <c r="AJ156" i="1"/>
  <c r="AM156" i="1" s="1"/>
  <c r="AJ157" i="1"/>
  <c r="AM157" i="1" s="1"/>
  <c r="AJ158" i="1"/>
  <c r="AM158" i="1" s="1"/>
  <c r="AJ159" i="1"/>
  <c r="AM159" i="1" s="1"/>
  <c r="AJ160" i="1"/>
  <c r="AM160" i="1" s="1"/>
  <c r="AJ161" i="1"/>
  <c r="AM161" i="1" s="1"/>
  <c r="AJ162" i="1"/>
  <c r="AM162" i="1" s="1"/>
  <c r="AJ163" i="1"/>
  <c r="AM163" i="1" s="1"/>
  <c r="AJ164" i="1"/>
  <c r="AM164" i="1" s="1"/>
  <c r="AJ165" i="1"/>
  <c r="AM165" i="1" s="1"/>
  <c r="AJ166" i="1"/>
  <c r="AM166" i="1" s="1"/>
  <c r="AJ167" i="1"/>
  <c r="AM167" i="1"/>
  <c r="AJ168" i="1"/>
  <c r="AM168" i="1" s="1"/>
  <c r="AJ169" i="1"/>
  <c r="AM169" i="1" s="1"/>
  <c r="AJ170" i="1"/>
  <c r="AM170" i="1" s="1"/>
  <c r="AJ171" i="1"/>
  <c r="AM171" i="1" s="1"/>
  <c r="AJ172" i="1"/>
  <c r="AM172" i="1"/>
  <c r="AJ173" i="1"/>
  <c r="AM173" i="1"/>
  <c r="AJ174" i="1"/>
  <c r="AM174" i="1"/>
  <c r="AJ175" i="1"/>
  <c r="AM175" i="1" s="1"/>
  <c r="AJ176" i="1"/>
  <c r="AM176" i="1" s="1"/>
  <c r="AJ177" i="1"/>
  <c r="AM177" i="1"/>
  <c r="AJ178" i="1"/>
  <c r="AM178" i="1" s="1"/>
  <c r="AJ179" i="1"/>
  <c r="AM179" i="1" s="1"/>
  <c r="AJ180" i="1"/>
  <c r="AM180" i="1"/>
  <c r="AJ181" i="1"/>
  <c r="AM181" i="1"/>
  <c r="AJ182" i="1"/>
  <c r="AM182" i="1"/>
  <c r="AJ183" i="1"/>
  <c r="AM183" i="1" s="1"/>
  <c r="AJ184" i="1"/>
  <c r="AM184" i="1" s="1"/>
  <c r="AJ185" i="1"/>
  <c r="AM185" i="1" s="1"/>
  <c r="AJ186" i="1"/>
  <c r="AM186" i="1"/>
  <c r="AJ187" i="1"/>
  <c r="AM187" i="1" s="1"/>
  <c r="AJ188" i="1"/>
  <c r="AM188" i="1"/>
  <c r="AJ189" i="1"/>
  <c r="AM189" i="1"/>
  <c r="AJ190" i="1"/>
  <c r="AM190" i="1"/>
  <c r="AJ191" i="1"/>
  <c r="AM191" i="1" s="1"/>
  <c r="AJ192" i="1"/>
  <c r="AM192" i="1" s="1"/>
  <c r="AJ193" i="1"/>
  <c r="AM193" i="1" s="1"/>
  <c r="AJ194" i="1"/>
  <c r="AM194" i="1" s="1"/>
  <c r="AJ195" i="1"/>
  <c r="AM195" i="1" s="1"/>
  <c r="AJ196" i="1"/>
  <c r="AM196" i="1" s="1"/>
  <c r="AJ197" i="1"/>
  <c r="AM197" i="1"/>
  <c r="AJ198" i="1"/>
  <c r="AM198" i="1"/>
  <c r="AJ199" i="1"/>
  <c r="AM199" i="1" s="1"/>
  <c r="AJ200" i="1"/>
  <c r="AM200" i="1"/>
  <c r="AJ201" i="1"/>
  <c r="AM201" i="1" s="1"/>
  <c r="AJ202" i="1"/>
  <c r="AM202" i="1" s="1"/>
  <c r="AJ203" i="1"/>
  <c r="AM203" i="1" s="1"/>
  <c r="AJ204" i="1"/>
  <c r="AM204" i="1"/>
  <c r="AJ205" i="1"/>
  <c r="AM205" i="1"/>
  <c r="AJ206" i="1"/>
  <c r="AM206" i="1"/>
  <c r="AJ207" i="1"/>
  <c r="AM207" i="1" s="1"/>
  <c r="AJ208" i="1"/>
  <c r="AM208" i="1" s="1"/>
  <c r="AJ209" i="1"/>
  <c r="AM209" i="1"/>
  <c r="AJ210" i="1"/>
  <c r="AM210" i="1" s="1"/>
  <c r="AJ211" i="1"/>
  <c r="AM211" i="1" s="1"/>
  <c r="AJ212" i="1"/>
  <c r="AM212" i="1"/>
  <c r="AJ213" i="1"/>
  <c r="AM213" i="1"/>
  <c r="AJ214" i="1"/>
  <c r="AM214" i="1" s="1"/>
  <c r="AJ215" i="1"/>
  <c r="AM215" i="1" s="1"/>
  <c r="AJ216" i="1"/>
  <c r="AM216" i="1" s="1"/>
  <c r="AJ217" i="1"/>
  <c r="AM217" i="1" s="1"/>
  <c r="AJ218" i="1"/>
  <c r="AM218" i="1"/>
  <c r="AJ219" i="1"/>
  <c r="AM219" i="1" s="1"/>
  <c r="AJ220" i="1"/>
  <c r="AM220" i="1"/>
  <c r="AJ221" i="1"/>
  <c r="AM221" i="1"/>
  <c r="AJ222" i="1"/>
  <c r="AM222" i="1"/>
  <c r="AJ223" i="1"/>
  <c r="AM223" i="1" s="1"/>
  <c r="AJ224" i="1"/>
  <c r="AM224" i="1" s="1"/>
  <c r="AJ225" i="1"/>
  <c r="AM225" i="1" s="1"/>
  <c r="AJ226" i="1"/>
  <c r="AM226" i="1" s="1"/>
  <c r="AJ227" i="1"/>
  <c r="AM227" i="1" s="1"/>
  <c r="AJ228" i="1"/>
  <c r="AM228" i="1"/>
  <c r="AJ229" i="1"/>
  <c r="AM229" i="1"/>
  <c r="AJ230" i="1"/>
  <c r="AM230" i="1"/>
  <c r="AJ231" i="1"/>
  <c r="AM231" i="1" s="1"/>
  <c r="AJ232" i="1"/>
  <c r="AM232" i="1"/>
  <c r="AJ233" i="1"/>
  <c r="AM233" i="1" s="1"/>
  <c r="AJ234" i="1"/>
  <c r="AM234" i="1" s="1"/>
  <c r="AJ235" i="1"/>
  <c r="AM235" i="1" s="1"/>
  <c r="AJ236" i="1"/>
  <c r="AM236" i="1"/>
  <c r="AJ237" i="1"/>
  <c r="AM237" i="1"/>
  <c r="AJ238" i="1"/>
  <c r="AM238" i="1"/>
  <c r="AJ239" i="1"/>
  <c r="AM239" i="1" s="1"/>
  <c r="AJ240" i="1"/>
  <c r="AM240" i="1" s="1"/>
  <c r="AJ241" i="1"/>
  <c r="AM241" i="1"/>
  <c r="AJ242" i="1"/>
  <c r="AM242" i="1" s="1"/>
  <c r="AJ243" i="1"/>
  <c r="AM243" i="1" s="1"/>
  <c r="AJ244" i="1"/>
  <c r="AJ245" i="1"/>
  <c r="AM245" i="1"/>
  <c r="AJ246" i="1"/>
  <c r="AM246" i="1"/>
  <c r="AJ247" i="1"/>
  <c r="AM247" i="1" s="1"/>
  <c r="AJ248" i="1"/>
  <c r="AM248" i="1" s="1"/>
  <c r="AJ249" i="1"/>
  <c r="AM249" i="1" s="1"/>
  <c r="AJ250" i="1"/>
  <c r="AM250" i="1"/>
  <c r="AJ251" i="1"/>
  <c r="AM251" i="1" s="1"/>
  <c r="AJ252" i="1"/>
  <c r="AM252" i="1"/>
  <c r="AJ253" i="1"/>
  <c r="AM253" i="1"/>
  <c r="AJ254" i="1"/>
  <c r="AM254" i="1"/>
  <c r="AJ255" i="1"/>
  <c r="AM255" i="1" s="1"/>
  <c r="AJ256" i="1"/>
  <c r="AM256" i="1" s="1"/>
  <c r="AJ257" i="1"/>
  <c r="AM257" i="1" s="1"/>
  <c r="AJ258" i="1"/>
  <c r="AM258" i="1" s="1"/>
  <c r="AJ259" i="1"/>
  <c r="AM259" i="1" s="1"/>
  <c r="AJ260" i="1"/>
  <c r="AM260" i="1"/>
  <c r="AJ261" i="1"/>
  <c r="AM261" i="1"/>
  <c r="AJ262" i="1"/>
  <c r="AM262" i="1"/>
  <c r="AJ263" i="1"/>
  <c r="AJ264" i="1"/>
  <c r="AM264" i="1"/>
  <c r="AJ265" i="1"/>
  <c r="AM265" i="1" s="1"/>
  <c r="AJ266" i="1"/>
  <c r="AM266" i="1" s="1"/>
  <c r="AJ267" i="1"/>
  <c r="AM267" i="1" s="1"/>
  <c r="AJ268" i="1"/>
  <c r="AM268" i="1"/>
  <c r="AJ269" i="1"/>
  <c r="AM269" i="1" s="1"/>
  <c r="AJ270" i="1"/>
  <c r="AM270" i="1"/>
  <c r="AJ271" i="1"/>
  <c r="AM271" i="1" s="1"/>
  <c r="AJ272" i="1"/>
  <c r="AM272" i="1" s="1"/>
  <c r="AJ273" i="1"/>
  <c r="AM273" i="1"/>
  <c r="AJ274" i="1"/>
  <c r="AM274" i="1" s="1"/>
  <c r="AJ275" i="1"/>
  <c r="AM275" i="1" s="1"/>
  <c r="AJ276" i="1"/>
  <c r="AJ277" i="1"/>
  <c r="AM277" i="1"/>
  <c r="AJ278" i="1"/>
  <c r="AM278" i="1" s="1"/>
  <c r="AJ279" i="1"/>
  <c r="AM279" i="1" s="1"/>
  <c r="AJ280" i="1"/>
  <c r="AM280" i="1" s="1"/>
  <c r="AJ281" i="1"/>
  <c r="AM281" i="1" s="1"/>
  <c r="AJ282" i="1"/>
  <c r="AM282" i="1"/>
  <c r="AJ283" i="1"/>
  <c r="AM283" i="1" s="1"/>
  <c r="AJ284" i="1"/>
  <c r="AM284" i="1"/>
  <c r="AJ285" i="1"/>
  <c r="AM285" i="1"/>
  <c r="AJ286" i="1"/>
  <c r="AM286" i="1"/>
  <c r="AJ287" i="1"/>
  <c r="AM287" i="1" s="1"/>
  <c r="AJ288" i="1"/>
  <c r="AM288" i="1" s="1"/>
  <c r="AJ289" i="1"/>
  <c r="AM289" i="1" s="1"/>
  <c r="AJ290" i="1"/>
  <c r="AM290" i="1" s="1"/>
  <c r="AJ291" i="1"/>
  <c r="AM291" i="1" s="1"/>
  <c r="AJ292" i="1"/>
  <c r="AM292" i="1" s="1"/>
  <c r="AJ293" i="1"/>
  <c r="AM293" i="1"/>
  <c r="AJ294" i="1"/>
  <c r="AM294" i="1"/>
  <c r="AJ295" i="1"/>
  <c r="AM295" i="1" s="1"/>
  <c r="AJ296" i="1"/>
  <c r="AM296" i="1"/>
  <c r="AJ297" i="1"/>
  <c r="AM297" i="1" s="1"/>
  <c r="AJ298" i="1"/>
  <c r="AM298" i="1" s="1"/>
  <c r="AJ299" i="1"/>
  <c r="AM299" i="1" s="1"/>
  <c r="AJ300" i="1"/>
  <c r="AM300" i="1"/>
  <c r="AJ301" i="1"/>
  <c r="AM301" i="1"/>
  <c r="AJ302" i="1"/>
  <c r="AM302" i="1"/>
  <c r="AJ303" i="1"/>
  <c r="AM303" i="1" s="1"/>
  <c r="AJ304" i="1"/>
  <c r="AM304" i="1" s="1"/>
  <c r="AJ305" i="1"/>
  <c r="AM305" i="1"/>
  <c r="AJ306" i="1"/>
  <c r="AM306" i="1" s="1"/>
  <c r="AJ307" i="1"/>
  <c r="AM307" i="1" s="1"/>
  <c r="AJ308" i="1"/>
  <c r="AM308" i="1"/>
  <c r="AJ309" i="1"/>
  <c r="AM309" i="1"/>
  <c r="AJ310" i="1"/>
  <c r="AM310" i="1"/>
  <c r="AJ311" i="1"/>
  <c r="AM311" i="1" s="1"/>
  <c r="AJ312" i="1"/>
  <c r="AM312" i="1" s="1"/>
  <c r="AJ313" i="1"/>
  <c r="AM313" i="1" s="1"/>
  <c r="AJ314" i="1"/>
  <c r="AM314" i="1"/>
  <c r="AJ315" i="1"/>
  <c r="AM315" i="1" s="1"/>
  <c r="AJ316" i="1"/>
  <c r="AM316" i="1"/>
  <c r="AJ317" i="1"/>
  <c r="AM317" i="1"/>
  <c r="AJ318" i="1"/>
  <c r="AM318" i="1"/>
  <c r="AJ319" i="1"/>
  <c r="AM319" i="1" s="1"/>
  <c r="AJ320" i="1"/>
  <c r="AM320" i="1" s="1"/>
  <c r="AJ321" i="1"/>
  <c r="AM321" i="1" s="1"/>
  <c r="AJ322" i="1"/>
  <c r="AM322" i="1" s="1"/>
  <c r="AJ323" i="1"/>
  <c r="AM323" i="1" s="1"/>
  <c r="AJ324" i="1"/>
  <c r="AM324" i="1"/>
  <c r="AJ325" i="1"/>
  <c r="AM325" i="1"/>
  <c r="AJ326" i="1"/>
  <c r="AM326" i="1"/>
  <c r="AJ327" i="1"/>
  <c r="AM327" i="1" s="1"/>
  <c r="AJ328" i="1"/>
  <c r="AM328" i="1"/>
  <c r="AJ329" i="1"/>
  <c r="AM329" i="1" s="1"/>
  <c r="AJ330" i="1"/>
  <c r="AM330" i="1" s="1"/>
  <c r="AJ331" i="1"/>
  <c r="AM331" i="1" s="1"/>
  <c r="AJ332" i="1"/>
  <c r="AM332" i="1"/>
  <c r="AJ333" i="1"/>
  <c r="AM333" i="1" s="1"/>
  <c r="AJ334" i="1"/>
  <c r="AM334" i="1"/>
  <c r="AJ335" i="1"/>
  <c r="AM335" i="1" s="1"/>
  <c r="AJ336" i="1"/>
  <c r="AM336" i="1" s="1"/>
  <c r="AJ337" i="1"/>
  <c r="AM337" i="1"/>
  <c r="AJ338" i="1"/>
  <c r="AM338" i="1" s="1"/>
  <c r="AJ339" i="1"/>
  <c r="AM339" i="1" s="1"/>
  <c r="AJ340" i="1"/>
  <c r="AM340" i="1"/>
  <c r="AJ341" i="1"/>
  <c r="AM341" i="1"/>
  <c r="AJ342" i="1"/>
  <c r="AM342" i="1" s="1"/>
  <c r="AJ343" i="1"/>
  <c r="AM343" i="1" s="1"/>
  <c r="AJ344" i="1"/>
  <c r="AM344" i="1" s="1"/>
  <c r="AJ345" i="1"/>
  <c r="AM345" i="1" s="1"/>
  <c r="AJ346" i="1"/>
  <c r="AM346" i="1"/>
  <c r="AJ347" i="1"/>
  <c r="AM347" i="1" s="1"/>
  <c r="AJ348" i="1"/>
  <c r="AM348" i="1"/>
  <c r="AJ349" i="1"/>
  <c r="AM349" i="1"/>
  <c r="AJ350" i="1"/>
  <c r="AM350" i="1"/>
  <c r="AJ351" i="1"/>
  <c r="AM351" i="1" s="1"/>
  <c r="AJ352" i="1"/>
  <c r="AM352" i="1" s="1"/>
  <c r="AJ353" i="1"/>
  <c r="AM353" i="1" s="1"/>
  <c r="AJ354" i="1"/>
  <c r="AM354" i="1" s="1"/>
  <c r="AJ355" i="1"/>
  <c r="AM355" i="1"/>
  <c r="AJ356" i="1"/>
  <c r="AM356" i="1" s="1"/>
  <c r="AJ357" i="1"/>
  <c r="AM357" i="1" s="1"/>
  <c r="AJ358" i="1"/>
  <c r="AM358" i="1" s="1"/>
  <c r="AJ359" i="1"/>
  <c r="AM359" i="1"/>
  <c r="AJ360" i="1"/>
  <c r="AM360" i="1" s="1"/>
  <c r="AJ361" i="1"/>
  <c r="AM361" i="1" s="1"/>
  <c r="AJ362" i="1"/>
  <c r="AM362" i="1" s="1"/>
  <c r="AJ363" i="1"/>
  <c r="AM363" i="1"/>
  <c r="AJ364" i="1"/>
  <c r="AM364" i="1" s="1"/>
  <c r="AJ365" i="1"/>
  <c r="AM365" i="1" s="1"/>
  <c r="AJ366" i="1"/>
  <c r="AM366" i="1" s="1"/>
  <c r="AJ367" i="1"/>
  <c r="AM367" i="1"/>
  <c r="AJ368" i="1"/>
  <c r="AM368" i="1" s="1"/>
  <c r="AJ369" i="1"/>
  <c r="AM369" i="1" s="1"/>
  <c r="AJ370" i="1"/>
  <c r="AM370" i="1" s="1"/>
  <c r="AJ371" i="1"/>
  <c r="AM371" i="1"/>
  <c r="AJ372" i="1"/>
  <c r="AM372" i="1" s="1"/>
  <c r="AJ373" i="1"/>
  <c r="AM373" i="1" s="1"/>
  <c r="AJ374" i="1"/>
  <c r="AM374" i="1" s="1"/>
  <c r="AJ375" i="1"/>
  <c r="AM375" i="1"/>
  <c r="AJ376" i="1"/>
  <c r="AM376" i="1" s="1"/>
  <c r="AJ377" i="1"/>
  <c r="AM377" i="1" s="1"/>
  <c r="AJ378" i="1"/>
  <c r="AM378" i="1" s="1"/>
  <c r="AJ379" i="1"/>
  <c r="AM379" i="1"/>
  <c r="AJ380" i="1"/>
  <c r="AM380" i="1" s="1"/>
  <c r="AJ381" i="1"/>
  <c r="AM381" i="1" s="1"/>
  <c r="AJ382" i="1"/>
  <c r="AM382" i="1" s="1"/>
  <c r="AJ383" i="1"/>
  <c r="AM383" i="1" s="1"/>
  <c r="AJ384" i="1"/>
  <c r="AM384" i="1" s="1"/>
  <c r="AJ385" i="1"/>
  <c r="AM385" i="1" s="1"/>
  <c r="AJ386" i="1"/>
  <c r="AM386" i="1" s="1"/>
  <c r="AJ387" i="1"/>
  <c r="AM387" i="1" s="1"/>
  <c r="AJ388" i="1"/>
  <c r="AM388" i="1" s="1"/>
  <c r="AJ389" i="1"/>
  <c r="AM389" i="1" s="1"/>
  <c r="AJ390" i="1"/>
  <c r="AM390" i="1" s="1"/>
  <c r="AJ391" i="1"/>
  <c r="AM391" i="1"/>
  <c r="AJ392" i="1"/>
  <c r="AM392" i="1" s="1"/>
  <c r="AJ393" i="1"/>
  <c r="AM393" i="1" s="1"/>
  <c r="AJ394" i="1"/>
  <c r="AM394" i="1" s="1"/>
  <c r="AJ395" i="1"/>
  <c r="AM395" i="1"/>
  <c r="AJ396" i="1"/>
  <c r="AM396" i="1" s="1"/>
  <c r="AJ397" i="1"/>
  <c r="AM397" i="1" s="1"/>
  <c r="AJ398" i="1"/>
  <c r="AM398" i="1" s="1"/>
  <c r="AJ399" i="1"/>
  <c r="AM399" i="1"/>
  <c r="AJ400" i="1"/>
  <c r="AM400" i="1" s="1"/>
  <c r="AJ401" i="1"/>
  <c r="AM401" i="1" s="1"/>
  <c r="AJ402" i="1"/>
  <c r="AM402" i="1" s="1"/>
  <c r="AJ403" i="1"/>
  <c r="AM403" i="1" s="1"/>
  <c r="AJ404" i="1"/>
  <c r="AM404" i="1" s="1"/>
  <c r="AJ405" i="1"/>
  <c r="AJ406" i="1"/>
  <c r="AM406" i="1" s="1"/>
  <c r="AJ407" i="1"/>
  <c r="AM407" i="1"/>
  <c r="AJ408" i="1"/>
  <c r="AM408" i="1" s="1"/>
  <c r="AJ409" i="1"/>
  <c r="AM409" i="1" s="1"/>
  <c r="AJ410" i="1"/>
  <c r="AM410" i="1" s="1"/>
  <c r="AJ411" i="1"/>
  <c r="AM411" i="1" s="1"/>
  <c r="AJ412" i="1"/>
  <c r="AM412" i="1" s="1"/>
  <c r="AJ413" i="1"/>
  <c r="AM413" i="1" s="1"/>
  <c r="AJ414" i="1"/>
  <c r="AM414" i="1" s="1"/>
  <c r="AJ415" i="1"/>
  <c r="AM415" i="1" s="1"/>
  <c r="AJ416" i="1"/>
  <c r="AM416" i="1" s="1"/>
  <c r="AJ417" i="1"/>
  <c r="AM417" i="1" s="1"/>
  <c r="AJ418" i="1"/>
  <c r="AM418" i="1" s="1"/>
  <c r="AJ419" i="1"/>
  <c r="AM419" i="1" s="1"/>
  <c r="AJ420" i="1"/>
  <c r="AM420" i="1" s="1"/>
  <c r="AJ421" i="1"/>
  <c r="AM421" i="1" s="1"/>
  <c r="AJ422" i="1"/>
  <c r="AM422" i="1" s="1"/>
  <c r="AJ423" i="1"/>
  <c r="AM423" i="1"/>
  <c r="AJ424" i="1"/>
  <c r="AM424" i="1" s="1"/>
  <c r="AJ425" i="1"/>
  <c r="AM425" i="1" s="1"/>
  <c r="AJ426" i="1"/>
  <c r="AM426" i="1" s="1"/>
  <c r="AJ427" i="1"/>
  <c r="AM427" i="1"/>
  <c r="AJ428" i="1"/>
  <c r="AM428" i="1" s="1"/>
  <c r="AJ429" i="1"/>
  <c r="AM429" i="1" s="1"/>
  <c r="AJ430" i="1"/>
  <c r="AM430" i="1" s="1"/>
  <c r="AJ431" i="1"/>
  <c r="AM431" i="1"/>
  <c r="AJ432" i="1"/>
  <c r="AM432" i="1" s="1"/>
  <c r="AJ433" i="1"/>
  <c r="AM433" i="1" s="1"/>
  <c r="AJ434" i="1"/>
  <c r="AM434" i="1" s="1"/>
  <c r="AJ435" i="1"/>
  <c r="AM435" i="1" s="1"/>
  <c r="AJ436" i="1"/>
  <c r="AM436" i="1" s="1"/>
  <c r="AJ437" i="1"/>
  <c r="AM437" i="1" s="1"/>
  <c r="AJ438" i="1"/>
  <c r="AM438" i="1" s="1"/>
  <c r="AJ439" i="1"/>
  <c r="AM439" i="1"/>
  <c r="AJ440" i="1"/>
  <c r="AM440" i="1" s="1"/>
  <c r="AJ441" i="1"/>
  <c r="AM441" i="1" s="1"/>
  <c r="AJ442" i="1"/>
  <c r="AM442" i="1" s="1"/>
  <c r="AJ443" i="1"/>
  <c r="AM443" i="1" s="1"/>
  <c r="AJ444" i="1"/>
  <c r="AM444" i="1" s="1"/>
  <c r="AJ445" i="1"/>
  <c r="AM445" i="1" s="1"/>
  <c r="AJ446" i="1"/>
  <c r="AM446" i="1" s="1"/>
  <c r="AJ447" i="1"/>
  <c r="AM447" i="1" s="1"/>
  <c r="AJ448" i="1"/>
  <c r="AM448" i="1" s="1"/>
  <c r="AJ449" i="1"/>
  <c r="AM449" i="1" s="1"/>
  <c r="AJ450" i="1"/>
  <c r="AM450" i="1" s="1"/>
  <c r="AJ451" i="1"/>
  <c r="AM451" i="1" s="1"/>
  <c r="AJ452" i="1"/>
  <c r="AM452" i="1" s="1"/>
  <c r="AJ453" i="1"/>
  <c r="AM453" i="1" s="1"/>
  <c r="AJ454" i="1"/>
  <c r="AM454" i="1" s="1"/>
  <c r="AJ455" i="1"/>
  <c r="AM455" i="1"/>
  <c r="AJ456" i="1"/>
  <c r="AM456" i="1" s="1"/>
  <c r="AJ457" i="1"/>
  <c r="AM457" i="1" s="1"/>
  <c r="AJ458" i="1"/>
  <c r="AM458" i="1" s="1"/>
  <c r="AJ459" i="1"/>
  <c r="AM459" i="1"/>
  <c r="AJ460" i="1"/>
  <c r="AM460" i="1" s="1"/>
  <c r="AJ461" i="1"/>
  <c r="AM461" i="1" s="1"/>
  <c r="AJ462" i="1"/>
  <c r="AM462" i="1" s="1"/>
  <c r="AJ463" i="1"/>
  <c r="AM463" i="1"/>
  <c r="AJ464" i="1"/>
  <c r="AM464" i="1" s="1"/>
  <c r="AJ465" i="1"/>
  <c r="AM465" i="1" s="1"/>
  <c r="AJ466" i="1"/>
  <c r="AM466" i="1" s="1"/>
  <c r="AJ467" i="1"/>
  <c r="AM467" i="1" s="1"/>
  <c r="AJ468" i="1"/>
  <c r="AM468" i="1" s="1"/>
  <c r="AJ469" i="1"/>
  <c r="AM469" i="1" s="1"/>
  <c r="AJ470" i="1"/>
  <c r="AM470" i="1" s="1"/>
  <c r="AJ471" i="1"/>
  <c r="AM471" i="1"/>
  <c r="AJ472" i="1"/>
  <c r="AM472" i="1" s="1"/>
  <c r="AJ473" i="1"/>
  <c r="AM473" i="1" s="1"/>
  <c r="AJ474" i="1"/>
  <c r="AM474" i="1" s="1"/>
  <c r="AJ475" i="1"/>
  <c r="AM475" i="1" s="1"/>
  <c r="AJ476" i="1"/>
  <c r="AM476" i="1" s="1"/>
  <c r="AJ477" i="1"/>
  <c r="AM477" i="1" s="1"/>
  <c r="AJ478" i="1"/>
  <c r="AM478" i="1" s="1"/>
  <c r="AJ479" i="1"/>
  <c r="AM479" i="1" s="1"/>
  <c r="AJ480" i="1"/>
  <c r="AM480" i="1" s="1"/>
  <c r="AJ481" i="1"/>
  <c r="AM481" i="1" s="1"/>
  <c r="AJ482" i="1"/>
  <c r="AM482" i="1" s="1"/>
  <c r="AJ483" i="1"/>
  <c r="AM483" i="1" s="1"/>
  <c r="AJ484" i="1"/>
  <c r="AM484" i="1" s="1"/>
  <c r="AJ485" i="1"/>
  <c r="AM485" i="1" s="1"/>
  <c r="AJ486" i="1"/>
  <c r="AM486" i="1" s="1"/>
  <c r="AJ487" i="1"/>
  <c r="AM487" i="1"/>
  <c r="AJ488" i="1"/>
  <c r="AM488" i="1" s="1"/>
  <c r="AJ489" i="1"/>
  <c r="AM489" i="1" s="1"/>
  <c r="AJ490" i="1"/>
  <c r="AM490" i="1" s="1"/>
  <c r="AJ491" i="1"/>
  <c r="AM491" i="1"/>
  <c r="AJ492" i="1"/>
  <c r="AM492" i="1" s="1"/>
  <c r="AJ493" i="1"/>
  <c r="AM493" i="1" s="1"/>
  <c r="AJ494" i="1"/>
  <c r="AM494" i="1" s="1"/>
  <c r="AJ495" i="1"/>
  <c r="AM495" i="1"/>
  <c r="AJ496" i="1"/>
  <c r="AM496" i="1" s="1"/>
  <c r="AJ497" i="1"/>
  <c r="AM497" i="1" s="1"/>
  <c r="AJ498" i="1"/>
  <c r="AM498" i="1" s="1"/>
  <c r="AJ499" i="1"/>
  <c r="AM499" i="1" s="1"/>
  <c r="AJ500" i="1"/>
  <c r="AM500" i="1" s="1"/>
  <c r="AJ501" i="1"/>
  <c r="AM501" i="1" s="1"/>
  <c r="AJ502" i="1"/>
  <c r="AM502" i="1" s="1"/>
  <c r="AJ503" i="1"/>
  <c r="AM503" i="1"/>
  <c r="AJ504" i="1"/>
  <c r="AM504" i="1" s="1"/>
  <c r="AJ505" i="1"/>
  <c r="AM505" i="1" s="1"/>
  <c r="AJ506" i="1"/>
  <c r="AM506" i="1" s="1"/>
  <c r="AJ507" i="1"/>
  <c r="AM507" i="1" s="1"/>
  <c r="AJ508" i="1"/>
  <c r="AM508" i="1" s="1"/>
  <c r="AJ509" i="1"/>
  <c r="AM509" i="1" s="1"/>
  <c r="AJ510" i="1"/>
  <c r="AM510" i="1" s="1"/>
  <c r="AJ511" i="1"/>
  <c r="AM511" i="1" s="1"/>
  <c r="AJ512" i="1"/>
  <c r="AM512" i="1" s="1"/>
  <c r="AJ513" i="1"/>
  <c r="AM513" i="1" s="1"/>
  <c r="AJ514" i="1"/>
  <c r="AM514" i="1" s="1"/>
  <c r="AJ515" i="1"/>
  <c r="AM515" i="1" s="1"/>
  <c r="AJ516" i="1"/>
  <c r="AM516" i="1" s="1"/>
  <c r="AJ517" i="1"/>
  <c r="AM517" i="1" s="1"/>
  <c r="AJ518" i="1"/>
  <c r="AM518" i="1" s="1"/>
  <c r="AJ519" i="1"/>
  <c r="AM519" i="1"/>
  <c r="AJ520" i="1"/>
  <c r="AM520" i="1" s="1"/>
  <c r="AJ521" i="1"/>
  <c r="AM521" i="1" s="1"/>
  <c r="AJ522" i="1"/>
  <c r="AM522" i="1" s="1"/>
  <c r="AJ523" i="1"/>
  <c r="AM523" i="1"/>
  <c r="AJ524" i="1"/>
  <c r="AJ525" i="1"/>
  <c r="AM525" i="1" s="1"/>
  <c r="AJ526" i="1"/>
  <c r="AM526" i="1" s="1"/>
  <c r="AJ527" i="1"/>
  <c r="AM527" i="1"/>
  <c r="AJ528" i="1"/>
  <c r="AM528" i="1" s="1"/>
  <c r="AJ529" i="1"/>
  <c r="AM529" i="1" s="1"/>
  <c r="AJ530" i="1"/>
  <c r="AM530" i="1" s="1"/>
  <c r="AJ531" i="1"/>
  <c r="AM531" i="1" s="1"/>
  <c r="AJ532" i="1"/>
  <c r="AM532" i="1" s="1"/>
  <c r="AJ533" i="1"/>
  <c r="AM533" i="1" s="1"/>
  <c r="AJ534" i="1"/>
  <c r="AM534" i="1" s="1"/>
  <c r="AJ535" i="1"/>
  <c r="AM535" i="1"/>
  <c r="AJ536" i="1"/>
  <c r="AM536" i="1" s="1"/>
  <c r="AJ537" i="1"/>
  <c r="AM537" i="1" s="1"/>
  <c r="AJ538" i="1"/>
  <c r="AJ539" i="1"/>
  <c r="AM539" i="1" s="1"/>
  <c r="AJ540" i="1"/>
  <c r="AM540" i="1" s="1"/>
  <c r="AJ541" i="1"/>
  <c r="AM541" i="1" s="1"/>
  <c r="AJ542" i="1"/>
  <c r="AM542" i="1" s="1"/>
  <c r="AJ543" i="1"/>
  <c r="AM543" i="1" s="1"/>
  <c r="AJ544" i="1"/>
  <c r="AM544" i="1" s="1"/>
  <c r="AJ545" i="1"/>
  <c r="AM545" i="1" s="1"/>
  <c r="AJ546" i="1"/>
  <c r="AM546" i="1" s="1"/>
  <c r="AJ547" i="1"/>
  <c r="AM547" i="1" s="1"/>
  <c r="AJ548" i="1"/>
  <c r="AM548" i="1" s="1"/>
  <c r="AJ549" i="1"/>
  <c r="AM549" i="1" s="1"/>
  <c r="AJ550" i="1"/>
  <c r="AM550" i="1" s="1"/>
  <c r="AJ551" i="1"/>
  <c r="AM551" i="1"/>
  <c r="AJ552" i="1"/>
  <c r="AM552" i="1" s="1"/>
  <c r="AJ553" i="1"/>
  <c r="AJ554" i="1"/>
  <c r="AM554" i="1" s="1"/>
  <c r="AJ555" i="1"/>
  <c r="AM555" i="1"/>
  <c r="AJ556" i="1"/>
  <c r="AM556" i="1" s="1"/>
  <c r="AJ557" i="1"/>
  <c r="AM557" i="1" s="1"/>
  <c r="AJ558" i="1"/>
  <c r="AM558" i="1" s="1"/>
  <c r="AJ559" i="1"/>
  <c r="AM559" i="1"/>
  <c r="AJ560" i="1"/>
  <c r="AM560" i="1" s="1"/>
  <c r="AJ561" i="1"/>
  <c r="AJ562" i="1"/>
  <c r="AM562" i="1" s="1"/>
  <c r="AJ563" i="1"/>
  <c r="AM563" i="1" s="1"/>
  <c r="AJ564" i="1"/>
  <c r="AM564" i="1" s="1"/>
  <c r="AJ565" i="1"/>
  <c r="AM565" i="1" s="1"/>
  <c r="AJ566" i="1"/>
  <c r="AM566" i="1" s="1"/>
  <c r="AJ567" i="1"/>
  <c r="AM567" i="1"/>
  <c r="AJ568" i="1"/>
  <c r="AM568" i="1" s="1"/>
  <c r="AJ569" i="1"/>
  <c r="AJ570" i="1"/>
  <c r="AM570" i="1" s="1"/>
  <c r="AJ571" i="1"/>
  <c r="AM571" i="1" s="1"/>
  <c r="AJ572" i="1"/>
  <c r="AM572" i="1" s="1"/>
  <c r="AJ573" i="1"/>
  <c r="AM573" i="1" s="1"/>
  <c r="AJ574" i="1"/>
  <c r="AM574" i="1" s="1"/>
  <c r="AJ575" i="1"/>
  <c r="AM575" i="1" s="1"/>
  <c r="AJ576" i="1"/>
  <c r="AM576" i="1" s="1"/>
  <c r="AJ577" i="1"/>
  <c r="AM577" i="1" s="1"/>
  <c r="AJ578" i="1"/>
  <c r="AM578" i="1" s="1"/>
  <c r="AJ579" i="1"/>
  <c r="AM579" i="1" s="1"/>
  <c r="AJ580" i="1"/>
  <c r="AM580" i="1" s="1"/>
  <c r="AJ581" i="1"/>
  <c r="AM581" i="1" s="1"/>
  <c r="AJ582" i="1"/>
  <c r="AM582" i="1" s="1"/>
  <c r="AJ583" i="1"/>
  <c r="AM583" i="1"/>
  <c r="AJ584" i="1"/>
  <c r="AM584" i="1" s="1"/>
  <c r="AJ585" i="1"/>
  <c r="AM585" i="1" s="1"/>
  <c r="AJ586" i="1"/>
  <c r="AM586" i="1" s="1"/>
  <c r="AJ587" i="1"/>
  <c r="AM587" i="1"/>
  <c r="AJ588" i="1"/>
  <c r="AM588" i="1" s="1"/>
  <c r="AJ589" i="1"/>
  <c r="AM589" i="1" s="1"/>
  <c r="AJ590" i="1"/>
  <c r="AJ591" i="1"/>
  <c r="AM591" i="1"/>
  <c r="AJ592" i="1"/>
  <c r="AM592" i="1" s="1"/>
  <c r="AJ593" i="1"/>
  <c r="AM593" i="1" s="1"/>
  <c r="AJ594" i="1"/>
  <c r="AM594" i="1" s="1"/>
  <c r="AJ595" i="1"/>
  <c r="AM595" i="1" s="1"/>
  <c r="AJ596" i="1"/>
  <c r="AM596" i="1" s="1"/>
  <c r="AJ597" i="1"/>
  <c r="AM597" i="1" s="1"/>
  <c r="AJ598" i="1"/>
  <c r="AM598" i="1" s="1"/>
  <c r="AJ599" i="1"/>
  <c r="AM599" i="1"/>
  <c r="AJ600" i="1"/>
  <c r="AM600" i="1" s="1"/>
  <c r="AJ601" i="1"/>
  <c r="AM601" i="1" s="1"/>
  <c r="AJ602" i="1"/>
  <c r="AM602" i="1" s="1"/>
  <c r="AJ603" i="1"/>
  <c r="AM603" i="1" s="1"/>
  <c r="AJ604" i="1"/>
  <c r="AM604" i="1" s="1"/>
  <c r="AJ605" i="1"/>
  <c r="AM605" i="1" s="1"/>
  <c r="AJ606" i="1"/>
  <c r="AM606" i="1" s="1"/>
  <c r="AJ607" i="1"/>
  <c r="AM607" i="1" s="1"/>
  <c r="AJ608" i="1"/>
  <c r="AM608" i="1" s="1"/>
  <c r="AJ609" i="1"/>
  <c r="AM609" i="1" s="1"/>
  <c r="AJ610" i="1"/>
  <c r="AM610" i="1" s="1"/>
  <c r="AJ611" i="1"/>
  <c r="AM611" i="1" s="1"/>
  <c r="AJ612" i="1"/>
  <c r="AM612" i="1" s="1"/>
  <c r="AJ613" i="1"/>
  <c r="AM613" i="1" s="1"/>
  <c r="AJ614" i="1"/>
  <c r="AM614" i="1" s="1"/>
  <c r="AJ615" i="1"/>
  <c r="AM615" i="1"/>
  <c r="AJ616" i="1"/>
  <c r="AM616" i="1" s="1"/>
  <c r="AJ617" i="1"/>
  <c r="AM617" i="1" s="1"/>
  <c r="AJ618" i="1"/>
  <c r="AM618" i="1" s="1"/>
  <c r="AJ619" i="1"/>
  <c r="AM619" i="1"/>
  <c r="AJ620" i="1"/>
  <c r="AM620" i="1" s="1"/>
  <c r="AJ621" i="1"/>
  <c r="AM621" i="1" s="1"/>
  <c r="AJ622" i="1"/>
  <c r="AM622" i="1" s="1"/>
  <c r="AJ623" i="1"/>
  <c r="AM623" i="1"/>
  <c r="AJ624" i="1"/>
  <c r="AM624" i="1" s="1"/>
  <c r="AJ625" i="1"/>
  <c r="AM625" i="1" s="1"/>
  <c r="AJ626" i="1"/>
  <c r="AM626" i="1" s="1"/>
  <c r="AJ627" i="1"/>
  <c r="AM627" i="1" s="1"/>
  <c r="AJ628" i="1"/>
  <c r="AM628" i="1" s="1"/>
  <c r="AJ629" i="1"/>
  <c r="AM629" i="1" s="1"/>
  <c r="AJ630" i="1"/>
  <c r="AM630" i="1" s="1"/>
  <c r="AJ631" i="1"/>
  <c r="AM631" i="1"/>
  <c r="AJ632" i="1"/>
  <c r="AM632" i="1" s="1"/>
  <c r="AJ633" i="1"/>
  <c r="AM633" i="1" s="1"/>
  <c r="AJ634" i="1"/>
  <c r="AM634" i="1" s="1"/>
  <c r="AJ635" i="1"/>
  <c r="AM635" i="1" s="1"/>
  <c r="AJ636" i="1"/>
  <c r="AM636" i="1" s="1"/>
  <c r="AJ637" i="1"/>
  <c r="AM637" i="1" s="1"/>
  <c r="AJ638" i="1"/>
  <c r="AM638" i="1" s="1"/>
  <c r="AJ639" i="1"/>
  <c r="AM639" i="1" s="1"/>
  <c r="AJ640" i="1"/>
  <c r="AM640" i="1" s="1"/>
  <c r="AJ641" i="1"/>
  <c r="AJ642" i="1"/>
  <c r="AM642" i="1" s="1"/>
  <c r="AJ643" i="1"/>
  <c r="AM643" i="1" s="1"/>
  <c r="AJ644" i="1"/>
  <c r="AM644" i="1" s="1"/>
  <c r="AJ645" i="1"/>
  <c r="AM645" i="1" s="1"/>
  <c r="AJ646" i="1"/>
  <c r="AM646" i="1" s="1"/>
  <c r="AJ647" i="1"/>
  <c r="AM647" i="1"/>
  <c r="AJ648" i="1"/>
  <c r="AJ649" i="1"/>
  <c r="AM649" i="1" s="1"/>
  <c r="AJ650" i="1"/>
  <c r="AM650" i="1" s="1"/>
  <c r="AJ651" i="1"/>
  <c r="AM651" i="1"/>
  <c r="AJ652" i="1"/>
  <c r="AM652" i="1" s="1"/>
  <c r="AJ653" i="1"/>
  <c r="AM653" i="1" s="1"/>
  <c r="AJ654" i="1"/>
  <c r="AM654" i="1" s="1"/>
  <c r="AJ655" i="1"/>
  <c r="AM655" i="1"/>
  <c r="AJ656" i="1"/>
  <c r="AM656" i="1" s="1"/>
  <c r="AJ657" i="1"/>
  <c r="AM657" i="1" s="1"/>
  <c r="AJ658" i="1"/>
  <c r="AM658" i="1" s="1"/>
  <c r="AJ659" i="1"/>
  <c r="AM659" i="1" s="1"/>
  <c r="AJ660" i="1"/>
  <c r="AM660" i="1" s="1"/>
  <c r="AJ661" i="1"/>
  <c r="AM661" i="1" s="1"/>
  <c r="AJ662" i="1"/>
  <c r="AM662" i="1" s="1"/>
  <c r="AJ663" i="1"/>
  <c r="AM663" i="1" s="1"/>
  <c r="AJ664" i="1"/>
  <c r="AM664" i="1" s="1"/>
  <c r="AJ665" i="1"/>
  <c r="AM665" i="1" s="1"/>
  <c r="AJ666" i="1"/>
  <c r="AM666" i="1" s="1"/>
  <c r="AJ667" i="1"/>
  <c r="AM667" i="1" s="1"/>
  <c r="AJ668" i="1"/>
  <c r="AM668" i="1" s="1"/>
  <c r="AJ669" i="1"/>
  <c r="AM669" i="1" s="1"/>
  <c r="AJ670" i="1"/>
  <c r="AM670" i="1" s="1"/>
  <c r="AJ671" i="1"/>
  <c r="AM671" i="1" s="1"/>
  <c r="AJ672" i="1"/>
  <c r="AM672" i="1" s="1"/>
  <c r="AJ673" i="1"/>
  <c r="AM673" i="1" s="1"/>
  <c r="AJ674" i="1"/>
  <c r="AM674" i="1" s="1"/>
  <c r="AJ675" i="1"/>
  <c r="AM675" i="1" s="1"/>
  <c r="AJ676" i="1"/>
  <c r="AM676" i="1" s="1"/>
  <c r="AJ677" i="1"/>
  <c r="AM677" i="1" s="1"/>
  <c r="AJ678" i="1"/>
  <c r="AM678" i="1" s="1"/>
  <c r="AJ679" i="1"/>
  <c r="AM679" i="1"/>
  <c r="AJ680" i="1"/>
  <c r="AM680" i="1" s="1"/>
  <c r="AJ681" i="1"/>
  <c r="AM681" i="1" s="1"/>
  <c r="AJ682" i="1"/>
  <c r="AM682" i="1" s="1"/>
  <c r="AJ683" i="1"/>
  <c r="AM683" i="1"/>
  <c r="AJ684" i="1"/>
  <c r="AM684" i="1" s="1"/>
  <c r="AJ685" i="1"/>
  <c r="AM685" i="1" s="1"/>
  <c r="AJ686" i="1"/>
  <c r="AM686" i="1" s="1"/>
  <c r="AJ687" i="1"/>
  <c r="AM687" i="1"/>
  <c r="AJ688" i="1"/>
  <c r="AM688" i="1" s="1"/>
  <c r="AJ689" i="1"/>
  <c r="AM689" i="1" s="1"/>
  <c r="AJ690" i="1"/>
  <c r="AM690" i="1" s="1"/>
  <c r="AJ691" i="1"/>
  <c r="AM691" i="1" s="1"/>
  <c r="AJ692" i="1"/>
  <c r="AM692" i="1" s="1"/>
  <c r="AJ693" i="1"/>
  <c r="AM693" i="1" s="1"/>
  <c r="AJ694" i="1"/>
  <c r="AM694" i="1" s="1"/>
  <c r="AJ695" i="1"/>
  <c r="AM695" i="1"/>
  <c r="AJ696" i="1"/>
  <c r="AM696" i="1" s="1"/>
  <c r="AJ697" i="1"/>
  <c r="AM697" i="1" s="1"/>
  <c r="AJ698" i="1"/>
  <c r="AM698" i="1" s="1"/>
  <c r="AJ699" i="1"/>
  <c r="AJ700" i="1"/>
  <c r="AM700" i="1" s="1"/>
  <c r="AJ701" i="1"/>
  <c r="AM701" i="1" s="1"/>
  <c r="AJ702" i="1"/>
  <c r="AM702" i="1" s="1"/>
  <c r="AJ703" i="1"/>
  <c r="AM703" i="1" s="1"/>
  <c r="AJ704" i="1"/>
  <c r="AM704" i="1" s="1"/>
  <c r="AJ705" i="1"/>
  <c r="AJ706" i="1"/>
  <c r="AM706" i="1" s="1"/>
  <c r="AJ707" i="1"/>
  <c r="AM707" i="1" s="1"/>
  <c r="AJ708" i="1"/>
  <c r="AM708" i="1" s="1"/>
  <c r="AJ709" i="1"/>
  <c r="AM709" i="1" s="1"/>
  <c r="AJ710" i="1"/>
  <c r="AM710" i="1" s="1"/>
  <c r="AJ711" i="1"/>
  <c r="AM711" i="1"/>
  <c r="AJ712" i="1"/>
  <c r="AJ713" i="1"/>
  <c r="AM713" i="1" s="1"/>
  <c r="AJ714" i="1"/>
  <c r="AM714" i="1" s="1"/>
  <c r="AJ715" i="1"/>
  <c r="AM715" i="1"/>
  <c r="AJ716" i="1"/>
  <c r="AM716" i="1" s="1"/>
  <c r="AJ717" i="1"/>
  <c r="AM717" i="1" s="1"/>
  <c r="AJ718" i="1"/>
  <c r="AM718" i="1" s="1"/>
  <c r="AJ719" i="1"/>
  <c r="AM719" i="1"/>
  <c r="AJ720" i="1"/>
  <c r="AM720" i="1" s="1"/>
  <c r="AJ721" i="1"/>
  <c r="AM721" i="1" s="1"/>
  <c r="AJ722" i="1"/>
  <c r="AM722" i="1" s="1"/>
  <c r="AJ723" i="1"/>
  <c r="AM723" i="1" s="1"/>
  <c r="AJ724" i="1"/>
  <c r="AM724" i="1" s="1"/>
  <c r="AJ725" i="1"/>
  <c r="AM725" i="1" s="1"/>
  <c r="AJ726" i="1"/>
  <c r="AM726" i="1" s="1"/>
  <c r="AJ727" i="1"/>
  <c r="AM727" i="1" s="1"/>
  <c r="AJ728" i="1"/>
  <c r="AM728" i="1" s="1"/>
  <c r="AJ729" i="1"/>
  <c r="AM729" i="1" s="1"/>
  <c r="AJ730" i="1"/>
  <c r="AM730" i="1" s="1"/>
  <c r="AJ731" i="1"/>
  <c r="AM731" i="1"/>
  <c r="AJ732" i="1"/>
  <c r="AM732" i="1" s="1"/>
  <c r="AJ733" i="1"/>
  <c r="AM733" i="1" s="1"/>
  <c r="AJ734" i="1"/>
  <c r="AM734" i="1" s="1"/>
  <c r="AJ735" i="1"/>
  <c r="AM735" i="1" s="1"/>
  <c r="AJ736" i="1"/>
  <c r="AM736" i="1" s="1"/>
  <c r="AJ737" i="1"/>
  <c r="AM737" i="1" s="1"/>
  <c r="AJ738" i="1"/>
  <c r="AM738" i="1" s="1"/>
  <c r="AJ739" i="1"/>
  <c r="AM739" i="1" s="1"/>
  <c r="AJ740" i="1"/>
  <c r="AM740" i="1" s="1"/>
  <c r="AJ741" i="1"/>
  <c r="AM741" i="1" s="1"/>
  <c r="AJ742" i="1"/>
  <c r="AM742" i="1" s="1"/>
  <c r="AJ743" i="1"/>
  <c r="AM743" i="1"/>
  <c r="AJ744" i="1"/>
  <c r="AM744" i="1" s="1"/>
  <c r="AJ745" i="1"/>
  <c r="AM745" i="1" s="1"/>
  <c r="AJ746" i="1"/>
  <c r="AM746" i="1" s="1"/>
  <c r="AJ747" i="1"/>
  <c r="AM747" i="1"/>
  <c r="AJ748" i="1"/>
  <c r="AM748" i="1" s="1"/>
  <c r="AJ749" i="1"/>
  <c r="AM749" i="1" s="1"/>
  <c r="AJ750" i="1"/>
  <c r="AM750" i="1" s="1"/>
  <c r="AJ751" i="1"/>
  <c r="AM751" i="1"/>
  <c r="AJ752" i="1"/>
  <c r="AM752" i="1" s="1"/>
  <c r="AJ753" i="1"/>
  <c r="AM753" i="1" s="1"/>
  <c r="AJ754" i="1"/>
  <c r="AM754" i="1" s="1"/>
  <c r="AJ755" i="1"/>
  <c r="AM755" i="1" s="1"/>
  <c r="AJ756" i="1"/>
  <c r="AM756" i="1" s="1"/>
  <c r="AJ757" i="1"/>
  <c r="AM757" i="1" s="1"/>
  <c r="AJ758" i="1"/>
  <c r="AM758" i="1" s="1"/>
  <c r="AJ759" i="1"/>
  <c r="AM759" i="1" s="1"/>
  <c r="AJ760" i="1"/>
  <c r="AM760" i="1" s="1"/>
  <c r="AJ761" i="1"/>
  <c r="AM761" i="1" s="1"/>
  <c r="AJ762" i="1"/>
  <c r="AM762" i="1" s="1"/>
  <c r="AJ763" i="1"/>
  <c r="AJ764" i="1"/>
  <c r="AM764" i="1" s="1"/>
  <c r="AJ765" i="1"/>
  <c r="AM765" i="1" s="1"/>
  <c r="AJ766" i="1"/>
  <c r="AM766" i="1" s="1"/>
  <c r="AJ767" i="1"/>
  <c r="AM767" i="1" s="1"/>
  <c r="AJ768" i="1"/>
  <c r="AM768" i="1" s="1"/>
  <c r="AJ769" i="1"/>
  <c r="AJ770" i="1"/>
  <c r="AM770" i="1" s="1"/>
  <c r="AJ771" i="1"/>
  <c r="AM771" i="1" s="1"/>
  <c r="AJ772" i="1"/>
  <c r="AM772" i="1" s="1"/>
  <c r="AJ773" i="1"/>
  <c r="AM773" i="1" s="1"/>
  <c r="AJ774" i="1"/>
  <c r="AM774" i="1" s="1"/>
  <c r="AJ775" i="1"/>
  <c r="AM775" i="1"/>
  <c r="AJ776" i="1"/>
  <c r="AJ777" i="1"/>
  <c r="AM777" i="1" s="1"/>
  <c r="AJ778" i="1"/>
  <c r="AM778" i="1" s="1"/>
  <c r="AJ779" i="1"/>
  <c r="AM779" i="1"/>
  <c r="AJ780" i="1"/>
  <c r="AM780" i="1" s="1"/>
  <c r="AJ781" i="1"/>
  <c r="AM781" i="1" s="1"/>
  <c r="AJ782" i="1"/>
  <c r="AM782" i="1" s="1"/>
  <c r="AJ783" i="1"/>
  <c r="AM783" i="1"/>
  <c r="AJ784" i="1"/>
  <c r="AM784" i="1" s="1"/>
  <c r="AJ785" i="1"/>
  <c r="AM785" i="1" s="1"/>
  <c r="AJ786" i="1"/>
  <c r="AM786" i="1" s="1"/>
  <c r="AJ787" i="1"/>
  <c r="AM787" i="1" s="1"/>
  <c r="AJ788" i="1"/>
  <c r="AM788" i="1" s="1"/>
  <c r="AJ789" i="1"/>
  <c r="AM789" i="1" s="1"/>
  <c r="AJ790" i="1"/>
  <c r="AM790" i="1" s="1"/>
  <c r="AJ791" i="1"/>
  <c r="AM791" i="1" s="1"/>
  <c r="AJ792" i="1"/>
  <c r="AM792" i="1" s="1"/>
  <c r="AJ793" i="1"/>
  <c r="AM793" i="1" s="1"/>
  <c r="AJ794" i="1"/>
  <c r="AM794" i="1" s="1"/>
  <c r="AJ795" i="1"/>
  <c r="AM795" i="1"/>
  <c r="AJ796" i="1"/>
  <c r="AM796" i="1" s="1"/>
  <c r="AJ797" i="1"/>
  <c r="AM797" i="1" s="1"/>
  <c r="AJ798" i="1"/>
  <c r="AM798" i="1" s="1"/>
  <c r="AJ799" i="1"/>
  <c r="AM799" i="1" s="1"/>
  <c r="AJ800" i="1"/>
  <c r="AM800" i="1" s="1"/>
  <c r="AJ801" i="1"/>
  <c r="AM801" i="1" s="1"/>
  <c r="AJ802" i="1"/>
  <c r="AM802" i="1" s="1"/>
  <c r="AJ803" i="1"/>
  <c r="AM803" i="1" s="1"/>
  <c r="AJ804" i="1"/>
  <c r="AM804" i="1" s="1"/>
  <c r="AJ805" i="1"/>
  <c r="AM805" i="1" s="1"/>
  <c r="AJ806" i="1"/>
  <c r="AM806" i="1" s="1"/>
  <c r="AJ807" i="1"/>
  <c r="AM807" i="1"/>
  <c r="AJ808" i="1"/>
  <c r="AM808" i="1" s="1"/>
  <c r="AJ809" i="1"/>
  <c r="AM809" i="1"/>
  <c r="AJ810" i="1"/>
  <c r="AM810" i="1" s="1"/>
  <c r="AJ811" i="1"/>
  <c r="AM811" i="1" s="1"/>
  <c r="AJ812" i="1"/>
  <c r="AM812" i="1" s="1"/>
  <c r="AJ813" i="1"/>
  <c r="AM813" i="1"/>
  <c r="AJ814" i="1"/>
  <c r="AM814" i="1" s="1"/>
  <c r="AJ815" i="1"/>
  <c r="AM815" i="1"/>
  <c r="AJ816" i="1"/>
  <c r="AM816" i="1" s="1"/>
  <c r="AJ817" i="1"/>
  <c r="AM817" i="1"/>
  <c r="AJ818" i="1"/>
  <c r="AM818" i="1" s="1"/>
  <c r="AJ819" i="1"/>
  <c r="AM819" i="1" s="1"/>
  <c r="AJ820" i="1"/>
  <c r="AM820" i="1" s="1"/>
  <c r="AJ821" i="1"/>
  <c r="AM821" i="1" s="1"/>
  <c r="AJ822" i="1"/>
  <c r="AM822" i="1" s="1"/>
  <c r="AJ823" i="1"/>
  <c r="AM823" i="1"/>
  <c r="AJ824" i="1"/>
  <c r="AM824" i="1" s="1"/>
  <c r="AJ825" i="1"/>
  <c r="AJ826" i="1"/>
  <c r="AM826" i="1" s="1"/>
  <c r="AJ827" i="1"/>
  <c r="AM827" i="1" s="1"/>
  <c r="AJ828" i="1"/>
  <c r="AM828" i="1" s="1"/>
  <c r="AJ829" i="1"/>
  <c r="AM829" i="1"/>
  <c r="AJ830" i="1"/>
  <c r="AM830" i="1" s="1"/>
  <c r="AJ831" i="1"/>
  <c r="AM831" i="1"/>
  <c r="AJ832" i="1"/>
  <c r="AJ833" i="1"/>
  <c r="AM833" i="1"/>
  <c r="AJ834" i="1"/>
  <c r="AM834" i="1" s="1"/>
  <c r="AJ835" i="1"/>
  <c r="AM835" i="1" s="1"/>
  <c r="AJ836" i="1"/>
  <c r="AM836" i="1" s="1"/>
  <c r="AJ837" i="1"/>
  <c r="AM837" i="1" s="1"/>
  <c r="AJ838" i="1"/>
  <c r="AM838" i="1" s="1"/>
  <c r="AJ839" i="1"/>
  <c r="AM839" i="1"/>
  <c r="AJ840" i="1"/>
  <c r="AM840" i="1" s="1"/>
  <c r="AJ841" i="1"/>
  <c r="AM841" i="1"/>
  <c r="AJ842" i="1"/>
  <c r="AM842" i="1" s="1"/>
  <c r="AJ843" i="1"/>
  <c r="AM843" i="1" s="1"/>
  <c r="AJ844" i="1"/>
  <c r="AM844" i="1" s="1"/>
  <c r="AJ845" i="1"/>
  <c r="AM845" i="1"/>
  <c r="AJ846" i="1"/>
  <c r="AM846" i="1"/>
  <c r="AJ847" i="1"/>
  <c r="AM847" i="1" s="1"/>
  <c r="AJ848" i="1"/>
  <c r="AM848" i="1" s="1"/>
  <c r="AJ849" i="1"/>
  <c r="AM849" i="1"/>
  <c r="AJ850" i="1"/>
  <c r="AM850" i="1" s="1"/>
  <c r="AJ851" i="1"/>
  <c r="AJ852" i="1"/>
  <c r="AM852" i="1" s="1"/>
  <c r="AJ853" i="1"/>
  <c r="AM853" i="1"/>
  <c r="AJ854" i="1"/>
  <c r="AM854" i="1"/>
  <c r="AJ855" i="1"/>
  <c r="AM855" i="1"/>
  <c r="AJ856" i="1"/>
  <c r="AM856" i="1" s="1"/>
  <c r="AJ857" i="1"/>
  <c r="AM857" i="1" s="1"/>
  <c r="AJ858" i="1"/>
  <c r="AM858" i="1"/>
  <c r="AJ859" i="1"/>
  <c r="AM859" i="1" s="1"/>
  <c r="AJ860" i="1"/>
  <c r="AM860" i="1" s="1"/>
  <c r="AJ861" i="1"/>
  <c r="AM861" i="1" s="1"/>
  <c r="AJ862" i="1"/>
  <c r="AM862" i="1"/>
  <c r="AJ863" i="1"/>
  <c r="AM863" i="1"/>
  <c r="AJ864" i="1"/>
  <c r="AJ865" i="1"/>
  <c r="AM865" i="1"/>
  <c r="AJ866" i="1"/>
  <c r="AM866" i="1" s="1"/>
  <c r="AJ867" i="1"/>
  <c r="AM867" i="1"/>
  <c r="AJ868" i="1"/>
  <c r="AM868" i="1" s="1"/>
  <c r="AJ869" i="1"/>
  <c r="AM869" i="1"/>
  <c r="AJ870" i="1"/>
  <c r="AM870" i="1" s="1"/>
  <c r="AJ871" i="1"/>
  <c r="AM871" i="1"/>
  <c r="AJ872" i="1"/>
  <c r="AM872" i="1" s="1"/>
  <c r="AJ873" i="1"/>
  <c r="AM873" i="1" s="1"/>
  <c r="AJ874" i="1"/>
  <c r="AM874" i="1"/>
  <c r="AJ875" i="1"/>
  <c r="AM875" i="1" s="1"/>
  <c r="AJ876" i="1"/>
  <c r="AM876" i="1" s="1"/>
  <c r="AJ877" i="1"/>
  <c r="AJ878" i="1"/>
  <c r="AM878" i="1"/>
  <c r="AJ879" i="1"/>
  <c r="AM879" i="1" s="1"/>
  <c r="AJ880" i="1"/>
  <c r="AM880" i="1" s="1"/>
  <c r="AJ881" i="1"/>
  <c r="AM881" i="1"/>
  <c r="AJ882" i="1"/>
  <c r="AM882" i="1" s="1"/>
  <c r="AJ883" i="1"/>
  <c r="AM883" i="1"/>
  <c r="AJ884" i="1"/>
  <c r="AM884" i="1" s="1"/>
  <c r="AJ885" i="1"/>
  <c r="AM885" i="1"/>
  <c r="AJ886" i="1"/>
  <c r="AM886" i="1"/>
  <c r="AJ887" i="1"/>
  <c r="AM887" i="1"/>
  <c r="AJ888" i="1"/>
  <c r="AM888" i="1" s="1"/>
  <c r="AJ889" i="1"/>
  <c r="AM889" i="1" s="1"/>
  <c r="AJ890" i="1"/>
  <c r="AM890" i="1"/>
  <c r="AJ891" i="1"/>
  <c r="AM891" i="1" s="1"/>
  <c r="AJ892" i="1"/>
  <c r="AM892" i="1" s="1"/>
  <c r="AJ893" i="1"/>
  <c r="AM893" i="1" s="1"/>
  <c r="AJ894" i="1"/>
  <c r="AM894" i="1"/>
  <c r="AJ895" i="1"/>
  <c r="AM895" i="1"/>
  <c r="AJ896" i="1"/>
  <c r="AM896" i="1" s="1"/>
  <c r="AJ897" i="1"/>
  <c r="AM897" i="1"/>
  <c r="AJ898" i="1"/>
  <c r="AM898" i="1" s="1"/>
  <c r="AJ899" i="1"/>
  <c r="AJ900" i="1"/>
  <c r="AM900" i="1" s="1"/>
  <c r="AJ901" i="1"/>
  <c r="AM901" i="1"/>
  <c r="AJ902" i="1"/>
  <c r="AM902" i="1" s="1"/>
  <c r="AJ903" i="1"/>
  <c r="AM903" i="1"/>
  <c r="AJ904" i="1"/>
  <c r="AM904" i="1" s="1"/>
  <c r="AJ905" i="1"/>
  <c r="AM905" i="1" s="1"/>
  <c r="AJ906" i="1"/>
  <c r="AM906" i="1"/>
  <c r="AJ907" i="1"/>
  <c r="AM907" i="1" s="1"/>
  <c r="AJ908" i="1"/>
  <c r="AM908" i="1" s="1"/>
  <c r="AJ909" i="1"/>
  <c r="AM909" i="1"/>
  <c r="AJ910" i="1"/>
  <c r="AM910" i="1"/>
  <c r="AJ911" i="1"/>
  <c r="AM911" i="1" s="1"/>
  <c r="AJ912" i="1"/>
  <c r="AM912" i="1" s="1"/>
  <c r="AJ913" i="1"/>
  <c r="AJ914" i="1"/>
  <c r="AM914" i="1" s="1"/>
  <c r="AJ915" i="1"/>
  <c r="AM915" i="1"/>
  <c r="AJ916" i="1"/>
  <c r="AM916" i="1" s="1"/>
  <c r="AJ917" i="1"/>
  <c r="AM917" i="1"/>
  <c r="AJ918" i="1"/>
  <c r="AM918" i="1"/>
  <c r="AJ919" i="1"/>
  <c r="AM919" i="1"/>
  <c r="AJ920" i="1"/>
  <c r="AM920" i="1" s="1"/>
  <c r="AJ921" i="1"/>
  <c r="AM921" i="1" s="1"/>
  <c r="AJ922" i="1"/>
  <c r="AM922" i="1"/>
  <c r="AJ923" i="1"/>
  <c r="AM923" i="1" s="1"/>
  <c r="AJ924" i="1"/>
  <c r="AM924" i="1" s="1"/>
  <c r="AJ925" i="1"/>
  <c r="AM925" i="1" s="1"/>
  <c r="AJ926" i="1"/>
  <c r="AM926" i="1"/>
  <c r="AJ927" i="1"/>
  <c r="AM927" i="1"/>
  <c r="AJ928" i="1"/>
  <c r="AM928" i="1" s="1"/>
  <c r="AJ929" i="1"/>
  <c r="AM929" i="1"/>
  <c r="AJ930" i="1"/>
  <c r="AM930" i="1" s="1"/>
  <c r="AJ931" i="1"/>
  <c r="AM931" i="1"/>
  <c r="AJ932" i="1"/>
  <c r="AM932" i="1" s="1"/>
  <c r="AJ933" i="1"/>
  <c r="AM933" i="1"/>
  <c r="AJ934" i="1"/>
  <c r="AJ935" i="1"/>
  <c r="AM935" i="1"/>
  <c r="AJ936" i="1"/>
  <c r="AM936" i="1" s="1"/>
  <c r="AJ937" i="1"/>
  <c r="AM937" i="1"/>
  <c r="AJ938" i="1"/>
  <c r="AM938" i="1" s="1"/>
  <c r="AJ939" i="1"/>
  <c r="AM939" i="1"/>
  <c r="AJ940" i="1"/>
  <c r="AM940" i="1" s="1"/>
  <c r="AJ941" i="1"/>
  <c r="AM941" i="1"/>
  <c r="AJ942" i="1"/>
  <c r="AM942" i="1" s="1"/>
  <c r="AJ943" i="1"/>
  <c r="AM943" i="1"/>
  <c r="AJ944" i="1"/>
  <c r="AM944" i="1" s="1"/>
  <c r="AJ945" i="1"/>
  <c r="AM945" i="1"/>
  <c r="AJ946" i="1"/>
  <c r="AM946" i="1" s="1"/>
  <c r="AJ947" i="1"/>
  <c r="AM947" i="1"/>
  <c r="AJ948" i="1"/>
  <c r="AM948" i="1" s="1"/>
  <c r="AJ949" i="1"/>
  <c r="AM949" i="1"/>
  <c r="AJ950" i="1"/>
  <c r="AM950" i="1" s="1"/>
  <c r="AJ951" i="1"/>
  <c r="AM951" i="1"/>
  <c r="AJ952" i="1"/>
  <c r="AM952" i="1" s="1"/>
  <c r="AJ953" i="1"/>
  <c r="AM953" i="1"/>
  <c r="AJ954" i="1"/>
  <c r="AM954" i="1" s="1"/>
  <c r="AJ955" i="1"/>
  <c r="AM955" i="1"/>
  <c r="AJ956" i="1"/>
  <c r="AM956" i="1" s="1"/>
  <c r="AJ957" i="1"/>
  <c r="AM957" i="1"/>
  <c r="AJ958" i="1"/>
  <c r="AM958" i="1" s="1"/>
  <c r="AJ959" i="1"/>
  <c r="AM959" i="1"/>
  <c r="AJ960" i="1"/>
  <c r="AM960" i="1" s="1"/>
  <c r="AJ961" i="1"/>
  <c r="AM961" i="1"/>
  <c r="AJ962" i="1"/>
  <c r="AM962" i="1" s="1"/>
  <c r="AJ963" i="1"/>
  <c r="AJ964" i="1"/>
  <c r="AM964" i="1" s="1"/>
  <c r="AJ965" i="1"/>
  <c r="AM965" i="1"/>
  <c r="AJ966" i="1"/>
  <c r="AM966" i="1" s="1"/>
  <c r="AJ967" i="1"/>
  <c r="AM967" i="1"/>
  <c r="AJ968" i="1"/>
  <c r="AM968" i="1" s="1"/>
  <c r="AJ969" i="1"/>
  <c r="AM969" i="1"/>
  <c r="AJ970" i="1"/>
  <c r="AM970" i="1" s="1"/>
  <c r="AJ971" i="1"/>
  <c r="AM971" i="1"/>
  <c r="AJ972" i="1"/>
  <c r="AM972" i="1" s="1"/>
  <c r="AJ973" i="1"/>
  <c r="AM973" i="1"/>
  <c r="AJ974" i="1"/>
  <c r="AM974" i="1" s="1"/>
  <c r="AJ975" i="1"/>
  <c r="AM975" i="1"/>
  <c r="AJ976" i="1"/>
  <c r="AM976" i="1" s="1"/>
  <c r="AJ977" i="1"/>
  <c r="AJ978" i="1"/>
  <c r="AM978" i="1" s="1"/>
  <c r="AJ979" i="1"/>
  <c r="AM979" i="1"/>
  <c r="AJ980" i="1"/>
  <c r="AM980" i="1" s="1"/>
  <c r="AJ981" i="1"/>
  <c r="AM981" i="1"/>
  <c r="AJ982" i="1"/>
  <c r="AM982" i="1" s="1"/>
  <c r="AJ983" i="1"/>
  <c r="AM983" i="1"/>
  <c r="AJ984" i="1"/>
  <c r="AM984" i="1" s="1"/>
  <c r="AJ985" i="1"/>
  <c r="AM985" i="1"/>
  <c r="AJ986" i="1"/>
  <c r="AM986" i="1" s="1"/>
  <c r="AJ987" i="1"/>
  <c r="AM987" i="1"/>
  <c r="AJ988" i="1"/>
  <c r="AM988" i="1" s="1"/>
  <c r="AJ989" i="1"/>
  <c r="AM989" i="1"/>
  <c r="AJ990" i="1"/>
  <c r="AM990" i="1" s="1"/>
  <c r="AJ991" i="1"/>
  <c r="AJ992" i="1"/>
  <c r="AM992" i="1" s="1"/>
  <c r="AJ993" i="1"/>
  <c r="AM993" i="1"/>
  <c r="AJ994" i="1"/>
  <c r="AM994" i="1" s="1"/>
  <c r="AJ995" i="1"/>
  <c r="AM995" i="1"/>
  <c r="AJ996" i="1"/>
  <c r="AM996" i="1" s="1"/>
  <c r="AJ997" i="1"/>
  <c r="AM997" i="1"/>
  <c r="AJ998" i="1"/>
  <c r="AJ999" i="1"/>
  <c r="AM999" i="1"/>
  <c r="AJ1000" i="1"/>
  <c r="AM1000" i="1" s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3" i="1"/>
  <c r="AC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D23" i="1" s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D148" i="1" s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D338" i="1" s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D535" i="1" s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D839" i="1" s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3" i="1"/>
  <c r="G2" i="11"/>
  <c r="F2" i="11"/>
  <c r="E2" i="1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L667" i="1"/>
  <c r="L668" i="1"/>
  <c r="L669" i="1"/>
  <c r="L670" i="1"/>
  <c r="L671" i="1"/>
  <c r="L672" i="1"/>
  <c r="L673" i="1"/>
  <c r="L674" i="1"/>
  <c r="T672" i="1" s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U761" i="1" s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T799" i="1" s="1"/>
  <c r="L803" i="1"/>
  <c r="L804" i="1"/>
  <c r="L805" i="1"/>
  <c r="L806" i="1"/>
  <c r="L807" i="1"/>
  <c r="L808" i="1"/>
  <c r="L809" i="1"/>
  <c r="L810" i="1"/>
  <c r="L811" i="1"/>
  <c r="L812" i="1"/>
  <c r="L813" i="1"/>
  <c r="L814" i="1"/>
  <c r="AH819" i="1" s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T831" i="1" s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T848" i="1" s="1"/>
  <c r="L851" i="1"/>
  <c r="L852" i="1"/>
  <c r="L853" i="1"/>
  <c r="L854" i="1"/>
  <c r="L855" i="1"/>
  <c r="L856" i="1"/>
  <c r="L857" i="1"/>
  <c r="L858" i="1"/>
  <c r="T857" i="1" s="1"/>
  <c r="L859" i="1"/>
  <c r="L860" i="1"/>
  <c r="L861" i="1"/>
  <c r="L862" i="1"/>
  <c r="AH867" i="1" s="1"/>
  <c r="L863" i="1"/>
  <c r="L864" i="1"/>
  <c r="L865" i="1"/>
  <c r="L866" i="1"/>
  <c r="T863" i="1" s="1"/>
  <c r="L867" i="1"/>
  <c r="L868" i="1"/>
  <c r="L869" i="1"/>
  <c r="L870" i="1"/>
  <c r="AH875" i="1" s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U889" i="1" s="1"/>
  <c r="L891" i="1"/>
  <c r="L892" i="1"/>
  <c r="L893" i="1"/>
  <c r="L894" i="1"/>
  <c r="L895" i="1"/>
  <c r="L896" i="1"/>
  <c r="L897" i="1"/>
  <c r="L898" i="1"/>
  <c r="T895" i="1" s="1"/>
  <c r="L899" i="1"/>
  <c r="L900" i="1"/>
  <c r="L901" i="1"/>
  <c r="L902" i="1"/>
  <c r="L903" i="1"/>
  <c r="L904" i="1"/>
  <c r="L905" i="1"/>
  <c r="L906" i="1"/>
  <c r="T905" i="1" s="1"/>
  <c r="L907" i="1"/>
  <c r="L908" i="1"/>
  <c r="L909" i="1"/>
  <c r="T908" i="1" s="1"/>
  <c r="L910" i="1"/>
  <c r="AH915" i="1" s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AH932" i="1" s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T952" i="1" s="1"/>
  <c r="L955" i="1"/>
  <c r="L956" i="1"/>
  <c r="L957" i="1"/>
  <c r="L958" i="1"/>
  <c r="AH963" i="1" s="1"/>
  <c r="L959" i="1"/>
  <c r="L960" i="1"/>
  <c r="L961" i="1"/>
  <c r="L962" i="1"/>
  <c r="L963" i="1"/>
  <c r="L964" i="1"/>
  <c r="L965" i="1"/>
  <c r="L966" i="1"/>
  <c r="L967" i="1"/>
  <c r="L968" i="1"/>
  <c r="L969" i="1"/>
  <c r="L970" i="1"/>
  <c r="T969" i="1" s="1"/>
  <c r="L971" i="1"/>
  <c r="L972" i="1"/>
  <c r="L973" i="1"/>
  <c r="L974" i="1"/>
  <c r="L975" i="1"/>
  <c r="L976" i="1"/>
  <c r="L977" i="1"/>
  <c r="L978" i="1"/>
  <c r="L979" i="1"/>
  <c r="L980" i="1"/>
  <c r="L981" i="1"/>
  <c r="L982" i="1"/>
  <c r="U983" i="1" s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U783" i="1"/>
  <c r="U985" i="1"/>
  <c r="U945" i="1"/>
  <c r="U905" i="1"/>
  <c r="U809" i="1"/>
  <c r="U713" i="1"/>
  <c r="U681" i="1"/>
  <c r="U999" i="1"/>
  <c r="U911" i="1"/>
  <c r="U879" i="1"/>
  <c r="U791" i="1"/>
  <c r="U1000" i="1"/>
  <c r="T945" i="1"/>
  <c r="T921" i="1"/>
  <c r="T985" i="1"/>
  <c r="T1000" i="1"/>
  <c r="T920" i="1"/>
  <c r="T856" i="1"/>
  <c r="T816" i="1"/>
  <c r="T808" i="1"/>
  <c r="T792" i="1"/>
  <c r="T752" i="1"/>
  <c r="T886" i="1"/>
  <c r="T878" i="1"/>
  <c r="T865" i="1"/>
  <c r="T833" i="1"/>
  <c r="T825" i="1"/>
  <c r="T737" i="1"/>
  <c r="T729" i="1"/>
  <c r="T697" i="1"/>
  <c r="T736" i="1"/>
  <c r="T720" i="1"/>
  <c r="T712" i="1"/>
  <c r="T680" i="1"/>
  <c r="T999" i="1"/>
  <c r="T991" i="1"/>
  <c r="T975" i="1"/>
  <c r="T927" i="1"/>
  <c r="T887" i="1"/>
  <c r="T847" i="1"/>
  <c r="T767" i="1"/>
  <c r="T759" i="1"/>
  <c r="T735" i="1"/>
  <c r="T703" i="1"/>
  <c r="T671" i="1"/>
  <c r="AD14" i="1"/>
  <c r="AD13" i="1"/>
  <c r="AD1000" i="1"/>
  <c r="AD999" i="1"/>
  <c r="AD971" i="1"/>
  <c r="AD997" i="1"/>
  <c r="AD989" i="1"/>
  <c r="AD981" i="1"/>
  <c r="AD973" i="1"/>
  <c r="AD965" i="1"/>
  <c r="AD957" i="1"/>
  <c r="AD949" i="1"/>
  <c r="AD941" i="1"/>
  <c r="AD933" i="1"/>
  <c r="AD925" i="1"/>
  <c r="AD917" i="1"/>
  <c r="AD909" i="1"/>
  <c r="AD901" i="1"/>
  <c r="AD893" i="1"/>
  <c r="AD885" i="1"/>
  <c r="AD877" i="1"/>
  <c r="AD869" i="1"/>
  <c r="AD861" i="1"/>
  <c r="AD853" i="1"/>
  <c r="AD845" i="1"/>
  <c r="AD837" i="1"/>
  <c r="AD829" i="1"/>
  <c r="AD821" i="1"/>
  <c r="AD813" i="1"/>
  <c r="AD805" i="1"/>
  <c r="AD797" i="1"/>
  <c r="AD789" i="1"/>
  <c r="AD785" i="1"/>
  <c r="AD781" i="1"/>
  <c r="AD773" i="1"/>
  <c r="AD765" i="1"/>
  <c r="AD757" i="1"/>
  <c r="AD749" i="1"/>
  <c r="AD741" i="1"/>
  <c r="AD733" i="1"/>
  <c r="AD725" i="1"/>
  <c r="AD717" i="1"/>
  <c r="AD709" i="1"/>
  <c r="AD701" i="1"/>
  <c r="AD693" i="1"/>
  <c r="AD685" i="1"/>
  <c r="AD677" i="1"/>
  <c r="AD669" i="1"/>
  <c r="AD661" i="1"/>
  <c r="AD653" i="1"/>
  <c r="AD645" i="1"/>
  <c r="AD637" i="1"/>
  <c r="AD629" i="1"/>
  <c r="AD621" i="1"/>
  <c r="AD613" i="1"/>
  <c r="AD605" i="1"/>
  <c r="AD597" i="1"/>
  <c r="AD589" i="1"/>
  <c r="AD663" i="1"/>
  <c r="AD539" i="1"/>
  <c r="AD151" i="1"/>
  <c r="AD27" i="1"/>
  <c r="AD998" i="1"/>
  <c r="AD990" i="1"/>
  <c r="AD982" i="1"/>
  <c r="AD974" i="1"/>
  <c r="AD966" i="1"/>
  <c r="AD958" i="1"/>
  <c r="AD950" i="1"/>
  <c r="AD942" i="1"/>
  <c r="AD934" i="1"/>
  <c r="AD926" i="1"/>
  <c r="AD918" i="1"/>
  <c r="AD910" i="1"/>
  <c r="AD902" i="1"/>
  <c r="AD894" i="1"/>
  <c r="AD886" i="1"/>
  <c r="AD878" i="1"/>
  <c r="AD870" i="1"/>
  <c r="AD862" i="1"/>
  <c r="AD854" i="1"/>
  <c r="AD846" i="1"/>
  <c r="AD838" i="1"/>
  <c r="AD830" i="1"/>
  <c r="AD822" i="1"/>
  <c r="AD814" i="1"/>
  <c r="AD806" i="1"/>
  <c r="AD798" i="1"/>
  <c r="AD790" i="1"/>
  <c r="AD782" i="1"/>
  <c r="AD774" i="1"/>
  <c r="AD766" i="1"/>
  <c r="AD758" i="1"/>
  <c r="AD750" i="1"/>
  <c r="AD742" i="1"/>
  <c r="AD734" i="1"/>
  <c r="AD726" i="1"/>
  <c r="AD718" i="1"/>
  <c r="AD710" i="1"/>
  <c r="AD702" i="1"/>
  <c r="AD694" i="1"/>
  <c r="AD686" i="1"/>
  <c r="AD678" i="1"/>
  <c r="AD670" i="1"/>
  <c r="AD662" i="1"/>
  <c r="AD654" i="1"/>
  <c r="AD646" i="1"/>
  <c r="AD638" i="1"/>
  <c r="AD630" i="1"/>
  <c r="AD622" i="1"/>
  <c r="AD614" i="1"/>
  <c r="AD606" i="1"/>
  <c r="AD598" i="1"/>
  <c r="AD594" i="1"/>
  <c r="AD590" i="1"/>
  <c r="AD582" i="1"/>
  <c r="AD574" i="1"/>
  <c r="AD566" i="1"/>
  <c r="AD558" i="1"/>
  <c r="AD550" i="1"/>
  <c r="AD542" i="1"/>
  <c r="AD534" i="1"/>
  <c r="AD526" i="1"/>
  <c r="AD518" i="1"/>
  <c r="AD510" i="1"/>
  <c r="AD502" i="1"/>
  <c r="AD494" i="1"/>
  <c r="AD486" i="1"/>
  <c r="AD478" i="1"/>
  <c r="AD470" i="1"/>
  <c r="AD462" i="1"/>
  <c r="AD454" i="1"/>
  <c r="AD446" i="1"/>
  <c r="AD438" i="1"/>
  <c r="AD430" i="1"/>
  <c r="AD422" i="1"/>
  <c r="AD414" i="1"/>
  <c r="AD406" i="1"/>
  <c r="AD398" i="1"/>
  <c r="AD390" i="1"/>
  <c r="AD382" i="1"/>
  <c r="AD374" i="1"/>
  <c r="AD366" i="1"/>
  <c r="AD358" i="1"/>
  <c r="AD350" i="1"/>
  <c r="AD342" i="1"/>
  <c r="AD334" i="1"/>
  <c r="AD326" i="1"/>
  <c r="AD318" i="1"/>
  <c r="AD310" i="1"/>
  <c r="AD302" i="1"/>
  <c r="AD294" i="1"/>
  <c r="AD286" i="1"/>
  <c r="AD278" i="1"/>
  <c r="AD270" i="1"/>
  <c r="AD262" i="1"/>
  <c r="AD254" i="1"/>
  <c r="AD246" i="1"/>
  <c r="AD238" i="1"/>
  <c r="AD230" i="1"/>
  <c r="AD222" i="1"/>
  <c r="AD214" i="1"/>
  <c r="AD206" i="1"/>
  <c r="AD198" i="1"/>
  <c r="AD190" i="1"/>
  <c r="AD182" i="1"/>
  <c r="AD174" i="1"/>
  <c r="AD166" i="1"/>
  <c r="AD581" i="1"/>
  <c r="AD573" i="1"/>
  <c r="AD565" i="1"/>
  <c r="AD557" i="1"/>
  <c r="AD549" i="1"/>
  <c r="AD541" i="1"/>
  <c r="AD533" i="1"/>
  <c r="AD525" i="1"/>
  <c r="AD517" i="1"/>
  <c r="AD509" i="1"/>
  <c r="AD501" i="1"/>
  <c r="AD493" i="1"/>
  <c r="AD485" i="1"/>
  <c r="AD477" i="1"/>
  <c r="AD469" i="1"/>
  <c r="AD461" i="1"/>
  <c r="AD453" i="1"/>
  <c r="AD445" i="1"/>
  <c r="AD437" i="1"/>
  <c r="AD429" i="1"/>
  <c r="AD421" i="1"/>
  <c r="AD413" i="1"/>
  <c r="AD409" i="1"/>
  <c r="AD405" i="1"/>
  <c r="AD397" i="1"/>
  <c r="AD389" i="1"/>
  <c r="AD381" i="1"/>
  <c r="AD373" i="1"/>
  <c r="AD365" i="1"/>
  <c r="AD357" i="1"/>
  <c r="AD349" i="1"/>
  <c r="AD341" i="1"/>
  <c r="AD333" i="1"/>
  <c r="AD325" i="1"/>
  <c r="AD317" i="1"/>
  <c r="AD309" i="1"/>
  <c r="AD301" i="1"/>
  <c r="AD293" i="1"/>
  <c r="AD285" i="1"/>
  <c r="AD277" i="1"/>
  <c r="AD269" i="1"/>
  <c r="AD261" i="1"/>
  <c r="AD253" i="1"/>
  <c r="AD245" i="1"/>
  <c r="AD237" i="1"/>
  <c r="AD229" i="1"/>
  <c r="AD221" i="1"/>
  <c r="AD213" i="1"/>
  <c r="AD205" i="1"/>
  <c r="AD197" i="1"/>
  <c r="AD189" i="1"/>
  <c r="AD181" i="1"/>
  <c r="AD173" i="1"/>
  <c r="AD165" i="1"/>
  <c r="AD157" i="1"/>
  <c r="AD149" i="1"/>
  <c r="AD141" i="1"/>
  <c r="AD133" i="1"/>
  <c r="AD125" i="1"/>
  <c r="AD117" i="1"/>
  <c r="AD109" i="1"/>
  <c r="AD101" i="1"/>
  <c r="AD93" i="1"/>
  <c r="AD85" i="1"/>
  <c r="AD77" i="1"/>
  <c r="AD69" i="1"/>
  <c r="AD61" i="1"/>
  <c r="AD53" i="1"/>
  <c r="AD45" i="1"/>
  <c r="AD37" i="1"/>
  <c r="AD29" i="1"/>
  <c r="AD21" i="1"/>
  <c r="AD158" i="1"/>
  <c r="AD150" i="1"/>
  <c r="AD142" i="1"/>
  <c r="AD134" i="1"/>
  <c r="AD126" i="1"/>
  <c r="AD118" i="1"/>
  <c r="AD110" i="1"/>
  <c r="AD102" i="1"/>
  <c r="AD94" i="1"/>
  <c r="AD86" i="1"/>
  <c r="AD78" i="1"/>
  <c r="AD74" i="1"/>
  <c r="AD70" i="1"/>
  <c r="AD62" i="1"/>
  <c r="AD54" i="1"/>
  <c r="AD46" i="1"/>
  <c r="AD38" i="1"/>
  <c r="AD30" i="1"/>
  <c r="AD22" i="1"/>
  <c r="AB4" i="1"/>
  <c r="M1000" i="1"/>
  <c r="N1000" i="1"/>
  <c r="P1000" i="1"/>
  <c r="Q1000" i="1" s="1"/>
  <c r="R1000" i="1" s="1"/>
  <c r="S1000" i="1" s="1"/>
  <c r="O1000" i="1"/>
  <c r="Z1000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3" i="1"/>
  <c r="AB3" i="1"/>
  <c r="D12" i="3" s="1"/>
  <c r="N891" i="1"/>
  <c r="P891" i="1"/>
  <c r="O891" i="1"/>
  <c r="Z891" i="1"/>
  <c r="N892" i="1"/>
  <c r="P892" i="1"/>
  <c r="O892" i="1"/>
  <c r="Z892" i="1"/>
  <c r="N893" i="1"/>
  <c r="P893" i="1"/>
  <c r="O893" i="1"/>
  <c r="Z893" i="1"/>
  <c r="N894" i="1"/>
  <c r="P894" i="1"/>
  <c r="O894" i="1"/>
  <c r="Z894" i="1"/>
  <c r="N895" i="1"/>
  <c r="P895" i="1"/>
  <c r="O895" i="1"/>
  <c r="Z895" i="1"/>
  <c r="N896" i="1"/>
  <c r="P896" i="1"/>
  <c r="O896" i="1"/>
  <c r="Z896" i="1"/>
  <c r="N897" i="1"/>
  <c r="P897" i="1"/>
  <c r="O897" i="1"/>
  <c r="Z897" i="1"/>
  <c r="N898" i="1"/>
  <c r="P898" i="1"/>
  <c r="O898" i="1"/>
  <c r="Z898" i="1"/>
  <c r="N899" i="1"/>
  <c r="P899" i="1"/>
  <c r="O899" i="1"/>
  <c r="Z899" i="1"/>
  <c r="N900" i="1"/>
  <c r="P900" i="1"/>
  <c r="O900" i="1"/>
  <c r="Z900" i="1"/>
  <c r="N901" i="1"/>
  <c r="P901" i="1"/>
  <c r="O901" i="1"/>
  <c r="Z901" i="1"/>
  <c r="N902" i="1"/>
  <c r="P902" i="1"/>
  <c r="O902" i="1"/>
  <c r="Z902" i="1"/>
  <c r="N903" i="1"/>
  <c r="P903" i="1"/>
  <c r="O903" i="1"/>
  <c r="Z903" i="1"/>
  <c r="N904" i="1"/>
  <c r="P904" i="1"/>
  <c r="O904" i="1"/>
  <c r="Z904" i="1"/>
  <c r="N905" i="1"/>
  <c r="P905" i="1"/>
  <c r="O905" i="1"/>
  <c r="Z905" i="1"/>
  <c r="N906" i="1"/>
  <c r="P906" i="1"/>
  <c r="O906" i="1"/>
  <c r="Z906" i="1"/>
  <c r="N907" i="1"/>
  <c r="P907" i="1"/>
  <c r="O907" i="1"/>
  <c r="Z907" i="1"/>
  <c r="N908" i="1"/>
  <c r="P908" i="1"/>
  <c r="O908" i="1"/>
  <c r="Z908" i="1"/>
  <c r="N909" i="1"/>
  <c r="P909" i="1"/>
  <c r="O909" i="1"/>
  <c r="Z909" i="1"/>
  <c r="N910" i="1"/>
  <c r="P910" i="1"/>
  <c r="O910" i="1"/>
  <c r="Z910" i="1"/>
  <c r="N911" i="1"/>
  <c r="P911" i="1"/>
  <c r="O911" i="1"/>
  <c r="Z911" i="1"/>
  <c r="N912" i="1"/>
  <c r="P912" i="1"/>
  <c r="O912" i="1"/>
  <c r="Z912" i="1"/>
  <c r="N913" i="1"/>
  <c r="P913" i="1"/>
  <c r="O913" i="1"/>
  <c r="Z913" i="1"/>
  <c r="N914" i="1"/>
  <c r="P914" i="1"/>
  <c r="O914" i="1"/>
  <c r="Z914" i="1"/>
  <c r="N915" i="1"/>
  <c r="P915" i="1"/>
  <c r="O915" i="1"/>
  <c r="Z915" i="1"/>
  <c r="N916" i="1"/>
  <c r="P916" i="1"/>
  <c r="O916" i="1"/>
  <c r="Z916" i="1"/>
  <c r="N917" i="1"/>
  <c r="P917" i="1"/>
  <c r="O917" i="1"/>
  <c r="Z917" i="1"/>
  <c r="N918" i="1"/>
  <c r="P918" i="1"/>
  <c r="O918" i="1"/>
  <c r="Z918" i="1"/>
  <c r="N919" i="1"/>
  <c r="P919" i="1"/>
  <c r="O919" i="1"/>
  <c r="Z919" i="1"/>
  <c r="N920" i="1"/>
  <c r="P920" i="1"/>
  <c r="O920" i="1"/>
  <c r="Z920" i="1"/>
  <c r="N921" i="1"/>
  <c r="P921" i="1"/>
  <c r="O921" i="1"/>
  <c r="Z921" i="1"/>
  <c r="N922" i="1"/>
  <c r="P922" i="1"/>
  <c r="O922" i="1"/>
  <c r="Z922" i="1"/>
  <c r="N923" i="1"/>
  <c r="P923" i="1"/>
  <c r="O923" i="1"/>
  <c r="Z923" i="1"/>
  <c r="N924" i="1"/>
  <c r="P924" i="1"/>
  <c r="O924" i="1"/>
  <c r="Z924" i="1"/>
  <c r="N925" i="1"/>
  <c r="P925" i="1"/>
  <c r="O925" i="1"/>
  <c r="Z925" i="1"/>
  <c r="N926" i="1"/>
  <c r="P926" i="1"/>
  <c r="O926" i="1"/>
  <c r="Z926" i="1"/>
  <c r="N927" i="1"/>
  <c r="P927" i="1"/>
  <c r="O927" i="1"/>
  <c r="Z927" i="1"/>
  <c r="N928" i="1"/>
  <c r="P928" i="1"/>
  <c r="O928" i="1"/>
  <c r="Z928" i="1"/>
  <c r="N929" i="1"/>
  <c r="P929" i="1"/>
  <c r="O929" i="1"/>
  <c r="Z929" i="1"/>
  <c r="N930" i="1"/>
  <c r="P930" i="1"/>
  <c r="O930" i="1"/>
  <c r="Z930" i="1"/>
  <c r="N931" i="1"/>
  <c r="P931" i="1"/>
  <c r="O931" i="1"/>
  <c r="Z931" i="1"/>
  <c r="N932" i="1"/>
  <c r="P932" i="1"/>
  <c r="O932" i="1"/>
  <c r="Z932" i="1"/>
  <c r="N933" i="1"/>
  <c r="P933" i="1"/>
  <c r="O933" i="1"/>
  <c r="Z933" i="1"/>
  <c r="N934" i="1"/>
  <c r="P934" i="1"/>
  <c r="O934" i="1"/>
  <c r="Z934" i="1"/>
  <c r="N935" i="1"/>
  <c r="P935" i="1" s="1"/>
  <c r="O935" i="1"/>
  <c r="Z935" i="1"/>
  <c r="N936" i="1"/>
  <c r="P936" i="1"/>
  <c r="O936" i="1"/>
  <c r="Z936" i="1"/>
  <c r="N937" i="1"/>
  <c r="P937" i="1" s="1"/>
  <c r="O937" i="1"/>
  <c r="Z937" i="1"/>
  <c r="N938" i="1"/>
  <c r="P938" i="1"/>
  <c r="O938" i="1"/>
  <c r="Z938" i="1"/>
  <c r="N939" i="1"/>
  <c r="P939" i="1" s="1"/>
  <c r="O939" i="1"/>
  <c r="Q939" i="1" s="1"/>
  <c r="Z939" i="1"/>
  <c r="N940" i="1"/>
  <c r="P940" i="1" s="1"/>
  <c r="O940" i="1"/>
  <c r="Z940" i="1"/>
  <c r="N941" i="1"/>
  <c r="P941" i="1" s="1"/>
  <c r="O941" i="1"/>
  <c r="Z941" i="1"/>
  <c r="N942" i="1"/>
  <c r="P942" i="1" s="1"/>
  <c r="Q942" i="1" s="1"/>
  <c r="R942" i="1" s="1"/>
  <c r="S942" i="1" s="1"/>
  <c r="O942" i="1"/>
  <c r="Z942" i="1"/>
  <c r="N943" i="1"/>
  <c r="P943" i="1" s="1"/>
  <c r="O943" i="1"/>
  <c r="Z943" i="1"/>
  <c r="N944" i="1"/>
  <c r="P944" i="1"/>
  <c r="O944" i="1"/>
  <c r="Z944" i="1"/>
  <c r="N945" i="1"/>
  <c r="P945" i="1" s="1"/>
  <c r="O945" i="1"/>
  <c r="Z945" i="1"/>
  <c r="N946" i="1"/>
  <c r="P946" i="1"/>
  <c r="O946" i="1"/>
  <c r="Z946" i="1"/>
  <c r="N947" i="1"/>
  <c r="P947" i="1" s="1"/>
  <c r="O947" i="1"/>
  <c r="Z947" i="1"/>
  <c r="N948" i="1"/>
  <c r="P948" i="1" s="1"/>
  <c r="O948" i="1"/>
  <c r="Z948" i="1"/>
  <c r="N949" i="1"/>
  <c r="P949" i="1" s="1"/>
  <c r="O949" i="1"/>
  <c r="Z949" i="1"/>
  <c r="N950" i="1"/>
  <c r="P950" i="1" s="1"/>
  <c r="O950" i="1"/>
  <c r="Z950" i="1"/>
  <c r="N951" i="1"/>
  <c r="P951" i="1" s="1"/>
  <c r="O951" i="1"/>
  <c r="Z951" i="1"/>
  <c r="N952" i="1"/>
  <c r="P952" i="1"/>
  <c r="O952" i="1"/>
  <c r="Z952" i="1"/>
  <c r="N953" i="1"/>
  <c r="P953" i="1" s="1"/>
  <c r="O953" i="1"/>
  <c r="Z953" i="1"/>
  <c r="N954" i="1"/>
  <c r="P954" i="1"/>
  <c r="O954" i="1"/>
  <c r="Z954" i="1"/>
  <c r="N955" i="1"/>
  <c r="P955" i="1" s="1"/>
  <c r="O955" i="1"/>
  <c r="Z955" i="1"/>
  <c r="N956" i="1"/>
  <c r="P956" i="1" s="1"/>
  <c r="O956" i="1"/>
  <c r="Z956" i="1"/>
  <c r="N957" i="1"/>
  <c r="P957" i="1" s="1"/>
  <c r="O957" i="1"/>
  <c r="Z957" i="1"/>
  <c r="N958" i="1"/>
  <c r="P958" i="1"/>
  <c r="O958" i="1"/>
  <c r="Z958" i="1"/>
  <c r="N959" i="1"/>
  <c r="P959" i="1" s="1"/>
  <c r="O959" i="1"/>
  <c r="Z959" i="1"/>
  <c r="N960" i="1"/>
  <c r="P960" i="1"/>
  <c r="O960" i="1"/>
  <c r="Z960" i="1"/>
  <c r="N961" i="1"/>
  <c r="P961" i="1" s="1"/>
  <c r="O961" i="1"/>
  <c r="Z961" i="1"/>
  <c r="N962" i="1"/>
  <c r="P962" i="1"/>
  <c r="O962" i="1"/>
  <c r="Z962" i="1"/>
  <c r="N963" i="1"/>
  <c r="P963" i="1" s="1"/>
  <c r="O963" i="1"/>
  <c r="Z963" i="1"/>
  <c r="N964" i="1"/>
  <c r="P964" i="1" s="1"/>
  <c r="O964" i="1"/>
  <c r="Z964" i="1"/>
  <c r="N965" i="1"/>
  <c r="P965" i="1" s="1"/>
  <c r="O965" i="1"/>
  <c r="Z965" i="1"/>
  <c r="N966" i="1"/>
  <c r="P966" i="1" s="1"/>
  <c r="O966" i="1"/>
  <c r="Z966" i="1"/>
  <c r="N967" i="1"/>
  <c r="P967" i="1" s="1"/>
  <c r="O967" i="1"/>
  <c r="Z967" i="1"/>
  <c r="N968" i="1"/>
  <c r="P968" i="1"/>
  <c r="O968" i="1"/>
  <c r="Z968" i="1"/>
  <c r="N969" i="1"/>
  <c r="P969" i="1" s="1"/>
  <c r="O969" i="1"/>
  <c r="Z969" i="1"/>
  <c r="N970" i="1"/>
  <c r="P970" i="1"/>
  <c r="O970" i="1"/>
  <c r="Z970" i="1"/>
  <c r="N971" i="1"/>
  <c r="P971" i="1" s="1"/>
  <c r="O971" i="1"/>
  <c r="Z971" i="1"/>
  <c r="N972" i="1"/>
  <c r="P972" i="1" s="1"/>
  <c r="O972" i="1"/>
  <c r="Z972" i="1"/>
  <c r="N973" i="1"/>
  <c r="P973" i="1" s="1"/>
  <c r="O973" i="1"/>
  <c r="Z973" i="1"/>
  <c r="N974" i="1"/>
  <c r="P974" i="1"/>
  <c r="O974" i="1"/>
  <c r="Z974" i="1"/>
  <c r="N975" i="1"/>
  <c r="P975" i="1" s="1"/>
  <c r="O975" i="1"/>
  <c r="Z975" i="1"/>
  <c r="N976" i="1"/>
  <c r="P976" i="1" s="1"/>
  <c r="O976" i="1"/>
  <c r="Z976" i="1"/>
  <c r="N977" i="1"/>
  <c r="P977" i="1" s="1"/>
  <c r="O977" i="1"/>
  <c r="Z977" i="1"/>
  <c r="N978" i="1"/>
  <c r="P978" i="1"/>
  <c r="Q978" i="1" s="1"/>
  <c r="O978" i="1"/>
  <c r="Z978" i="1"/>
  <c r="N979" i="1"/>
  <c r="P979" i="1" s="1"/>
  <c r="O979" i="1"/>
  <c r="Z979" i="1"/>
  <c r="N980" i="1"/>
  <c r="P980" i="1" s="1"/>
  <c r="O980" i="1"/>
  <c r="Z980" i="1"/>
  <c r="N981" i="1"/>
  <c r="P981" i="1" s="1"/>
  <c r="O981" i="1"/>
  <c r="Z981" i="1"/>
  <c r="N982" i="1"/>
  <c r="P982" i="1" s="1"/>
  <c r="O982" i="1"/>
  <c r="Z982" i="1"/>
  <c r="N983" i="1"/>
  <c r="P983" i="1" s="1"/>
  <c r="O983" i="1"/>
  <c r="Z983" i="1"/>
  <c r="N984" i="1"/>
  <c r="P984" i="1"/>
  <c r="O984" i="1"/>
  <c r="Z984" i="1"/>
  <c r="N985" i="1"/>
  <c r="P985" i="1" s="1"/>
  <c r="O985" i="1"/>
  <c r="Z985" i="1"/>
  <c r="N986" i="1"/>
  <c r="P986" i="1"/>
  <c r="O986" i="1"/>
  <c r="Z986" i="1"/>
  <c r="N987" i="1"/>
  <c r="P987" i="1" s="1"/>
  <c r="O987" i="1"/>
  <c r="Z987" i="1"/>
  <c r="N988" i="1"/>
  <c r="P988" i="1" s="1"/>
  <c r="O988" i="1"/>
  <c r="Z988" i="1"/>
  <c r="N989" i="1"/>
  <c r="P989" i="1" s="1"/>
  <c r="O989" i="1"/>
  <c r="Z989" i="1"/>
  <c r="N990" i="1"/>
  <c r="P990" i="1"/>
  <c r="O990" i="1"/>
  <c r="Z990" i="1"/>
  <c r="N991" i="1"/>
  <c r="P991" i="1" s="1"/>
  <c r="O991" i="1"/>
  <c r="Z991" i="1"/>
  <c r="N992" i="1"/>
  <c r="P992" i="1"/>
  <c r="O992" i="1"/>
  <c r="Z992" i="1"/>
  <c r="N993" i="1"/>
  <c r="P993" i="1" s="1"/>
  <c r="O993" i="1"/>
  <c r="Z993" i="1"/>
  <c r="N994" i="1"/>
  <c r="P994" i="1"/>
  <c r="O994" i="1"/>
  <c r="Z994" i="1"/>
  <c r="N995" i="1"/>
  <c r="P995" i="1" s="1"/>
  <c r="O995" i="1"/>
  <c r="Z995" i="1"/>
  <c r="N996" i="1"/>
  <c r="P996" i="1" s="1"/>
  <c r="O996" i="1"/>
  <c r="Z996" i="1"/>
  <c r="N997" i="1"/>
  <c r="P997" i="1" s="1"/>
  <c r="O997" i="1"/>
  <c r="Z997" i="1"/>
  <c r="N998" i="1"/>
  <c r="P998" i="1" s="1"/>
  <c r="Q998" i="1" s="1"/>
  <c r="O998" i="1"/>
  <c r="Z998" i="1"/>
  <c r="N999" i="1"/>
  <c r="P999" i="1" s="1"/>
  <c r="O999" i="1"/>
  <c r="Z999" i="1"/>
  <c r="D6" i="3"/>
  <c r="D8" i="3"/>
  <c r="D10" i="3"/>
  <c r="D26" i="3"/>
  <c r="D28" i="3"/>
  <c r="D30" i="3"/>
  <c r="D46" i="3"/>
  <c r="D48" i="3"/>
  <c r="D54" i="3"/>
  <c r="D70" i="3"/>
  <c r="D72" i="3"/>
  <c r="D74" i="3"/>
  <c r="D90" i="3"/>
  <c r="D92" i="3"/>
  <c r="D94" i="3"/>
  <c r="C9" i="3"/>
  <c r="C11" i="3"/>
  <c r="C19" i="3"/>
  <c r="C35" i="3"/>
  <c r="C37" i="3"/>
  <c r="C39" i="3"/>
  <c r="D7" i="3"/>
  <c r="D9" i="3"/>
  <c r="D11" i="3"/>
  <c r="D27" i="3"/>
  <c r="D29" i="3"/>
  <c r="D35" i="3"/>
  <c r="D51" i="3"/>
  <c r="D53" i="3"/>
  <c r="D55" i="3"/>
  <c r="D71" i="3"/>
  <c r="D73" i="3"/>
  <c r="D75" i="3"/>
  <c r="D91" i="3"/>
  <c r="D93" i="3"/>
  <c r="D99" i="3"/>
  <c r="D115" i="3"/>
  <c r="D117" i="3"/>
  <c r="D119" i="3"/>
  <c r="D135" i="3"/>
  <c r="D137" i="3"/>
  <c r="D139" i="3"/>
  <c r="D155" i="3"/>
  <c r="D157" i="3"/>
  <c r="D163" i="3"/>
  <c r="C22" i="3"/>
  <c r="C30" i="3"/>
  <c r="C38" i="3"/>
  <c r="C77" i="3"/>
  <c r="C81" i="3"/>
  <c r="C85" i="3"/>
  <c r="C113" i="3"/>
  <c r="C116" i="3"/>
  <c r="C124" i="3"/>
  <c r="C145" i="3"/>
  <c r="C148" i="3"/>
  <c r="D150" i="3"/>
  <c r="C172" i="3"/>
  <c r="D174" i="3"/>
  <c r="D176" i="3"/>
  <c r="D192" i="3"/>
  <c r="D194" i="3"/>
  <c r="D200" i="3"/>
  <c r="D216" i="3"/>
  <c r="D218" i="3"/>
  <c r="D220" i="3"/>
  <c r="D236" i="3"/>
  <c r="D238" i="3"/>
  <c r="D240" i="3"/>
  <c r="C16" i="3"/>
  <c r="C24" i="3"/>
  <c r="C48" i="3"/>
  <c r="C82" i="3"/>
  <c r="C86" i="3"/>
  <c r="C90" i="3"/>
  <c r="D116" i="3"/>
  <c r="C119" i="3"/>
  <c r="C122" i="3"/>
  <c r="C143" i="3"/>
  <c r="C146" i="3"/>
  <c r="C154" i="3"/>
  <c r="C175" i="3"/>
  <c r="C177" i="3"/>
  <c r="C179" i="3"/>
  <c r="C18" i="3"/>
  <c r="C26" i="3"/>
  <c r="C34" i="3"/>
  <c r="C75" i="3"/>
  <c r="C79" i="3"/>
  <c r="C87" i="3"/>
  <c r="C109" i="3"/>
  <c r="C112" i="3"/>
  <c r="D114" i="3"/>
  <c r="D130" i="3"/>
  <c r="C133" i="3"/>
  <c r="C136" i="3"/>
  <c r="C152" i="3"/>
  <c r="D154" i="3"/>
  <c r="C157" i="3"/>
  <c r="C173" i="3"/>
  <c r="D175" i="3"/>
  <c r="D177" i="3"/>
  <c r="C110" i="3"/>
  <c r="D120" i="3"/>
  <c r="C131" i="3"/>
  <c r="C184" i="3"/>
  <c r="C188" i="3"/>
  <c r="C192" i="3"/>
  <c r="C208" i="3"/>
  <c r="C211" i="3"/>
  <c r="D213" i="3"/>
  <c r="D229" i="3"/>
  <c r="C232" i="3"/>
  <c r="C235" i="3"/>
  <c r="C251" i="3"/>
  <c r="D253" i="3"/>
  <c r="D255" i="3"/>
  <c r="D267" i="3"/>
  <c r="D269" i="3"/>
  <c r="D271" i="3"/>
  <c r="D283" i="3"/>
  <c r="D285" i="3"/>
  <c r="D287" i="3"/>
  <c r="D299" i="3"/>
  <c r="D301" i="3"/>
  <c r="D303" i="3"/>
  <c r="D315" i="3"/>
  <c r="D317" i="3"/>
  <c r="D319" i="3"/>
  <c r="D331" i="3"/>
  <c r="D333" i="3"/>
  <c r="D335" i="3"/>
  <c r="D347" i="3"/>
  <c r="D349" i="3"/>
  <c r="D351" i="3"/>
  <c r="D363" i="3"/>
  <c r="D365" i="3"/>
  <c r="D367" i="3"/>
  <c r="D379" i="3"/>
  <c r="D381" i="3"/>
  <c r="D383" i="3"/>
  <c r="D395" i="3"/>
  <c r="D397" i="3"/>
  <c r="D399" i="3"/>
  <c r="D411" i="3"/>
  <c r="D413" i="3"/>
  <c r="D415" i="3"/>
  <c r="D427" i="3"/>
  <c r="D429" i="3"/>
  <c r="D431" i="3"/>
  <c r="D443" i="3"/>
  <c r="D445" i="3"/>
  <c r="D447" i="3"/>
  <c r="D459" i="3"/>
  <c r="D461" i="3"/>
  <c r="D463" i="3"/>
  <c r="D475" i="3"/>
  <c r="D477" i="3"/>
  <c r="D479" i="3"/>
  <c r="D485" i="3"/>
  <c r="D487" i="3"/>
  <c r="D491" i="3"/>
  <c r="D493" i="3"/>
  <c r="D495" i="3"/>
  <c r="D501" i="3"/>
  <c r="C20" i="3"/>
  <c r="C68" i="3"/>
  <c r="C84" i="3"/>
  <c r="C100" i="3"/>
  <c r="C134" i="3"/>
  <c r="D144" i="3"/>
  <c r="C166" i="3"/>
  <c r="C176" i="3"/>
  <c r="D181" i="3"/>
  <c r="C193" i="3"/>
  <c r="D195" i="3"/>
  <c r="C201" i="3"/>
  <c r="D203" i="3"/>
  <c r="C206" i="3"/>
  <c r="C214" i="3"/>
  <c r="C217" i="3"/>
  <c r="C222" i="3"/>
  <c r="C225" i="3"/>
  <c r="D227" i="3"/>
  <c r="D235" i="3"/>
  <c r="C238" i="3"/>
  <c r="D243" i="3"/>
  <c r="C246" i="3"/>
  <c r="C249" i="3"/>
  <c r="C256" i="3"/>
  <c r="C258" i="3"/>
  <c r="C262" i="3"/>
  <c r="C264" i="3"/>
  <c r="C266" i="3"/>
  <c r="C272" i="3"/>
  <c r="C274" i="3"/>
  <c r="C278" i="3"/>
  <c r="C280" i="3"/>
  <c r="C282" i="3"/>
  <c r="C288" i="3"/>
  <c r="C290" i="3"/>
  <c r="C294" i="3"/>
  <c r="C296" i="3"/>
  <c r="C298" i="3"/>
  <c r="C304" i="3"/>
  <c r="C306" i="3"/>
  <c r="C310" i="3"/>
  <c r="C312" i="3"/>
  <c r="C314" i="3"/>
  <c r="C320" i="3"/>
  <c r="C322" i="3"/>
  <c r="C28" i="3"/>
  <c r="C56" i="3"/>
  <c r="C72" i="3"/>
  <c r="C115" i="3"/>
  <c r="C126" i="3"/>
  <c r="C147" i="3"/>
  <c r="C158" i="3"/>
  <c r="D168" i="3"/>
  <c r="C186" i="3"/>
  <c r="C190" i="3"/>
  <c r="C196" i="3"/>
  <c r="C199" i="3"/>
  <c r="D201" i="3"/>
  <c r="D209" i="3"/>
  <c r="C212" i="3"/>
  <c r="D217" i="3"/>
  <c r="C220" i="3"/>
  <c r="C223" i="3"/>
  <c r="C231" i="3"/>
  <c r="D233" i="3"/>
  <c r="C239" i="3"/>
  <c r="D241" i="3"/>
  <c r="C244" i="3"/>
  <c r="C252" i="3"/>
  <c r="D254" i="3"/>
  <c r="D258" i="3"/>
  <c r="D260" i="3"/>
  <c r="D262" i="3"/>
  <c r="D268" i="3"/>
  <c r="D270" i="3"/>
  <c r="D274" i="3"/>
  <c r="D276" i="3"/>
  <c r="D278" i="3"/>
  <c r="D284" i="3"/>
  <c r="D286" i="3"/>
  <c r="D290" i="3"/>
  <c r="D292" i="3"/>
  <c r="D294" i="3"/>
  <c r="D300" i="3"/>
  <c r="D302" i="3"/>
  <c r="D306" i="3"/>
  <c r="D308" i="3"/>
  <c r="D310" i="3"/>
  <c r="D316" i="3"/>
  <c r="D318" i="3"/>
  <c r="D322" i="3"/>
  <c r="D324" i="3"/>
  <c r="D326" i="3"/>
  <c r="D332" i="3"/>
  <c r="D334" i="3"/>
  <c r="D338" i="3"/>
  <c r="D340" i="3"/>
  <c r="D342" i="3"/>
  <c r="D348" i="3"/>
  <c r="D350" i="3"/>
  <c r="D354" i="3"/>
  <c r="D356" i="3"/>
  <c r="D358" i="3"/>
  <c r="D364" i="3"/>
  <c r="D366" i="3"/>
  <c r="D370" i="3"/>
  <c r="D372" i="3"/>
  <c r="D374" i="3"/>
  <c r="D380" i="3"/>
  <c r="D382" i="3"/>
  <c r="D386" i="3"/>
  <c r="D388" i="3"/>
  <c r="D390" i="3"/>
  <c r="D396" i="3"/>
  <c r="D398" i="3"/>
  <c r="D402" i="3"/>
  <c r="D404" i="3"/>
  <c r="D406" i="3"/>
  <c r="D412" i="3"/>
  <c r="D414" i="3"/>
  <c r="D418" i="3"/>
  <c r="D420" i="3"/>
  <c r="D422" i="3"/>
  <c r="D428" i="3"/>
  <c r="D430" i="3"/>
  <c r="D434" i="3"/>
  <c r="D436" i="3"/>
  <c r="D438" i="3"/>
  <c r="D444" i="3"/>
  <c r="D446" i="3"/>
  <c r="D450" i="3"/>
  <c r="D452" i="3"/>
  <c r="D454" i="3"/>
  <c r="D460" i="3"/>
  <c r="D462" i="3"/>
  <c r="D466" i="3"/>
  <c r="D468" i="3"/>
  <c r="D470" i="3"/>
  <c r="D476" i="3"/>
  <c r="D478" i="3"/>
  <c r="D482" i="3"/>
  <c r="D484" i="3"/>
  <c r="C36" i="3"/>
  <c r="D183" i="3"/>
  <c r="C197" i="3"/>
  <c r="C218" i="3"/>
  <c r="C229" i="3"/>
  <c r="D239" i="3"/>
  <c r="C267" i="3"/>
  <c r="C275" i="3"/>
  <c r="C291" i="3"/>
  <c r="C299" i="3"/>
  <c r="C307" i="3"/>
  <c r="C328" i="3"/>
  <c r="C332" i="3"/>
  <c r="C340" i="3"/>
  <c r="C344" i="3"/>
  <c r="C348" i="3"/>
  <c r="C360" i="3"/>
  <c r="C364" i="3"/>
  <c r="C372" i="3"/>
  <c r="C376" i="3"/>
  <c r="C380" i="3"/>
  <c r="C392" i="3"/>
  <c r="C396" i="3"/>
  <c r="C404" i="3"/>
  <c r="C408" i="3"/>
  <c r="C412" i="3"/>
  <c r="C424" i="3"/>
  <c r="C428" i="3"/>
  <c r="C436" i="3"/>
  <c r="C440" i="3"/>
  <c r="C444" i="3"/>
  <c r="C456" i="3"/>
  <c r="C460" i="3"/>
  <c r="C468" i="3"/>
  <c r="C472" i="3"/>
  <c r="C476" i="3"/>
  <c r="C487" i="3"/>
  <c r="C490" i="3"/>
  <c r="C495" i="3"/>
  <c r="C498" i="3"/>
  <c r="D500" i="3"/>
  <c r="C297" i="3"/>
  <c r="C321" i="3"/>
  <c r="C347" i="3"/>
  <c r="C60" i="3"/>
  <c r="C118" i="3"/>
  <c r="D199" i="3"/>
  <c r="C210" i="3"/>
  <c r="D231" i="3"/>
  <c r="C242" i="3"/>
  <c r="C253" i="3"/>
  <c r="C277" i="3"/>
  <c r="C285" i="3"/>
  <c r="C301" i="3"/>
  <c r="C309" i="3"/>
  <c r="C317" i="3"/>
  <c r="C333" i="3"/>
  <c r="C337" i="3"/>
  <c r="C345" i="3"/>
  <c r="C349" i="3"/>
  <c r="C353" i="3"/>
  <c r="C365" i="3"/>
  <c r="C369" i="3"/>
  <c r="C377" i="3"/>
  <c r="C381" i="3"/>
  <c r="C385" i="3"/>
  <c r="C397" i="3"/>
  <c r="C401" i="3"/>
  <c r="C409" i="3"/>
  <c r="C413" i="3"/>
  <c r="C417" i="3"/>
  <c r="C429" i="3"/>
  <c r="C433" i="3"/>
  <c r="C441" i="3"/>
  <c r="C445" i="3"/>
  <c r="C449" i="3"/>
  <c r="C461" i="3"/>
  <c r="C465" i="3"/>
  <c r="C473" i="3"/>
  <c r="C477" i="3"/>
  <c r="C481" i="3"/>
  <c r="D490" i="3"/>
  <c r="C493" i="3"/>
  <c r="D498" i="3"/>
  <c r="C501" i="3"/>
  <c r="C4" i="3"/>
  <c r="C226" i="3"/>
  <c r="C257" i="3"/>
  <c r="C305" i="3"/>
  <c r="C327" i="3"/>
  <c r="C339" i="3"/>
  <c r="C171" i="3"/>
  <c r="D191" i="3"/>
  <c r="C213" i="3"/>
  <c r="D223" i="3"/>
  <c r="C234" i="3"/>
  <c r="C263" i="3"/>
  <c r="C271" i="3"/>
  <c r="C287" i="3"/>
  <c r="C295" i="3"/>
  <c r="C303" i="3"/>
  <c r="C326" i="3"/>
  <c r="C330" i="3"/>
  <c r="C338" i="3"/>
  <c r="C342" i="3"/>
  <c r="C346" i="3"/>
  <c r="C358" i="3"/>
  <c r="C362" i="3"/>
  <c r="C370" i="3"/>
  <c r="C374" i="3"/>
  <c r="C378" i="3"/>
  <c r="C390" i="3"/>
  <c r="C394" i="3"/>
  <c r="C402" i="3"/>
  <c r="C406" i="3"/>
  <c r="C410" i="3"/>
  <c r="C422" i="3"/>
  <c r="C426" i="3"/>
  <c r="C434" i="3"/>
  <c r="C438" i="3"/>
  <c r="C442" i="3"/>
  <c r="C454" i="3"/>
  <c r="C458" i="3"/>
  <c r="C466" i="3"/>
  <c r="C470" i="3"/>
  <c r="C474" i="3"/>
  <c r="C486" i="3"/>
  <c r="D488" i="3"/>
  <c r="C494" i="3"/>
  <c r="D496" i="3"/>
  <c r="C499" i="3"/>
  <c r="D179" i="3"/>
  <c r="C194" i="3"/>
  <c r="C237" i="3"/>
  <c r="C265" i="3"/>
  <c r="C289" i="3"/>
  <c r="C343" i="3"/>
  <c r="C355" i="3"/>
  <c r="C387" i="3"/>
  <c r="C403" i="3"/>
  <c r="C419" i="3"/>
  <c r="C467" i="3"/>
  <c r="C483" i="3"/>
  <c r="C367" i="3"/>
  <c r="C415" i="3"/>
  <c r="C463" i="3"/>
  <c r="C375" i="3"/>
  <c r="C391" i="3"/>
  <c r="C423" i="3"/>
  <c r="C439" i="3"/>
  <c r="C455" i="3"/>
  <c r="C497" i="3"/>
  <c r="C351" i="3"/>
  <c r="C447" i="3"/>
  <c r="C363" i="3"/>
  <c r="C379" i="3"/>
  <c r="C427" i="3"/>
  <c r="C443" i="3"/>
  <c r="C475" i="3"/>
  <c r="C489" i="3"/>
  <c r="C500" i="3"/>
  <c r="C479" i="3"/>
  <c r="Q988" i="1"/>
  <c r="R988" i="1" s="1"/>
  <c r="S988" i="1"/>
  <c r="Q980" i="1"/>
  <c r="R980" i="1" s="1"/>
  <c r="S980" i="1" s="1"/>
  <c r="Q979" i="1"/>
  <c r="R979" i="1"/>
  <c r="S979" i="1" s="1"/>
  <c r="R978" i="1"/>
  <c r="S978" i="1" s="1"/>
  <c r="Q972" i="1"/>
  <c r="R972" i="1" s="1"/>
  <c r="S972" i="1" s="1"/>
  <c r="Q962" i="1"/>
  <c r="R962" i="1" s="1"/>
  <c r="S962" i="1" s="1"/>
  <c r="Q947" i="1"/>
  <c r="R947" i="1"/>
  <c r="S947" i="1" s="1"/>
  <c r="Q904" i="1"/>
  <c r="R904" i="1"/>
  <c r="S904" i="1"/>
  <c r="Q901" i="1"/>
  <c r="R901" i="1" s="1"/>
  <c r="S901" i="1" s="1"/>
  <c r="Q897" i="1"/>
  <c r="R897" i="1" s="1"/>
  <c r="S897" i="1" s="1"/>
  <c r="Q896" i="1"/>
  <c r="R896" i="1"/>
  <c r="S896" i="1" s="1"/>
  <c r="Q895" i="1"/>
  <c r="R895" i="1"/>
  <c r="S895" i="1" s="1"/>
  <c r="Q894" i="1"/>
  <c r="R894" i="1" s="1"/>
  <c r="S894" i="1" s="1"/>
  <c r="Q893" i="1"/>
  <c r="R893" i="1" s="1"/>
  <c r="S893" i="1" s="1"/>
  <c r="Q994" i="1"/>
  <c r="R994" i="1" s="1"/>
  <c r="S994" i="1" s="1"/>
  <c r="Q927" i="1"/>
  <c r="R927" i="1"/>
  <c r="S927" i="1"/>
  <c r="Q926" i="1"/>
  <c r="R926" i="1" s="1"/>
  <c r="S926" i="1" s="1"/>
  <c r="Q920" i="1"/>
  <c r="R920" i="1" s="1"/>
  <c r="S920" i="1" s="1"/>
  <c r="Q918" i="1"/>
  <c r="R918" i="1"/>
  <c r="S918" i="1" s="1"/>
  <c r="R998" i="1"/>
  <c r="S998" i="1"/>
  <c r="Q997" i="1"/>
  <c r="R997" i="1" s="1"/>
  <c r="S997" i="1" s="1"/>
  <c r="Q995" i="1"/>
  <c r="R995" i="1" s="1"/>
  <c r="S995" i="1" s="1"/>
  <c r="Q966" i="1"/>
  <c r="R966" i="1"/>
  <c r="S966" i="1" s="1"/>
  <c r="Q944" i="1"/>
  <c r="R944" i="1" s="1"/>
  <c r="S944" i="1" s="1"/>
  <c r="Q914" i="1"/>
  <c r="R914" i="1"/>
  <c r="S914" i="1" s="1"/>
  <c r="Q912" i="1"/>
  <c r="R912" i="1"/>
  <c r="S912" i="1" s="1"/>
  <c r="Q911" i="1"/>
  <c r="R911" i="1" s="1"/>
  <c r="S911" i="1" s="1"/>
  <c r="Q909" i="1"/>
  <c r="R909" i="1"/>
  <c r="S909" i="1" s="1"/>
  <c r="Q908" i="1"/>
  <c r="R908" i="1" s="1"/>
  <c r="S908" i="1" s="1"/>
  <c r="Q907" i="1"/>
  <c r="R907" i="1"/>
  <c r="S907" i="1"/>
  <c r="Q996" i="1"/>
  <c r="R996" i="1" s="1"/>
  <c r="S996" i="1"/>
  <c r="Q970" i="1"/>
  <c r="R970" i="1" s="1"/>
  <c r="S970" i="1" s="1"/>
  <c r="Q965" i="1"/>
  <c r="R965" i="1" s="1"/>
  <c r="S965" i="1" s="1"/>
  <c r="Q945" i="1"/>
  <c r="R945" i="1" s="1"/>
  <c r="S945" i="1"/>
  <c r="Q940" i="1"/>
  <c r="R940" i="1"/>
  <c r="S940" i="1" s="1"/>
  <c r="Q987" i="1"/>
  <c r="R987" i="1" s="1"/>
  <c r="S987" i="1" s="1"/>
  <c r="Q986" i="1"/>
  <c r="R986" i="1"/>
  <c r="S986" i="1" s="1"/>
  <c r="Q958" i="1"/>
  <c r="R958" i="1" s="1"/>
  <c r="S958" i="1"/>
  <c r="Q957" i="1"/>
  <c r="R957" i="1" s="1"/>
  <c r="S957" i="1" s="1"/>
  <c r="Q954" i="1"/>
  <c r="R954" i="1" s="1"/>
  <c r="S954" i="1"/>
  <c r="Q952" i="1"/>
  <c r="R952" i="1" s="1"/>
  <c r="S952" i="1" s="1"/>
  <c r="Q950" i="1"/>
  <c r="R950" i="1"/>
  <c r="S950" i="1" s="1"/>
  <c r="Q937" i="1"/>
  <c r="R937" i="1"/>
  <c r="S937" i="1"/>
  <c r="Q936" i="1"/>
  <c r="R936" i="1"/>
  <c r="S936" i="1" s="1"/>
  <c r="Q935" i="1"/>
  <c r="R935" i="1" s="1"/>
  <c r="S935" i="1"/>
  <c r="Q933" i="1"/>
  <c r="R933" i="1"/>
  <c r="S933" i="1" s="1"/>
  <c r="Q932" i="1"/>
  <c r="R932" i="1" s="1"/>
  <c r="S932" i="1" s="1"/>
  <c r="Q930" i="1"/>
  <c r="R930" i="1" s="1"/>
  <c r="S930" i="1" s="1"/>
  <c r="Q929" i="1"/>
  <c r="R929" i="1" s="1"/>
  <c r="S929" i="1"/>
  <c r="V981" i="1"/>
  <c r="W945" i="1"/>
  <c r="Q951" i="1"/>
  <c r="R951" i="1"/>
  <c r="S951" i="1" s="1"/>
  <c r="W944" i="1"/>
  <c r="R939" i="1"/>
  <c r="S939" i="1"/>
  <c r="Q917" i="1"/>
  <c r="R917" i="1" s="1"/>
  <c r="S917" i="1"/>
  <c r="Q892" i="1"/>
  <c r="R892" i="1" s="1"/>
  <c r="S892" i="1" s="1"/>
  <c r="Q984" i="1"/>
  <c r="R984" i="1"/>
  <c r="S984" i="1" s="1"/>
  <c r="Q982" i="1"/>
  <c r="R982" i="1"/>
  <c r="S982" i="1"/>
  <c r="Q977" i="1"/>
  <c r="R977" i="1"/>
  <c r="S977" i="1" s="1"/>
  <c r="Q973" i="1"/>
  <c r="R973" i="1"/>
  <c r="S973" i="1" s="1"/>
  <c r="Q983" i="1"/>
  <c r="R983" i="1" s="1"/>
  <c r="S983" i="1" s="1"/>
  <c r="Q974" i="1"/>
  <c r="R974" i="1" s="1"/>
  <c r="S974" i="1" s="1"/>
  <c r="Q963" i="1"/>
  <c r="R963" i="1" s="1"/>
  <c r="S963" i="1" s="1"/>
  <c r="Q990" i="1"/>
  <c r="R990" i="1" s="1"/>
  <c r="S990" i="1" s="1"/>
  <c r="Q989" i="1"/>
  <c r="R989" i="1"/>
  <c r="S989" i="1"/>
  <c r="Q971" i="1"/>
  <c r="R971" i="1"/>
  <c r="S971" i="1" s="1"/>
  <c r="Q938" i="1"/>
  <c r="R938" i="1"/>
  <c r="S938" i="1" s="1"/>
  <c r="Q916" i="1"/>
  <c r="R916" i="1" s="1"/>
  <c r="S916" i="1" s="1"/>
  <c r="Q903" i="1"/>
  <c r="R903" i="1"/>
  <c r="S903" i="1" s="1"/>
  <c r="Q902" i="1"/>
  <c r="R902" i="1" s="1"/>
  <c r="S902" i="1" s="1"/>
  <c r="Q981" i="1"/>
  <c r="R981" i="1" s="1"/>
  <c r="S981" i="1" s="1"/>
  <c r="Q949" i="1"/>
  <c r="R949" i="1" s="1"/>
  <c r="S949" i="1" s="1"/>
  <c r="Q948" i="1"/>
  <c r="R948" i="1"/>
  <c r="S948" i="1" s="1"/>
  <c r="Q943" i="1"/>
  <c r="R943" i="1"/>
  <c r="S943" i="1" s="1"/>
  <c r="Q941" i="1"/>
  <c r="R941" i="1"/>
  <c r="S941" i="1" s="1"/>
  <c r="Q934" i="1"/>
  <c r="R934" i="1" s="1"/>
  <c r="S934" i="1" s="1"/>
  <c r="Q931" i="1"/>
  <c r="R931" i="1" s="1"/>
  <c r="S931" i="1"/>
  <c r="Q928" i="1"/>
  <c r="R928" i="1" s="1"/>
  <c r="S928" i="1" s="1"/>
  <c r="Q924" i="1"/>
  <c r="R924" i="1" s="1"/>
  <c r="S924" i="1"/>
  <c r="Q923" i="1"/>
  <c r="R923" i="1"/>
  <c r="S923" i="1" s="1"/>
  <c r="Q922" i="1"/>
  <c r="R922" i="1"/>
  <c r="S922" i="1" s="1"/>
  <c r="Q921" i="1"/>
  <c r="R921" i="1"/>
  <c r="S921" i="1" s="1"/>
  <c r="Q919" i="1"/>
  <c r="R919" i="1" s="1"/>
  <c r="S919" i="1" s="1"/>
  <c r="Q915" i="1"/>
  <c r="R915" i="1"/>
  <c r="S915" i="1" s="1"/>
  <c r="Q905" i="1"/>
  <c r="R905" i="1" s="1"/>
  <c r="S905" i="1" s="1"/>
  <c r="Q900" i="1"/>
  <c r="R900" i="1" s="1"/>
  <c r="S900" i="1"/>
  <c r="Q891" i="1"/>
  <c r="R891" i="1" s="1"/>
  <c r="S891" i="1"/>
  <c r="Q999" i="1"/>
  <c r="R999" i="1" s="1"/>
  <c r="S999" i="1" s="1"/>
  <c r="Q993" i="1"/>
  <c r="R993" i="1"/>
  <c r="S993" i="1" s="1"/>
  <c r="Q992" i="1"/>
  <c r="R992" i="1"/>
  <c r="S992" i="1" s="1"/>
  <c r="Q991" i="1"/>
  <c r="R991" i="1" s="1"/>
  <c r="S991" i="1" s="1"/>
  <c r="Q985" i="1"/>
  <c r="R985" i="1"/>
  <c r="S985" i="1" s="1"/>
  <c r="Q976" i="1"/>
  <c r="R976" i="1" s="1"/>
  <c r="S976" i="1" s="1"/>
  <c r="Q975" i="1"/>
  <c r="R975" i="1" s="1"/>
  <c r="S975" i="1" s="1"/>
  <c r="Q969" i="1"/>
  <c r="R969" i="1" s="1"/>
  <c r="S969" i="1"/>
  <c r="Q968" i="1"/>
  <c r="R968" i="1"/>
  <c r="S968" i="1" s="1"/>
  <c r="Q967" i="1"/>
  <c r="R967" i="1"/>
  <c r="S967" i="1" s="1"/>
  <c r="Q961" i="1"/>
  <c r="R961" i="1"/>
  <c r="S961" i="1"/>
  <c r="Q960" i="1"/>
  <c r="R960" i="1" s="1"/>
  <c r="S960" i="1" s="1"/>
  <c r="Q959" i="1"/>
  <c r="R959" i="1"/>
  <c r="S959" i="1" s="1"/>
  <c r="Q956" i="1"/>
  <c r="R956" i="1" s="1"/>
  <c r="S956" i="1" s="1"/>
  <c r="Q955" i="1"/>
  <c r="R955" i="1" s="1"/>
  <c r="S955" i="1"/>
  <c r="Q913" i="1"/>
  <c r="R913" i="1" s="1"/>
  <c r="S913" i="1"/>
  <c r="Q899" i="1"/>
  <c r="R899" i="1" s="1"/>
  <c r="S899" i="1" s="1"/>
  <c r="Q898" i="1"/>
  <c r="R898" i="1"/>
  <c r="S898" i="1" s="1"/>
  <c r="X896" i="1"/>
  <c r="X993" i="1"/>
  <c r="W936" i="1"/>
  <c r="W929" i="1"/>
  <c r="X969" i="1"/>
  <c r="V928" i="1"/>
  <c r="W1000" i="1"/>
  <c r="X1000" i="1"/>
  <c r="V1000" i="1"/>
  <c r="X985" i="1"/>
  <c r="X986" i="1"/>
  <c r="V980" i="1"/>
  <c r="X916" i="1"/>
  <c r="W914" i="1"/>
  <c r="X903" i="1"/>
  <c r="X893" i="1"/>
  <c r="X953" i="1"/>
  <c r="X949" i="1"/>
  <c r="X938" i="1"/>
  <c r="W937" i="1"/>
  <c r="V968" i="1"/>
  <c r="V961" i="1"/>
  <c r="V977" i="1"/>
  <c r="V969" i="1"/>
  <c r="X961" i="1"/>
  <c r="W956" i="1"/>
  <c r="X926" i="1"/>
  <c r="W925" i="1"/>
  <c r="V917" i="1"/>
  <c r="X977" i="1"/>
  <c r="V996" i="1"/>
  <c r="V973" i="1"/>
  <c r="X966" i="1"/>
  <c r="W946" i="1"/>
  <c r="W894" i="1"/>
  <c r="V993" i="1"/>
  <c r="V985" i="1"/>
  <c r="V923" i="1"/>
  <c r="X915" i="1"/>
  <c r="X992" i="1"/>
  <c r="V992" i="1"/>
  <c r="W992" i="1"/>
  <c r="V987" i="1"/>
  <c r="V995" i="1"/>
  <c r="X994" i="1"/>
  <c r="V974" i="1"/>
  <c r="W975" i="1"/>
  <c r="W974" i="1"/>
  <c r="X975" i="1"/>
  <c r="X974" i="1"/>
  <c r="V975" i="1"/>
  <c r="X976" i="1"/>
  <c r="V976" i="1"/>
  <c r="W976" i="1"/>
  <c r="V998" i="1"/>
  <c r="W999" i="1"/>
  <c r="W998" i="1"/>
  <c r="X998" i="1"/>
  <c r="V999" i="1"/>
  <c r="X999" i="1"/>
  <c r="V988" i="1"/>
  <c r="V989" i="1"/>
  <c r="V982" i="1"/>
  <c r="W983" i="1"/>
  <c r="W982" i="1"/>
  <c r="X983" i="1"/>
  <c r="X982" i="1"/>
  <c r="V983" i="1"/>
  <c r="V971" i="1"/>
  <c r="X970" i="1"/>
  <c r="V997" i="1"/>
  <c r="V990" i="1"/>
  <c r="W991" i="1"/>
  <c r="W990" i="1"/>
  <c r="X990" i="1"/>
  <c r="V991" i="1"/>
  <c r="X991" i="1"/>
  <c r="X984" i="1"/>
  <c r="V984" i="1"/>
  <c r="W984" i="1"/>
  <c r="V979" i="1"/>
  <c r="X978" i="1"/>
  <c r="V972" i="1"/>
  <c r="X944" i="1"/>
  <c r="V944" i="1"/>
  <c r="V942" i="1"/>
  <c r="W943" i="1"/>
  <c r="W942" i="1"/>
  <c r="X942" i="1"/>
  <c r="V943" i="1"/>
  <c r="W938" i="1"/>
  <c r="X935" i="1"/>
  <c r="X930" i="1"/>
  <c r="V908" i="1"/>
  <c r="W909" i="1"/>
  <c r="V907" i="1"/>
  <c r="W908" i="1"/>
  <c r="X909" i="1"/>
  <c r="V906" i="1"/>
  <c r="W907" i="1"/>
  <c r="X908" i="1"/>
  <c r="W906" i="1"/>
  <c r="X907" i="1"/>
  <c r="V909" i="1"/>
  <c r="V905" i="1"/>
  <c r="V964" i="1"/>
  <c r="V963" i="1"/>
  <c r="X962" i="1"/>
  <c r="X960" i="1"/>
  <c r="V955" i="1"/>
  <c r="V954" i="1"/>
  <c r="W955" i="1"/>
  <c r="V953" i="1"/>
  <c r="W954" i="1"/>
  <c r="X955" i="1"/>
  <c r="V951" i="1"/>
  <c r="V950" i="1"/>
  <c r="W951" i="1"/>
  <c r="W950" i="1"/>
  <c r="X951" i="1"/>
  <c r="X936" i="1"/>
  <c r="V936" i="1"/>
  <c r="W986" i="1"/>
  <c r="W985" i="1"/>
  <c r="W977" i="1"/>
  <c r="W962" i="1"/>
  <c r="W961" i="1"/>
  <c r="W953" i="1"/>
  <c r="W949" i="1"/>
  <c r="X946" i="1"/>
  <c r="X997" i="1"/>
  <c r="X996" i="1"/>
  <c r="V994" i="1"/>
  <c r="W995" i="1"/>
  <c r="X989" i="1"/>
  <c r="X988" i="1"/>
  <c r="V986" i="1"/>
  <c r="W987" i="1"/>
  <c r="X981" i="1"/>
  <c r="X980" i="1"/>
  <c r="V978" i="1"/>
  <c r="W979" i="1"/>
  <c r="X973" i="1"/>
  <c r="Y973" i="1" s="1"/>
  <c r="X972" i="1"/>
  <c r="V970" i="1"/>
  <c r="W971" i="1"/>
  <c r="V967" i="1"/>
  <c r="X965" i="1"/>
  <c r="X964" i="1"/>
  <c r="V962" i="1"/>
  <c r="W963" i="1"/>
  <c r="V960" i="1"/>
  <c r="V959" i="1"/>
  <c r="X958" i="1"/>
  <c r="X957" i="1"/>
  <c r="X954" i="1"/>
  <c r="X956" i="1"/>
  <c r="W952" i="1"/>
  <c r="X950" i="1"/>
  <c r="X952" i="1"/>
  <c r="W948" i="1"/>
  <c r="X943" i="1"/>
  <c r="W941" i="1"/>
  <c r="X941" i="1"/>
  <c r="X937" i="1"/>
  <c r="V933" i="1"/>
  <c r="V932" i="1"/>
  <c r="X968" i="1"/>
  <c r="V965" i="1"/>
  <c r="V966" i="1"/>
  <c r="W967" i="1"/>
  <c r="V957" i="1"/>
  <c r="V958" i="1"/>
  <c r="W959" i="1"/>
  <c r="V947" i="1"/>
  <c r="V934" i="1"/>
  <c r="W935" i="1"/>
  <c r="W933" i="1"/>
  <c r="W934" i="1"/>
  <c r="X933" i="1"/>
  <c r="X934" i="1"/>
  <c r="V935" i="1"/>
  <c r="W994" i="1"/>
  <c r="W993" i="1"/>
  <c r="W978" i="1"/>
  <c r="W970" i="1"/>
  <c r="W969" i="1"/>
  <c r="W968" i="1"/>
  <c r="X967" i="1"/>
  <c r="W960" i="1"/>
  <c r="X959" i="1"/>
  <c r="W997" i="1"/>
  <c r="W996" i="1"/>
  <c r="X995" i="1"/>
  <c r="W989" i="1"/>
  <c r="W988" i="1"/>
  <c r="X987" i="1"/>
  <c r="W981" i="1"/>
  <c r="W980" i="1"/>
  <c r="X979" i="1"/>
  <c r="W973" i="1"/>
  <c r="W972" i="1"/>
  <c r="X971" i="1"/>
  <c r="W966" i="1"/>
  <c r="W965" i="1"/>
  <c r="W964" i="1"/>
  <c r="X963" i="1"/>
  <c r="W958" i="1"/>
  <c r="W957" i="1"/>
  <c r="V956" i="1"/>
  <c r="V952" i="1"/>
  <c r="V948" i="1"/>
  <c r="X947" i="1"/>
  <c r="V949" i="1"/>
  <c r="X945" i="1"/>
  <c r="V941" i="1"/>
  <c r="V940" i="1"/>
  <c r="V939" i="1"/>
  <c r="X922" i="1"/>
  <c r="V922" i="1"/>
  <c r="W922" i="1"/>
  <c r="V919" i="1"/>
  <c r="V918" i="1"/>
  <c r="V945" i="1"/>
  <c r="V946" i="1"/>
  <c r="X940" i="1"/>
  <c r="V937" i="1"/>
  <c r="V938" i="1"/>
  <c r="W939" i="1"/>
  <c r="X929" i="1"/>
  <c r="X932" i="1"/>
  <c r="V929" i="1"/>
  <c r="W930" i="1"/>
  <c r="X931" i="1"/>
  <c r="V930" i="1"/>
  <c r="X925" i="1"/>
  <c r="V927" i="1"/>
  <c r="W928" i="1"/>
  <c r="X928" i="1"/>
  <c r="V925" i="1"/>
  <c r="W926" i="1"/>
  <c r="X927" i="1"/>
  <c r="X923" i="1"/>
  <c r="X948" i="1"/>
  <c r="W947" i="1"/>
  <c r="W940" i="1"/>
  <c r="X939" i="1"/>
  <c r="W932" i="1"/>
  <c r="V931" i="1"/>
  <c r="Q925" i="1"/>
  <c r="R925" i="1"/>
  <c r="S925" i="1" s="1"/>
  <c r="V924" i="1"/>
  <c r="V920" i="1"/>
  <c r="W921" i="1"/>
  <c r="W919" i="1"/>
  <c r="W920" i="1"/>
  <c r="X920" i="1"/>
  <c r="V921" i="1"/>
  <c r="X921" i="1"/>
  <c r="W923" i="1"/>
  <c r="W916" i="1"/>
  <c r="W915" i="1"/>
  <c r="V912" i="1"/>
  <c r="W913" i="1"/>
  <c r="V911" i="1"/>
  <c r="W912" i="1"/>
  <c r="X913" i="1"/>
  <c r="V910" i="1"/>
  <c r="W911" i="1"/>
  <c r="X912" i="1"/>
  <c r="Q906" i="1"/>
  <c r="R906" i="1" s="1"/>
  <c r="S906" i="1" s="1"/>
  <c r="W931" i="1"/>
  <c r="W927" i="1"/>
  <c r="V926" i="1"/>
  <c r="X924" i="1"/>
  <c r="X919" i="1"/>
  <c r="X918" i="1"/>
  <c r="V915" i="1"/>
  <c r="V916" i="1"/>
  <c r="W917" i="1"/>
  <c r="V914" i="1"/>
  <c r="Q910" i="1"/>
  <c r="R910" i="1" s="1"/>
  <c r="S910" i="1" s="1"/>
  <c r="W924" i="1"/>
  <c r="W918" i="1"/>
  <c r="X917" i="1"/>
  <c r="V913" i="1"/>
  <c r="X911" i="1"/>
  <c r="W910" i="1"/>
  <c r="V904" i="1"/>
  <c r="W902" i="1"/>
  <c r="V901" i="1"/>
  <c r="X899" i="1"/>
  <c r="W898" i="1"/>
  <c r="V897" i="1"/>
  <c r="X895" i="1"/>
  <c r="V894" i="1"/>
  <c r="X904" i="1"/>
  <c r="W903" i="1"/>
  <c r="V902" i="1"/>
  <c r="X900" i="1"/>
  <c r="W899" i="1"/>
  <c r="V898" i="1"/>
  <c r="W895" i="1"/>
  <c r="X905" i="1"/>
  <c r="W904" i="1"/>
  <c r="V903" i="1"/>
  <c r="X901" i="1"/>
  <c r="W900" i="1"/>
  <c r="V899" i="1"/>
  <c r="X897" i="1"/>
  <c r="W896" i="1"/>
  <c r="V895" i="1"/>
  <c r="X894" i="1"/>
  <c r="W893" i="1"/>
  <c r="X914" i="1"/>
  <c r="X910" i="1"/>
  <c r="X906" i="1"/>
  <c r="W905" i="1"/>
  <c r="X902" i="1"/>
  <c r="W901" i="1"/>
  <c r="V900" i="1"/>
  <c r="X898" i="1"/>
  <c r="W897" i="1"/>
  <c r="V896" i="1"/>
  <c r="V89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N14" i="1"/>
  <c r="P14" i="1" s="1"/>
  <c r="N15" i="1"/>
  <c r="P15" i="1"/>
  <c r="N16" i="1"/>
  <c r="P16" i="1"/>
  <c r="N17" i="1"/>
  <c r="P17" i="1"/>
  <c r="N18" i="1"/>
  <c r="P18" i="1" s="1"/>
  <c r="N19" i="1"/>
  <c r="P19" i="1" s="1"/>
  <c r="N20" i="1"/>
  <c r="P20" i="1" s="1"/>
  <c r="N21" i="1"/>
  <c r="P21" i="1"/>
  <c r="N22" i="1"/>
  <c r="P22" i="1" s="1"/>
  <c r="N23" i="1"/>
  <c r="P23" i="1"/>
  <c r="N24" i="1"/>
  <c r="P24" i="1" s="1"/>
  <c r="N25" i="1"/>
  <c r="P25" i="1"/>
  <c r="N26" i="1"/>
  <c r="P26" i="1" s="1"/>
  <c r="N27" i="1"/>
  <c r="P27" i="1"/>
  <c r="N28" i="1"/>
  <c r="P28" i="1"/>
  <c r="N29" i="1"/>
  <c r="P29" i="1"/>
  <c r="N30" i="1"/>
  <c r="P30" i="1" s="1"/>
  <c r="N31" i="1"/>
  <c r="P31" i="1" s="1"/>
  <c r="N32" i="1"/>
  <c r="P32" i="1"/>
  <c r="N33" i="1"/>
  <c r="P33" i="1"/>
  <c r="N34" i="1"/>
  <c r="P34" i="1" s="1"/>
  <c r="N35" i="1"/>
  <c r="P35" i="1" s="1"/>
  <c r="N36" i="1"/>
  <c r="P36" i="1"/>
  <c r="N37" i="1"/>
  <c r="P37" i="1"/>
  <c r="N38" i="1"/>
  <c r="P38" i="1" s="1"/>
  <c r="N39" i="1"/>
  <c r="P39" i="1"/>
  <c r="N40" i="1"/>
  <c r="P40" i="1" s="1"/>
  <c r="N41" i="1"/>
  <c r="P41" i="1"/>
  <c r="N42" i="1"/>
  <c r="P42" i="1" s="1"/>
  <c r="N43" i="1"/>
  <c r="P43" i="1" s="1"/>
  <c r="N44" i="1"/>
  <c r="P44" i="1" s="1"/>
  <c r="N45" i="1"/>
  <c r="P45" i="1"/>
  <c r="N46" i="1"/>
  <c r="P46" i="1" s="1"/>
  <c r="N47" i="1"/>
  <c r="P47" i="1" s="1"/>
  <c r="N48" i="1"/>
  <c r="P48" i="1"/>
  <c r="N49" i="1"/>
  <c r="P49" i="1"/>
  <c r="N50" i="1"/>
  <c r="P50" i="1" s="1"/>
  <c r="N51" i="1"/>
  <c r="P51" i="1"/>
  <c r="N52" i="1"/>
  <c r="P52" i="1" s="1"/>
  <c r="N53" i="1"/>
  <c r="P53" i="1"/>
  <c r="N54" i="1"/>
  <c r="P54" i="1" s="1"/>
  <c r="N55" i="1"/>
  <c r="P55" i="1"/>
  <c r="N56" i="1"/>
  <c r="P56" i="1"/>
  <c r="N57" i="1"/>
  <c r="P57" i="1"/>
  <c r="N58" i="1"/>
  <c r="P58" i="1" s="1"/>
  <c r="N59" i="1"/>
  <c r="P59" i="1"/>
  <c r="N60" i="1"/>
  <c r="P60" i="1"/>
  <c r="N61" i="1"/>
  <c r="P61" i="1"/>
  <c r="N62" i="1"/>
  <c r="P62" i="1" s="1"/>
  <c r="N63" i="1"/>
  <c r="P63" i="1" s="1"/>
  <c r="N64" i="1"/>
  <c r="P64" i="1"/>
  <c r="N65" i="1"/>
  <c r="P65" i="1"/>
  <c r="N66" i="1"/>
  <c r="P66" i="1" s="1"/>
  <c r="N67" i="1"/>
  <c r="P67" i="1"/>
  <c r="N68" i="1"/>
  <c r="P68" i="1"/>
  <c r="N69" i="1"/>
  <c r="P69" i="1"/>
  <c r="N70" i="1"/>
  <c r="P70" i="1" s="1"/>
  <c r="N71" i="1"/>
  <c r="P71" i="1"/>
  <c r="N72" i="1"/>
  <c r="P72" i="1" s="1"/>
  <c r="N73" i="1"/>
  <c r="P73" i="1"/>
  <c r="N74" i="1"/>
  <c r="P74" i="1" s="1"/>
  <c r="N75" i="1"/>
  <c r="P75" i="1" s="1"/>
  <c r="N76" i="1"/>
  <c r="P76" i="1"/>
  <c r="N77" i="1"/>
  <c r="P77" i="1"/>
  <c r="N78" i="1"/>
  <c r="P78" i="1" s="1"/>
  <c r="N79" i="1"/>
  <c r="P79" i="1"/>
  <c r="N80" i="1"/>
  <c r="P80" i="1"/>
  <c r="N81" i="1"/>
  <c r="P81" i="1"/>
  <c r="N82" i="1"/>
  <c r="P82" i="1" s="1"/>
  <c r="N83" i="1"/>
  <c r="P83" i="1" s="1"/>
  <c r="N84" i="1"/>
  <c r="P84" i="1" s="1"/>
  <c r="N85" i="1"/>
  <c r="P85" i="1"/>
  <c r="N86" i="1"/>
  <c r="P86" i="1" s="1"/>
  <c r="N87" i="1"/>
  <c r="P87" i="1"/>
  <c r="N88" i="1"/>
  <c r="P88" i="1" s="1"/>
  <c r="N89" i="1"/>
  <c r="P89" i="1"/>
  <c r="N90" i="1"/>
  <c r="P90" i="1" s="1"/>
  <c r="N91" i="1"/>
  <c r="P91" i="1"/>
  <c r="N92" i="1"/>
  <c r="P92" i="1"/>
  <c r="N93" i="1"/>
  <c r="P93" i="1"/>
  <c r="N94" i="1"/>
  <c r="P94" i="1" s="1"/>
  <c r="N95" i="1"/>
  <c r="P95" i="1" s="1"/>
  <c r="N96" i="1"/>
  <c r="P96" i="1"/>
  <c r="N97" i="1"/>
  <c r="P97" i="1"/>
  <c r="N98" i="1"/>
  <c r="P98" i="1" s="1"/>
  <c r="N99" i="1"/>
  <c r="P99" i="1" s="1"/>
  <c r="N100" i="1"/>
  <c r="P100" i="1"/>
  <c r="N101" i="1"/>
  <c r="P101" i="1"/>
  <c r="N102" i="1"/>
  <c r="P102" i="1" s="1"/>
  <c r="N103" i="1"/>
  <c r="P103" i="1"/>
  <c r="N104" i="1"/>
  <c r="P104" i="1" s="1"/>
  <c r="N105" i="1"/>
  <c r="P105" i="1"/>
  <c r="N106" i="1"/>
  <c r="P106" i="1" s="1"/>
  <c r="N107" i="1"/>
  <c r="P107" i="1" s="1"/>
  <c r="N108" i="1"/>
  <c r="P108" i="1" s="1"/>
  <c r="N109" i="1"/>
  <c r="P109" i="1"/>
  <c r="N110" i="1"/>
  <c r="P110" i="1" s="1"/>
  <c r="N111" i="1"/>
  <c r="P111" i="1" s="1"/>
  <c r="N112" i="1"/>
  <c r="P112" i="1"/>
  <c r="N113" i="1"/>
  <c r="P113" i="1"/>
  <c r="N114" i="1"/>
  <c r="P114" i="1" s="1"/>
  <c r="N115" i="1"/>
  <c r="P115" i="1"/>
  <c r="N116" i="1"/>
  <c r="P116" i="1" s="1"/>
  <c r="N117" i="1"/>
  <c r="P117" i="1"/>
  <c r="N118" i="1"/>
  <c r="P118" i="1" s="1"/>
  <c r="N119" i="1"/>
  <c r="P119" i="1"/>
  <c r="N120" i="1"/>
  <c r="P120" i="1"/>
  <c r="N121" i="1"/>
  <c r="P121" i="1"/>
  <c r="N122" i="1"/>
  <c r="P122" i="1" s="1"/>
  <c r="N123" i="1"/>
  <c r="P123" i="1"/>
  <c r="N124" i="1"/>
  <c r="P124" i="1"/>
  <c r="N125" i="1"/>
  <c r="P125" i="1"/>
  <c r="N126" i="1"/>
  <c r="P126" i="1" s="1"/>
  <c r="N127" i="1"/>
  <c r="P127" i="1" s="1"/>
  <c r="N128" i="1"/>
  <c r="P128" i="1"/>
  <c r="N129" i="1"/>
  <c r="P129" i="1"/>
  <c r="N130" i="1"/>
  <c r="P130" i="1" s="1"/>
  <c r="N131" i="1"/>
  <c r="P131" i="1"/>
  <c r="N132" i="1"/>
  <c r="P132" i="1"/>
  <c r="N133" i="1"/>
  <c r="P133" i="1"/>
  <c r="N134" i="1"/>
  <c r="P134" i="1" s="1"/>
  <c r="N135" i="1"/>
  <c r="P135" i="1"/>
  <c r="N136" i="1"/>
  <c r="P136" i="1" s="1"/>
  <c r="N137" i="1"/>
  <c r="P137" i="1"/>
  <c r="N138" i="1"/>
  <c r="P138" i="1" s="1"/>
  <c r="N139" i="1"/>
  <c r="P139" i="1" s="1"/>
  <c r="N140" i="1"/>
  <c r="P140" i="1"/>
  <c r="N141" i="1"/>
  <c r="P141" i="1"/>
  <c r="N142" i="1"/>
  <c r="P142" i="1" s="1"/>
  <c r="N143" i="1"/>
  <c r="P143" i="1"/>
  <c r="N144" i="1"/>
  <c r="P144" i="1"/>
  <c r="N145" i="1"/>
  <c r="P145" i="1"/>
  <c r="N146" i="1"/>
  <c r="P146" i="1" s="1"/>
  <c r="N147" i="1"/>
  <c r="P147" i="1" s="1"/>
  <c r="N148" i="1"/>
  <c r="P148" i="1" s="1"/>
  <c r="N149" i="1"/>
  <c r="P149" i="1"/>
  <c r="N150" i="1"/>
  <c r="P150" i="1" s="1"/>
  <c r="N151" i="1"/>
  <c r="P151" i="1"/>
  <c r="N152" i="1"/>
  <c r="P152" i="1" s="1"/>
  <c r="N153" i="1"/>
  <c r="P153" i="1"/>
  <c r="N154" i="1"/>
  <c r="P154" i="1" s="1"/>
  <c r="N155" i="1"/>
  <c r="P155" i="1"/>
  <c r="N156" i="1"/>
  <c r="P156" i="1"/>
  <c r="N157" i="1"/>
  <c r="P157" i="1"/>
  <c r="N158" i="1"/>
  <c r="P158" i="1" s="1"/>
  <c r="N159" i="1"/>
  <c r="P159" i="1" s="1"/>
  <c r="N160" i="1"/>
  <c r="P160" i="1"/>
  <c r="N161" i="1"/>
  <c r="P161" i="1"/>
  <c r="N162" i="1"/>
  <c r="P162" i="1" s="1"/>
  <c r="N163" i="1"/>
  <c r="P163" i="1" s="1"/>
  <c r="N164" i="1"/>
  <c r="P164" i="1"/>
  <c r="N165" i="1"/>
  <c r="P165" i="1"/>
  <c r="N166" i="1"/>
  <c r="P166" i="1" s="1"/>
  <c r="N167" i="1"/>
  <c r="P167" i="1"/>
  <c r="N168" i="1"/>
  <c r="P168" i="1" s="1"/>
  <c r="N169" i="1"/>
  <c r="P169" i="1"/>
  <c r="N170" i="1"/>
  <c r="P170" i="1" s="1"/>
  <c r="N171" i="1"/>
  <c r="P171" i="1" s="1"/>
  <c r="N172" i="1"/>
  <c r="P172" i="1" s="1"/>
  <c r="N173" i="1"/>
  <c r="P173" i="1"/>
  <c r="N174" i="1"/>
  <c r="P174" i="1" s="1"/>
  <c r="N175" i="1"/>
  <c r="P175" i="1" s="1"/>
  <c r="N176" i="1"/>
  <c r="P176" i="1"/>
  <c r="N177" i="1"/>
  <c r="P177" i="1"/>
  <c r="N178" i="1"/>
  <c r="P178" i="1" s="1"/>
  <c r="N179" i="1"/>
  <c r="P179" i="1" s="1"/>
  <c r="N180" i="1"/>
  <c r="P180" i="1" s="1"/>
  <c r="N181" i="1"/>
  <c r="P181" i="1"/>
  <c r="N182" i="1"/>
  <c r="P182" i="1" s="1"/>
  <c r="N183" i="1"/>
  <c r="P183" i="1"/>
  <c r="N184" i="1"/>
  <c r="P184" i="1" s="1"/>
  <c r="N185" i="1"/>
  <c r="P185" i="1"/>
  <c r="N186" i="1"/>
  <c r="P186" i="1" s="1"/>
  <c r="N187" i="1"/>
  <c r="P187" i="1"/>
  <c r="N188" i="1"/>
  <c r="P188" i="1"/>
  <c r="N189" i="1"/>
  <c r="P189" i="1"/>
  <c r="N190" i="1"/>
  <c r="P190" i="1" s="1"/>
  <c r="N191" i="1"/>
  <c r="P191" i="1" s="1"/>
  <c r="N192" i="1"/>
  <c r="P192" i="1"/>
  <c r="N193" i="1"/>
  <c r="P193" i="1"/>
  <c r="N194" i="1"/>
  <c r="P194" i="1" s="1"/>
  <c r="N195" i="1"/>
  <c r="P195" i="1"/>
  <c r="N196" i="1"/>
  <c r="P196" i="1"/>
  <c r="N197" i="1"/>
  <c r="P197" i="1"/>
  <c r="N198" i="1"/>
  <c r="P198" i="1" s="1"/>
  <c r="N199" i="1"/>
  <c r="P199" i="1"/>
  <c r="N200" i="1"/>
  <c r="P200" i="1" s="1"/>
  <c r="N201" i="1"/>
  <c r="P201" i="1"/>
  <c r="N202" i="1"/>
  <c r="P202" i="1" s="1"/>
  <c r="N203" i="1"/>
  <c r="P203" i="1" s="1"/>
  <c r="N204" i="1"/>
  <c r="P204" i="1" s="1"/>
  <c r="N205" i="1"/>
  <c r="P205" i="1"/>
  <c r="N206" i="1"/>
  <c r="P206" i="1" s="1"/>
  <c r="N207" i="1"/>
  <c r="P207" i="1"/>
  <c r="N208" i="1"/>
  <c r="P208" i="1"/>
  <c r="N209" i="1"/>
  <c r="P209" i="1"/>
  <c r="N210" i="1"/>
  <c r="P210" i="1" s="1"/>
  <c r="N211" i="1"/>
  <c r="P211" i="1" s="1"/>
  <c r="N212" i="1"/>
  <c r="P212" i="1" s="1"/>
  <c r="N213" i="1"/>
  <c r="P213" i="1"/>
  <c r="N214" i="1"/>
  <c r="P214" i="1" s="1"/>
  <c r="N215" i="1"/>
  <c r="P215" i="1"/>
  <c r="N216" i="1"/>
  <c r="P216" i="1" s="1"/>
  <c r="N217" i="1"/>
  <c r="P217" i="1"/>
  <c r="N218" i="1"/>
  <c r="P218" i="1" s="1"/>
  <c r="N219" i="1"/>
  <c r="P219" i="1"/>
  <c r="N220" i="1"/>
  <c r="P220" i="1"/>
  <c r="N221" i="1"/>
  <c r="P221" i="1"/>
  <c r="N222" i="1"/>
  <c r="P222" i="1" s="1"/>
  <c r="N223" i="1"/>
  <c r="P223" i="1" s="1"/>
  <c r="N224" i="1"/>
  <c r="P224" i="1"/>
  <c r="N225" i="1"/>
  <c r="P225" i="1"/>
  <c r="N226" i="1"/>
  <c r="P226" i="1" s="1"/>
  <c r="N227" i="1"/>
  <c r="P227" i="1" s="1"/>
  <c r="N228" i="1"/>
  <c r="P228" i="1"/>
  <c r="N229" i="1"/>
  <c r="P229" i="1"/>
  <c r="N230" i="1"/>
  <c r="P230" i="1" s="1"/>
  <c r="N231" i="1"/>
  <c r="P231" i="1"/>
  <c r="N232" i="1"/>
  <c r="P232" i="1" s="1"/>
  <c r="N233" i="1"/>
  <c r="P233" i="1"/>
  <c r="N234" i="1"/>
  <c r="P234" i="1" s="1"/>
  <c r="N235" i="1"/>
  <c r="P235" i="1" s="1"/>
  <c r="N236" i="1"/>
  <c r="P236" i="1" s="1"/>
  <c r="N237" i="1"/>
  <c r="P237" i="1"/>
  <c r="N238" i="1"/>
  <c r="P238" i="1" s="1"/>
  <c r="N239" i="1"/>
  <c r="P239" i="1" s="1"/>
  <c r="N240" i="1"/>
  <c r="P240" i="1"/>
  <c r="N241" i="1"/>
  <c r="P241" i="1"/>
  <c r="N242" i="1"/>
  <c r="P242" i="1" s="1"/>
  <c r="N243" i="1"/>
  <c r="P243" i="1" s="1"/>
  <c r="N244" i="1"/>
  <c r="P244" i="1" s="1"/>
  <c r="N245" i="1"/>
  <c r="P245" i="1"/>
  <c r="N246" i="1"/>
  <c r="P246" i="1" s="1"/>
  <c r="N247" i="1"/>
  <c r="P247" i="1"/>
  <c r="N248" i="1"/>
  <c r="P248" i="1" s="1"/>
  <c r="N249" i="1"/>
  <c r="P249" i="1"/>
  <c r="N250" i="1"/>
  <c r="P250" i="1" s="1"/>
  <c r="N251" i="1"/>
  <c r="P251" i="1"/>
  <c r="N252" i="1"/>
  <c r="P252" i="1"/>
  <c r="N253" i="1"/>
  <c r="P253" i="1"/>
  <c r="N254" i="1"/>
  <c r="P254" i="1" s="1"/>
  <c r="N255" i="1"/>
  <c r="P255" i="1" s="1"/>
  <c r="N256" i="1"/>
  <c r="P256" i="1"/>
  <c r="N257" i="1"/>
  <c r="P257" i="1"/>
  <c r="N258" i="1"/>
  <c r="P258" i="1" s="1"/>
  <c r="N259" i="1"/>
  <c r="P259" i="1"/>
  <c r="N260" i="1"/>
  <c r="P260" i="1"/>
  <c r="N261" i="1"/>
  <c r="P261" i="1"/>
  <c r="N262" i="1"/>
  <c r="P262" i="1" s="1"/>
  <c r="N263" i="1"/>
  <c r="P263" i="1"/>
  <c r="N264" i="1"/>
  <c r="P264" i="1" s="1"/>
  <c r="N265" i="1"/>
  <c r="P265" i="1"/>
  <c r="N266" i="1"/>
  <c r="P266" i="1" s="1"/>
  <c r="N267" i="1"/>
  <c r="P267" i="1" s="1"/>
  <c r="N268" i="1"/>
  <c r="P268" i="1" s="1"/>
  <c r="N269" i="1"/>
  <c r="P269" i="1"/>
  <c r="N270" i="1"/>
  <c r="P270" i="1" s="1"/>
  <c r="N271" i="1"/>
  <c r="P271" i="1"/>
  <c r="N272" i="1"/>
  <c r="P272" i="1"/>
  <c r="N273" i="1"/>
  <c r="P273" i="1"/>
  <c r="N274" i="1"/>
  <c r="P274" i="1" s="1"/>
  <c r="N275" i="1"/>
  <c r="P275" i="1" s="1"/>
  <c r="N276" i="1"/>
  <c r="P276" i="1" s="1"/>
  <c r="N277" i="1"/>
  <c r="P277" i="1"/>
  <c r="N278" i="1"/>
  <c r="P278" i="1" s="1"/>
  <c r="N279" i="1"/>
  <c r="P279" i="1"/>
  <c r="N280" i="1"/>
  <c r="P280" i="1" s="1"/>
  <c r="N281" i="1"/>
  <c r="P281" i="1"/>
  <c r="N282" i="1"/>
  <c r="P282" i="1" s="1"/>
  <c r="N283" i="1"/>
  <c r="P283" i="1"/>
  <c r="N284" i="1"/>
  <c r="P284" i="1"/>
  <c r="N285" i="1"/>
  <c r="P285" i="1"/>
  <c r="N286" i="1"/>
  <c r="P286" i="1" s="1"/>
  <c r="N287" i="1"/>
  <c r="P287" i="1" s="1"/>
  <c r="N288" i="1"/>
  <c r="P288" i="1"/>
  <c r="N289" i="1"/>
  <c r="P289" i="1"/>
  <c r="N290" i="1"/>
  <c r="P290" i="1" s="1"/>
  <c r="N291" i="1"/>
  <c r="P291" i="1" s="1"/>
  <c r="N292" i="1"/>
  <c r="P292" i="1"/>
  <c r="N293" i="1"/>
  <c r="P293" i="1"/>
  <c r="N294" i="1"/>
  <c r="P294" i="1" s="1"/>
  <c r="N295" i="1"/>
  <c r="P295" i="1"/>
  <c r="N296" i="1"/>
  <c r="P296" i="1" s="1"/>
  <c r="N297" i="1"/>
  <c r="P297" i="1"/>
  <c r="N298" i="1"/>
  <c r="P298" i="1" s="1"/>
  <c r="N299" i="1"/>
  <c r="P299" i="1" s="1"/>
  <c r="N300" i="1"/>
  <c r="P300" i="1" s="1"/>
  <c r="N301" i="1"/>
  <c r="P301" i="1"/>
  <c r="N302" i="1"/>
  <c r="P302" i="1" s="1"/>
  <c r="N303" i="1"/>
  <c r="P303" i="1" s="1"/>
  <c r="N304" i="1"/>
  <c r="P304" i="1"/>
  <c r="N305" i="1"/>
  <c r="P305" i="1"/>
  <c r="N306" i="1"/>
  <c r="P306" i="1" s="1"/>
  <c r="N307" i="1"/>
  <c r="P307" i="1"/>
  <c r="N308" i="1"/>
  <c r="P308" i="1" s="1"/>
  <c r="N309" i="1"/>
  <c r="P309" i="1"/>
  <c r="N310" i="1"/>
  <c r="P310" i="1" s="1"/>
  <c r="N311" i="1"/>
  <c r="P311" i="1"/>
  <c r="N312" i="1"/>
  <c r="P312" i="1"/>
  <c r="N313" i="1"/>
  <c r="P313" i="1"/>
  <c r="N314" i="1"/>
  <c r="P314" i="1" s="1"/>
  <c r="N315" i="1"/>
  <c r="P315" i="1"/>
  <c r="N316" i="1"/>
  <c r="P316" i="1"/>
  <c r="N317" i="1"/>
  <c r="P317" i="1"/>
  <c r="N318" i="1"/>
  <c r="P318" i="1" s="1"/>
  <c r="N319" i="1"/>
  <c r="P319" i="1" s="1"/>
  <c r="N320" i="1"/>
  <c r="P320" i="1"/>
  <c r="N321" i="1"/>
  <c r="P321" i="1"/>
  <c r="N322" i="1"/>
  <c r="P322" i="1" s="1"/>
  <c r="N323" i="1"/>
  <c r="P323" i="1"/>
  <c r="N324" i="1"/>
  <c r="P324" i="1"/>
  <c r="N325" i="1"/>
  <c r="P325" i="1"/>
  <c r="N326" i="1"/>
  <c r="P326" i="1" s="1"/>
  <c r="N327" i="1"/>
  <c r="P327" i="1"/>
  <c r="N328" i="1"/>
  <c r="P328" i="1" s="1"/>
  <c r="N329" i="1"/>
  <c r="P329" i="1"/>
  <c r="N330" i="1"/>
  <c r="P330" i="1" s="1"/>
  <c r="N331" i="1"/>
  <c r="P331" i="1" s="1"/>
  <c r="N332" i="1"/>
  <c r="P332" i="1"/>
  <c r="N333" i="1"/>
  <c r="P333" i="1"/>
  <c r="N334" i="1"/>
  <c r="P334" i="1" s="1"/>
  <c r="N335" i="1"/>
  <c r="P335" i="1"/>
  <c r="N336" i="1"/>
  <c r="P336" i="1"/>
  <c r="N337" i="1"/>
  <c r="P337" i="1"/>
  <c r="N338" i="1"/>
  <c r="P338" i="1" s="1"/>
  <c r="N339" i="1"/>
  <c r="P339" i="1" s="1"/>
  <c r="N340" i="1"/>
  <c r="P340" i="1" s="1"/>
  <c r="N341" i="1"/>
  <c r="P341" i="1"/>
  <c r="N342" i="1"/>
  <c r="P342" i="1" s="1"/>
  <c r="N343" i="1"/>
  <c r="P343" i="1"/>
  <c r="N344" i="1"/>
  <c r="P344" i="1" s="1"/>
  <c r="N345" i="1"/>
  <c r="P345" i="1"/>
  <c r="N346" i="1"/>
  <c r="P346" i="1" s="1"/>
  <c r="N347" i="1"/>
  <c r="P347" i="1"/>
  <c r="N348" i="1"/>
  <c r="P348" i="1"/>
  <c r="N349" i="1"/>
  <c r="P349" i="1"/>
  <c r="N350" i="1"/>
  <c r="P350" i="1" s="1"/>
  <c r="N351" i="1"/>
  <c r="P351" i="1" s="1"/>
  <c r="N352" i="1"/>
  <c r="P352" i="1"/>
  <c r="N353" i="1"/>
  <c r="P353" i="1"/>
  <c r="N354" i="1"/>
  <c r="P354" i="1" s="1"/>
  <c r="N355" i="1"/>
  <c r="P355" i="1" s="1"/>
  <c r="N356" i="1"/>
  <c r="P356" i="1"/>
  <c r="N357" i="1"/>
  <c r="P357" i="1"/>
  <c r="N358" i="1"/>
  <c r="P358" i="1" s="1"/>
  <c r="N359" i="1"/>
  <c r="P359" i="1"/>
  <c r="N360" i="1"/>
  <c r="P360" i="1" s="1"/>
  <c r="N361" i="1"/>
  <c r="P361" i="1"/>
  <c r="N362" i="1"/>
  <c r="P362" i="1" s="1"/>
  <c r="N363" i="1"/>
  <c r="P363" i="1" s="1"/>
  <c r="N364" i="1"/>
  <c r="P364" i="1" s="1"/>
  <c r="N365" i="1"/>
  <c r="P365" i="1"/>
  <c r="N366" i="1"/>
  <c r="P366" i="1" s="1"/>
  <c r="N367" i="1"/>
  <c r="P367" i="1" s="1"/>
  <c r="N368" i="1"/>
  <c r="P368" i="1"/>
  <c r="N369" i="1"/>
  <c r="P369" i="1"/>
  <c r="N370" i="1"/>
  <c r="P370" i="1" s="1"/>
  <c r="N371" i="1"/>
  <c r="P371" i="1" s="1"/>
  <c r="N372" i="1"/>
  <c r="P372" i="1" s="1"/>
  <c r="N373" i="1"/>
  <c r="P373" i="1"/>
  <c r="N374" i="1"/>
  <c r="P374" i="1" s="1"/>
  <c r="N375" i="1"/>
  <c r="P375" i="1"/>
  <c r="N376" i="1"/>
  <c r="P376" i="1" s="1"/>
  <c r="N377" i="1"/>
  <c r="P377" i="1"/>
  <c r="N378" i="1"/>
  <c r="P378" i="1" s="1"/>
  <c r="N379" i="1"/>
  <c r="P379" i="1"/>
  <c r="N380" i="1"/>
  <c r="P380" i="1"/>
  <c r="N381" i="1"/>
  <c r="P381" i="1"/>
  <c r="N382" i="1"/>
  <c r="P382" i="1" s="1"/>
  <c r="N383" i="1"/>
  <c r="P383" i="1" s="1"/>
  <c r="N384" i="1"/>
  <c r="P384" i="1"/>
  <c r="N385" i="1"/>
  <c r="P385" i="1"/>
  <c r="N386" i="1"/>
  <c r="P386" i="1" s="1"/>
  <c r="N387" i="1"/>
  <c r="P387" i="1"/>
  <c r="N388" i="1"/>
  <c r="P388" i="1"/>
  <c r="N389" i="1"/>
  <c r="P389" i="1"/>
  <c r="N390" i="1"/>
  <c r="P390" i="1" s="1"/>
  <c r="N391" i="1"/>
  <c r="P391" i="1"/>
  <c r="N392" i="1"/>
  <c r="P392" i="1" s="1"/>
  <c r="N393" i="1"/>
  <c r="P393" i="1"/>
  <c r="N394" i="1"/>
  <c r="P394" i="1" s="1"/>
  <c r="N395" i="1"/>
  <c r="P395" i="1" s="1"/>
  <c r="N396" i="1"/>
  <c r="P396" i="1" s="1"/>
  <c r="N397" i="1"/>
  <c r="P397" i="1"/>
  <c r="N398" i="1"/>
  <c r="P398" i="1" s="1"/>
  <c r="N399" i="1"/>
  <c r="P399" i="1"/>
  <c r="N400" i="1"/>
  <c r="P400" i="1"/>
  <c r="N401" i="1"/>
  <c r="P401" i="1"/>
  <c r="N402" i="1"/>
  <c r="P402" i="1" s="1"/>
  <c r="N403" i="1"/>
  <c r="P403" i="1" s="1"/>
  <c r="N404" i="1"/>
  <c r="P404" i="1" s="1"/>
  <c r="N405" i="1"/>
  <c r="P405" i="1"/>
  <c r="N406" i="1"/>
  <c r="P406" i="1" s="1"/>
  <c r="N407" i="1"/>
  <c r="P407" i="1"/>
  <c r="N408" i="1"/>
  <c r="P408" i="1" s="1"/>
  <c r="N409" i="1"/>
  <c r="P409" i="1"/>
  <c r="N410" i="1"/>
  <c r="P410" i="1" s="1"/>
  <c r="N411" i="1"/>
  <c r="P411" i="1"/>
  <c r="N412" i="1"/>
  <c r="P412" i="1"/>
  <c r="N413" i="1"/>
  <c r="P413" i="1"/>
  <c r="N414" i="1"/>
  <c r="P414" i="1" s="1"/>
  <c r="N415" i="1"/>
  <c r="P415" i="1" s="1"/>
  <c r="N416" i="1"/>
  <c r="P416" i="1"/>
  <c r="N417" i="1"/>
  <c r="P417" i="1"/>
  <c r="N418" i="1"/>
  <c r="P418" i="1" s="1"/>
  <c r="N419" i="1"/>
  <c r="P419" i="1" s="1"/>
  <c r="N420" i="1"/>
  <c r="P420" i="1"/>
  <c r="N421" i="1"/>
  <c r="P421" i="1"/>
  <c r="N422" i="1"/>
  <c r="P422" i="1" s="1"/>
  <c r="N423" i="1"/>
  <c r="P423" i="1"/>
  <c r="N424" i="1"/>
  <c r="P424" i="1" s="1"/>
  <c r="N425" i="1"/>
  <c r="P425" i="1"/>
  <c r="N426" i="1"/>
  <c r="P426" i="1" s="1"/>
  <c r="N427" i="1"/>
  <c r="P427" i="1" s="1"/>
  <c r="N428" i="1"/>
  <c r="P428" i="1" s="1"/>
  <c r="N429" i="1"/>
  <c r="P429" i="1"/>
  <c r="N430" i="1"/>
  <c r="P430" i="1" s="1"/>
  <c r="N431" i="1"/>
  <c r="P431" i="1" s="1"/>
  <c r="N432" i="1"/>
  <c r="P432" i="1"/>
  <c r="N433" i="1"/>
  <c r="P433" i="1"/>
  <c r="N434" i="1"/>
  <c r="P434" i="1" s="1"/>
  <c r="N435" i="1"/>
  <c r="P435" i="1" s="1"/>
  <c r="N436" i="1"/>
  <c r="P436" i="1" s="1"/>
  <c r="N437" i="1"/>
  <c r="P437" i="1"/>
  <c r="N438" i="1"/>
  <c r="P438" i="1" s="1"/>
  <c r="N439" i="1"/>
  <c r="P439" i="1"/>
  <c r="N440" i="1"/>
  <c r="P440" i="1" s="1"/>
  <c r="N441" i="1"/>
  <c r="P441" i="1"/>
  <c r="N442" i="1"/>
  <c r="P442" i="1" s="1"/>
  <c r="N443" i="1"/>
  <c r="P443" i="1"/>
  <c r="N444" i="1"/>
  <c r="P444" i="1"/>
  <c r="N445" i="1"/>
  <c r="P445" i="1"/>
  <c r="N446" i="1"/>
  <c r="P446" i="1" s="1"/>
  <c r="N447" i="1"/>
  <c r="P447" i="1" s="1"/>
  <c r="N448" i="1"/>
  <c r="P448" i="1"/>
  <c r="N449" i="1"/>
  <c r="P449" i="1"/>
  <c r="N450" i="1"/>
  <c r="P450" i="1" s="1"/>
  <c r="N451" i="1"/>
  <c r="P451" i="1"/>
  <c r="N452" i="1"/>
  <c r="P452" i="1"/>
  <c r="N453" i="1"/>
  <c r="P453" i="1"/>
  <c r="N454" i="1"/>
  <c r="P454" i="1" s="1"/>
  <c r="N455" i="1"/>
  <c r="P455" i="1"/>
  <c r="N456" i="1"/>
  <c r="P456" i="1" s="1"/>
  <c r="N457" i="1"/>
  <c r="P457" i="1"/>
  <c r="N458" i="1"/>
  <c r="P458" i="1" s="1"/>
  <c r="N459" i="1"/>
  <c r="P459" i="1" s="1"/>
  <c r="N460" i="1"/>
  <c r="P460" i="1" s="1"/>
  <c r="N461" i="1"/>
  <c r="P461" i="1"/>
  <c r="N462" i="1"/>
  <c r="P462" i="1" s="1"/>
  <c r="N463" i="1"/>
  <c r="P463" i="1"/>
  <c r="N464" i="1"/>
  <c r="P464" i="1"/>
  <c r="N465" i="1"/>
  <c r="P465" i="1"/>
  <c r="N466" i="1"/>
  <c r="P466" i="1" s="1"/>
  <c r="N467" i="1"/>
  <c r="P467" i="1" s="1"/>
  <c r="N468" i="1"/>
  <c r="P468" i="1" s="1"/>
  <c r="N469" i="1"/>
  <c r="P469" i="1"/>
  <c r="N470" i="1"/>
  <c r="P470" i="1" s="1"/>
  <c r="N471" i="1"/>
  <c r="P471" i="1"/>
  <c r="N472" i="1"/>
  <c r="P472" i="1" s="1"/>
  <c r="N473" i="1"/>
  <c r="P473" i="1"/>
  <c r="N474" i="1"/>
  <c r="P474" i="1" s="1"/>
  <c r="N475" i="1"/>
  <c r="P475" i="1"/>
  <c r="N476" i="1"/>
  <c r="P476" i="1"/>
  <c r="N477" i="1"/>
  <c r="P477" i="1"/>
  <c r="N478" i="1"/>
  <c r="P478" i="1" s="1"/>
  <c r="N479" i="1"/>
  <c r="P479" i="1" s="1"/>
  <c r="N480" i="1"/>
  <c r="P480" i="1"/>
  <c r="N481" i="1"/>
  <c r="P481" i="1"/>
  <c r="N482" i="1"/>
  <c r="P482" i="1" s="1"/>
  <c r="N483" i="1"/>
  <c r="P483" i="1" s="1"/>
  <c r="N484" i="1"/>
  <c r="P484" i="1"/>
  <c r="N485" i="1"/>
  <c r="P485" i="1"/>
  <c r="N486" i="1"/>
  <c r="P486" i="1" s="1"/>
  <c r="N487" i="1"/>
  <c r="P487" i="1"/>
  <c r="N488" i="1"/>
  <c r="P488" i="1" s="1"/>
  <c r="N489" i="1"/>
  <c r="P489" i="1"/>
  <c r="N490" i="1"/>
  <c r="P490" i="1" s="1"/>
  <c r="N491" i="1"/>
  <c r="P491" i="1" s="1"/>
  <c r="N492" i="1"/>
  <c r="P492" i="1" s="1"/>
  <c r="N493" i="1"/>
  <c r="P493" i="1"/>
  <c r="N494" i="1"/>
  <c r="P494" i="1" s="1"/>
  <c r="N495" i="1"/>
  <c r="P495" i="1" s="1"/>
  <c r="N496" i="1"/>
  <c r="P496" i="1"/>
  <c r="N497" i="1"/>
  <c r="P497" i="1"/>
  <c r="N498" i="1"/>
  <c r="P498" i="1" s="1"/>
  <c r="N499" i="1"/>
  <c r="P499" i="1" s="1"/>
  <c r="N500" i="1"/>
  <c r="P500" i="1" s="1"/>
  <c r="N501" i="1"/>
  <c r="P501" i="1"/>
  <c r="N502" i="1"/>
  <c r="P502" i="1" s="1"/>
  <c r="N503" i="1"/>
  <c r="P503" i="1"/>
  <c r="N504" i="1"/>
  <c r="P504" i="1" s="1"/>
  <c r="N505" i="1"/>
  <c r="P505" i="1"/>
  <c r="N506" i="1"/>
  <c r="P506" i="1" s="1"/>
  <c r="N507" i="1"/>
  <c r="P507" i="1"/>
  <c r="N508" i="1"/>
  <c r="P508" i="1"/>
  <c r="N509" i="1"/>
  <c r="P509" i="1"/>
  <c r="N510" i="1"/>
  <c r="P510" i="1" s="1"/>
  <c r="N511" i="1"/>
  <c r="P511" i="1" s="1"/>
  <c r="N512" i="1"/>
  <c r="P512" i="1"/>
  <c r="N513" i="1"/>
  <c r="P513" i="1"/>
  <c r="N514" i="1"/>
  <c r="P514" i="1" s="1"/>
  <c r="N515" i="1"/>
  <c r="P515" i="1"/>
  <c r="N516" i="1"/>
  <c r="P516" i="1"/>
  <c r="N517" i="1"/>
  <c r="P517" i="1"/>
  <c r="N518" i="1"/>
  <c r="P518" i="1" s="1"/>
  <c r="N519" i="1"/>
  <c r="P519" i="1"/>
  <c r="N520" i="1"/>
  <c r="P520" i="1" s="1"/>
  <c r="N521" i="1"/>
  <c r="P521" i="1"/>
  <c r="N522" i="1"/>
  <c r="P522" i="1" s="1"/>
  <c r="N523" i="1"/>
  <c r="P523" i="1" s="1"/>
  <c r="N524" i="1"/>
  <c r="P524" i="1" s="1"/>
  <c r="N525" i="1"/>
  <c r="P525" i="1"/>
  <c r="N526" i="1"/>
  <c r="P526" i="1" s="1"/>
  <c r="N527" i="1"/>
  <c r="P527" i="1"/>
  <c r="N528" i="1"/>
  <c r="P528" i="1"/>
  <c r="N529" i="1"/>
  <c r="P529" i="1"/>
  <c r="N530" i="1"/>
  <c r="P530" i="1" s="1"/>
  <c r="N531" i="1"/>
  <c r="P531" i="1" s="1"/>
  <c r="N532" i="1"/>
  <c r="P532" i="1" s="1"/>
  <c r="N533" i="1"/>
  <c r="P533" i="1"/>
  <c r="N534" i="1"/>
  <c r="P534" i="1" s="1"/>
  <c r="N535" i="1"/>
  <c r="P535" i="1"/>
  <c r="N536" i="1"/>
  <c r="P536" i="1" s="1"/>
  <c r="N537" i="1"/>
  <c r="P537" i="1"/>
  <c r="N538" i="1"/>
  <c r="P538" i="1" s="1"/>
  <c r="N539" i="1"/>
  <c r="P539" i="1"/>
  <c r="N540" i="1"/>
  <c r="P540" i="1"/>
  <c r="N541" i="1"/>
  <c r="P541" i="1"/>
  <c r="N542" i="1"/>
  <c r="P542" i="1" s="1"/>
  <c r="N543" i="1"/>
  <c r="P543" i="1" s="1"/>
  <c r="N544" i="1"/>
  <c r="P544" i="1"/>
  <c r="N545" i="1"/>
  <c r="P545" i="1"/>
  <c r="N546" i="1"/>
  <c r="P546" i="1" s="1"/>
  <c r="N547" i="1"/>
  <c r="P547" i="1" s="1"/>
  <c r="N548" i="1"/>
  <c r="P548" i="1"/>
  <c r="N549" i="1"/>
  <c r="P549" i="1"/>
  <c r="N550" i="1"/>
  <c r="P550" i="1" s="1"/>
  <c r="N551" i="1"/>
  <c r="P551" i="1"/>
  <c r="N552" i="1"/>
  <c r="P552" i="1" s="1"/>
  <c r="N553" i="1"/>
  <c r="P553" i="1"/>
  <c r="N554" i="1"/>
  <c r="P554" i="1" s="1"/>
  <c r="N555" i="1"/>
  <c r="P555" i="1" s="1"/>
  <c r="N556" i="1"/>
  <c r="P556" i="1" s="1"/>
  <c r="N557" i="1"/>
  <c r="P557" i="1"/>
  <c r="N558" i="1"/>
  <c r="P558" i="1" s="1"/>
  <c r="N559" i="1"/>
  <c r="P559" i="1" s="1"/>
  <c r="N560" i="1"/>
  <c r="P560" i="1"/>
  <c r="N561" i="1"/>
  <c r="P561" i="1"/>
  <c r="N562" i="1"/>
  <c r="P562" i="1"/>
  <c r="N563" i="1"/>
  <c r="P563" i="1" s="1"/>
  <c r="N564" i="1"/>
  <c r="P564" i="1"/>
  <c r="N565" i="1"/>
  <c r="P565" i="1"/>
  <c r="N566" i="1"/>
  <c r="P566" i="1"/>
  <c r="N567" i="1"/>
  <c r="P567" i="1" s="1"/>
  <c r="N568" i="1"/>
  <c r="P568" i="1"/>
  <c r="N569" i="1"/>
  <c r="P569" i="1"/>
  <c r="N570" i="1"/>
  <c r="P570" i="1"/>
  <c r="N571" i="1"/>
  <c r="P571" i="1" s="1"/>
  <c r="N572" i="1"/>
  <c r="P572" i="1"/>
  <c r="N573" i="1"/>
  <c r="P573" i="1"/>
  <c r="N574" i="1"/>
  <c r="P574" i="1"/>
  <c r="N575" i="1"/>
  <c r="P575" i="1" s="1"/>
  <c r="N576" i="1"/>
  <c r="P576" i="1"/>
  <c r="N577" i="1"/>
  <c r="P577" i="1"/>
  <c r="N578" i="1"/>
  <c r="P578" i="1"/>
  <c r="N579" i="1"/>
  <c r="P579" i="1" s="1"/>
  <c r="N580" i="1"/>
  <c r="P580" i="1"/>
  <c r="N581" i="1"/>
  <c r="P581" i="1"/>
  <c r="N582" i="1"/>
  <c r="P582" i="1"/>
  <c r="N583" i="1"/>
  <c r="P583" i="1" s="1"/>
  <c r="N584" i="1"/>
  <c r="P584" i="1"/>
  <c r="N585" i="1"/>
  <c r="P585" i="1"/>
  <c r="N586" i="1"/>
  <c r="P586" i="1"/>
  <c r="N587" i="1"/>
  <c r="P587" i="1" s="1"/>
  <c r="N588" i="1"/>
  <c r="P588" i="1"/>
  <c r="N589" i="1"/>
  <c r="P589" i="1"/>
  <c r="N590" i="1"/>
  <c r="P590" i="1"/>
  <c r="N591" i="1"/>
  <c r="P591" i="1" s="1"/>
  <c r="N592" i="1"/>
  <c r="P592" i="1"/>
  <c r="N593" i="1"/>
  <c r="P593" i="1"/>
  <c r="N594" i="1"/>
  <c r="P594" i="1"/>
  <c r="N595" i="1"/>
  <c r="P595" i="1" s="1"/>
  <c r="N596" i="1"/>
  <c r="P596" i="1"/>
  <c r="N597" i="1"/>
  <c r="P597" i="1"/>
  <c r="N598" i="1"/>
  <c r="P598" i="1"/>
  <c r="N599" i="1"/>
  <c r="P599" i="1" s="1"/>
  <c r="N600" i="1"/>
  <c r="P600" i="1"/>
  <c r="N601" i="1"/>
  <c r="P601" i="1"/>
  <c r="N602" i="1"/>
  <c r="P602" i="1"/>
  <c r="N603" i="1"/>
  <c r="P603" i="1" s="1"/>
  <c r="N604" i="1"/>
  <c r="P604" i="1"/>
  <c r="N605" i="1"/>
  <c r="P605" i="1"/>
  <c r="N606" i="1"/>
  <c r="P606" i="1"/>
  <c r="N607" i="1"/>
  <c r="P607" i="1" s="1"/>
  <c r="N608" i="1"/>
  <c r="P608" i="1"/>
  <c r="N609" i="1"/>
  <c r="P609" i="1"/>
  <c r="N610" i="1"/>
  <c r="P610" i="1"/>
  <c r="N611" i="1"/>
  <c r="P611" i="1" s="1"/>
  <c r="N612" i="1"/>
  <c r="P612" i="1"/>
  <c r="N613" i="1"/>
  <c r="P613" i="1"/>
  <c r="N614" i="1"/>
  <c r="P614" i="1"/>
  <c r="N615" i="1"/>
  <c r="P615" i="1" s="1"/>
  <c r="N616" i="1"/>
  <c r="P616" i="1"/>
  <c r="N617" i="1"/>
  <c r="P617" i="1"/>
  <c r="N618" i="1"/>
  <c r="P618" i="1"/>
  <c r="N619" i="1"/>
  <c r="P619" i="1" s="1"/>
  <c r="N620" i="1"/>
  <c r="P620" i="1"/>
  <c r="N621" i="1"/>
  <c r="P621" i="1"/>
  <c r="N622" i="1"/>
  <c r="P622" i="1"/>
  <c r="N623" i="1"/>
  <c r="P623" i="1" s="1"/>
  <c r="N624" i="1"/>
  <c r="P624" i="1"/>
  <c r="N625" i="1"/>
  <c r="P625" i="1"/>
  <c r="N626" i="1"/>
  <c r="P626" i="1"/>
  <c r="N627" i="1"/>
  <c r="P627" i="1" s="1"/>
  <c r="N628" i="1"/>
  <c r="P628" i="1"/>
  <c r="N629" i="1"/>
  <c r="P629" i="1"/>
  <c r="N630" i="1"/>
  <c r="P630" i="1"/>
  <c r="N631" i="1"/>
  <c r="P631" i="1" s="1"/>
  <c r="N632" i="1"/>
  <c r="P632" i="1"/>
  <c r="N633" i="1"/>
  <c r="P633" i="1"/>
  <c r="N634" i="1"/>
  <c r="P634" i="1"/>
  <c r="N635" i="1"/>
  <c r="P635" i="1" s="1"/>
  <c r="N636" i="1"/>
  <c r="P636" i="1"/>
  <c r="N637" i="1"/>
  <c r="P637" i="1"/>
  <c r="N638" i="1"/>
  <c r="P638" i="1"/>
  <c r="N639" i="1"/>
  <c r="P639" i="1" s="1"/>
  <c r="N640" i="1"/>
  <c r="P640" i="1"/>
  <c r="N641" i="1"/>
  <c r="P641" i="1"/>
  <c r="N642" i="1"/>
  <c r="P642" i="1"/>
  <c r="N643" i="1"/>
  <c r="P643" i="1" s="1"/>
  <c r="N644" i="1"/>
  <c r="P644" i="1"/>
  <c r="N645" i="1"/>
  <c r="P645" i="1"/>
  <c r="N646" i="1"/>
  <c r="P646" i="1"/>
  <c r="N647" i="1"/>
  <c r="P647" i="1" s="1"/>
  <c r="N648" i="1"/>
  <c r="P648" i="1"/>
  <c r="N649" i="1"/>
  <c r="P649" i="1"/>
  <c r="N650" i="1"/>
  <c r="P650" i="1"/>
  <c r="N651" i="1"/>
  <c r="P651" i="1" s="1"/>
  <c r="N652" i="1"/>
  <c r="P652" i="1"/>
  <c r="N653" i="1"/>
  <c r="P653" i="1"/>
  <c r="N654" i="1"/>
  <c r="P654" i="1"/>
  <c r="N655" i="1"/>
  <c r="P655" i="1" s="1"/>
  <c r="N656" i="1"/>
  <c r="P656" i="1"/>
  <c r="N657" i="1"/>
  <c r="P657" i="1"/>
  <c r="N658" i="1"/>
  <c r="P658" i="1"/>
  <c r="N659" i="1"/>
  <c r="P659" i="1" s="1"/>
  <c r="N660" i="1"/>
  <c r="P660" i="1"/>
  <c r="N661" i="1"/>
  <c r="P661" i="1"/>
  <c r="N662" i="1"/>
  <c r="P662" i="1"/>
  <c r="N663" i="1"/>
  <c r="P663" i="1" s="1"/>
  <c r="N664" i="1"/>
  <c r="P664" i="1"/>
  <c r="N665" i="1"/>
  <c r="P665" i="1"/>
  <c r="N666" i="1"/>
  <c r="P666" i="1"/>
  <c r="N667" i="1"/>
  <c r="P667" i="1" s="1"/>
  <c r="N668" i="1"/>
  <c r="P668" i="1"/>
  <c r="N669" i="1"/>
  <c r="P669" i="1"/>
  <c r="N670" i="1"/>
  <c r="P670" i="1"/>
  <c r="N671" i="1"/>
  <c r="P671" i="1" s="1"/>
  <c r="N672" i="1"/>
  <c r="P672" i="1"/>
  <c r="N673" i="1"/>
  <c r="P673" i="1"/>
  <c r="N674" i="1"/>
  <c r="P674" i="1"/>
  <c r="N675" i="1"/>
  <c r="P675" i="1" s="1"/>
  <c r="N676" i="1"/>
  <c r="P676" i="1"/>
  <c r="N677" i="1"/>
  <c r="P677" i="1"/>
  <c r="N678" i="1"/>
  <c r="P678" i="1"/>
  <c r="N679" i="1"/>
  <c r="P679" i="1" s="1"/>
  <c r="N680" i="1"/>
  <c r="P680" i="1"/>
  <c r="N681" i="1"/>
  <c r="P681" i="1"/>
  <c r="N682" i="1"/>
  <c r="P682" i="1"/>
  <c r="N683" i="1"/>
  <c r="P683" i="1" s="1"/>
  <c r="N684" i="1"/>
  <c r="P684" i="1"/>
  <c r="N685" i="1"/>
  <c r="P685" i="1"/>
  <c r="N686" i="1"/>
  <c r="P686" i="1"/>
  <c r="N687" i="1"/>
  <c r="P687" i="1" s="1"/>
  <c r="N688" i="1"/>
  <c r="P688" i="1"/>
  <c r="N689" i="1"/>
  <c r="P689" i="1"/>
  <c r="N690" i="1"/>
  <c r="P690" i="1"/>
  <c r="N691" i="1"/>
  <c r="P691" i="1" s="1"/>
  <c r="N692" i="1"/>
  <c r="P692" i="1"/>
  <c r="N693" i="1"/>
  <c r="P693" i="1"/>
  <c r="N694" i="1"/>
  <c r="P694" i="1"/>
  <c r="N695" i="1"/>
  <c r="P695" i="1" s="1"/>
  <c r="N696" i="1"/>
  <c r="P696" i="1"/>
  <c r="N697" i="1"/>
  <c r="P697" i="1"/>
  <c r="N698" i="1"/>
  <c r="P698" i="1"/>
  <c r="N699" i="1"/>
  <c r="P699" i="1" s="1"/>
  <c r="N700" i="1"/>
  <c r="P700" i="1"/>
  <c r="N701" i="1"/>
  <c r="P701" i="1"/>
  <c r="N702" i="1"/>
  <c r="P702" i="1"/>
  <c r="N703" i="1"/>
  <c r="P703" i="1" s="1"/>
  <c r="N704" i="1"/>
  <c r="P704" i="1"/>
  <c r="N705" i="1"/>
  <c r="P705" i="1"/>
  <c r="N706" i="1"/>
  <c r="P706" i="1"/>
  <c r="N707" i="1"/>
  <c r="P707" i="1" s="1"/>
  <c r="N708" i="1"/>
  <c r="P708" i="1"/>
  <c r="N709" i="1"/>
  <c r="P709" i="1"/>
  <c r="N710" i="1"/>
  <c r="P710" i="1"/>
  <c r="N711" i="1"/>
  <c r="P711" i="1" s="1"/>
  <c r="N712" i="1"/>
  <c r="P712" i="1"/>
  <c r="N713" i="1"/>
  <c r="P713" i="1"/>
  <c r="N714" i="1"/>
  <c r="P714" i="1"/>
  <c r="N715" i="1"/>
  <c r="P715" i="1" s="1"/>
  <c r="N716" i="1"/>
  <c r="P716" i="1"/>
  <c r="N717" i="1"/>
  <c r="P717" i="1"/>
  <c r="N718" i="1"/>
  <c r="P718" i="1"/>
  <c r="N719" i="1"/>
  <c r="P719" i="1" s="1"/>
  <c r="N720" i="1"/>
  <c r="P720" i="1"/>
  <c r="N721" i="1"/>
  <c r="P721" i="1"/>
  <c r="N722" i="1"/>
  <c r="P722" i="1"/>
  <c r="N723" i="1"/>
  <c r="P723" i="1" s="1"/>
  <c r="N724" i="1"/>
  <c r="P724" i="1"/>
  <c r="N725" i="1"/>
  <c r="P725" i="1"/>
  <c r="N726" i="1"/>
  <c r="P726" i="1"/>
  <c r="N727" i="1"/>
  <c r="P727" i="1" s="1"/>
  <c r="N728" i="1"/>
  <c r="P728" i="1"/>
  <c r="N729" i="1"/>
  <c r="P729" i="1"/>
  <c r="N730" i="1"/>
  <c r="P730" i="1"/>
  <c r="N731" i="1"/>
  <c r="P731" i="1" s="1"/>
  <c r="N732" i="1"/>
  <c r="P732" i="1"/>
  <c r="N733" i="1"/>
  <c r="P733" i="1"/>
  <c r="N734" i="1"/>
  <c r="P734" i="1"/>
  <c r="N735" i="1"/>
  <c r="P735" i="1" s="1"/>
  <c r="N736" i="1"/>
  <c r="P736" i="1"/>
  <c r="N737" i="1"/>
  <c r="P737" i="1"/>
  <c r="N738" i="1"/>
  <c r="P738" i="1"/>
  <c r="N739" i="1"/>
  <c r="P739" i="1" s="1"/>
  <c r="N740" i="1"/>
  <c r="P740" i="1"/>
  <c r="N741" i="1"/>
  <c r="P741" i="1"/>
  <c r="N742" i="1"/>
  <c r="P742" i="1"/>
  <c r="N743" i="1"/>
  <c r="P743" i="1" s="1"/>
  <c r="N744" i="1"/>
  <c r="P744" i="1"/>
  <c r="N745" i="1"/>
  <c r="P745" i="1"/>
  <c r="N746" i="1"/>
  <c r="P746" i="1"/>
  <c r="N747" i="1"/>
  <c r="P747" i="1" s="1"/>
  <c r="N748" i="1"/>
  <c r="P748" i="1"/>
  <c r="N749" i="1"/>
  <c r="P749" i="1"/>
  <c r="N750" i="1"/>
  <c r="P750" i="1"/>
  <c r="N751" i="1"/>
  <c r="P751" i="1" s="1"/>
  <c r="N752" i="1"/>
  <c r="P752" i="1"/>
  <c r="N753" i="1"/>
  <c r="P753" i="1"/>
  <c r="N754" i="1"/>
  <c r="P754" i="1"/>
  <c r="N755" i="1"/>
  <c r="P755" i="1" s="1"/>
  <c r="N756" i="1"/>
  <c r="P756" i="1"/>
  <c r="N757" i="1"/>
  <c r="P757" i="1"/>
  <c r="N758" i="1"/>
  <c r="P758" i="1"/>
  <c r="N759" i="1"/>
  <c r="P759" i="1" s="1"/>
  <c r="N760" i="1"/>
  <c r="P760" i="1"/>
  <c r="N761" i="1"/>
  <c r="P761" i="1"/>
  <c r="N762" i="1"/>
  <c r="P762" i="1"/>
  <c r="N763" i="1"/>
  <c r="P763" i="1" s="1"/>
  <c r="N764" i="1"/>
  <c r="P764" i="1"/>
  <c r="N765" i="1"/>
  <c r="P765" i="1"/>
  <c r="N766" i="1"/>
  <c r="P766" i="1"/>
  <c r="N767" i="1"/>
  <c r="P767" i="1" s="1"/>
  <c r="N768" i="1"/>
  <c r="P768" i="1"/>
  <c r="N769" i="1"/>
  <c r="P769" i="1"/>
  <c r="N770" i="1"/>
  <c r="P770" i="1"/>
  <c r="N771" i="1"/>
  <c r="P771" i="1" s="1"/>
  <c r="N772" i="1"/>
  <c r="P772" i="1"/>
  <c r="N773" i="1"/>
  <c r="P773" i="1"/>
  <c r="N774" i="1"/>
  <c r="P774" i="1"/>
  <c r="N775" i="1"/>
  <c r="P775" i="1" s="1"/>
  <c r="N776" i="1"/>
  <c r="P776" i="1"/>
  <c r="N777" i="1"/>
  <c r="P777" i="1"/>
  <c r="N778" i="1"/>
  <c r="P778" i="1"/>
  <c r="N779" i="1"/>
  <c r="P779" i="1" s="1"/>
  <c r="N780" i="1"/>
  <c r="P780" i="1"/>
  <c r="N781" i="1"/>
  <c r="P781" i="1"/>
  <c r="N782" i="1"/>
  <c r="P782" i="1"/>
  <c r="N783" i="1"/>
  <c r="P783" i="1" s="1"/>
  <c r="N784" i="1"/>
  <c r="P784" i="1"/>
  <c r="N785" i="1"/>
  <c r="P785" i="1"/>
  <c r="N786" i="1"/>
  <c r="P786" i="1"/>
  <c r="N787" i="1"/>
  <c r="P787" i="1" s="1"/>
  <c r="N788" i="1"/>
  <c r="P788" i="1"/>
  <c r="N789" i="1"/>
  <c r="P789" i="1"/>
  <c r="N790" i="1"/>
  <c r="P790" i="1"/>
  <c r="N791" i="1"/>
  <c r="P791" i="1" s="1"/>
  <c r="N792" i="1"/>
  <c r="P792" i="1"/>
  <c r="N793" i="1"/>
  <c r="P793" i="1"/>
  <c r="N794" i="1"/>
  <c r="P794" i="1"/>
  <c r="N795" i="1"/>
  <c r="P795" i="1" s="1"/>
  <c r="N796" i="1"/>
  <c r="P796" i="1"/>
  <c r="N797" i="1"/>
  <c r="P797" i="1"/>
  <c r="N798" i="1"/>
  <c r="P798" i="1"/>
  <c r="N799" i="1"/>
  <c r="P799" i="1" s="1"/>
  <c r="N800" i="1"/>
  <c r="P800" i="1"/>
  <c r="N801" i="1"/>
  <c r="P801" i="1"/>
  <c r="N802" i="1"/>
  <c r="P802" i="1"/>
  <c r="N803" i="1"/>
  <c r="P803" i="1" s="1"/>
  <c r="N804" i="1"/>
  <c r="P804" i="1"/>
  <c r="N805" i="1"/>
  <c r="P805" i="1"/>
  <c r="N806" i="1"/>
  <c r="P806" i="1"/>
  <c r="N807" i="1"/>
  <c r="P807" i="1" s="1"/>
  <c r="N808" i="1"/>
  <c r="P808" i="1"/>
  <c r="N809" i="1"/>
  <c r="P809" i="1"/>
  <c r="N810" i="1"/>
  <c r="P810" i="1"/>
  <c r="N811" i="1"/>
  <c r="P811" i="1" s="1"/>
  <c r="N812" i="1"/>
  <c r="P812" i="1"/>
  <c r="N813" i="1"/>
  <c r="P813" i="1"/>
  <c r="N814" i="1"/>
  <c r="P814" i="1"/>
  <c r="N815" i="1"/>
  <c r="P815" i="1" s="1"/>
  <c r="N816" i="1"/>
  <c r="P816" i="1"/>
  <c r="N817" i="1"/>
  <c r="P817" i="1"/>
  <c r="N818" i="1"/>
  <c r="P818" i="1"/>
  <c r="N819" i="1"/>
  <c r="P819" i="1" s="1"/>
  <c r="N820" i="1"/>
  <c r="P820" i="1"/>
  <c r="N821" i="1"/>
  <c r="P821" i="1"/>
  <c r="N822" i="1"/>
  <c r="P822" i="1"/>
  <c r="N823" i="1"/>
  <c r="P823" i="1" s="1"/>
  <c r="N824" i="1"/>
  <c r="P824" i="1"/>
  <c r="N825" i="1"/>
  <c r="P825" i="1"/>
  <c r="N826" i="1"/>
  <c r="P826" i="1"/>
  <c r="N827" i="1"/>
  <c r="P827" i="1" s="1"/>
  <c r="N828" i="1"/>
  <c r="P828" i="1"/>
  <c r="N829" i="1"/>
  <c r="P829" i="1"/>
  <c r="N830" i="1"/>
  <c r="P830" i="1"/>
  <c r="N831" i="1"/>
  <c r="P831" i="1" s="1"/>
  <c r="N832" i="1"/>
  <c r="P832" i="1"/>
  <c r="N833" i="1"/>
  <c r="P833" i="1"/>
  <c r="N834" i="1"/>
  <c r="P834" i="1"/>
  <c r="N835" i="1"/>
  <c r="P835" i="1" s="1"/>
  <c r="N836" i="1"/>
  <c r="P836" i="1"/>
  <c r="N837" i="1"/>
  <c r="P837" i="1"/>
  <c r="N838" i="1"/>
  <c r="P838" i="1"/>
  <c r="N839" i="1"/>
  <c r="P839" i="1" s="1"/>
  <c r="N840" i="1"/>
  <c r="P840" i="1"/>
  <c r="N841" i="1"/>
  <c r="P841" i="1"/>
  <c r="N842" i="1"/>
  <c r="P842" i="1"/>
  <c r="N843" i="1"/>
  <c r="P843" i="1" s="1"/>
  <c r="N844" i="1"/>
  <c r="P844" i="1"/>
  <c r="N845" i="1"/>
  <c r="P845" i="1"/>
  <c r="N846" i="1"/>
  <c r="P846" i="1"/>
  <c r="N847" i="1"/>
  <c r="P847" i="1" s="1"/>
  <c r="N848" i="1"/>
  <c r="P848" i="1"/>
  <c r="N849" i="1"/>
  <c r="P849" i="1"/>
  <c r="N850" i="1"/>
  <c r="P850" i="1"/>
  <c r="N851" i="1"/>
  <c r="P851" i="1" s="1"/>
  <c r="N852" i="1"/>
  <c r="P852" i="1"/>
  <c r="N853" i="1"/>
  <c r="P853" i="1"/>
  <c r="N854" i="1"/>
  <c r="P854" i="1"/>
  <c r="N855" i="1"/>
  <c r="P855" i="1" s="1"/>
  <c r="N856" i="1"/>
  <c r="P856" i="1"/>
  <c r="N857" i="1"/>
  <c r="P857" i="1"/>
  <c r="N858" i="1"/>
  <c r="P858" i="1"/>
  <c r="N859" i="1"/>
  <c r="P859" i="1" s="1"/>
  <c r="N860" i="1"/>
  <c r="P860" i="1"/>
  <c r="N861" i="1"/>
  <c r="P861" i="1"/>
  <c r="N862" i="1"/>
  <c r="P862" i="1"/>
  <c r="N863" i="1"/>
  <c r="P863" i="1" s="1"/>
  <c r="N864" i="1"/>
  <c r="P864" i="1"/>
  <c r="N865" i="1"/>
  <c r="P865" i="1"/>
  <c r="N866" i="1"/>
  <c r="P866" i="1"/>
  <c r="N867" i="1"/>
  <c r="P867" i="1" s="1"/>
  <c r="N868" i="1"/>
  <c r="P868" i="1"/>
  <c r="N869" i="1"/>
  <c r="P869" i="1"/>
  <c r="N870" i="1"/>
  <c r="P870" i="1"/>
  <c r="N871" i="1"/>
  <c r="P871" i="1" s="1"/>
  <c r="N872" i="1"/>
  <c r="P872" i="1"/>
  <c r="N873" i="1"/>
  <c r="P873" i="1"/>
  <c r="N874" i="1"/>
  <c r="P874" i="1"/>
  <c r="N875" i="1"/>
  <c r="P875" i="1" s="1"/>
  <c r="N876" i="1"/>
  <c r="P876" i="1"/>
  <c r="N877" i="1"/>
  <c r="P877" i="1"/>
  <c r="N878" i="1"/>
  <c r="P878" i="1"/>
  <c r="N879" i="1"/>
  <c r="P879" i="1" s="1"/>
  <c r="N880" i="1"/>
  <c r="P880" i="1"/>
  <c r="N881" i="1"/>
  <c r="P881" i="1"/>
  <c r="N882" i="1"/>
  <c r="P882" i="1"/>
  <c r="N883" i="1"/>
  <c r="P883" i="1" s="1"/>
  <c r="N884" i="1"/>
  <c r="P884" i="1"/>
  <c r="N885" i="1"/>
  <c r="P885" i="1"/>
  <c r="N886" i="1"/>
  <c r="P886" i="1"/>
  <c r="N887" i="1"/>
  <c r="P887" i="1" s="1"/>
  <c r="N888" i="1"/>
  <c r="P888" i="1"/>
  <c r="N889" i="1"/>
  <c r="P889" i="1"/>
  <c r="N890" i="1"/>
  <c r="P890" i="1"/>
  <c r="O13" i="1"/>
  <c r="N13" i="1"/>
  <c r="P13" i="1" s="1"/>
  <c r="L13" i="1"/>
  <c r="L14" i="1"/>
  <c r="L15" i="1"/>
  <c r="L16" i="1"/>
  <c r="L17" i="1"/>
  <c r="L18" i="1"/>
  <c r="U19" i="1" s="1"/>
  <c r="L19" i="1"/>
  <c r="L20" i="1"/>
  <c r="L21" i="1"/>
  <c r="L22" i="1"/>
  <c r="L23" i="1"/>
  <c r="L24" i="1"/>
  <c r="L25" i="1"/>
  <c r="L26" i="1"/>
  <c r="U27" i="1" s="1"/>
  <c r="L27" i="1"/>
  <c r="L28" i="1"/>
  <c r="L29" i="1"/>
  <c r="L30" i="1"/>
  <c r="L31" i="1"/>
  <c r="L32" i="1"/>
  <c r="L33" i="1"/>
  <c r="L34" i="1"/>
  <c r="AH37" i="1" s="1"/>
  <c r="L35" i="1"/>
  <c r="U36" i="1" s="1"/>
  <c r="L36" i="1"/>
  <c r="L37" i="1"/>
  <c r="L38" i="1"/>
  <c r="L39" i="1"/>
  <c r="L40" i="1"/>
  <c r="L41" i="1"/>
  <c r="L42" i="1"/>
  <c r="L43" i="1"/>
  <c r="U44" i="1" s="1"/>
  <c r="L44" i="1"/>
  <c r="L45" i="1"/>
  <c r="AH49" i="1" s="1"/>
  <c r="L46" i="1"/>
  <c r="L47" i="1"/>
  <c r="L48" i="1"/>
  <c r="L49" i="1"/>
  <c r="L50" i="1"/>
  <c r="AH52" i="1" s="1"/>
  <c r="L51" i="1"/>
  <c r="U52" i="1" s="1"/>
  <c r="L52" i="1"/>
  <c r="L53" i="1"/>
  <c r="L54" i="1"/>
  <c r="L55" i="1"/>
  <c r="L56" i="1"/>
  <c r="L57" i="1"/>
  <c r="L58" i="1"/>
  <c r="AH60" i="1" s="1"/>
  <c r="L59" i="1"/>
  <c r="L60" i="1"/>
  <c r="L61" i="1"/>
  <c r="L62" i="1"/>
  <c r="L63" i="1"/>
  <c r="L64" i="1"/>
  <c r="L65" i="1"/>
  <c r="L66" i="1"/>
  <c r="U67" i="1" s="1"/>
  <c r="L67" i="1"/>
  <c r="U68" i="1" s="1"/>
  <c r="L68" i="1"/>
  <c r="L69" i="1"/>
  <c r="L70" i="1"/>
  <c r="L71" i="1"/>
  <c r="L72" i="1"/>
  <c r="L73" i="1"/>
  <c r="L74" i="1"/>
  <c r="AH72" i="1" s="1"/>
  <c r="L75" i="1"/>
  <c r="L76" i="1"/>
  <c r="L77" i="1"/>
  <c r="L78" i="1"/>
  <c r="L79" i="1"/>
  <c r="L80" i="1"/>
  <c r="L81" i="1"/>
  <c r="L82" i="1"/>
  <c r="AH82" i="1" s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AH102" i="1" s="1"/>
  <c r="L99" i="1"/>
  <c r="L100" i="1"/>
  <c r="L101" i="1"/>
  <c r="L102" i="1"/>
  <c r="L103" i="1"/>
  <c r="L104" i="1"/>
  <c r="L105" i="1"/>
  <c r="L106" i="1"/>
  <c r="U103" i="1" s="1"/>
  <c r="L107" i="1"/>
  <c r="L108" i="1"/>
  <c r="L109" i="1"/>
  <c r="L110" i="1"/>
  <c r="L111" i="1"/>
  <c r="L112" i="1"/>
  <c r="L113" i="1"/>
  <c r="L114" i="1"/>
  <c r="AH113" i="1" s="1"/>
  <c r="L115" i="1"/>
  <c r="U116" i="1" s="1"/>
  <c r="L116" i="1"/>
  <c r="L117" i="1"/>
  <c r="L118" i="1"/>
  <c r="L119" i="1"/>
  <c r="L120" i="1"/>
  <c r="L121" i="1"/>
  <c r="L122" i="1"/>
  <c r="AH124" i="1" s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U136" i="1" s="1"/>
  <c r="L139" i="1"/>
  <c r="L140" i="1"/>
  <c r="L141" i="1"/>
  <c r="L142" i="1"/>
  <c r="L143" i="1"/>
  <c r="L144" i="1"/>
  <c r="L145" i="1"/>
  <c r="L146" i="1"/>
  <c r="U143" i="1" s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U162" i="1" s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U177" i="1" s="1"/>
  <c r="L179" i="1"/>
  <c r="U180" i="1" s="1"/>
  <c r="L180" i="1"/>
  <c r="L181" i="1"/>
  <c r="L182" i="1"/>
  <c r="L183" i="1"/>
  <c r="L184" i="1"/>
  <c r="L185" i="1"/>
  <c r="L186" i="1"/>
  <c r="AH184" i="1" s="1"/>
  <c r="L187" i="1"/>
  <c r="U188" i="1" s="1"/>
  <c r="L188" i="1"/>
  <c r="L189" i="1"/>
  <c r="L190" i="1"/>
  <c r="L191" i="1"/>
  <c r="L192" i="1"/>
  <c r="L193" i="1"/>
  <c r="L194" i="1"/>
  <c r="AH196" i="1" s="1"/>
  <c r="L195" i="1"/>
  <c r="L196" i="1"/>
  <c r="L197" i="1"/>
  <c r="U197" i="1" s="1"/>
  <c r="L198" i="1"/>
  <c r="L199" i="1"/>
  <c r="L200" i="1"/>
  <c r="L201" i="1"/>
  <c r="L202" i="1"/>
  <c r="U200" i="1" s="1"/>
  <c r="L203" i="1"/>
  <c r="U204" i="1" s="1"/>
  <c r="L204" i="1"/>
  <c r="L205" i="1"/>
  <c r="L206" i="1"/>
  <c r="L207" i="1"/>
  <c r="L208" i="1"/>
  <c r="L209" i="1"/>
  <c r="L210" i="1"/>
  <c r="U210" i="1" s="1"/>
  <c r="L211" i="1"/>
  <c r="U212" i="1" s="1"/>
  <c r="L212" i="1"/>
  <c r="L213" i="1"/>
  <c r="L214" i="1"/>
  <c r="L215" i="1"/>
  <c r="L216" i="1"/>
  <c r="L217" i="1"/>
  <c r="L218" i="1"/>
  <c r="U215" i="1" s="1"/>
  <c r="L219" i="1"/>
  <c r="L220" i="1"/>
  <c r="L221" i="1"/>
  <c r="L222" i="1"/>
  <c r="L223" i="1"/>
  <c r="L224" i="1"/>
  <c r="L225" i="1"/>
  <c r="L226" i="1"/>
  <c r="U223" i="1" s="1"/>
  <c r="L227" i="1"/>
  <c r="L228" i="1"/>
  <c r="L229" i="1"/>
  <c r="L230" i="1"/>
  <c r="L231" i="1"/>
  <c r="L232" i="1"/>
  <c r="L233" i="1"/>
  <c r="L234" i="1"/>
  <c r="AH234" i="1" s="1"/>
  <c r="L235" i="1"/>
  <c r="L236" i="1"/>
  <c r="L237" i="1"/>
  <c r="U237" i="1" s="1"/>
  <c r="L238" i="1"/>
  <c r="L239" i="1"/>
  <c r="L240" i="1"/>
  <c r="L241" i="1"/>
  <c r="L242" i="1"/>
  <c r="L243" i="1"/>
  <c r="L244" i="1"/>
  <c r="L245" i="1"/>
  <c r="U245" i="1" s="1"/>
  <c r="L246" i="1"/>
  <c r="L247" i="1"/>
  <c r="L248" i="1"/>
  <c r="L249" i="1"/>
  <c r="L250" i="1"/>
  <c r="U251" i="1" s="1"/>
  <c r="L251" i="1"/>
  <c r="L252" i="1"/>
  <c r="L253" i="1"/>
  <c r="AH257" i="1" s="1"/>
  <c r="L254" i="1"/>
  <c r="L255" i="1"/>
  <c r="L256" i="1"/>
  <c r="L257" i="1"/>
  <c r="L258" i="1"/>
  <c r="AH263" i="1" s="1"/>
  <c r="L259" i="1"/>
  <c r="L260" i="1"/>
  <c r="L261" i="1"/>
  <c r="L262" i="1"/>
  <c r="L263" i="1"/>
  <c r="L264" i="1"/>
  <c r="L265" i="1"/>
  <c r="L266" i="1"/>
  <c r="AH269" i="1" s="1"/>
  <c r="L267" i="1"/>
  <c r="L268" i="1"/>
  <c r="L269" i="1"/>
  <c r="U269" i="1" s="1"/>
  <c r="L270" i="1"/>
  <c r="L271" i="1"/>
  <c r="L272" i="1"/>
  <c r="L273" i="1"/>
  <c r="L274" i="1"/>
  <c r="AH278" i="1" s="1"/>
  <c r="L275" i="1"/>
  <c r="AH280" i="1" s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U292" i="1" s="1"/>
  <c r="L292" i="1"/>
  <c r="L293" i="1"/>
  <c r="L294" i="1"/>
  <c r="L295" i="1"/>
  <c r="L296" i="1"/>
  <c r="L297" i="1"/>
  <c r="L298" i="1"/>
  <c r="U298" i="1" s="1"/>
  <c r="L299" i="1"/>
  <c r="L300" i="1"/>
  <c r="L301" i="1"/>
  <c r="L302" i="1"/>
  <c r="L303" i="1"/>
  <c r="L304" i="1"/>
  <c r="L305" i="1"/>
  <c r="L306" i="1"/>
  <c r="U303" i="1" s="1"/>
  <c r="L307" i="1"/>
  <c r="U308" i="1" s="1"/>
  <c r="L308" i="1"/>
  <c r="L309" i="1"/>
  <c r="L310" i="1"/>
  <c r="L311" i="1"/>
  <c r="L312" i="1"/>
  <c r="L313" i="1"/>
  <c r="L314" i="1"/>
  <c r="AH312" i="1" s="1"/>
  <c r="L315" i="1"/>
  <c r="L316" i="1"/>
  <c r="L317" i="1"/>
  <c r="L318" i="1"/>
  <c r="L319" i="1"/>
  <c r="L320" i="1"/>
  <c r="L321" i="1"/>
  <c r="L322" i="1"/>
  <c r="U322" i="1" s="1"/>
  <c r="L323" i="1"/>
  <c r="L324" i="1"/>
  <c r="L325" i="1"/>
  <c r="L326" i="1"/>
  <c r="L327" i="1"/>
  <c r="L328" i="1"/>
  <c r="L329" i="1"/>
  <c r="L330" i="1"/>
  <c r="AH333" i="1" s="1"/>
  <c r="L331" i="1"/>
  <c r="L332" i="1"/>
  <c r="L333" i="1"/>
  <c r="L334" i="1"/>
  <c r="L335" i="1"/>
  <c r="L336" i="1"/>
  <c r="L337" i="1"/>
  <c r="L338" i="1"/>
  <c r="U335" i="1" s="1"/>
  <c r="L339" i="1"/>
  <c r="L340" i="1"/>
  <c r="L341" i="1"/>
  <c r="L342" i="1"/>
  <c r="L343" i="1"/>
  <c r="L344" i="1"/>
  <c r="L345" i="1"/>
  <c r="L346" i="1"/>
  <c r="AH346" i="1" s="1"/>
  <c r="L347" i="1"/>
  <c r="U348" i="1" s="1"/>
  <c r="L348" i="1"/>
  <c r="L349" i="1"/>
  <c r="U349" i="1" s="1"/>
  <c r="L350" i="1"/>
  <c r="L351" i="1"/>
  <c r="L352" i="1"/>
  <c r="L353" i="1"/>
  <c r="L354" i="1"/>
  <c r="L355" i="1"/>
  <c r="U356" i="1" s="1"/>
  <c r="L356" i="1"/>
  <c r="L357" i="1"/>
  <c r="L358" i="1"/>
  <c r="L359" i="1"/>
  <c r="L360" i="1"/>
  <c r="L361" i="1"/>
  <c r="L362" i="1"/>
  <c r="U361" i="1" s="1"/>
  <c r="L363" i="1"/>
  <c r="U364" i="1" s="1"/>
  <c r="L364" i="1"/>
  <c r="L365" i="1"/>
  <c r="U365" i="1" s="1"/>
  <c r="L366" i="1"/>
  <c r="L367" i="1"/>
  <c r="L368" i="1"/>
  <c r="L369" i="1"/>
  <c r="L370" i="1"/>
  <c r="U370" i="1" s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U383" i="1" s="1"/>
  <c r="L387" i="1"/>
  <c r="U388" i="1" s="1"/>
  <c r="L388" i="1"/>
  <c r="L389" i="1"/>
  <c r="L390" i="1"/>
  <c r="L391" i="1"/>
  <c r="L392" i="1"/>
  <c r="L393" i="1"/>
  <c r="L394" i="1"/>
  <c r="U393" i="1" s="1"/>
  <c r="L395" i="1"/>
  <c r="U396" i="1" s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U414" i="1" s="1"/>
  <c r="L414" i="1"/>
  <c r="L415" i="1"/>
  <c r="L416" i="1"/>
  <c r="L417" i="1"/>
  <c r="L418" i="1"/>
  <c r="AH420" i="1" s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U446" i="1" s="1"/>
  <c r="L446" i="1"/>
  <c r="L447" i="1"/>
  <c r="L448" i="1"/>
  <c r="L449" i="1"/>
  <c r="L450" i="1"/>
  <c r="L451" i="1"/>
  <c r="L452" i="1"/>
  <c r="L453" i="1"/>
  <c r="U454" i="1" s="1"/>
  <c r="L454" i="1"/>
  <c r="L455" i="1"/>
  <c r="L456" i="1"/>
  <c r="L457" i="1"/>
  <c r="L458" i="1"/>
  <c r="AH457" i="1" s="1"/>
  <c r="L459" i="1"/>
  <c r="L460" i="1"/>
  <c r="L461" i="1"/>
  <c r="U462" i="1" s="1"/>
  <c r="L462" i="1"/>
  <c r="L463" i="1"/>
  <c r="L464" i="1"/>
  <c r="L465" i="1"/>
  <c r="L466" i="1"/>
  <c r="U463" i="1" s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AH483" i="1" s="1"/>
  <c r="L483" i="1"/>
  <c r="U484" i="1" s="1"/>
  <c r="L484" i="1"/>
  <c r="L485" i="1"/>
  <c r="L486" i="1"/>
  <c r="L487" i="1"/>
  <c r="L488" i="1"/>
  <c r="L489" i="1"/>
  <c r="L490" i="1"/>
  <c r="L491" i="1"/>
  <c r="L492" i="1"/>
  <c r="L493" i="1"/>
  <c r="U493" i="1" s="1"/>
  <c r="L494" i="1"/>
  <c r="L495" i="1"/>
  <c r="L496" i="1"/>
  <c r="L497" i="1"/>
  <c r="L498" i="1"/>
  <c r="AH497" i="1" s="1"/>
  <c r="L499" i="1"/>
  <c r="L500" i="1"/>
  <c r="L501" i="1"/>
  <c r="U502" i="1" s="1"/>
  <c r="L502" i="1"/>
  <c r="L503" i="1"/>
  <c r="L504" i="1"/>
  <c r="L505" i="1"/>
  <c r="L506" i="1"/>
  <c r="L507" i="1"/>
  <c r="U508" i="1" s="1"/>
  <c r="L508" i="1"/>
  <c r="L509" i="1"/>
  <c r="U510" i="1" s="1"/>
  <c r="L510" i="1"/>
  <c r="L511" i="1"/>
  <c r="L512" i="1"/>
  <c r="L513" i="1"/>
  <c r="L514" i="1"/>
  <c r="U511" i="1" s="1"/>
  <c r="L515" i="1"/>
  <c r="L516" i="1"/>
  <c r="L517" i="1"/>
  <c r="L518" i="1"/>
  <c r="L519" i="1"/>
  <c r="L520" i="1"/>
  <c r="L521" i="1"/>
  <c r="L522" i="1"/>
  <c r="AH522" i="1" s="1"/>
  <c r="L523" i="1"/>
  <c r="U524" i="1" s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AH538" i="1" s="1"/>
  <c r="L539" i="1"/>
  <c r="U540" i="1" s="1"/>
  <c r="L540" i="1"/>
  <c r="L541" i="1"/>
  <c r="L542" i="1"/>
  <c r="L543" i="1"/>
  <c r="L544" i="1"/>
  <c r="L545" i="1"/>
  <c r="L546" i="1"/>
  <c r="AH549" i="1" s="1"/>
  <c r="L547" i="1"/>
  <c r="L548" i="1"/>
  <c r="L549" i="1"/>
  <c r="U549" i="1" s="1"/>
  <c r="L550" i="1"/>
  <c r="L551" i="1"/>
  <c r="L552" i="1"/>
  <c r="L553" i="1"/>
  <c r="L554" i="1"/>
  <c r="AH557" i="1" s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AH572" i="1" s="1"/>
  <c r="L571" i="1"/>
  <c r="U572" i="1" s="1"/>
  <c r="L572" i="1"/>
  <c r="L573" i="1"/>
  <c r="U574" i="1" s="1"/>
  <c r="L574" i="1"/>
  <c r="L575" i="1"/>
  <c r="L576" i="1"/>
  <c r="L577" i="1"/>
  <c r="L578" i="1"/>
  <c r="AH578" i="1" s="1"/>
  <c r="L579" i="1"/>
  <c r="L580" i="1"/>
  <c r="L581" i="1"/>
  <c r="U582" i="1" s="1"/>
  <c r="L582" i="1"/>
  <c r="L583" i="1"/>
  <c r="L584" i="1"/>
  <c r="L585" i="1"/>
  <c r="L586" i="1"/>
  <c r="L587" i="1"/>
  <c r="L588" i="1"/>
  <c r="L589" i="1"/>
  <c r="U590" i="1" s="1"/>
  <c r="L590" i="1"/>
  <c r="L591" i="1"/>
  <c r="L592" i="1"/>
  <c r="L593" i="1"/>
  <c r="L594" i="1"/>
  <c r="L595" i="1"/>
  <c r="U596" i="1" s="1"/>
  <c r="L596" i="1"/>
  <c r="L597" i="1"/>
  <c r="L598" i="1"/>
  <c r="L599" i="1"/>
  <c r="L600" i="1"/>
  <c r="L601" i="1"/>
  <c r="L602" i="1"/>
  <c r="U599" i="1" s="1"/>
  <c r="L603" i="1"/>
  <c r="L604" i="1"/>
  <c r="L605" i="1"/>
  <c r="L606" i="1"/>
  <c r="L607" i="1"/>
  <c r="L608" i="1"/>
  <c r="L609" i="1"/>
  <c r="L610" i="1"/>
  <c r="U609" i="1" s="1"/>
  <c r="L611" i="1"/>
  <c r="U612" i="1" s="1"/>
  <c r="L612" i="1"/>
  <c r="L613" i="1"/>
  <c r="L614" i="1"/>
  <c r="L615" i="1"/>
  <c r="L616" i="1"/>
  <c r="L617" i="1"/>
  <c r="L618" i="1"/>
  <c r="L619" i="1"/>
  <c r="L620" i="1"/>
  <c r="L621" i="1"/>
  <c r="U622" i="1" s="1"/>
  <c r="L622" i="1"/>
  <c r="L623" i="1"/>
  <c r="L624" i="1"/>
  <c r="L625" i="1"/>
  <c r="L626" i="1"/>
  <c r="AH631" i="1" s="1"/>
  <c r="L627" i="1"/>
  <c r="L628" i="1"/>
  <c r="L629" i="1"/>
  <c r="U630" i="1" s="1"/>
  <c r="L630" i="1"/>
  <c r="L631" i="1"/>
  <c r="L632" i="1"/>
  <c r="L633" i="1"/>
  <c r="L634" i="1"/>
  <c r="AH637" i="1" s="1"/>
  <c r="L635" i="1"/>
  <c r="U636" i="1" s="1"/>
  <c r="L636" i="1"/>
  <c r="L637" i="1"/>
  <c r="U638" i="1" s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AH649" i="1" s="1"/>
  <c r="L651" i="1"/>
  <c r="L652" i="1"/>
  <c r="L653" i="1"/>
  <c r="L654" i="1"/>
  <c r="L655" i="1"/>
  <c r="L656" i="1"/>
  <c r="L657" i="1"/>
  <c r="L658" i="1"/>
  <c r="AH659" i="1" s="1"/>
  <c r="L659" i="1"/>
  <c r="L660" i="1"/>
  <c r="L661" i="1"/>
  <c r="U662" i="1" s="1"/>
  <c r="L662" i="1"/>
  <c r="L663" i="1"/>
  <c r="L664" i="1"/>
  <c r="L665" i="1"/>
  <c r="L666" i="1"/>
  <c r="AH525" i="1"/>
  <c r="U485" i="1"/>
  <c r="U457" i="1"/>
  <c r="U437" i="1"/>
  <c r="U373" i="1"/>
  <c r="AH369" i="1"/>
  <c r="AH301" i="1"/>
  <c r="U277" i="1"/>
  <c r="U261" i="1"/>
  <c r="AH241" i="1"/>
  <c r="U213" i="1"/>
  <c r="U205" i="1"/>
  <c r="U145" i="1"/>
  <c r="AH85" i="1"/>
  <c r="U65" i="1"/>
  <c r="U45" i="1"/>
  <c r="U29" i="1"/>
  <c r="AH25" i="1"/>
  <c r="U632" i="1"/>
  <c r="U628" i="1"/>
  <c r="U600" i="1"/>
  <c r="AH576" i="1"/>
  <c r="U544" i="1"/>
  <c r="U516" i="1"/>
  <c r="AH488" i="1"/>
  <c r="AH452" i="1"/>
  <c r="U448" i="1"/>
  <c r="U428" i="1"/>
  <c r="AH392" i="1"/>
  <c r="U328" i="1"/>
  <c r="U324" i="1"/>
  <c r="U296" i="1"/>
  <c r="U268" i="1"/>
  <c r="AH268" i="1"/>
  <c r="AH160" i="1"/>
  <c r="U156" i="1"/>
  <c r="U124" i="1"/>
  <c r="U108" i="1"/>
  <c r="U92" i="1"/>
  <c r="AH48" i="1"/>
  <c r="U20" i="1"/>
  <c r="U655" i="1"/>
  <c r="AH599" i="1"/>
  <c r="AH575" i="1"/>
  <c r="U543" i="1"/>
  <c r="AH539" i="1"/>
  <c r="U483" i="1"/>
  <c r="U435" i="1"/>
  <c r="AH435" i="1"/>
  <c r="U415" i="1"/>
  <c r="U391" i="1"/>
  <c r="AH367" i="1"/>
  <c r="U343" i="1"/>
  <c r="AH339" i="1"/>
  <c r="U323" i="1"/>
  <c r="AH252" i="1"/>
  <c r="AH244" i="1"/>
  <c r="U236" i="1"/>
  <c r="U232" i="1"/>
  <c r="U208" i="1"/>
  <c r="AH208" i="1"/>
  <c r="AH192" i="1"/>
  <c r="U160" i="1"/>
  <c r="AH140" i="1"/>
  <c r="U120" i="1"/>
  <c r="AH84" i="1"/>
  <c r="U64" i="1"/>
  <c r="AH44" i="1"/>
  <c r="U307" i="1"/>
  <c r="AH307" i="1"/>
  <c r="AH291" i="1"/>
  <c r="U271" i="1"/>
  <c r="AH267" i="1"/>
  <c r="AH251" i="1"/>
  <c r="U231" i="1"/>
  <c r="AH227" i="1"/>
  <c r="AH215" i="1"/>
  <c r="AH195" i="1"/>
  <c r="U187" i="1"/>
  <c r="U175" i="1"/>
  <c r="U155" i="1"/>
  <c r="AH151" i="1"/>
  <c r="AH135" i="1"/>
  <c r="U115" i="1"/>
  <c r="AH107" i="1"/>
  <c r="AH99" i="1"/>
  <c r="U75" i="1"/>
  <c r="AH71" i="1"/>
  <c r="AH59" i="1"/>
  <c r="U39" i="1"/>
  <c r="U31" i="1"/>
  <c r="AH19" i="1"/>
  <c r="U646" i="1"/>
  <c r="AH634" i="1"/>
  <c r="U614" i="1"/>
  <c r="AH614" i="1"/>
  <c r="U610" i="1"/>
  <c r="U606" i="1"/>
  <c r="U594" i="1"/>
  <c r="U566" i="1"/>
  <c r="U558" i="1"/>
  <c r="U554" i="1"/>
  <c r="U550" i="1"/>
  <c r="U542" i="1"/>
  <c r="U538" i="1"/>
  <c r="U518" i="1"/>
  <c r="AH502" i="1"/>
  <c r="AH498" i="1"/>
  <c r="U494" i="1"/>
  <c r="U486" i="1"/>
  <c r="U482" i="1"/>
  <c r="U478" i="1"/>
  <c r="U458" i="1"/>
  <c r="AH442" i="1"/>
  <c r="U438" i="1"/>
  <c r="U430" i="1"/>
  <c r="U422" i="1"/>
  <c r="AH422" i="1"/>
  <c r="U406" i="1"/>
  <c r="U398" i="1"/>
  <c r="AH394" i="1"/>
  <c r="U390" i="1"/>
  <c r="U382" i="1"/>
  <c r="U374" i="1"/>
  <c r="AH370" i="1"/>
  <c r="U366" i="1"/>
  <c r="U358" i="1"/>
  <c r="AH354" i="1"/>
  <c r="U350" i="1"/>
  <c r="U342" i="1"/>
  <c r="U338" i="1"/>
  <c r="U334" i="1"/>
  <c r="U326" i="1"/>
  <c r="AH326" i="1"/>
  <c r="U318" i="1"/>
  <c r="U314" i="1"/>
  <c r="U310" i="1"/>
  <c r="U306" i="1"/>
  <c r="U302" i="1"/>
  <c r="U294" i="1"/>
  <c r="U286" i="1"/>
  <c r="U282" i="1"/>
  <c r="AH282" i="1"/>
  <c r="U278" i="1"/>
  <c r="AH274" i="1"/>
  <c r="U270" i="1"/>
  <c r="U262" i="1"/>
  <c r="AH262" i="1"/>
  <c r="U258" i="1"/>
  <c r="U254" i="1"/>
  <c r="U246" i="1"/>
  <c r="U238" i="1"/>
  <c r="U234" i="1"/>
  <c r="U230" i="1"/>
  <c r="AH230" i="1"/>
  <c r="U222" i="1"/>
  <c r="AH218" i="1"/>
  <c r="U214" i="1"/>
  <c r="U206" i="1"/>
  <c r="U198" i="1"/>
  <c r="AH194" i="1"/>
  <c r="U190" i="1"/>
  <c r="U182" i="1"/>
  <c r="U174" i="1"/>
  <c r="U170" i="1"/>
  <c r="AH170" i="1"/>
  <c r="U166" i="1"/>
  <c r="AH162" i="1"/>
  <c r="U158" i="1"/>
  <c r="U150" i="1"/>
  <c r="AH150" i="1"/>
  <c r="U142" i="1"/>
  <c r="AH138" i="1"/>
  <c r="U134" i="1"/>
  <c r="U126" i="1"/>
  <c r="U122" i="1"/>
  <c r="U118" i="1"/>
  <c r="U114" i="1"/>
  <c r="U110" i="1"/>
  <c r="AH106" i="1"/>
  <c r="U102" i="1"/>
  <c r="AH98" i="1"/>
  <c r="U94" i="1"/>
  <c r="U86" i="1"/>
  <c r="U82" i="1"/>
  <c r="U78" i="1"/>
  <c r="U74" i="1"/>
  <c r="U70" i="1"/>
  <c r="AH66" i="1"/>
  <c r="U62" i="1"/>
  <c r="U54" i="1"/>
  <c r="U46" i="1"/>
  <c r="U42" i="1"/>
  <c r="AH42" i="1"/>
  <c r="U38" i="1"/>
  <c r="U34" i="1"/>
  <c r="U30" i="1"/>
  <c r="AH26" i="1"/>
  <c r="U22" i="1"/>
  <c r="U14" i="1"/>
  <c r="Y893" i="1"/>
  <c r="U657" i="1"/>
  <c r="U645" i="1"/>
  <c r="U613" i="1"/>
  <c r="U605" i="1"/>
  <c r="AH597" i="1"/>
  <c r="U573" i="1"/>
  <c r="U565" i="1"/>
  <c r="U545" i="1"/>
  <c r="U525" i="1"/>
  <c r="U509" i="1"/>
  <c r="AH501" i="1"/>
  <c r="U497" i="1"/>
  <c r="AH477" i="1"/>
  <c r="U461" i="1"/>
  <c r="U453" i="1"/>
  <c r="U429" i="1"/>
  <c r="U421" i="1"/>
  <c r="U413" i="1"/>
  <c r="AH401" i="1"/>
  <c r="U397" i="1"/>
  <c r="U385" i="1"/>
  <c r="AH357" i="1"/>
  <c r="U341" i="1"/>
  <c r="U325" i="1"/>
  <c r="AH321" i="1"/>
  <c r="U317" i="1"/>
  <c r="U309" i="1"/>
  <c r="AH305" i="1"/>
  <c r="U293" i="1"/>
  <c r="U285" i="1"/>
  <c r="AH277" i="1"/>
  <c r="U273" i="1"/>
  <c r="U257" i="1"/>
  <c r="AH237" i="1"/>
  <c r="AH229" i="1"/>
  <c r="U217" i="1"/>
  <c r="AH197" i="1"/>
  <c r="U193" i="1"/>
  <c r="U181" i="1"/>
  <c r="AH177" i="1"/>
  <c r="U173" i="1"/>
  <c r="U157" i="1"/>
  <c r="AH153" i="1"/>
  <c r="U149" i="1"/>
  <c r="U141" i="1"/>
  <c r="U125" i="1"/>
  <c r="AH121" i="1"/>
  <c r="U117" i="1"/>
  <c r="U109" i="1"/>
  <c r="AH105" i="1"/>
  <c r="U93" i="1"/>
  <c r="U85" i="1"/>
  <c r="AH81" i="1"/>
  <c r="U77" i="1"/>
  <c r="AH65" i="1"/>
  <c r="U61" i="1"/>
  <c r="AH45" i="1"/>
  <c r="U41" i="1"/>
  <c r="U25" i="1"/>
  <c r="U653" i="1"/>
  <c r="AH601" i="1"/>
  <c r="U597" i="1"/>
  <c r="AH533" i="1"/>
  <c r="U501" i="1"/>
  <c r="U469" i="1"/>
  <c r="AH397" i="1"/>
  <c r="AH285" i="1"/>
  <c r="U57" i="1"/>
  <c r="F35" i="3" a="1"/>
  <c r="F35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87" i="3" a="1"/>
  <c r="F87" i="3" s="1"/>
  <c r="F91" i="3" a="1"/>
  <c r="F91" i="3" s="1"/>
  <c r="F95" i="3" a="1"/>
  <c r="F95" i="3" s="1"/>
  <c r="F99" i="3" a="1"/>
  <c r="F99" i="3" s="1"/>
  <c r="F103" i="3" a="1"/>
  <c r="F103" i="3" s="1"/>
  <c r="F107" i="3" a="1"/>
  <c r="F107" i="3" s="1"/>
  <c r="F111" i="3" a="1"/>
  <c r="F111" i="3" s="1"/>
  <c r="F115" i="3" a="1"/>
  <c r="F115" i="3" s="1"/>
  <c r="F119" i="3" a="1"/>
  <c r="F119" i="3" s="1"/>
  <c r="F123" i="3" a="1"/>
  <c r="F123" i="3" s="1"/>
  <c r="F127" i="3" a="1"/>
  <c r="F127" i="3"/>
  <c r="F131" i="3" a="1"/>
  <c r="F131" i="3" s="1"/>
  <c r="F135" i="3" a="1"/>
  <c r="F135" i="3" s="1"/>
  <c r="F139" i="3" a="1"/>
  <c r="F139" i="3" s="1"/>
  <c r="F143" i="3" a="1"/>
  <c r="F143" i="3" s="1"/>
  <c r="F147" i="3" a="1"/>
  <c r="F147" i="3" s="1"/>
  <c r="F151" i="3" a="1"/>
  <c r="F151" i="3" s="1"/>
  <c r="F155" i="3" a="1"/>
  <c r="F155" i="3" s="1"/>
  <c r="F159" i="3" a="1"/>
  <c r="F159" i="3" s="1"/>
  <c r="F163" i="3" a="1"/>
  <c r="F163" i="3" s="1"/>
  <c r="F167" i="3" a="1"/>
  <c r="F167" i="3" s="1"/>
  <c r="F171" i="3" a="1"/>
  <c r="F171" i="3" s="1"/>
  <c r="F175" i="3" a="1"/>
  <c r="F175" i="3" s="1"/>
  <c r="F179" i="3" a="1"/>
  <c r="F179" i="3" s="1"/>
  <c r="F183" i="3" a="1"/>
  <c r="F183" i="3" s="1"/>
  <c r="F187" i="3" a="1"/>
  <c r="F187" i="3" s="1"/>
  <c r="F191" i="3" a="1"/>
  <c r="F191" i="3" s="1"/>
  <c r="F195" i="3" a="1"/>
  <c r="F195" i="3" s="1"/>
  <c r="F199" i="3" a="1"/>
  <c r="F199" i="3" s="1"/>
  <c r="F203" i="3" a="1"/>
  <c r="F203" i="3" s="1"/>
  <c r="F207" i="3" a="1"/>
  <c r="F207" i="3" s="1"/>
  <c r="F211" i="3" a="1"/>
  <c r="F211" i="3" s="1"/>
  <c r="F215" i="3" a="1"/>
  <c r="F215" i="3" s="1"/>
  <c r="F219" i="3" a="1"/>
  <c r="F219" i="3" s="1"/>
  <c r="F223" i="3" a="1"/>
  <c r="F223" i="3" s="1"/>
  <c r="F227" i="3" a="1"/>
  <c r="F227" i="3" s="1"/>
  <c r="F231" i="3" a="1"/>
  <c r="F231" i="3" s="1"/>
  <c r="F235" i="3" a="1"/>
  <c r="F235" i="3" s="1"/>
  <c r="F239" i="3" a="1"/>
  <c r="F239" i="3" s="1"/>
  <c r="F243" i="3" a="1"/>
  <c r="F243" i="3" s="1"/>
  <c r="F247" i="3" a="1"/>
  <c r="F247" i="3" s="1"/>
  <c r="F251" i="3" a="1"/>
  <c r="F251" i="3" s="1"/>
  <c r="F255" i="3" a="1"/>
  <c r="F255" i="3"/>
  <c r="F259" i="3" a="1"/>
  <c r="F259" i="3" s="1"/>
  <c r="F263" i="3" a="1"/>
  <c r="F263" i="3" s="1"/>
  <c r="F267" i="3" a="1"/>
  <c r="F267" i="3" s="1"/>
  <c r="F271" i="3" a="1"/>
  <c r="F271" i="3" s="1"/>
  <c r="F275" i="3" a="1"/>
  <c r="F275" i="3" s="1"/>
  <c r="F279" i="3" a="1"/>
  <c r="F279" i="3" s="1"/>
  <c r="F283" i="3" a="1"/>
  <c r="F283" i="3" s="1"/>
  <c r="F287" i="3" a="1"/>
  <c r="F287" i="3" s="1"/>
  <c r="F291" i="3" a="1"/>
  <c r="F291" i="3" s="1"/>
  <c r="F295" i="3" a="1"/>
  <c r="F295" i="3" s="1"/>
  <c r="F299" i="3" a="1"/>
  <c r="F299" i="3" s="1"/>
  <c r="F303" i="3" a="1"/>
  <c r="F303" i="3" s="1"/>
  <c r="F307" i="3" a="1"/>
  <c r="F307" i="3" s="1"/>
  <c r="F311" i="3" a="1"/>
  <c r="F311" i="3" s="1"/>
  <c r="F315" i="3" a="1"/>
  <c r="F315" i="3" s="1"/>
  <c r="F319" i="3" a="1"/>
  <c r="F319" i="3" s="1"/>
  <c r="F323" i="3" a="1"/>
  <c r="F323" i="3" s="1"/>
  <c r="F327" i="3" a="1"/>
  <c r="F327" i="3" s="1"/>
  <c r="F331" i="3" a="1"/>
  <c r="F331" i="3" s="1"/>
  <c r="F335" i="3" a="1"/>
  <c r="F335" i="3" s="1"/>
  <c r="F339" i="3" a="1"/>
  <c r="F339" i="3" s="1"/>
  <c r="F343" i="3" a="1"/>
  <c r="F343" i="3"/>
  <c r="F347" i="3" a="1"/>
  <c r="F347" i="3" s="1"/>
  <c r="F351" i="3" a="1"/>
  <c r="F351" i="3" s="1"/>
  <c r="F355" i="3" a="1"/>
  <c r="F355" i="3" s="1"/>
  <c r="F359" i="3" a="1"/>
  <c r="F359" i="3" s="1"/>
  <c r="F363" i="3" a="1"/>
  <c r="F363" i="3" s="1"/>
  <c r="F367" i="3" a="1"/>
  <c r="F367" i="3" s="1"/>
  <c r="F371" i="3" a="1"/>
  <c r="F371" i="3" s="1"/>
  <c r="F375" i="3" a="1"/>
  <c r="F375" i="3" s="1"/>
  <c r="F379" i="3" a="1"/>
  <c r="F379" i="3" s="1"/>
  <c r="F383" i="3" a="1"/>
  <c r="F383" i="3" s="1"/>
  <c r="F387" i="3" a="1"/>
  <c r="F387" i="3" s="1"/>
  <c r="F391" i="3" a="1"/>
  <c r="F391" i="3" s="1"/>
  <c r="F395" i="3" a="1"/>
  <c r="F395" i="3" s="1"/>
  <c r="F399" i="3" a="1"/>
  <c r="F399" i="3" s="1"/>
  <c r="F403" i="3" a="1"/>
  <c r="F403" i="3" s="1"/>
  <c r="F407" i="3" a="1"/>
  <c r="F407" i="3" s="1"/>
  <c r="F411" i="3" a="1"/>
  <c r="F411" i="3" s="1"/>
  <c r="F415" i="3" a="1"/>
  <c r="F415" i="3" s="1"/>
  <c r="F419" i="3" a="1"/>
  <c r="F419" i="3" s="1"/>
  <c r="F423" i="3" a="1"/>
  <c r="F423" i="3" s="1"/>
  <c r="F427" i="3" a="1"/>
  <c r="F427" i="3" s="1"/>
  <c r="F431" i="3" a="1"/>
  <c r="F431" i="3" s="1"/>
  <c r="F435" i="3" a="1"/>
  <c r="F435" i="3" s="1"/>
  <c r="F439" i="3" a="1"/>
  <c r="F439" i="3" s="1"/>
  <c r="F443" i="3" a="1"/>
  <c r="F443" i="3" s="1"/>
  <c r="F447" i="3" a="1"/>
  <c r="F447" i="3" s="1"/>
  <c r="F451" i="3" a="1"/>
  <c r="F451" i="3" s="1"/>
  <c r="F455" i="3" a="1"/>
  <c r="F455" i="3" s="1"/>
  <c r="F459" i="3" a="1"/>
  <c r="F459" i="3" s="1"/>
  <c r="F463" i="3" a="1"/>
  <c r="F463" i="3" s="1"/>
  <c r="F467" i="3" a="1"/>
  <c r="F467" i="3" s="1"/>
  <c r="F471" i="3" a="1"/>
  <c r="F471" i="3" s="1"/>
  <c r="F475" i="3" a="1"/>
  <c r="F475" i="3" s="1"/>
  <c r="F479" i="3" a="1"/>
  <c r="F479" i="3" s="1"/>
  <c r="F483" i="3" a="1"/>
  <c r="F483" i="3" s="1"/>
  <c r="F487" i="3" a="1"/>
  <c r="F487" i="3" s="1"/>
  <c r="F491" i="3" a="1"/>
  <c r="F491" i="3" s="1"/>
  <c r="F495" i="3" a="1"/>
  <c r="F495" i="3" s="1"/>
  <c r="F499" i="3" a="1"/>
  <c r="F499" i="3" s="1"/>
  <c r="F485" i="3" a="1"/>
  <c r="F485" i="3" s="1"/>
  <c r="F497" i="3" a="1"/>
  <c r="F497" i="3" s="1"/>
  <c r="F28" i="3" a="1"/>
  <c r="F28" i="3" s="1"/>
  <c r="F36" i="3" a="1"/>
  <c r="F36" i="3" s="1"/>
  <c r="F40" i="3" a="1"/>
  <c r="F40" i="3" s="1"/>
  <c r="F44" i="3" a="1"/>
  <c r="F44" i="3" s="1"/>
  <c r="F48" i="3" a="1"/>
  <c r="F4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88" i="3" a="1"/>
  <c r="F88" i="3" s="1"/>
  <c r="F92" i="3" a="1"/>
  <c r="F92" i="3" s="1"/>
  <c r="F96" i="3" a="1"/>
  <c r="F96" i="3" s="1"/>
  <c r="F100" i="3" a="1"/>
  <c r="F100" i="3" s="1"/>
  <c r="F104" i="3" a="1"/>
  <c r="F104" i="3" s="1"/>
  <c r="F108" i="3" a="1"/>
  <c r="F108" i="3" s="1"/>
  <c r="F112" i="3" a="1"/>
  <c r="F112" i="3" s="1"/>
  <c r="F116" i="3" a="1"/>
  <c r="F116" i="3" s="1"/>
  <c r="F120" i="3" a="1"/>
  <c r="F120" i="3"/>
  <c r="F124" i="3" a="1"/>
  <c r="F124" i="3" s="1"/>
  <c r="F128" i="3" a="1"/>
  <c r="F128" i="3" s="1"/>
  <c r="F132" i="3" a="1"/>
  <c r="F132" i="3" s="1"/>
  <c r="F136" i="3" a="1"/>
  <c r="F136" i="3" s="1"/>
  <c r="F140" i="3" a="1"/>
  <c r="F140" i="3" s="1"/>
  <c r="F144" i="3" a="1"/>
  <c r="F144" i="3" s="1"/>
  <c r="F148" i="3" a="1"/>
  <c r="F148" i="3" s="1"/>
  <c r="F152" i="3" a="1"/>
  <c r="F152" i="3" s="1"/>
  <c r="F156" i="3" a="1"/>
  <c r="F156" i="3" s="1"/>
  <c r="F160" i="3" a="1"/>
  <c r="F160" i="3" s="1"/>
  <c r="F164" i="3" a="1"/>
  <c r="F164" i="3" s="1"/>
  <c r="F168" i="3" a="1"/>
  <c r="F168" i="3" s="1"/>
  <c r="F172" i="3" a="1"/>
  <c r="F172" i="3" s="1"/>
  <c r="F176" i="3" a="1"/>
  <c r="F176" i="3" s="1"/>
  <c r="F180" i="3" a="1"/>
  <c r="F180" i="3" s="1"/>
  <c r="F184" i="3" a="1"/>
  <c r="F184" i="3" s="1"/>
  <c r="F188" i="3" a="1"/>
  <c r="F188" i="3" s="1"/>
  <c r="F192" i="3" a="1"/>
  <c r="F192" i="3" s="1"/>
  <c r="F196" i="3" a="1"/>
  <c r="F196" i="3" s="1"/>
  <c r="F200" i="3" a="1"/>
  <c r="F200" i="3" s="1"/>
  <c r="F204" i="3" a="1"/>
  <c r="F204" i="3" s="1"/>
  <c r="F208" i="3" a="1"/>
  <c r="F208" i="3" s="1"/>
  <c r="F212" i="3" a="1"/>
  <c r="F212" i="3" s="1"/>
  <c r="F216" i="3" a="1"/>
  <c r="F216" i="3" s="1"/>
  <c r="F220" i="3" a="1"/>
  <c r="F220" i="3" s="1"/>
  <c r="F224" i="3" a="1"/>
  <c r="F224" i="3" s="1"/>
  <c r="F228" i="3" a="1"/>
  <c r="F228" i="3" s="1"/>
  <c r="F232" i="3" a="1"/>
  <c r="F232" i="3" s="1"/>
  <c r="F236" i="3" a="1"/>
  <c r="F236" i="3" s="1"/>
  <c r="F240" i="3" a="1"/>
  <c r="F240" i="3" s="1"/>
  <c r="F244" i="3" a="1"/>
  <c r="F244" i="3" s="1"/>
  <c r="F248" i="3" a="1"/>
  <c r="F248" i="3" s="1"/>
  <c r="F252" i="3" a="1"/>
  <c r="F252" i="3" s="1"/>
  <c r="F256" i="3" a="1"/>
  <c r="F256" i="3" s="1"/>
  <c r="F260" i="3" a="1"/>
  <c r="F260" i="3" s="1"/>
  <c r="F264" i="3" a="1"/>
  <c r="F264" i="3" s="1"/>
  <c r="F268" i="3" a="1"/>
  <c r="F268" i="3" s="1"/>
  <c r="F272" i="3" a="1"/>
  <c r="F272" i="3" s="1"/>
  <c r="F276" i="3" a="1"/>
  <c r="F276" i="3" s="1"/>
  <c r="F280" i="3" a="1"/>
  <c r="F280" i="3" s="1"/>
  <c r="F284" i="3" a="1"/>
  <c r="F284" i="3" s="1"/>
  <c r="F288" i="3" a="1"/>
  <c r="F288" i="3" s="1"/>
  <c r="F292" i="3" a="1"/>
  <c r="F292" i="3" s="1"/>
  <c r="F296" i="3" a="1"/>
  <c r="F296" i="3" s="1"/>
  <c r="F300" i="3" a="1"/>
  <c r="F300" i="3" s="1"/>
  <c r="F304" i="3" a="1"/>
  <c r="F304" i="3" s="1"/>
  <c r="F308" i="3" a="1"/>
  <c r="F308" i="3" s="1"/>
  <c r="F312" i="3" a="1"/>
  <c r="F312" i="3" s="1"/>
  <c r="F316" i="3" a="1"/>
  <c r="F316" i="3" s="1"/>
  <c r="F320" i="3" a="1"/>
  <c r="F320" i="3" s="1"/>
  <c r="F324" i="3" a="1"/>
  <c r="F324" i="3" s="1"/>
  <c r="F328" i="3" a="1"/>
  <c r="F328" i="3" s="1"/>
  <c r="F332" i="3" a="1"/>
  <c r="F332" i="3" s="1"/>
  <c r="F336" i="3" a="1"/>
  <c r="F336" i="3" s="1"/>
  <c r="F340" i="3" a="1"/>
  <c r="F340" i="3" s="1"/>
  <c r="F344" i="3" a="1"/>
  <c r="F344" i="3" s="1"/>
  <c r="F348" i="3" a="1"/>
  <c r="F348" i="3" s="1"/>
  <c r="F352" i="3" a="1"/>
  <c r="F352" i="3" s="1"/>
  <c r="F356" i="3" a="1"/>
  <c r="F356" i="3" s="1"/>
  <c r="F360" i="3" a="1"/>
  <c r="F360" i="3" s="1"/>
  <c r="F364" i="3" a="1"/>
  <c r="F364" i="3" s="1"/>
  <c r="F368" i="3" a="1"/>
  <c r="F368" i="3" s="1"/>
  <c r="F372" i="3" a="1"/>
  <c r="F372" i="3" s="1"/>
  <c r="F376" i="3" a="1"/>
  <c r="F376" i="3"/>
  <c r="F380" i="3" a="1"/>
  <c r="F380" i="3" s="1"/>
  <c r="F384" i="3" a="1"/>
  <c r="F384" i="3" s="1"/>
  <c r="F388" i="3" a="1"/>
  <c r="F388" i="3" s="1"/>
  <c r="F392" i="3" a="1"/>
  <c r="F392" i="3" s="1"/>
  <c r="F396" i="3" a="1"/>
  <c r="F396" i="3" s="1"/>
  <c r="F400" i="3" a="1"/>
  <c r="F400" i="3" s="1"/>
  <c r="F404" i="3" a="1"/>
  <c r="F404" i="3" s="1"/>
  <c r="F408" i="3" a="1"/>
  <c r="F408" i="3" s="1"/>
  <c r="F412" i="3" a="1"/>
  <c r="F412" i="3" s="1"/>
  <c r="F416" i="3" a="1"/>
  <c r="F416" i="3" s="1"/>
  <c r="F420" i="3" a="1"/>
  <c r="F420" i="3" s="1"/>
  <c r="F424" i="3" a="1"/>
  <c r="F424" i="3" s="1"/>
  <c r="F428" i="3" a="1"/>
  <c r="F428" i="3" s="1"/>
  <c r="F432" i="3" a="1"/>
  <c r="F432" i="3" s="1"/>
  <c r="F436" i="3" a="1"/>
  <c r="F436" i="3" s="1"/>
  <c r="F440" i="3" a="1"/>
  <c r="F440" i="3" s="1"/>
  <c r="F444" i="3" a="1"/>
  <c r="F444" i="3" s="1"/>
  <c r="F448" i="3" a="1"/>
  <c r="F448" i="3"/>
  <c r="F452" i="3" a="1"/>
  <c r="F452" i="3" s="1"/>
  <c r="F456" i="3" a="1"/>
  <c r="F456" i="3" s="1"/>
  <c r="F460" i="3" a="1"/>
  <c r="F460" i="3" s="1"/>
  <c r="F464" i="3" a="1"/>
  <c r="F464" i="3" s="1"/>
  <c r="F468" i="3" a="1"/>
  <c r="F468" i="3" s="1"/>
  <c r="F472" i="3" a="1"/>
  <c r="F472" i="3" s="1"/>
  <c r="F476" i="3" a="1"/>
  <c r="F476" i="3" s="1"/>
  <c r="F480" i="3" a="1"/>
  <c r="F480" i="3" s="1"/>
  <c r="F484" i="3" a="1"/>
  <c r="F484" i="3" s="1"/>
  <c r="F488" i="3" a="1"/>
  <c r="F488" i="3" s="1"/>
  <c r="F492" i="3" a="1"/>
  <c r="F492" i="3" s="1"/>
  <c r="F496" i="3" a="1"/>
  <c r="F496" i="3" s="1"/>
  <c r="F500" i="3" a="1"/>
  <c r="F500" i="3" s="1"/>
  <c r="F489" i="3" a="1"/>
  <c r="F489" i="3"/>
  <c r="F498" i="3" a="1"/>
  <c r="F498" i="3" s="1"/>
  <c r="F31" i="3" a="1"/>
  <c r="F31" i="3" s="1"/>
  <c r="F37" i="3" a="1"/>
  <c r="F37" i="3" s="1"/>
  <c r="F41" i="3" a="1"/>
  <c r="F41" i="3" s="1"/>
  <c r="F45" i="3" a="1"/>
  <c r="F45" i="3" s="1"/>
  <c r="F49" i="3" a="1"/>
  <c r="F49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9" i="3" a="1"/>
  <c r="F89" i="3" s="1"/>
  <c r="F93" i="3" a="1"/>
  <c r="F93" i="3" s="1"/>
  <c r="F97" i="3" a="1"/>
  <c r="F97" i="3" s="1"/>
  <c r="F101" i="3" a="1"/>
  <c r="F101" i="3" s="1"/>
  <c r="F105" i="3" a="1"/>
  <c r="F105" i="3" s="1"/>
  <c r="F109" i="3" a="1"/>
  <c r="F109" i="3" s="1"/>
  <c r="F113" i="3" a="1"/>
  <c r="F113" i="3" s="1"/>
  <c r="F117" i="3" a="1"/>
  <c r="F117" i="3" s="1"/>
  <c r="F121" i="3" a="1"/>
  <c r="F121" i="3" s="1"/>
  <c r="F125" i="3" a="1"/>
  <c r="F125" i="3" s="1"/>
  <c r="F129" i="3" a="1"/>
  <c r="F129" i="3"/>
  <c r="F133" i="3" a="1"/>
  <c r="F133" i="3" s="1"/>
  <c r="F137" i="3" a="1"/>
  <c r="F137" i="3" s="1"/>
  <c r="F141" i="3" a="1"/>
  <c r="F141" i="3" s="1"/>
  <c r="F145" i="3" a="1"/>
  <c r="F145" i="3" s="1"/>
  <c r="F149" i="3" a="1"/>
  <c r="F149" i="3" s="1"/>
  <c r="F153" i="3" a="1"/>
  <c r="F153" i="3" s="1"/>
  <c r="F157" i="3" a="1"/>
  <c r="F157" i="3" s="1"/>
  <c r="F161" i="3" a="1"/>
  <c r="F161" i="3" s="1"/>
  <c r="F165" i="3" a="1"/>
  <c r="F165" i="3" s="1"/>
  <c r="F169" i="3" a="1"/>
  <c r="F169" i="3" s="1"/>
  <c r="F173" i="3" a="1"/>
  <c r="F173" i="3" s="1"/>
  <c r="F177" i="3" a="1"/>
  <c r="F177" i="3" s="1"/>
  <c r="F181" i="3" a="1"/>
  <c r="F181" i="3" s="1"/>
  <c r="F185" i="3" a="1"/>
  <c r="F185" i="3" s="1"/>
  <c r="F189" i="3" a="1"/>
  <c r="F189" i="3" s="1"/>
  <c r="F193" i="3" a="1"/>
  <c r="F193" i="3"/>
  <c r="F197" i="3" a="1"/>
  <c r="F197" i="3" s="1"/>
  <c r="F201" i="3" a="1"/>
  <c r="F201" i="3" s="1"/>
  <c r="F205" i="3" a="1"/>
  <c r="F205" i="3" s="1"/>
  <c r="F209" i="3" a="1"/>
  <c r="F209" i="3" s="1"/>
  <c r="F213" i="3" a="1"/>
  <c r="F213" i="3" s="1"/>
  <c r="F217" i="3" a="1"/>
  <c r="F217" i="3" s="1"/>
  <c r="F221" i="3" a="1"/>
  <c r="F221" i="3" s="1"/>
  <c r="F225" i="3" a="1"/>
  <c r="F225" i="3" s="1"/>
  <c r="F229" i="3" a="1"/>
  <c r="F229" i="3" s="1"/>
  <c r="F233" i="3" a="1"/>
  <c r="F233" i="3" s="1"/>
  <c r="F237" i="3" a="1"/>
  <c r="F237" i="3" s="1"/>
  <c r="F241" i="3" a="1"/>
  <c r="F241" i="3" s="1"/>
  <c r="F245" i="3" a="1"/>
  <c r="F245" i="3" s="1"/>
  <c r="F249" i="3" a="1"/>
  <c r="F249" i="3" s="1"/>
  <c r="F253" i="3" a="1"/>
  <c r="F253" i="3" s="1"/>
  <c r="F257" i="3" a="1"/>
  <c r="F257" i="3" s="1"/>
  <c r="F261" i="3" a="1"/>
  <c r="F261" i="3" s="1"/>
  <c r="F265" i="3" a="1"/>
  <c r="F265" i="3" s="1"/>
  <c r="F269" i="3" a="1"/>
  <c r="F269" i="3" s="1"/>
  <c r="F273" i="3" a="1"/>
  <c r="F273" i="3" s="1"/>
  <c r="F277" i="3" a="1"/>
  <c r="F277" i="3" s="1"/>
  <c r="F281" i="3" a="1"/>
  <c r="F281" i="3" s="1"/>
  <c r="F285" i="3" a="1"/>
  <c r="F285" i="3" s="1"/>
  <c r="F289" i="3" a="1"/>
  <c r="F289" i="3" s="1"/>
  <c r="F293" i="3" a="1"/>
  <c r="F293" i="3" s="1"/>
  <c r="F297" i="3" a="1"/>
  <c r="F297" i="3" s="1"/>
  <c r="F301" i="3" a="1"/>
  <c r="F301" i="3" s="1"/>
  <c r="F305" i="3" a="1"/>
  <c r="F305" i="3" s="1"/>
  <c r="F309" i="3" a="1"/>
  <c r="F309" i="3" s="1"/>
  <c r="F313" i="3" a="1"/>
  <c r="F313" i="3" s="1"/>
  <c r="F317" i="3" a="1"/>
  <c r="F317" i="3" s="1"/>
  <c r="F321" i="3" a="1"/>
  <c r="F321" i="3"/>
  <c r="F325" i="3" a="1"/>
  <c r="F325" i="3" s="1"/>
  <c r="F329" i="3" a="1"/>
  <c r="F329" i="3" s="1"/>
  <c r="F333" i="3" a="1"/>
  <c r="F333" i="3" s="1"/>
  <c r="F337" i="3" a="1"/>
  <c r="F337" i="3" s="1"/>
  <c r="F341" i="3" a="1"/>
  <c r="F341" i="3" s="1"/>
  <c r="F345" i="3" a="1"/>
  <c r="F345" i="3" s="1"/>
  <c r="F349" i="3" a="1"/>
  <c r="F349" i="3" s="1"/>
  <c r="F353" i="3" a="1"/>
  <c r="F353" i="3"/>
  <c r="F357" i="3" a="1"/>
  <c r="F357" i="3" s="1"/>
  <c r="F361" i="3" a="1"/>
  <c r="F361" i="3" s="1"/>
  <c r="F365" i="3" a="1"/>
  <c r="F365" i="3" s="1"/>
  <c r="F369" i="3" a="1"/>
  <c r="F369" i="3" s="1"/>
  <c r="F373" i="3" a="1"/>
  <c r="F373" i="3" s="1"/>
  <c r="F377" i="3" a="1"/>
  <c r="F377" i="3" s="1"/>
  <c r="F381" i="3" a="1"/>
  <c r="F381" i="3" s="1"/>
  <c r="F385" i="3" a="1"/>
  <c r="F385" i="3" s="1"/>
  <c r="F389" i="3" a="1"/>
  <c r="F389" i="3" s="1"/>
  <c r="F393" i="3" a="1"/>
  <c r="F393" i="3"/>
  <c r="F397" i="3" a="1"/>
  <c r="F397" i="3" s="1"/>
  <c r="F401" i="3" a="1"/>
  <c r="F401" i="3" s="1"/>
  <c r="F405" i="3" a="1"/>
  <c r="F405" i="3"/>
  <c r="F409" i="3" a="1"/>
  <c r="F409" i="3" s="1"/>
  <c r="F413" i="3" a="1"/>
  <c r="F413" i="3" s="1"/>
  <c r="F417" i="3" a="1"/>
  <c r="F417" i="3" s="1"/>
  <c r="F421" i="3" a="1"/>
  <c r="F421" i="3" s="1"/>
  <c r="F425" i="3" a="1"/>
  <c r="F425" i="3" s="1"/>
  <c r="F429" i="3" a="1"/>
  <c r="F429" i="3" s="1"/>
  <c r="F433" i="3" a="1"/>
  <c r="F433" i="3" s="1"/>
  <c r="F437" i="3" a="1"/>
  <c r="F437" i="3" s="1"/>
  <c r="F441" i="3" a="1"/>
  <c r="F441" i="3" s="1"/>
  <c r="F445" i="3" a="1"/>
  <c r="F445" i="3" s="1"/>
  <c r="F449" i="3" a="1"/>
  <c r="F449" i="3"/>
  <c r="F453" i="3" a="1"/>
  <c r="F453" i="3" s="1"/>
  <c r="F457" i="3" a="1"/>
  <c r="F457" i="3" s="1"/>
  <c r="F461" i="3" a="1"/>
  <c r="F461" i="3" s="1"/>
  <c r="F465" i="3" a="1"/>
  <c r="F465" i="3" s="1"/>
  <c r="F469" i="3" a="1"/>
  <c r="F469" i="3" s="1"/>
  <c r="F473" i="3" a="1"/>
  <c r="F473" i="3" s="1"/>
  <c r="F477" i="3" a="1"/>
  <c r="F477" i="3" s="1"/>
  <c r="F481" i="3" a="1"/>
  <c r="F481" i="3" s="1"/>
  <c r="F493" i="3" a="1"/>
  <c r="F493" i="3" s="1"/>
  <c r="F501" i="3" a="1"/>
  <c r="F501" i="3" s="1"/>
  <c r="F32" i="3" a="1"/>
  <c r="F32" i="3" s="1"/>
  <c r="F38" i="3" a="1"/>
  <c r="F38" i="3" s="1"/>
  <c r="F42" i="3" a="1"/>
  <c r="F42" i="3" s="1"/>
  <c r="F46" i="3" a="1"/>
  <c r="F46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90" i="3" a="1"/>
  <c r="F90" i="3"/>
  <c r="F94" i="3" a="1"/>
  <c r="F94" i="3" s="1"/>
  <c r="F98" i="3" a="1"/>
  <c r="F98" i="3" s="1"/>
  <c r="F102" i="3" a="1"/>
  <c r="F102" i="3" s="1"/>
  <c r="F106" i="3" a="1"/>
  <c r="F106" i="3" s="1"/>
  <c r="F110" i="3" a="1"/>
  <c r="F110" i="3" s="1"/>
  <c r="F114" i="3" a="1"/>
  <c r="F114" i="3" s="1"/>
  <c r="F118" i="3" a="1"/>
  <c r="F118" i="3" s="1"/>
  <c r="F122" i="3" a="1"/>
  <c r="F122" i="3" s="1"/>
  <c r="F126" i="3" a="1"/>
  <c r="F126" i="3" s="1"/>
  <c r="F130" i="3" a="1"/>
  <c r="F130" i="3" s="1"/>
  <c r="F134" i="3" a="1"/>
  <c r="F134" i="3" s="1"/>
  <c r="F138" i="3" a="1"/>
  <c r="F138" i="3" s="1"/>
  <c r="F142" i="3" a="1"/>
  <c r="F142" i="3" s="1"/>
  <c r="F146" i="3" a="1"/>
  <c r="F146" i="3" s="1"/>
  <c r="F150" i="3" a="1"/>
  <c r="F150" i="3" s="1"/>
  <c r="F154" i="3" a="1"/>
  <c r="F154" i="3" s="1"/>
  <c r="F158" i="3" a="1"/>
  <c r="F158" i="3" s="1"/>
  <c r="F162" i="3" a="1"/>
  <c r="F162" i="3" s="1"/>
  <c r="F166" i="3" a="1"/>
  <c r="F166" i="3"/>
  <c r="F170" i="3" a="1"/>
  <c r="F170" i="3" s="1"/>
  <c r="F174" i="3" a="1"/>
  <c r="F174" i="3" s="1"/>
  <c r="F178" i="3" a="1"/>
  <c r="F178" i="3" s="1"/>
  <c r="F182" i="3" a="1"/>
  <c r="F182" i="3"/>
  <c r="F186" i="3" a="1"/>
  <c r="F186" i="3" s="1"/>
  <c r="F190" i="3" a="1"/>
  <c r="F190" i="3" s="1"/>
  <c r="F194" i="3" a="1"/>
  <c r="F194" i="3" s="1"/>
  <c r="F198" i="3" a="1"/>
  <c r="F198" i="3" s="1"/>
  <c r="F202" i="3" a="1"/>
  <c r="F202" i="3" s="1"/>
  <c r="F206" i="3" a="1"/>
  <c r="F206" i="3" s="1"/>
  <c r="F210" i="3" a="1"/>
  <c r="F210" i="3" s="1"/>
  <c r="F214" i="3" a="1"/>
  <c r="F214" i="3" s="1"/>
  <c r="F218" i="3" a="1"/>
  <c r="F218" i="3" s="1"/>
  <c r="F222" i="3" a="1"/>
  <c r="F222" i="3" s="1"/>
  <c r="F226" i="3" a="1"/>
  <c r="F226" i="3" s="1"/>
  <c r="F230" i="3" a="1"/>
  <c r="F230" i="3" s="1"/>
  <c r="F234" i="3" a="1"/>
  <c r="F234" i="3" s="1"/>
  <c r="F238" i="3" a="1"/>
  <c r="F238" i="3" s="1"/>
  <c r="F242" i="3" a="1"/>
  <c r="F242" i="3" s="1"/>
  <c r="F246" i="3" a="1"/>
  <c r="F246" i="3" s="1"/>
  <c r="F250" i="3" a="1"/>
  <c r="F250" i="3" s="1"/>
  <c r="F254" i="3" a="1"/>
  <c r="F254" i="3" s="1"/>
  <c r="F258" i="3" a="1"/>
  <c r="F258" i="3" s="1"/>
  <c r="F262" i="3" a="1"/>
  <c r="F262" i="3" s="1"/>
  <c r="F266" i="3" a="1"/>
  <c r="F266" i="3" s="1"/>
  <c r="F270" i="3" a="1"/>
  <c r="F270" i="3" s="1"/>
  <c r="F274" i="3" a="1"/>
  <c r="F274" i="3" s="1"/>
  <c r="F278" i="3" a="1"/>
  <c r="F278" i="3" s="1"/>
  <c r="F282" i="3" a="1"/>
  <c r="F282" i="3" s="1"/>
  <c r="F286" i="3" a="1"/>
  <c r="F286" i="3" s="1"/>
  <c r="F290" i="3" a="1"/>
  <c r="F290" i="3" s="1"/>
  <c r="F294" i="3" a="1"/>
  <c r="F294" i="3" s="1"/>
  <c r="F298" i="3" a="1"/>
  <c r="F298" i="3" s="1"/>
  <c r="F302" i="3" a="1"/>
  <c r="F302" i="3" s="1"/>
  <c r="F306" i="3" a="1"/>
  <c r="F306" i="3" s="1"/>
  <c r="F310" i="3" a="1"/>
  <c r="F310" i="3" s="1"/>
  <c r="F314" i="3" a="1"/>
  <c r="F314" i="3" s="1"/>
  <c r="F318" i="3" a="1"/>
  <c r="F318" i="3" s="1"/>
  <c r="F322" i="3" a="1"/>
  <c r="F322" i="3" s="1"/>
  <c r="F326" i="3" a="1"/>
  <c r="F326" i="3" s="1"/>
  <c r="F330" i="3" a="1"/>
  <c r="F330" i="3" s="1"/>
  <c r="F334" i="3" a="1"/>
  <c r="F334" i="3" s="1"/>
  <c r="F338" i="3" a="1"/>
  <c r="F338" i="3" s="1"/>
  <c r="F342" i="3" a="1"/>
  <c r="F342" i="3" s="1"/>
  <c r="F346" i="3" a="1"/>
  <c r="F346" i="3"/>
  <c r="F350" i="3" a="1"/>
  <c r="F350" i="3" s="1"/>
  <c r="F354" i="3" a="1"/>
  <c r="F354" i="3" s="1"/>
  <c r="F358" i="3" a="1"/>
  <c r="F358" i="3" s="1"/>
  <c r="F362" i="3" a="1"/>
  <c r="F362" i="3" s="1"/>
  <c r="F366" i="3" a="1"/>
  <c r="F366" i="3" s="1"/>
  <c r="F370" i="3" a="1"/>
  <c r="F370" i="3" s="1"/>
  <c r="F374" i="3" a="1"/>
  <c r="F374" i="3" s="1"/>
  <c r="F378" i="3" a="1"/>
  <c r="F378" i="3" s="1"/>
  <c r="F382" i="3" a="1"/>
  <c r="F382" i="3"/>
  <c r="F386" i="3" a="1"/>
  <c r="F386" i="3" s="1"/>
  <c r="F390" i="3" a="1"/>
  <c r="F390" i="3" s="1"/>
  <c r="F394" i="3" a="1"/>
  <c r="F394" i="3" s="1"/>
  <c r="F398" i="3" a="1"/>
  <c r="F398" i="3" s="1"/>
  <c r="F402" i="3" a="1"/>
  <c r="F402" i="3" s="1"/>
  <c r="F406" i="3" a="1"/>
  <c r="F406" i="3" s="1"/>
  <c r="F410" i="3" a="1"/>
  <c r="F410" i="3"/>
  <c r="F414" i="3" a="1"/>
  <c r="F414" i="3" s="1"/>
  <c r="F418" i="3" a="1"/>
  <c r="F418" i="3" s="1"/>
  <c r="F422" i="3" a="1"/>
  <c r="F422" i="3"/>
  <c r="F426" i="3" a="1"/>
  <c r="F426" i="3" s="1"/>
  <c r="F430" i="3" a="1"/>
  <c r="F430" i="3" s="1"/>
  <c r="F434" i="3" a="1"/>
  <c r="F434" i="3" s="1"/>
  <c r="F438" i="3" a="1"/>
  <c r="F438" i="3"/>
  <c r="F442" i="3" a="1"/>
  <c r="F442" i="3" s="1"/>
  <c r="F446" i="3" a="1"/>
  <c r="F446" i="3"/>
  <c r="F450" i="3" a="1"/>
  <c r="F450" i="3" s="1"/>
  <c r="F454" i="3" a="1"/>
  <c r="F454" i="3" s="1"/>
  <c r="F458" i="3" a="1"/>
  <c r="F458" i="3" s="1"/>
  <c r="F462" i="3" a="1"/>
  <c r="F462" i="3" s="1"/>
  <c r="F466" i="3" a="1"/>
  <c r="F466" i="3" s="1"/>
  <c r="F470" i="3" a="1"/>
  <c r="F470" i="3" s="1"/>
  <c r="F474" i="3" a="1"/>
  <c r="F474" i="3"/>
  <c r="F478" i="3" a="1"/>
  <c r="F478" i="3" s="1"/>
  <c r="F482" i="3" a="1"/>
  <c r="F482" i="3" s="1"/>
  <c r="F486" i="3" a="1"/>
  <c r="F486" i="3"/>
  <c r="F490" i="3" a="1"/>
  <c r="F490" i="3" s="1"/>
  <c r="F494" i="3" a="1"/>
  <c r="F494" i="3" s="1"/>
  <c r="F30" i="3" a="1"/>
  <c r="F30" i="3"/>
  <c r="F27" i="3" a="1"/>
  <c r="F27" i="3" s="1"/>
  <c r="F33" i="3" a="1"/>
  <c r="F33" i="3" s="1"/>
  <c r="F34" i="3" a="1"/>
  <c r="F34" i="3" s="1"/>
  <c r="F29" i="3" a="1"/>
  <c r="F29" i="3" s="1"/>
  <c r="T666" i="1"/>
  <c r="AF893" i="1"/>
  <c r="AG893" i="1"/>
  <c r="F24" i="3" a="1"/>
  <c r="F24" i="3" s="1"/>
  <c r="U13" i="1"/>
  <c r="AF973" i="1"/>
  <c r="AG973" i="1"/>
  <c r="T664" i="1"/>
  <c r="T656" i="1"/>
  <c r="T648" i="1"/>
  <c r="T640" i="1"/>
  <c r="T616" i="1"/>
  <c r="T600" i="1"/>
  <c r="T592" i="1"/>
  <c r="T584" i="1"/>
  <c r="T576" i="1"/>
  <c r="T560" i="1"/>
  <c r="T516" i="1"/>
  <c r="T500" i="1"/>
  <c r="T492" i="1"/>
  <c r="T464" i="1"/>
  <c r="T460" i="1"/>
  <c r="T436" i="1"/>
  <c r="T428" i="1"/>
  <c r="T424" i="1"/>
  <c r="T416" i="1"/>
  <c r="T408" i="1"/>
  <c r="T400" i="1"/>
  <c r="T396" i="1"/>
  <c r="T388" i="1"/>
  <c r="T376" i="1"/>
  <c r="T360" i="1"/>
  <c r="T356" i="1"/>
  <c r="T348" i="1"/>
  <c r="T340" i="1"/>
  <c r="T328" i="1"/>
  <c r="T312" i="1"/>
  <c r="T296" i="1"/>
  <c r="T288" i="1"/>
  <c r="T272" i="1"/>
  <c r="T252" i="1"/>
  <c r="T240" i="1"/>
  <c r="T228" i="1"/>
  <c r="T216" i="1"/>
  <c r="T208" i="1"/>
  <c r="T200" i="1"/>
  <c r="T192" i="1"/>
  <c r="T112" i="1"/>
  <c r="T84" i="1"/>
  <c r="T60" i="1"/>
  <c r="T56" i="1"/>
  <c r="T48" i="1"/>
  <c r="T32" i="1"/>
  <c r="T24" i="1"/>
  <c r="AH20" i="1"/>
  <c r="Y923" i="1"/>
  <c r="AG923" i="1" s="1"/>
  <c r="T667" i="1"/>
  <c r="T40" i="1"/>
  <c r="T28" i="1"/>
  <c r="T16" i="1"/>
  <c r="T662" i="1"/>
  <c r="T654" i="1"/>
  <c r="T646" i="1"/>
  <c r="T638" i="1"/>
  <c r="T630" i="1"/>
  <c r="T622" i="1"/>
  <c r="T614" i="1"/>
  <c r="T606" i="1"/>
  <c r="T598" i="1"/>
  <c r="T590" i="1"/>
  <c r="T582" i="1"/>
  <c r="T574" i="1"/>
  <c r="T566" i="1"/>
  <c r="T558" i="1"/>
  <c r="T550" i="1"/>
  <c r="T542" i="1"/>
  <c r="T534" i="1"/>
  <c r="T526" i="1"/>
  <c r="T518" i="1"/>
  <c r="T510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374" i="1"/>
  <c r="T366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58" i="1"/>
  <c r="T150" i="1"/>
  <c r="T142" i="1"/>
  <c r="T134" i="1"/>
  <c r="T126" i="1"/>
  <c r="T118" i="1"/>
  <c r="T110" i="1"/>
  <c r="T102" i="1"/>
  <c r="T94" i="1"/>
  <c r="T86" i="1"/>
  <c r="T78" i="1"/>
  <c r="T70" i="1"/>
  <c r="T62" i="1"/>
  <c r="T54" i="1"/>
  <c r="T50" i="1"/>
  <c r="T46" i="1"/>
  <c r="T42" i="1"/>
  <c r="T38" i="1"/>
  <c r="T34" i="1"/>
  <c r="T30" i="1"/>
  <c r="T26" i="1"/>
  <c r="T18" i="1"/>
  <c r="T14" i="1"/>
  <c r="T13" i="1"/>
  <c r="T632" i="1"/>
  <c r="T624" i="1"/>
  <c r="T608" i="1"/>
  <c r="T596" i="1"/>
  <c r="T588" i="1"/>
  <c r="T580" i="1"/>
  <c r="T572" i="1"/>
  <c r="T564" i="1"/>
  <c r="T556" i="1"/>
  <c r="T548" i="1"/>
  <c r="T540" i="1"/>
  <c r="T532" i="1"/>
  <c r="T524" i="1"/>
  <c r="T508" i="1"/>
  <c r="T504" i="1"/>
  <c r="T496" i="1"/>
  <c r="T488" i="1"/>
  <c r="T480" i="1"/>
  <c r="T472" i="1"/>
  <c r="T452" i="1"/>
  <c r="T444" i="1"/>
  <c r="T404" i="1"/>
  <c r="T392" i="1"/>
  <c r="T384" i="1"/>
  <c r="T372" i="1"/>
  <c r="T364" i="1"/>
  <c r="T280" i="1"/>
  <c r="T276" i="1"/>
  <c r="T264" i="1"/>
  <c r="T260" i="1"/>
  <c r="T256" i="1"/>
  <c r="T248" i="1"/>
  <c r="T244" i="1"/>
  <c r="T236" i="1"/>
  <c r="T232" i="1"/>
  <c r="T224" i="1"/>
  <c r="T220" i="1"/>
  <c r="T212" i="1"/>
  <c r="T204" i="1"/>
  <c r="T196" i="1"/>
  <c r="T184" i="1"/>
  <c r="T172" i="1"/>
  <c r="T160" i="1"/>
  <c r="T148" i="1"/>
  <c r="T136" i="1"/>
  <c r="T52" i="1"/>
  <c r="T44" i="1"/>
  <c r="T36" i="1"/>
  <c r="T20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22" i="1"/>
  <c r="T665" i="1"/>
  <c r="T661" i="1"/>
  <c r="T657" i="1"/>
  <c r="T653" i="1"/>
  <c r="T649" i="1"/>
  <c r="T645" i="1"/>
  <c r="T641" i="1"/>
  <c r="T637" i="1"/>
  <c r="T633" i="1"/>
  <c r="T629" i="1"/>
  <c r="T625" i="1"/>
  <c r="T621" i="1"/>
  <c r="T617" i="1"/>
  <c r="T613" i="1"/>
  <c r="T609" i="1"/>
  <c r="T605" i="1"/>
  <c r="T601" i="1"/>
  <c r="T597" i="1"/>
  <c r="T593" i="1"/>
  <c r="T589" i="1"/>
  <c r="T585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9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249" i="1"/>
  <c r="T245" i="1"/>
  <c r="T241" i="1"/>
  <c r="T237" i="1"/>
  <c r="T233" i="1"/>
  <c r="T229" i="1"/>
  <c r="T225" i="1"/>
  <c r="T221" i="1"/>
  <c r="T217" i="1"/>
  <c r="T213" i="1"/>
  <c r="T209" i="1"/>
  <c r="T205" i="1"/>
  <c r="T201" i="1"/>
  <c r="T197" i="1"/>
  <c r="T193" i="1"/>
  <c r="T189" i="1"/>
  <c r="T185" i="1"/>
  <c r="T181" i="1"/>
  <c r="T177" i="1"/>
  <c r="T173" i="1"/>
  <c r="T169" i="1"/>
  <c r="T165" i="1"/>
  <c r="T161" i="1"/>
  <c r="T157" i="1"/>
  <c r="T153" i="1"/>
  <c r="T149" i="1"/>
  <c r="T145" i="1"/>
  <c r="T141" i="1"/>
  <c r="T137" i="1"/>
  <c r="T133" i="1"/>
  <c r="T129" i="1"/>
  <c r="T125" i="1"/>
  <c r="T121" i="1"/>
  <c r="T117" i="1"/>
  <c r="T113" i="1"/>
  <c r="T109" i="1"/>
  <c r="T105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Y945" i="1"/>
  <c r="AG945" i="1" s="1"/>
  <c r="T188" i="1"/>
  <c r="T176" i="1"/>
  <c r="T164" i="1"/>
  <c r="T152" i="1"/>
  <c r="T140" i="1"/>
  <c r="T128" i="1"/>
  <c r="T120" i="1"/>
  <c r="T108" i="1"/>
  <c r="T100" i="1"/>
  <c r="T92" i="1"/>
  <c r="T76" i="1"/>
  <c r="T660" i="1"/>
  <c r="T652" i="1"/>
  <c r="T644" i="1"/>
  <c r="T636" i="1"/>
  <c r="T628" i="1"/>
  <c r="T620" i="1"/>
  <c r="T612" i="1"/>
  <c r="T604" i="1"/>
  <c r="T568" i="1"/>
  <c r="T552" i="1"/>
  <c r="T544" i="1"/>
  <c r="T536" i="1"/>
  <c r="T528" i="1"/>
  <c r="T520" i="1"/>
  <c r="T512" i="1"/>
  <c r="T484" i="1"/>
  <c r="T476" i="1"/>
  <c r="T468" i="1"/>
  <c r="T456" i="1"/>
  <c r="T448" i="1"/>
  <c r="T440" i="1"/>
  <c r="T432" i="1"/>
  <c r="T420" i="1"/>
  <c r="T412" i="1"/>
  <c r="T380" i="1"/>
  <c r="T368" i="1"/>
  <c r="T352" i="1"/>
  <c r="T344" i="1"/>
  <c r="T336" i="1"/>
  <c r="T332" i="1"/>
  <c r="T324" i="1"/>
  <c r="T320" i="1"/>
  <c r="T316" i="1"/>
  <c r="T308" i="1"/>
  <c r="T304" i="1"/>
  <c r="T300" i="1"/>
  <c r="T292" i="1"/>
  <c r="T284" i="1"/>
  <c r="T268" i="1"/>
  <c r="T180" i="1"/>
  <c r="T168" i="1"/>
  <c r="T156" i="1"/>
  <c r="T144" i="1"/>
  <c r="T132" i="1"/>
  <c r="T124" i="1"/>
  <c r="T116" i="1"/>
  <c r="T104" i="1"/>
  <c r="T96" i="1"/>
  <c r="T88" i="1"/>
  <c r="T80" i="1"/>
  <c r="T72" i="1"/>
  <c r="T68" i="1"/>
  <c r="T64" i="1"/>
  <c r="T663" i="1"/>
  <c r="T659" i="1"/>
  <c r="T655" i="1"/>
  <c r="T651" i="1"/>
  <c r="T647" i="1"/>
  <c r="T643" i="1"/>
  <c r="T639" i="1"/>
  <c r="T635" i="1"/>
  <c r="T631" i="1"/>
  <c r="T627" i="1"/>
  <c r="T623" i="1"/>
  <c r="T619" i="1"/>
  <c r="T615" i="1"/>
  <c r="T611" i="1"/>
  <c r="T607" i="1"/>
  <c r="T603" i="1"/>
  <c r="T599" i="1"/>
  <c r="T595" i="1"/>
  <c r="T591" i="1"/>
  <c r="T587" i="1"/>
  <c r="T583" i="1"/>
  <c r="T579" i="1"/>
  <c r="T575" i="1"/>
  <c r="T571" i="1"/>
  <c r="T567" i="1"/>
  <c r="T563" i="1"/>
  <c r="T559" i="1"/>
  <c r="T555" i="1"/>
  <c r="T551" i="1"/>
  <c r="T547" i="1"/>
  <c r="T543" i="1"/>
  <c r="T539" i="1"/>
  <c r="T535" i="1"/>
  <c r="T531" i="1"/>
  <c r="T527" i="1"/>
  <c r="T523" i="1"/>
  <c r="T519" i="1"/>
  <c r="T515" i="1"/>
  <c r="T511" i="1"/>
  <c r="T507" i="1"/>
  <c r="T503" i="1"/>
  <c r="T499" i="1"/>
  <c r="T495" i="1"/>
  <c r="T491" i="1"/>
  <c r="T487" i="1"/>
  <c r="T483" i="1"/>
  <c r="T479" i="1"/>
  <c r="T475" i="1"/>
  <c r="T471" i="1"/>
  <c r="T467" i="1"/>
  <c r="T463" i="1"/>
  <c r="T459" i="1"/>
  <c r="T455" i="1"/>
  <c r="T451" i="1"/>
  <c r="T447" i="1"/>
  <c r="T443" i="1"/>
  <c r="T439" i="1"/>
  <c r="T435" i="1"/>
  <c r="T431" i="1"/>
  <c r="T427" i="1"/>
  <c r="T423" i="1"/>
  <c r="T419" i="1"/>
  <c r="T415" i="1"/>
  <c r="T411" i="1"/>
  <c r="T407" i="1"/>
  <c r="T403" i="1"/>
  <c r="T399" i="1"/>
  <c r="T395" i="1"/>
  <c r="T391" i="1"/>
  <c r="T387" i="1"/>
  <c r="T383" i="1"/>
  <c r="T379" i="1"/>
  <c r="T375" i="1"/>
  <c r="T371" i="1"/>
  <c r="T367" i="1"/>
  <c r="T363" i="1"/>
  <c r="T359" i="1"/>
  <c r="T355" i="1"/>
  <c r="T351" i="1"/>
  <c r="T347" i="1"/>
  <c r="T343" i="1"/>
  <c r="T339" i="1"/>
  <c r="T335" i="1"/>
  <c r="T331" i="1"/>
  <c r="T327" i="1"/>
  <c r="T323" i="1"/>
  <c r="T319" i="1"/>
  <c r="T315" i="1"/>
  <c r="T311" i="1"/>
  <c r="T307" i="1"/>
  <c r="T303" i="1"/>
  <c r="T299" i="1"/>
  <c r="T295" i="1"/>
  <c r="T291" i="1"/>
  <c r="T287" i="1"/>
  <c r="T283" i="1"/>
  <c r="T279" i="1"/>
  <c r="T275" i="1"/>
  <c r="T271" i="1"/>
  <c r="T267" i="1"/>
  <c r="T263" i="1"/>
  <c r="T259" i="1"/>
  <c r="T255" i="1"/>
  <c r="T251" i="1"/>
  <c r="T247" i="1"/>
  <c r="T243" i="1"/>
  <c r="T239" i="1"/>
  <c r="T235" i="1"/>
  <c r="T231" i="1"/>
  <c r="T227" i="1"/>
  <c r="T223" i="1"/>
  <c r="T219" i="1"/>
  <c r="T215" i="1"/>
  <c r="T211" i="1"/>
  <c r="T207" i="1"/>
  <c r="T203" i="1"/>
  <c r="T199" i="1"/>
  <c r="T195" i="1"/>
  <c r="T191" i="1"/>
  <c r="T187" i="1"/>
  <c r="T183" i="1"/>
  <c r="T179" i="1"/>
  <c r="T175" i="1"/>
  <c r="T171" i="1"/>
  <c r="T167" i="1"/>
  <c r="T163" i="1"/>
  <c r="T159" i="1"/>
  <c r="T155" i="1"/>
  <c r="T151" i="1"/>
  <c r="T147" i="1"/>
  <c r="T143" i="1"/>
  <c r="T139" i="1"/>
  <c r="T135" i="1"/>
  <c r="T131" i="1"/>
  <c r="T127" i="1"/>
  <c r="T123" i="1"/>
  <c r="T119" i="1"/>
  <c r="T115" i="1"/>
  <c r="T111" i="1"/>
  <c r="T107" i="1"/>
  <c r="T103" i="1"/>
  <c r="T99" i="1"/>
  <c r="T95" i="1"/>
  <c r="T91" i="1"/>
  <c r="T87" i="1"/>
  <c r="T83" i="1"/>
  <c r="T79" i="1"/>
  <c r="T75" i="1"/>
  <c r="T71" i="1"/>
  <c r="T67" i="1"/>
  <c r="T63" i="1"/>
  <c r="T59" i="1"/>
  <c r="T55" i="1"/>
  <c r="T51" i="1"/>
  <c r="T47" i="1"/>
  <c r="T43" i="1"/>
  <c r="T39" i="1"/>
  <c r="T35" i="1"/>
  <c r="T31" i="1"/>
  <c r="T27" i="1"/>
  <c r="T23" i="1"/>
  <c r="T19" i="1"/>
  <c r="T15" i="1"/>
  <c r="E447" i="3"/>
  <c r="K447" i="3"/>
  <c r="E367" i="3"/>
  <c r="K367" i="3"/>
  <c r="K466" i="3"/>
  <c r="E466" i="3"/>
  <c r="K434" i="3"/>
  <c r="E434" i="3"/>
  <c r="K402" i="3"/>
  <c r="E402" i="3"/>
  <c r="K370" i="3"/>
  <c r="E370" i="3"/>
  <c r="K338" i="3"/>
  <c r="E338" i="3"/>
  <c r="E287" i="3"/>
  <c r="K287" i="3"/>
  <c r="E213" i="3"/>
  <c r="K213" i="3"/>
  <c r="E301" i="3"/>
  <c r="K301" i="3"/>
  <c r="E347" i="3"/>
  <c r="K347" i="3"/>
  <c r="E495" i="3"/>
  <c r="K495" i="3"/>
  <c r="K468" i="3"/>
  <c r="E468" i="3"/>
  <c r="K436" i="3"/>
  <c r="E436" i="3"/>
  <c r="K404" i="3"/>
  <c r="E404" i="3"/>
  <c r="K372" i="3"/>
  <c r="E372" i="3"/>
  <c r="K340" i="3"/>
  <c r="E340" i="3"/>
  <c r="K218" i="3"/>
  <c r="E218" i="3"/>
  <c r="E239" i="3"/>
  <c r="K239" i="3"/>
  <c r="K28" i="3"/>
  <c r="E28" i="3"/>
  <c r="K310" i="3"/>
  <c r="E310" i="3"/>
  <c r="K294" i="3"/>
  <c r="E294" i="3"/>
  <c r="K278" i="3"/>
  <c r="E278" i="3"/>
  <c r="K262" i="3"/>
  <c r="E262" i="3"/>
  <c r="E201" i="3"/>
  <c r="K201" i="3"/>
  <c r="E177" i="3"/>
  <c r="K177" i="3"/>
  <c r="K116" i="3"/>
  <c r="E116" i="3"/>
  <c r="K30" i="3"/>
  <c r="E30" i="3"/>
  <c r="K500" i="3"/>
  <c r="E500" i="3"/>
  <c r="E443" i="3"/>
  <c r="K443" i="3"/>
  <c r="E379" i="3"/>
  <c r="K379" i="3"/>
  <c r="E75" i="3"/>
  <c r="K75" i="3"/>
  <c r="E175" i="3"/>
  <c r="K175" i="3"/>
  <c r="K154" i="3"/>
  <c r="E154" i="3"/>
  <c r="K48" i="3"/>
  <c r="E48" i="3"/>
  <c r="K35" i="3"/>
  <c r="E35" i="3"/>
  <c r="K11" i="3"/>
  <c r="E11" i="3"/>
  <c r="E479" i="3"/>
  <c r="K479" i="3"/>
  <c r="E427" i="3"/>
  <c r="K427" i="3"/>
  <c r="E363" i="3"/>
  <c r="K363" i="3"/>
  <c r="E351" i="3"/>
  <c r="K351" i="3"/>
  <c r="E463" i="3"/>
  <c r="K463" i="3"/>
  <c r="K194" i="3"/>
  <c r="E194" i="3"/>
  <c r="E303" i="3"/>
  <c r="K303" i="3"/>
  <c r="E271" i="3"/>
  <c r="K271" i="3"/>
  <c r="E493" i="3"/>
  <c r="K493" i="3"/>
  <c r="E317" i="3"/>
  <c r="K317" i="3"/>
  <c r="E285" i="3"/>
  <c r="K285" i="3"/>
  <c r="E253" i="3"/>
  <c r="K253" i="3"/>
  <c r="K490" i="3"/>
  <c r="E490" i="3"/>
  <c r="K476" i="3"/>
  <c r="E476" i="3"/>
  <c r="K460" i="3"/>
  <c r="E460" i="3"/>
  <c r="K444" i="3"/>
  <c r="E444" i="3"/>
  <c r="K428" i="3"/>
  <c r="E428" i="3"/>
  <c r="K412" i="3"/>
  <c r="E412" i="3"/>
  <c r="K396" i="3"/>
  <c r="E396" i="3"/>
  <c r="K380" i="3"/>
  <c r="E380" i="3"/>
  <c r="K364" i="3"/>
  <c r="E364" i="3"/>
  <c r="K348" i="3"/>
  <c r="E348" i="3"/>
  <c r="K332" i="3"/>
  <c r="E332" i="3"/>
  <c r="E223" i="3"/>
  <c r="K223" i="3"/>
  <c r="E72" i="3"/>
  <c r="K72" i="3"/>
  <c r="K322" i="3"/>
  <c r="E322" i="3"/>
  <c r="K306" i="3"/>
  <c r="E306" i="3"/>
  <c r="K290" i="3"/>
  <c r="E290" i="3"/>
  <c r="K274" i="3"/>
  <c r="E274" i="3"/>
  <c r="K258" i="3"/>
  <c r="E258" i="3"/>
  <c r="K238" i="3"/>
  <c r="E238" i="3"/>
  <c r="E217" i="3"/>
  <c r="K217" i="3"/>
  <c r="E235" i="3"/>
  <c r="K235" i="3"/>
  <c r="K192" i="3"/>
  <c r="E192" i="3"/>
  <c r="K157" i="3"/>
  <c r="E157" i="3"/>
  <c r="K26" i="3"/>
  <c r="E26" i="3"/>
  <c r="E119" i="3"/>
  <c r="K119" i="3"/>
  <c r="K9" i="3"/>
  <c r="E9" i="3"/>
  <c r="E475" i="3"/>
  <c r="K475" i="3"/>
  <c r="E415" i="3"/>
  <c r="K415" i="3"/>
  <c r="K470" i="3"/>
  <c r="E470" i="3"/>
  <c r="K454" i="3"/>
  <c r="E454" i="3"/>
  <c r="K438" i="3"/>
  <c r="E438" i="3"/>
  <c r="K422" i="3"/>
  <c r="E422" i="3"/>
  <c r="K406" i="3"/>
  <c r="E406" i="3"/>
  <c r="K390" i="3"/>
  <c r="E390" i="3"/>
  <c r="K374" i="3"/>
  <c r="E374" i="3"/>
  <c r="K358" i="3"/>
  <c r="E358" i="3"/>
  <c r="K342" i="3"/>
  <c r="E342" i="3"/>
  <c r="K326" i="3"/>
  <c r="E326" i="3"/>
  <c r="E501" i="3"/>
  <c r="K501" i="3"/>
  <c r="E477" i="3"/>
  <c r="K477" i="3"/>
  <c r="E461" i="3"/>
  <c r="K461" i="3"/>
  <c r="E445" i="3"/>
  <c r="K445" i="3"/>
  <c r="E429" i="3"/>
  <c r="K429" i="3"/>
  <c r="E413" i="3"/>
  <c r="K413" i="3"/>
  <c r="E397" i="3"/>
  <c r="K397" i="3"/>
  <c r="E381" i="3"/>
  <c r="K381" i="3"/>
  <c r="E365" i="3"/>
  <c r="K365" i="3"/>
  <c r="E349" i="3"/>
  <c r="K349" i="3"/>
  <c r="E333" i="3"/>
  <c r="K333" i="3"/>
  <c r="K498" i="3"/>
  <c r="E498" i="3"/>
  <c r="E487" i="3"/>
  <c r="K487" i="3"/>
  <c r="E299" i="3"/>
  <c r="K299" i="3"/>
  <c r="E267" i="3"/>
  <c r="K267" i="3"/>
  <c r="E229" i="3"/>
  <c r="K229" i="3"/>
  <c r="E231" i="3"/>
  <c r="K231" i="3"/>
  <c r="K220" i="3"/>
  <c r="E220" i="3"/>
  <c r="E199" i="3"/>
  <c r="K199" i="3"/>
  <c r="E115" i="3"/>
  <c r="K115" i="3"/>
  <c r="K176" i="3"/>
  <c r="E176" i="3"/>
  <c r="E179" i="3"/>
  <c r="K179" i="3"/>
  <c r="K90" i="3"/>
  <c r="E90" i="3"/>
  <c r="Q890" i="1"/>
  <c r="R890" i="1" s="1"/>
  <c r="S890" i="1"/>
  <c r="Q886" i="1"/>
  <c r="R886" i="1" s="1"/>
  <c r="S886" i="1" s="1"/>
  <c r="Q882" i="1"/>
  <c r="R882" i="1"/>
  <c r="S882" i="1" s="1"/>
  <c r="Q878" i="1"/>
  <c r="R878" i="1"/>
  <c r="S878" i="1"/>
  <c r="Q874" i="1"/>
  <c r="R874" i="1" s="1"/>
  <c r="S874" i="1" s="1"/>
  <c r="Q870" i="1"/>
  <c r="R870" i="1"/>
  <c r="S870" i="1" s="1"/>
  <c r="Q866" i="1"/>
  <c r="R866" i="1"/>
  <c r="S866" i="1" s="1"/>
  <c r="Q862" i="1"/>
  <c r="R862" i="1"/>
  <c r="S862" i="1"/>
  <c r="Q858" i="1"/>
  <c r="R858" i="1" s="1"/>
  <c r="S858" i="1"/>
  <c r="Q854" i="1"/>
  <c r="R854" i="1"/>
  <c r="S854" i="1" s="1"/>
  <c r="Q850" i="1"/>
  <c r="R850" i="1"/>
  <c r="S850" i="1"/>
  <c r="Q846" i="1"/>
  <c r="R846" i="1"/>
  <c r="S846" i="1"/>
  <c r="Q842" i="1"/>
  <c r="R842" i="1" s="1"/>
  <c r="S842" i="1"/>
  <c r="Q838" i="1"/>
  <c r="R838" i="1"/>
  <c r="S838" i="1" s="1"/>
  <c r="Q834" i="1"/>
  <c r="R834" i="1"/>
  <c r="S834" i="1" s="1"/>
  <c r="Q830" i="1"/>
  <c r="R830" i="1"/>
  <c r="S830" i="1"/>
  <c r="Q826" i="1"/>
  <c r="R826" i="1" s="1"/>
  <c r="S826" i="1"/>
  <c r="Q822" i="1"/>
  <c r="R822" i="1"/>
  <c r="S822" i="1" s="1"/>
  <c r="Q818" i="1"/>
  <c r="R818" i="1"/>
  <c r="S818" i="1" s="1"/>
  <c r="Q814" i="1"/>
  <c r="R814" i="1"/>
  <c r="S814" i="1"/>
  <c r="Q810" i="1"/>
  <c r="R810" i="1" s="1"/>
  <c r="S810" i="1" s="1"/>
  <c r="Q806" i="1"/>
  <c r="R806" i="1"/>
  <c r="S806" i="1" s="1"/>
  <c r="Q802" i="1"/>
  <c r="R802" i="1"/>
  <c r="S802" i="1" s="1"/>
  <c r="Q798" i="1"/>
  <c r="R798" i="1"/>
  <c r="S798" i="1"/>
  <c r="Q794" i="1"/>
  <c r="R794" i="1" s="1"/>
  <c r="S794" i="1"/>
  <c r="Q790" i="1"/>
  <c r="R790" i="1"/>
  <c r="S790" i="1" s="1"/>
  <c r="Q786" i="1"/>
  <c r="R786" i="1"/>
  <c r="S786" i="1" s="1"/>
  <c r="Q782" i="1"/>
  <c r="R782" i="1"/>
  <c r="S782" i="1"/>
  <c r="Q778" i="1"/>
  <c r="R778" i="1" s="1"/>
  <c r="S778" i="1"/>
  <c r="Q774" i="1"/>
  <c r="R774" i="1"/>
  <c r="S774" i="1" s="1"/>
  <c r="Q770" i="1"/>
  <c r="R770" i="1"/>
  <c r="S770" i="1" s="1"/>
  <c r="Q766" i="1"/>
  <c r="R766" i="1"/>
  <c r="S766" i="1"/>
  <c r="Q762" i="1"/>
  <c r="R762" i="1" s="1"/>
  <c r="S762" i="1"/>
  <c r="Q758" i="1"/>
  <c r="R758" i="1" s="1"/>
  <c r="S758" i="1" s="1"/>
  <c r="Q754" i="1"/>
  <c r="R754" i="1"/>
  <c r="S754" i="1" s="1"/>
  <c r="Q746" i="1"/>
  <c r="R746" i="1"/>
  <c r="S746" i="1"/>
  <c r="Q742" i="1"/>
  <c r="R742" i="1" s="1"/>
  <c r="S742" i="1"/>
  <c r="Q738" i="1"/>
  <c r="R738" i="1"/>
  <c r="S738" i="1" s="1"/>
  <c r="Q734" i="1"/>
  <c r="R734" i="1"/>
  <c r="S734" i="1" s="1"/>
  <c r="Q730" i="1"/>
  <c r="R730" i="1"/>
  <c r="S730" i="1" s="1"/>
  <c r="Q726" i="1"/>
  <c r="R726" i="1" s="1"/>
  <c r="S726" i="1"/>
  <c r="Q722" i="1"/>
  <c r="R722" i="1"/>
  <c r="S722" i="1" s="1"/>
  <c r="Q718" i="1"/>
  <c r="R718" i="1"/>
  <c r="S718" i="1" s="1"/>
  <c r="Q714" i="1"/>
  <c r="R714" i="1"/>
  <c r="S714" i="1"/>
  <c r="Q710" i="1"/>
  <c r="R710" i="1" s="1"/>
  <c r="S710" i="1"/>
  <c r="Q706" i="1"/>
  <c r="R706" i="1"/>
  <c r="S706" i="1" s="1"/>
  <c r="Q702" i="1"/>
  <c r="R702" i="1" s="1"/>
  <c r="S702" i="1" s="1"/>
  <c r="Q698" i="1"/>
  <c r="R698" i="1"/>
  <c r="S698" i="1"/>
  <c r="Q694" i="1"/>
  <c r="R694" i="1" s="1"/>
  <c r="S694" i="1"/>
  <c r="Q690" i="1"/>
  <c r="R690" i="1" s="1"/>
  <c r="S690" i="1" s="1"/>
  <c r="Q686" i="1"/>
  <c r="R686" i="1"/>
  <c r="S686" i="1" s="1"/>
  <c r="Q682" i="1"/>
  <c r="R682" i="1"/>
  <c r="S682" i="1"/>
  <c r="Q678" i="1"/>
  <c r="R678" i="1" s="1"/>
  <c r="S678" i="1"/>
  <c r="Q674" i="1"/>
  <c r="R674" i="1"/>
  <c r="S674" i="1" s="1"/>
  <c r="Q670" i="1"/>
  <c r="R670" i="1"/>
  <c r="S670" i="1" s="1"/>
  <c r="Q666" i="1"/>
  <c r="R666" i="1"/>
  <c r="S666" i="1"/>
  <c r="Q662" i="1"/>
  <c r="R662" i="1" s="1"/>
  <c r="S662" i="1"/>
  <c r="Q658" i="1"/>
  <c r="R658" i="1"/>
  <c r="S658" i="1" s="1"/>
  <c r="Q654" i="1"/>
  <c r="R654" i="1"/>
  <c r="S654" i="1" s="1"/>
  <c r="Q650" i="1"/>
  <c r="R650" i="1"/>
  <c r="S650" i="1"/>
  <c r="Q646" i="1"/>
  <c r="R646" i="1" s="1"/>
  <c r="S646" i="1"/>
  <c r="Q642" i="1"/>
  <c r="R642" i="1"/>
  <c r="S642" i="1" s="1"/>
  <c r="Q638" i="1"/>
  <c r="R638" i="1"/>
  <c r="S638" i="1" s="1"/>
  <c r="Q634" i="1"/>
  <c r="R634" i="1"/>
  <c r="S634" i="1"/>
  <c r="Q630" i="1"/>
  <c r="R630" i="1" s="1"/>
  <c r="S630" i="1"/>
  <c r="Q626" i="1"/>
  <c r="R626" i="1" s="1"/>
  <c r="S626" i="1" s="1"/>
  <c r="Q622" i="1"/>
  <c r="R622" i="1"/>
  <c r="S622" i="1" s="1"/>
  <c r="Q618" i="1"/>
  <c r="R618" i="1"/>
  <c r="S618" i="1"/>
  <c r="Q614" i="1"/>
  <c r="R614" i="1" s="1"/>
  <c r="S614" i="1"/>
  <c r="Q610" i="1"/>
  <c r="R610" i="1"/>
  <c r="S610" i="1" s="1"/>
  <c r="Q606" i="1"/>
  <c r="R606" i="1"/>
  <c r="S606" i="1" s="1"/>
  <c r="Q602" i="1"/>
  <c r="R602" i="1"/>
  <c r="S602" i="1" s="1"/>
  <c r="Q598" i="1"/>
  <c r="R598" i="1" s="1"/>
  <c r="S598" i="1"/>
  <c r="Q594" i="1"/>
  <c r="R594" i="1"/>
  <c r="S594" i="1" s="1"/>
  <c r="Q590" i="1"/>
  <c r="R590" i="1"/>
  <c r="S590" i="1"/>
  <c r="Q586" i="1"/>
  <c r="R586" i="1"/>
  <c r="S586" i="1"/>
  <c r="Q582" i="1"/>
  <c r="R582" i="1" s="1"/>
  <c r="S582" i="1"/>
  <c r="Q578" i="1"/>
  <c r="R578" i="1"/>
  <c r="S578" i="1" s="1"/>
  <c r="Q574" i="1"/>
  <c r="R574" i="1" s="1"/>
  <c r="S574" i="1" s="1"/>
  <c r="Q570" i="1"/>
  <c r="R570" i="1"/>
  <c r="S570" i="1"/>
  <c r="Q566" i="1"/>
  <c r="R566" i="1" s="1"/>
  <c r="S566" i="1"/>
  <c r="Q350" i="1"/>
  <c r="R350" i="1"/>
  <c r="S350" i="1" s="1"/>
  <c r="Q346" i="1"/>
  <c r="R346" i="1"/>
  <c r="S346" i="1" s="1"/>
  <c r="Q342" i="1"/>
  <c r="R342" i="1"/>
  <c r="S342" i="1"/>
  <c r="Q338" i="1"/>
  <c r="R338" i="1" s="1"/>
  <c r="S338" i="1" s="1"/>
  <c r="Q334" i="1"/>
  <c r="R334" i="1"/>
  <c r="S334" i="1" s="1"/>
  <c r="Q330" i="1"/>
  <c r="R330" i="1"/>
  <c r="S330" i="1" s="1"/>
  <c r="Q326" i="1"/>
  <c r="R326" i="1"/>
  <c r="S326" i="1" s="1"/>
  <c r="Q322" i="1"/>
  <c r="R322" i="1" s="1"/>
  <c r="S322" i="1"/>
  <c r="Q318" i="1"/>
  <c r="R318" i="1"/>
  <c r="S318" i="1" s="1"/>
  <c r="Q314" i="1"/>
  <c r="R314" i="1"/>
  <c r="S314" i="1"/>
  <c r="Q310" i="1"/>
  <c r="R310" i="1"/>
  <c r="S310" i="1"/>
  <c r="Q306" i="1"/>
  <c r="R306" i="1" s="1"/>
  <c r="S306" i="1"/>
  <c r="Q302" i="1"/>
  <c r="R302" i="1"/>
  <c r="S302" i="1" s="1"/>
  <c r="Q298" i="1"/>
  <c r="R298" i="1" s="1"/>
  <c r="S298" i="1" s="1"/>
  <c r="Q294" i="1"/>
  <c r="R294" i="1"/>
  <c r="S294" i="1"/>
  <c r="Q290" i="1"/>
  <c r="R290" i="1" s="1"/>
  <c r="S290" i="1"/>
  <c r="Q286" i="1"/>
  <c r="R286" i="1"/>
  <c r="S286" i="1" s="1"/>
  <c r="Q282" i="1"/>
  <c r="R282" i="1"/>
  <c r="S282" i="1" s="1"/>
  <c r="Q278" i="1"/>
  <c r="R278" i="1"/>
  <c r="S278" i="1"/>
  <c r="Q274" i="1"/>
  <c r="R274" i="1" s="1"/>
  <c r="S274" i="1"/>
  <c r="Q270" i="1"/>
  <c r="R270" i="1"/>
  <c r="S270" i="1" s="1"/>
  <c r="Q266" i="1"/>
  <c r="R266" i="1"/>
  <c r="S266" i="1" s="1"/>
  <c r="Q262" i="1"/>
  <c r="R262" i="1"/>
  <c r="S262" i="1" s="1"/>
  <c r="Q258" i="1"/>
  <c r="R258" i="1" s="1"/>
  <c r="S258" i="1"/>
  <c r="Q254" i="1"/>
  <c r="R254" i="1"/>
  <c r="S254" i="1" s="1"/>
  <c r="Q250" i="1"/>
  <c r="R250" i="1"/>
  <c r="S250" i="1"/>
  <c r="Q246" i="1"/>
  <c r="R246" i="1"/>
  <c r="S246" i="1"/>
  <c r="Q242" i="1"/>
  <c r="R242" i="1" s="1"/>
  <c r="S242" i="1"/>
  <c r="Q238" i="1"/>
  <c r="R238" i="1"/>
  <c r="S238" i="1" s="1"/>
  <c r="Q234" i="1"/>
  <c r="R234" i="1" s="1"/>
  <c r="S234" i="1" s="1"/>
  <c r="Q230" i="1"/>
  <c r="R230" i="1"/>
  <c r="S230" i="1"/>
  <c r="Q226" i="1"/>
  <c r="R226" i="1" s="1"/>
  <c r="S226" i="1"/>
  <c r="Q222" i="1"/>
  <c r="R222" i="1"/>
  <c r="S222" i="1" s="1"/>
  <c r="Q218" i="1"/>
  <c r="R218" i="1"/>
  <c r="S218" i="1" s="1"/>
  <c r="Q214" i="1"/>
  <c r="R214" i="1"/>
  <c r="S214" i="1"/>
  <c r="Q210" i="1"/>
  <c r="R210" i="1" s="1"/>
  <c r="S210" i="1" s="1"/>
  <c r="Q206" i="1"/>
  <c r="R206" i="1"/>
  <c r="S206" i="1" s="1"/>
  <c r="Q202" i="1"/>
  <c r="R202" i="1"/>
  <c r="S202" i="1" s="1"/>
  <c r="Q198" i="1"/>
  <c r="R198" i="1"/>
  <c r="S198" i="1"/>
  <c r="Q194" i="1"/>
  <c r="R194" i="1" s="1"/>
  <c r="S194" i="1"/>
  <c r="Q190" i="1"/>
  <c r="R190" i="1"/>
  <c r="S190" i="1" s="1"/>
  <c r="Q186" i="1"/>
  <c r="R186" i="1"/>
  <c r="S186" i="1" s="1"/>
  <c r="Q182" i="1"/>
  <c r="R182" i="1"/>
  <c r="S182" i="1"/>
  <c r="Q178" i="1"/>
  <c r="R178" i="1" s="1"/>
  <c r="S178" i="1"/>
  <c r="Q174" i="1"/>
  <c r="R174" i="1"/>
  <c r="S174" i="1" s="1"/>
  <c r="Q170" i="1"/>
  <c r="R170" i="1"/>
  <c r="S170" i="1" s="1"/>
  <c r="Q166" i="1"/>
  <c r="R166" i="1"/>
  <c r="S166" i="1"/>
  <c r="Q162" i="1"/>
  <c r="R162" i="1" s="1"/>
  <c r="S162" i="1"/>
  <c r="Q158" i="1"/>
  <c r="R158" i="1" s="1"/>
  <c r="S158" i="1" s="1"/>
  <c r="Q154" i="1"/>
  <c r="R154" i="1"/>
  <c r="S154" i="1" s="1"/>
  <c r="Q150" i="1"/>
  <c r="R150" i="1"/>
  <c r="S150" i="1"/>
  <c r="Q146" i="1"/>
  <c r="R146" i="1" s="1"/>
  <c r="S146" i="1" s="1"/>
  <c r="Q142" i="1"/>
  <c r="R142" i="1"/>
  <c r="S142" i="1" s="1"/>
  <c r="Q138" i="1"/>
  <c r="R138" i="1"/>
  <c r="S138" i="1" s="1"/>
  <c r="Q134" i="1"/>
  <c r="R134" i="1"/>
  <c r="S134" i="1"/>
  <c r="Q130" i="1"/>
  <c r="R130" i="1" s="1"/>
  <c r="S130" i="1"/>
  <c r="Q126" i="1"/>
  <c r="R126" i="1"/>
  <c r="S126" i="1" s="1"/>
  <c r="Q122" i="1"/>
  <c r="R122" i="1"/>
  <c r="S122" i="1"/>
  <c r="Q118" i="1"/>
  <c r="R118" i="1"/>
  <c r="S118" i="1"/>
  <c r="Q114" i="1"/>
  <c r="R114" i="1" s="1"/>
  <c r="S114" i="1"/>
  <c r="Q110" i="1"/>
  <c r="R110" i="1"/>
  <c r="S110" i="1" s="1"/>
  <c r="Q106" i="1"/>
  <c r="R106" i="1"/>
  <c r="S106" i="1" s="1"/>
  <c r="Q102" i="1"/>
  <c r="R102" i="1"/>
  <c r="S102" i="1"/>
  <c r="Q98" i="1"/>
  <c r="R98" i="1" s="1"/>
  <c r="S98" i="1"/>
  <c r="Q94" i="1"/>
  <c r="R94" i="1"/>
  <c r="S94" i="1" s="1"/>
  <c r="Q90" i="1"/>
  <c r="R90" i="1"/>
  <c r="S90" i="1" s="1"/>
  <c r="Q86" i="1"/>
  <c r="R86" i="1"/>
  <c r="S86" i="1"/>
  <c r="Q82" i="1"/>
  <c r="R82" i="1" s="1"/>
  <c r="S82" i="1" s="1"/>
  <c r="Q78" i="1"/>
  <c r="R78" i="1"/>
  <c r="S78" i="1" s="1"/>
  <c r="Q74" i="1"/>
  <c r="R74" i="1"/>
  <c r="S74" i="1" s="1"/>
  <c r="Q70" i="1"/>
  <c r="R70" i="1"/>
  <c r="S70" i="1"/>
  <c r="Q66" i="1"/>
  <c r="R66" i="1" s="1"/>
  <c r="S66" i="1"/>
  <c r="Q62" i="1"/>
  <c r="R62" i="1"/>
  <c r="S62" i="1" s="1"/>
  <c r="Q58" i="1"/>
  <c r="R58" i="1"/>
  <c r="S58" i="1" s="1"/>
  <c r="Q54" i="1"/>
  <c r="R54" i="1"/>
  <c r="S54" i="1"/>
  <c r="Q50" i="1"/>
  <c r="R50" i="1" s="1"/>
  <c r="S50" i="1"/>
  <c r="Q46" i="1"/>
  <c r="R46" i="1"/>
  <c r="S46" i="1" s="1"/>
  <c r="Q42" i="1"/>
  <c r="R42" i="1"/>
  <c r="S42" i="1" s="1"/>
  <c r="Q38" i="1"/>
  <c r="R38" i="1"/>
  <c r="S38" i="1"/>
  <c r="Q34" i="1"/>
  <c r="R34" i="1" s="1"/>
  <c r="S34" i="1"/>
  <c r="Q30" i="1"/>
  <c r="R30" i="1" s="1"/>
  <c r="S30" i="1" s="1"/>
  <c r="Q26" i="1"/>
  <c r="R26" i="1"/>
  <c r="S26" i="1" s="1"/>
  <c r="Q22" i="1"/>
  <c r="R22" i="1"/>
  <c r="S22" i="1"/>
  <c r="Q18" i="1"/>
  <c r="R18" i="1" s="1"/>
  <c r="S18" i="1"/>
  <c r="Q14" i="1"/>
  <c r="R14" i="1"/>
  <c r="S14" i="1" s="1"/>
  <c r="Y896" i="1"/>
  <c r="Q750" i="1"/>
  <c r="R750" i="1" s="1"/>
  <c r="S750" i="1" s="1"/>
  <c r="Q889" i="1"/>
  <c r="R889" i="1" s="1"/>
  <c r="S889" i="1" s="1"/>
  <c r="Q885" i="1"/>
  <c r="R885" i="1"/>
  <c r="S885" i="1" s="1"/>
  <c r="Q881" i="1"/>
  <c r="R881" i="1" s="1"/>
  <c r="S881" i="1" s="1"/>
  <c r="Q877" i="1"/>
  <c r="R877" i="1"/>
  <c r="S877" i="1" s="1"/>
  <c r="Q873" i="1"/>
  <c r="R873" i="1" s="1"/>
  <c r="S873" i="1" s="1"/>
  <c r="Q869" i="1"/>
  <c r="R869" i="1"/>
  <c r="S869" i="1" s="1"/>
  <c r="Q865" i="1"/>
  <c r="R865" i="1" s="1"/>
  <c r="S865" i="1"/>
  <c r="Q861" i="1"/>
  <c r="R861" i="1" s="1"/>
  <c r="S861" i="1" s="1"/>
  <c r="Q857" i="1"/>
  <c r="R857" i="1" s="1"/>
  <c r="S857" i="1"/>
  <c r="Q853" i="1"/>
  <c r="R853" i="1"/>
  <c r="S853" i="1"/>
  <c r="Q849" i="1"/>
  <c r="R849" i="1" s="1"/>
  <c r="S849" i="1" s="1"/>
  <c r="Q845" i="1"/>
  <c r="R845" i="1" s="1"/>
  <c r="S845" i="1" s="1"/>
  <c r="Q841" i="1"/>
  <c r="R841" i="1" s="1"/>
  <c r="S841" i="1"/>
  <c r="Q837" i="1"/>
  <c r="R837" i="1"/>
  <c r="S837" i="1" s="1"/>
  <c r="Q833" i="1"/>
  <c r="R833" i="1" s="1"/>
  <c r="S833" i="1" s="1"/>
  <c r="Q829" i="1"/>
  <c r="R829" i="1" s="1"/>
  <c r="S829" i="1" s="1"/>
  <c r="Q825" i="1"/>
  <c r="R825" i="1"/>
  <c r="S825" i="1" s="1"/>
  <c r="Q821" i="1"/>
  <c r="R821" i="1"/>
  <c r="S821" i="1" s="1"/>
  <c r="Q817" i="1"/>
  <c r="R817" i="1" s="1"/>
  <c r="S817" i="1" s="1"/>
  <c r="Q813" i="1"/>
  <c r="R813" i="1"/>
  <c r="S813" i="1" s="1"/>
  <c r="Q809" i="1"/>
  <c r="R809" i="1" s="1"/>
  <c r="S809" i="1"/>
  <c r="Q805" i="1"/>
  <c r="R805" i="1"/>
  <c r="S805" i="1" s="1"/>
  <c r="Q801" i="1"/>
  <c r="R801" i="1" s="1"/>
  <c r="S801" i="1" s="1"/>
  <c r="Q797" i="1"/>
  <c r="R797" i="1" s="1"/>
  <c r="S797" i="1" s="1"/>
  <c r="Q793" i="1"/>
  <c r="R793" i="1" s="1"/>
  <c r="S793" i="1" s="1"/>
  <c r="Q789" i="1"/>
  <c r="R789" i="1"/>
  <c r="S789" i="1"/>
  <c r="Q785" i="1"/>
  <c r="R785" i="1" s="1"/>
  <c r="S785" i="1" s="1"/>
  <c r="Q781" i="1"/>
  <c r="R781" i="1" s="1"/>
  <c r="S781" i="1" s="1"/>
  <c r="Q777" i="1"/>
  <c r="R777" i="1" s="1"/>
  <c r="S777" i="1"/>
  <c r="Q773" i="1"/>
  <c r="R773" i="1"/>
  <c r="S773" i="1" s="1"/>
  <c r="Q769" i="1"/>
  <c r="R769" i="1" s="1"/>
  <c r="S769" i="1" s="1"/>
  <c r="Q765" i="1"/>
  <c r="R765" i="1" s="1"/>
  <c r="S765" i="1" s="1"/>
  <c r="Q761" i="1"/>
  <c r="R761" i="1" s="1"/>
  <c r="S761" i="1" s="1"/>
  <c r="Q757" i="1"/>
  <c r="R757" i="1"/>
  <c r="S757" i="1" s="1"/>
  <c r="Q753" i="1"/>
  <c r="R753" i="1" s="1"/>
  <c r="S753" i="1" s="1"/>
  <c r="Q749" i="1"/>
  <c r="R749" i="1"/>
  <c r="S749" i="1" s="1"/>
  <c r="Q745" i="1"/>
  <c r="R745" i="1" s="1"/>
  <c r="S745" i="1" s="1"/>
  <c r="Q741" i="1"/>
  <c r="R741" i="1"/>
  <c r="S741" i="1" s="1"/>
  <c r="Q737" i="1"/>
  <c r="R737" i="1" s="1"/>
  <c r="S737" i="1"/>
  <c r="Q733" i="1"/>
  <c r="R733" i="1" s="1"/>
  <c r="S733" i="1" s="1"/>
  <c r="Q729" i="1"/>
  <c r="R729" i="1" s="1"/>
  <c r="S729" i="1"/>
  <c r="Q725" i="1"/>
  <c r="R725" i="1"/>
  <c r="S725" i="1"/>
  <c r="Q721" i="1"/>
  <c r="R721" i="1" s="1"/>
  <c r="S721" i="1" s="1"/>
  <c r="Q717" i="1"/>
  <c r="R717" i="1" s="1"/>
  <c r="S717" i="1" s="1"/>
  <c r="Q713" i="1"/>
  <c r="R713" i="1" s="1"/>
  <c r="S713" i="1"/>
  <c r="Q709" i="1"/>
  <c r="R709" i="1"/>
  <c r="S709" i="1" s="1"/>
  <c r="Q705" i="1"/>
  <c r="R705" i="1" s="1"/>
  <c r="S705" i="1" s="1"/>
  <c r="Q701" i="1"/>
  <c r="R701" i="1" s="1"/>
  <c r="S701" i="1" s="1"/>
  <c r="Q697" i="1"/>
  <c r="R697" i="1"/>
  <c r="S697" i="1" s="1"/>
  <c r="Q693" i="1"/>
  <c r="R693" i="1"/>
  <c r="S693" i="1" s="1"/>
  <c r="Q689" i="1"/>
  <c r="R689" i="1" s="1"/>
  <c r="S689" i="1" s="1"/>
  <c r="Q685" i="1"/>
  <c r="R685" i="1"/>
  <c r="S685" i="1" s="1"/>
  <c r="Q681" i="1"/>
  <c r="R681" i="1" s="1"/>
  <c r="S681" i="1"/>
  <c r="Q569" i="1"/>
  <c r="R569" i="1"/>
  <c r="S569" i="1" s="1"/>
  <c r="Q565" i="1"/>
  <c r="R565" i="1" s="1"/>
  <c r="S565" i="1" s="1"/>
  <c r="Q561" i="1"/>
  <c r="R561" i="1" s="1"/>
  <c r="S561" i="1" s="1"/>
  <c r="Q557" i="1"/>
  <c r="R557" i="1" s="1"/>
  <c r="S557" i="1" s="1"/>
  <c r="Q677" i="1"/>
  <c r="R677" i="1"/>
  <c r="S677" i="1"/>
  <c r="Q673" i="1"/>
  <c r="R673" i="1" s="1"/>
  <c r="S673" i="1" s="1"/>
  <c r="Q669" i="1"/>
  <c r="R669" i="1" s="1"/>
  <c r="S669" i="1" s="1"/>
  <c r="Q665" i="1"/>
  <c r="R665" i="1" s="1"/>
  <c r="S665" i="1"/>
  <c r="Q661" i="1"/>
  <c r="R661" i="1"/>
  <c r="S661" i="1" s="1"/>
  <c r="Q657" i="1"/>
  <c r="R657" i="1" s="1"/>
  <c r="S657" i="1" s="1"/>
  <c r="Q653" i="1"/>
  <c r="R653" i="1" s="1"/>
  <c r="S653" i="1" s="1"/>
  <c r="Q649" i="1"/>
  <c r="R649" i="1" s="1"/>
  <c r="S649" i="1" s="1"/>
  <c r="Q645" i="1"/>
  <c r="R645" i="1"/>
  <c r="S645" i="1" s="1"/>
  <c r="Q641" i="1"/>
  <c r="R641" i="1" s="1"/>
  <c r="S641" i="1" s="1"/>
  <c r="Q637" i="1"/>
  <c r="R637" i="1"/>
  <c r="S637" i="1" s="1"/>
  <c r="Q633" i="1"/>
  <c r="R633" i="1" s="1"/>
  <c r="S633" i="1" s="1"/>
  <c r="Q629" i="1"/>
  <c r="R629" i="1"/>
  <c r="S629" i="1" s="1"/>
  <c r="Q625" i="1"/>
  <c r="R625" i="1" s="1"/>
  <c r="S625" i="1"/>
  <c r="Q621" i="1"/>
  <c r="R621" i="1" s="1"/>
  <c r="S621" i="1" s="1"/>
  <c r="Q617" i="1"/>
  <c r="R617" i="1" s="1"/>
  <c r="S617" i="1"/>
  <c r="Q613" i="1"/>
  <c r="R613" i="1"/>
  <c r="S613" i="1"/>
  <c r="Q609" i="1"/>
  <c r="R609" i="1" s="1"/>
  <c r="S609" i="1" s="1"/>
  <c r="Q605" i="1"/>
  <c r="R605" i="1" s="1"/>
  <c r="S605" i="1" s="1"/>
  <c r="Q601" i="1"/>
  <c r="R601" i="1" s="1"/>
  <c r="S601" i="1"/>
  <c r="Q597" i="1"/>
  <c r="R597" i="1"/>
  <c r="S597" i="1" s="1"/>
  <c r="Q593" i="1"/>
  <c r="R593" i="1" s="1"/>
  <c r="S593" i="1" s="1"/>
  <c r="Q589" i="1"/>
  <c r="R589" i="1" s="1"/>
  <c r="S589" i="1" s="1"/>
  <c r="Q585" i="1"/>
  <c r="R585" i="1"/>
  <c r="S585" i="1" s="1"/>
  <c r="Q581" i="1"/>
  <c r="R581" i="1"/>
  <c r="S581" i="1" s="1"/>
  <c r="Q577" i="1"/>
  <c r="R577" i="1" s="1"/>
  <c r="S577" i="1" s="1"/>
  <c r="Q573" i="1"/>
  <c r="R573" i="1"/>
  <c r="S573" i="1" s="1"/>
  <c r="Q562" i="1"/>
  <c r="R562" i="1" s="1"/>
  <c r="S562" i="1"/>
  <c r="Q558" i="1"/>
  <c r="R558" i="1"/>
  <c r="S558" i="1" s="1"/>
  <c r="Q554" i="1"/>
  <c r="R554" i="1" s="1"/>
  <c r="S554" i="1" s="1"/>
  <c r="Q550" i="1"/>
  <c r="R550" i="1" s="1"/>
  <c r="S550" i="1" s="1"/>
  <c r="Q546" i="1"/>
  <c r="R546" i="1" s="1"/>
  <c r="S546" i="1" s="1"/>
  <c r="Q542" i="1"/>
  <c r="R542" i="1"/>
  <c r="S542" i="1"/>
  <c r="Q538" i="1"/>
  <c r="R538" i="1" s="1"/>
  <c r="S538" i="1" s="1"/>
  <c r="Q534" i="1"/>
  <c r="R534" i="1" s="1"/>
  <c r="S534" i="1" s="1"/>
  <c r="Q530" i="1"/>
  <c r="R530" i="1" s="1"/>
  <c r="S530" i="1"/>
  <c r="Q526" i="1"/>
  <c r="R526" i="1"/>
  <c r="S526" i="1" s="1"/>
  <c r="Q522" i="1"/>
  <c r="R522" i="1" s="1"/>
  <c r="S522" i="1" s="1"/>
  <c r="Q518" i="1"/>
  <c r="R518" i="1" s="1"/>
  <c r="S518" i="1" s="1"/>
  <c r="Q514" i="1"/>
  <c r="R514" i="1" s="1"/>
  <c r="S514" i="1" s="1"/>
  <c r="Q510" i="1"/>
  <c r="R510" i="1"/>
  <c r="S510" i="1" s="1"/>
  <c r="Q506" i="1"/>
  <c r="R506" i="1" s="1"/>
  <c r="S506" i="1" s="1"/>
  <c r="Q502" i="1"/>
  <c r="R502" i="1"/>
  <c r="S502" i="1" s="1"/>
  <c r="Q498" i="1"/>
  <c r="R498" i="1" s="1"/>
  <c r="S498" i="1" s="1"/>
  <c r="Q494" i="1"/>
  <c r="R494" i="1"/>
  <c r="S494" i="1" s="1"/>
  <c r="Q490" i="1"/>
  <c r="R490" i="1" s="1"/>
  <c r="S490" i="1"/>
  <c r="Q486" i="1"/>
  <c r="R486" i="1" s="1"/>
  <c r="S486" i="1" s="1"/>
  <c r="Q482" i="1"/>
  <c r="R482" i="1" s="1"/>
  <c r="S482" i="1"/>
  <c r="Q478" i="1"/>
  <c r="R478" i="1"/>
  <c r="S478" i="1"/>
  <c r="Q474" i="1"/>
  <c r="R474" i="1" s="1"/>
  <c r="S474" i="1" s="1"/>
  <c r="Q470" i="1"/>
  <c r="R470" i="1" s="1"/>
  <c r="S470" i="1" s="1"/>
  <c r="Q466" i="1"/>
  <c r="R466" i="1" s="1"/>
  <c r="S466" i="1"/>
  <c r="Q462" i="1"/>
  <c r="R462" i="1"/>
  <c r="S462" i="1" s="1"/>
  <c r="Q458" i="1"/>
  <c r="R458" i="1" s="1"/>
  <c r="S458" i="1" s="1"/>
  <c r="Q454" i="1"/>
  <c r="R454" i="1" s="1"/>
  <c r="S454" i="1" s="1"/>
  <c r="Q450" i="1"/>
  <c r="R450" i="1"/>
  <c r="S450" i="1" s="1"/>
  <c r="Q446" i="1"/>
  <c r="R446" i="1"/>
  <c r="S446" i="1" s="1"/>
  <c r="Q442" i="1"/>
  <c r="R442" i="1" s="1"/>
  <c r="S442" i="1" s="1"/>
  <c r="Q438" i="1"/>
  <c r="R438" i="1"/>
  <c r="S438" i="1" s="1"/>
  <c r="Q434" i="1"/>
  <c r="R434" i="1" s="1"/>
  <c r="S434" i="1"/>
  <c r="Q430" i="1"/>
  <c r="R430" i="1"/>
  <c r="S430" i="1" s="1"/>
  <c r="Q426" i="1"/>
  <c r="R426" i="1" s="1"/>
  <c r="S426" i="1" s="1"/>
  <c r="Q422" i="1"/>
  <c r="R422" i="1" s="1"/>
  <c r="S422" i="1" s="1"/>
  <c r="Q418" i="1"/>
  <c r="R418" i="1" s="1"/>
  <c r="S418" i="1" s="1"/>
  <c r="Q414" i="1"/>
  <c r="R414" i="1"/>
  <c r="S414" i="1"/>
  <c r="Q410" i="1"/>
  <c r="R410" i="1" s="1"/>
  <c r="S410" i="1" s="1"/>
  <c r="Q406" i="1"/>
  <c r="R406" i="1" s="1"/>
  <c r="S406" i="1" s="1"/>
  <c r="Q402" i="1"/>
  <c r="R402" i="1" s="1"/>
  <c r="S402" i="1"/>
  <c r="Q398" i="1"/>
  <c r="R398" i="1"/>
  <c r="S398" i="1" s="1"/>
  <c r="Q394" i="1"/>
  <c r="R394" i="1" s="1"/>
  <c r="S394" i="1" s="1"/>
  <c r="Q390" i="1"/>
  <c r="R390" i="1" s="1"/>
  <c r="S390" i="1" s="1"/>
  <c r="Q386" i="1"/>
  <c r="R386" i="1" s="1"/>
  <c r="S386" i="1" s="1"/>
  <c r="Q382" i="1"/>
  <c r="R382" i="1"/>
  <c r="S382" i="1" s="1"/>
  <c r="Q378" i="1"/>
  <c r="R378" i="1" s="1"/>
  <c r="S378" i="1" s="1"/>
  <c r="Q374" i="1"/>
  <c r="R374" i="1"/>
  <c r="S374" i="1" s="1"/>
  <c r="Q370" i="1"/>
  <c r="R370" i="1" s="1"/>
  <c r="S370" i="1" s="1"/>
  <c r="Q366" i="1"/>
  <c r="R366" i="1"/>
  <c r="S366" i="1" s="1"/>
  <c r="Q362" i="1"/>
  <c r="R362" i="1" s="1"/>
  <c r="S362" i="1"/>
  <c r="Q358" i="1"/>
  <c r="R358" i="1" s="1"/>
  <c r="S358" i="1" s="1"/>
  <c r="Q354" i="1"/>
  <c r="R354" i="1" s="1"/>
  <c r="S354" i="1"/>
  <c r="Q553" i="1"/>
  <c r="R553" i="1"/>
  <c r="S553" i="1"/>
  <c r="Q549" i="1"/>
  <c r="R549" i="1" s="1"/>
  <c r="S549" i="1" s="1"/>
  <c r="Q545" i="1"/>
  <c r="R545" i="1" s="1"/>
  <c r="S545" i="1" s="1"/>
  <c r="Q541" i="1"/>
  <c r="R541" i="1" s="1"/>
  <c r="S541" i="1"/>
  <c r="Q537" i="1"/>
  <c r="R537" i="1"/>
  <c r="S537" i="1" s="1"/>
  <c r="Q533" i="1"/>
  <c r="R533" i="1" s="1"/>
  <c r="S533" i="1" s="1"/>
  <c r="Q529" i="1"/>
  <c r="R529" i="1" s="1"/>
  <c r="S529" i="1" s="1"/>
  <c r="Q525" i="1"/>
  <c r="R525" i="1"/>
  <c r="S525" i="1" s="1"/>
  <c r="Q521" i="1"/>
  <c r="R521" i="1"/>
  <c r="S521" i="1" s="1"/>
  <c r="Q517" i="1"/>
  <c r="R517" i="1" s="1"/>
  <c r="S517" i="1" s="1"/>
  <c r="Q513" i="1"/>
  <c r="R513" i="1"/>
  <c r="S513" i="1" s="1"/>
  <c r="Q509" i="1"/>
  <c r="R509" i="1" s="1"/>
  <c r="S509" i="1"/>
  <c r="Q505" i="1"/>
  <c r="R505" i="1"/>
  <c r="S505" i="1" s="1"/>
  <c r="Q501" i="1"/>
  <c r="R501" i="1" s="1"/>
  <c r="S501" i="1" s="1"/>
  <c r="Q497" i="1"/>
  <c r="R497" i="1" s="1"/>
  <c r="S497" i="1" s="1"/>
  <c r="Q493" i="1"/>
  <c r="R493" i="1" s="1"/>
  <c r="S493" i="1" s="1"/>
  <c r="Q489" i="1"/>
  <c r="R489" i="1"/>
  <c r="S489" i="1"/>
  <c r="Q485" i="1"/>
  <c r="R485" i="1" s="1"/>
  <c r="S485" i="1" s="1"/>
  <c r="Q481" i="1"/>
  <c r="R481" i="1" s="1"/>
  <c r="S481" i="1" s="1"/>
  <c r="Q477" i="1"/>
  <c r="R477" i="1" s="1"/>
  <c r="S477" i="1"/>
  <c r="Q473" i="1"/>
  <c r="R473" i="1"/>
  <c r="S473" i="1" s="1"/>
  <c r="Q469" i="1"/>
  <c r="R469" i="1" s="1"/>
  <c r="S469" i="1" s="1"/>
  <c r="Q465" i="1"/>
  <c r="R465" i="1" s="1"/>
  <c r="S465" i="1" s="1"/>
  <c r="Q461" i="1"/>
  <c r="R461" i="1" s="1"/>
  <c r="S461" i="1" s="1"/>
  <c r="Q457" i="1"/>
  <c r="R457" i="1"/>
  <c r="S457" i="1" s="1"/>
  <c r="Q453" i="1"/>
  <c r="R453" i="1" s="1"/>
  <c r="S453" i="1" s="1"/>
  <c r="Q449" i="1"/>
  <c r="R449" i="1"/>
  <c r="S449" i="1" s="1"/>
  <c r="Q445" i="1"/>
  <c r="R445" i="1" s="1"/>
  <c r="S445" i="1" s="1"/>
  <c r="Q441" i="1"/>
  <c r="R441" i="1"/>
  <c r="S441" i="1" s="1"/>
  <c r="Q437" i="1"/>
  <c r="R437" i="1" s="1"/>
  <c r="S437" i="1"/>
  <c r="Q433" i="1"/>
  <c r="R433" i="1" s="1"/>
  <c r="S433" i="1" s="1"/>
  <c r="Q429" i="1"/>
  <c r="R429" i="1" s="1"/>
  <c r="S429" i="1"/>
  <c r="Q425" i="1"/>
  <c r="R425" i="1"/>
  <c r="S425" i="1"/>
  <c r="Q421" i="1"/>
  <c r="R421" i="1" s="1"/>
  <c r="S421" i="1" s="1"/>
  <c r="Q417" i="1"/>
  <c r="R417" i="1" s="1"/>
  <c r="S417" i="1" s="1"/>
  <c r="Q413" i="1"/>
  <c r="R413" i="1" s="1"/>
  <c r="S413" i="1"/>
  <c r="Q409" i="1"/>
  <c r="R409" i="1"/>
  <c r="S409" i="1" s="1"/>
  <c r="Q405" i="1"/>
  <c r="R405" i="1" s="1"/>
  <c r="S405" i="1" s="1"/>
  <c r="Q401" i="1"/>
  <c r="R401" i="1" s="1"/>
  <c r="S401" i="1" s="1"/>
  <c r="Q397" i="1"/>
  <c r="R397" i="1"/>
  <c r="S397" i="1" s="1"/>
  <c r="Q393" i="1"/>
  <c r="R393" i="1"/>
  <c r="S393" i="1" s="1"/>
  <c r="Q389" i="1"/>
  <c r="R389" i="1" s="1"/>
  <c r="S389" i="1" s="1"/>
  <c r="Q385" i="1"/>
  <c r="R385" i="1"/>
  <c r="S385" i="1" s="1"/>
  <c r="Q381" i="1"/>
  <c r="R381" i="1" s="1"/>
  <c r="S381" i="1"/>
  <c r="Q377" i="1"/>
  <c r="R377" i="1"/>
  <c r="S377" i="1" s="1"/>
  <c r="Q373" i="1"/>
  <c r="R373" i="1" s="1"/>
  <c r="S373" i="1" s="1"/>
  <c r="Q369" i="1"/>
  <c r="R369" i="1" s="1"/>
  <c r="S369" i="1" s="1"/>
  <c r="Q365" i="1"/>
  <c r="R365" i="1" s="1"/>
  <c r="S365" i="1" s="1"/>
  <c r="Q361" i="1"/>
  <c r="R361" i="1"/>
  <c r="S361" i="1"/>
  <c r="Q357" i="1"/>
  <c r="R357" i="1" s="1"/>
  <c r="S357" i="1" s="1"/>
  <c r="Q353" i="1"/>
  <c r="R353" i="1" s="1"/>
  <c r="S353" i="1" s="1"/>
  <c r="Q349" i="1"/>
  <c r="R349" i="1" s="1"/>
  <c r="S349" i="1"/>
  <c r="Q345" i="1"/>
  <c r="R345" i="1"/>
  <c r="S345" i="1" s="1"/>
  <c r="Q341" i="1"/>
  <c r="R341" i="1" s="1"/>
  <c r="S341" i="1" s="1"/>
  <c r="Q337" i="1"/>
  <c r="R337" i="1" s="1"/>
  <c r="S337" i="1" s="1"/>
  <c r="Q333" i="1"/>
  <c r="R333" i="1" s="1"/>
  <c r="S333" i="1" s="1"/>
  <c r="Q329" i="1"/>
  <c r="R329" i="1"/>
  <c r="S329" i="1" s="1"/>
  <c r="Q325" i="1"/>
  <c r="R325" i="1" s="1"/>
  <c r="S325" i="1" s="1"/>
  <c r="Q321" i="1"/>
  <c r="R321" i="1"/>
  <c r="S321" i="1" s="1"/>
  <c r="Q317" i="1"/>
  <c r="R317" i="1" s="1"/>
  <c r="S317" i="1" s="1"/>
  <c r="Q313" i="1"/>
  <c r="R313" i="1"/>
  <c r="S313" i="1" s="1"/>
  <c r="Q309" i="1"/>
  <c r="R309" i="1" s="1"/>
  <c r="S309" i="1"/>
  <c r="Q305" i="1"/>
  <c r="R305" i="1" s="1"/>
  <c r="S305" i="1" s="1"/>
  <c r="Q301" i="1"/>
  <c r="R301" i="1" s="1"/>
  <c r="S301" i="1"/>
  <c r="Q297" i="1"/>
  <c r="R297" i="1"/>
  <c r="S297" i="1"/>
  <c r="Q293" i="1"/>
  <c r="R293" i="1" s="1"/>
  <c r="S293" i="1" s="1"/>
  <c r="Q289" i="1"/>
  <c r="R289" i="1" s="1"/>
  <c r="S289" i="1" s="1"/>
  <c r="Q285" i="1"/>
  <c r="R285" i="1" s="1"/>
  <c r="S285" i="1"/>
  <c r="Q281" i="1"/>
  <c r="R281" i="1"/>
  <c r="S281" i="1" s="1"/>
  <c r="Q277" i="1"/>
  <c r="R277" i="1" s="1"/>
  <c r="S277" i="1" s="1"/>
  <c r="Q273" i="1"/>
  <c r="R273" i="1" s="1"/>
  <c r="S273" i="1" s="1"/>
  <c r="Q269" i="1"/>
  <c r="R269" i="1"/>
  <c r="S269" i="1" s="1"/>
  <c r="Q265" i="1"/>
  <c r="R265" i="1"/>
  <c r="S265" i="1" s="1"/>
  <c r="Q261" i="1"/>
  <c r="R261" i="1" s="1"/>
  <c r="S261" i="1" s="1"/>
  <c r="Q257" i="1"/>
  <c r="R257" i="1"/>
  <c r="S257" i="1" s="1"/>
  <c r="Q253" i="1"/>
  <c r="R253" i="1" s="1"/>
  <c r="S253" i="1"/>
  <c r="Q249" i="1"/>
  <c r="R249" i="1"/>
  <c r="S249" i="1" s="1"/>
  <c r="Q245" i="1"/>
  <c r="R245" i="1" s="1"/>
  <c r="S245" i="1" s="1"/>
  <c r="Q241" i="1"/>
  <c r="R241" i="1" s="1"/>
  <c r="S241" i="1" s="1"/>
  <c r="Q237" i="1"/>
  <c r="R237" i="1" s="1"/>
  <c r="S237" i="1" s="1"/>
  <c r="Q233" i="1"/>
  <c r="R233" i="1"/>
  <c r="S233" i="1"/>
  <c r="Q229" i="1"/>
  <c r="R229" i="1" s="1"/>
  <c r="S229" i="1" s="1"/>
  <c r="Q225" i="1"/>
  <c r="R225" i="1" s="1"/>
  <c r="S225" i="1" s="1"/>
  <c r="Q221" i="1"/>
  <c r="R221" i="1" s="1"/>
  <c r="S221" i="1"/>
  <c r="Q217" i="1"/>
  <c r="R217" i="1"/>
  <c r="S217" i="1" s="1"/>
  <c r="Q213" i="1"/>
  <c r="R213" i="1" s="1"/>
  <c r="S213" i="1" s="1"/>
  <c r="Q209" i="1"/>
  <c r="R209" i="1" s="1"/>
  <c r="S209" i="1" s="1"/>
  <c r="Q205" i="1"/>
  <c r="R205" i="1" s="1"/>
  <c r="S205" i="1" s="1"/>
  <c r="Q201" i="1"/>
  <c r="R201" i="1"/>
  <c r="S201" i="1" s="1"/>
  <c r="Q197" i="1"/>
  <c r="R197" i="1" s="1"/>
  <c r="S197" i="1" s="1"/>
  <c r="Q193" i="1"/>
  <c r="R193" i="1"/>
  <c r="S193" i="1" s="1"/>
  <c r="Q189" i="1"/>
  <c r="R189" i="1" s="1"/>
  <c r="S189" i="1" s="1"/>
  <c r="Q185" i="1"/>
  <c r="R185" i="1"/>
  <c r="S185" i="1" s="1"/>
  <c r="Q181" i="1"/>
  <c r="R181" i="1" s="1"/>
  <c r="S181" i="1"/>
  <c r="Q177" i="1"/>
  <c r="R177" i="1" s="1"/>
  <c r="S177" i="1" s="1"/>
  <c r="Q173" i="1"/>
  <c r="R173" i="1" s="1"/>
  <c r="S173" i="1"/>
  <c r="Q169" i="1"/>
  <c r="R169" i="1"/>
  <c r="S169" i="1"/>
  <c r="Q165" i="1"/>
  <c r="R165" i="1" s="1"/>
  <c r="S165" i="1" s="1"/>
  <c r="Q161" i="1"/>
  <c r="R161" i="1" s="1"/>
  <c r="S161" i="1" s="1"/>
  <c r="Q157" i="1"/>
  <c r="R157" i="1" s="1"/>
  <c r="S157" i="1"/>
  <c r="Q153" i="1"/>
  <c r="R153" i="1"/>
  <c r="S153" i="1" s="1"/>
  <c r="Q149" i="1"/>
  <c r="R149" i="1" s="1"/>
  <c r="S149" i="1" s="1"/>
  <c r="Q145" i="1"/>
  <c r="R145" i="1" s="1"/>
  <c r="S145" i="1" s="1"/>
  <c r="Q141" i="1"/>
  <c r="R141" i="1"/>
  <c r="S141" i="1" s="1"/>
  <c r="Q137" i="1"/>
  <c r="R137" i="1"/>
  <c r="S137" i="1" s="1"/>
  <c r="Q133" i="1"/>
  <c r="R133" i="1" s="1"/>
  <c r="S133" i="1" s="1"/>
  <c r="Q129" i="1"/>
  <c r="R129" i="1"/>
  <c r="S129" i="1" s="1"/>
  <c r="Q125" i="1"/>
  <c r="R125" i="1" s="1"/>
  <c r="S125" i="1"/>
  <c r="Q121" i="1"/>
  <c r="R121" i="1"/>
  <c r="S121" i="1" s="1"/>
  <c r="Q117" i="1"/>
  <c r="R117" i="1" s="1"/>
  <c r="S117" i="1" s="1"/>
  <c r="Q113" i="1"/>
  <c r="R113" i="1" s="1"/>
  <c r="S113" i="1" s="1"/>
  <c r="Q109" i="1"/>
  <c r="R109" i="1" s="1"/>
  <c r="S109" i="1" s="1"/>
  <c r="Q105" i="1"/>
  <c r="R105" i="1"/>
  <c r="S105" i="1"/>
  <c r="Q101" i="1"/>
  <c r="R101" i="1" s="1"/>
  <c r="S101" i="1" s="1"/>
  <c r="Q97" i="1"/>
  <c r="R97" i="1" s="1"/>
  <c r="S97" i="1" s="1"/>
  <c r="Q93" i="1"/>
  <c r="R93" i="1" s="1"/>
  <c r="S93" i="1"/>
  <c r="Q89" i="1"/>
  <c r="R89" i="1"/>
  <c r="S89" i="1" s="1"/>
  <c r="Q85" i="1"/>
  <c r="R85" i="1" s="1"/>
  <c r="S85" i="1" s="1"/>
  <c r="Q81" i="1"/>
  <c r="R81" i="1" s="1"/>
  <c r="S81" i="1" s="1"/>
  <c r="Q77" i="1"/>
  <c r="R77" i="1" s="1"/>
  <c r="S77" i="1" s="1"/>
  <c r="Q73" i="1"/>
  <c r="R73" i="1"/>
  <c r="S73" i="1" s="1"/>
  <c r="Q69" i="1"/>
  <c r="R69" i="1" s="1"/>
  <c r="S69" i="1" s="1"/>
  <c r="Q65" i="1"/>
  <c r="R65" i="1"/>
  <c r="S65" i="1" s="1"/>
  <c r="Q61" i="1"/>
  <c r="R61" i="1" s="1"/>
  <c r="S61" i="1" s="1"/>
  <c r="Q57" i="1"/>
  <c r="R57" i="1"/>
  <c r="S57" i="1" s="1"/>
  <c r="Q53" i="1"/>
  <c r="R53" i="1" s="1"/>
  <c r="S53" i="1"/>
  <c r="Q49" i="1"/>
  <c r="R49" i="1" s="1"/>
  <c r="S49" i="1" s="1"/>
  <c r="Q45" i="1"/>
  <c r="R45" i="1" s="1"/>
  <c r="S45" i="1"/>
  <c r="Q41" i="1"/>
  <c r="R41" i="1"/>
  <c r="S41" i="1"/>
  <c r="Q37" i="1"/>
  <c r="R37" i="1" s="1"/>
  <c r="S37" i="1" s="1"/>
  <c r="Q33" i="1"/>
  <c r="R33" i="1" s="1"/>
  <c r="S33" i="1" s="1"/>
  <c r="Q29" i="1"/>
  <c r="R29" i="1" s="1"/>
  <c r="S29" i="1"/>
  <c r="Q25" i="1"/>
  <c r="R25" i="1"/>
  <c r="S25" i="1" s="1"/>
  <c r="Q21" i="1"/>
  <c r="R21" i="1" s="1"/>
  <c r="S21" i="1" s="1"/>
  <c r="Q17" i="1"/>
  <c r="R17" i="1" s="1"/>
  <c r="S17" i="1" s="1"/>
  <c r="Y914" i="1"/>
  <c r="Y929" i="1"/>
  <c r="AF929" i="1" s="1"/>
  <c r="Y937" i="1"/>
  <c r="Y978" i="1"/>
  <c r="Y953" i="1"/>
  <c r="Y977" i="1"/>
  <c r="Y894" i="1"/>
  <c r="Y916" i="1"/>
  <c r="Y996" i="1"/>
  <c r="Y960" i="1"/>
  <c r="AG960" i="1" s="1"/>
  <c r="Y993" i="1"/>
  <c r="AG993" i="1" s="1"/>
  <c r="Y944" i="1"/>
  <c r="Q887" i="1"/>
  <c r="R887" i="1" s="1"/>
  <c r="S887" i="1" s="1"/>
  <c r="Q883" i="1"/>
  <c r="R883" i="1"/>
  <c r="S883" i="1" s="1"/>
  <c r="Q879" i="1"/>
  <c r="R879" i="1" s="1"/>
  <c r="S879" i="1" s="1"/>
  <c r="Q875" i="1"/>
  <c r="R875" i="1" s="1"/>
  <c r="S875" i="1" s="1"/>
  <c r="Q871" i="1"/>
  <c r="R871" i="1" s="1"/>
  <c r="S871" i="1"/>
  <c r="Q867" i="1"/>
  <c r="R867" i="1"/>
  <c r="S867" i="1" s="1"/>
  <c r="Q863" i="1"/>
  <c r="R863" i="1" s="1"/>
  <c r="S863" i="1" s="1"/>
  <c r="Q859" i="1"/>
  <c r="R859" i="1" s="1"/>
  <c r="S859" i="1" s="1"/>
  <c r="Q855" i="1"/>
  <c r="R855" i="1" s="1"/>
  <c r="S855" i="1" s="1"/>
  <c r="Q851" i="1"/>
  <c r="R851" i="1"/>
  <c r="S851" i="1" s="1"/>
  <c r="Q847" i="1"/>
  <c r="R847" i="1" s="1"/>
  <c r="S847" i="1" s="1"/>
  <c r="Q843" i="1"/>
  <c r="R843" i="1" s="1"/>
  <c r="S843" i="1" s="1"/>
  <c r="Q839" i="1"/>
  <c r="R839" i="1" s="1"/>
  <c r="S839" i="1" s="1"/>
  <c r="Q835" i="1"/>
  <c r="R835" i="1"/>
  <c r="S835" i="1" s="1"/>
  <c r="Q831" i="1"/>
  <c r="R831" i="1" s="1"/>
  <c r="S831" i="1" s="1"/>
  <c r="Q827" i="1"/>
  <c r="R827" i="1" s="1"/>
  <c r="S827" i="1" s="1"/>
  <c r="Q823" i="1"/>
  <c r="R823" i="1" s="1"/>
  <c r="S823" i="1"/>
  <c r="Q819" i="1"/>
  <c r="R819" i="1"/>
  <c r="S819" i="1"/>
  <c r="Q815" i="1"/>
  <c r="R815" i="1" s="1"/>
  <c r="S815" i="1" s="1"/>
  <c r="Q811" i="1"/>
  <c r="R811" i="1" s="1"/>
  <c r="S811" i="1" s="1"/>
  <c r="Q807" i="1"/>
  <c r="R807" i="1" s="1"/>
  <c r="S807" i="1" s="1"/>
  <c r="Q803" i="1"/>
  <c r="R803" i="1"/>
  <c r="S803" i="1" s="1"/>
  <c r="Q799" i="1"/>
  <c r="R799" i="1" s="1"/>
  <c r="S799" i="1" s="1"/>
  <c r="Q795" i="1"/>
  <c r="R795" i="1" s="1"/>
  <c r="S795" i="1" s="1"/>
  <c r="Q791" i="1"/>
  <c r="R791" i="1" s="1"/>
  <c r="S791" i="1" s="1"/>
  <c r="Q787" i="1"/>
  <c r="R787" i="1"/>
  <c r="S787" i="1" s="1"/>
  <c r="Q783" i="1"/>
  <c r="R783" i="1" s="1"/>
  <c r="S783" i="1" s="1"/>
  <c r="Q779" i="1"/>
  <c r="R779" i="1"/>
  <c r="S779" i="1" s="1"/>
  <c r="Q775" i="1"/>
  <c r="R775" i="1" s="1"/>
  <c r="S775" i="1" s="1"/>
  <c r="Q771" i="1"/>
  <c r="R771" i="1"/>
  <c r="S771" i="1" s="1"/>
  <c r="Q767" i="1"/>
  <c r="R767" i="1" s="1"/>
  <c r="S767" i="1" s="1"/>
  <c r="Q763" i="1"/>
  <c r="R763" i="1" s="1"/>
  <c r="S763" i="1" s="1"/>
  <c r="Q759" i="1"/>
  <c r="R759" i="1" s="1"/>
  <c r="S759" i="1" s="1"/>
  <c r="Q755" i="1"/>
  <c r="R755" i="1"/>
  <c r="S755" i="1" s="1"/>
  <c r="Q751" i="1"/>
  <c r="R751" i="1" s="1"/>
  <c r="S751" i="1" s="1"/>
  <c r="Q747" i="1"/>
  <c r="R747" i="1" s="1"/>
  <c r="S747" i="1" s="1"/>
  <c r="Q743" i="1"/>
  <c r="R743" i="1" s="1"/>
  <c r="S743" i="1"/>
  <c r="Q739" i="1"/>
  <c r="R739" i="1"/>
  <c r="S739" i="1" s="1"/>
  <c r="Q735" i="1"/>
  <c r="R735" i="1" s="1"/>
  <c r="S735" i="1" s="1"/>
  <c r="Q731" i="1"/>
  <c r="R731" i="1" s="1"/>
  <c r="S731" i="1" s="1"/>
  <c r="Q727" i="1"/>
  <c r="R727" i="1" s="1"/>
  <c r="S727" i="1" s="1"/>
  <c r="Q723" i="1"/>
  <c r="R723" i="1"/>
  <c r="S723" i="1" s="1"/>
  <c r="Q719" i="1"/>
  <c r="R719" i="1" s="1"/>
  <c r="S719" i="1" s="1"/>
  <c r="Q715" i="1"/>
  <c r="R715" i="1" s="1"/>
  <c r="S715" i="1" s="1"/>
  <c r="Q711" i="1"/>
  <c r="R711" i="1" s="1"/>
  <c r="S711" i="1" s="1"/>
  <c r="Q707" i="1"/>
  <c r="R707" i="1"/>
  <c r="S707" i="1" s="1"/>
  <c r="Q703" i="1"/>
  <c r="R703" i="1" s="1"/>
  <c r="S703" i="1" s="1"/>
  <c r="Q699" i="1"/>
  <c r="R699" i="1" s="1"/>
  <c r="S699" i="1" s="1"/>
  <c r="Q695" i="1"/>
  <c r="R695" i="1" s="1"/>
  <c r="S695" i="1"/>
  <c r="Q691" i="1"/>
  <c r="R691" i="1"/>
  <c r="S691" i="1"/>
  <c r="Q687" i="1"/>
  <c r="R687" i="1" s="1"/>
  <c r="S687" i="1" s="1"/>
  <c r="Q683" i="1"/>
  <c r="R683" i="1" s="1"/>
  <c r="S683" i="1" s="1"/>
  <c r="Q679" i="1"/>
  <c r="R679" i="1" s="1"/>
  <c r="S679" i="1" s="1"/>
  <c r="Q675" i="1"/>
  <c r="R675" i="1"/>
  <c r="S675" i="1" s="1"/>
  <c r="Q671" i="1"/>
  <c r="R671" i="1" s="1"/>
  <c r="S671" i="1" s="1"/>
  <c r="Q667" i="1"/>
  <c r="R667" i="1" s="1"/>
  <c r="S667" i="1" s="1"/>
  <c r="Q663" i="1"/>
  <c r="R663" i="1" s="1"/>
  <c r="S663" i="1" s="1"/>
  <c r="Q659" i="1"/>
  <c r="R659" i="1"/>
  <c r="S659" i="1" s="1"/>
  <c r="Q655" i="1"/>
  <c r="R655" i="1" s="1"/>
  <c r="S655" i="1" s="1"/>
  <c r="Q651" i="1"/>
  <c r="R651" i="1"/>
  <c r="S651" i="1" s="1"/>
  <c r="Q647" i="1"/>
  <c r="R647" i="1" s="1"/>
  <c r="S647" i="1" s="1"/>
  <c r="Q643" i="1"/>
  <c r="R643" i="1"/>
  <c r="S643" i="1" s="1"/>
  <c r="Q639" i="1"/>
  <c r="R639" i="1" s="1"/>
  <c r="S639" i="1" s="1"/>
  <c r="Q635" i="1"/>
  <c r="R635" i="1" s="1"/>
  <c r="S635" i="1" s="1"/>
  <c r="Q631" i="1"/>
  <c r="R631" i="1" s="1"/>
  <c r="S631" i="1" s="1"/>
  <c r="Q627" i="1"/>
  <c r="R627" i="1"/>
  <c r="S627" i="1" s="1"/>
  <c r="Q623" i="1"/>
  <c r="R623" i="1" s="1"/>
  <c r="S623" i="1" s="1"/>
  <c r="Q619" i="1"/>
  <c r="R619" i="1" s="1"/>
  <c r="S619" i="1" s="1"/>
  <c r="Q615" i="1"/>
  <c r="R615" i="1" s="1"/>
  <c r="S615" i="1"/>
  <c r="Q611" i="1"/>
  <c r="R611" i="1"/>
  <c r="S611" i="1" s="1"/>
  <c r="Q607" i="1"/>
  <c r="R607" i="1" s="1"/>
  <c r="S607" i="1" s="1"/>
  <c r="Q603" i="1"/>
  <c r="R603" i="1" s="1"/>
  <c r="S603" i="1" s="1"/>
  <c r="Q599" i="1"/>
  <c r="R599" i="1" s="1"/>
  <c r="S599" i="1" s="1"/>
  <c r="Q595" i="1"/>
  <c r="R595" i="1"/>
  <c r="S595" i="1" s="1"/>
  <c r="Q591" i="1"/>
  <c r="R591" i="1" s="1"/>
  <c r="S591" i="1"/>
  <c r="Q587" i="1"/>
  <c r="R587" i="1"/>
  <c r="S587" i="1" s="1"/>
  <c r="Q583" i="1"/>
  <c r="R583" i="1"/>
  <c r="S583" i="1"/>
  <c r="Q579" i="1"/>
  <c r="R579" i="1"/>
  <c r="S579" i="1"/>
  <c r="Q575" i="1"/>
  <c r="R575" i="1" s="1"/>
  <c r="S575" i="1"/>
  <c r="Q571" i="1"/>
  <c r="R571" i="1"/>
  <c r="S571" i="1" s="1"/>
  <c r="Q567" i="1"/>
  <c r="R567" i="1" s="1"/>
  <c r="S567" i="1" s="1"/>
  <c r="Q563" i="1"/>
  <c r="R563" i="1"/>
  <c r="S563" i="1" s="1"/>
  <c r="Q559" i="1"/>
  <c r="R559" i="1" s="1"/>
  <c r="S559" i="1" s="1"/>
  <c r="Q555" i="1"/>
  <c r="R555" i="1" s="1"/>
  <c r="S555" i="1" s="1"/>
  <c r="Q551" i="1"/>
  <c r="R551" i="1" s="1"/>
  <c r="S551" i="1" s="1"/>
  <c r="Q547" i="1"/>
  <c r="R547" i="1"/>
  <c r="S547" i="1"/>
  <c r="Q543" i="1"/>
  <c r="R543" i="1" s="1"/>
  <c r="S543" i="1" s="1"/>
  <c r="Q539" i="1"/>
  <c r="R539" i="1"/>
  <c r="S539" i="1" s="1"/>
  <c r="Q535" i="1"/>
  <c r="R535" i="1" s="1"/>
  <c r="S535" i="1" s="1"/>
  <c r="Q531" i="1"/>
  <c r="R531" i="1"/>
  <c r="S531" i="1" s="1"/>
  <c r="Q527" i="1"/>
  <c r="R527" i="1" s="1"/>
  <c r="S527" i="1"/>
  <c r="Q523" i="1"/>
  <c r="R523" i="1" s="1"/>
  <c r="S523" i="1" s="1"/>
  <c r="Q519" i="1"/>
  <c r="R519" i="1"/>
  <c r="S519" i="1" s="1"/>
  <c r="Q515" i="1"/>
  <c r="R515" i="1"/>
  <c r="S515" i="1"/>
  <c r="Q511" i="1"/>
  <c r="R511" i="1" s="1"/>
  <c r="S511" i="1" s="1"/>
  <c r="Q507" i="1"/>
  <c r="R507" i="1"/>
  <c r="S507" i="1" s="1"/>
  <c r="Q503" i="1"/>
  <c r="R503" i="1" s="1"/>
  <c r="S503" i="1"/>
  <c r="Q499" i="1"/>
  <c r="R499" i="1"/>
  <c r="S499" i="1"/>
  <c r="Q495" i="1"/>
  <c r="R495" i="1" s="1"/>
  <c r="S495" i="1" s="1"/>
  <c r="Q491" i="1"/>
  <c r="R491" i="1" s="1"/>
  <c r="S491" i="1" s="1"/>
  <c r="Q487" i="1"/>
  <c r="R487" i="1"/>
  <c r="S487" i="1" s="1"/>
  <c r="Q483" i="1"/>
  <c r="R483" i="1"/>
  <c r="S483" i="1" s="1"/>
  <c r="Q479" i="1"/>
  <c r="R479" i="1" s="1"/>
  <c r="S479" i="1" s="1"/>
  <c r="Q475" i="1"/>
  <c r="R475" i="1" s="1"/>
  <c r="S475" i="1" s="1"/>
  <c r="Q471" i="1"/>
  <c r="R471" i="1" s="1"/>
  <c r="S471" i="1" s="1"/>
  <c r="Q467" i="1"/>
  <c r="R467" i="1"/>
  <c r="S467" i="1" s="1"/>
  <c r="Q463" i="1"/>
  <c r="R463" i="1" s="1"/>
  <c r="S463" i="1"/>
  <c r="Q459" i="1"/>
  <c r="R459" i="1"/>
  <c r="S459" i="1" s="1"/>
  <c r="Q455" i="1"/>
  <c r="R455" i="1"/>
  <c r="S455" i="1"/>
  <c r="Q451" i="1"/>
  <c r="R451" i="1"/>
  <c r="S451" i="1"/>
  <c r="Q447" i="1"/>
  <c r="R447" i="1" s="1"/>
  <c r="S447" i="1"/>
  <c r="Q443" i="1"/>
  <c r="R443" i="1"/>
  <c r="S443" i="1" s="1"/>
  <c r="Q439" i="1"/>
  <c r="R439" i="1" s="1"/>
  <c r="S439" i="1" s="1"/>
  <c r="Q435" i="1"/>
  <c r="R435" i="1"/>
  <c r="S435" i="1" s="1"/>
  <c r="Q431" i="1"/>
  <c r="R431" i="1" s="1"/>
  <c r="S431" i="1" s="1"/>
  <c r="Q427" i="1"/>
  <c r="R427" i="1" s="1"/>
  <c r="S427" i="1" s="1"/>
  <c r="Q423" i="1"/>
  <c r="R423" i="1" s="1"/>
  <c r="S423" i="1" s="1"/>
  <c r="Q419" i="1"/>
  <c r="R419" i="1"/>
  <c r="S419" i="1"/>
  <c r="Q415" i="1"/>
  <c r="R415" i="1" s="1"/>
  <c r="S415" i="1" s="1"/>
  <c r="Q411" i="1"/>
  <c r="R411" i="1"/>
  <c r="S411" i="1" s="1"/>
  <c r="Q407" i="1"/>
  <c r="R407" i="1" s="1"/>
  <c r="S407" i="1" s="1"/>
  <c r="Q403" i="1"/>
  <c r="R403" i="1"/>
  <c r="S403" i="1" s="1"/>
  <c r="Q399" i="1"/>
  <c r="R399" i="1" s="1"/>
  <c r="S399" i="1"/>
  <c r="Q395" i="1"/>
  <c r="R395" i="1" s="1"/>
  <c r="S395" i="1" s="1"/>
  <c r="Q391" i="1"/>
  <c r="R391" i="1"/>
  <c r="S391" i="1" s="1"/>
  <c r="Q387" i="1"/>
  <c r="R387" i="1"/>
  <c r="S387" i="1"/>
  <c r="Q383" i="1"/>
  <c r="R383" i="1" s="1"/>
  <c r="S383" i="1" s="1"/>
  <c r="Q379" i="1"/>
  <c r="R379" i="1"/>
  <c r="S379" i="1" s="1"/>
  <c r="Q375" i="1"/>
  <c r="R375" i="1" s="1"/>
  <c r="S375" i="1"/>
  <c r="Q371" i="1"/>
  <c r="R371" i="1"/>
  <c r="S371" i="1"/>
  <c r="Q367" i="1"/>
  <c r="R367" i="1" s="1"/>
  <c r="S367" i="1" s="1"/>
  <c r="Q363" i="1"/>
  <c r="R363" i="1" s="1"/>
  <c r="S363" i="1" s="1"/>
  <c r="Q359" i="1"/>
  <c r="R359" i="1"/>
  <c r="S359" i="1" s="1"/>
  <c r="Q355" i="1"/>
  <c r="R355" i="1"/>
  <c r="S355" i="1" s="1"/>
  <c r="Q351" i="1"/>
  <c r="R351" i="1" s="1"/>
  <c r="S351" i="1" s="1"/>
  <c r="Q13" i="1"/>
  <c r="R13" i="1" s="1"/>
  <c r="S13" i="1" s="1"/>
  <c r="Q888" i="1"/>
  <c r="R888" i="1" s="1"/>
  <c r="S888" i="1" s="1"/>
  <c r="Q884" i="1"/>
  <c r="R884" i="1"/>
  <c r="S884" i="1" s="1"/>
  <c r="Q880" i="1"/>
  <c r="R880" i="1" s="1"/>
  <c r="S880" i="1"/>
  <c r="Q876" i="1"/>
  <c r="R876" i="1"/>
  <c r="S876" i="1" s="1"/>
  <c r="Q872" i="1"/>
  <c r="R872" i="1"/>
  <c r="S872" i="1"/>
  <c r="Q868" i="1"/>
  <c r="R868" i="1"/>
  <c r="S868" i="1"/>
  <c r="Q864" i="1"/>
  <c r="R864" i="1" s="1"/>
  <c r="S864" i="1"/>
  <c r="Q860" i="1"/>
  <c r="R860" i="1"/>
  <c r="S860" i="1" s="1"/>
  <c r="Q856" i="1"/>
  <c r="R856" i="1" s="1"/>
  <c r="S856" i="1" s="1"/>
  <c r="Q852" i="1"/>
  <c r="R852" i="1"/>
  <c r="S852" i="1" s="1"/>
  <c r="Q848" i="1"/>
  <c r="R848" i="1" s="1"/>
  <c r="S848" i="1" s="1"/>
  <c r="Q844" i="1"/>
  <c r="R844" i="1" s="1"/>
  <c r="S844" i="1" s="1"/>
  <c r="Q840" i="1"/>
  <c r="R840" i="1" s="1"/>
  <c r="S840" i="1" s="1"/>
  <c r="Q836" i="1"/>
  <c r="R836" i="1"/>
  <c r="S836" i="1"/>
  <c r="Q832" i="1"/>
  <c r="R832" i="1" s="1"/>
  <c r="S832" i="1" s="1"/>
  <c r="Q828" i="1"/>
  <c r="R828" i="1"/>
  <c r="S828" i="1" s="1"/>
  <c r="Q824" i="1"/>
  <c r="R824" i="1" s="1"/>
  <c r="S824" i="1" s="1"/>
  <c r="Q820" i="1"/>
  <c r="R820" i="1"/>
  <c r="S820" i="1" s="1"/>
  <c r="Q816" i="1"/>
  <c r="R816" i="1" s="1"/>
  <c r="S816" i="1"/>
  <c r="Q812" i="1"/>
  <c r="R812" i="1" s="1"/>
  <c r="S812" i="1" s="1"/>
  <c r="Q808" i="1"/>
  <c r="R808" i="1"/>
  <c r="S808" i="1" s="1"/>
  <c r="Q804" i="1"/>
  <c r="R804" i="1"/>
  <c r="S804" i="1"/>
  <c r="Q800" i="1"/>
  <c r="R800" i="1" s="1"/>
  <c r="S800" i="1" s="1"/>
  <c r="Q796" i="1"/>
  <c r="R796" i="1"/>
  <c r="S796" i="1" s="1"/>
  <c r="Q792" i="1"/>
  <c r="R792" i="1" s="1"/>
  <c r="S792" i="1"/>
  <c r="Q788" i="1"/>
  <c r="R788" i="1"/>
  <c r="S788" i="1"/>
  <c r="Q784" i="1"/>
  <c r="R784" i="1" s="1"/>
  <c r="S784" i="1" s="1"/>
  <c r="Q780" i="1"/>
  <c r="R780" i="1" s="1"/>
  <c r="S780" i="1" s="1"/>
  <c r="Q776" i="1"/>
  <c r="R776" i="1"/>
  <c r="S776" i="1" s="1"/>
  <c r="Q772" i="1"/>
  <c r="R772" i="1"/>
  <c r="S772" i="1" s="1"/>
  <c r="Q768" i="1"/>
  <c r="R768" i="1" s="1"/>
  <c r="S768" i="1" s="1"/>
  <c r="Q764" i="1"/>
  <c r="R764" i="1" s="1"/>
  <c r="S764" i="1" s="1"/>
  <c r="Q760" i="1"/>
  <c r="R760" i="1" s="1"/>
  <c r="S760" i="1" s="1"/>
  <c r="Q756" i="1"/>
  <c r="R756" i="1"/>
  <c r="S756" i="1" s="1"/>
  <c r="Q752" i="1"/>
  <c r="R752" i="1" s="1"/>
  <c r="S752" i="1"/>
  <c r="Q748" i="1"/>
  <c r="R748" i="1"/>
  <c r="S748" i="1" s="1"/>
  <c r="Q744" i="1"/>
  <c r="R744" i="1"/>
  <c r="S744" i="1"/>
  <c r="Q740" i="1"/>
  <c r="R740" i="1"/>
  <c r="S740" i="1"/>
  <c r="Q736" i="1"/>
  <c r="R736" i="1" s="1"/>
  <c r="S736" i="1"/>
  <c r="Q732" i="1"/>
  <c r="R732" i="1"/>
  <c r="S732" i="1" s="1"/>
  <c r="Q728" i="1"/>
  <c r="R728" i="1" s="1"/>
  <c r="S728" i="1" s="1"/>
  <c r="Q724" i="1"/>
  <c r="R724" i="1"/>
  <c r="S724" i="1" s="1"/>
  <c r="Q720" i="1"/>
  <c r="R720" i="1" s="1"/>
  <c r="S720" i="1" s="1"/>
  <c r="Q716" i="1"/>
  <c r="R716" i="1" s="1"/>
  <c r="S716" i="1" s="1"/>
  <c r="Q712" i="1"/>
  <c r="R712" i="1" s="1"/>
  <c r="S712" i="1" s="1"/>
  <c r="Q708" i="1"/>
  <c r="R708" i="1"/>
  <c r="S708" i="1"/>
  <c r="Q704" i="1"/>
  <c r="R704" i="1" s="1"/>
  <c r="S704" i="1" s="1"/>
  <c r="Q700" i="1"/>
  <c r="R700" i="1"/>
  <c r="S700" i="1" s="1"/>
  <c r="Q696" i="1"/>
  <c r="R696" i="1" s="1"/>
  <c r="S696" i="1" s="1"/>
  <c r="Q692" i="1"/>
  <c r="R692" i="1"/>
  <c r="S692" i="1" s="1"/>
  <c r="Q688" i="1"/>
  <c r="R688" i="1" s="1"/>
  <c r="S688" i="1"/>
  <c r="Q684" i="1"/>
  <c r="R684" i="1" s="1"/>
  <c r="S684" i="1" s="1"/>
  <c r="Q680" i="1"/>
  <c r="R680" i="1"/>
  <c r="S680" i="1" s="1"/>
  <c r="Q676" i="1"/>
  <c r="R676" i="1"/>
  <c r="S676" i="1"/>
  <c r="Q672" i="1"/>
  <c r="R672" i="1" s="1"/>
  <c r="S672" i="1" s="1"/>
  <c r="Q668" i="1"/>
  <c r="R668" i="1"/>
  <c r="S668" i="1" s="1"/>
  <c r="Q664" i="1"/>
  <c r="R664" i="1" s="1"/>
  <c r="S664" i="1"/>
  <c r="Q660" i="1"/>
  <c r="R660" i="1"/>
  <c r="S660" i="1"/>
  <c r="Q656" i="1"/>
  <c r="R656" i="1" s="1"/>
  <c r="S656" i="1" s="1"/>
  <c r="Q652" i="1"/>
  <c r="R652" i="1" s="1"/>
  <c r="S652" i="1" s="1"/>
  <c r="Q648" i="1"/>
  <c r="R648" i="1"/>
  <c r="S648" i="1" s="1"/>
  <c r="Q644" i="1"/>
  <c r="R644" i="1"/>
  <c r="S644" i="1" s="1"/>
  <c r="Q640" i="1"/>
  <c r="R640" i="1" s="1"/>
  <c r="S640" i="1" s="1"/>
  <c r="Q636" i="1"/>
  <c r="R636" i="1" s="1"/>
  <c r="S636" i="1" s="1"/>
  <c r="Q632" i="1"/>
  <c r="R632" i="1" s="1"/>
  <c r="S632" i="1" s="1"/>
  <c r="Q628" i="1"/>
  <c r="R628" i="1"/>
  <c r="S628" i="1" s="1"/>
  <c r="Q624" i="1"/>
  <c r="R624" i="1" s="1"/>
  <c r="S624" i="1"/>
  <c r="Q620" i="1"/>
  <c r="R620" i="1"/>
  <c r="S620" i="1" s="1"/>
  <c r="Q616" i="1"/>
  <c r="R616" i="1"/>
  <c r="S616" i="1"/>
  <c r="Q612" i="1"/>
  <c r="R612" i="1"/>
  <c r="S612" i="1"/>
  <c r="Q608" i="1"/>
  <c r="R608" i="1" s="1"/>
  <c r="S608" i="1"/>
  <c r="Q604" i="1"/>
  <c r="R604" i="1"/>
  <c r="S604" i="1" s="1"/>
  <c r="Q600" i="1"/>
  <c r="R600" i="1" s="1"/>
  <c r="S600" i="1" s="1"/>
  <c r="Q596" i="1"/>
  <c r="R596" i="1"/>
  <c r="S596" i="1" s="1"/>
  <c r="Q592" i="1"/>
  <c r="R592" i="1" s="1"/>
  <c r="S592" i="1" s="1"/>
  <c r="Q588" i="1"/>
  <c r="R588" i="1" s="1"/>
  <c r="S588" i="1" s="1"/>
  <c r="Q584" i="1"/>
  <c r="R584" i="1" s="1"/>
  <c r="S584" i="1" s="1"/>
  <c r="Q580" i="1"/>
  <c r="R580" i="1"/>
  <c r="S580" i="1"/>
  <c r="Q576" i="1"/>
  <c r="R576" i="1" s="1"/>
  <c r="S576" i="1" s="1"/>
  <c r="Q572" i="1"/>
  <c r="R572" i="1"/>
  <c r="S572" i="1" s="1"/>
  <c r="Q568" i="1"/>
  <c r="R568" i="1" s="1"/>
  <c r="S568" i="1" s="1"/>
  <c r="Q564" i="1"/>
  <c r="R564" i="1"/>
  <c r="S564" i="1" s="1"/>
  <c r="Q560" i="1"/>
  <c r="R560" i="1" s="1"/>
  <c r="S560" i="1"/>
  <c r="Q556" i="1"/>
  <c r="R556" i="1" s="1"/>
  <c r="S556" i="1" s="1"/>
  <c r="Q552" i="1"/>
  <c r="R552" i="1"/>
  <c r="S552" i="1" s="1"/>
  <c r="Q548" i="1"/>
  <c r="R548" i="1"/>
  <c r="S548" i="1"/>
  <c r="Q544" i="1"/>
  <c r="R544" i="1" s="1"/>
  <c r="S544" i="1" s="1"/>
  <c r="Q540" i="1"/>
  <c r="R540" i="1"/>
  <c r="S540" i="1" s="1"/>
  <c r="Q536" i="1"/>
  <c r="R536" i="1" s="1"/>
  <c r="S536" i="1"/>
  <c r="Q532" i="1"/>
  <c r="R532" i="1"/>
  <c r="S532" i="1"/>
  <c r="Q528" i="1"/>
  <c r="R528" i="1" s="1"/>
  <c r="S528" i="1" s="1"/>
  <c r="Q524" i="1"/>
  <c r="R524" i="1" s="1"/>
  <c r="S524" i="1" s="1"/>
  <c r="Q520" i="1"/>
  <c r="R520" i="1"/>
  <c r="S520" i="1" s="1"/>
  <c r="Q516" i="1"/>
  <c r="R516" i="1"/>
  <c r="S516" i="1" s="1"/>
  <c r="Q512" i="1"/>
  <c r="R512" i="1" s="1"/>
  <c r="S512" i="1" s="1"/>
  <c r="Q508" i="1"/>
  <c r="R508" i="1" s="1"/>
  <c r="S508" i="1" s="1"/>
  <c r="Q504" i="1"/>
  <c r="R504" i="1" s="1"/>
  <c r="S504" i="1" s="1"/>
  <c r="Q500" i="1"/>
  <c r="R500" i="1"/>
  <c r="S500" i="1" s="1"/>
  <c r="Q496" i="1"/>
  <c r="R496" i="1" s="1"/>
  <c r="S496" i="1"/>
  <c r="Q492" i="1"/>
  <c r="R492" i="1"/>
  <c r="S492" i="1" s="1"/>
  <c r="Q488" i="1"/>
  <c r="R488" i="1"/>
  <c r="S488" i="1"/>
  <c r="Q484" i="1"/>
  <c r="R484" i="1"/>
  <c r="S484" i="1"/>
  <c r="Q480" i="1"/>
  <c r="R480" i="1" s="1"/>
  <c r="S480" i="1"/>
  <c r="Q476" i="1"/>
  <c r="R476" i="1"/>
  <c r="S476" i="1" s="1"/>
  <c r="Q472" i="1"/>
  <c r="R472" i="1" s="1"/>
  <c r="S472" i="1" s="1"/>
  <c r="Q468" i="1"/>
  <c r="R468" i="1"/>
  <c r="S468" i="1" s="1"/>
  <c r="Q464" i="1"/>
  <c r="R464" i="1" s="1"/>
  <c r="S464" i="1" s="1"/>
  <c r="Q460" i="1"/>
  <c r="R460" i="1" s="1"/>
  <c r="S460" i="1" s="1"/>
  <c r="Q456" i="1"/>
  <c r="R456" i="1" s="1"/>
  <c r="S456" i="1" s="1"/>
  <c r="Q452" i="1"/>
  <c r="R452" i="1"/>
  <c r="S452" i="1"/>
  <c r="Q448" i="1"/>
  <c r="R448" i="1" s="1"/>
  <c r="S448" i="1" s="1"/>
  <c r="Q444" i="1"/>
  <c r="R444" i="1"/>
  <c r="S444" i="1" s="1"/>
  <c r="Q440" i="1"/>
  <c r="R440" i="1" s="1"/>
  <c r="S440" i="1" s="1"/>
  <c r="Q436" i="1"/>
  <c r="R436" i="1"/>
  <c r="S436" i="1" s="1"/>
  <c r="Q432" i="1"/>
  <c r="R432" i="1" s="1"/>
  <c r="S432" i="1"/>
  <c r="Q428" i="1"/>
  <c r="R428" i="1" s="1"/>
  <c r="S428" i="1" s="1"/>
  <c r="Q424" i="1"/>
  <c r="R424" i="1"/>
  <c r="S424" i="1" s="1"/>
  <c r="Q420" i="1"/>
  <c r="R420" i="1"/>
  <c r="S420" i="1"/>
  <c r="Q416" i="1"/>
  <c r="R416" i="1" s="1"/>
  <c r="S416" i="1" s="1"/>
  <c r="Q412" i="1"/>
  <c r="R412" i="1"/>
  <c r="S412" i="1" s="1"/>
  <c r="Q408" i="1"/>
  <c r="R408" i="1" s="1"/>
  <c r="S408" i="1"/>
  <c r="Q404" i="1"/>
  <c r="R404" i="1"/>
  <c r="S404" i="1"/>
  <c r="Q400" i="1"/>
  <c r="R400" i="1" s="1"/>
  <c r="S400" i="1" s="1"/>
  <c r="Q396" i="1"/>
  <c r="R396" i="1" s="1"/>
  <c r="S396" i="1" s="1"/>
  <c r="Q392" i="1"/>
  <c r="R392" i="1"/>
  <c r="S392" i="1" s="1"/>
  <c r="Q388" i="1"/>
  <c r="R388" i="1"/>
  <c r="S388" i="1" s="1"/>
  <c r="Q384" i="1"/>
  <c r="R384" i="1" s="1"/>
  <c r="S384" i="1" s="1"/>
  <c r="Q380" i="1"/>
  <c r="R380" i="1" s="1"/>
  <c r="S380" i="1" s="1"/>
  <c r="Q376" i="1"/>
  <c r="R376" i="1" s="1"/>
  <c r="S376" i="1" s="1"/>
  <c r="Q372" i="1"/>
  <c r="R372" i="1"/>
  <c r="S372" i="1" s="1"/>
  <c r="Q368" i="1"/>
  <c r="R368" i="1" s="1"/>
  <c r="S368" i="1"/>
  <c r="Q364" i="1"/>
  <c r="R364" i="1"/>
  <c r="S364" i="1" s="1"/>
  <c r="Q360" i="1"/>
  <c r="R360" i="1"/>
  <c r="S360" i="1"/>
  <c r="Q356" i="1"/>
  <c r="R356" i="1"/>
  <c r="S356" i="1"/>
  <c r="Q352" i="1"/>
  <c r="R352" i="1" s="1"/>
  <c r="S352" i="1"/>
  <c r="Q347" i="1"/>
  <c r="R347" i="1"/>
  <c r="S347" i="1" s="1"/>
  <c r="Q343" i="1"/>
  <c r="R343" i="1" s="1"/>
  <c r="S343" i="1" s="1"/>
  <c r="Q339" i="1"/>
  <c r="R339" i="1"/>
  <c r="S339" i="1" s="1"/>
  <c r="Q335" i="1"/>
  <c r="R335" i="1" s="1"/>
  <c r="S335" i="1" s="1"/>
  <c r="Q331" i="1"/>
  <c r="R331" i="1" s="1"/>
  <c r="S331" i="1" s="1"/>
  <c r="Q327" i="1"/>
  <c r="R327" i="1" s="1"/>
  <c r="S327" i="1" s="1"/>
  <c r="Q323" i="1"/>
  <c r="R323" i="1"/>
  <c r="S323" i="1"/>
  <c r="Q319" i="1"/>
  <c r="R319" i="1" s="1"/>
  <c r="S319" i="1" s="1"/>
  <c r="Q315" i="1"/>
  <c r="R315" i="1"/>
  <c r="S315" i="1" s="1"/>
  <c r="Q311" i="1"/>
  <c r="R311" i="1" s="1"/>
  <c r="S311" i="1" s="1"/>
  <c r="Q307" i="1"/>
  <c r="R307" i="1"/>
  <c r="S307" i="1" s="1"/>
  <c r="Q303" i="1"/>
  <c r="R303" i="1" s="1"/>
  <c r="S303" i="1"/>
  <c r="Q299" i="1"/>
  <c r="R299" i="1" s="1"/>
  <c r="S299" i="1" s="1"/>
  <c r="Q295" i="1"/>
  <c r="R295" i="1"/>
  <c r="S295" i="1" s="1"/>
  <c r="Q291" i="1"/>
  <c r="R291" i="1"/>
  <c r="S291" i="1"/>
  <c r="Q287" i="1"/>
  <c r="R287" i="1" s="1"/>
  <c r="S287" i="1" s="1"/>
  <c r="Q283" i="1"/>
  <c r="R283" i="1"/>
  <c r="S283" i="1" s="1"/>
  <c r="Q279" i="1"/>
  <c r="R279" i="1" s="1"/>
  <c r="S279" i="1"/>
  <c r="Q275" i="1"/>
  <c r="R275" i="1"/>
  <c r="S275" i="1"/>
  <c r="Q271" i="1"/>
  <c r="R271" i="1" s="1"/>
  <c r="S271" i="1" s="1"/>
  <c r="Q267" i="1"/>
  <c r="R267" i="1" s="1"/>
  <c r="S267" i="1" s="1"/>
  <c r="Q263" i="1"/>
  <c r="R263" i="1"/>
  <c r="S263" i="1" s="1"/>
  <c r="Q259" i="1"/>
  <c r="R259" i="1"/>
  <c r="S259" i="1" s="1"/>
  <c r="Q255" i="1"/>
  <c r="R255" i="1" s="1"/>
  <c r="S255" i="1" s="1"/>
  <c r="Q251" i="1"/>
  <c r="R251" i="1" s="1"/>
  <c r="S251" i="1" s="1"/>
  <c r="Q247" i="1"/>
  <c r="R247" i="1" s="1"/>
  <c r="S247" i="1" s="1"/>
  <c r="Q243" i="1"/>
  <c r="R243" i="1"/>
  <c r="S243" i="1" s="1"/>
  <c r="Q239" i="1"/>
  <c r="R239" i="1" s="1"/>
  <c r="S239" i="1"/>
  <c r="Q235" i="1"/>
  <c r="R235" i="1"/>
  <c r="S235" i="1" s="1"/>
  <c r="Q231" i="1"/>
  <c r="R231" i="1"/>
  <c r="S231" i="1"/>
  <c r="Q227" i="1"/>
  <c r="R227" i="1"/>
  <c r="S227" i="1"/>
  <c r="Q223" i="1"/>
  <c r="R223" i="1" s="1"/>
  <c r="S223" i="1"/>
  <c r="Q219" i="1"/>
  <c r="R219" i="1"/>
  <c r="S219" i="1" s="1"/>
  <c r="Q215" i="1"/>
  <c r="R215" i="1" s="1"/>
  <c r="S215" i="1" s="1"/>
  <c r="Q211" i="1"/>
  <c r="R211" i="1"/>
  <c r="S211" i="1" s="1"/>
  <c r="Q207" i="1"/>
  <c r="R207" i="1" s="1"/>
  <c r="S207" i="1" s="1"/>
  <c r="Q203" i="1"/>
  <c r="R203" i="1" s="1"/>
  <c r="S203" i="1" s="1"/>
  <c r="Q199" i="1"/>
  <c r="R199" i="1" s="1"/>
  <c r="S199" i="1" s="1"/>
  <c r="Q195" i="1"/>
  <c r="R195" i="1"/>
  <c r="S195" i="1"/>
  <c r="Q191" i="1"/>
  <c r="R191" i="1" s="1"/>
  <c r="S191" i="1" s="1"/>
  <c r="Q187" i="1"/>
  <c r="R187" i="1"/>
  <c r="S187" i="1" s="1"/>
  <c r="Q183" i="1"/>
  <c r="R183" i="1" s="1"/>
  <c r="S183" i="1" s="1"/>
  <c r="Q179" i="1"/>
  <c r="R179" i="1"/>
  <c r="S179" i="1" s="1"/>
  <c r="Q175" i="1"/>
  <c r="R175" i="1" s="1"/>
  <c r="S175" i="1"/>
  <c r="Q171" i="1"/>
  <c r="R171" i="1" s="1"/>
  <c r="S171" i="1" s="1"/>
  <c r="Q167" i="1"/>
  <c r="R167" i="1"/>
  <c r="S167" i="1" s="1"/>
  <c r="Q163" i="1"/>
  <c r="R163" i="1"/>
  <c r="S163" i="1"/>
  <c r="Q159" i="1"/>
  <c r="R159" i="1" s="1"/>
  <c r="S159" i="1" s="1"/>
  <c r="Q155" i="1"/>
  <c r="R155" i="1"/>
  <c r="S155" i="1" s="1"/>
  <c r="Q151" i="1"/>
  <c r="R151" i="1" s="1"/>
  <c r="S151" i="1"/>
  <c r="Q147" i="1"/>
  <c r="R147" i="1"/>
  <c r="S147" i="1"/>
  <c r="Q143" i="1"/>
  <c r="R143" i="1" s="1"/>
  <c r="S143" i="1" s="1"/>
  <c r="Q139" i="1"/>
  <c r="R139" i="1" s="1"/>
  <c r="S139" i="1" s="1"/>
  <c r="Q135" i="1"/>
  <c r="R135" i="1"/>
  <c r="S135" i="1" s="1"/>
  <c r="Q131" i="1"/>
  <c r="R131" i="1"/>
  <c r="S131" i="1" s="1"/>
  <c r="Q127" i="1"/>
  <c r="R127" i="1" s="1"/>
  <c r="S127" i="1" s="1"/>
  <c r="Q123" i="1"/>
  <c r="R123" i="1" s="1"/>
  <c r="S123" i="1" s="1"/>
  <c r="Q119" i="1"/>
  <c r="R119" i="1" s="1"/>
  <c r="S119" i="1" s="1"/>
  <c r="Q115" i="1"/>
  <c r="R115" i="1"/>
  <c r="S115" i="1" s="1"/>
  <c r="Q111" i="1"/>
  <c r="R111" i="1" s="1"/>
  <c r="S111" i="1"/>
  <c r="Q107" i="1"/>
  <c r="R107" i="1"/>
  <c r="S107" i="1" s="1"/>
  <c r="Q103" i="1"/>
  <c r="R103" i="1"/>
  <c r="S103" i="1"/>
  <c r="Q99" i="1"/>
  <c r="R99" i="1"/>
  <c r="S99" i="1"/>
  <c r="Q95" i="1"/>
  <c r="R95" i="1" s="1"/>
  <c r="S95" i="1"/>
  <c r="Q91" i="1"/>
  <c r="R91" i="1"/>
  <c r="S91" i="1" s="1"/>
  <c r="Q87" i="1"/>
  <c r="R87" i="1" s="1"/>
  <c r="S87" i="1" s="1"/>
  <c r="Q83" i="1"/>
  <c r="R83" i="1"/>
  <c r="S83" i="1" s="1"/>
  <c r="Q79" i="1"/>
  <c r="R79" i="1" s="1"/>
  <c r="S79" i="1" s="1"/>
  <c r="Q75" i="1"/>
  <c r="R75" i="1" s="1"/>
  <c r="S75" i="1" s="1"/>
  <c r="Q71" i="1"/>
  <c r="R71" i="1" s="1"/>
  <c r="S71" i="1" s="1"/>
  <c r="Q67" i="1"/>
  <c r="R67" i="1"/>
  <c r="S67" i="1"/>
  <c r="Q63" i="1"/>
  <c r="R63" i="1" s="1"/>
  <c r="S63" i="1" s="1"/>
  <c r="Q59" i="1"/>
  <c r="R59" i="1"/>
  <c r="S59" i="1" s="1"/>
  <c r="Q55" i="1"/>
  <c r="R55" i="1" s="1"/>
  <c r="S55" i="1" s="1"/>
  <c r="Q51" i="1"/>
  <c r="R51" i="1"/>
  <c r="S51" i="1" s="1"/>
  <c r="Q47" i="1"/>
  <c r="R47" i="1" s="1"/>
  <c r="S47" i="1"/>
  <c r="Q43" i="1"/>
  <c r="R43" i="1" s="1"/>
  <c r="S43" i="1" s="1"/>
  <c r="Q39" i="1"/>
  <c r="R39" i="1"/>
  <c r="S39" i="1" s="1"/>
  <c r="Q35" i="1"/>
  <c r="R35" i="1"/>
  <c r="S35" i="1"/>
  <c r="Q31" i="1"/>
  <c r="R31" i="1" s="1"/>
  <c r="S31" i="1" s="1"/>
  <c r="Q27" i="1"/>
  <c r="R27" i="1"/>
  <c r="S27" i="1" s="1"/>
  <c r="Q23" i="1"/>
  <c r="R23" i="1" s="1"/>
  <c r="S23" i="1"/>
  <c r="Q19" i="1"/>
  <c r="R19" i="1"/>
  <c r="S19" i="1"/>
  <c r="Q15" i="1"/>
  <c r="R15" i="1" s="1"/>
  <c r="S15" i="1" s="1"/>
  <c r="Y946" i="1"/>
  <c r="AG946" i="1" s="1"/>
  <c r="Y903" i="1"/>
  <c r="Y926" i="1"/>
  <c r="Y958" i="1"/>
  <c r="Y933" i="1"/>
  <c r="Y949" i="1"/>
  <c r="AF949" i="1" s="1"/>
  <c r="Y961" i="1"/>
  <c r="Y986" i="1"/>
  <c r="Y936" i="1"/>
  <c r="AG936" i="1" s="1"/>
  <c r="Q348" i="1"/>
  <c r="R348" i="1" s="1"/>
  <c r="S348" i="1"/>
  <c r="Q344" i="1"/>
  <c r="R344" i="1"/>
  <c r="S344" i="1" s="1"/>
  <c r="Q340" i="1"/>
  <c r="R340" i="1" s="1"/>
  <c r="S340" i="1" s="1"/>
  <c r="Q336" i="1"/>
  <c r="R336" i="1"/>
  <c r="S336" i="1"/>
  <c r="Q332" i="1"/>
  <c r="R332" i="1"/>
  <c r="S332" i="1"/>
  <c r="Q328" i="1"/>
  <c r="R328" i="1" s="1"/>
  <c r="S328" i="1" s="1"/>
  <c r="Q324" i="1"/>
  <c r="R324" i="1"/>
  <c r="S324" i="1" s="1"/>
  <c r="Q320" i="1"/>
  <c r="R320" i="1"/>
  <c r="S320" i="1" s="1"/>
  <c r="Q316" i="1"/>
  <c r="R316" i="1"/>
  <c r="S316" i="1" s="1"/>
  <c r="Q312" i="1"/>
  <c r="R312" i="1"/>
  <c r="S312" i="1" s="1"/>
  <c r="Q308" i="1"/>
  <c r="R308" i="1"/>
  <c r="S308" i="1" s="1"/>
  <c r="Q304" i="1"/>
  <c r="R304" i="1" s="1"/>
  <c r="S304" i="1"/>
  <c r="Q300" i="1"/>
  <c r="R300" i="1"/>
  <c r="S300" i="1" s="1"/>
  <c r="Q296" i="1"/>
  <c r="R296" i="1"/>
  <c r="S296" i="1" s="1"/>
  <c r="Q292" i="1"/>
  <c r="R292" i="1"/>
  <c r="S292" i="1" s="1"/>
  <c r="Q288" i="1"/>
  <c r="R288" i="1" s="1"/>
  <c r="S288" i="1" s="1"/>
  <c r="Q284" i="1"/>
  <c r="R284" i="1" s="1"/>
  <c r="S284" i="1" s="1"/>
  <c r="Q280" i="1"/>
  <c r="R280" i="1"/>
  <c r="S280" i="1" s="1"/>
  <c r="Q276" i="1"/>
  <c r="R276" i="1" s="1"/>
  <c r="S276" i="1" s="1"/>
  <c r="Q272" i="1"/>
  <c r="R272" i="1" s="1"/>
  <c r="S272" i="1" s="1"/>
  <c r="Q268" i="1"/>
  <c r="R268" i="1"/>
  <c r="S268" i="1" s="1"/>
  <c r="Q264" i="1"/>
  <c r="R264" i="1" s="1"/>
  <c r="S264" i="1" s="1"/>
  <c r="Q260" i="1"/>
  <c r="R260" i="1"/>
  <c r="S260" i="1" s="1"/>
  <c r="Q256" i="1"/>
  <c r="R256" i="1" s="1"/>
  <c r="S256" i="1" s="1"/>
  <c r="Q252" i="1"/>
  <c r="R252" i="1"/>
  <c r="S252" i="1" s="1"/>
  <c r="Q248" i="1"/>
  <c r="R248" i="1" s="1"/>
  <c r="S248" i="1" s="1"/>
  <c r="Q244" i="1"/>
  <c r="R244" i="1" s="1"/>
  <c r="S244" i="1" s="1"/>
  <c r="Q240" i="1"/>
  <c r="R240" i="1" s="1"/>
  <c r="S240" i="1"/>
  <c r="Q236" i="1"/>
  <c r="R236" i="1" s="1"/>
  <c r="S236" i="1" s="1"/>
  <c r="Q232" i="1"/>
  <c r="R232" i="1" s="1"/>
  <c r="S232" i="1" s="1"/>
  <c r="Q228" i="1"/>
  <c r="R228" i="1"/>
  <c r="S228" i="1"/>
  <c r="Q224" i="1"/>
  <c r="R224" i="1" s="1"/>
  <c r="S224" i="1" s="1"/>
  <c r="Q220" i="1"/>
  <c r="R220" i="1"/>
  <c r="S220" i="1" s="1"/>
  <c r="Q216" i="1"/>
  <c r="R216" i="1"/>
  <c r="S216" i="1"/>
  <c r="Q212" i="1"/>
  <c r="R212" i="1" s="1"/>
  <c r="S212" i="1" s="1"/>
  <c r="Q208" i="1"/>
  <c r="R208" i="1" s="1"/>
  <c r="S208" i="1"/>
  <c r="Q204" i="1"/>
  <c r="R204" i="1"/>
  <c r="S204" i="1"/>
  <c r="Q200" i="1"/>
  <c r="R200" i="1" s="1"/>
  <c r="S200" i="1" s="1"/>
  <c r="Q196" i="1"/>
  <c r="R196" i="1"/>
  <c r="S196" i="1" s="1"/>
  <c r="Q192" i="1"/>
  <c r="R192" i="1"/>
  <c r="S192" i="1" s="1"/>
  <c r="Q188" i="1"/>
  <c r="R188" i="1"/>
  <c r="S188" i="1" s="1"/>
  <c r="Q184" i="1"/>
  <c r="R184" i="1"/>
  <c r="S184" i="1" s="1"/>
  <c r="Q180" i="1"/>
  <c r="R180" i="1"/>
  <c r="S180" i="1" s="1"/>
  <c r="Q176" i="1"/>
  <c r="R176" i="1" s="1"/>
  <c r="S176" i="1"/>
  <c r="Q172" i="1"/>
  <c r="R172" i="1"/>
  <c r="S172" i="1" s="1"/>
  <c r="Q168" i="1"/>
  <c r="R168" i="1"/>
  <c r="S168" i="1" s="1"/>
  <c r="Q164" i="1"/>
  <c r="R164" i="1"/>
  <c r="S164" i="1" s="1"/>
  <c r="Q160" i="1"/>
  <c r="R160" i="1" s="1"/>
  <c r="S160" i="1" s="1"/>
  <c r="Q156" i="1"/>
  <c r="R156" i="1" s="1"/>
  <c r="S156" i="1" s="1"/>
  <c r="Q152" i="1"/>
  <c r="R152" i="1"/>
  <c r="S152" i="1" s="1"/>
  <c r="Q148" i="1"/>
  <c r="R148" i="1" s="1"/>
  <c r="S148" i="1" s="1"/>
  <c r="Q144" i="1"/>
  <c r="R144" i="1" s="1"/>
  <c r="S144" i="1" s="1"/>
  <c r="Q140" i="1"/>
  <c r="R140" i="1"/>
  <c r="S140" i="1" s="1"/>
  <c r="Q136" i="1"/>
  <c r="R136" i="1" s="1"/>
  <c r="S136" i="1" s="1"/>
  <c r="Q132" i="1"/>
  <c r="R132" i="1"/>
  <c r="S132" i="1" s="1"/>
  <c r="Q128" i="1"/>
  <c r="R128" i="1" s="1"/>
  <c r="S128" i="1" s="1"/>
  <c r="Q124" i="1"/>
  <c r="R124" i="1"/>
  <c r="S124" i="1" s="1"/>
  <c r="Q120" i="1"/>
  <c r="R120" i="1" s="1"/>
  <c r="S120" i="1" s="1"/>
  <c r="Q116" i="1"/>
  <c r="R116" i="1" s="1"/>
  <c r="S116" i="1" s="1"/>
  <c r="Q112" i="1"/>
  <c r="R112" i="1" s="1"/>
  <c r="S112" i="1"/>
  <c r="Q108" i="1"/>
  <c r="R108" i="1" s="1"/>
  <c r="S108" i="1" s="1"/>
  <c r="Q104" i="1"/>
  <c r="R104" i="1" s="1"/>
  <c r="S104" i="1" s="1"/>
  <c r="Q100" i="1"/>
  <c r="R100" i="1"/>
  <c r="S100" i="1"/>
  <c r="Q96" i="1"/>
  <c r="R96" i="1" s="1"/>
  <c r="S96" i="1" s="1"/>
  <c r="Q92" i="1"/>
  <c r="R92" i="1"/>
  <c r="S92" i="1" s="1"/>
  <c r="Q88" i="1"/>
  <c r="R88" i="1"/>
  <c r="S88" i="1"/>
  <c r="Q84" i="1"/>
  <c r="R84" i="1" s="1"/>
  <c r="S84" i="1" s="1"/>
  <c r="Q80" i="1"/>
  <c r="R80" i="1" s="1"/>
  <c r="S80" i="1"/>
  <c r="Q76" i="1"/>
  <c r="R76" i="1"/>
  <c r="S76" i="1"/>
  <c r="Q72" i="1"/>
  <c r="R72" i="1" s="1"/>
  <c r="S72" i="1" s="1"/>
  <c r="Q68" i="1"/>
  <c r="R68" i="1"/>
  <c r="S68" i="1" s="1"/>
  <c r="Q64" i="1"/>
  <c r="R64" i="1"/>
  <c r="S64" i="1" s="1"/>
  <c r="Q60" i="1"/>
  <c r="R60" i="1"/>
  <c r="S60" i="1" s="1"/>
  <c r="Q56" i="1"/>
  <c r="R56" i="1"/>
  <c r="S56" i="1" s="1"/>
  <c r="Q52" i="1"/>
  <c r="R52" i="1"/>
  <c r="S52" i="1" s="1"/>
  <c r="Q48" i="1"/>
  <c r="R48" i="1" s="1"/>
  <c r="S48" i="1"/>
  <c r="Q44" i="1"/>
  <c r="R44" i="1"/>
  <c r="S44" i="1" s="1"/>
  <c r="Q40" i="1"/>
  <c r="R40" i="1"/>
  <c r="S40" i="1" s="1"/>
  <c r="Q36" i="1"/>
  <c r="R36" i="1"/>
  <c r="S36" i="1" s="1"/>
  <c r="Q32" i="1"/>
  <c r="R32" i="1" s="1"/>
  <c r="S32" i="1" s="1"/>
  <c r="Q28" i="1"/>
  <c r="R28" i="1" s="1"/>
  <c r="S28" i="1" s="1"/>
  <c r="Q24" i="1"/>
  <c r="R24" i="1"/>
  <c r="S24" i="1" s="1"/>
  <c r="Q20" i="1"/>
  <c r="R20" i="1" s="1"/>
  <c r="S20" i="1" s="1"/>
  <c r="Q16" i="1"/>
  <c r="R16" i="1" s="1"/>
  <c r="S16" i="1" s="1"/>
  <c r="Y897" i="1"/>
  <c r="Y927" i="1"/>
  <c r="AG927" i="1" s="1"/>
  <c r="Y966" i="1"/>
  <c r="W891" i="1"/>
  <c r="Y891" i="1" s="1"/>
  <c r="Y899" i="1"/>
  <c r="Y925" i="1"/>
  <c r="Y957" i="1"/>
  <c r="Y997" i="1"/>
  <c r="Y969" i="1"/>
  <c r="AG969" i="1" s="1"/>
  <c r="Y985" i="1"/>
  <c r="AF985" i="1" s="1"/>
  <c r="Y938" i="1"/>
  <c r="Y990" i="1"/>
  <c r="AF990" i="1" s="1"/>
  <c r="Y924" i="1"/>
  <c r="Y921" i="1"/>
  <c r="Y928" i="1"/>
  <c r="Y900" i="1"/>
  <c r="Y974" i="1"/>
  <c r="Y1000" i="1"/>
  <c r="AG1000" i="1" s="1"/>
  <c r="X891" i="1"/>
  <c r="X892" i="1"/>
  <c r="Y934" i="1"/>
  <c r="AG934" i="1" s="1"/>
  <c r="Y952" i="1"/>
  <c r="AG952" i="1" s="1"/>
  <c r="Y979" i="1"/>
  <c r="Y965" i="1"/>
  <c r="Y970" i="1"/>
  <c r="Y984" i="1"/>
  <c r="AG984" i="1" s="1"/>
  <c r="Y999" i="1"/>
  <c r="AG999" i="1" s="1"/>
  <c r="Y905" i="1"/>
  <c r="AG905" i="1" s="1"/>
  <c r="V891" i="1"/>
  <c r="Y895" i="1"/>
  <c r="Y915" i="1"/>
  <c r="Y932" i="1"/>
  <c r="Y930" i="1"/>
  <c r="Y935" i="1"/>
  <c r="AG935" i="1" s="1"/>
  <c r="Y972" i="1"/>
  <c r="Y988" i="1"/>
  <c r="AF988" i="1" s="1"/>
  <c r="Y901" i="1"/>
  <c r="V892" i="1"/>
  <c r="Y904" i="1"/>
  <c r="W892" i="1"/>
  <c r="Y931" i="1"/>
  <c r="Y980" i="1"/>
  <c r="AG980" i="1" s="1"/>
  <c r="Y956" i="1"/>
  <c r="Y943" i="1"/>
  <c r="Y992" i="1"/>
  <c r="AG992" i="1" s="1"/>
  <c r="Y917" i="1"/>
  <c r="Y939" i="1"/>
  <c r="Y989" i="1"/>
  <c r="AG989" i="1" s="1"/>
  <c r="Y994" i="1"/>
  <c r="Y967" i="1"/>
  <c r="AG967" i="1" s="1"/>
  <c r="Y995" i="1"/>
  <c r="Y954" i="1"/>
  <c r="AF954" i="1" s="1"/>
  <c r="Y906" i="1"/>
  <c r="Y909" i="1"/>
  <c r="Y982" i="1"/>
  <c r="Y975" i="1"/>
  <c r="Y898" i="1"/>
  <c r="Y902" i="1"/>
  <c r="AG902" i="1" s="1"/>
  <c r="Y918" i="1"/>
  <c r="AG918" i="1" s="1"/>
  <c r="Y913" i="1"/>
  <c r="AG913" i="1" s="1"/>
  <c r="Y920" i="1"/>
  <c r="AG920" i="1" s="1"/>
  <c r="Y940" i="1"/>
  <c r="Y947" i="1"/>
  <c r="Y968" i="1"/>
  <c r="AG968" i="1" s="1"/>
  <c r="Y959" i="1"/>
  <c r="Y948" i="1"/>
  <c r="AF948" i="1" s="1"/>
  <c r="Y963" i="1"/>
  <c r="Y971" i="1"/>
  <c r="AG971" i="1" s="1"/>
  <c r="Y987" i="1"/>
  <c r="Y950" i="1"/>
  <c r="Y907" i="1"/>
  <c r="Y908" i="1"/>
  <c r="Y991" i="1"/>
  <c r="Y983" i="1"/>
  <c r="AG983" i="1" s="1"/>
  <c r="Y910" i="1"/>
  <c r="Y911" i="1"/>
  <c r="AF911" i="1" s="1"/>
  <c r="Y912" i="1"/>
  <c r="AG912" i="1" s="1"/>
  <c r="Y919" i="1"/>
  <c r="Y922" i="1"/>
  <c r="Y964" i="1"/>
  <c r="AG964" i="1" s="1"/>
  <c r="Y981" i="1"/>
  <c r="Y941" i="1"/>
  <c r="Y962" i="1"/>
  <c r="Y951" i="1"/>
  <c r="AF951" i="1" s="1"/>
  <c r="Y955" i="1"/>
  <c r="Y942" i="1"/>
  <c r="Y998" i="1"/>
  <c r="Y976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Y875" i="1" s="1"/>
  <c r="W876" i="1"/>
  <c r="X876" i="1"/>
  <c r="W877" i="1"/>
  <c r="X877" i="1"/>
  <c r="W878" i="1"/>
  <c r="X878" i="1"/>
  <c r="W879" i="1"/>
  <c r="X879" i="1"/>
  <c r="Y879" i="1" s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X13" i="1"/>
  <c r="W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13" i="1"/>
  <c r="F3" i="3" a="1"/>
  <c r="F3" i="3" s="1"/>
  <c r="AF998" i="1"/>
  <c r="AG998" i="1"/>
  <c r="AF922" i="1"/>
  <c r="AG922" i="1"/>
  <c r="AF910" i="1"/>
  <c r="AG910" i="1"/>
  <c r="AF963" i="1"/>
  <c r="AG963" i="1"/>
  <c r="AF982" i="1"/>
  <c r="AG982" i="1"/>
  <c r="AF942" i="1"/>
  <c r="AG942" i="1"/>
  <c r="AF941" i="1"/>
  <c r="AG941" i="1"/>
  <c r="AF919" i="1"/>
  <c r="AG919" i="1"/>
  <c r="AF950" i="1"/>
  <c r="AG950" i="1"/>
  <c r="AG948" i="1"/>
  <c r="AF940" i="1"/>
  <c r="AG940" i="1"/>
  <c r="AF902" i="1"/>
  <c r="AF909" i="1"/>
  <c r="AG909" i="1"/>
  <c r="AF967" i="1"/>
  <c r="AF917" i="1"/>
  <c r="AG917" i="1"/>
  <c r="AF935" i="1"/>
  <c r="AF895" i="1"/>
  <c r="AG895" i="1"/>
  <c r="AF965" i="1"/>
  <c r="AG965" i="1"/>
  <c r="AF934" i="1"/>
  <c r="AF974" i="1"/>
  <c r="AG974" i="1"/>
  <c r="AF928" i="1"/>
  <c r="AG928" i="1"/>
  <c r="AF938" i="1"/>
  <c r="AG938" i="1"/>
  <c r="AF957" i="1"/>
  <c r="AG957" i="1"/>
  <c r="AF966" i="1"/>
  <c r="AG966" i="1"/>
  <c r="AF986" i="1"/>
  <c r="AG986" i="1"/>
  <c r="AF958" i="1"/>
  <c r="AG958" i="1"/>
  <c r="AF993" i="1"/>
  <c r="AF894" i="1"/>
  <c r="AG894" i="1"/>
  <c r="AF937" i="1"/>
  <c r="AG937" i="1"/>
  <c r="AF896" i="1"/>
  <c r="AG896" i="1"/>
  <c r="AF921" i="1"/>
  <c r="AG921" i="1"/>
  <c r="AG985" i="1"/>
  <c r="AF925" i="1"/>
  <c r="AG925" i="1"/>
  <c r="AF927" i="1"/>
  <c r="AF961" i="1"/>
  <c r="AG961" i="1"/>
  <c r="AF926" i="1"/>
  <c r="AG926" i="1"/>
  <c r="AF960" i="1"/>
  <c r="AF977" i="1"/>
  <c r="AG977" i="1"/>
  <c r="AG929" i="1"/>
  <c r="AF955" i="1"/>
  <c r="AG955" i="1"/>
  <c r="AF981" i="1"/>
  <c r="AG981" i="1"/>
  <c r="AF912" i="1"/>
  <c r="AF991" i="1"/>
  <c r="AG991" i="1"/>
  <c r="AF987" i="1"/>
  <c r="AG987" i="1"/>
  <c r="AF959" i="1"/>
  <c r="AG959" i="1"/>
  <c r="AF920" i="1"/>
  <c r="AF898" i="1"/>
  <c r="AG898" i="1"/>
  <c r="AF906" i="1"/>
  <c r="AG906" i="1"/>
  <c r="AF994" i="1"/>
  <c r="AG994" i="1"/>
  <c r="AF992" i="1"/>
  <c r="AF931" i="1"/>
  <c r="AG931" i="1"/>
  <c r="AF901" i="1"/>
  <c r="AG901" i="1"/>
  <c r="AF930" i="1"/>
  <c r="AG930" i="1"/>
  <c r="AF999" i="1"/>
  <c r="AF900" i="1"/>
  <c r="AG900" i="1"/>
  <c r="AF976" i="1"/>
  <c r="AG976" i="1"/>
  <c r="AG951" i="1"/>
  <c r="AF964" i="1"/>
  <c r="AG911" i="1"/>
  <c r="AF908" i="1"/>
  <c r="AG908" i="1"/>
  <c r="AF971" i="1"/>
  <c r="AF968" i="1"/>
  <c r="AF913" i="1"/>
  <c r="AF975" i="1"/>
  <c r="AG975" i="1"/>
  <c r="AG954" i="1"/>
  <c r="AF989" i="1"/>
  <c r="AF943" i="1"/>
  <c r="AG943" i="1"/>
  <c r="AG988" i="1"/>
  <c r="AF932" i="1"/>
  <c r="AG932" i="1"/>
  <c r="AF984" i="1"/>
  <c r="AF979" i="1"/>
  <c r="AG979" i="1"/>
  <c r="AF924" i="1"/>
  <c r="AG924" i="1"/>
  <c r="AF969" i="1"/>
  <c r="AF899" i="1"/>
  <c r="AG899" i="1"/>
  <c r="AF897" i="1"/>
  <c r="AG897" i="1"/>
  <c r="AG949" i="1"/>
  <c r="AF903" i="1"/>
  <c r="AG903" i="1"/>
  <c r="AF996" i="1"/>
  <c r="AG996" i="1"/>
  <c r="AF953" i="1"/>
  <c r="AG953" i="1"/>
  <c r="AF914" i="1"/>
  <c r="AG914" i="1"/>
  <c r="AF923" i="1"/>
  <c r="AF962" i="1"/>
  <c r="AG962" i="1"/>
  <c r="AF907" i="1"/>
  <c r="AG907" i="1"/>
  <c r="AF947" i="1"/>
  <c r="AG947" i="1"/>
  <c r="AF918" i="1"/>
  <c r="AF995" i="1"/>
  <c r="AG995" i="1"/>
  <c r="AF939" i="1"/>
  <c r="AG939" i="1"/>
  <c r="AF956" i="1"/>
  <c r="AG956" i="1"/>
  <c r="AF904" i="1"/>
  <c r="AG904" i="1"/>
  <c r="AF972" i="1"/>
  <c r="AG972" i="1"/>
  <c r="AF915" i="1"/>
  <c r="AG915" i="1"/>
  <c r="AF970" i="1"/>
  <c r="AG970" i="1"/>
  <c r="AF952" i="1"/>
  <c r="AF1000" i="1"/>
  <c r="AG990" i="1"/>
  <c r="AF997" i="1"/>
  <c r="AG997" i="1"/>
  <c r="AF936" i="1"/>
  <c r="AF933" i="1"/>
  <c r="AG933" i="1"/>
  <c r="AF944" i="1"/>
  <c r="AG944" i="1"/>
  <c r="AF916" i="1"/>
  <c r="AG916" i="1"/>
  <c r="AF978" i="1"/>
  <c r="AG978" i="1"/>
  <c r="Y892" i="1"/>
  <c r="Y13" i="1"/>
  <c r="Y890" i="1"/>
  <c r="Y888" i="1"/>
  <c r="Y886" i="1"/>
  <c r="AG886" i="1" s="1"/>
  <c r="Y884" i="1"/>
  <c r="Y882" i="1"/>
  <c r="Y880" i="1"/>
  <c r="Y878" i="1"/>
  <c r="Y876" i="1"/>
  <c r="Y874" i="1"/>
  <c r="Y872" i="1"/>
  <c r="Y870" i="1"/>
  <c r="AF870" i="1" s="1"/>
  <c r="Y868" i="1"/>
  <c r="Y866" i="1"/>
  <c r="AF866" i="1" s="1"/>
  <c r="Y864" i="1"/>
  <c r="Y862" i="1"/>
  <c r="Y860" i="1"/>
  <c r="Y858" i="1"/>
  <c r="Y856" i="1"/>
  <c r="Y854" i="1"/>
  <c r="AF854" i="1" s="1"/>
  <c r="Y852" i="1"/>
  <c r="Y850" i="1"/>
  <c r="Y848" i="1"/>
  <c r="Y846" i="1"/>
  <c r="Y844" i="1"/>
  <c r="Y842" i="1"/>
  <c r="Y840" i="1"/>
  <c r="Y838" i="1"/>
  <c r="AF838" i="1" s="1"/>
  <c r="Y836" i="1"/>
  <c r="Y834" i="1"/>
  <c r="AF834" i="1" s="1"/>
  <c r="Y832" i="1"/>
  <c r="Y830" i="1"/>
  <c r="Y828" i="1"/>
  <c r="Y826" i="1"/>
  <c r="Y824" i="1"/>
  <c r="Y822" i="1"/>
  <c r="Y820" i="1"/>
  <c r="Y818" i="1"/>
  <c r="AF818" i="1" s="1"/>
  <c r="Y816" i="1"/>
  <c r="Y814" i="1"/>
  <c r="AG814" i="1" s="1"/>
  <c r="Y812" i="1"/>
  <c r="Y810" i="1"/>
  <c r="AG810" i="1" s="1"/>
  <c r="Y808" i="1"/>
  <c r="Y806" i="1"/>
  <c r="AF806" i="1" s="1"/>
  <c r="Y804" i="1"/>
  <c r="Y802" i="1"/>
  <c r="Y800" i="1"/>
  <c r="Y798" i="1"/>
  <c r="Y796" i="1"/>
  <c r="Y794" i="1"/>
  <c r="Y792" i="1"/>
  <c r="Y790" i="1"/>
  <c r="Y788" i="1"/>
  <c r="Y786" i="1"/>
  <c r="AG786" i="1" s="1"/>
  <c r="Y784" i="1"/>
  <c r="Y782" i="1"/>
  <c r="AF782" i="1" s="1"/>
  <c r="Y780" i="1"/>
  <c r="Y778" i="1"/>
  <c r="AF778" i="1" s="1"/>
  <c r="Y776" i="1"/>
  <c r="Y774" i="1"/>
  <c r="AF774" i="1" s="1"/>
  <c r="Y772" i="1"/>
  <c r="Y770" i="1"/>
  <c r="Y768" i="1"/>
  <c r="Y766" i="1"/>
  <c r="Y764" i="1"/>
  <c r="Y762" i="1"/>
  <c r="Y760" i="1"/>
  <c r="Y758" i="1"/>
  <c r="Y756" i="1"/>
  <c r="Y754" i="1"/>
  <c r="AF754" i="1" s="1"/>
  <c r="Y752" i="1"/>
  <c r="Y750" i="1"/>
  <c r="Y748" i="1"/>
  <c r="Y746" i="1"/>
  <c r="Y744" i="1"/>
  <c r="Y742" i="1"/>
  <c r="AF742" i="1" s="1"/>
  <c r="Y740" i="1"/>
  <c r="Y738" i="1"/>
  <c r="Y736" i="1"/>
  <c r="Y734" i="1"/>
  <c r="Y732" i="1"/>
  <c r="Y730" i="1"/>
  <c r="Y728" i="1"/>
  <c r="Y726" i="1"/>
  <c r="Y724" i="1"/>
  <c r="Y722" i="1"/>
  <c r="Y720" i="1"/>
  <c r="Y718" i="1"/>
  <c r="Y716" i="1"/>
  <c r="Y714" i="1"/>
  <c r="Y712" i="1"/>
  <c r="Y710" i="1"/>
  <c r="AF710" i="1" s="1"/>
  <c r="Y708" i="1"/>
  <c r="Y706" i="1"/>
  <c r="Y704" i="1"/>
  <c r="Y702" i="1"/>
  <c r="AG702" i="1" s="1"/>
  <c r="Y700" i="1"/>
  <c r="Y698" i="1"/>
  <c r="AG698" i="1" s="1"/>
  <c r="Y696" i="1"/>
  <c r="Y694" i="1"/>
  <c r="Y692" i="1"/>
  <c r="Y690" i="1"/>
  <c r="AG690" i="1" s="1"/>
  <c r="Y688" i="1"/>
  <c r="Y686" i="1"/>
  <c r="Y684" i="1"/>
  <c r="Y682" i="1"/>
  <c r="AF682" i="1" s="1"/>
  <c r="Y680" i="1"/>
  <c r="Y678" i="1"/>
  <c r="AF678" i="1" s="1"/>
  <c r="Y676" i="1"/>
  <c r="Y674" i="1"/>
  <c r="Y672" i="1"/>
  <c r="Y670" i="1"/>
  <c r="AF670" i="1" s="1"/>
  <c r="Y668" i="1"/>
  <c r="Y666" i="1"/>
  <c r="Y664" i="1"/>
  <c r="Y662" i="1"/>
  <c r="Y660" i="1"/>
  <c r="Y658" i="1"/>
  <c r="Y656" i="1"/>
  <c r="Y654" i="1"/>
  <c r="Y652" i="1"/>
  <c r="Y650" i="1"/>
  <c r="AF650" i="1" s="1"/>
  <c r="Y648" i="1"/>
  <c r="Y646" i="1"/>
  <c r="AG646" i="1" s="1"/>
  <c r="Y644" i="1"/>
  <c r="Y642" i="1"/>
  <c r="AG642" i="1" s="1"/>
  <c r="Y640" i="1"/>
  <c r="Y638" i="1"/>
  <c r="Y636" i="1"/>
  <c r="Y634" i="1"/>
  <c r="Y632" i="1"/>
  <c r="Y630" i="1"/>
  <c r="AF630" i="1" s="1"/>
  <c r="Y628" i="1"/>
  <c r="Y626" i="1"/>
  <c r="AF626" i="1" s="1"/>
  <c r="Y624" i="1"/>
  <c r="Y622" i="1"/>
  <c r="Y620" i="1"/>
  <c r="Y618" i="1"/>
  <c r="AF618" i="1" s="1"/>
  <c r="Y616" i="1"/>
  <c r="Y614" i="1"/>
  <c r="AG614" i="1" s="1"/>
  <c r="Y612" i="1"/>
  <c r="Y610" i="1"/>
  <c r="Y608" i="1"/>
  <c r="Y606" i="1"/>
  <c r="Y604" i="1"/>
  <c r="Y602" i="1"/>
  <c r="Y600" i="1"/>
  <c r="Y598" i="1"/>
  <c r="AG598" i="1" s="1"/>
  <c r="Y596" i="1"/>
  <c r="Y594" i="1"/>
  <c r="AF594" i="1" s="1"/>
  <c r="Y592" i="1"/>
  <c r="Y590" i="1"/>
  <c r="Y588" i="1"/>
  <c r="Y586" i="1"/>
  <c r="AF586" i="1" s="1"/>
  <c r="Y584" i="1"/>
  <c r="Y582" i="1"/>
  <c r="AG582" i="1" s="1"/>
  <c r="Y580" i="1"/>
  <c r="Y578" i="1"/>
  <c r="Y576" i="1"/>
  <c r="Y574" i="1"/>
  <c r="Y572" i="1"/>
  <c r="Y570" i="1"/>
  <c r="AG570" i="1" s="1"/>
  <c r="Y568" i="1"/>
  <c r="Y566" i="1"/>
  <c r="Y564" i="1"/>
  <c r="Y562" i="1"/>
  <c r="AG562" i="1" s="1"/>
  <c r="Y560" i="1"/>
  <c r="Y558" i="1"/>
  <c r="AF558" i="1" s="1"/>
  <c r="Y556" i="1"/>
  <c r="Y554" i="1"/>
  <c r="AF554" i="1" s="1"/>
  <c r="Y552" i="1"/>
  <c r="Y550" i="1"/>
  <c r="AG550" i="1" s="1"/>
  <c r="Y548" i="1"/>
  <c r="Y546" i="1"/>
  <c r="Y544" i="1"/>
  <c r="Y542" i="1"/>
  <c r="Y540" i="1"/>
  <c r="Y538" i="1"/>
  <c r="Y536" i="1"/>
  <c r="Y534" i="1"/>
  <c r="Y532" i="1"/>
  <c r="Y530" i="1"/>
  <c r="Y528" i="1"/>
  <c r="Y526" i="1"/>
  <c r="AG526" i="1" s="1"/>
  <c r="Y524" i="1"/>
  <c r="Y522" i="1"/>
  <c r="AF522" i="1" s="1"/>
  <c r="Y520" i="1"/>
  <c r="Y518" i="1"/>
  <c r="AG518" i="1" s="1"/>
  <c r="Y516" i="1"/>
  <c r="Y514" i="1"/>
  <c r="AG514" i="1" s="1"/>
  <c r="Y512" i="1"/>
  <c r="Y510" i="1"/>
  <c r="Y508" i="1"/>
  <c r="Y506" i="1"/>
  <c r="Y504" i="1"/>
  <c r="Y502" i="1"/>
  <c r="Y500" i="1"/>
  <c r="Y498" i="1"/>
  <c r="AF498" i="1" s="1"/>
  <c r="Y496" i="1"/>
  <c r="Y494" i="1"/>
  <c r="Y492" i="1"/>
  <c r="Y490" i="1"/>
  <c r="AF490" i="1" s="1"/>
  <c r="Y488" i="1"/>
  <c r="Y486" i="1"/>
  <c r="AG486" i="1" s="1"/>
  <c r="Y484" i="1"/>
  <c r="Y482" i="1"/>
  <c r="Y480" i="1"/>
  <c r="Y478" i="1"/>
  <c r="Y476" i="1"/>
  <c r="Y474" i="1"/>
  <c r="Y472" i="1"/>
  <c r="Y470" i="1"/>
  <c r="Y468" i="1"/>
  <c r="Y466" i="1"/>
  <c r="AF466" i="1" s="1"/>
  <c r="Y464" i="1"/>
  <c r="Y462" i="1"/>
  <c r="Y460" i="1"/>
  <c r="Y458" i="1"/>
  <c r="AF458" i="1" s="1"/>
  <c r="Y456" i="1"/>
  <c r="Y454" i="1"/>
  <c r="AG454" i="1" s="1"/>
  <c r="Y452" i="1"/>
  <c r="Y450" i="1"/>
  <c r="Y448" i="1"/>
  <c r="Y446" i="1"/>
  <c r="AF446" i="1" s="1"/>
  <c r="Y444" i="1"/>
  <c r="Y442" i="1"/>
  <c r="AG442" i="1" s="1"/>
  <c r="Y440" i="1"/>
  <c r="Y438" i="1"/>
  <c r="Y436" i="1"/>
  <c r="Y434" i="1"/>
  <c r="AG434" i="1" s="1"/>
  <c r="Y432" i="1"/>
  <c r="Y430" i="1"/>
  <c r="Y428" i="1"/>
  <c r="Y426" i="1"/>
  <c r="AF426" i="1" s="1"/>
  <c r="Y424" i="1"/>
  <c r="Y422" i="1"/>
  <c r="AG422" i="1" s="1"/>
  <c r="Y420" i="1"/>
  <c r="Y418" i="1"/>
  <c r="Y416" i="1"/>
  <c r="Y414" i="1"/>
  <c r="AG414" i="1" s="1"/>
  <c r="Y412" i="1"/>
  <c r="Y410" i="1"/>
  <c r="Y408" i="1"/>
  <c r="Y406" i="1"/>
  <c r="Y404" i="1"/>
  <c r="Y402" i="1"/>
  <c r="Y400" i="1"/>
  <c r="Y398" i="1"/>
  <c r="Y396" i="1"/>
  <c r="Y394" i="1"/>
  <c r="AF394" i="1" s="1"/>
  <c r="Y392" i="1"/>
  <c r="Y390" i="1"/>
  <c r="AG390" i="1" s="1"/>
  <c r="Y388" i="1"/>
  <c r="Y386" i="1"/>
  <c r="AG386" i="1" s="1"/>
  <c r="Y384" i="1"/>
  <c r="Y382" i="1"/>
  <c r="Y380" i="1"/>
  <c r="Y378" i="1"/>
  <c r="Y376" i="1"/>
  <c r="Y374" i="1"/>
  <c r="AF374" i="1" s="1"/>
  <c r="Y372" i="1"/>
  <c r="Y370" i="1"/>
  <c r="AF370" i="1" s="1"/>
  <c r="Y368" i="1"/>
  <c r="Y366" i="1"/>
  <c r="Y364" i="1"/>
  <c r="Y362" i="1"/>
  <c r="AF362" i="1" s="1"/>
  <c r="Y360" i="1"/>
  <c r="Y358" i="1"/>
  <c r="AG358" i="1" s="1"/>
  <c r="Y356" i="1"/>
  <c r="Y354" i="1"/>
  <c r="Y352" i="1"/>
  <c r="Y350" i="1"/>
  <c r="Y348" i="1"/>
  <c r="Y346" i="1"/>
  <c r="Y344" i="1"/>
  <c r="Y342" i="1"/>
  <c r="AG342" i="1" s="1"/>
  <c r="Y340" i="1"/>
  <c r="Y338" i="1"/>
  <c r="AF338" i="1" s="1"/>
  <c r="Y336" i="1"/>
  <c r="Y334" i="1"/>
  <c r="Y332" i="1"/>
  <c r="Y330" i="1"/>
  <c r="AF330" i="1" s="1"/>
  <c r="Y328" i="1"/>
  <c r="Y326" i="1"/>
  <c r="AG326" i="1" s="1"/>
  <c r="Y324" i="1"/>
  <c r="Y322" i="1"/>
  <c r="Y320" i="1"/>
  <c r="Y318" i="1"/>
  <c r="Y316" i="1"/>
  <c r="Y314" i="1"/>
  <c r="AG314" i="1" s="1"/>
  <c r="Y312" i="1"/>
  <c r="Y310" i="1"/>
  <c r="Y308" i="1"/>
  <c r="Y306" i="1"/>
  <c r="AG306" i="1" s="1"/>
  <c r="Y304" i="1"/>
  <c r="Y302" i="1"/>
  <c r="AF302" i="1" s="1"/>
  <c r="Y300" i="1"/>
  <c r="Y298" i="1"/>
  <c r="AF298" i="1" s="1"/>
  <c r="Y296" i="1"/>
  <c r="Y294" i="1"/>
  <c r="AG294" i="1" s="1"/>
  <c r="Y292" i="1"/>
  <c r="Y290" i="1"/>
  <c r="Y288" i="1"/>
  <c r="Y286" i="1"/>
  <c r="Y284" i="1"/>
  <c r="Y282" i="1"/>
  <c r="Y280" i="1"/>
  <c r="Y278" i="1"/>
  <c r="Y276" i="1"/>
  <c r="Y274" i="1"/>
  <c r="Y272" i="1"/>
  <c r="Y270" i="1"/>
  <c r="AG270" i="1" s="1"/>
  <c r="Y268" i="1"/>
  <c r="Y266" i="1"/>
  <c r="AF266" i="1" s="1"/>
  <c r="Y264" i="1"/>
  <c r="Y262" i="1"/>
  <c r="AG262" i="1" s="1"/>
  <c r="Y260" i="1"/>
  <c r="Y258" i="1"/>
  <c r="AF258" i="1" s="1"/>
  <c r="Y256" i="1"/>
  <c r="Y254" i="1"/>
  <c r="Y252" i="1"/>
  <c r="Y250" i="1"/>
  <c r="Y248" i="1"/>
  <c r="Y246" i="1"/>
  <c r="Y244" i="1"/>
  <c r="Y242" i="1"/>
  <c r="AF242" i="1" s="1"/>
  <c r="Y240" i="1"/>
  <c r="Y238" i="1"/>
  <c r="Y236" i="1"/>
  <c r="Y234" i="1"/>
  <c r="AF234" i="1" s="1"/>
  <c r="Y232" i="1"/>
  <c r="Y230" i="1"/>
  <c r="AG230" i="1" s="1"/>
  <c r="Y228" i="1"/>
  <c r="Y226" i="1"/>
  <c r="Y224" i="1"/>
  <c r="Y222" i="1"/>
  <c r="Y220" i="1"/>
  <c r="Y218" i="1"/>
  <c r="Y216" i="1"/>
  <c r="Y214" i="1"/>
  <c r="Y212" i="1"/>
  <c r="Y210" i="1"/>
  <c r="AF210" i="1" s="1"/>
  <c r="Y208" i="1"/>
  <c r="Y206" i="1"/>
  <c r="Y204" i="1"/>
  <c r="Y202" i="1"/>
  <c r="AF202" i="1" s="1"/>
  <c r="Y200" i="1"/>
  <c r="Y198" i="1"/>
  <c r="AG198" i="1" s="1"/>
  <c r="Y196" i="1"/>
  <c r="Y194" i="1"/>
  <c r="Y192" i="1"/>
  <c r="Y190" i="1"/>
  <c r="AF190" i="1" s="1"/>
  <c r="Y188" i="1"/>
  <c r="Y186" i="1"/>
  <c r="Y184" i="1"/>
  <c r="Y182" i="1"/>
  <c r="Y180" i="1"/>
  <c r="Y178" i="1"/>
  <c r="Y176" i="1"/>
  <c r="Y174" i="1"/>
  <c r="Y172" i="1"/>
  <c r="Y170" i="1"/>
  <c r="AF170" i="1" s="1"/>
  <c r="Y168" i="1"/>
  <c r="Y166" i="1"/>
  <c r="AG166" i="1" s="1"/>
  <c r="Y164" i="1"/>
  <c r="Y162" i="1"/>
  <c r="Y160" i="1"/>
  <c r="Y158" i="1"/>
  <c r="AG158" i="1" s="1"/>
  <c r="Y156" i="1"/>
  <c r="Y154" i="1"/>
  <c r="Y152" i="1"/>
  <c r="Y150" i="1"/>
  <c r="Y148" i="1"/>
  <c r="Y146" i="1"/>
  <c r="Y144" i="1"/>
  <c r="Y142" i="1"/>
  <c r="Y140" i="1"/>
  <c r="Y138" i="1"/>
  <c r="AF138" i="1" s="1"/>
  <c r="Y136" i="1"/>
  <c r="Y134" i="1"/>
  <c r="AG134" i="1" s="1"/>
  <c r="Y132" i="1"/>
  <c r="Y130" i="1"/>
  <c r="Y128" i="1"/>
  <c r="Y126" i="1"/>
  <c r="Y124" i="1"/>
  <c r="Y122" i="1"/>
  <c r="AG122" i="1" s="1"/>
  <c r="Y120" i="1"/>
  <c r="Y118" i="1"/>
  <c r="AF118" i="1" s="1"/>
  <c r="Y116" i="1"/>
  <c r="Y114" i="1"/>
  <c r="Y112" i="1"/>
  <c r="Y110" i="1"/>
  <c r="Y108" i="1"/>
  <c r="Y106" i="1"/>
  <c r="AF106" i="1" s="1"/>
  <c r="Y104" i="1"/>
  <c r="Y102" i="1"/>
  <c r="AF102" i="1" s="1"/>
  <c r="Y100" i="1"/>
  <c r="Y98" i="1"/>
  <c r="AF98" i="1" s="1"/>
  <c r="Y96" i="1"/>
  <c r="Y94" i="1"/>
  <c r="Y92" i="1"/>
  <c r="Y90" i="1"/>
  <c r="Y88" i="1"/>
  <c r="Y86" i="1"/>
  <c r="AF86" i="1" s="1"/>
  <c r="Y84" i="1"/>
  <c r="Y82" i="1"/>
  <c r="Y80" i="1"/>
  <c r="Y78" i="1"/>
  <c r="Y76" i="1"/>
  <c r="Y74" i="1"/>
  <c r="AF74" i="1" s="1"/>
  <c r="Y72" i="1"/>
  <c r="Y70" i="1"/>
  <c r="AF70" i="1" s="1"/>
  <c r="Y68" i="1"/>
  <c r="Y66" i="1"/>
  <c r="Y64" i="1"/>
  <c r="Y62" i="1"/>
  <c r="Y60" i="1"/>
  <c r="Y58" i="1"/>
  <c r="Y56" i="1"/>
  <c r="Y54" i="1"/>
  <c r="Y52" i="1"/>
  <c r="Y50" i="1"/>
  <c r="AF50" i="1" s="1"/>
  <c r="Y48" i="1"/>
  <c r="Y46" i="1"/>
  <c r="AG46" i="1" s="1"/>
  <c r="Y44" i="1"/>
  <c r="Y42" i="1"/>
  <c r="AF42" i="1" s="1"/>
  <c r="Y40" i="1"/>
  <c r="Y38" i="1"/>
  <c r="AF38" i="1" s="1"/>
  <c r="Y36" i="1"/>
  <c r="Y34" i="1"/>
  <c r="AF34" i="1" s="1"/>
  <c r="Y32" i="1"/>
  <c r="Y30" i="1"/>
  <c r="Y28" i="1"/>
  <c r="Y26" i="1"/>
  <c r="AF26" i="1" s="1"/>
  <c r="Y24" i="1"/>
  <c r="Y22" i="1"/>
  <c r="Y20" i="1"/>
  <c r="Y18" i="1"/>
  <c r="Y16" i="1"/>
  <c r="Y889" i="1"/>
  <c r="AF889" i="1" s="1"/>
  <c r="Y887" i="1"/>
  <c r="Y885" i="1"/>
  <c r="AF885" i="1" s="1"/>
  <c r="Y883" i="1"/>
  <c r="Y881" i="1"/>
  <c r="AF881" i="1" s="1"/>
  <c r="Y877" i="1"/>
  <c r="AF877" i="1" s="1"/>
  <c r="Y873" i="1"/>
  <c r="AG873" i="1" s="1"/>
  <c r="Y871" i="1"/>
  <c r="Y869" i="1"/>
  <c r="Y867" i="1"/>
  <c r="Y865" i="1"/>
  <c r="Y863" i="1"/>
  <c r="Y861" i="1"/>
  <c r="AF861" i="1" s="1"/>
  <c r="Y859" i="1"/>
  <c r="Y857" i="1"/>
  <c r="AF857" i="1" s="1"/>
  <c r="Y855" i="1"/>
  <c r="Y853" i="1"/>
  <c r="AF853" i="1" s="1"/>
  <c r="Y851" i="1"/>
  <c r="Y849" i="1"/>
  <c r="AF849" i="1" s="1"/>
  <c r="Y847" i="1"/>
  <c r="Y845" i="1"/>
  <c r="AF845" i="1" s="1"/>
  <c r="Y843" i="1"/>
  <c r="Y841" i="1"/>
  <c r="Y839" i="1"/>
  <c r="Y837" i="1"/>
  <c r="Y835" i="1"/>
  <c r="Y833" i="1"/>
  <c r="Y831" i="1"/>
  <c r="Y829" i="1"/>
  <c r="AF829" i="1" s="1"/>
  <c r="Y827" i="1"/>
  <c r="Y825" i="1"/>
  <c r="AG825" i="1" s="1"/>
  <c r="Y823" i="1"/>
  <c r="Y821" i="1"/>
  <c r="AF821" i="1" s="1"/>
  <c r="Y819" i="1"/>
  <c r="Y817" i="1"/>
  <c r="AF817" i="1" s="1"/>
  <c r="Y815" i="1"/>
  <c r="Y813" i="1"/>
  <c r="AF813" i="1" s="1"/>
  <c r="Y811" i="1"/>
  <c r="Y809" i="1"/>
  <c r="Y807" i="1"/>
  <c r="Y805" i="1"/>
  <c r="Y803" i="1"/>
  <c r="Y801" i="1"/>
  <c r="Y799" i="1"/>
  <c r="Y797" i="1"/>
  <c r="AF797" i="1" s="1"/>
  <c r="Y795" i="1"/>
  <c r="Y793" i="1"/>
  <c r="AF793" i="1" s="1"/>
  <c r="Y791" i="1"/>
  <c r="Y789" i="1"/>
  <c r="AF789" i="1" s="1"/>
  <c r="Y787" i="1"/>
  <c r="Y785" i="1"/>
  <c r="AF785" i="1" s="1"/>
  <c r="Y783" i="1"/>
  <c r="Y781" i="1"/>
  <c r="AF781" i="1" s="1"/>
  <c r="Y779" i="1"/>
  <c r="Y777" i="1"/>
  <c r="Y775" i="1"/>
  <c r="Y773" i="1"/>
  <c r="Y771" i="1"/>
  <c r="Y769" i="1"/>
  <c r="Y767" i="1"/>
  <c r="Y765" i="1"/>
  <c r="AF765" i="1" s="1"/>
  <c r="Y763" i="1"/>
  <c r="Y761" i="1"/>
  <c r="Y759" i="1"/>
  <c r="Y757" i="1"/>
  <c r="AF757" i="1" s="1"/>
  <c r="Y755" i="1"/>
  <c r="Y753" i="1"/>
  <c r="AF753" i="1" s="1"/>
  <c r="Y751" i="1"/>
  <c r="Y749" i="1"/>
  <c r="AF749" i="1" s="1"/>
  <c r="Y747" i="1"/>
  <c r="Y745" i="1"/>
  <c r="AF745" i="1" s="1"/>
  <c r="Y743" i="1"/>
  <c r="Y741" i="1"/>
  <c r="AG741" i="1" s="1"/>
  <c r="Y739" i="1"/>
  <c r="Y737" i="1"/>
  <c r="Y735" i="1"/>
  <c r="Y733" i="1"/>
  <c r="AF733" i="1" s="1"/>
  <c r="Y731" i="1"/>
  <c r="Y729" i="1"/>
  <c r="AF729" i="1" s="1"/>
  <c r="Y727" i="1"/>
  <c r="Y725" i="1"/>
  <c r="AF725" i="1" s="1"/>
  <c r="Y723" i="1"/>
  <c r="Y721" i="1"/>
  <c r="AF721" i="1" s="1"/>
  <c r="Y719" i="1"/>
  <c r="Y717" i="1"/>
  <c r="AF717" i="1" s="1"/>
  <c r="Y715" i="1"/>
  <c r="Y713" i="1"/>
  <c r="Y711" i="1"/>
  <c r="Y709" i="1"/>
  <c r="Y707" i="1"/>
  <c r="Y705" i="1"/>
  <c r="Y703" i="1"/>
  <c r="Y701" i="1"/>
  <c r="AF701" i="1" s="1"/>
  <c r="Y699" i="1"/>
  <c r="Y697" i="1"/>
  <c r="AF697" i="1" s="1"/>
  <c r="Y695" i="1"/>
  <c r="Y693" i="1"/>
  <c r="AF693" i="1" s="1"/>
  <c r="Y691" i="1"/>
  <c r="Y689" i="1"/>
  <c r="Y687" i="1"/>
  <c r="Y685" i="1"/>
  <c r="AF685" i="1" s="1"/>
  <c r="Y683" i="1"/>
  <c r="Y681" i="1"/>
  <c r="Y679" i="1"/>
  <c r="Y677" i="1"/>
  <c r="Y675" i="1"/>
  <c r="Y673" i="1"/>
  <c r="Y671" i="1"/>
  <c r="Y669" i="1"/>
  <c r="AF669" i="1" s="1"/>
  <c r="Y667" i="1"/>
  <c r="Y665" i="1"/>
  <c r="AF665" i="1" s="1"/>
  <c r="Y663" i="1"/>
  <c r="Y661" i="1"/>
  <c r="AF661" i="1" s="1"/>
  <c r="Y659" i="1"/>
  <c r="Y657" i="1"/>
  <c r="Y655" i="1"/>
  <c r="Y653" i="1"/>
  <c r="AG653" i="1" s="1"/>
  <c r="Y651" i="1"/>
  <c r="Y649" i="1"/>
  <c r="AG649" i="1" s="1"/>
  <c r="Y647" i="1"/>
  <c r="Y645" i="1"/>
  <c r="AG645" i="1" s="1"/>
  <c r="Y643" i="1"/>
  <c r="Y641" i="1"/>
  <c r="AF641" i="1" s="1"/>
  <c r="Y639" i="1"/>
  <c r="Y637" i="1"/>
  <c r="AG637" i="1" s="1"/>
  <c r="Y635" i="1"/>
  <c r="Y633" i="1"/>
  <c r="Y631" i="1"/>
  <c r="Y629" i="1"/>
  <c r="AG629" i="1" s="1"/>
  <c r="Y627" i="1"/>
  <c r="Y625" i="1"/>
  <c r="AG625" i="1" s="1"/>
  <c r="Y623" i="1"/>
  <c r="Y621" i="1"/>
  <c r="AG621" i="1" s="1"/>
  <c r="Y619" i="1"/>
  <c r="Y617" i="1"/>
  <c r="AG617" i="1" s="1"/>
  <c r="Y615" i="1"/>
  <c r="Y613" i="1"/>
  <c r="Y611" i="1"/>
  <c r="Y609" i="1"/>
  <c r="Y607" i="1"/>
  <c r="Y605" i="1"/>
  <c r="AG605" i="1" s="1"/>
  <c r="Y603" i="1"/>
  <c r="Y601" i="1"/>
  <c r="AF601" i="1" s="1"/>
  <c r="Y599" i="1"/>
  <c r="Y597" i="1"/>
  <c r="AG597" i="1" s="1"/>
  <c r="Y595" i="1"/>
  <c r="Y593" i="1"/>
  <c r="AG593" i="1" s="1"/>
  <c r="Y591" i="1"/>
  <c r="Y589" i="1"/>
  <c r="AG589" i="1" s="1"/>
  <c r="Y587" i="1"/>
  <c r="Y585" i="1"/>
  <c r="Y583" i="1"/>
  <c r="Y581" i="1"/>
  <c r="Y579" i="1"/>
  <c r="Y577" i="1"/>
  <c r="Y575" i="1"/>
  <c r="Y573" i="1"/>
  <c r="AG573" i="1" s="1"/>
  <c r="Y571" i="1"/>
  <c r="Y569" i="1"/>
  <c r="AG569" i="1" s="1"/>
  <c r="Y567" i="1"/>
  <c r="Y565" i="1"/>
  <c r="AG565" i="1" s="1"/>
  <c r="Y563" i="1"/>
  <c r="Y561" i="1"/>
  <c r="AG561" i="1" s="1"/>
  <c r="Y559" i="1"/>
  <c r="Y557" i="1"/>
  <c r="AG557" i="1" s="1"/>
  <c r="Y555" i="1"/>
  <c r="Y553" i="1"/>
  <c r="AG553" i="1" s="1"/>
  <c r="Y551" i="1"/>
  <c r="Y549" i="1"/>
  <c r="Y547" i="1"/>
  <c r="Y545" i="1"/>
  <c r="Y543" i="1"/>
  <c r="Y541" i="1"/>
  <c r="AG541" i="1" s="1"/>
  <c r="Y539" i="1"/>
  <c r="Y537" i="1"/>
  <c r="Y535" i="1"/>
  <c r="Y533" i="1"/>
  <c r="AG533" i="1" s="1"/>
  <c r="Y531" i="1"/>
  <c r="Y529" i="1"/>
  <c r="AG529" i="1" s="1"/>
  <c r="Y527" i="1"/>
  <c r="Y525" i="1"/>
  <c r="AG525" i="1" s="1"/>
  <c r="Y523" i="1"/>
  <c r="Y521" i="1"/>
  <c r="Y519" i="1"/>
  <c r="Y517" i="1"/>
  <c r="Y515" i="1"/>
  <c r="Y513" i="1"/>
  <c r="Y511" i="1"/>
  <c r="Y509" i="1"/>
  <c r="AG509" i="1" s="1"/>
  <c r="Y507" i="1"/>
  <c r="Y505" i="1"/>
  <c r="AG505" i="1" s="1"/>
  <c r="Y503" i="1"/>
  <c r="Y501" i="1"/>
  <c r="AG501" i="1" s="1"/>
  <c r="Y499" i="1"/>
  <c r="Y497" i="1"/>
  <c r="AG497" i="1" s="1"/>
  <c r="Y495" i="1"/>
  <c r="Y493" i="1"/>
  <c r="AG493" i="1" s="1"/>
  <c r="Y491" i="1"/>
  <c r="Y489" i="1"/>
  <c r="Y487" i="1"/>
  <c r="Y485" i="1"/>
  <c r="AF485" i="1" s="1"/>
  <c r="Y483" i="1"/>
  <c r="Y481" i="1"/>
  <c r="AG481" i="1" s="1"/>
  <c r="Y479" i="1"/>
  <c r="Y477" i="1"/>
  <c r="AG477" i="1" s="1"/>
  <c r="Y475" i="1"/>
  <c r="Y473" i="1"/>
  <c r="AG473" i="1" s="1"/>
  <c r="Y471" i="1"/>
  <c r="Y469" i="1"/>
  <c r="AG469" i="1" s="1"/>
  <c r="Y467" i="1"/>
  <c r="Y465" i="1"/>
  <c r="Y463" i="1"/>
  <c r="Y461" i="1"/>
  <c r="AG461" i="1" s="1"/>
  <c r="Y459" i="1"/>
  <c r="Y457" i="1"/>
  <c r="Y455" i="1"/>
  <c r="Y453" i="1"/>
  <c r="Y451" i="1"/>
  <c r="Y449" i="1"/>
  <c r="AG449" i="1" s="1"/>
  <c r="Y447" i="1"/>
  <c r="Y445" i="1"/>
  <c r="AG445" i="1" s="1"/>
  <c r="Y443" i="1"/>
  <c r="Y441" i="1"/>
  <c r="AG441" i="1" s="1"/>
  <c r="Y439" i="1"/>
  <c r="Y437" i="1"/>
  <c r="AG437" i="1" s="1"/>
  <c r="Y435" i="1"/>
  <c r="Y433" i="1"/>
  <c r="AG433" i="1" s="1"/>
  <c r="Y431" i="1"/>
  <c r="Y429" i="1"/>
  <c r="AG429" i="1" s="1"/>
  <c r="Y427" i="1"/>
  <c r="Y425" i="1"/>
  <c r="Y423" i="1"/>
  <c r="Y421" i="1"/>
  <c r="Y419" i="1"/>
  <c r="Y417" i="1"/>
  <c r="AG417" i="1" s="1"/>
  <c r="Y415" i="1"/>
  <c r="Y413" i="1"/>
  <c r="AG413" i="1" s="1"/>
  <c r="Y411" i="1"/>
  <c r="Y409" i="1"/>
  <c r="Y407" i="1"/>
  <c r="Y405" i="1"/>
  <c r="AG405" i="1" s="1"/>
  <c r="Y403" i="1"/>
  <c r="Y401" i="1"/>
  <c r="Y399" i="1"/>
  <c r="Y397" i="1"/>
  <c r="AG397" i="1" s="1"/>
  <c r="Y395" i="1"/>
  <c r="Y393" i="1"/>
  <c r="Y391" i="1"/>
  <c r="Y389" i="1"/>
  <c r="AG389" i="1" s="1"/>
  <c r="Y387" i="1"/>
  <c r="Y385" i="1"/>
  <c r="AG385" i="1" s="1"/>
  <c r="Y383" i="1"/>
  <c r="Y381" i="1"/>
  <c r="AG381" i="1" s="1"/>
  <c r="Y379" i="1"/>
  <c r="Y377" i="1"/>
  <c r="Y375" i="1"/>
  <c r="Y373" i="1"/>
  <c r="AG373" i="1" s="1"/>
  <c r="Y371" i="1"/>
  <c r="Y369" i="1"/>
  <c r="AG369" i="1" s="1"/>
  <c r="Y367" i="1"/>
  <c r="Y365" i="1"/>
  <c r="AG365" i="1" s="1"/>
  <c r="Y363" i="1"/>
  <c r="Y361" i="1"/>
  <c r="AG361" i="1" s="1"/>
  <c r="Y359" i="1"/>
  <c r="Y357" i="1"/>
  <c r="Y355" i="1"/>
  <c r="Y353" i="1"/>
  <c r="Y351" i="1"/>
  <c r="Y349" i="1"/>
  <c r="AG349" i="1" s="1"/>
  <c r="Y347" i="1"/>
  <c r="Y345" i="1"/>
  <c r="Y343" i="1"/>
  <c r="Y341" i="1"/>
  <c r="AG341" i="1" s="1"/>
  <c r="Y339" i="1"/>
  <c r="Y337" i="1"/>
  <c r="AG337" i="1" s="1"/>
  <c r="Y335" i="1"/>
  <c r="Y333" i="1"/>
  <c r="AG333" i="1" s="1"/>
  <c r="Y331" i="1"/>
  <c r="Y329" i="1"/>
  <c r="Y327" i="1"/>
  <c r="Y325" i="1"/>
  <c r="Y323" i="1"/>
  <c r="Y321" i="1"/>
  <c r="AG321" i="1" s="1"/>
  <c r="Y319" i="1"/>
  <c r="Y317" i="1"/>
  <c r="AG317" i="1" s="1"/>
  <c r="Y315" i="1"/>
  <c r="Y313" i="1"/>
  <c r="AG313" i="1" s="1"/>
  <c r="Y311" i="1"/>
  <c r="Y309" i="1"/>
  <c r="AG309" i="1" s="1"/>
  <c r="Y307" i="1"/>
  <c r="Y305" i="1"/>
  <c r="AG305" i="1" s="1"/>
  <c r="Y303" i="1"/>
  <c r="Y301" i="1"/>
  <c r="AG301" i="1" s="1"/>
  <c r="Y299" i="1"/>
  <c r="Y297" i="1"/>
  <c r="Y295" i="1"/>
  <c r="Y293" i="1"/>
  <c r="Y291" i="1"/>
  <c r="Y289" i="1"/>
  <c r="AG289" i="1" s="1"/>
  <c r="Y287" i="1"/>
  <c r="Y285" i="1"/>
  <c r="AG285" i="1" s="1"/>
  <c r="Y283" i="1"/>
  <c r="Y281" i="1"/>
  <c r="Y279" i="1"/>
  <c r="Y277" i="1"/>
  <c r="AG277" i="1" s="1"/>
  <c r="Y275" i="1"/>
  <c r="Y273" i="1"/>
  <c r="AG273" i="1" s="1"/>
  <c r="Y271" i="1"/>
  <c r="Y269" i="1"/>
  <c r="AG269" i="1" s="1"/>
  <c r="Y267" i="1"/>
  <c r="Y265" i="1"/>
  <c r="AG265" i="1" s="1"/>
  <c r="Y263" i="1"/>
  <c r="Y261" i="1"/>
  <c r="Y259" i="1"/>
  <c r="Y257" i="1"/>
  <c r="AG257" i="1" s="1"/>
  <c r="Y255" i="1"/>
  <c r="Y253" i="1"/>
  <c r="AG253" i="1" s="1"/>
  <c r="Y251" i="1"/>
  <c r="Y249" i="1"/>
  <c r="AF249" i="1" s="1"/>
  <c r="Y247" i="1"/>
  <c r="Y245" i="1"/>
  <c r="AG245" i="1" s="1"/>
  <c r="Y243" i="1"/>
  <c r="Y241" i="1"/>
  <c r="AG241" i="1" s="1"/>
  <c r="Y239" i="1"/>
  <c r="Y237" i="1"/>
  <c r="AG237" i="1" s="1"/>
  <c r="Y235" i="1"/>
  <c r="Y233" i="1"/>
  <c r="Y231" i="1"/>
  <c r="Y229" i="1"/>
  <c r="AF229" i="1" s="1"/>
  <c r="Y227" i="1"/>
  <c r="Y225" i="1"/>
  <c r="AG225" i="1" s="1"/>
  <c r="Y223" i="1"/>
  <c r="Y221" i="1"/>
  <c r="AG221" i="1" s="1"/>
  <c r="Y219" i="1"/>
  <c r="Y217" i="1"/>
  <c r="Y215" i="1"/>
  <c r="Y213" i="1"/>
  <c r="AG213" i="1" s="1"/>
  <c r="Y211" i="1"/>
  <c r="Y209" i="1"/>
  <c r="AG209" i="1" s="1"/>
  <c r="Y207" i="1"/>
  <c r="Y205" i="1"/>
  <c r="AG205" i="1" s="1"/>
  <c r="Y203" i="1"/>
  <c r="Y201" i="1"/>
  <c r="AF201" i="1" s="1"/>
  <c r="Y199" i="1"/>
  <c r="Y197" i="1"/>
  <c r="Y195" i="1"/>
  <c r="Y193" i="1"/>
  <c r="AG193" i="1" s="1"/>
  <c r="Y191" i="1"/>
  <c r="Y189" i="1"/>
  <c r="AG189" i="1" s="1"/>
  <c r="Y187" i="1"/>
  <c r="Y185" i="1"/>
  <c r="Y183" i="1"/>
  <c r="Y181" i="1"/>
  <c r="AG181" i="1" s="1"/>
  <c r="Y179" i="1"/>
  <c r="Y177" i="1"/>
  <c r="Y175" i="1"/>
  <c r="Y173" i="1"/>
  <c r="AG173" i="1" s="1"/>
  <c r="Y171" i="1"/>
  <c r="Y169" i="1"/>
  <c r="AF169" i="1" s="1"/>
  <c r="Y167" i="1"/>
  <c r="Y165" i="1"/>
  <c r="Y163" i="1"/>
  <c r="Y161" i="1"/>
  <c r="AG161" i="1" s="1"/>
  <c r="Y159" i="1"/>
  <c r="Y157" i="1"/>
  <c r="AG157" i="1" s="1"/>
  <c r="Y155" i="1"/>
  <c r="Y153" i="1"/>
  <c r="Y151" i="1"/>
  <c r="Y149" i="1"/>
  <c r="AG149" i="1" s="1"/>
  <c r="Y147" i="1"/>
  <c r="Y145" i="1"/>
  <c r="AG145" i="1" s="1"/>
  <c r="Y143" i="1"/>
  <c r="Y141" i="1"/>
  <c r="AG141" i="1" s="1"/>
  <c r="Y139" i="1"/>
  <c r="Y137" i="1"/>
  <c r="AF137" i="1" s="1"/>
  <c r="Y135" i="1"/>
  <c r="Y133" i="1"/>
  <c r="AG133" i="1" s="1"/>
  <c r="Y131" i="1"/>
  <c r="Y129" i="1"/>
  <c r="AG129" i="1" s="1"/>
  <c r="Y127" i="1"/>
  <c r="Y125" i="1"/>
  <c r="AG125" i="1" s="1"/>
  <c r="Y123" i="1"/>
  <c r="Y121" i="1"/>
  <c r="Y119" i="1"/>
  <c r="Y117" i="1"/>
  <c r="AG117" i="1" s="1"/>
  <c r="Y115" i="1"/>
  <c r="Y113" i="1"/>
  <c r="AF113" i="1" s="1"/>
  <c r="Y111" i="1"/>
  <c r="Y109" i="1"/>
  <c r="AG109" i="1" s="1"/>
  <c r="Y107" i="1"/>
  <c r="Y105" i="1"/>
  <c r="AF105" i="1" s="1"/>
  <c r="Y103" i="1"/>
  <c r="Y101" i="1"/>
  <c r="Y99" i="1"/>
  <c r="Y97" i="1"/>
  <c r="AF97" i="1" s="1"/>
  <c r="Y95" i="1"/>
  <c r="Y93" i="1"/>
  <c r="AG93" i="1" s="1"/>
  <c r="Y91" i="1"/>
  <c r="Y89" i="1"/>
  <c r="Y87" i="1"/>
  <c r="Y85" i="1"/>
  <c r="AF85" i="1" s="1"/>
  <c r="Y83" i="1"/>
  <c r="Y81" i="1"/>
  <c r="AF81" i="1" s="1"/>
  <c r="Y79" i="1"/>
  <c r="Y77" i="1"/>
  <c r="AG77" i="1" s="1"/>
  <c r="Y75" i="1"/>
  <c r="Y73" i="1"/>
  <c r="Y71" i="1"/>
  <c r="Y69" i="1"/>
  <c r="Y67" i="1"/>
  <c r="Y65" i="1"/>
  <c r="AF65" i="1" s="1"/>
  <c r="Y63" i="1"/>
  <c r="Y61" i="1"/>
  <c r="AG61" i="1" s="1"/>
  <c r="Y59" i="1"/>
  <c r="Y57" i="1"/>
  <c r="AF57" i="1" s="1"/>
  <c r="Y55" i="1"/>
  <c r="Y53" i="1"/>
  <c r="AF53" i="1" s="1"/>
  <c r="Y51" i="1"/>
  <c r="Y49" i="1"/>
  <c r="AF49" i="1" s="1"/>
  <c r="Y47" i="1"/>
  <c r="Y45" i="1"/>
  <c r="AG45" i="1" s="1"/>
  <c r="Y43" i="1"/>
  <c r="Y41" i="1"/>
  <c r="Y39" i="1"/>
  <c r="Y37" i="1"/>
  <c r="Y35" i="1"/>
  <c r="Y33" i="1"/>
  <c r="AF33" i="1" s="1"/>
  <c r="Y31" i="1"/>
  <c r="Y29" i="1"/>
  <c r="AG29" i="1" s="1"/>
  <c r="Y27" i="1"/>
  <c r="Y25" i="1"/>
  <c r="AF25" i="1" s="1"/>
  <c r="Y23" i="1"/>
  <c r="Y21" i="1"/>
  <c r="AF21" i="1" s="1"/>
  <c r="Y19" i="1"/>
  <c r="Y17" i="1"/>
  <c r="AF17" i="1" s="1"/>
  <c r="Y15" i="1"/>
  <c r="Y14" i="1"/>
  <c r="AF14" i="1" s="1"/>
  <c r="AG137" i="1"/>
  <c r="AF225" i="1"/>
  <c r="AF241" i="1"/>
  <c r="AF257" i="1"/>
  <c r="AF321" i="1"/>
  <c r="AF337" i="1"/>
  <c r="AF361" i="1"/>
  <c r="AF449" i="1"/>
  <c r="AF473" i="1"/>
  <c r="AF497" i="1"/>
  <c r="AF625" i="1"/>
  <c r="AG729" i="1"/>
  <c r="AG49" i="1"/>
  <c r="AG65" i="1"/>
  <c r="AG97" i="1"/>
  <c r="AG113" i="1"/>
  <c r="AF129" i="1"/>
  <c r="AF145" i="1"/>
  <c r="AF273" i="1"/>
  <c r="AF289" i="1"/>
  <c r="AF305" i="1"/>
  <c r="AF369" i="1"/>
  <c r="AF385" i="1"/>
  <c r="AG401" i="1"/>
  <c r="AF401" i="1"/>
  <c r="AF505" i="1"/>
  <c r="AF569" i="1"/>
  <c r="AF617" i="1"/>
  <c r="AF737" i="1"/>
  <c r="AG737" i="1"/>
  <c r="AG721" i="1"/>
  <c r="AF19" i="1"/>
  <c r="AG19" i="1"/>
  <c r="AF35" i="1"/>
  <c r="AG35" i="1"/>
  <c r="AF51" i="1"/>
  <c r="AG51" i="1"/>
  <c r="AF67" i="1"/>
  <c r="AG67" i="1"/>
  <c r="AF83" i="1"/>
  <c r="AG83" i="1"/>
  <c r="AF99" i="1"/>
  <c r="AG99" i="1"/>
  <c r="AF115" i="1"/>
  <c r="AG115" i="1"/>
  <c r="AG131" i="1"/>
  <c r="AF131" i="1"/>
  <c r="AG147" i="1"/>
  <c r="AF147" i="1"/>
  <c r="AG163" i="1"/>
  <c r="AF163" i="1"/>
  <c r="AG179" i="1"/>
  <c r="AF179" i="1"/>
  <c r="AG195" i="1"/>
  <c r="AF195" i="1"/>
  <c r="AG211" i="1"/>
  <c r="AF211" i="1"/>
  <c r="AG227" i="1"/>
  <c r="AF227" i="1"/>
  <c r="AG243" i="1"/>
  <c r="AF243" i="1"/>
  <c r="AG259" i="1"/>
  <c r="AF259" i="1"/>
  <c r="AG275" i="1"/>
  <c r="AF275" i="1"/>
  <c r="AG291" i="1"/>
  <c r="AF291" i="1"/>
  <c r="AG307" i="1"/>
  <c r="AF307" i="1"/>
  <c r="AG323" i="1"/>
  <c r="AF323" i="1"/>
  <c r="AG339" i="1"/>
  <c r="AF339" i="1"/>
  <c r="AG355" i="1"/>
  <c r="AF355" i="1"/>
  <c r="AG371" i="1"/>
  <c r="AF371" i="1"/>
  <c r="AG387" i="1"/>
  <c r="AF387" i="1"/>
  <c r="AG403" i="1"/>
  <c r="AF403" i="1"/>
  <c r="AG419" i="1"/>
  <c r="AF419" i="1"/>
  <c r="AG435" i="1"/>
  <c r="AF435" i="1"/>
  <c r="AG451" i="1"/>
  <c r="AF451" i="1"/>
  <c r="AG467" i="1"/>
  <c r="AF467" i="1"/>
  <c r="AG483" i="1"/>
  <c r="AF483" i="1"/>
  <c r="AG499" i="1"/>
  <c r="AF499" i="1"/>
  <c r="AG515" i="1"/>
  <c r="AF515" i="1"/>
  <c r="AG531" i="1"/>
  <c r="AF531" i="1"/>
  <c r="AG547" i="1"/>
  <c r="AF547" i="1"/>
  <c r="AG563" i="1"/>
  <c r="AF563" i="1"/>
  <c r="AG579" i="1"/>
  <c r="AF579" i="1"/>
  <c r="AG595" i="1"/>
  <c r="AF595" i="1"/>
  <c r="AG611" i="1"/>
  <c r="AF611" i="1"/>
  <c r="AG627" i="1"/>
  <c r="AF627" i="1"/>
  <c r="AG643" i="1"/>
  <c r="AF643" i="1"/>
  <c r="AF659" i="1"/>
  <c r="AG659" i="1"/>
  <c r="AF675" i="1"/>
  <c r="AG675" i="1"/>
  <c r="AF691" i="1"/>
  <c r="AG691" i="1"/>
  <c r="AF707" i="1"/>
  <c r="AG707" i="1"/>
  <c r="AF723" i="1"/>
  <c r="AG723" i="1"/>
  <c r="AF739" i="1"/>
  <c r="AG739" i="1"/>
  <c r="AF755" i="1"/>
  <c r="AG755" i="1"/>
  <c r="AF771" i="1"/>
  <c r="AG771" i="1"/>
  <c r="AF787" i="1"/>
  <c r="AG787" i="1"/>
  <c r="AF803" i="1"/>
  <c r="AG803" i="1"/>
  <c r="AF819" i="1"/>
  <c r="AG819" i="1"/>
  <c r="AF835" i="1"/>
  <c r="AG835" i="1"/>
  <c r="AF851" i="1"/>
  <c r="AG851" i="1"/>
  <c r="AF867" i="1"/>
  <c r="AG867" i="1"/>
  <c r="AF883" i="1"/>
  <c r="AG883" i="1"/>
  <c r="AF24" i="1"/>
  <c r="AG24" i="1"/>
  <c r="AF40" i="1"/>
  <c r="AG40" i="1"/>
  <c r="AF56" i="1"/>
  <c r="AG56" i="1"/>
  <c r="AF72" i="1"/>
  <c r="AG72" i="1"/>
  <c r="AF88" i="1"/>
  <c r="AG88" i="1"/>
  <c r="AF104" i="1"/>
  <c r="AG104" i="1"/>
  <c r="AF120" i="1"/>
  <c r="AG120" i="1"/>
  <c r="AF136" i="1"/>
  <c r="AG136" i="1"/>
  <c r="AF152" i="1"/>
  <c r="AG152" i="1"/>
  <c r="AF168" i="1"/>
  <c r="AG168" i="1"/>
  <c r="AF184" i="1"/>
  <c r="AG184" i="1"/>
  <c r="AF200" i="1"/>
  <c r="AG200" i="1"/>
  <c r="AF216" i="1"/>
  <c r="AG216" i="1"/>
  <c r="AF232" i="1"/>
  <c r="AG232" i="1"/>
  <c r="AF248" i="1"/>
  <c r="AG248" i="1"/>
  <c r="AF264" i="1"/>
  <c r="AG264" i="1"/>
  <c r="AF280" i="1"/>
  <c r="AG280" i="1"/>
  <c r="AF288" i="1"/>
  <c r="AG288" i="1"/>
  <c r="AF304" i="1"/>
  <c r="AG304" i="1"/>
  <c r="AF320" i="1"/>
  <c r="AG320" i="1"/>
  <c r="AG336" i="1"/>
  <c r="AF336" i="1"/>
  <c r="AF352" i="1"/>
  <c r="AG352" i="1"/>
  <c r="AG368" i="1"/>
  <c r="AF368" i="1"/>
  <c r="AF384" i="1"/>
  <c r="AG384" i="1"/>
  <c r="AG400" i="1"/>
  <c r="AF400" i="1"/>
  <c r="AF416" i="1"/>
  <c r="AG416" i="1"/>
  <c r="AG432" i="1"/>
  <c r="AF432" i="1"/>
  <c r="AF448" i="1"/>
  <c r="AG448" i="1"/>
  <c r="AG464" i="1"/>
  <c r="AF464" i="1"/>
  <c r="AF480" i="1"/>
  <c r="AG480" i="1"/>
  <c r="AG496" i="1"/>
  <c r="AF496" i="1"/>
  <c r="AF512" i="1"/>
  <c r="AG512" i="1"/>
  <c r="AG528" i="1"/>
  <c r="AF528" i="1"/>
  <c r="AF544" i="1"/>
  <c r="AG544" i="1"/>
  <c r="AF568" i="1"/>
  <c r="AG568" i="1"/>
  <c r="AF584" i="1"/>
  <c r="AG584" i="1"/>
  <c r="AF600" i="1"/>
  <c r="AG600" i="1"/>
  <c r="AF616" i="1"/>
  <c r="AG616" i="1"/>
  <c r="AF632" i="1"/>
  <c r="AG632" i="1"/>
  <c r="AF640" i="1"/>
  <c r="AG640" i="1"/>
  <c r="AG656" i="1"/>
  <c r="AF656" i="1"/>
  <c r="AG672" i="1"/>
  <c r="AF672" i="1"/>
  <c r="AG688" i="1"/>
  <c r="AF688" i="1"/>
  <c r="AG704" i="1"/>
  <c r="AF704" i="1"/>
  <c r="AG720" i="1"/>
  <c r="AF720" i="1"/>
  <c r="AG736" i="1"/>
  <c r="AF736" i="1"/>
  <c r="AG752" i="1"/>
  <c r="AF752" i="1"/>
  <c r="AG768" i="1"/>
  <c r="AF768" i="1"/>
  <c r="AG784" i="1"/>
  <c r="AF784" i="1"/>
  <c r="AG800" i="1"/>
  <c r="AF800" i="1"/>
  <c r="AG816" i="1"/>
  <c r="AF816" i="1"/>
  <c r="AG832" i="1"/>
  <c r="AF832" i="1"/>
  <c r="AG848" i="1"/>
  <c r="AF848" i="1"/>
  <c r="AG864" i="1"/>
  <c r="AF864" i="1"/>
  <c r="AF888" i="1"/>
  <c r="AG888" i="1"/>
  <c r="AG14" i="1"/>
  <c r="AG21" i="1"/>
  <c r="AF37" i="1"/>
  <c r="AG37" i="1"/>
  <c r="AF45" i="1"/>
  <c r="AG53" i="1"/>
  <c r="AF61" i="1"/>
  <c r="AF69" i="1"/>
  <c r="AG69" i="1"/>
  <c r="AG85" i="1"/>
  <c r="AF93" i="1"/>
  <c r="AF101" i="1"/>
  <c r="AG101" i="1"/>
  <c r="AF109" i="1"/>
  <c r="AF117" i="1"/>
  <c r="AF125" i="1"/>
  <c r="AF133" i="1"/>
  <c r="AF141" i="1"/>
  <c r="AF149" i="1"/>
  <c r="AF157" i="1"/>
  <c r="AG165" i="1"/>
  <c r="AF165" i="1"/>
  <c r="AF173" i="1"/>
  <c r="AF189" i="1"/>
  <c r="AG197" i="1"/>
  <c r="AF197" i="1"/>
  <c r="AF205" i="1"/>
  <c r="AF213" i="1"/>
  <c r="AF221" i="1"/>
  <c r="AG229" i="1"/>
  <c r="AF237" i="1"/>
  <c r="AF245" i="1"/>
  <c r="AF253" i="1"/>
  <c r="AG261" i="1"/>
  <c r="AF261" i="1"/>
  <c r="AF269" i="1"/>
  <c r="AF277" i="1"/>
  <c r="AG293" i="1"/>
  <c r="AF293" i="1"/>
  <c r="AF301" i="1"/>
  <c r="AF309" i="1"/>
  <c r="AF317" i="1"/>
  <c r="AG325" i="1"/>
  <c r="AF325" i="1"/>
  <c r="AF341" i="1"/>
  <c r="AF349" i="1"/>
  <c r="AG357" i="1"/>
  <c r="AF357" i="1"/>
  <c r="AF365" i="1"/>
  <c r="AF373" i="1"/>
  <c r="AF381" i="1"/>
  <c r="AF389" i="1"/>
  <c r="AF397" i="1"/>
  <c r="AF405" i="1"/>
  <c r="AF413" i="1"/>
  <c r="AG421" i="1"/>
  <c r="AF421" i="1"/>
  <c r="AF429" i="1"/>
  <c r="AF445" i="1"/>
  <c r="AG453" i="1"/>
  <c r="AF453" i="1"/>
  <c r="AF461" i="1"/>
  <c r="AF469" i="1"/>
  <c r="AF477" i="1"/>
  <c r="AG485" i="1"/>
  <c r="AF493" i="1"/>
  <c r="AF501" i="1"/>
  <c r="AF509" i="1"/>
  <c r="AG517" i="1"/>
  <c r="AF517" i="1"/>
  <c r="AF525" i="1"/>
  <c r="AF533" i="1"/>
  <c r="AG549" i="1"/>
  <c r="AF549" i="1"/>
  <c r="AF557" i="1"/>
  <c r="AF565" i="1"/>
  <c r="AF573" i="1"/>
  <c r="AG581" i="1"/>
  <c r="AF581" i="1"/>
  <c r="AF597" i="1"/>
  <c r="AF605" i="1"/>
  <c r="AG613" i="1"/>
  <c r="AF613" i="1"/>
  <c r="AF621" i="1"/>
  <c r="AF629" i="1"/>
  <c r="AF637" i="1"/>
  <c r="AF645" i="1"/>
  <c r="AF653" i="1"/>
  <c r="AG661" i="1"/>
  <c r="AG669" i="1"/>
  <c r="AF677" i="1"/>
  <c r="AG677" i="1"/>
  <c r="AG685" i="1"/>
  <c r="AG701" i="1"/>
  <c r="AF709" i="1"/>
  <c r="AG709" i="1"/>
  <c r="AG717" i="1"/>
  <c r="AG725" i="1"/>
  <c r="AG733" i="1"/>
  <c r="AF741" i="1"/>
  <c r="AG749" i="1"/>
  <c r="AG757" i="1"/>
  <c r="AG765" i="1"/>
  <c r="AF773" i="1"/>
  <c r="AG773" i="1"/>
  <c r="AG781" i="1"/>
  <c r="AG789" i="1"/>
  <c r="AF805" i="1"/>
  <c r="AG805" i="1"/>
  <c r="AG813" i="1"/>
  <c r="AG821" i="1"/>
  <c r="AG829" i="1"/>
  <c r="AF837" i="1"/>
  <c r="AG837" i="1"/>
  <c r="AG853" i="1"/>
  <c r="AG861" i="1"/>
  <c r="AF869" i="1"/>
  <c r="AG869" i="1"/>
  <c r="AG885" i="1"/>
  <c r="AG26" i="1"/>
  <c r="AG34" i="1"/>
  <c r="AG42" i="1"/>
  <c r="AG50" i="1"/>
  <c r="AF58" i="1"/>
  <c r="AG58" i="1"/>
  <c r="AF90" i="1"/>
  <c r="AG90" i="1"/>
  <c r="AG98" i="1"/>
  <c r="AG106" i="1"/>
  <c r="AF122" i="1"/>
  <c r="AG138" i="1"/>
  <c r="AF154" i="1"/>
  <c r="AG154" i="1"/>
  <c r="AG170" i="1"/>
  <c r="AF186" i="1"/>
  <c r="AG186" i="1"/>
  <c r="AG202" i="1"/>
  <c r="AG210" i="1"/>
  <c r="AF218" i="1"/>
  <c r="AG218" i="1"/>
  <c r="AG234" i="1"/>
  <c r="AG242" i="1"/>
  <c r="AF250" i="1"/>
  <c r="AG250" i="1"/>
  <c r="AG258" i="1"/>
  <c r="AG266" i="1"/>
  <c r="AF282" i="1"/>
  <c r="AG282" i="1"/>
  <c r="AG298" i="1"/>
  <c r="AF306" i="1"/>
  <c r="AF314" i="1"/>
  <c r="AG330" i="1"/>
  <c r="AG338" i="1"/>
  <c r="AF346" i="1"/>
  <c r="AG346" i="1"/>
  <c r="AG370" i="1"/>
  <c r="AF378" i="1"/>
  <c r="AG378" i="1"/>
  <c r="AF386" i="1"/>
  <c r="AG394" i="1"/>
  <c r="AF410" i="1"/>
  <c r="AG410" i="1"/>
  <c r="AG426" i="1"/>
  <c r="AF434" i="1"/>
  <c r="AF442" i="1"/>
  <c r="AG458" i="1"/>
  <c r="AG466" i="1"/>
  <c r="AF474" i="1"/>
  <c r="AG474" i="1"/>
  <c r="AG498" i="1"/>
  <c r="AF506" i="1"/>
  <c r="AG506" i="1"/>
  <c r="AF514" i="1"/>
  <c r="AG522" i="1"/>
  <c r="AF538" i="1"/>
  <c r="AG538" i="1"/>
  <c r="AG554" i="1"/>
  <c r="AF562" i="1"/>
  <c r="AF570" i="1"/>
  <c r="AG586" i="1"/>
  <c r="AG594" i="1"/>
  <c r="AF602" i="1"/>
  <c r="AG602" i="1"/>
  <c r="AG626" i="1"/>
  <c r="AF634" i="1"/>
  <c r="AG634" i="1"/>
  <c r="AF642" i="1"/>
  <c r="AG650" i="1"/>
  <c r="AF666" i="1"/>
  <c r="AG666" i="1"/>
  <c r="AG682" i="1"/>
  <c r="AF690" i="1"/>
  <c r="AF698" i="1"/>
  <c r="AF714" i="1"/>
  <c r="AG714" i="1"/>
  <c r="AF722" i="1"/>
  <c r="AG722" i="1"/>
  <c r="AF730" i="1"/>
  <c r="AG730" i="1"/>
  <c r="AF746" i="1"/>
  <c r="AG746" i="1"/>
  <c r="AG754" i="1"/>
  <c r="AF762" i="1"/>
  <c r="AG762" i="1"/>
  <c r="AG778" i="1"/>
  <c r="AF786" i="1"/>
  <c r="AF794" i="1"/>
  <c r="AG794" i="1"/>
  <c r="AF810" i="1"/>
  <c r="AG818" i="1"/>
  <c r="AF826" i="1"/>
  <c r="AG826" i="1"/>
  <c r="AG834" i="1"/>
  <c r="AF842" i="1"/>
  <c r="AG842" i="1"/>
  <c r="AF858" i="1"/>
  <c r="AG858" i="1"/>
  <c r="AG866" i="1"/>
  <c r="AF874" i="1"/>
  <c r="AG874" i="1"/>
  <c r="AF890" i="1"/>
  <c r="AG890" i="1"/>
  <c r="AG121" i="1"/>
  <c r="AF121" i="1"/>
  <c r="AG177" i="1"/>
  <c r="AF177" i="1"/>
  <c r="AF265" i="1"/>
  <c r="AF313" i="1"/>
  <c r="AG353" i="1"/>
  <c r="AF353" i="1"/>
  <c r="AF433" i="1"/>
  <c r="AG465" i="1"/>
  <c r="AF465" i="1"/>
  <c r="AG489" i="1"/>
  <c r="AF489" i="1"/>
  <c r="AG513" i="1"/>
  <c r="AF513" i="1"/>
  <c r="AG545" i="1"/>
  <c r="AF545" i="1"/>
  <c r="AF553" i="1"/>
  <c r="AG577" i="1"/>
  <c r="AF577" i="1"/>
  <c r="AF593" i="1"/>
  <c r="AG601" i="1"/>
  <c r="AG609" i="1"/>
  <c r="AF609" i="1"/>
  <c r="AG641" i="1"/>
  <c r="AF649" i="1"/>
  <c r="AF657" i="1"/>
  <c r="AG657" i="1"/>
  <c r="AG665" i="1"/>
  <c r="AF673" i="1"/>
  <c r="AG673" i="1"/>
  <c r="AF689" i="1"/>
  <c r="AG689" i="1"/>
  <c r="AG697" i="1"/>
  <c r="AF705" i="1"/>
  <c r="AG705" i="1"/>
  <c r="AG745" i="1"/>
  <c r="AG753" i="1"/>
  <c r="AF761" i="1"/>
  <c r="AG761" i="1"/>
  <c r="AF769" i="1"/>
  <c r="AG769" i="1"/>
  <c r="AG785" i="1"/>
  <c r="AG793" i="1"/>
  <c r="AF801" i="1"/>
  <c r="AG801" i="1"/>
  <c r="AG817" i="1"/>
  <c r="AF825" i="1"/>
  <c r="AF833" i="1"/>
  <c r="AG833" i="1"/>
  <c r="AG857" i="1"/>
  <c r="AF865" i="1"/>
  <c r="AG865" i="1"/>
  <c r="AF873" i="1"/>
  <c r="AG881" i="1"/>
  <c r="AG889" i="1"/>
  <c r="AF22" i="1"/>
  <c r="AG22" i="1"/>
  <c r="AF30" i="1"/>
  <c r="AG30" i="1"/>
  <c r="AG38" i="1"/>
  <c r="AF46" i="1"/>
  <c r="AF54" i="1"/>
  <c r="AG54" i="1"/>
  <c r="AF62" i="1"/>
  <c r="AG62" i="1"/>
  <c r="AG70" i="1"/>
  <c r="AF78" i="1"/>
  <c r="AG78" i="1"/>
  <c r="AG86" i="1"/>
  <c r="AF94" i="1"/>
  <c r="AG94" i="1"/>
  <c r="AG102" i="1"/>
  <c r="AF110" i="1"/>
  <c r="AG110" i="1"/>
  <c r="AG118" i="1"/>
  <c r="AG126" i="1"/>
  <c r="AF126" i="1"/>
  <c r="AF134" i="1"/>
  <c r="AG142" i="1"/>
  <c r="AF142" i="1"/>
  <c r="AG150" i="1"/>
  <c r="AF150" i="1"/>
  <c r="AF158" i="1"/>
  <c r="AF166" i="1"/>
  <c r="AG174" i="1"/>
  <c r="AF174" i="1"/>
  <c r="AG182" i="1"/>
  <c r="AF182" i="1"/>
  <c r="AG190" i="1"/>
  <c r="AF198" i="1"/>
  <c r="AG206" i="1"/>
  <c r="AF206" i="1"/>
  <c r="AG214" i="1"/>
  <c r="AF214" i="1"/>
  <c r="AG222" i="1"/>
  <c r="AF222" i="1"/>
  <c r="AG238" i="1"/>
  <c r="AF238" i="1"/>
  <c r="AG246" i="1"/>
  <c r="AF246" i="1"/>
  <c r="AG254" i="1"/>
  <c r="AF254" i="1"/>
  <c r="AF262" i="1"/>
  <c r="AF270" i="1"/>
  <c r="AG278" i="1"/>
  <c r="AF278" i="1"/>
  <c r="AG286" i="1"/>
  <c r="AF286" i="1"/>
  <c r="AF294" i="1"/>
  <c r="AG302" i="1"/>
  <c r="AG310" i="1"/>
  <c r="AF310" i="1"/>
  <c r="AG318" i="1"/>
  <c r="AF318" i="1"/>
  <c r="AF326" i="1"/>
  <c r="AG334" i="1"/>
  <c r="AF334" i="1"/>
  <c r="AF342" i="1"/>
  <c r="AG350" i="1"/>
  <c r="AF350" i="1"/>
  <c r="AF358" i="1"/>
  <c r="AG366" i="1"/>
  <c r="AF366" i="1"/>
  <c r="AG374" i="1"/>
  <c r="AG382" i="1"/>
  <c r="AF382" i="1"/>
  <c r="AF390" i="1"/>
  <c r="AG398" i="1"/>
  <c r="AF398" i="1"/>
  <c r="AG406" i="1"/>
  <c r="AF406" i="1"/>
  <c r="AF414" i="1"/>
  <c r="AF422" i="1"/>
  <c r="AG430" i="1"/>
  <c r="AF430" i="1"/>
  <c r="AG438" i="1"/>
  <c r="AF438" i="1"/>
  <c r="AG446" i="1"/>
  <c r="AF454" i="1"/>
  <c r="AG462" i="1"/>
  <c r="AF462" i="1"/>
  <c r="AG470" i="1"/>
  <c r="AF470" i="1"/>
  <c r="AG478" i="1"/>
  <c r="AF478" i="1"/>
  <c r="AG494" i="1"/>
  <c r="AF494" i="1"/>
  <c r="AG502" i="1"/>
  <c r="AF502" i="1"/>
  <c r="AG510" i="1"/>
  <c r="AF510" i="1"/>
  <c r="AF518" i="1"/>
  <c r="AF526" i="1"/>
  <c r="AG534" i="1"/>
  <c r="AF534" i="1"/>
  <c r="AG542" i="1"/>
  <c r="AF542" i="1"/>
  <c r="AF550" i="1"/>
  <c r="AG558" i="1"/>
  <c r="AG566" i="1"/>
  <c r="AF566" i="1"/>
  <c r="AG574" i="1"/>
  <c r="AF574" i="1"/>
  <c r="AF582" i="1"/>
  <c r="AG590" i="1"/>
  <c r="AF590" i="1"/>
  <c r="AF598" i="1"/>
  <c r="AG606" i="1"/>
  <c r="AF606" i="1"/>
  <c r="AF614" i="1"/>
  <c r="AG622" i="1"/>
  <c r="AF622" i="1"/>
  <c r="AG630" i="1"/>
  <c r="AG638" i="1"/>
  <c r="AF638" i="1"/>
  <c r="AF646" i="1"/>
  <c r="AG654" i="1"/>
  <c r="AF654" i="1"/>
  <c r="AF662" i="1"/>
  <c r="AG662" i="1"/>
  <c r="AG670" i="1"/>
  <c r="AG678" i="1"/>
  <c r="AF686" i="1"/>
  <c r="AG686" i="1"/>
  <c r="AF694" i="1"/>
  <c r="AG694" i="1"/>
  <c r="AF702" i="1"/>
  <c r="AG710" i="1"/>
  <c r="AF718" i="1"/>
  <c r="AG718" i="1"/>
  <c r="AF726" i="1"/>
  <c r="AG726" i="1"/>
  <c r="AF734" i="1"/>
  <c r="AG734" i="1"/>
  <c r="AF750" i="1"/>
  <c r="AG750" i="1"/>
  <c r="AF758" i="1"/>
  <c r="AG758" i="1"/>
  <c r="AF766" i="1"/>
  <c r="AG766" i="1"/>
  <c r="AG774" i="1"/>
  <c r="AG782" i="1"/>
  <c r="AF790" i="1"/>
  <c r="AG790" i="1"/>
  <c r="AF798" i="1"/>
  <c r="AG798" i="1"/>
  <c r="AG806" i="1"/>
  <c r="AF814" i="1"/>
  <c r="AF822" i="1"/>
  <c r="AG822" i="1"/>
  <c r="AF830" i="1"/>
  <c r="AG830" i="1"/>
  <c r="AG838" i="1"/>
  <c r="AF846" i="1"/>
  <c r="AG846" i="1"/>
  <c r="AG854" i="1"/>
  <c r="AF862" i="1"/>
  <c r="AG862" i="1"/>
  <c r="AG870" i="1"/>
  <c r="AF878" i="1"/>
  <c r="AG878" i="1"/>
  <c r="AF886" i="1"/>
  <c r="AF892" i="1"/>
  <c r="AG892" i="1"/>
  <c r="AF27" i="1"/>
  <c r="AG27" i="1"/>
  <c r="AF43" i="1"/>
  <c r="AG43" i="1"/>
  <c r="AF59" i="1"/>
  <c r="AG59" i="1"/>
  <c r="AF75" i="1"/>
  <c r="AG75" i="1"/>
  <c r="AF91" i="1"/>
  <c r="AG91" i="1"/>
  <c r="AF107" i="1"/>
  <c r="AG107" i="1"/>
  <c r="AG123" i="1"/>
  <c r="AF123" i="1"/>
  <c r="AG139" i="1"/>
  <c r="AF139" i="1"/>
  <c r="AG155" i="1"/>
  <c r="AF155" i="1"/>
  <c r="AG171" i="1"/>
  <c r="AF171" i="1"/>
  <c r="AG187" i="1"/>
  <c r="AF187" i="1"/>
  <c r="AG203" i="1"/>
  <c r="AF203" i="1"/>
  <c r="AG219" i="1"/>
  <c r="AF219" i="1"/>
  <c r="AG235" i="1"/>
  <c r="AF235" i="1"/>
  <c r="AG251" i="1"/>
  <c r="AF251" i="1"/>
  <c r="AG267" i="1"/>
  <c r="AF267" i="1"/>
  <c r="AG283" i="1"/>
  <c r="AF283" i="1"/>
  <c r="AG299" i="1"/>
  <c r="AF299" i="1"/>
  <c r="AG315" i="1"/>
  <c r="AF315" i="1"/>
  <c r="AG331" i="1"/>
  <c r="AF331" i="1"/>
  <c r="AG347" i="1"/>
  <c r="AF347" i="1"/>
  <c r="AG363" i="1"/>
  <c r="AF363" i="1"/>
  <c r="AG379" i="1"/>
  <c r="AF379" i="1"/>
  <c r="AG395" i="1"/>
  <c r="AF395" i="1"/>
  <c r="AG411" i="1"/>
  <c r="AF411" i="1"/>
  <c r="AG427" i="1"/>
  <c r="AF427" i="1"/>
  <c r="AG443" i="1"/>
  <c r="AF443" i="1"/>
  <c r="AG459" i="1"/>
  <c r="AF459" i="1"/>
  <c r="AG475" i="1"/>
  <c r="AF475" i="1"/>
  <c r="AG491" i="1"/>
  <c r="AF491" i="1"/>
  <c r="AG507" i="1"/>
  <c r="AF507" i="1"/>
  <c r="AG523" i="1"/>
  <c r="AF523" i="1"/>
  <c r="AG539" i="1"/>
  <c r="AF539" i="1"/>
  <c r="AG555" i="1"/>
  <c r="AF555" i="1"/>
  <c r="AG571" i="1"/>
  <c r="AF571" i="1"/>
  <c r="AG587" i="1"/>
  <c r="AF587" i="1"/>
  <c r="AG603" i="1"/>
  <c r="AF603" i="1"/>
  <c r="AG619" i="1"/>
  <c r="AF619" i="1"/>
  <c r="AG635" i="1"/>
  <c r="AF635" i="1"/>
  <c r="AG651" i="1"/>
  <c r="AF651" i="1"/>
  <c r="AF667" i="1"/>
  <c r="AG667" i="1"/>
  <c r="AF683" i="1"/>
  <c r="AG683" i="1"/>
  <c r="AF699" i="1"/>
  <c r="AG699" i="1"/>
  <c r="AF715" i="1"/>
  <c r="AG715" i="1"/>
  <c r="AF731" i="1"/>
  <c r="AG731" i="1"/>
  <c r="AF747" i="1"/>
  <c r="AG747" i="1"/>
  <c r="AF763" i="1"/>
  <c r="AG763" i="1"/>
  <c r="AF779" i="1"/>
  <c r="AG779" i="1"/>
  <c r="AF795" i="1"/>
  <c r="AG795" i="1"/>
  <c r="AF811" i="1"/>
  <c r="AG811" i="1"/>
  <c r="AF827" i="1"/>
  <c r="AG827" i="1"/>
  <c r="AF843" i="1"/>
  <c r="AG843" i="1"/>
  <c r="AF859" i="1"/>
  <c r="AG859" i="1"/>
  <c r="AF875" i="1"/>
  <c r="AG875" i="1"/>
  <c r="AF16" i="1"/>
  <c r="AG16" i="1"/>
  <c r="AF32" i="1"/>
  <c r="AG32" i="1"/>
  <c r="AF48" i="1"/>
  <c r="AG48" i="1"/>
  <c r="AF64" i="1"/>
  <c r="AG64" i="1"/>
  <c r="AF80" i="1"/>
  <c r="AG80" i="1"/>
  <c r="AF96" i="1"/>
  <c r="AG96" i="1"/>
  <c r="AF112" i="1"/>
  <c r="AG112" i="1"/>
  <c r="AF128" i="1"/>
  <c r="AG128" i="1"/>
  <c r="AF144" i="1"/>
  <c r="AG144" i="1"/>
  <c r="AF160" i="1"/>
  <c r="AG160" i="1"/>
  <c r="AF176" i="1"/>
  <c r="AG176" i="1"/>
  <c r="AF192" i="1"/>
  <c r="AG192" i="1"/>
  <c r="AF208" i="1"/>
  <c r="AG208" i="1"/>
  <c r="AF224" i="1"/>
  <c r="AG224" i="1"/>
  <c r="AF240" i="1"/>
  <c r="AG240" i="1"/>
  <c r="AF256" i="1"/>
  <c r="AG256" i="1"/>
  <c r="AF272" i="1"/>
  <c r="AG272" i="1"/>
  <c r="AG296" i="1"/>
  <c r="AF296" i="1"/>
  <c r="AG312" i="1"/>
  <c r="AF312" i="1"/>
  <c r="AG328" i="1"/>
  <c r="AF328" i="1"/>
  <c r="AF344" i="1"/>
  <c r="AG344" i="1"/>
  <c r="AF360" i="1"/>
  <c r="AG360" i="1"/>
  <c r="AF376" i="1"/>
  <c r="AG376" i="1"/>
  <c r="AF392" i="1"/>
  <c r="AG392" i="1"/>
  <c r="AF408" i="1"/>
  <c r="AG408" i="1"/>
  <c r="AF424" i="1"/>
  <c r="AG424" i="1"/>
  <c r="AF440" i="1"/>
  <c r="AG440" i="1"/>
  <c r="AF456" i="1"/>
  <c r="AG456" i="1"/>
  <c r="AF472" i="1"/>
  <c r="AG472" i="1"/>
  <c r="AF488" i="1"/>
  <c r="AG488" i="1"/>
  <c r="AF504" i="1"/>
  <c r="AG504" i="1"/>
  <c r="AF520" i="1"/>
  <c r="AG520" i="1"/>
  <c r="AF536" i="1"/>
  <c r="AG536" i="1"/>
  <c r="AF552" i="1"/>
  <c r="AG552" i="1"/>
  <c r="AG560" i="1"/>
  <c r="AF560" i="1"/>
  <c r="AF576" i="1"/>
  <c r="AG576" i="1"/>
  <c r="AG592" i="1"/>
  <c r="AF592" i="1"/>
  <c r="AF608" i="1"/>
  <c r="AG608" i="1"/>
  <c r="AG624" i="1"/>
  <c r="AF624" i="1"/>
  <c r="AF648" i="1"/>
  <c r="AG648" i="1"/>
  <c r="AG664" i="1"/>
  <c r="AF664" i="1"/>
  <c r="AG680" i="1"/>
  <c r="AF680" i="1"/>
  <c r="AG696" i="1"/>
  <c r="AF696" i="1"/>
  <c r="AG712" i="1"/>
  <c r="AF712" i="1"/>
  <c r="AG728" i="1"/>
  <c r="AF728" i="1"/>
  <c r="AG744" i="1"/>
  <c r="AF744" i="1"/>
  <c r="AG760" i="1"/>
  <c r="AF760" i="1"/>
  <c r="AG776" i="1"/>
  <c r="AF776" i="1"/>
  <c r="AG792" i="1"/>
  <c r="AF792" i="1"/>
  <c r="AG808" i="1"/>
  <c r="AF808" i="1"/>
  <c r="AG824" i="1"/>
  <c r="AF824" i="1"/>
  <c r="AG840" i="1"/>
  <c r="AF840" i="1"/>
  <c r="AG856" i="1"/>
  <c r="AF856" i="1"/>
  <c r="AG872" i="1"/>
  <c r="AF872" i="1"/>
  <c r="AG880" i="1"/>
  <c r="AF880" i="1"/>
  <c r="AF15" i="1"/>
  <c r="AG15" i="1"/>
  <c r="AF23" i="1"/>
  <c r="AG23" i="1"/>
  <c r="AF31" i="1"/>
  <c r="AG31" i="1"/>
  <c r="AF39" i="1"/>
  <c r="AG39" i="1"/>
  <c r="AF47" i="1"/>
  <c r="AG47" i="1"/>
  <c r="AF55" i="1"/>
  <c r="AG55" i="1"/>
  <c r="AF63" i="1"/>
  <c r="AG63" i="1"/>
  <c r="AF71" i="1"/>
  <c r="AG71" i="1"/>
  <c r="AF79" i="1"/>
  <c r="AG79" i="1"/>
  <c r="AF87" i="1"/>
  <c r="AG87" i="1"/>
  <c r="AF95" i="1"/>
  <c r="AG95" i="1"/>
  <c r="AF103" i="1"/>
  <c r="AG103" i="1"/>
  <c r="AF111" i="1"/>
  <c r="AG111" i="1"/>
  <c r="AG119" i="1"/>
  <c r="AF119" i="1"/>
  <c r="AG127" i="1"/>
  <c r="AF127" i="1"/>
  <c r="AG135" i="1"/>
  <c r="AF135" i="1"/>
  <c r="AG143" i="1"/>
  <c r="AF143" i="1"/>
  <c r="AG151" i="1"/>
  <c r="AF151" i="1"/>
  <c r="AG159" i="1"/>
  <c r="AF159" i="1"/>
  <c r="AG167" i="1"/>
  <c r="AF167" i="1"/>
  <c r="AG175" i="1"/>
  <c r="AF175" i="1"/>
  <c r="AG183" i="1"/>
  <c r="AF183" i="1"/>
  <c r="AG191" i="1"/>
  <c r="AF191" i="1"/>
  <c r="AG199" i="1"/>
  <c r="AF199" i="1"/>
  <c r="AG207" i="1"/>
  <c r="AF207" i="1"/>
  <c r="AG215" i="1"/>
  <c r="AF215" i="1"/>
  <c r="AG223" i="1"/>
  <c r="AF223" i="1"/>
  <c r="AG231" i="1"/>
  <c r="AF231" i="1"/>
  <c r="AG239" i="1"/>
  <c r="AF239" i="1"/>
  <c r="AG247" i="1"/>
  <c r="AF247" i="1"/>
  <c r="AG255" i="1"/>
  <c r="AF255" i="1"/>
  <c r="AG263" i="1"/>
  <c r="AF263" i="1"/>
  <c r="AG271" i="1"/>
  <c r="AF271" i="1"/>
  <c r="AG279" i="1"/>
  <c r="AF279" i="1"/>
  <c r="AG287" i="1"/>
  <c r="AF287" i="1"/>
  <c r="AG295" i="1"/>
  <c r="AF295" i="1"/>
  <c r="AG303" i="1"/>
  <c r="AF303" i="1"/>
  <c r="AG311" i="1"/>
  <c r="AF311" i="1"/>
  <c r="AG319" i="1"/>
  <c r="AF319" i="1"/>
  <c r="AG327" i="1"/>
  <c r="AF327" i="1"/>
  <c r="AG335" i="1"/>
  <c r="AF335" i="1"/>
  <c r="AG343" i="1"/>
  <c r="AF343" i="1"/>
  <c r="AG351" i="1"/>
  <c r="AF351" i="1"/>
  <c r="AG359" i="1"/>
  <c r="AF359" i="1"/>
  <c r="AG367" i="1"/>
  <c r="AF367" i="1"/>
  <c r="AG375" i="1"/>
  <c r="AF375" i="1"/>
  <c r="AG383" i="1"/>
  <c r="AF383" i="1"/>
  <c r="AG391" i="1"/>
  <c r="AF391" i="1"/>
  <c r="AG399" i="1"/>
  <c r="AF399" i="1"/>
  <c r="AG407" i="1"/>
  <c r="AF407" i="1"/>
  <c r="AG415" i="1"/>
  <c r="AF415" i="1"/>
  <c r="AG423" i="1"/>
  <c r="AF423" i="1"/>
  <c r="AG431" i="1"/>
  <c r="AF431" i="1"/>
  <c r="AG439" i="1"/>
  <c r="AF439" i="1"/>
  <c r="AG447" i="1"/>
  <c r="AF447" i="1"/>
  <c r="AG455" i="1"/>
  <c r="AF455" i="1"/>
  <c r="AG463" i="1"/>
  <c r="AF463" i="1"/>
  <c r="AG471" i="1"/>
  <c r="AF471" i="1"/>
  <c r="AG479" i="1"/>
  <c r="AF479" i="1"/>
  <c r="AG487" i="1"/>
  <c r="AF487" i="1"/>
  <c r="AG495" i="1"/>
  <c r="AF495" i="1"/>
  <c r="AG503" i="1"/>
  <c r="AF503" i="1"/>
  <c r="AG511" i="1"/>
  <c r="AF511" i="1"/>
  <c r="AG519" i="1"/>
  <c r="AF519" i="1"/>
  <c r="AG527" i="1"/>
  <c r="AF527" i="1"/>
  <c r="AG535" i="1"/>
  <c r="AF535" i="1"/>
  <c r="AG543" i="1"/>
  <c r="AF543" i="1"/>
  <c r="AG551" i="1"/>
  <c r="AF551" i="1"/>
  <c r="AG559" i="1"/>
  <c r="AF559" i="1"/>
  <c r="AG567" i="1"/>
  <c r="AF567" i="1"/>
  <c r="AG575" i="1"/>
  <c r="AF575" i="1"/>
  <c r="AG583" i="1"/>
  <c r="AF583" i="1"/>
  <c r="AG591" i="1"/>
  <c r="AF591" i="1"/>
  <c r="AG599" i="1"/>
  <c r="AF599" i="1"/>
  <c r="AG607" i="1"/>
  <c r="AF607" i="1"/>
  <c r="AG615" i="1"/>
  <c r="AF615" i="1"/>
  <c r="AG623" i="1"/>
  <c r="AF623" i="1"/>
  <c r="AG631" i="1"/>
  <c r="AF631" i="1"/>
  <c r="AG639" i="1"/>
  <c r="AF639" i="1"/>
  <c r="AG647" i="1"/>
  <c r="AF647" i="1"/>
  <c r="AG655" i="1"/>
  <c r="AF655" i="1"/>
  <c r="AF663" i="1"/>
  <c r="AG663" i="1"/>
  <c r="AF671" i="1"/>
  <c r="AG671" i="1"/>
  <c r="AF679" i="1"/>
  <c r="AG679" i="1"/>
  <c r="AF687" i="1"/>
  <c r="AG687" i="1"/>
  <c r="AF695" i="1"/>
  <c r="AG695" i="1"/>
  <c r="AF703" i="1"/>
  <c r="AG703" i="1"/>
  <c r="AF711" i="1"/>
  <c r="AG711" i="1"/>
  <c r="AF719" i="1"/>
  <c r="AG719" i="1"/>
  <c r="AF727" i="1"/>
  <c r="AG727" i="1"/>
  <c r="AF735" i="1"/>
  <c r="AG735" i="1"/>
  <c r="AF743" i="1"/>
  <c r="AG743" i="1"/>
  <c r="AF751" i="1"/>
  <c r="AG751" i="1"/>
  <c r="AF759" i="1"/>
  <c r="AG759" i="1"/>
  <c r="AF767" i="1"/>
  <c r="AG767" i="1"/>
  <c r="AF775" i="1"/>
  <c r="AG775" i="1"/>
  <c r="AF783" i="1"/>
  <c r="AG783" i="1"/>
  <c r="AF791" i="1"/>
  <c r="AG791" i="1"/>
  <c r="AF799" i="1"/>
  <c r="AG799" i="1"/>
  <c r="AF807" i="1"/>
  <c r="AG807" i="1"/>
  <c r="AF815" i="1"/>
  <c r="AG815" i="1"/>
  <c r="AF823" i="1"/>
  <c r="AG823" i="1"/>
  <c r="AF831" i="1"/>
  <c r="AG831" i="1"/>
  <c r="AF839" i="1"/>
  <c r="AG839" i="1"/>
  <c r="AF847" i="1"/>
  <c r="AG847" i="1"/>
  <c r="AF855" i="1"/>
  <c r="AG855" i="1"/>
  <c r="AF863" i="1"/>
  <c r="AG863" i="1"/>
  <c r="AF871" i="1"/>
  <c r="AG871" i="1"/>
  <c r="AF879" i="1"/>
  <c r="AG879" i="1"/>
  <c r="AF887" i="1"/>
  <c r="AG887" i="1"/>
  <c r="AF20" i="1"/>
  <c r="AG20" i="1"/>
  <c r="AF28" i="1"/>
  <c r="AG28" i="1"/>
  <c r="AF36" i="1"/>
  <c r="AG36" i="1"/>
  <c r="AF44" i="1"/>
  <c r="AG44" i="1"/>
  <c r="AF52" i="1"/>
  <c r="AG52" i="1"/>
  <c r="AF60" i="1"/>
  <c r="AG60" i="1"/>
  <c r="AF68" i="1"/>
  <c r="AG68" i="1"/>
  <c r="AF76" i="1"/>
  <c r="AG76" i="1"/>
  <c r="AF84" i="1"/>
  <c r="AG84" i="1"/>
  <c r="AF92" i="1"/>
  <c r="AG92" i="1"/>
  <c r="AF100" i="1"/>
  <c r="AG100" i="1"/>
  <c r="AF108" i="1"/>
  <c r="AG108" i="1"/>
  <c r="AG116" i="1"/>
  <c r="AF116" i="1"/>
  <c r="AF124" i="1"/>
  <c r="AG124" i="1"/>
  <c r="AF132" i="1"/>
  <c r="AG132" i="1"/>
  <c r="AF140" i="1"/>
  <c r="AG140" i="1"/>
  <c r="AF148" i="1"/>
  <c r="AG148" i="1"/>
  <c r="AF156" i="1"/>
  <c r="AG156" i="1"/>
  <c r="AF164" i="1"/>
  <c r="AG164" i="1"/>
  <c r="AF172" i="1"/>
  <c r="AG172" i="1"/>
  <c r="AF180" i="1"/>
  <c r="AG180" i="1"/>
  <c r="AF188" i="1"/>
  <c r="AG188" i="1"/>
  <c r="AF196" i="1"/>
  <c r="AG196" i="1"/>
  <c r="AF204" i="1"/>
  <c r="AG204" i="1"/>
  <c r="AF212" i="1"/>
  <c r="AG212" i="1"/>
  <c r="AF220" i="1"/>
  <c r="AG220" i="1"/>
  <c r="AF228" i="1"/>
  <c r="AG228" i="1"/>
  <c r="AF236" i="1"/>
  <c r="AG236" i="1"/>
  <c r="AF244" i="1"/>
  <c r="AG244" i="1"/>
  <c r="AF252" i="1"/>
  <c r="AG252" i="1"/>
  <c r="AF260" i="1"/>
  <c r="AG260" i="1"/>
  <c r="AF268" i="1"/>
  <c r="AG268" i="1"/>
  <c r="AF276" i="1"/>
  <c r="AG276" i="1"/>
  <c r="AF284" i="1"/>
  <c r="AG284" i="1"/>
  <c r="AF292" i="1"/>
  <c r="AG292" i="1"/>
  <c r="AF300" i="1"/>
  <c r="AG300" i="1"/>
  <c r="AF308" i="1"/>
  <c r="AG308" i="1"/>
  <c r="AF316" i="1"/>
  <c r="AG316" i="1"/>
  <c r="AF324" i="1"/>
  <c r="AG324" i="1"/>
  <c r="AF332" i="1"/>
  <c r="AG332" i="1"/>
  <c r="AF340" i="1"/>
  <c r="AG340" i="1"/>
  <c r="AF348" i="1"/>
  <c r="AG348" i="1"/>
  <c r="AF356" i="1"/>
  <c r="AG356" i="1"/>
  <c r="AF364" i="1"/>
  <c r="AG364" i="1"/>
  <c r="AF372" i="1"/>
  <c r="AG372" i="1"/>
  <c r="AF380" i="1"/>
  <c r="AG380" i="1"/>
  <c r="AF388" i="1"/>
  <c r="AG388" i="1"/>
  <c r="AF396" i="1"/>
  <c r="AG396" i="1"/>
  <c r="AF404" i="1"/>
  <c r="AG404" i="1"/>
  <c r="AF412" i="1"/>
  <c r="AG412" i="1"/>
  <c r="AF420" i="1"/>
  <c r="AG420" i="1"/>
  <c r="AF428" i="1"/>
  <c r="AG428" i="1"/>
  <c r="AF436" i="1"/>
  <c r="AG436" i="1"/>
  <c r="AF444" i="1"/>
  <c r="AG444" i="1"/>
  <c r="AF452" i="1"/>
  <c r="AG452" i="1"/>
  <c r="AF460" i="1"/>
  <c r="AG460" i="1"/>
  <c r="AF468" i="1"/>
  <c r="AG468" i="1"/>
  <c r="AF476" i="1"/>
  <c r="AG476" i="1"/>
  <c r="AF484" i="1"/>
  <c r="AG484" i="1"/>
  <c r="AF492" i="1"/>
  <c r="AG492" i="1"/>
  <c r="AF500" i="1"/>
  <c r="AG500" i="1"/>
  <c r="AF508" i="1"/>
  <c r="AG508" i="1"/>
  <c r="AF516" i="1"/>
  <c r="AG516" i="1"/>
  <c r="AF524" i="1"/>
  <c r="AG524" i="1"/>
  <c r="AF532" i="1"/>
  <c r="AG532" i="1"/>
  <c r="AF540" i="1"/>
  <c r="AG540" i="1"/>
  <c r="AF548" i="1"/>
  <c r="AG548" i="1"/>
  <c r="AF556" i="1"/>
  <c r="AG556" i="1"/>
  <c r="AF564" i="1"/>
  <c r="AG564" i="1"/>
  <c r="AF572" i="1"/>
  <c r="AG572" i="1"/>
  <c r="AF580" i="1"/>
  <c r="AG580" i="1"/>
  <c r="AF588" i="1"/>
  <c r="AG588" i="1"/>
  <c r="AF596" i="1"/>
  <c r="AG596" i="1"/>
  <c r="AF604" i="1"/>
  <c r="AG604" i="1"/>
  <c r="AF612" i="1"/>
  <c r="AG612" i="1"/>
  <c r="AF620" i="1"/>
  <c r="AG620" i="1"/>
  <c r="AF628" i="1"/>
  <c r="AG628" i="1"/>
  <c r="AF636" i="1"/>
  <c r="AG636" i="1"/>
  <c r="AF644" i="1"/>
  <c r="AG644" i="1"/>
  <c r="AF652" i="1"/>
  <c r="AG652" i="1"/>
  <c r="AF660" i="1"/>
  <c r="AG660" i="1"/>
  <c r="AF668" i="1"/>
  <c r="AG668" i="1"/>
  <c r="AF676" i="1"/>
  <c r="AG676" i="1"/>
  <c r="AF684" i="1"/>
  <c r="AG684" i="1"/>
  <c r="AF692" i="1"/>
  <c r="AG692" i="1"/>
  <c r="AF700" i="1"/>
  <c r="AG700" i="1"/>
  <c r="AF708" i="1"/>
  <c r="AG708" i="1"/>
  <c r="AF716" i="1"/>
  <c r="AG716" i="1"/>
  <c r="AF724" i="1"/>
  <c r="AG724" i="1"/>
  <c r="AF732" i="1"/>
  <c r="AG732" i="1"/>
  <c r="AF740" i="1"/>
  <c r="AG740" i="1"/>
  <c r="AF748" i="1"/>
  <c r="AG748" i="1"/>
  <c r="AF756" i="1"/>
  <c r="AG756" i="1"/>
  <c r="AF764" i="1"/>
  <c r="AG764" i="1"/>
  <c r="AF772" i="1"/>
  <c r="AG772" i="1"/>
  <c r="AF780" i="1"/>
  <c r="AG780" i="1"/>
  <c r="AF788" i="1"/>
  <c r="AG788" i="1"/>
  <c r="AF796" i="1"/>
  <c r="AG796" i="1"/>
  <c r="AF804" i="1"/>
  <c r="AG804" i="1"/>
  <c r="AF812" i="1"/>
  <c r="AG812" i="1"/>
  <c r="AF820" i="1"/>
  <c r="AG820" i="1"/>
  <c r="AF828" i="1"/>
  <c r="AG828" i="1"/>
  <c r="AF836" i="1"/>
  <c r="AG836" i="1"/>
  <c r="AF844" i="1"/>
  <c r="AG844" i="1"/>
  <c r="AF852" i="1"/>
  <c r="AG852" i="1"/>
  <c r="AF860" i="1"/>
  <c r="AG860" i="1"/>
  <c r="AF868" i="1"/>
  <c r="AG868" i="1"/>
  <c r="AF876" i="1"/>
  <c r="AG876" i="1"/>
  <c r="AF884" i="1"/>
  <c r="AG884" i="1"/>
  <c r="AG13" i="1"/>
  <c r="AF13" i="1"/>
  <c r="F4" i="3" a="1"/>
  <c r="F4" i="3" s="1"/>
  <c r="F5" i="3" a="1"/>
  <c r="F5" i="3" s="1"/>
  <c r="F6" i="3" a="1"/>
  <c r="F6" i="3" s="1"/>
  <c r="F7" i="3" a="1"/>
  <c r="F7" i="3" s="1"/>
  <c r="F8" i="3" a="1"/>
  <c r="F8" i="3" s="1"/>
  <c r="F9" i="3" a="1"/>
  <c r="F9" i="3" s="1"/>
  <c r="F10" i="3" a="1"/>
  <c r="F10" i="3" s="1"/>
  <c r="F11" i="3" a="1"/>
  <c r="F11" i="3" s="1"/>
  <c r="H3" i="11" s="1"/>
  <c r="B6" i="11" s="1"/>
  <c r="F12" i="3" a="1"/>
  <c r="F12" i="3" s="1"/>
  <c r="F13" i="3" a="1"/>
  <c r="F13" i="3" s="1"/>
  <c r="F14" i="3" a="1"/>
  <c r="F14" i="3" s="1"/>
  <c r="F15" i="3" a="1"/>
  <c r="F15" i="3" s="1"/>
  <c r="F16" i="3" a="1"/>
  <c r="F16" i="3" s="1"/>
  <c r="F17" i="3" a="1"/>
  <c r="F17" i="3" s="1"/>
  <c r="F18" i="3" a="1"/>
  <c r="F18" i="3" s="1"/>
  <c r="F19" i="3" a="1"/>
  <c r="F19" i="3"/>
  <c r="F20" i="3" a="1"/>
  <c r="F20" i="3" s="1"/>
  <c r="F21" i="3" a="1"/>
  <c r="F21" i="3" s="1"/>
  <c r="F22" i="3" a="1"/>
  <c r="F22" i="3" s="1"/>
  <c r="F23" i="3" a="1"/>
  <c r="F23" i="3" s="1"/>
  <c r="F25" i="3" a="1"/>
  <c r="F25" i="3" s="1"/>
  <c r="F26" i="3" a="1"/>
  <c r="F26" i="3" s="1"/>
  <c r="AB14" i="1"/>
  <c r="AB18" i="1"/>
  <c r="AB22" i="1"/>
  <c r="AB26" i="1"/>
  <c r="AB30" i="1"/>
  <c r="AB34" i="1"/>
  <c r="AB38" i="1"/>
  <c r="AB42" i="1"/>
  <c r="AB46" i="1"/>
  <c r="AB50" i="1"/>
  <c r="AB17" i="1"/>
  <c r="AB23" i="1"/>
  <c r="AB28" i="1"/>
  <c r="AB33" i="1"/>
  <c r="AB39" i="1"/>
  <c r="AB44" i="1"/>
  <c r="AB49" i="1"/>
  <c r="AB54" i="1"/>
  <c r="AB58" i="1"/>
  <c r="AB62" i="1"/>
  <c r="AB15" i="1"/>
  <c r="AB20" i="1"/>
  <c r="AB27" i="1"/>
  <c r="AB35" i="1"/>
  <c r="AB41" i="1"/>
  <c r="AB48" i="1"/>
  <c r="AB55" i="1"/>
  <c r="AB60" i="1"/>
  <c r="AB65" i="1"/>
  <c r="AB99" i="1"/>
  <c r="AB21" i="1"/>
  <c r="AB29" i="1"/>
  <c r="AB36" i="1"/>
  <c r="AB43" i="1"/>
  <c r="AB51" i="1"/>
  <c r="AB56" i="1"/>
  <c r="AB61" i="1"/>
  <c r="AB16" i="1"/>
  <c r="AB24" i="1"/>
  <c r="AB31" i="1"/>
  <c r="AB37" i="1"/>
  <c r="AB45" i="1"/>
  <c r="AB52" i="1"/>
  <c r="AB57" i="1"/>
  <c r="AB63" i="1"/>
  <c r="AB32" i="1"/>
  <c r="AB59" i="1"/>
  <c r="AB40" i="1"/>
  <c r="AB64" i="1"/>
  <c r="AB19" i="1"/>
  <c r="AB47" i="1"/>
  <c r="AB25" i="1"/>
  <c r="AB53" i="1"/>
  <c r="AB13" i="1"/>
  <c r="AB96" i="1"/>
  <c r="AB128" i="1"/>
  <c r="AB160" i="1"/>
  <c r="AB115" i="1"/>
  <c r="AB91" i="1"/>
  <c r="AB123" i="1"/>
  <c r="AB155" i="1"/>
  <c r="AB66" i="1"/>
  <c r="AB70" i="1"/>
  <c r="AB71" i="1"/>
  <c r="AB75" i="1"/>
  <c r="AB79" i="1"/>
  <c r="AB83" i="1"/>
  <c r="AB87" i="1"/>
  <c r="AB95" i="1"/>
  <c r="AB103" i="1"/>
  <c r="AB107" i="1"/>
  <c r="AB111" i="1"/>
  <c r="AB119" i="1"/>
  <c r="AB127" i="1"/>
  <c r="AB131" i="1"/>
  <c r="AB135" i="1"/>
  <c r="AB139" i="1"/>
  <c r="AB143" i="1"/>
  <c r="AB147" i="1"/>
  <c r="AB151" i="1"/>
  <c r="AB159" i="1"/>
  <c r="AB163" i="1"/>
  <c r="AB167" i="1"/>
  <c r="AB171" i="1"/>
  <c r="AB67" i="1"/>
  <c r="AB72" i="1"/>
  <c r="AB76" i="1"/>
  <c r="AB80" i="1"/>
  <c r="AB84" i="1"/>
  <c r="AB88" i="1"/>
  <c r="AB92" i="1"/>
  <c r="AB100" i="1"/>
  <c r="AB104" i="1"/>
  <c r="AB108" i="1"/>
  <c r="AB112" i="1"/>
  <c r="AB116" i="1"/>
  <c r="AB120" i="1"/>
  <c r="AB124" i="1"/>
  <c r="AB132" i="1"/>
  <c r="AB136" i="1"/>
  <c r="AB140" i="1"/>
  <c r="AB144" i="1"/>
  <c r="AB148" i="1"/>
  <c r="AB152" i="1"/>
  <c r="AB156" i="1"/>
  <c r="AB164" i="1"/>
  <c r="AB168" i="1"/>
  <c r="AB68" i="1"/>
  <c r="AB73" i="1"/>
  <c r="AB77" i="1"/>
  <c r="AB81" i="1"/>
  <c r="AB85" i="1"/>
  <c r="AB89" i="1"/>
  <c r="AB93" i="1"/>
  <c r="AB97" i="1"/>
  <c r="AB101" i="1"/>
  <c r="AB105" i="1"/>
  <c r="AB109" i="1"/>
  <c r="AB113" i="1"/>
  <c r="AB117" i="1"/>
  <c r="AB121" i="1"/>
  <c r="AB125" i="1"/>
  <c r="AB129" i="1"/>
  <c r="AB133" i="1"/>
  <c r="AB137" i="1"/>
  <c r="AB141" i="1"/>
  <c r="AB145" i="1"/>
  <c r="AB149" i="1"/>
  <c r="AB153" i="1"/>
  <c r="AB157" i="1"/>
  <c r="AB161" i="1"/>
  <c r="AB165" i="1"/>
  <c r="AB169" i="1"/>
  <c r="AB78" i="1"/>
  <c r="AB94" i="1"/>
  <c r="AB110" i="1"/>
  <c r="AB126" i="1"/>
  <c r="AB142" i="1"/>
  <c r="AB158" i="1"/>
  <c r="AB82" i="1"/>
  <c r="AB98" i="1"/>
  <c r="AB114" i="1"/>
  <c r="AB130" i="1"/>
  <c r="AB146" i="1"/>
  <c r="AB162" i="1"/>
  <c r="AB69" i="1"/>
  <c r="AB86" i="1"/>
  <c r="AB102" i="1"/>
  <c r="AB118" i="1"/>
  <c r="AB134" i="1"/>
  <c r="AB150" i="1"/>
  <c r="AB166" i="1"/>
  <c r="AB74" i="1"/>
  <c r="AB90" i="1"/>
  <c r="AB106" i="1"/>
  <c r="AB122" i="1"/>
  <c r="AB138" i="1"/>
  <c r="AB154" i="1"/>
  <c r="AB170" i="1"/>
  <c r="AB195" i="1"/>
  <c r="AB259" i="1"/>
  <c r="AB203" i="1"/>
  <c r="AB235" i="1"/>
  <c r="AB267" i="1"/>
  <c r="AB172" i="1"/>
  <c r="AB188" i="1"/>
  <c r="AB268" i="1"/>
  <c r="AB204" i="1"/>
  <c r="AB175" i="1"/>
  <c r="AB179" i="1"/>
  <c r="AB183" i="1"/>
  <c r="AB187" i="1"/>
  <c r="AB191" i="1"/>
  <c r="AB199" i="1"/>
  <c r="AB207" i="1"/>
  <c r="AB211" i="1"/>
  <c r="AB215" i="1"/>
  <c r="AB219" i="1"/>
  <c r="AB223" i="1"/>
  <c r="AB227" i="1"/>
  <c r="AB231" i="1"/>
  <c r="AB239" i="1"/>
  <c r="AB243" i="1"/>
  <c r="AB247" i="1"/>
  <c r="AB251" i="1"/>
  <c r="AB255" i="1"/>
  <c r="AB263" i="1"/>
  <c r="AB271" i="1"/>
  <c r="AB275" i="1"/>
  <c r="AB176" i="1"/>
  <c r="AB180" i="1"/>
  <c r="AB184" i="1"/>
  <c r="AB192" i="1"/>
  <c r="AB196" i="1"/>
  <c r="AB200" i="1"/>
  <c r="AB208" i="1"/>
  <c r="AB212" i="1"/>
  <c r="AB216" i="1"/>
  <c r="AB220" i="1"/>
  <c r="AB224" i="1"/>
  <c r="AB228" i="1"/>
  <c r="AB232" i="1"/>
  <c r="AB236" i="1"/>
  <c r="AB240" i="1"/>
  <c r="AB244" i="1"/>
  <c r="AB248" i="1"/>
  <c r="AB252" i="1"/>
  <c r="AB256" i="1"/>
  <c r="AB260" i="1"/>
  <c r="AB264" i="1"/>
  <c r="AB272" i="1"/>
  <c r="AB276" i="1"/>
  <c r="AB173" i="1"/>
  <c r="AB177" i="1"/>
  <c r="AB181" i="1"/>
  <c r="AB185" i="1"/>
  <c r="AB189" i="1"/>
  <c r="AB193" i="1"/>
  <c r="AB197" i="1"/>
  <c r="AB201" i="1"/>
  <c r="AB205" i="1"/>
  <c r="AB209" i="1"/>
  <c r="AB213" i="1"/>
  <c r="AB217" i="1"/>
  <c r="AB221" i="1"/>
  <c r="AB225" i="1"/>
  <c r="AB229" i="1"/>
  <c r="AB233" i="1"/>
  <c r="AB237" i="1"/>
  <c r="AB241" i="1"/>
  <c r="AB245" i="1"/>
  <c r="AB249" i="1"/>
  <c r="AB253" i="1"/>
  <c r="AB257" i="1"/>
  <c r="AB261" i="1"/>
  <c r="AB265" i="1"/>
  <c r="AB269" i="1"/>
  <c r="AB273" i="1"/>
  <c r="AB277" i="1"/>
  <c r="AB174" i="1"/>
  <c r="AB190" i="1"/>
  <c r="AB206" i="1"/>
  <c r="AB222" i="1"/>
  <c r="AB238" i="1"/>
  <c r="AB254" i="1"/>
  <c r="AB270" i="1"/>
  <c r="AB178" i="1"/>
  <c r="AB194" i="1"/>
  <c r="AB210" i="1"/>
  <c r="AB226" i="1"/>
  <c r="AB242" i="1"/>
  <c r="AB258" i="1"/>
  <c r="AB274" i="1"/>
  <c r="AB234" i="1"/>
  <c r="AB182" i="1"/>
  <c r="AB198" i="1"/>
  <c r="AB214" i="1"/>
  <c r="AB230" i="1"/>
  <c r="AB246" i="1"/>
  <c r="AB262" i="1"/>
  <c r="AB278" i="1"/>
  <c r="AB186" i="1"/>
  <c r="AB202" i="1"/>
  <c r="AB218" i="1"/>
  <c r="AB250" i="1"/>
  <c r="AB266" i="1"/>
  <c r="AB359" i="1"/>
  <c r="AB360" i="1"/>
  <c r="AB384" i="1"/>
  <c r="AB375" i="1"/>
  <c r="AB299" i="1"/>
  <c r="AB284" i="1"/>
  <c r="AB377" i="1"/>
  <c r="AB316" i="1"/>
  <c r="AB372" i="1"/>
  <c r="AB279" i="1"/>
  <c r="AB283" i="1"/>
  <c r="AB287" i="1"/>
  <c r="AB291" i="1"/>
  <c r="AB295" i="1"/>
  <c r="AB303" i="1"/>
  <c r="AB307" i="1"/>
  <c r="AB311" i="1"/>
  <c r="AB315" i="1"/>
  <c r="AB319" i="1"/>
  <c r="AB323" i="1"/>
  <c r="AB327" i="1"/>
  <c r="AB331" i="1"/>
  <c r="AB335" i="1"/>
  <c r="AB339" i="1"/>
  <c r="AB343" i="1"/>
  <c r="AB347" i="1"/>
  <c r="AB351" i="1"/>
  <c r="AB355" i="1"/>
  <c r="AB363" i="1"/>
  <c r="AB367" i="1"/>
  <c r="AB371" i="1"/>
  <c r="AB379" i="1"/>
  <c r="AB383" i="1"/>
  <c r="AB387" i="1"/>
  <c r="AB280" i="1"/>
  <c r="AB288" i="1"/>
  <c r="AB292" i="1"/>
  <c r="AB296" i="1"/>
  <c r="AB300" i="1"/>
  <c r="AB304" i="1"/>
  <c r="AB308" i="1"/>
  <c r="AB312" i="1"/>
  <c r="AB320" i="1"/>
  <c r="AB324" i="1"/>
  <c r="AB328" i="1"/>
  <c r="AB332" i="1"/>
  <c r="AB336" i="1"/>
  <c r="AB340" i="1"/>
  <c r="AB344" i="1"/>
  <c r="AB348" i="1"/>
  <c r="AB352" i="1"/>
  <c r="AB356" i="1"/>
  <c r="AB364" i="1"/>
  <c r="AB368" i="1"/>
  <c r="AB376" i="1"/>
  <c r="AB380" i="1"/>
  <c r="AB388" i="1"/>
  <c r="AB281" i="1"/>
  <c r="AB285" i="1"/>
  <c r="AB289" i="1"/>
  <c r="AB293" i="1"/>
  <c r="AB297" i="1"/>
  <c r="AB301" i="1"/>
  <c r="AB305" i="1"/>
  <c r="AB309" i="1"/>
  <c r="AB313" i="1"/>
  <c r="AB317" i="1"/>
  <c r="AB321" i="1"/>
  <c r="AB325" i="1"/>
  <c r="AB329" i="1"/>
  <c r="AB333" i="1"/>
  <c r="AB337" i="1"/>
  <c r="AB341" i="1"/>
  <c r="AB345" i="1"/>
  <c r="AB349" i="1"/>
  <c r="AB353" i="1"/>
  <c r="AB357" i="1"/>
  <c r="AB361" i="1"/>
  <c r="AB365" i="1"/>
  <c r="AB369" i="1"/>
  <c r="AB373" i="1"/>
  <c r="AB381" i="1"/>
  <c r="AB385" i="1"/>
  <c r="AB286" i="1"/>
  <c r="AB302" i="1"/>
  <c r="AB318" i="1"/>
  <c r="AB334" i="1"/>
  <c r="AB350" i="1"/>
  <c r="AB366" i="1"/>
  <c r="AB382" i="1"/>
  <c r="AB290" i="1"/>
  <c r="AB306" i="1"/>
  <c r="AB322" i="1"/>
  <c r="AB338" i="1"/>
  <c r="AB354" i="1"/>
  <c r="AB370" i="1"/>
  <c r="AB386" i="1"/>
  <c r="AB282" i="1"/>
  <c r="AB314" i="1"/>
  <c r="AB330" i="1"/>
  <c r="AB362" i="1"/>
  <c r="AB294" i="1"/>
  <c r="AB310" i="1"/>
  <c r="AB326" i="1"/>
  <c r="AB342" i="1"/>
  <c r="AB358" i="1"/>
  <c r="AB374" i="1"/>
  <c r="AB298" i="1"/>
  <c r="AB346" i="1"/>
  <c r="AB378" i="1"/>
  <c r="AB403" i="1"/>
  <c r="AB467" i="1"/>
  <c r="AB488" i="1"/>
  <c r="AB479" i="1"/>
  <c r="AB415" i="1"/>
  <c r="AB391" i="1"/>
  <c r="AB395" i="1"/>
  <c r="AB399" i="1"/>
  <c r="AB407" i="1"/>
  <c r="AB411" i="1"/>
  <c r="AB419" i="1"/>
  <c r="AB423" i="1"/>
  <c r="AB427" i="1"/>
  <c r="AB431" i="1"/>
  <c r="AB435" i="1"/>
  <c r="AB439" i="1"/>
  <c r="AB443" i="1"/>
  <c r="AB447" i="1"/>
  <c r="AB451" i="1"/>
  <c r="AB455" i="1"/>
  <c r="AB459" i="1"/>
  <c r="AB463" i="1"/>
  <c r="AB471" i="1"/>
  <c r="AB475" i="1"/>
  <c r="AB483" i="1"/>
  <c r="AB487" i="1"/>
  <c r="AB491" i="1"/>
  <c r="AB495" i="1"/>
  <c r="AB392" i="1"/>
  <c r="AB396" i="1"/>
  <c r="AB400" i="1"/>
  <c r="AB404" i="1"/>
  <c r="AB408" i="1"/>
  <c r="AB412" i="1"/>
  <c r="AB416" i="1"/>
  <c r="AB420" i="1"/>
  <c r="AB424" i="1"/>
  <c r="AB428" i="1"/>
  <c r="AB432" i="1"/>
  <c r="AB436" i="1"/>
  <c r="AB440" i="1"/>
  <c r="AB444" i="1"/>
  <c r="AB448" i="1"/>
  <c r="AB452" i="1"/>
  <c r="AB456" i="1"/>
  <c r="AB460" i="1"/>
  <c r="AB464" i="1"/>
  <c r="AB468" i="1"/>
  <c r="AB472" i="1"/>
  <c r="AB476" i="1"/>
  <c r="AB480" i="1"/>
  <c r="AB484" i="1"/>
  <c r="AB492" i="1"/>
  <c r="AB389" i="1"/>
  <c r="AB393" i="1"/>
  <c r="AB397" i="1"/>
  <c r="AB401" i="1"/>
  <c r="AB405" i="1"/>
  <c r="AB409" i="1"/>
  <c r="AB413" i="1"/>
  <c r="AB417" i="1"/>
  <c r="AB421" i="1"/>
  <c r="AB425" i="1"/>
  <c r="AB429" i="1"/>
  <c r="AB433" i="1"/>
  <c r="AB437" i="1"/>
  <c r="AB441" i="1"/>
  <c r="AB445" i="1"/>
  <c r="AB449" i="1"/>
  <c r="AB453" i="1"/>
  <c r="AB457" i="1"/>
  <c r="AB461" i="1"/>
  <c r="AB465" i="1"/>
  <c r="AB469" i="1"/>
  <c r="AB473" i="1"/>
  <c r="AB477" i="1"/>
  <c r="AB481" i="1"/>
  <c r="AB485" i="1"/>
  <c r="AB489" i="1"/>
  <c r="AB493" i="1"/>
  <c r="AB398" i="1"/>
  <c r="AB414" i="1"/>
  <c r="AB430" i="1"/>
  <c r="AB446" i="1"/>
  <c r="AB462" i="1"/>
  <c r="AB478" i="1"/>
  <c r="AB494" i="1"/>
  <c r="AB402" i="1"/>
  <c r="AB418" i="1"/>
  <c r="AB434" i="1"/>
  <c r="AB450" i="1"/>
  <c r="AB466" i="1"/>
  <c r="AB482" i="1"/>
  <c r="AB394" i="1"/>
  <c r="AB426" i="1"/>
  <c r="AB442" i="1"/>
  <c r="AB474" i="1"/>
  <c r="AB490" i="1"/>
  <c r="AB390" i="1"/>
  <c r="AB406" i="1"/>
  <c r="AB422" i="1"/>
  <c r="AB438" i="1"/>
  <c r="AB454" i="1"/>
  <c r="AB470" i="1"/>
  <c r="AB486" i="1"/>
  <c r="AB410" i="1"/>
  <c r="AB458" i="1"/>
  <c r="AB565" i="1"/>
  <c r="AB499" i="1"/>
  <c r="AB503" i="1"/>
  <c r="AB507" i="1"/>
  <c r="AB511" i="1"/>
  <c r="AB515" i="1"/>
  <c r="AB519" i="1"/>
  <c r="AB523" i="1"/>
  <c r="AB527" i="1"/>
  <c r="AB531" i="1"/>
  <c r="AB535" i="1"/>
  <c r="AB539" i="1"/>
  <c r="AB543" i="1"/>
  <c r="AB547" i="1"/>
  <c r="AB551" i="1"/>
  <c r="AB555" i="1"/>
  <c r="AB559" i="1"/>
  <c r="AB563" i="1"/>
  <c r="AB567" i="1"/>
  <c r="AB571" i="1"/>
  <c r="AB575" i="1"/>
  <c r="AB579" i="1"/>
  <c r="AB583" i="1"/>
  <c r="AB587" i="1"/>
  <c r="AB591" i="1"/>
  <c r="AB595" i="1"/>
  <c r="AB599" i="1"/>
  <c r="AB603" i="1"/>
  <c r="AB496" i="1"/>
  <c r="AB500" i="1"/>
  <c r="AB504" i="1"/>
  <c r="AB508" i="1"/>
  <c r="AB512" i="1"/>
  <c r="AB516" i="1"/>
  <c r="AB520" i="1"/>
  <c r="AB524" i="1"/>
  <c r="AB528" i="1"/>
  <c r="AB532" i="1"/>
  <c r="AB536" i="1"/>
  <c r="AB540" i="1"/>
  <c r="AB544" i="1"/>
  <c r="AB548" i="1"/>
  <c r="AB552" i="1"/>
  <c r="AB556" i="1"/>
  <c r="AB560" i="1"/>
  <c r="AB564" i="1"/>
  <c r="AB568" i="1"/>
  <c r="AB572" i="1"/>
  <c r="AB576" i="1"/>
  <c r="AB580" i="1"/>
  <c r="AB584" i="1"/>
  <c r="AB588" i="1"/>
  <c r="AB592" i="1"/>
  <c r="AB596" i="1"/>
  <c r="AB600" i="1"/>
  <c r="AB497" i="1"/>
  <c r="AB501" i="1"/>
  <c r="AB505" i="1"/>
  <c r="AB509" i="1"/>
  <c r="AB513" i="1"/>
  <c r="AB517" i="1"/>
  <c r="AB521" i="1"/>
  <c r="AB525" i="1"/>
  <c r="AB529" i="1"/>
  <c r="AB533" i="1"/>
  <c r="AB537" i="1"/>
  <c r="AB541" i="1"/>
  <c r="AB545" i="1"/>
  <c r="AB549" i="1"/>
  <c r="AB553" i="1"/>
  <c r="AB557" i="1"/>
  <c r="AB561" i="1"/>
  <c r="AB569" i="1"/>
  <c r="AB573" i="1"/>
  <c r="AB577" i="1"/>
  <c r="AB581" i="1"/>
  <c r="AB585" i="1"/>
  <c r="AB589" i="1"/>
  <c r="AB593" i="1"/>
  <c r="AB597" i="1"/>
  <c r="AB601" i="1"/>
  <c r="AB510" i="1"/>
  <c r="AB526" i="1"/>
  <c r="AB542" i="1"/>
  <c r="AB574" i="1"/>
  <c r="AB590" i="1"/>
  <c r="AB498" i="1"/>
  <c r="AB514" i="1"/>
  <c r="AB530" i="1"/>
  <c r="AB546" i="1"/>
  <c r="AB562" i="1"/>
  <c r="AB578" i="1"/>
  <c r="AB594" i="1"/>
  <c r="AB522" i="1"/>
  <c r="AB538" i="1"/>
  <c r="AB570" i="1"/>
  <c r="AB602" i="1"/>
  <c r="AB502" i="1"/>
  <c r="AB518" i="1"/>
  <c r="AB534" i="1"/>
  <c r="AB550" i="1"/>
  <c r="AB566" i="1"/>
  <c r="AB582" i="1"/>
  <c r="AB598" i="1"/>
  <c r="AB506" i="1"/>
  <c r="AB554" i="1"/>
  <c r="AB586" i="1"/>
  <c r="AB681" i="1"/>
  <c r="AB713" i="1"/>
  <c r="AB668" i="1"/>
  <c r="AB676" i="1"/>
  <c r="AB607" i="1"/>
  <c r="AB611" i="1"/>
  <c r="AB615" i="1"/>
  <c r="AB619" i="1"/>
  <c r="AB623" i="1"/>
  <c r="AB627" i="1"/>
  <c r="AB631" i="1"/>
  <c r="AB635" i="1"/>
  <c r="AB639" i="1"/>
  <c r="AB643" i="1"/>
  <c r="AB647" i="1"/>
  <c r="AB651" i="1"/>
  <c r="AB655" i="1"/>
  <c r="AB659" i="1"/>
  <c r="AB663" i="1"/>
  <c r="AB667" i="1"/>
  <c r="AB671" i="1"/>
  <c r="AB675" i="1"/>
  <c r="AB679" i="1"/>
  <c r="AB683" i="1"/>
  <c r="AB687" i="1"/>
  <c r="AB691" i="1"/>
  <c r="AB695" i="1"/>
  <c r="AB699" i="1"/>
  <c r="AB703" i="1"/>
  <c r="AB707" i="1"/>
  <c r="AB711" i="1"/>
  <c r="AB604" i="1"/>
  <c r="AB608" i="1"/>
  <c r="AB612" i="1"/>
  <c r="AB605" i="1"/>
  <c r="AB609" i="1"/>
  <c r="AB606" i="1"/>
  <c r="AB616" i="1"/>
  <c r="AB621" i="1"/>
  <c r="AB626" i="1"/>
  <c r="AB632" i="1"/>
  <c r="AB637" i="1"/>
  <c r="AB642" i="1"/>
  <c r="AB648" i="1"/>
  <c r="AB653" i="1"/>
  <c r="AB658" i="1"/>
  <c r="AB664" i="1"/>
  <c r="AB669" i="1"/>
  <c r="AB674" i="1"/>
  <c r="AB680" i="1"/>
  <c r="AB685" i="1"/>
  <c r="AB690" i="1"/>
  <c r="AB696" i="1"/>
  <c r="AB701" i="1"/>
  <c r="AB706" i="1"/>
  <c r="AB712" i="1"/>
  <c r="AB610" i="1"/>
  <c r="AB617" i="1"/>
  <c r="AB622" i="1"/>
  <c r="AB628" i="1"/>
  <c r="AB633" i="1"/>
  <c r="AB638" i="1"/>
  <c r="AB644" i="1"/>
  <c r="AB649" i="1"/>
  <c r="AB654" i="1"/>
  <c r="AB660" i="1"/>
  <c r="AB665" i="1"/>
  <c r="AB670" i="1"/>
  <c r="AB686" i="1"/>
  <c r="AB692" i="1"/>
  <c r="AB697" i="1"/>
  <c r="AB702" i="1"/>
  <c r="AB708" i="1"/>
  <c r="AB614" i="1"/>
  <c r="AB620" i="1"/>
  <c r="AB625" i="1"/>
  <c r="AB636" i="1"/>
  <c r="AB641" i="1"/>
  <c r="AB652" i="1"/>
  <c r="AB657" i="1"/>
  <c r="AB673" i="1"/>
  <c r="AB684" i="1"/>
  <c r="AB694" i="1"/>
  <c r="AB705" i="1"/>
  <c r="AB710" i="1"/>
  <c r="AB613" i="1"/>
  <c r="AB618" i="1"/>
  <c r="AB624" i="1"/>
  <c r="AB629" i="1"/>
  <c r="AB634" i="1"/>
  <c r="AB640" i="1"/>
  <c r="AB645" i="1"/>
  <c r="AB650" i="1"/>
  <c r="AB656" i="1"/>
  <c r="AB661" i="1"/>
  <c r="AB666" i="1"/>
  <c r="AB672" i="1"/>
  <c r="AB677" i="1"/>
  <c r="AB682" i="1"/>
  <c r="AB688" i="1"/>
  <c r="AB693" i="1"/>
  <c r="AB698" i="1"/>
  <c r="AB704" i="1"/>
  <c r="AB709" i="1"/>
  <c r="AB714" i="1"/>
  <c r="AB630" i="1"/>
  <c r="AB646" i="1"/>
  <c r="AB662" i="1"/>
  <c r="AB678" i="1"/>
  <c r="AB689" i="1"/>
  <c r="AB700" i="1"/>
  <c r="AB715" i="1"/>
  <c r="AB716" i="1"/>
  <c r="AB780" i="1"/>
  <c r="AB812" i="1"/>
  <c r="AB764" i="1"/>
  <c r="AB772" i="1"/>
  <c r="AB724" i="1"/>
  <c r="AB756" i="1"/>
  <c r="AB820" i="1"/>
  <c r="AB732" i="1"/>
  <c r="AB796" i="1"/>
  <c r="AB804" i="1"/>
  <c r="AB720" i="1"/>
  <c r="AB728" i="1"/>
  <c r="AB736" i="1"/>
  <c r="AB740" i="1"/>
  <c r="AB744" i="1"/>
  <c r="AB748" i="1"/>
  <c r="AB752" i="1"/>
  <c r="AB760" i="1"/>
  <c r="AB768" i="1"/>
  <c r="AB776" i="1"/>
  <c r="AB784" i="1"/>
  <c r="AB788" i="1"/>
  <c r="AB792" i="1"/>
  <c r="AB800" i="1"/>
  <c r="AB808" i="1"/>
  <c r="AB816" i="1"/>
  <c r="AB824" i="1"/>
  <c r="AB828" i="1"/>
  <c r="AB747" i="1"/>
  <c r="AB767" i="1"/>
  <c r="AB779" i="1"/>
  <c r="AB791" i="1"/>
  <c r="AB803" i="1"/>
  <c r="AB815" i="1"/>
  <c r="AB827" i="1"/>
  <c r="AB717" i="1"/>
  <c r="AB721" i="1"/>
  <c r="AB725" i="1"/>
  <c r="AB729" i="1"/>
  <c r="AB733" i="1"/>
  <c r="AB737" i="1"/>
  <c r="AB741" i="1"/>
  <c r="AB745" i="1"/>
  <c r="AB749" i="1"/>
  <c r="AB753" i="1"/>
  <c r="AB757" i="1"/>
  <c r="AB761" i="1"/>
  <c r="AB765" i="1"/>
  <c r="AB769" i="1"/>
  <c r="AB773" i="1"/>
  <c r="AB777" i="1"/>
  <c r="AB781" i="1"/>
  <c r="AB785" i="1"/>
  <c r="AB789" i="1"/>
  <c r="AB793" i="1"/>
  <c r="AB797" i="1"/>
  <c r="AB801" i="1"/>
  <c r="AB805" i="1"/>
  <c r="AB809" i="1"/>
  <c r="AB813" i="1"/>
  <c r="AB817" i="1"/>
  <c r="AB821" i="1"/>
  <c r="AB825" i="1"/>
  <c r="AB829" i="1"/>
  <c r="AB719" i="1"/>
  <c r="AB727" i="1"/>
  <c r="AB735" i="1"/>
  <c r="AB743" i="1"/>
  <c r="AB755" i="1"/>
  <c r="AB763" i="1"/>
  <c r="AB771" i="1"/>
  <c r="AB783" i="1"/>
  <c r="AB795" i="1"/>
  <c r="AB807" i="1"/>
  <c r="AB819" i="1"/>
  <c r="AB718" i="1"/>
  <c r="AB722" i="1"/>
  <c r="AB726" i="1"/>
  <c r="AB730" i="1"/>
  <c r="AB734" i="1"/>
  <c r="AB738" i="1"/>
  <c r="AB742" i="1"/>
  <c r="AB746" i="1"/>
  <c r="AB750" i="1"/>
  <c r="AB754" i="1"/>
  <c r="AB758" i="1"/>
  <c r="AB762" i="1"/>
  <c r="AB766" i="1"/>
  <c r="AB770" i="1"/>
  <c r="AB774" i="1"/>
  <c r="AB778" i="1"/>
  <c r="AB782" i="1"/>
  <c r="AB786" i="1"/>
  <c r="AB790" i="1"/>
  <c r="AB794" i="1"/>
  <c r="AB798" i="1"/>
  <c r="AB802" i="1"/>
  <c r="AB806" i="1"/>
  <c r="AB810" i="1"/>
  <c r="AB814" i="1"/>
  <c r="AB818" i="1"/>
  <c r="AB822" i="1"/>
  <c r="AB826" i="1"/>
  <c r="AB723" i="1"/>
  <c r="AB731" i="1"/>
  <c r="AB739" i="1"/>
  <c r="AB751" i="1"/>
  <c r="AB759" i="1"/>
  <c r="AB775" i="1"/>
  <c r="AB787" i="1"/>
  <c r="AB799" i="1"/>
  <c r="AB811" i="1"/>
  <c r="AB823" i="1"/>
  <c r="AB935" i="1"/>
  <c r="AB844" i="1"/>
  <c r="AB907" i="1"/>
  <c r="AB923" i="1"/>
  <c r="AB899" i="1"/>
  <c r="AB852" i="1"/>
  <c r="AB884" i="1"/>
  <c r="AB860" i="1"/>
  <c r="AB892" i="1"/>
  <c r="AB868" i="1"/>
  <c r="AB832" i="1"/>
  <c r="AB836" i="1"/>
  <c r="AB840" i="1"/>
  <c r="AB848" i="1"/>
  <c r="AB856" i="1"/>
  <c r="AB864" i="1"/>
  <c r="AB872" i="1"/>
  <c r="AB876" i="1"/>
  <c r="AB880" i="1"/>
  <c r="AB888" i="1"/>
  <c r="AB895" i="1"/>
  <c r="AB903" i="1"/>
  <c r="AB911" i="1"/>
  <c r="AB915" i="1"/>
  <c r="AB919" i="1"/>
  <c r="AB927" i="1"/>
  <c r="AB931" i="1"/>
  <c r="AB839" i="1"/>
  <c r="AB855" i="1"/>
  <c r="AB867" i="1"/>
  <c r="AB875" i="1"/>
  <c r="AB883" i="1"/>
  <c r="AB891" i="1"/>
  <c r="AB902" i="1"/>
  <c r="AB914" i="1"/>
  <c r="AB926" i="1"/>
  <c r="AB833" i="1"/>
  <c r="AB837" i="1"/>
  <c r="AB841" i="1"/>
  <c r="AB845" i="1"/>
  <c r="AB849" i="1"/>
  <c r="AB853" i="1"/>
  <c r="AB857" i="1"/>
  <c r="AB861" i="1"/>
  <c r="AB865" i="1"/>
  <c r="AB869" i="1"/>
  <c r="AB873" i="1"/>
  <c r="AB877" i="1"/>
  <c r="AB881" i="1"/>
  <c r="AB885" i="1"/>
  <c r="AB889" i="1"/>
  <c r="AB893" i="1"/>
  <c r="AB896" i="1"/>
  <c r="AB900" i="1"/>
  <c r="AB904" i="1"/>
  <c r="AB908" i="1"/>
  <c r="AB912" i="1"/>
  <c r="AB916" i="1"/>
  <c r="AB920" i="1"/>
  <c r="AB924" i="1"/>
  <c r="AB928" i="1"/>
  <c r="AB932" i="1"/>
  <c r="AB936" i="1"/>
  <c r="AB905" i="1"/>
  <c r="AB831" i="1"/>
  <c r="AB843" i="1"/>
  <c r="AB851" i="1"/>
  <c r="AB863" i="1"/>
  <c r="AB910" i="1"/>
  <c r="AB922" i="1"/>
  <c r="AB934" i="1"/>
  <c r="AB830" i="1"/>
  <c r="AB834" i="1"/>
  <c r="AB838" i="1"/>
  <c r="AB842" i="1"/>
  <c r="AB846" i="1"/>
  <c r="AB850" i="1"/>
  <c r="AB854" i="1"/>
  <c r="AB858" i="1"/>
  <c r="AB862" i="1"/>
  <c r="AB866" i="1"/>
  <c r="AB870" i="1"/>
  <c r="AB874" i="1"/>
  <c r="AB878" i="1"/>
  <c r="AB882" i="1"/>
  <c r="AB886" i="1"/>
  <c r="AB890" i="1"/>
  <c r="AB894" i="1"/>
  <c r="AB897" i="1"/>
  <c r="AB901" i="1"/>
  <c r="AB909" i="1"/>
  <c r="AB913" i="1"/>
  <c r="AB917" i="1"/>
  <c r="AB921" i="1"/>
  <c r="AB925" i="1"/>
  <c r="AB929" i="1"/>
  <c r="AB933" i="1"/>
  <c r="AB937" i="1"/>
  <c r="AB835" i="1"/>
  <c r="AB847" i="1"/>
  <c r="AB859" i="1"/>
  <c r="AB871" i="1"/>
  <c r="AB879" i="1"/>
  <c r="AB887" i="1"/>
  <c r="AB898" i="1"/>
  <c r="AB906" i="1"/>
  <c r="AB918" i="1"/>
  <c r="AB930" i="1"/>
  <c r="AB939" i="1"/>
  <c r="AB943" i="1"/>
  <c r="AB947" i="1"/>
  <c r="AB951" i="1"/>
  <c r="AB955" i="1"/>
  <c r="AB959" i="1"/>
  <c r="AB963" i="1"/>
  <c r="AB967" i="1"/>
  <c r="AB971" i="1"/>
  <c r="AB975" i="1"/>
  <c r="AB979" i="1"/>
  <c r="AB983" i="1"/>
  <c r="AB987" i="1"/>
  <c r="AB991" i="1"/>
  <c r="AB995" i="1"/>
  <c r="AB999" i="1"/>
  <c r="AB938" i="1"/>
  <c r="AB950" i="1"/>
  <c r="AB966" i="1"/>
  <c r="AB978" i="1"/>
  <c r="AB990" i="1"/>
  <c r="AB940" i="1"/>
  <c r="AB944" i="1"/>
  <c r="AB948" i="1"/>
  <c r="AB952" i="1"/>
  <c r="AB956" i="1"/>
  <c r="AB960" i="1"/>
  <c r="AB964" i="1"/>
  <c r="AB968" i="1"/>
  <c r="AB972" i="1"/>
  <c r="AB976" i="1"/>
  <c r="AB980" i="1"/>
  <c r="AB984" i="1"/>
  <c r="AB988" i="1"/>
  <c r="AB992" i="1"/>
  <c r="AB996" i="1"/>
  <c r="AB1000" i="1"/>
  <c r="AB973" i="1"/>
  <c r="AB981" i="1"/>
  <c r="AB989" i="1"/>
  <c r="AB993" i="1"/>
  <c r="AB946" i="1"/>
  <c r="AB958" i="1"/>
  <c r="AB970" i="1"/>
  <c r="AB982" i="1"/>
  <c r="AB994" i="1"/>
  <c r="AB941" i="1"/>
  <c r="AB945" i="1"/>
  <c r="AB949" i="1"/>
  <c r="AB953" i="1"/>
  <c r="AB957" i="1"/>
  <c r="AB961" i="1"/>
  <c r="AB965" i="1"/>
  <c r="AB969" i="1"/>
  <c r="AB977" i="1"/>
  <c r="AB985" i="1"/>
  <c r="AB997" i="1"/>
  <c r="AB942" i="1"/>
  <c r="AB954" i="1"/>
  <c r="AB962" i="1"/>
  <c r="AB974" i="1"/>
  <c r="AB986" i="1"/>
  <c r="AB998" i="1"/>
  <c r="AB558" i="1"/>
  <c r="AD367" i="3"/>
  <c r="AD361" i="3"/>
  <c r="AD340" i="3"/>
  <c r="AD359" i="3"/>
  <c r="AD341" i="3"/>
  <c r="AD363" i="3"/>
  <c r="AD358" i="3"/>
  <c r="AD347" i="3"/>
  <c r="AD343" i="3"/>
  <c r="AD345" i="3"/>
  <c r="AD364" i="3"/>
  <c r="AD352" i="3"/>
  <c r="AD360" i="3"/>
  <c r="AD342" i="3"/>
  <c r="AD349" i="3"/>
  <c r="AD356" i="3"/>
  <c r="AD369" i="3"/>
  <c r="AD354" i="3"/>
  <c r="AD350" i="3"/>
  <c r="AD339" i="3"/>
  <c r="AD351" i="3"/>
  <c r="AD346" i="3"/>
  <c r="AD353" i="3"/>
  <c r="AD344" i="3"/>
  <c r="AD368" i="3"/>
  <c r="AD366" i="3"/>
  <c r="AD365" i="3"/>
  <c r="AD348" i="3"/>
  <c r="AD357" i="3"/>
  <c r="AD355" i="3"/>
  <c r="AD362" i="3"/>
  <c r="AD424" i="3"/>
  <c r="AD415" i="3"/>
  <c r="AD52" i="3"/>
  <c r="AD426" i="3"/>
  <c r="AD62" i="3"/>
  <c r="AD406" i="3"/>
  <c r="AD430" i="3"/>
  <c r="AD38" i="3"/>
  <c r="AD58" i="3"/>
  <c r="AD416" i="3"/>
  <c r="AD44" i="3"/>
  <c r="AD65" i="3"/>
  <c r="AD417" i="3"/>
  <c r="AD420" i="3"/>
  <c r="AD403" i="3"/>
  <c r="AD411" i="3"/>
  <c r="AD43" i="3"/>
  <c r="AD63" i="3"/>
  <c r="AD405" i="3"/>
  <c r="AD49" i="3"/>
  <c r="AD412" i="3"/>
  <c r="AD64" i="3"/>
  <c r="AD37" i="3"/>
  <c r="AD414" i="3"/>
  <c r="AD39" i="3"/>
  <c r="AD408" i="3"/>
  <c r="AD421" i="3"/>
  <c r="AD55" i="3"/>
  <c r="AD45" i="3"/>
  <c r="AD56" i="3"/>
  <c r="AD429" i="3"/>
  <c r="AD418" i="3"/>
  <c r="AD423" i="3"/>
  <c r="AD42" i="3"/>
  <c r="AD54" i="3"/>
  <c r="AD407" i="3"/>
  <c r="AD410" i="3"/>
  <c r="AD402" i="3"/>
  <c r="AD40" i="3"/>
  <c r="AD51" i="3"/>
  <c r="AD422" i="3"/>
  <c r="AD404" i="3"/>
  <c r="AD57" i="3"/>
  <c r="AD61" i="3"/>
  <c r="AD36" i="3"/>
  <c r="AD428" i="3"/>
  <c r="AD59" i="3"/>
  <c r="AD53" i="3"/>
  <c r="AD413" i="3"/>
  <c r="AD46" i="3"/>
  <c r="AD425" i="3"/>
  <c r="AD50" i="3"/>
  <c r="AD427" i="3"/>
  <c r="AD47" i="3"/>
  <c r="AD419" i="3"/>
  <c r="AD48" i="3"/>
  <c r="AD41" i="3"/>
  <c r="AD409" i="3"/>
  <c r="AD60" i="3"/>
  <c r="AD401" i="3"/>
  <c r="AE343" i="3"/>
  <c r="AE363" i="3"/>
  <c r="AE340" i="3"/>
  <c r="AE367" i="3"/>
  <c r="AE369" i="3"/>
  <c r="AE350" i="3"/>
  <c r="AE349" i="3"/>
  <c r="AE345" i="3"/>
  <c r="AE339" i="3"/>
  <c r="AE360" i="3"/>
  <c r="AE346" i="3"/>
  <c r="AE368" i="3"/>
  <c r="AE358" i="3"/>
  <c r="AE364" i="3"/>
  <c r="AE354" i="3"/>
  <c r="AE356" i="3"/>
  <c r="AE357" i="3"/>
  <c r="AE348" i="3"/>
  <c r="AE365" i="3"/>
  <c r="AE351" i="3"/>
  <c r="AE362" i="3"/>
  <c r="AE344" i="3"/>
  <c r="AE359" i="3"/>
  <c r="AE341" i="3"/>
  <c r="AE361" i="3"/>
  <c r="AE355" i="3"/>
  <c r="AE366" i="3"/>
  <c r="AE347" i="3"/>
  <c r="AE353" i="3"/>
  <c r="AE342" i="3"/>
  <c r="AE352" i="3"/>
  <c r="AD4" i="3"/>
  <c r="AE3" i="3"/>
  <c r="AE4" i="3"/>
  <c r="AD3" i="3"/>
  <c r="AD77" i="3"/>
  <c r="AD437" i="3"/>
  <c r="AD72" i="3"/>
  <c r="AD75" i="3"/>
  <c r="AD447" i="3"/>
  <c r="AD445" i="3"/>
  <c r="AD87" i="3"/>
  <c r="AD451" i="3"/>
  <c r="AD66" i="3"/>
  <c r="AD432" i="3"/>
  <c r="AD438" i="3"/>
  <c r="AD71" i="3"/>
  <c r="AD81" i="3"/>
  <c r="AD79" i="3"/>
  <c r="AD70" i="3"/>
  <c r="AD440" i="3"/>
  <c r="AD431" i="3"/>
  <c r="AD74" i="3"/>
  <c r="AD78" i="3"/>
  <c r="AD84" i="3"/>
  <c r="AD80" i="3"/>
  <c r="AD69" i="3"/>
  <c r="AD459" i="3"/>
  <c r="AD448" i="3"/>
  <c r="AD83" i="3"/>
  <c r="AD96" i="3"/>
  <c r="AD434" i="3"/>
  <c r="AD436" i="3"/>
  <c r="AD76" i="3"/>
  <c r="AD92" i="3"/>
  <c r="AD433" i="3"/>
  <c r="AD94" i="3"/>
  <c r="AD67" i="3"/>
  <c r="AD86" i="3"/>
  <c r="AD450" i="3"/>
  <c r="AD458" i="3"/>
  <c r="AD456" i="3"/>
  <c r="AD454" i="3"/>
  <c r="AD88" i="3"/>
  <c r="AD443" i="3"/>
  <c r="AD91" i="3"/>
  <c r="AD82" i="3"/>
  <c r="AD73" i="3"/>
  <c r="AD455" i="3"/>
  <c r="AD68" i="3"/>
  <c r="AD85" i="3"/>
  <c r="AD435" i="3"/>
  <c r="AD444" i="3"/>
  <c r="AD442" i="3"/>
  <c r="AD461" i="3"/>
  <c r="AD89" i="3"/>
  <c r="AD452" i="3"/>
  <c r="AD457" i="3"/>
  <c r="AD93" i="3"/>
  <c r="AD446" i="3"/>
  <c r="AD439" i="3"/>
  <c r="AD460" i="3"/>
  <c r="AD441" i="3"/>
  <c r="AD95" i="3"/>
  <c r="AD453" i="3"/>
  <c r="AD449" i="3"/>
  <c r="AD90" i="3"/>
  <c r="AD110" i="3"/>
  <c r="AD486" i="3"/>
  <c r="AD109" i="3"/>
  <c r="AD464" i="3"/>
  <c r="AD126" i="3"/>
  <c r="AD485" i="3"/>
  <c r="AD488" i="3"/>
  <c r="AD119" i="3"/>
  <c r="AD472" i="3"/>
  <c r="AD477" i="3"/>
  <c r="AD118" i="3"/>
  <c r="AD106" i="3"/>
  <c r="AD475" i="3"/>
  <c r="AD123" i="3"/>
  <c r="AD125" i="3"/>
  <c r="AD469" i="3"/>
  <c r="AD121" i="3"/>
  <c r="AD102" i="3"/>
  <c r="AD467" i="3"/>
  <c r="AD107" i="3"/>
  <c r="AD480" i="3"/>
  <c r="AD489" i="3"/>
  <c r="AD468" i="3"/>
  <c r="AD108" i="3"/>
  <c r="AD478" i="3"/>
  <c r="AD463" i="3"/>
  <c r="AD116" i="3"/>
  <c r="AD103" i="3"/>
  <c r="AD481" i="3"/>
  <c r="AD474" i="3"/>
  <c r="AD114" i="3"/>
  <c r="AD100" i="3"/>
  <c r="AD111" i="3"/>
  <c r="AD122" i="3"/>
  <c r="AD476" i="3"/>
  <c r="AD487" i="3"/>
  <c r="AD115" i="3"/>
  <c r="AD99" i="3"/>
  <c r="AD465" i="3"/>
  <c r="AD491" i="3"/>
  <c r="AD466" i="3"/>
  <c r="AD120" i="3"/>
  <c r="AD112" i="3"/>
  <c r="AD490" i="3"/>
  <c r="AD117" i="3"/>
  <c r="AD479" i="3"/>
  <c r="AD483" i="3"/>
  <c r="AD482" i="3"/>
  <c r="AD462" i="3"/>
  <c r="AD105" i="3"/>
  <c r="AD470" i="3"/>
  <c r="AD484" i="3"/>
  <c r="AD104" i="3"/>
  <c r="AD98" i="3"/>
  <c r="AD471" i="3"/>
  <c r="AD113" i="3"/>
  <c r="AD101" i="3"/>
  <c r="AD124" i="3"/>
  <c r="AD97" i="3"/>
  <c r="AD473" i="3"/>
  <c r="AE428" i="3"/>
  <c r="AE425" i="3"/>
  <c r="AE415" i="3"/>
  <c r="AE404" i="3"/>
  <c r="AE64" i="3"/>
  <c r="AE407" i="3"/>
  <c r="AE40" i="3"/>
  <c r="AE54" i="3"/>
  <c r="AE409" i="3"/>
  <c r="AE410" i="3"/>
  <c r="AE49" i="3"/>
  <c r="AE429" i="3"/>
  <c r="AE424" i="3"/>
  <c r="AE62" i="3"/>
  <c r="AE45" i="3"/>
  <c r="AE403" i="3"/>
  <c r="AE422" i="3"/>
  <c r="AE53" i="3"/>
  <c r="AE416" i="3"/>
  <c r="AE417" i="3"/>
  <c r="AE57" i="3"/>
  <c r="AE406" i="3"/>
  <c r="AE48" i="3"/>
  <c r="AE430" i="3"/>
  <c r="AE39" i="3"/>
  <c r="AE411" i="3"/>
  <c r="AE36" i="3"/>
  <c r="AE56" i="3"/>
  <c r="AE401" i="3"/>
  <c r="AE41" i="3"/>
  <c r="AE427" i="3"/>
  <c r="AE402" i="3"/>
  <c r="AE44" i="3"/>
  <c r="AE58" i="3"/>
  <c r="AE420" i="3"/>
  <c r="AE38" i="3"/>
  <c r="AE426" i="3"/>
  <c r="AE55" i="3"/>
  <c r="AE413" i="3"/>
  <c r="AE51" i="3"/>
  <c r="AE408" i="3"/>
  <c r="AE405" i="3"/>
  <c r="AE47" i="3"/>
  <c r="AE50" i="3"/>
  <c r="AE423" i="3"/>
  <c r="AE60" i="3"/>
  <c r="AE46" i="3"/>
  <c r="AE43" i="3"/>
  <c r="AE419" i="3"/>
  <c r="AE59" i="3"/>
  <c r="AE418" i="3"/>
  <c r="AE421" i="3"/>
  <c r="AE65" i="3"/>
  <c r="AE414" i="3"/>
  <c r="AE37" i="3"/>
  <c r="AE63" i="3"/>
  <c r="AE42" i="3"/>
  <c r="AE61" i="3"/>
  <c r="AE412" i="3"/>
  <c r="AE52" i="3"/>
  <c r="AE435" i="3"/>
  <c r="AE451" i="3"/>
  <c r="AE88" i="3"/>
  <c r="AE458" i="3"/>
  <c r="AE80" i="3"/>
  <c r="AE95" i="3"/>
  <c r="AE441" i="3"/>
  <c r="AE438" i="3"/>
  <c r="AE456" i="3"/>
  <c r="AE460" i="3"/>
  <c r="AE449" i="3"/>
  <c r="AE437" i="3"/>
  <c r="AE447" i="3"/>
  <c r="AE89" i="3"/>
  <c r="AE68" i="3"/>
  <c r="AE70" i="3"/>
  <c r="AE455" i="3"/>
  <c r="AE79" i="3"/>
  <c r="AE450" i="3"/>
  <c r="AE434" i="3"/>
  <c r="AE78" i="3"/>
  <c r="AE91" i="3"/>
  <c r="AE433" i="3"/>
  <c r="AE96" i="3"/>
  <c r="AE87" i="3"/>
  <c r="AE83" i="3"/>
  <c r="AE82" i="3"/>
  <c r="AE73" i="3"/>
  <c r="AE439" i="3"/>
  <c r="AE432" i="3"/>
  <c r="AE442" i="3"/>
  <c r="AE85" i="3"/>
  <c r="AE440" i="3"/>
  <c r="AE445" i="3"/>
  <c r="AE436" i="3"/>
  <c r="AE452" i="3"/>
  <c r="AE431" i="3"/>
  <c r="AE90" i="3"/>
  <c r="AE84" i="3"/>
  <c r="AE446" i="3"/>
  <c r="AE92" i="3"/>
  <c r="AE86" i="3"/>
  <c r="AE74" i="3"/>
  <c r="AE454" i="3"/>
  <c r="AE443" i="3"/>
  <c r="AE71" i="3"/>
  <c r="AE457" i="3"/>
  <c r="AE72" i="3"/>
  <c r="AE94" i="3"/>
  <c r="AE461" i="3"/>
  <c r="AE66" i="3"/>
  <c r="AE81" i="3"/>
  <c r="AE69" i="3"/>
  <c r="AE67" i="3"/>
  <c r="AE93" i="3"/>
  <c r="AE448" i="3"/>
  <c r="AE75" i="3"/>
  <c r="AE77" i="3"/>
  <c r="AE453" i="3"/>
  <c r="AE459" i="3"/>
  <c r="AE76" i="3"/>
  <c r="AE444" i="3"/>
  <c r="AE106" i="3"/>
  <c r="AE464" i="3"/>
  <c r="AE489" i="3"/>
  <c r="AE108" i="3"/>
  <c r="AE105" i="3"/>
  <c r="AE482" i="3"/>
  <c r="AE101" i="3"/>
  <c r="AE485" i="3"/>
  <c r="AE102" i="3"/>
  <c r="AE469" i="3"/>
  <c r="AE119" i="3"/>
  <c r="AE477" i="3"/>
  <c r="AE111" i="3"/>
  <c r="AE98" i="3"/>
  <c r="AE470" i="3"/>
  <c r="AE122" i="3"/>
  <c r="AE487" i="3"/>
  <c r="AE109" i="3"/>
  <c r="AE490" i="3"/>
  <c r="AE479" i="3"/>
  <c r="AE481" i="3"/>
  <c r="AE474" i="3"/>
  <c r="AE104" i="3"/>
  <c r="AE121" i="3"/>
  <c r="AE123" i="3"/>
  <c r="AE114" i="3"/>
  <c r="AE120" i="3"/>
  <c r="AE99" i="3"/>
  <c r="AE117" i="3"/>
  <c r="AE124" i="3"/>
  <c r="AE466" i="3"/>
  <c r="AE100" i="3"/>
  <c r="AE107" i="3"/>
  <c r="AE463" i="3"/>
  <c r="AE475" i="3"/>
  <c r="AE476" i="3"/>
  <c r="AE488" i="3"/>
  <c r="AE115" i="3"/>
  <c r="AE491" i="3"/>
  <c r="AE126" i="3"/>
  <c r="AE473" i="3"/>
  <c r="AE118" i="3"/>
  <c r="AE116" i="3"/>
  <c r="AE125" i="3"/>
  <c r="AE97" i="3"/>
  <c r="AE113" i="3"/>
  <c r="AE465" i="3"/>
  <c r="AE471" i="3"/>
  <c r="AE467" i="3"/>
  <c r="AE472" i="3"/>
  <c r="AE110" i="3"/>
  <c r="AE480" i="3"/>
  <c r="AE112" i="3"/>
  <c r="AE462" i="3"/>
  <c r="AE103" i="3"/>
  <c r="AE484" i="3"/>
  <c r="AE468" i="3"/>
  <c r="AE478" i="3"/>
  <c r="AE486" i="3"/>
  <c r="AE483" i="3"/>
  <c r="G223" i="3"/>
  <c r="G413" i="3"/>
  <c r="G194" i="3"/>
  <c r="G468" i="3"/>
  <c r="G201" i="3"/>
  <c r="G75" i="3"/>
  <c r="G447" i="3"/>
  <c r="G253" i="3"/>
  <c r="G176" i="3"/>
  <c r="G367" i="3"/>
  <c r="G28" i="3"/>
  <c r="G349" i="3"/>
  <c r="G475" i="3"/>
  <c r="G235" i="3"/>
  <c r="G299" i="3"/>
  <c r="G372" i="3"/>
  <c r="G115" i="3"/>
  <c r="G306" i="3"/>
  <c r="G310" i="3"/>
  <c r="G428" i="3"/>
  <c r="G157" i="3"/>
  <c r="G262" i="3"/>
  <c r="G301" i="3"/>
  <c r="G30" i="3"/>
  <c r="G490" i="3"/>
  <c r="G303" i="3"/>
  <c r="G90" i="3"/>
  <c r="G495" i="3"/>
  <c r="G415" i="3"/>
  <c r="G72" i="3"/>
  <c r="G294" i="3"/>
  <c r="G213" i="3"/>
  <c r="G220" i="3"/>
  <c r="G470" i="3"/>
  <c r="G479" i="3"/>
  <c r="G217" i="3"/>
  <c r="G285" i="3"/>
  <c r="G116" i="3"/>
  <c r="G498" i="3"/>
  <c r="G239" i="3"/>
  <c r="G322" i="3"/>
  <c r="G48" i="3"/>
  <c r="G290" i="3"/>
  <c r="G231" i="3"/>
  <c r="G434" i="3"/>
  <c r="G380" i="3"/>
  <c r="G412" i="3"/>
  <c r="G396" i="3"/>
  <c r="G404" i="3"/>
  <c r="G443" i="3"/>
  <c r="G342" i="3"/>
  <c r="G427" i="3"/>
  <c r="G363" i="3"/>
  <c r="G347" i="3"/>
  <c r="G278" i="3"/>
  <c r="G199" i="3"/>
  <c r="G381" i="3"/>
  <c r="G326" i="3"/>
  <c r="G271" i="3"/>
  <c r="G445" i="3"/>
  <c r="G229" i="3"/>
  <c r="G463" i="3"/>
  <c r="G402" i="3"/>
  <c r="G274" i="3"/>
  <c r="G500" i="3"/>
  <c r="G374" i="3"/>
  <c r="G119" i="3"/>
  <c r="G444" i="3"/>
  <c r="G26" i="3"/>
  <c r="G35" i="3"/>
  <c r="G238" i="3"/>
  <c r="G460" i="3"/>
  <c r="G192" i="3"/>
  <c r="G487" i="3"/>
  <c r="G258" i="3"/>
  <c r="G340" i="3"/>
  <c r="G348" i="3"/>
  <c r="G267" i="3"/>
  <c r="G429" i="3"/>
  <c r="G179" i="3"/>
  <c r="G422" i="3"/>
  <c r="G154" i="3"/>
  <c r="G177" i="3"/>
  <c r="G218" i="3"/>
  <c r="G438" i="3"/>
  <c r="G454" i="3"/>
  <c r="G317" i="3"/>
  <c r="G436" i="3"/>
  <c r="G477" i="3"/>
  <c r="G351" i="3"/>
  <c r="G461" i="3"/>
  <c r="G397" i="3"/>
  <c r="G370" i="3"/>
  <c r="G390" i="3"/>
  <c r="G493" i="3"/>
  <c r="G364" i="3"/>
  <c r="G175" i="3"/>
  <c r="G358" i="3"/>
  <c r="G466" i="3"/>
  <c r="G501" i="3"/>
  <c r="G9" i="3"/>
  <c r="G379" i="3"/>
  <c r="G11" i="3"/>
  <c r="G287" i="3"/>
  <c r="G338" i="3"/>
  <c r="G406" i="3"/>
  <c r="G333" i="3"/>
  <c r="G332" i="3"/>
  <c r="G476" i="3"/>
  <c r="G365" i="3"/>
  <c r="AF441" i="1" l="1"/>
  <c r="AG201" i="1"/>
  <c r="AG877" i="1"/>
  <c r="AG249" i="1"/>
  <c r="AG25" i="1"/>
  <c r="AG105" i="1"/>
  <c r="AG169" i="1"/>
  <c r="AG57" i="1"/>
  <c r="AF41" i="1"/>
  <c r="AG41" i="1"/>
  <c r="AF73" i="1"/>
  <c r="AG73" i="1"/>
  <c r="AF89" i="1"/>
  <c r="AG89" i="1"/>
  <c r="AG153" i="1"/>
  <c r="AF153" i="1"/>
  <c r="AG185" i="1"/>
  <c r="AF185" i="1"/>
  <c r="AG217" i="1"/>
  <c r="AF217" i="1"/>
  <c r="AG233" i="1"/>
  <c r="AF233" i="1"/>
  <c r="AG281" i="1"/>
  <c r="AF281" i="1"/>
  <c r="AG297" i="1"/>
  <c r="AF297" i="1"/>
  <c r="AG329" i="1"/>
  <c r="AF329" i="1"/>
  <c r="AG345" i="1"/>
  <c r="AF345" i="1"/>
  <c r="AG377" i="1"/>
  <c r="AF377" i="1"/>
  <c r="AG393" i="1"/>
  <c r="AF393" i="1"/>
  <c r="AG409" i="1"/>
  <c r="AF409" i="1"/>
  <c r="AG425" i="1"/>
  <c r="AF425" i="1"/>
  <c r="AG457" i="1"/>
  <c r="AF457" i="1"/>
  <c r="AG521" i="1"/>
  <c r="AF521" i="1"/>
  <c r="AG537" i="1"/>
  <c r="AF537" i="1"/>
  <c r="AG585" i="1"/>
  <c r="AF585" i="1"/>
  <c r="AG633" i="1"/>
  <c r="AF633" i="1"/>
  <c r="AF681" i="1"/>
  <c r="AG681" i="1"/>
  <c r="AF713" i="1"/>
  <c r="AG713" i="1"/>
  <c r="AF777" i="1"/>
  <c r="AG777" i="1"/>
  <c r="AF809" i="1"/>
  <c r="AG809" i="1"/>
  <c r="AF841" i="1"/>
  <c r="AG841" i="1"/>
  <c r="AF18" i="1"/>
  <c r="AG18" i="1"/>
  <c r="AF66" i="1"/>
  <c r="AG66" i="1"/>
  <c r="AF82" i="1"/>
  <c r="AG82" i="1"/>
  <c r="AF114" i="1"/>
  <c r="AG114" i="1"/>
  <c r="AF130" i="1"/>
  <c r="AG130" i="1"/>
  <c r="AF146" i="1"/>
  <c r="AG146" i="1"/>
  <c r="AF162" i="1"/>
  <c r="AG162" i="1"/>
  <c r="AF178" i="1"/>
  <c r="AG178" i="1"/>
  <c r="AF194" i="1"/>
  <c r="AG194" i="1"/>
  <c r="AF226" i="1"/>
  <c r="AG226" i="1"/>
  <c r="AF274" i="1"/>
  <c r="AG274" i="1"/>
  <c r="AF290" i="1"/>
  <c r="AG290" i="1"/>
  <c r="AF322" i="1"/>
  <c r="AG322" i="1"/>
  <c r="AG354" i="1"/>
  <c r="AF354" i="1"/>
  <c r="AF402" i="1"/>
  <c r="AG402" i="1"/>
  <c r="AG418" i="1"/>
  <c r="AF418" i="1"/>
  <c r="AG450" i="1"/>
  <c r="AF450" i="1"/>
  <c r="AG482" i="1"/>
  <c r="AF482" i="1"/>
  <c r="AF530" i="1"/>
  <c r="AG530" i="1"/>
  <c r="AG546" i="1"/>
  <c r="AF546" i="1"/>
  <c r="AG578" i="1"/>
  <c r="AF578" i="1"/>
  <c r="AG610" i="1"/>
  <c r="AF610" i="1"/>
  <c r="AF658" i="1"/>
  <c r="AG658" i="1"/>
  <c r="AF674" i="1"/>
  <c r="AG674" i="1"/>
  <c r="AF706" i="1"/>
  <c r="AG706" i="1"/>
  <c r="AF738" i="1"/>
  <c r="AG738" i="1"/>
  <c r="AF770" i="1"/>
  <c r="AG770" i="1"/>
  <c r="AF802" i="1"/>
  <c r="AG802" i="1"/>
  <c r="AF850" i="1"/>
  <c r="AG850" i="1"/>
  <c r="AF882" i="1"/>
  <c r="AG882" i="1"/>
  <c r="AG742" i="1"/>
  <c r="AF486" i="1"/>
  <c r="AF230" i="1"/>
  <c r="AG849" i="1"/>
  <c r="AF529" i="1"/>
  <c r="AG618" i="1"/>
  <c r="AG490" i="1"/>
  <c r="AG362" i="1"/>
  <c r="AG74" i="1"/>
  <c r="AG845" i="1"/>
  <c r="AG797" i="1"/>
  <c r="AG693" i="1"/>
  <c r="AF589" i="1"/>
  <c r="AF541" i="1"/>
  <c r="AF437" i="1"/>
  <c r="AF333" i="1"/>
  <c r="AF285" i="1"/>
  <c r="AF181" i="1"/>
  <c r="AF77" i="1"/>
  <c r="AF29" i="1"/>
  <c r="AG33" i="1"/>
  <c r="AF481" i="1"/>
  <c r="AF209" i="1"/>
  <c r="AF561" i="1"/>
  <c r="AF417" i="1"/>
  <c r="AF161" i="1"/>
  <c r="AF193" i="1"/>
  <c r="AG81" i="1"/>
  <c r="AG17" i="1"/>
  <c r="AF891" i="1"/>
  <c r="AG891" i="1"/>
  <c r="AF946" i="1"/>
  <c r="AF983" i="1"/>
  <c r="AF980" i="1"/>
  <c r="AF945" i="1"/>
  <c r="AF905" i="1"/>
  <c r="AH362" i="1"/>
  <c r="AH466" i="1"/>
  <c r="AH570" i="1"/>
  <c r="AH360" i="1"/>
  <c r="AH512" i="1"/>
  <c r="AH629" i="1"/>
  <c r="U650" i="1"/>
  <c r="AH388" i="1"/>
  <c r="AH650" i="1"/>
  <c r="AH562" i="1"/>
  <c r="AH545" i="1"/>
  <c r="AH377" i="1"/>
  <c r="AH361" i="1"/>
  <c r="AH584" i="1"/>
  <c r="U667" i="1"/>
  <c r="AH671" i="1"/>
  <c r="AH669" i="1"/>
  <c r="U666" i="1"/>
  <c r="AH666" i="1"/>
  <c r="U665" i="1"/>
  <c r="AH667" i="1"/>
  <c r="AH663" i="1"/>
  <c r="U659" i="1"/>
  <c r="AH662" i="1"/>
  <c r="U656" i="1"/>
  <c r="U658" i="1"/>
  <c r="AH661" i="1"/>
  <c r="AH657" i="1"/>
  <c r="U651" i="1"/>
  <c r="AH653" i="1"/>
  <c r="AH655" i="1"/>
  <c r="AH652" i="1"/>
  <c r="U647" i="1"/>
  <c r="U643" i="1"/>
  <c r="AH647" i="1"/>
  <c r="U639" i="1"/>
  <c r="U642" i="1"/>
  <c r="U641" i="1"/>
  <c r="AH642" i="1"/>
  <c r="AH641" i="1"/>
  <c r="U635" i="1"/>
  <c r="AH639" i="1"/>
  <c r="U625" i="1"/>
  <c r="U627" i="1"/>
  <c r="AH630" i="1"/>
  <c r="AH626" i="1"/>
  <c r="U619" i="1"/>
  <c r="AH623" i="1"/>
  <c r="AH620" i="1"/>
  <c r="AH619" i="1"/>
  <c r="U616" i="1"/>
  <c r="U615" i="1"/>
  <c r="AH617" i="1"/>
  <c r="AH616" i="1"/>
  <c r="AH621" i="1"/>
  <c r="U617" i="1"/>
  <c r="AH615" i="1"/>
  <c r="AH613" i="1"/>
  <c r="U611" i="1"/>
  <c r="AH611" i="1"/>
  <c r="AH609" i="1"/>
  <c r="AH612" i="1"/>
  <c r="U603" i="1"/>
  <c r="AH607" i="1"/>
  <c r="U602" i="1"/>
  <c r="U595" i="1"/>
  <c r="U592" i="1"/>
  <c r="U591" i="1"/>
  <c r="AH593" i="1"/>
  <c r="AH598" i="1"/>
  <c r="U587" i="1"/>
  <c r="AH591" i="1"/>
  <c r="AH585" i="1"/>
  <c r="U583" i="1"/>
  <c r="U586" i="1"/>
  <c r="AH586" i="1"/>
  <c r="AH589" i="1"/>
  <c r="U585" i="1"/>
  <c r="AH577" i="1"/>
  <c r="AH581" i="1"/>
  <c r="U578" i="1"/>
  <c r="U577" i="1"/>
  <c r="AH583" i="1"/>
  <c r="U579" i="1"/>
  <c r="U571" i="1"/>
  <c r="AH569" i="1"/>
  <c r="U569" i="1"/>
  <c r="U563" i="1"/>
  <c r="AH564" i="1"/>
  <c r="AH563" i="1"/>
  <c r="U560" i="1"/>
  <c r="AH567" i="1"/>
  <c r="AH561" i="1"/>
  <c r="U555" i="1"/>
  <c r="AH559" i="1"/>
  <c r="AH555" i="1"/>
  <c r="AH556" i="1"/>
  <c r="U552" i="1"/>
  <c r="AH551" i="1"/>
  <c r="AH544" i="1"/>
  <c r="AH550" i="1"/>
  <c r="U547" i="1"/>
  <c r="U539" i="1"/>
  <c r="AH543" i="1"/>
  <c r="U537" i="1"/>
  <c r="AH537" i="1"/>
  <c r="AH541" i="1"/>
  <c r="AH535" i="1"/>
  <c r="U531" i="1"/>
  <c r="AH534" i="1"/>
  <c r="AH531" i="1"/>
  <c r="U528" i="1"/>
  <c r="U527" i="1"/>
  <c r="U530" i="1"/>
  <c r="U529" i="1"/>
  <c r="AH529" i="1"/>
  <c r="U523" i="1"/>
  <c r="AH521" i="1"/>
  <c r="AH524" i="1"/>
  <c r="AH527" i="1"/>
  <c r="U519" i="1"/>
  <c r="U522" i="1"/>
  <c r="U515" i="1"/>
  <c r="AH519" i="1"/>
  <c r="U514" i="1"/>
  <c r="AH514" i="1"/>
  <c r="AH513" i="1"/>
  <c r="U507" i="1"/>
  <c r="AH509" i="1"/>
  <c r="U504" i="1"/>
  <c r="AH511" i="1"/>
  <c r="AH506" i="1"/>
  <c r="AH505" i="1"/>
  <c r="AH503" i="1"/>
  <c r="U499" i="1"/>
  <c r="AH500" i="1"/>
  <c r="U491" i="1"/>
  <c r="U487" i="1"/>
  <c r="AH493" i="1"/>
  <c r="AH495" i="1"/>
  <c r="AH491" i="1"/>
  <c r="U489" i="1"/>
  <c r="AH492" i="1"/>
  <c r="AH487" i="1"/>
  <c r="AH486" i="1"/>
  <c r="AH481" i="1"/>
  <c r="AH484" i="1"/>
  <c r="AH485" i="1"/>
  <c r="U475" i="1"/>
  <c r="AH479" i="1"/>
  <c r="U474" i="1"/>
  <c r="U473" i="1"/>
  <c r="AH473" i="1"/>
  <c r="AH476" i="1"/>
  <c r="U471" i="1"/>
  <c r="U467" i="1"/>
  <c r="AH468" i="1"/>
  <c r="AH471" i="1"/>
  <c r="U464" i="1"/>
  <c r="AH470" i="1"/>
  <c r="AH465" i="1"/>
  <c r="U466" i="1"/>
  <c r="AH467" i="1"/>
  <c r="U459" i="1"/>
  <c r="AH463" i="1"/>
  <c r="U455" i="1"/>
  <c r="AH458" i="1"/>
  <c r="AH461" i="1"/>
  <c r="AH455" i="1"/>
  <c r="U451" i="1"/>
  <c r="U450" i="1"/>
  <c r="AH449" i="1"/>
  <c r="AH450" i="1"/>
  <c r="U443" i="1"/>
  <c r="AH441" i="1"/>
  <c r="U441" i="1"/>
  <c r="AH447" i="1"/>
  <c r="AH436" i="1"/>
  <c r="AH439" i="1"/>
  <c r="AH434" i="1"/>
  <c r="AH437" i="1"/>
  <c r="AH433" i="1"/>
  <c r="U427" i="1"/>
  <c r="U424" i="1"/>
  <c r="AH431" i="1"/>
  <c r="U426" i="1"/>
  <c r="AH425" i="1"/>
  <c r="AH427" i="1"/>
  <c r="AH428" i="1"/>
  <c r="AH423" i="1"/>
  <c r="U416" i="1"/>
  <c r="AH417" i="1"/>
  <c r="U419" i="1"/>
  <c r="U411" i="1"/>
  <c r="AH415" i="1"/>
  <c r="AH409" i="1"/>
  <c r="AH413" i="1"/>
  <c r="U408" i="1"/>
  <c r="U409" i="1"/>
  <c r="AH411" i="1"/>
  <c r="U407" i="1"/>
  <c r="U410" i="1"/>
  <c r="AH410" i="1"/>
  <c r="AH407" i="1"/>
  <c r="U403" i="1"/>
  <c r="U399" i="1"/>
  <c r="U402" i="1"/>
  <c r="AH406" i="1"/>
  <c r="U401" i="1"/>
  <c r="U400" i="1"/>
  <c r="AH403" i="1"/>
  <c r="AH402" i="1"/>
  <c r="U395" i="1"/>
  <c r="U392" i="1"/>
  <c r="U394" i="1"/>
  <c r="AH393" i="1"/>
  <c r="AH399" i="1"/>
  <c r="U387" i="1"/>
  <c r="AH386" i="1"/>
  <c r="AH391" i="1"/>
  <c r="AH390" i="1"/>
  <c r="U386" i="1"/>
  <c r="AH389" i="1"/>
  <c r="U379" i="1"/>
  <c r="AH378" i="1"/>
  <c r="U376" i="1"/>
  <c r="AH383" i="1"/>
  <c r="U378" i="1"/>
  <c r="AH381" i="1"/>
  <c r="U377" i="1"/>
  <c r="AH379" i="1"/>
  <c r="U371" i="1"/>
  <c r="AH372" i="1"/>
  <c r="AH374" i="1"/>
  <c r="AH373" i="1"/>
  <c r="AH368" i="1"/>
  <c r="AH375" i="1"/>
  <c r="U363" i="1"/>
  <c r="U360" i="1"/>
  <c r="AH365" i="1"/>
  <c r="AH363" i="1"/>
  <c r="U362" i="1"/>
  <c r="AH359" i="1"/>
  <c r="AH353" i="1"/>
  <c r="AH355" i="1"/>
  <c r="AH352" i="1"/>
  <c r="F43" i="3" a="1"/>
  <c r="F43" i="3" s="1"/>
  <c r="U355" i="1"/>
  <c r="AH358" i="1"/>
  <c r="U354" i="1"/>
  <c r="F47" i="3" a="1"/>
  <c r="F47" i="3" s="1"/>
  <c r="U353" i="1"/>
  <c r="F39" i="3" a="1"/>
  <c r="F39" i="3" s="1"/>
  <c r="U345" i="1"/>
  <c r="AH29" i="1"/>
  <c r="AH73" i="1"/>
  <c r="AH145" i="1"/>
  <c r="AH221" i="1"/>
  <c r="AH261" i="1"/>
  <c r="AH345" i="1"/>
  <c r="U18" i="1"/>
  <c r="AH38" i="1"/>
  <c r="AH58" i="1"/>
  <c r="U98" i="1"/>
  <c r="AH118" i="1"/>
  <c r="AH186" i="1"/>
  <c r="AH210" i="1"/>
  <c r="U250" i="1"/>
  <c r="AH298" i="1"/>
  <c r="AH23" i="1"/>
  <c r="U59" i="1"/>
  <c r="AH103" i="1"/>
  <c r="AH139" i="1"/>
  <c r="AH179" i="1"/>
  <c r="U295" i="1"/>
  <c r="AH236" i="1"/>
  <c r="AH327" i="1"/>
  <c r="AH56" i="1"/>
  <c r="AH308" i="1"/>
  <c r="U329" i="1"/>
  <c r="AH349" i="1"/>
  <c r="AH185" i="1"/>
  <c r="U225" i="1"/>
  <c r="AH313" i="1"/>
  <c r="AH22" i="1"/>
  <c r="U58" i="1"/>
  <c r="AH146" i="1"/>
  <c r="U186" i="1"/>
  <c r="AH322" i="1"/>
  <c r="AH187" i="1"/>
  <c r="U660" i="1"/>
  <c r="AH664" i="1"/>
  <c r="U652" i="1"/>
  <c r="AH656" i="1"/>
  <c r="AH648" i="1"/>
  <c r="AH632" i="1"/>
  <c r="U620" i="1"/>
  <c r="AH624" i="1"/>
  <c r="U604" i="1"/>
  <c r="AH608" i="1"/>
  <c r="U588" i="1"/>
  <c r="AH592" i="1"/>
  <c r="AH568" i="1"/>
  <c r="U564" i="1"/>
  <c r="U556" i="1"/>
  <c r="AH560" i="1"/>
  <c r="AH552" i="1"/>
  <c r="U548" i="1"/>
  <c r="U532" i="1"/>
  <c r="AH536" i="1"/>
  <c r="AH520" i="1"/>
  <c r="AH504" i="1"/>
  <c r="U500" i="1"/>
  <c r="U492" i="1"/>
  <c r="AH496" i="1"/>
  <c r="U476" i="1"/>
  <c r="AH480" i="1"/>
  <c r="AH472" i="1"/>
  <c r="U468" i="1"/>
  <c r="AH464" i="1"/>
  <c r="AH456" i="1"/>
  <c r="U452" i="1"/>
  <c r="AH448" i="1"/>
  <c r="U444" i="1"/>
  <c r="U436" i="1"/>
  <c r="AH440" i="1"/>
  <c r="AH432" i="1"/>
  <c r="U420" i="1"/>
  <c r="AH424" i="1"/>
  <c r="AH416" i="1"/>
  <c r="U412" i="1"/>
  <c r="U404" i="1"/>
  <c r="AH408" i="1"/>
  <c r="AH384" i="1"/>
  <c r="AH376" i="1"/>
  <c r="U372" i="1"/>
  <c r="AH344" i="1"/>
  <c r="AH336" i="1"/>
  <c r="AH328" i="1"/>
  <c r="AH320" i="1"/>
  <c r="U316" i="1"/>
  <c r="U300" i="1"/>
  <c r="AH304" i="1"/>
  <c r="AH288" i="1"/>
  <c r="U284" i="1"/>
  <c r="AH272" i="1"/>
  <c r="AH264" i="1"/>
  <c r="U260" i="1"/>
  <c r="U252" i="1"/>
  <c r="AH256" i="1"/>
  <c r="U244" i="1"/>
  <c r="AH248" i="1"/>
  <c r="AH240" i="1"/>
  <c r="U228" i="1"/>
  <c r="AH232" i="1"/>
  <c r="AH224" i="1"/>
  <c r="U220" i="1"/>
  <c r="U196" i="1"/>
  <c r="AH200" i="1"/>
  <c r="AH176" i="1"/>
  <c r="U172" i="1"/>
  <c r="U164" i="1"/>
  <c r="AH168" i="1"/>
  <c r="AH152" i="1"/>
  <c r="U148" i="1"/>
  <c r="U140" i="1"/>
  <c r="AH144" i="1"/>
  <c r="U132" i="1"/>
  <c r="AH136" i="1"/>
  <c r="AH128" i="1"/>
  <c r="AH112" i="1"/>
  <c r="U100" i="1"/>
  <c r="AH104" i="1"/>
  <c r="AH96" i="1"/>
  <c r="AH88" i="1"/>
  <c r="U84" i="1"/>
  <c r="AH80" i="1"/>
  <c r="U76" i="1"/>
  <c r="AH64" i="1"/>
  <c r="U60" i="1"/>
  <c r="U28" i="1"/>
  <c r="AH32" i="1"/>
  <c r="AH24" i="1"/>
  <c r="U347" i="1"/>
  <c r="AH351" i="1"/>
  <c r="U346" i="1"/>
  <c r="AH348" i="1"/>
  <c r="U339" i="1"/>
  <c r="AH343" i="1"/>
  <c r="AH342" i="1"/>
  <c r="U337" i="1"/>
  <c r="U331" i="1"/>
  <c r="AH335" i="1"/>
  <c r="AH332" i="1"/>
  <c r="AH330" i="1"/>
  <c r="U327" i="1"/>
  <c r="AH319" i="1"/>
  <c r="U313" i="1"/>
  <c r="U315" i="1"/>
  <c r="AH316" i="1"/>
  <c r="U312" i="1"/>
  <c r="AH311" i="1"/>
  <c r="AH306" i="1"/>
  <c r="AH303" i="1"/>
  <c r="U299" i="1"/>
  <c r="AH299" i="1"/>
  <c r="AH295" i="1"/>
  <c r="U291" i="1"/>
  <c r="AH294" i="1"/>
  <c r="U287" i="1"/>
  <c r="AH289" i="1"/>
  <c r="AH293" i="1"/>
  <c r="AH287" i="1"/>
  <c r="U275" i="1"/>
  <c r="AH276" i="1"/>
  <c r="U274" i="1"/>
  <c r="AH271" i="1"/>
  <c r="U267" i="1"/>
  <c r="U266" i="1"/>
  <c r="AH258" i="1"/>
  <c r="U259" i="1"/>
  <c r="AH260" i="1"/>
  <c r="AH255" i="1"/>
  <c r="AH249" i="1"/>
  <c r="AH250" i="1"/>
  <c r="U249" i="1"/>
  <c r="AH247" i="1"/>
  <c r="AH243" i="1"/>
  <c r="AH239" i="1"/>
  <c r="U235" i="1"/>
  <c r="U227" i="1"/>
  <c r="AH228" i="1"/>
  <c r="AH231" i="1"/>
  <c r="AH225" i="1"/>
  <c r="AH223" i="1"/>
  <c r="U219" i="1"/>
  <c r="U218" i="1"/>
  <c r="U216" i="1"/>
  <c r="AH217" i="1"/>
  <c r="U211" i="1"/>
  <c r="AH214" i="1"/>
  <c r="AH207" i="1"/>
  <c r="AH202" i="1"/>
  <c r="AH199" i="1"/>
  <c r="U194" i="1"/>
  <c r="AH191" i="1"/>
  <c r="AH183" i="1"/>
  <c r="U179" i="1"/>
  <c r="AH181" i="1"/>
  <c r="AH178" i="1"/>
  <c r="AH175" i="1"/>
  <c r="U171" i="1"/>
  <c r="AH171" i="1"/>
  <c r="AH167" i="1"/>
  <c r="U163" i="1"/>
  <c r="AH166" i="1"/>
  <c r="AH165" i="1"/>
  <c r="U161" i="1"/>
  <c r="AH159" i="1"/>
  <c r="AH156" i="1"/>
  <c r="U151" i="1"/>
  <c r="U147" i="1"/>
  <c r="U146" i="1"/>
  <c r="AH143" i="1"/>
  <c r="U137" i="1"/>
  <c r="U139" i="1"/>
  <c r="U138" i="1"/>
  <c r="AH130" i="1"/>
  <c r="U129" i="1"/>
  <c r="AH132" i="1"/>
  <c r="AH127" i="1"/>
  <c r="AH123" i="1"/>
  <c r="AH122" i="1"/>
  <c r="AH119" i="1"/>
  <c r="AH115" i="1"/>
  <c r="AH111" i="1"/>
  <c r="U107" i="1"/>
  <c r="U105" i="1"/>
  <c r="U99" i="1"/>
  <c r="U96" i="1"/>
  <c r="U95" i="1"/>
  <c r="AH101" i="1"/>
  <c r="AH95" i="1"/>
  <c r="U91" i="1"/>
  <c r="U83" i="1"/>
  <c r="AH86" i="1"/>
  <c r="AH79" i="1"/>
  <c r="U73" i="1"/>
  <c r="AH67" i="1"/>
  <c r="AH69" i="1"/>
  <c r="AH68" i="1"/>
  <c r="U66" i="1"/>
  <c r="AH63" i="1"/>
  <c r="AH55" i="1"/>
  <c r="U51" i="1"/>
  <c r="AH50" i="1"/>
  <c r="AH47" i="1"/>
  <c r="U43" i="1"/>
  <c r="AH39" i="1"/>
  <c r="U35" i="1"/>
  <c r="U32" i="1"/>
  <c r="AH35" i="1"/>
  <c r="AH33" i="1"/>
  <c r="AH31" i="1"/>
  <c r="U23" i="1"/>
  <c r="U24" i="1"/>
  <c r="AH61" i="1"/>
  <c r="U49" i="1"/>
  <c r="AH89" i="1"/>
  <c r="AH161" i="1"/>
  <c r="AH205" i="1"/>
  <c r="U241" i="1"/>
  <c r="U26" i="1"/>
  <c r="AH70" i="1"/>
  <c r="AH90" i="1"/>
  <c r="U106" i="1"/>
  <c r="U130" i="1"/>
  <c r="AH154" i="1"/>
  <c r="AH198" i="1"/>
  <c r="AH242" i="1"/>
  <c r="AH310" i="1"/>
  <c r="U330" i="1"/>
  <c r="AH43" i="1"/>
  <c r="U79" i="1"/>
  <c r="U119" i="1"/>
  <c r="U159" i="1"/>
  <c r="U195" i="1"/>
  <c r="AH235" i="1"/>
  <c r="AH279" i="1"/>
  <c r="AH315" i="1"/>
  <c r="U88" i="1"/>
  <c r="U168" i="1"/>
  <c r="AH216" i="1"/>
  <c r="U380" i="1"/>
  <c r="AH347" i="1"/>
  <c r="AH120" i="1"/>
  <c r="U276" i="1"/>
  <c r="U332" i="1"/>
  <c r="AH400" i="1"/>
  <c r="U460" i="1"/>
  <c r="U580" i="1"/>
  <c r="AH640" i="1"/>
  <c r="AH93" i="1"/>
  <c r="AH193" i="1"/>
  <c r="U17" i="1"/>
  <c r="AH53" i="1"/>
  <c r="AH129" i="1"/>
  <c r="AH169" i="1"/>
  <c r="U209" i="1"/>
  <c r="AH245" i="1"/>
  <c r="AH329" i="1"/>
  <c r="U50" i="1"/>
  <c r="U90" i="1"/>
  <c r="AH134" i="1"/>
  <c r="U154" i="1"/>
  <c r="U178" i="1"/>
  <c r="AH226" i="1"/>
  <c r="U242" i="1"/>
  <c r="AH266" i="1"/>
  <c r="AH290" i="1"/>
  <c r="U47" i="1"/>
  <c r="AH87" i="1"/>
  <c r="U123" i="1"/>
  <c r="AH163" i="1"/>
  <c r="U203" i="1"/>
  <c r="U243" i="1"/>
  <c r="U279" i="1"/>
  <c r="AH323" i="1"/>
  <c r="AH100" i="1"/>
  <c r="AH172" i="1"/>
  <c r="AH220" i="1"/>
  <c r="U340" i="1"/>
  <c r="AH528" i="1"/>
  <c r="U644" i="1"/>
  <c r="AH125" i="1"/>
  <c r="AH273" i="1"/>
  <c r="U281" i="1"/>
  <c r="AH21" i="1"/>
  <c r="AH97" i="1"/>
  <c r="AH137" i="1"/>
  <c r="AH213" i="1"/>
  <c r="AH253" i="1"/>
  <c r="AH297" i="1"/>
  <c r="AH337" i="1"/>
  <c r="AH34" i="1"/>
  <c r="AH54" i="1"/>
  <c r="AH74" i="1"/>
  <c r="AH114" i="1"/>
  <c r="AH182" i="1"/>
  <c r="U202" i="1"/>
  <c r="U226" i="1"/>
  <c r="AH246" i="1"/>
  <c r="U290" i="1"/>
  <c r="AH314" i="1"/>
  <c r="AH338" i="1"/>
  <c r="AH51" i="1"/>
  <c r="U87" i="1"/>
  <c r="U131" i="1"/>
  <c r="U167" i="1"/>
  <c r="U207" i="1"/>
  <c r="U247" i="1"/>
  <c r="U283" i="1"/>
  <c r="U16" i="1"/>
  <c r="U104" i="1"/>
  <c r="AH180" i="1"/>
  <c r="U224" i="1"/>
  <c r="AH40" i="1"/>
  <c r="AH296" i="1"/>
  <c r="AH600" i="1"/>
  <c r="AH141" i="1"/>
  <c r="AH670" i="1"/>
  <c r="AH668" i="1"/>
  <c r="AH660" i="1"/>
  <c r="AH654" i="1"/>
  <c r="U648" i="1"/>
  <c r="AH651" i="1"/>
  <c r="U649" i="1"/>
  <c r="AH646" i="1"/>
  <c r="AH644" i="1"/>
  <c r="AH645" i="1"/>
  <c r="U640" i="1"/>
  <c r="AH643" i="1"/>
  <c r="AH638" i="1"/>
  <c r="U631" i="1"/>
  <c r="U634" i="1"/>
  <c r="U626" i="1"/>
  <c r="U624" i="1"/>
  <c r="AH627" i="1"/>
  <c r="U623" i="1"/>
  <c r="AH622" i="1"/>
  <c r="U618" i="1"/>
  <c r="U607" i="1"/>
  <c r="AH606" i="1"/>
  <c r="AH605" i="1"/>
  <c r="U601" i="1"/>
  <c r="AH604" i="1"/>
  <c r="AH596" i="1"/>
  <c r="AH590" i="1"/>
  <c r="AH588" i="1"/>
  <c r="U584" i="1"/>
  <c r="AH587" i="1"/>
  <c r="U576" i="1"/>
  <c r="AH579" i="1"/>
  <c r="AH582" i="1"/>
  <c r="AH574" i="1"/>
  <c r="AH573" i="1"/>
  <c r="U570" i="1"/>
  <c r="U568" i="1"/>
  <c r="AH571" i="1"/>
  <c r="U567" i="1"/>
  <c r="U559" i="1"/>
  <c r="U561" i="1"/>
  <c r="AH566" i="1"/>
  <c r="U562" i="1"/>
  <c r="AH558" i="1"/>
  <c r="U551" i="1"/>
  <c r="U546" i="1"/>
  <c r="AH542" i="1"/>
  <c r="AH540" i="1"/>
  <c r="AH532" i="1"/>
  <c r="AH526" i="1"/>
  <c r="U520" i="1"/>
  <c r="AH523" i="1"/>
  <c r="AH518" i="1"/>
  <c r="AH517" i="1"/>
  <c r="AH516" i="1"/>
  <c r="U513" i="1"/>
  <c r="U512" i="1"/>
  <c r="AH515" i="1"/>
  <c r="AH510" i="1"/>
  <c r="U503" i="1"/>
  <c r="U506" i="1"/>
  <c r="U498" i="1"/>
  <c r="U496" i="1"/>
  <c r="AH499" i="1"/>
  <c r="U495" i="1"/>
  <c r="AH494" i="1"/>
  <c r="U490" i="1"/>
  <c r="U479" i="1"/>
  <c r="AH478" i="1"/>
  <c r="AH469" i="1"/>
  <c r="AH462" i="1"/>
  <c r="AH459" i="1"/>
  <c r="U449" i="1"/>
  <c r="AH451" i="1"/>
  <c r="AH454" i="1"/>
  <c r="AH446" i="1"/>
  <c r="U440" i="1"/>
  <c r="AH445" i="1"/>
  <c r="U442" i="1"/>
  <c r="AH443" i="1"/>
  <c r="U439" i="1"/>
  <c r="U431" i="1"/>
  <c r="U432" i="1"/>
  <c r="AH438" i="1"/>
  <c r="U434" i="1"/>
  <c r="AH430" i="1"/>
  <c r="AH429" i="1"/>
  <c r="U423" i="1"/>
  <c r="U418" i="1"/>
  <c r="AH421" i="1"/>
  <c r="AH414" i="1"/>
  <c r="AH405" i="1"/>
  <c r="AH404" i="1"/>
  <c r="AH398" i="1"/>
  <c r="AH395" i="1"/>
  <c r="AH396" i="1"/>
  <c r="U384" i="1"/>
  <c r="AH387" i="1"/>
  <c r="AH382" i="1"/>
  <c r="U375" i="1"/>
  <c r="AH371" i="1"/>
  <c r="U367" i="1"/>
  <c r="AH366" i="1"/>
  <c r="AH364" i="1"/>
  <c r="U351" i="1"/>
  <c r="AH356" i="1"/>
  <c r="AH350" i="1"/>
  <c r="U344" i="1"/>
  <c r="AH340" i="1"/>
  <c r="AH341" i="1"/>
  <c r="AH334" i="1"/>
  <c r="AH331" i="1"/>
  <c r="AH325" i="1"/>
  <c r="U319" i="1"/>
  <c r="AH318" i="1"/>
  <c r="U311" i="1"/>
  <c r="AH309" i="1"/>
  <c r="U305" i="1"/>
  <c r="AH302" i="1"/>
  <c r="AH300" i="1"/>
  <c r="AH292" i="1"/>
  <c r="AH286" i="1"/>
  <c r="AH283" i="1"/>
  <c r="AH284" i="1"/>
  <c r="U280" i="1"/>
  <c r="AH275" i="1"/>
  <c r="AH270" i="1"/>
  <c r="U263" i="1"/>
  <c r="U264" i="1"/>
  <c r="AH259" i="1"/>
  <c r="U255" i="1"/>
  <c r="AH254" i="1"/>
  <c r="U248" i="1"/>
  <c r="U240" i="1"/>
  <c r="U239" i="1"/>
  <c r="AH238" i="1"/>
  <c r="AH222" i="1"/>
  <c r="AH219" i="1"/>
  <c r="AH212" i="1"/>
  <c r="AH211" i="1"/>
  <c r="AH206" i="1"/>
  <c r="AH203" i="1"/>
  <c r="AH204" i="1"/>
  <c r="U199" i="1"/>
  <c r="U192" i="1"/>
  <c r="U191" i="1"/>
  <c r="AH190" i="1"/>
  <c r="AH188" i="1"/>
  <c r="U183" i="1"/>
  <c r="AH189" i="1"/>
  <c r="U184" i="1"/>
  <c r="AH174" i="1"/>
  <c r="U169" i="1"/>
  <c r="AH164" i="1"/>
  <c r="AH158" i="1"/>
  <c r="AH155" i="1"/>
  <c r="AH157" i="1"/>
  <c r="U152" i="1"/>
  <c r="AH149" i="1"/>
  <c r="AH148" i="1"/>
  <c r="AH147" i="1"/>
  <c r="AH142" i="1"/>
  <c r="U135" i="1"/>
  <c r="AH133" i="1"/>
  <c r="U128" i="1"/>
  <c r="AH131" i="1"/>
  <c r="U127" i="1"/>
  <c r="AH126" i="1"/>
  <c r="AH117" i="1"/>
  <c r="AH116" i="1"/>
  <c r="U111" i="1"/>
  <c r="U113" i="1"/>
  <c r="AH110" i="1"/>
  <c r="AH108" i="1"/>
  <c r="U97" i="1"/>
  <c r="AH94" i="1"/>
  <c r="AH92" i="1"/>
  <c r="AH91" i="1"/>
  <c r="AH83" i="1"/>
  <c r="U81" i="1"/>
  <c r="AH78" i="1"/>
  <c r="AH76" i="1"/>
  <c r="AH75" i="1"/>
  <c r="AH77" i="1"/>
  <c r="U72" i="1"/>
  <c r="U71" i="1"/>
  <c r="U63" i="1"/>
  <c r="AH62" i="1"/>
  <c r="U56" i="1"/>
  <c r="U55" i="1"/>
  <c r="AH46" i="1"/>
  <c r="U40" i="1"/>
  <c r="AH36" i="1"/>
  <c r="AH30" i="1"/>
  <c r="AH27" i="1"/>
  <c r="AH28" i="1"/>
  <c r="U15" i="1"/>
  <c r="U629" i="1"/>
  <c r="AH594" i="1"/>
  <c r="U359" i="1"/>
  <c r="AH419" i="1"/>
  <c r="U447" i="1"/>
  <c r="AH475" i="1"/>
  <c r="AH507" i="1"/>
  <c r="U535" i="1"/>
  <c r="AH595" i="1"/>
  <c r="AH324" i="1"/>
  <c r="AH380" i="1"/>
  <c r="AH412" i="1"/>
  <c r="AH444" i="1"/>
  <c r="U480" i="1"/>
  <c r="AH508" i="1"/>
  <c r="U536" i="1"/>
  <c r="AH628" i="1"/>
  <c r="AH109" i="1"/>
  <c r="AH173" i="1"/>
  <c r="U297" i="1"/>
  <c r="U417" i="1"/>
  <c r="AH565" i="1"/>
  <c r="AH633" i="1"/>
  <c r="AH658" i="1"/>
  <c r="U654" i="1"/>
  <c r="AH625" i="1"/>
  <c r="AH618" i="1"/>
  <c r="AH610" i="1"/>
  <c r="AH602" i="1"/>
  <c r="U598" i="1"/>
  <c r="AH554" i="1"/>
  <c r="AH553" i="1"/>
  <c r="AH546" i="1"/>
  <c r="U533" i="1"/>
  <c r="U534" i="1"/>
  <c r="AH530" i="1"/>
  <c r="U526" i="1"/>
  <c r="AH489" i="1"/>
  <c r="AH490" i="1"/>
  <c r="AH482" i="1"/>
  <c r="U477" i="1"/>
  <c r="AH474" i="1"/>
  <c r="U470" i="1"/>
  <c r="AH426" i="1"/>
  <c r="AH418" i="1"/>
  <c r="AH385" i="1"/>
  <c r="U381" i="1"/>
  <c r="AH281" i="1"/>
  <c r="AH265" i="1"/>
  <c r="AH233" i="1"/>
  <c r="U229" i="1"/>
  <c r="AH209" i="1"/>
  <c r="AH57" i="1"/>
  <c r="AH41" i="1"/>
  <c r="U37" i="1"/>
  <c r="AH547" i="1"/>
  <c r="U575" i="1"/>
  <c r="AH603" i="1"/>
  <c r="AH635" i="1"/>
  <c r="U663" i="1"/>
  <c r="AH460" i="1"/>
  <c r="U488" i="1"/>
  <c r="AH548" i="1"/>
  <c r="AH580" i="1"/>
  <c r="U608" i="1"/>
  <c r="AH636" i="1"/>
  <c r="U664" i="1"/>
  <c r="AH201" i="1"/>
  <c r="AH317" i="1"/>
  <c r="AH453" i="1"/>
  <c r="U521" i="1"/>
  <c r="U589" i="1"/>
  <c r="AH665" i="1"/>
  <c r="U633" i="1"/>
  <c r="U593" i="1"/>
  <c r="U553" i="1"/>
  <c r="U505" i="1"/>
  <c r="U481" i="1"/>
  <c r="U465" i="1"/>
  <c r="U433" i="1"/>
  <c r="U425" i="1"/>
  <c r="U369" i="1"/>
  <c r="U321" i="1"/>
  <c r="U289" i="1"/>
  <c r="U265" i="1"/>
  <c r="U233" i="1"/>
  <c r="U201" i="1"/>
  <c r="U185" i="1"/>
  <c r="U153" i="1"/>
  <c r="U121" i="1"/>
  <c r="U89" i="1"/>
  <c r="U33" i="1"/>
  <c r="U472" i="1"/>
  <c r="U456" i="1"/>
  <c r="U368" i="1"/>
  <c r="U352" i="1"/>
  <c r="U336" i="1"/>
  <c r="U320" i="1"/>
  <c r="U304" i="1"/>
  <c r="U288" i="1"/>
  <c r="U272" i="1"/>
  <c r="U256" i="1"/>
  <c r="U176" i="1"/>
  <c r="U144" i="1"/>
  <c r="U112" i="1"/>
  <c r="U80" i="1"/>
  <c r="U48" i="1"/>
  <c r="U661" i="1"/>
  <c r="U637" i="1"/>
  <c r="U621" i="1"/>
  <c r="U581" i="1"/>
  <c r="U557" i="1"/>
  <c r="U541" i="1"/>
  <c r="U517" i="1"/>
  <c r="U445" i="1"/>
  <c r="U405" i="1"/>
  <c r="U389" i="1"/>
  <c r="U357" i="1"/>
  <c r="U333" i="1"/>
  <c r="U301" i="1"/>
  <c r="U253" i="1"/>
  <c r="U221" i="1"/>
  <c r="U189" i="1"/>
  <c r="U165" i="1"/>
  <c r="U133" i="1"/>
  <c r="U101" i="1"/>
  <c r="U69" i="1"/>
  <c r="U53" i="1"/>
  <c r="U21" i="1"/>
  <c r="Q946" i="1"/>
  <c r="R946" i="1" s="1"/>
  <c r="S946" i="1" s="1"/>
  <c r="U998" i="1"/>
  <c r="T996" i="1"/>
  <c r="AH1000" i="1"/>
  <c r="T998" i="1"/>
  <c r="U997" i="1"/>
  <c r="U996" i="1"/>
  <c r="AH996" i="1"/>
  <c r="AH997" i="1"/>
  <c r="AH993" i="1"/>
  <c r="U989" i="1"/>
  <c r="T989" i="1"/>
  <c r="AH994" i="1"/>
  <c r="U988" i="1"/>
  <c r="T990" i="1"/>
  <c r="U990" i="1"/>
  <c r="AH992" i="1"/>
  <c r="T988" i="1"/>
  <c r="AH986" i="1"/>
  <c r="AH985" i="1"/>
  <c r="U981" i="1"/>
  <c r="AH984" i="1"/>
  <c r="U980" i="1"/>
  <c r="T980" i="1"/>
  <c r="U982" i="1"/>
  <c r="T982" i="1"/>
  <c r="T981" i="1"/>
  <c r="T978" i="1"/>
  <c r="AH977" i="1"/>
  <c r="U973" i="1"/>
  <c r="AH978" i="1"/>
  <c r="U974" i="1"/>
  <c r="T973" i="1"/>
  <c r="U972" i="1"/>
  <c r="T974" i="1"/>
  <c r="AH976" i="1"/>
  <c r="T972" i="1"/>
  <c r="AH970" i="1"/>
  <c r="T964" i="1"/>
  <c r="AH968" i="1"/>
  <c r="T966" i="1"/>
  <c r="U964" i="1"/>
  <c r="AH969" i="1"/>
  <c r="U965" i="1"/>
  <c r="T965" i="1"/>
  <c r="U966" i="1"/>
  <c r="AH964" i="1"/>
  <c r="T962" i="1"/>
  <c r="AH961" i="1"/>
  <c r="U957" i="1"/>
  <c r="U958" i="1"/>
  <c r="T957" i="1"/>
  <c r="AH962" i="1"/>
  <c r="T956" i="1"/>
  <c r="AH960" i="1"/>
  <c r="U956" i="1"/>
  <c r="T958" i="1"/>
  <c r="AH954" i="1"/>
  <c r="U950" i="1"/>
  <c r="AH952" i="1"/>
  <c r="T949" i="1"/>
  <c r="U948" i="1"/>
  <c r="U949" i="1"/>
  <c r="T948" i="1"/>
  <c r="T950" i="1"/>
  <c r="AH953" i="1"/>
  <c r="T947" i="1"/>
  <c r="AH947" i="1"/>
  <c r="AH945" i="1"/>
  <c r="U941" i="1"/>
  <c r="AH946" i="1"/>
  <c r="AH944" i="1"/>
  <c r="T941" i="1"/>
  <c r="T942" i="1"/>
  <c r="U940" i="1"/>
  <c r="T940" i="1"/>
  <c r="U942" i="1"/>
  <c r="AH938" i="1"/>
  <c r="U934" i="1"/>
  <c r="T932" i="1"/>
  <c r="AH937" i="1"/>
  <c r="AH936" i="1"/>
  <c r="T934" i="1"/>
  <c r="U933" i="1"/>
  <c r="U932" i="1"/>
  <c r="T933" i="1"/>
  <c r="AH929" i="1"/>
  <c r="U925" i="1"/>
  <c r="AH930" i="1"/>
  <c r="U926" i="1"/>
  <c r="T924" i="1"/>
  <c r="AH928" i="1"/>
  <c r="T925" i="1"/>
  <c r="T926" i="1"/>
  <c r="U924" i="1"/>
  <c r="AH922" i="1"/>
  <c r="AH921" i="1"/>
  <c r="U917" i="1"/>
  <c r="T917" i="1"/>
  <c r="AH920" i="1"/>
  <c r="U916" i="1"/>
  <c r="T916" i="1"/>
  <c r="U918" i="1"/>
  <c r="T918" i="1"/>
  <c r="AH919" i="1"/>
  <c r="AH914" i="1"/>
  <c r="U910" i="1"/>
  <c r="U909" i="1"/>
  <c r="AH913" i="1"/>
  <c r="U908" i="1"/>
  <c r="AH912" i="1"/>
  <c r="T909" i="1"/>
  <c r="T910" i="1"/>
  <c r="U907" i="1"/>
  <c r="T907" i="1"/>
  <c r="AH906" i="1"/>
  <c r="AH905" i="1"/>
  <c r="U901" i="1"/>
  <c r="T900" i="1"/>
  <c r="AH904" i="1"/>
  <c r="T902" i="1"/>
  <c r="U900" i="1"/>
  <c r="T901" i="1"/>
  <c r="U902" i="1"/>
  <c r="U898" i="1"/>
  <c r="U894" i="1"/>
  <c r="U893" i="1"/>
  <c r="T893" i="1"/>
  <c r="AH896" i="1"/>
  <c r="T894" i="1"/>
  <c r="AH897" i="1"/>
  <c r="T892" i="1"/>
  <c r="U892" i="1"/>
  <c r="AH898" i="1"/>
  <c r="AH893" i="1"/>
  <c r="AH890" i="1"/>
  <c r="AH889" i="1"/>
  <c r="U885" i="1"/>
  <c r="T885" i="1"/>
  <c r="U886" i="1"/>
  <c r="AH888" i="1"/>
  <c r="U884" i="1"/>
  <c r="T884" i="1"/>
  <c r="U882" i="1"/>
  <c r="AH882" i="1"/>
  <c r="U877" i="1"/>
  <c r="T876" i="1"/>
  <c r="U878" i="1"/>
  <c r="AH881" i="1"/>
  <c r="AH880" i="1"/>
  <c r="T875" i="1"/>
  <c r="U876" i="1"/>
  <c r="T877" i="1"/>
  <c r="AH873" i="1"/>
  <c r="U869" i="1"/>
  <c r="T868" i="1"/>
  <c r="AH874" i="1"/>
  <c r="AH872" i="1"/>
  <c r="T870" i="1"/>
  <c r="U870" i="1"/>
  <c r="U868" i="1"/>
  <c r="T869" i="1"/>
  <c r="T866" i="1"/>
  <c r="AH866" i="1"/>
  <c r="U862" i="1"/>
  <c r="U861" i="1"/>
  <c r="U860" i="1"/>
  <c r="AH865" i="1"/>
  <c r="T860" i="1"/>
  <c r="AH864" i="1"/>
  <c r="T862" i="1"/>
  <c r="T861" i="1"/>
  <c r="U854" i="1"/>
  <c r="AH857" i="1"/>
  <c r="U853" i="1"/>
  <c r="AH856" i="1"/>
  <c r="U852" i="1"/>
  <c r="AH858" i="1"/>
  <c r="T852" i="1"/>
  <c r="T854" i="1"/>
  <c r="T853" i="1"/>
  <c r="U846" i="1"/>
  <c r="U845" i="1"/>
  <c r="T845" i="1"/>
  <c r="AH850" i="1"/>
  <c r="U844" i="1"/>
  <c r="T846" i="1"/>
  <c r="AH849" i="1"/>
  <c r="T844" i="1"/>
  <c r="AH848" i="1"/>
  <c r="U838" i="1"/>
  <c r="AH841" i="1"/>
  <c r="U837" i="1"/>
  <c r="T836" i="1"/>
  <c r="AH840" i="1"/>
  <c r="T838" i="1"/>
  <c r="AH842" i="1"/>
  <c r="U836" i="1"/>
  <c r="T837" i="1"/>
  <c r="AH839" i="1"/>
  <c r="U834" i="1"/>
  <c r="T834" i="1"/>
  <c r="AH836" i="1"/>
  <c r="AH834" i="1"/>
  <c r="U829" i="1"/>
  <c r="T828" i="1"/>
  <c r="T829" i="1"/>
  <c r="AH833" i="1"/>
  <c r="U828" i="1"/>
  <c r="U830" i="1"/>
  <c r="T830" i="1"/>
  <c r="AH832" i="1"/>
  <c r="U822" i="1"/>
  <c r="AH825" i="1"/>
  <c r="AH826" i="1"/>
  <c r="U821" i="1"/>
  <c r="AH824" i="1"/>
  <c r="U820" i="1"/>
  <c r="T820" i="1"/>
  <c r="T819" i="1"/>
  <c r="T822" i="1"/>
  <c r="T821" i="1"/>
  <c r="AH818" i="1"/>
  <c r="U813" i="1"/>
  <c r="AH816" i="1"/>
  <c r="T814" i="1"/>
  <c r="U812" i="1"/>
  <c r="T812" i="1"/>
  <c r="U814" i="1"/>
  <c r="T813" i="1"/>
  <c r="AH817" i="1"/>
  <c r="U806" i="1"/>
  <c r="AH809" i="1"/>
  <c r="U805" i="1"/>
  <c r="T804" i="1"/>
  <c r="AH808" i="1"/>
  <c r="T806" i="1"/>
  <c r="U804" i="1"/>
  <c r="T805" i="1"/>
  <c r="AH810" i="1"/>
  <c r="T803" i="1"/>
  <c r="T802" i="1"/>
  <c r="AH802" i="1"/>
  <c r="U798" i="1"/>
  <c r="U797" i="1"/>
  <c r="T797" i="1"/>
  <c r="AH800" i="1"/>
  <c r="T798" i="1"/>
  <c r="AH797" i="1"/>
  <c r="U796" i="1"/>
  <c r="AH801" i="1"/>
  <c r="T796" i="1"/>
  <c r="U794" i="1"/>
  <c r="AH799" i="1"/>
  <c r="U790" i="1"/>
  <c r="AH793" i="1"/>
  <c r="U789" i="1"/>
  <c r="AH792" i="1"/>
  <c r="AH794" i="1"/>
  <c r="T788" i="1"/>
  <c r="T789" i="1"/>
  <c r="U788" i="1"/>
  <c r="T790" i="1"/>
  <c r="U782" i="1"/>
  <c r="U781" i="1"/>
  <c r="AH785" i="1"/>
  <c r="U780" i="1"/>
  <c r="T780" i="1"/>
  <c r="AH784" i="1"/>
  <c r="T782" i="1"/>
  <c r="T781" i="1"/>
  <c r="AH786" i="1"/>
  <c r="T779" i="1"/>
  <c r="U774" i="1"/>
  <c r="AH777" i="1"/>
  <c r="U773" i="1"/>
  <c r="T772" i="1"/>
  <c r="AH776" i="1"/>
  <c r="T774" i="1"/>
  <c r="AH778" i="1"/>
  <c r="T773" i="1"/>
  <c r="U772" i="1"/>
  <c r="AH772" i="1"/>
  <c r="AH770" i="1"/>
  <c r="U765" i="1"/>
  <c r="T766" i="1"/>
  <c r="AH769" i="1"/>
  <c r="AH768" i="1"/>
  <c r="T765" i="1"/>
  <c r="U766" i="1"/>
  <c r="T764" i="1"/>
  <c r="AH765" i="1"/>
  <c r="U764" i="1"/>
  <c r="U758" i="1"/>
  <c r="AH761" i="1"/>
  <c r="AH762" i="1"/>
  <c r="U757" i="1"/>
  <c r="AH760" i="1"/>
  <c r="T756" i="1"/>
  <c r="T757" i="1"/>
  <c r="AH756" i="1"/>
  <c r="T755" i="1"/>
  <c r="T758" i="1"/>
  <c r="U756" i="1"/>
  <c r="AH754" i="1"/>
  <c r="U749" i="1"/>
  <c r="U750" i="1"/>
  <c r="U748" i="1"/>
  <c r="AH752" i="1"/>
  <c r="T750" i="1"/>
  <c r="T748" i="1"/>
  <c r="AH753" i="1"/>
  <c r="U742" i="1"/>
  <c r="AH745" i="1"/>
  <c r="U741" i="1"/>
  <c r="T740" i="1"/>
  <c r="AH744" i="1"/>
  <c r="T742" i="1"/>
  <c r="T741" i="1"/>
  <c r="AH746" i="1"/>
  <c r="U740" i="1"/>
  <c r="AH738" i="1"/>
  <c r="U734" i="1"/>
  <c r="U733" i="1"/>
  <c r="AH737" i="1"/>
  <c r="T732" i="1"/>
  <c r="T734" i="1"/>
  <c r="AH736" i="1"/>
  <c r="U732" i="1"/>
  <c r="T733" i="1"/>
  <c r="AH733" i="1"/>
  <c r="U726" i="1"/>
  <c r="AH729" i="1"/>
  <c r="U725" i="1"/>
  <c r="AH728" i="1"/>
  <c r="AH730" i="1"/>
  <c r="T726" i="1"/>
  <c r="U724" i="1"/>
  <c r="T725" i="1"/>
  <c r="U722" i="1"/>
  <c r="T724" i="1"/>
  <c r="U718" i="1"/>
  <c r="U717" i="1"/>
  <c r="T716" i="1"/>
  <c r="T717" i="1"/>
  <c r="AH720" i="1"/>
  <c r="AH722" i="1"/>
  <c r="T718" i="1"/>
  <c r="AH721" i="1"/>
  <c r="T715" i="1"/>
  <c r="U716" i="1"/>
  <c r="U710" i="1"/>
  <c r="AH713" i="1"/>
  <c r="U709" i="1"/>
  <c r="AH712" i="1"/>
  <c r="T710" i="1"/>
  <c r="AH714" i="1"/>
  <c r="T709" i="1"/>
  <c r="T708" i="1"/>
  <c r="AH711" i="1"/>
  <c r="T706" i="1"/>
  <c r="AH706" i="1"/>
  <c r="U701" i="1"/>
  <c r="T700" i="1"/>
  <c r="T701" i="1"/>
  <c r="U702" i="1"/>
  <c r="AH705" i="1"/>
  <c r="U700" i="1"/>
  <c r="AH704" i="1"/>
  <c r="T702" i="1"/>
  <c r="U699" i="1"/>
  <c r="U694" i="1"/>
  <c r="AH697" i="1"/>
  <c r="AH698" i="1"/>
  <c r="U693" i="1"/>
  <c r="AH696" i="1"/>
  <c r="U692" i="1"/>
  <c r="U691" i="1"/>
  <c r="T694" i="1"/>
  <c r="T692" i="1"/>
  <c r="T693" i="1"/>
  <c r="T691" i="1"/>
  <c r="AH690" i="1"/>
  <c r="U685" i="1"/>
  <c r="T684" i="1"/>
  <c r="T686" i="1"/>
  <c r="U686" i="1"/>
  <c r="AH688" i="1"/>
  <c r="T683" i="1"/>
  <c r="AH689" i="1"/>
  <c r="U684" i="1"/>
  <c r="T685" i="1"/>
  <c r="U682" i="1"/>
  <c r="U678" i="1"/>
  <c r="AH681" i="1"/>
  <c r="U677" i="1"/>
  <c r="AH680" i="1"/>
  <c r="T678" i="1"/>
  <c r="T677" i="1"/>
  <c r="AH682" i="1"/>
  <c r="T676" i="1"/>
  <c r="U676" i="1"/>
  <c r="AH679" i="1"/>
  <c r="AH674" i="1"/>
  <c r="U670" i="1"/>
  <c r="U669" i="1"/>
  <c r="AH672" i="1"/>
  <c r="U668" i="1"/>
  <c r="T669" i="1"/>
  <c r="T670" i="1"/>
  <c r="L32" i="3" s="1" a="1"/>
  <c r="L32" i="3" s="1"/>
  <c r="T668" i="1"/>
  <c r="AH673" i="1"/>
  <c r="AD992" i="1"/>
  <c r="AD996" i="1"/>
  <c r="AD991" i="1"/>
  <c r="AD995" i="1"/>
  <c r="AD994" i="1"/>
  <c r="AD993" i="1"/>
  <c r="AD984" i="1"/>
  <c r="AD987" i="1"/>
  <c r="AD983" i="1"/>
  <c r="AD986" i="1"/>
  <c r="AD985" i="1"/>
  <c r="AD988" i="1"/>
  <c r="AD980" i="1"/>
  <c r="AD975" i="1"/>
  <c r="AD976" i="1"/>
  <c r="AD979" i="1"/>
  <c r="AD978" i="1"/>
  <c r="AD977" i="1"/>
  <c r="AD972" i="1"/>
  <c r="AD969" i="1"/>
  <c r="AD968" i="1"/>
  <c r="AD970" i="1"/>
  <c r="AD967" i="1"/>
  <c r="AD960" i="1"/>
  <c r="AD964" i="1"/>
  <c r="AD959" i="1"/>
  <c r="AD962" i="1"/>
  <c r="AD961" i="1"/>
  <c r="AD963" i="1"/>
  <c r="AD952" i="1"/>
  <c r="AD955" i="1"/>
  <c r="AD951" i="1"/>
  <c r="AD956" i="1"/>
  <c r="AD954" i="1"/>
  <c r="AD953" i="1"/>
  <c r="AD948" i="1"/>
  <c r="AD943" i="1"/>
  <c r="AD947" i="1"/>
  <c r="AD944" i="1"/>
  <c r="AD945" i="1"/>
  <c r="AD946" i="1"/>
  <c r="AD937" i="1"/>
  <c r="AD939" i="1"/>
  <c r="AD935" i="1"/>
  <c r="AD938" i="1"/>
  <c r="AD940" i="1"/>
  <c r="AD936" i="1"/>
  <c r="AD928" i="1"/>
  <c r="AD927" i="1"/>
  <c r="AD932" i="1"/>
  <c r="AD930" i="1"/>
  <c r="AD929" i="1"/>
  <c r="AD931" i="1"/>
  <c r="AD920" i="1"/>
  <c r="AD922" i="1"/>
  <c r="AD921" i="1"/>
  <c r="AD924" i="1"/>
  <c r="AD919" i="1"/>
  <c r="AD923" i="1"/>
  <c r="AD916" i="1"/>
  <c r="AD911" i="1"/>
  <c r="AD912" i="1"/>
  <c r="AD915" i="1"/>
  <c r="AD913" i="1"/>
  <c r="AD914" i="1"/>
  <c r="AD908" i="1"/>
  <c r="AD905" i="1"/>
  <c r="AD904" i="1"/>
  <c r="AD907" i="1"/>
  <c r="AD903" i="1"/>
  <c r="AD906" i="1"/>
  <c r="AD896" i="1"/>
  <c r="AD895" i="1"/>
  <c r="AD898" i="1"/>
  <c r="AD900" i="1"/>
  <c r="AD897" i="1"/>
  <c r="AD899" i="1"/>
  <c r="AD888" i="1"/>
  <c r="AD892" i="1"/>
  <c r="AD890" i="1"/>
  <c r="AD891" i="1"/>
  <c r="AD889" i="1"/>
  <c r="AD887" i="1"/>
  <c r="AD884" i="1"/>
  <c r="AD879" i="1"/>
  <c r="AD880" i="1"/>
  <c r="AD882" i="1"/>
  <c r="AD883" i="1"/>
  <c r="AD876" i="1"/>
  <c r="AD871" i="1"/>
  <c r="AD873" i="1"/>
  <c r="AD875" i="1"/>
  <c r="AD874" i="1"/>
  <c r="AD872" i="1"/>
  <c r="AD864" i="1"/>
  <c r="AD868" i="1"/>
  <c r="AD863" i="1"/>
  <c r="AD867" i="1"/>
  <c r="AD866" i="1"/>
  <c r="AD865" i="1"/>
  <c r="AD859" i="1"/>
  <c r="AD855" i="1"/>
  <c r="AD858" i="1"/>
  <c r="AD857" i="1"/>
  <c r="AD856" i="1"/>
  <c r="AD860" i="1"/>
  <c r="AD852" i="1"/>
  <c r="AD847" i="1"/>
  <c r="AD848" i="1"/>
  <c r="AD851" i="1"/>
  <c r="AD849" i="1"/>
  <c r="AD844" i="1"/>
  <c r="AD841" i="1"/>
  <c r="AD840" i="1"/>
  <c r="AD842" i="1"/>
  <c r="AD843" i="1"/>
  <c r="AD832" i="1"/>
  <c r="AD836" i="1"/>
  <c r="AD831" i="1"/>
  <c r="AD834" i="1"/>
  <c r="AD833" i="1"/>
  <c r="AD835" i="1"/>
  <c r="AD824" i="1"/>
  <c r="AD827" i="1"/>
  <c r="AD823" i="1"/>
  <c r="AD828" i="1"/>
  <c r="AD826" i="1"/>
  <c r="AD825" i="1"/>
  <c r="AD820" i="1"/>
  <c r="AD815" i="1"/>
  <c r="AD819" i="1"/>
  <c r="AD816" i="1"/>
  <c r="AD817" i="1"/>
  <c r="AD818" i="1"/>
  <c r="AD809" i="1"/>
  <c r="AD811" i="1"/>
  <c r="AD812" i="1"/>
  <c r="AD807" i="1"/>
  <c r="AD810" i="1"/>
  <c r="AD799" i="1"/>
  <c r="AD804" i="1"/>
  <c r="AD802" i="1"/>
  <c r="AD801" i="1"/>
  <c r="AD796" i="1"/>
  <c r="AD794" i="1"/>
  <c r="AD793" i="1"/>
  <c r="AD792" i="1"/>
  <c r="AD791" i="1"/>
  <c r="AD795" i="1"/>
  <c r="AD788" i="1"/>
  <c r="AD784" i="1"/>
  <c r="AD783" i="1"/>
  <c r="AD787" i="1"/>
  <c r="AD786" i="1"/>
  <c r="AD780" i="1"/>
  <c r="AD777" i="1"/>
  <c r="AD776" i="1"/>
  <c r="AD779" i="1"/>
  <c r="AD775" i="1"/>
  <c r="AD778" i="1"/>
  <c r="AD767" i="1"/>
  <c r="AD768" i="1"/>
  <c r="AD770" i="1"/>
  <c r="AD772" i="1"/>
  <c r="AD769" i="1"/>
  <c r="AD771" i="1"/>
  <c r="AD760" i="1"/>
  <c r="AD764" i="1"/>
  <c r="AD762" i="1"/>
  <c r="AD763" i="1"/>
  <c r="AD761" i="1"/>
  <c r="AD759" i="1"/>
  <c r="AD756" i="1"/>
  <c r="AD751" i="1"/>
  <c r="AD752" i="1"/>
  <c r="AD755" i="1"/>
  <c r="AD753" i="1"/>
  <c r="AD748" i="1"/>
  <c r="AD743" i="1"/>
  <c r="AD745" i="1"/>
  <c r="AD747" i="1"/>
  <c r="AD746" i="1"/>
  <c r="AD744" i="1"/>
  <c r="AD735" i="1"/>
  <c r="AD739" i="1"/>
  <c r="AD738" i="1"/>
  <c r="AD737" i="1"/>
  <c r="AD736" i="1"/>
  <c r="AD740" i="1"/>
  <c r="AD732" i="1"/>
  <c r="AD728" i="1"/>
  <c r="AD731" i="1"/>
  <c r="AD727" i="1"/>
  <c r="AD730" i="1"/>
  <c r="AD729" i="1"/>
  <c r="AD724" i="1"/>
  <c r="AD720" i="1"/>
  <c r="AD719" i="1"/>
  <c r="AD723" i="1"/>
  <c r="AD722" i="1"/>
  <c r="AD721" i="1"/>
  <c r="AD712" i="1"/>
  <c r="AD713" i="1"/>
  <c r="AD716" i="1"/>
  <c r="AD714" i="1"/>
  <c r="AD715" i="1"/>
  <c r="AD711" i="1"/>
  <c r="AD703" i="1"/>
  <c r="AD706" i="1"/>
  <c r="AD708" i="1"/>
  <c r="AD705" i="1"/>
  <c r="AD704" i="1"/>
  <c r="AD707" i="1"/>
  <c r="AD696" i="1"/>
  <c r="AD699" i="1"/>
  <c r="AD698" i="1"/>
  <c r="AD700" i="1"/>
  <c r="AD697" i="1"/>
  <c r="AD695" i="1"/>
  <c r="AD692" i="1"/>
  <c r="AD687" i="1"/>
  <c r="AD691" i="1"/>
  <c r="AD688" i="1"/>
  <c r="AD689" i="1"/>
  <c r="AD690" i="1"/>
  <c r="AD681" i="1"/>
  <c r="AD683" i="1"/>
  <c r="AD679" i="1"/>
  <c r="AD680" i="1"/>
  <c r="AD682" i="1"/>
  <c r="AD684" i="1"/>
  <c r="AD676" i="1"/>
  <c r="AD672" i="1"/>
  <c r="AD674" i="1"/>
  <c r="AD673" i="1"/>
  <c r="AD675" i="1"/>
  <c r="AD671" i="1"/>
  <c r="AD668" i="1"/>
  <c r="AD664" i="1"/>
  <c r="AD666" i="1"/>
  <c r="AD665" i="1"/>
  <c r="AD660" i="1"/>
  <c r="AD656" i="1"/>
  <c r="AD655" i="1"/>
  <c r="AD659" i="1"/>
  <c r="AD657" i="1"/>
  <c r="AD658" i="1"/>
  <c r="AD649" i="1"/>
  <c r="AD651" i="1"/>
  <c r="AD647" i="1"/>
  <c r="AD652" i="1"/>
  <c r="AD648" i="1"/>
  <c r="AD650" i="1"/>
  <c r="AD640" i="1"/>
  <c r="AD642" i="1"/>
  <c r="AD641" i="1"/>
  <c r="AD643" i="1"/>
  <c r="AD639" i="1"/>
  <c r="AD644" i="1"/>
  <c r="AD634" i="1"/>
  <c r="AD633" i="1"/>
  <c r="AD632" i="1"/>
  <c r="AD631" i="1"/>
  <c r="AD636" i="1"/>
  <c r="AD635" i="1"/>
  <c r="AD628" i="1"/>
  <c r="AD624" i="1"/>
  <c r="AD623" i="1"/>
  <c r="AD627" i="1"/>
  <c r="AD626" i="1"/>
  <c r="AD620" i="1"/>
  <c r="AD617" i="1"/>
  <c r="AD616" i="1"/>
  <c r="AD619" i="1"/>
  <c r="AD615" i="1"/>
  <c r="AD618" i="1"/>
  <c r="AD610" i="1"/>
  <c r="AD612" i="1"/>
  <c r="AD609" i="1"/>
  <c r="AD608" i="1"/>
  <c r="AD611" i="1"/>
  <c r="AD607" i="1"/>
  <c r="AD604" i="1"/>
  <c r="AD602" i="1"/>
  <c r="AD600" i="1"/>
  <c r="AD601" i="1"/>
  <c r="AD603" i="1"/>
  <c r="AD599" i="1"/>
  <c r="AD596" i="1"/>
  <c r="AD591" i="1"/>
  <c r="AD595" i="1"/>
  <c r="AD593" i="1"/>
  <c r="AD584" i="1"/>
  <c r="AD587" i="1"/>
  <c r="AD585" i="1"/>
  <c r="AD583" i="1"/>
  <c r="AD586" i="1"/>
  <c r="AD576" i="1"/>
  <c r="AD578" i="1"/>
  <c r="AD579" i="1"/>
  <c r="AD577" i="1"/>
  <c r="AD575" i="1"/>
  <c r="AD580" i="1"/>
  <c r="AD568" i="1"/>
  <c r="AD572" i="1"/>
  <c r="AD570" i="1"/>
  <c r="AD571" i="1"/>
  <c r="AD567" i="1"/>
  <c r="AD569" i="1"/>
  <c r="AD564" i="1"/>
  <c r="AD559" i="1"/>
  <c r="AD560" i="1"/>
  <c r="AD563" i="1"/>
  <c r="AD561" i="1"/>
  <c r="AD562" i="1"/>
  <c r="AD555" i="1"/>
  <c r="AD553" i="1"/>
  <c r="AD551" i="1"/>
  <c r="AD556" i="1"/>
  <c r="AD552" i="1"/>
  <c r="AD554" i="1"/>
  <c r="AD548" i="1"/>
  <c r="AD546" i="1"/>
  <c r="AD547" i="1"/>
  <c r="AD545" i="1"/>
  <c r="AD543" i="1"/>
  <c r="AD544" i="1"/>
  <c r="AD538" i="1"/>
  <c r="AD536" i="1"/>
  <c r="AD540" i="1"/>
  <c r="AD537" i="1"/>
  <c r="AD532" i="1"/>
  <c r="AD528" i="1"/>
  <c r="AD527" i="1"/>
  <c r="AD531" i="1"/>
  <c r="AD529" i="1"/>
  <c r="AD530" i="1"/>
  <c r="AD524" i="1"/>
  <c r="AD520" i="1"/>
  <c r="AD523" i="1"/>
  <c r="AD521" i="1"/>
  <c r="AD519" i="1"/>
  <c r="AD522" i="1"/>
  <c r="AD512" i="1"/>
  <c r="AD514" i="1"/>
  <c r="AD516" i="1"/>
  <c r="AD515" i="1"/>
  <c r="AD513" i="1"/>
  <c r="AD511" i="1"/>
  <c r="AD508" i="1"/>
  <c r="AD506" i="1"/>
  <c r="AD504" i="1"/>
  <c r="AD503" i="1"/>
  <c r="AD507" i="1"/>
  <c r="AD500" i="1"/>
  <c r="AD495" i="1"/>
  <c r="AD499" i="1"/>
  <c r="AD497" i="1"/>
  <c r="AD496" i="1"/>
  <c r="AD492" i="1"/>
  <c r="AD491" i="1"/>
  <c r="AD489" i="1"/>
  <c r="AD487" i="1"/>
  <c r="AD490" i="1"/>
  <c r="AD488" i="1"/>
  <c r="AD480" i="1"/>
  <c r="AD482" i="1"/>
  <c r="AD483" i="1"/>
  <c r="AD481" i="1"/>
  <c r="AD479" i="1"/>
  <c r="AD484" i="1"/>
  <c r="AD476" i="1"/>
  <c r="AD472" i="1"/>
  <c r="AD474" i="1"/>
  <c r="AD475" i="1"/>
  <c r="AD471" i="1"/>
  <c r="AD473" i="1"/>
  <c r="AD468" i="1"/>
  <c r="AD463" i="1"/>
  <c r="AD464" i="1"/>
  <c r="AD467" i="1"/>
  <c r="AD465" i="1"/>
  <c r="AD466" i="1"/>
  <c r="AD456" i="1"/>
  <c r="AD459" i="1"/>
  <c r="AD457" i="1"/>
  <c r="AD455" i="1"/>
  <c r="AD460" i="1"/>
  <c r="AD458" i="1"/>
  <c r="AD450" i="1"/>
  <c r="AD451" i="1"/>
  <c r="AD449" i="1"/>
  <c r="AD452" i="1"/>
  <c r="AD447" i="1"/>
  <c r="AD448" i="1"/>
  <c r="AD440" i="1"/>
  <c r="AD442" i="1"/>
  <c r="AD441" i="1"/>
  <c r="AD443" i="1"/>
  <c r="AD444" i="1"/>
  <c r="AD439" i="1"/>
  <c r="AD432" i="1"/>
  <c r="AD431" i="1"/>
  <c r="AD436" i="1"/>
  <c r="AD435" i="1"/>
  <c r="AD433" i="1"/>
  <c r="AD434" i="1"/>
  <c r="AD428" i="1"/>
  <c r="AD427" i="1"/>
  <c r="AD425" i="1"/>
  <c r="AD424" i="1"/>
  <c r="AD423" i="1"/>
  <c r="AD426" i="1"/>
  <c r="AD420" i="1"/>
  <c r="AD418" i="1"/>
  <c r="AD416" i="1"/>
  <c r="AD419" i="1"/>
  <c r="AD417" i="1"/>
  <c r="AD415" i="1"/>
  <c r="AD410" i="1"/>
  <c r="AD412" i="1"/>
  <c r="AD404" i="1"/>
  <c r="AD399" i="1"/>
  <c r="AD403" i="1"/>
  <c r="AD401" i="1"/>
  <c r="AD402" i="1"/>
  <c r="AD392" i="1"/>
  <c r="AD395" i="1"/>
  <c r="AD393" i="1"/>
  <c r="AD391" i="1"/>
  <c r="AD396" i="1"/>
  <c r="AD394" i="1"/>
  <c r="AD388" i="1"/>
  <c r="AD384" i="1"/>
  <c r="AD386" i="1"/>
  <c r="AD387" i="1"/>
  <c r="AD385" i="1"/>
  <c r="AD383" i="1"/>
  <c r="AD380" i="1"/>
  <c r="AD376" i="1"/>
  <c r="AD378" i="1"/>
  <c r="AD375" i="1"/>
  <c r="AD377" i="1"/>
  <c r="AD379" i="1"/>
  <c r="AD372" i="1"/>
  <c r="AD367" i="1"/>
  <c r="AD368" i="1"/>
  <c r="AD371" i="1"/>
  <c r="AD369" i="1"/>
  <c r="AD370" i="1"/>
  <c r="AD363" i="1"/>
  <c r="AD361" i="1"/>
  <c r="AD359" i="1"/>
  <c r="AD362" i="1"/>
  <c r="AD360" i="1"/>
  <c r="AD364" i="1"/>
  <c r="AD356" i="1"/>
  <c r="AD354" i="1"/>
  <c r="AD355" i="1"/>
  <c r="AD353" i="1"/>
  <c r="AD351" i="1"/>
  <c r="AD352" i="1"/>
  <c r="AD348" i="1"/>
  <c r="AD344" i="1"/>
  <c r="AD346" i="1"/>
  <c r="AD347" i="1"/>
  <c r="AD343" i="1"/>
  <c r="AD345" i="1"/>
  <c r="AD340" i="1"/>
  <c r="AD335" i="1"/>
  <c r="AD336" i="1"/>
  <c r="AD339" i="1"/>
  <c r="AD337" i="1"/>
  <c r="AD331" i="1"/>
  <c r="AD329" i="1"/>
  <c r="AD327" i="1"/>
  <c r="AD332" i="1"/>
  <c r="AD328" i="1"/>
  <c r="AD330" i="1"/>
  <c r="AD322" i="1"/>
  <c r="AD323" i="1"/>
  <c r="AD321" i="1"/>
  <c r="AD319" i="1"/>
  <c r="AD324" i="1"/>
  <c r="AD320" i="1"/>
  <c r="AD312" i="1"/>
  <c r="AD314" i="1"/>
  <c r="AD316" i="1"/>
  <c r="AD315" i="1"/>
  <c r="AD311" i="1"/>
  <c r="AD313" i="1"/>
  <c r="AD303" i="1"/>
  <c r="AD308" i="1"/>
  <c r="AD304" i="1"/>
  <c r="AD307" i="1"/>
  <c r="AD305" i="1"/>
  <c r="AD306" i="1"/>
  <c r="AD299" i="1"/>
  <c r="AD297" i="1"/>
  <c r="AD295" i="1"/>
  <c r="AD300" i="1"/>
  <c r="AD296" i="1"/>
  <c r="AD298" i="1"/>
  <c r="AD290" i="1"/>
  <c r="AD291" i="1"/>
  <c r="AD289" i="1"/>
  <c r="AD287" i="1"/>
  <c r="AD292" i="1"/>
  <c r="AD288" i="1"/>
  <c r="AD280" i="1"/>
  <c r="AD282" i="1"/>
  <c r="AD284" i="1"/>
  <c r="AD281" i="1"/>
  <c r="AD271" i="1"/>
  <c r="AD276" i="1"/>
  <c r="AD272" i="1"/>
  <c r="AD275" i="1"/>
  <c r="AD273" i="1"/>
  <c r="AD274" i="1"/>
  <c r="AD267" i="1"/>
  <c r="AD265" i="1"/>
  <c r="AD263" i="1"/>
  <c r="AD268" i="1"/>
  <c r="AD264" i="1"/>
  <c r="AD266" i="1"/>
  <c r="AD258" i="1"/>
  <c r="AD259" i="1"/>
  <c r="AD257" i="1"/>
  <c r="AD255" i="1"/>
  <c r="AD248" i="1"/>
  <c r="AD250" i="1"/>
  <c r="AD252" i="1"/>
  <c r="AD247" i="1"/>
  <c r="AD251" i="1"/>
  <c r="AD239" i="1"/>
  <c r="AD244" i="1"/>
  <c r="AD240" i="1"/>
  <c r="AD243" i="1"/>
  <c r="AD241" i="1"/>
  <c r="AD235" i="1"/>
  <c r="AD233" i="1"/>
  <c r="AD231" i="1"/>
  <c r="AD236" i="1"/>
  <c r="AD232" i="1"/>
  <c r="AD234" i="1"/>
  <c r="AD226" i="1"/>
  <c r="AD227" i="1"/>
  <c r="AD225" i="1"/>
  <c r="AD223" i="1"/>
  <c r="AD224" i="1"/>
  <c r="AD228" i="1"/>
  <c r="AD216" i="1"/>
  <c r="AD218" i="1"/>
  <c r="AD220" i="1"/>
  <c r="AD219" i="1"/>
  <c r="AD215" i="1"/>
  <c r="AD217" i="1"/>
  <c r="AD207" i="1"/>
  <c r="AD212" i="1"/>
  <c r="AD208" i="1"/>
  <c r="AD211" i="1"/>
  <c r="AD209" i="1"/>
  <c r="AD210" i="1"/>
  <c r="AD203" i="1"/>
  <c r="AD201" i="1"/>
  <c r="AD199" i="1"/>
  <c r="AD204" i="1"/>
  <c r="AD200" i="1"/>
  <c r="AD202" i="1"/>
  <c r="AD194" i="1"/>
  <c r="AD195" i="1"/>
  <c r="AD193" i="1"/>
  <c r="AD191" i="1"/>
  <c r="AD196" i="1"/>
  <c r="AD192" i="1"/>
  <c r="AD184" i="1"/>
  <c r="AD186" i="1"/>
  <c r="AD188" i="1"/>
  <c r="AD185" i="1"/>
  <c r="AD187" i="1"/>
  <c r="AD183" i="1"/>
  <c r="AD175" i="1"/>
  <c r="AD180" i="1"/>
  <c r="AD176" i="1"/>
  <c r="AD179" i="1"/>
  <c r="AD177" i="1"/>
  <c r="AD178" i="1"/>
  <c r="AD171" i="1"/>
  <c r="AD169" i="1"/>
  <c r="AD167" i="1"/>
  <c r="AD172" i="1"/>
  <c r="AD168" i="1"/>
  <c r="AD170" i="1"/>
  <c r="AD163" i="1"/>
  <c r="AD161" i="1"/>
  <c r="AD159" i="1"/>
  <c r="AD164" i="1"/>
  <c r="AD162" i="1"/>
  <c r="AD160" i="1"/>
  <c r="AD152" i="1"/>
  <c r="AD156" i="1"/>
  <c r="AD143" i="1"/>
  <c r="AD144" i="1"/>
  <c r="AD146" i="1"/>
  <c r="AD147" i="1"/>
  <c r="AD145" i="1"/>
  <c r="AD139" i="1"/>
  <c r="AD137" i="1"/>
  <c r="AD135" i="1"/>
  <c r="AD136" i="1"/>
  <c r="AD138" i="1"/>
  <c r="AD131" i="1"/>
  <c r="AD129" i="1"/>
  <c r="AD127" i="1"/>
  <c r="AD132" i="1"/>
  <c r="AD130" i="1"/>
  <c r="AD128" i="1"/>
  <c r="AD120" i="1"/>
  <c r="AD119" i="1"/>
  <c r="AD124" i="1"/>
  <c r="AD121" i="1"/>
  <c r="AD122" i="1"/>
  <c r="AD123" i="1"/>
  <c r="AD111" i="1"/>
  <c r="AD112" i="1"/>
  <c r="AD114" i="1"/>
  <c r="AD115" i="1"/>
  <c r="AD113" i="1"/>
  <c r="AD116" i="1"/>
  <c r="AD107" i="1"/>
  <c r="AD105" i="1"/>
  <c r="AD103" i="1"/>
  <c r="AD104" i="1"/>
  <c r="AD108" i="1"/>
  <c r="AD106" i="1"/>
  <c r="AD99" i="1"/>
  <c r="AD97" i="1"/>
  <c r="AD95" i="1"/>
  <c r="AD100" i="1"/>
  <c r="AD98" i="1"/>
  <c r="AD96" i="1"/>
  <c r="AD88" i="1"/>
  <c r="AD91" i="1"/>
  <c r="AD87" i="1"/>
  <c r="AD90" i="1"/>
  <c r="AD92" i="1"/>
  <c r="AD89" i="1"/>
  <c r="AD79" i="1"/>
  <c r="AD80" i="1"/>
  <c r="AD82" i="1"/>
  <c r="AD83" i="1"/>
  <c r="AD81" i="1"/>
  <c r="AD75" i="1"/>
  <c r="AD73" i="1"/>
  <c r="AD71" i="1"/>
  <c r="AD72" i="1"/>
  <c r="AD67" i="1"/>
  <c r="AD65" i="1"/>
  <c r="AD63" i="1"/>
  <c r="AD68" i="1"/>
  <c r="AD66" i="1"/>
  <c r="AD64" i="1"/>
  <c r="AD56" i="1"/>
  <c r="AD60" i="1"/>
  <c r="AD58" i="1"/>
  <c r="AD59" i="1"/>
  <c r="AD55" i="1"/>
  <c r="AD57" i="1"/>
  <c r="AD47" i="1"/>
  <c r="AD48" i="1"/>
  <c r="AD50" i="1"/>
  <c r="AD51" i="1"/>
  <c r="AD49" i="1"/>
  <c r="AD52" i="1"/>
  <c r="AD43" i="1"/>
  <c r="AD41" i="1"/>
  <c r="AD39" i="1"/>
  <c r="AD40" i="1"/>
  <c r="AD44" i="1"/>
  <c r="AD35" i="1"/>
  <c r="AD33" i="1"/>
  <c r="AD31" i="1"/>
  <c r="AD36" i="1"/>
  <c r="AD32" i="1"/>
  <c r="AD34" i="1"/>
  <c r="AD24" i="1"/>
  <c r="AD25" i="1"/>
  <c r="AD26" i="1"/>
  <c r="AD28" i="1"/>
  <c r="AD16" i="1"/>
  <c r="AD15" i="1"/>
  <c r="AD18" i="1"/>
  <c r="AD19" i="1"/>
  <c r="AD17" i="1"/>
  <c r="AD242" i="1"/>
  <c r="AD155" i="1"/>
  <c r="AD667" i="1"/>
  <c r="AD588" i="1"/>
  <c r="Q953" i="1"/>
  <c r="R953" i="1" s="1"/>
  <c r="S953" i="1" s="1"/>
  <c r="AD20" i="1"/>
  <c r="AD42" i="1"/>
  <c r="AD154" i="1"/>
  <c r="AD249" i="1"/>
  <c r="AD850" i="1"/>
  <c r="AD279" i="1"/>
  <c r="AD256" i="1"/>
  <c r="AD592" i="1"/>
  <c r="AH918" i="1"/>
  <c r="D4" i="20"/>
  <c r="D6" i="20" s="1"/>
  <c r="D5" i="20"/>
  <c r="D7" i="20" s="1"/>
  <c r="AD76" i="1"/>
  <c r="AD498" i="1"/>
  <c r="AD283" i="1"/>
  <c r="AD260" i="1"/>
  <c r="AD625" i="1"/>
  <c r="AD800" i="1"/>
  <c r="T749" i="1"/>
  <c r="AH715" i="1"/>
  <c r="AD84" i="1"/>
  <c r="AD505" i="1"/>
  <c r="AD407" i="1"/>
  <c r="AD400" i="1"/>
  <c r="AD808" i="1"/>
  <c r="T997" i="1"/>
  <c r="Q964" i="1"/>
  <c r="R964" i="1" s="1"/>
  <c r="S964" i="1" s="1"/>
  <c r="AD140" i="1"/>
  <c r="AD153" i="1"/>
  <c r="AD754" i="1"/>
  <c r="AD411" i="1"/>
  <c r="AD408" i="1"/>
  <c r="AD881" i="1"/>
  <c r="AD803" i="1"/>
  <c r="T843" i="1"/>
  <c r="U708" i="1"/>
  <c r="C383" i="3"/>
  <c r="C395" i="3"/>
  <c r="C471" i="3"/>
  <c r="C492" i="3"/>
  <c r="C435" i="3"/>
  <c r="C313" i="3"/>
  <c r="D3" i="3"/>
  <c r="C478" i="3"/>
  <c r="C446" i="3"/>
  <c r="C414" i="3"/>
  <c r="C382" i="3"/>
  <c r="C350" i="3"/>
  <c r="C311" i="3"/>
  <c r="C245" i="3"/>
  <c r="C76" i="3"/>
  <c r="C139" i="3"/>
  <c r="C485" i="3"/>
  <c r="C453" i="3"/>
  <c r="C421" i="3"/>
  <c r="C389" i="3"/>
  <c r="C357" i="3"/>
  <c r="C325" i="3"/>
  <c r="C261" i="3"/>
  <c r="D160" i="3"/>
  <c r="D247" i="3"/>
  <c r="C480" i="3"/>
  <c r="C448" i="3"/>
  <c r="C416" i="3"/>
  <c r="C384" i="3"/>
  <c r="C352" i="3"/>
  <c r="C315" i="3"/>
  <c r="C250" i="3"/>
  <c r="C107" i="3"/>
  <c r="D472" i="3"/>
  <c r="D456" i="3"/>
  <c r="D440" i="3"/>
  <c r="D424" i="3"/>
  <c r="D408" i="3"/>
  <c r="D392" i="3"/>
  <c r="D376" i="3"/>
  <c r="D360" i="3"/>
  <c r="D344" i="3"/>
  <c r="D328" i="3"/>
  <c r="D312" i="3"/>
  <c r="D296" i="3"/>
  <c r="D280" i="3"/>
  <c r="D264" i="3"/>
  <c r="C247" i="3"/>
  <c r="D225" i="3"/>
  <c r="C204" i="3"/>
  <c r="C178" i="3"/>
  <c r="C88" i="3"/>
  <c r="C316" i="3"/>
  <c r="C300" i="3"/>
  <c r="C284" i="3"/>
  <c r="C268" i="3"/>
  <c r="D251" i="3"/>
  <c r="C230" i="3"/>
  <c r="C209" i="3"/>
  <c r="D185" i="3"/>
  <c r="D112" i="3"/>
  <c r="D497" i="3"/>
  <c r="D481" i="3"/>
  <c r="D465" i="3"/>
  <c r="D449" i="3"/>
  <c r="D433" i="3"/>
  <c r="D417" i="3"/>
  <c r="D401" i="3"/>
  <c r="D385" i="3"/>
  <c r="D369" i="3"/>
  <c r="D353" i="3"/>
  <c r="D337" i="3"/>
  <c r="D321" i="3"/>
  <c r="D305" i="3"/>
  <c r="D289" i="3"/>
  <c r="D273" i="3"/>
  <c r="D257" i="3"/>
  <c r="D237" i="3"/>
  <c r="C216" i="3"/>
  <c r="C195" i="3"/>
  <c r="C142" i="3"/>
  <c r="C12" i="3"/>
  <c r="C160" i="3"/>
  <c r="D138" i="3"/>
  <c r="C117" i="3"/>
  <c r="C91" i="3"/>
  <c r="C42" i="3"/>
  <c r="C181" i="3"/>
  <c r="D156" i="3"/>
  <c r="D124" i="3"/>
  <c r="C94" i="3"/>
  <c r="C54" i="3"/>
  <c r="D242" i="3"/>
  <c r="D222" i="3"/>
  <c r="D202" i="3"/>
  <c r="D178" i="3"/>
  <c r="C153" i="3"/>
  <c r="D126" i="3"/>
  <c r="C89" i="3"/>
  <c r="C46" i="3"/>
  <c r="D165" i="3"/>
  <c r="D141" i="3"/>
  <c r="D121" i="3"/>
  <c r="D101" i="3"/>
  <c r="D77" i="3"/>
  <c r="D57" i="3"/>
  <c r="D37" i="3"/>
  <c r="D13" i="3"/>
  <c r="C41" i="3"/>
  <c r="C21" i="3"/>
  <c r="D96" i="3"/>
  <c r="D76" i="3"/>
  <c r="D56" i="3"/>
  <c r="D32" i="3"/>
  <c r="J1" i="11"/>
  <c r="D18" i="3"/>
  <c r="D34" i="3"/>
  <c r="D50" i="3"/>
  <c r="D66" i="3"/>
  <c r="D82" i="3"/>
  <c r="D98" i="3"/>
  <c r="C13" i="3"/>
  <c r="C31" i="3"/>
  <c r="C47" i="3"/>
  <c r="D15" i="3"/>
  <c r="D31" i="3"/>
  <c r="D47" i="3"/>
  <c r="D63" i="3"/>
  <c r="D79" i="3"/>
  <c r="D95" i="3"/>
  <c r="D111" i="3"/>
  <c r="D127" i="3"/>
  <c r="D143" i="3"/>
  <c r="D159" i="3"/>
  <c r="C6" i="3"/>
  <c r="C61" i="3"/>
  <c r="C93" i="3"/>
  <c r="D118" i="3"/>
  <c r="C140" i="3"/>
  <c r="C161" i="3"/>
  <c r="D180" i="3"/>
  <c r="D196" i="3"/>
  <c r="D212" i="3"/>
  <c r="D228" i="3"/>
  <c r="D244" i="3"/>
  <c r="C32" i="3"/>
  <c r="C74" i="3"/>
  <c r="C106" i="3"/>
  <c r="C127" i="3"/>
  <c r="D148" i="3"/>
  <c r="C170" i="3"/>
  <c r="C187" i="3"/>
  <c r="C50" i="3"/>
  <c r="C83" i="3"/>
  <c r="D4" i="3"/>
  <c r="D20" i="3"/>
  <c r="D36" i="3"/>
  <c r="D52" i="3"/>
  <c r="D68" i="3"/>
  <c r="D84" i="3"/>
  <c r="D100" i="3"/>
  <c r="C15" i="3"/>
  <c r="C33" i="3"/>
  <c r="C49" i="3"/>
  <c r="D17" i="3"/>
  <c r="D33" i="3"/>
  <c r="D49" i="3"/>
  <c r="D65" i="3"/>
  <c r="D81" i="3"/>
  <c r="D97" i="3"/>
  <c r="D113" i="3"/>
  <c r="D129" i="3"/>
  <c r="D145" i="3"/>
  <c r="D161" i="3"/>
  <c r="C14" i="3"/>
  <c r="C65" i="3"/>
  <c r="C97" i="3"/>
  <c r="C121" i="3"/>
  <c r="D142" i="3"/>
  <c r="C164" i="3"/>
  <c r="D182" i="3"/>
  <c r="D198" i="3"/>
  <c r="D214" i="3"/>
  <c r="D230" i="3"/>
  <c r="D246" i="3"/>
  <c r="C40" i="3"/>
  <c r="C78" i="3"/>
  <c r="D108" i="3"/>
  <c r="C130" i="3"/>
  <c r="C151" i="3"/>
  <c r="D172" i="3"/>
  <c r="C189" i="3"/>
  <c r="C55" i="3"/>
  <c r="C459" i="3"/>
  <c r="C399" i="3"/>
  <c r="C407" i="3"/>
  <c r="D494" i="3"/>
  <c r="C371" i="3"/>
  <c r="D215" i="3"/>
  <c r="C491" i="3"/>
  <c r="C462" i="3"/>
  <c r="C430" i="3"/>
  <c r="C398" i="3"/>
  <c r="C366" i="3"/>
  <c r="C334" i="3"/>
  <c r="C279" i="3"/>
  <c r="C202" i="3"/>
  <c r="C281" i="3"/>
  <c r="C496" i="3"/>
  <c r="C469" i="3"/>
  <c r="C437" i="3"/>
  <c r="C405" i="3"/>
  <c r="C373" i="3"/>
  <c r="C341" i="3"/>
  <c r="C293" i="3"/>
  <c r="C221" i="3"/>
  <c r="C335" i="3"/>
  <c r="D492" i="3"/>
  <c r="C464" i="3"/>
  <c r="C432" i="3"/>
  <c r="C400" i="3"/>
  <c r="C368" i="3"/>
  <c r="C336" i="3"/>
  <c r="C283" i="3"/>
  <c r="D207" i="3"/>
  <c r="D480" i="3"/>
  <c r="D464" i="3"/>
  <c r="D448" i="3"/>
  <c r="D432" i="3"/>
  <c r="D416" i="3"/>
  <c r="D400" i="3"/>
  <c r="D384" i="3"/>
  <c r="D368" i="3"/>
  <c r="D352" i="3"/>
  <c r="D336" i="3"/>
  <c r="D320" i="3"/>
  <c r="D304" i="3"/>
  <c r="D288" i="3"/>
  <c r="D272" i="3"/>
  <c r="D256" i="3"/>
  <c r="C236" i="3"/>
  <c r="C215" i="3"/>
  <c r="D193" i="3"/>
  <c r="D136" i="3"/>
  <c r="C324" i="3"/>
  <c r="C308" i="3"/>
  <c r="C292" i="3"/>
  <c r="C276" i="3"/>
  <c r="C260" i="3"/>
  <c r="C241" i="3"/>
  <c r="D219" i="3"/>
  <c r="C198" i="3"/>
  <c r="C155" i="3"/>
  <c r="C52" i="3"/>
  <c r="D489" i="3"/>
  <c r="D473" i="3"/>
  <c r="D457" i="3"/>
  <c r="D441" i="3"/>
  <c r="D425" i="3"/>
  <c r="D409" i="3"/>
  <c r="D393" i="3"/>
  <c r="D377" i="3"/>
  <c r="D361" i="3"/>
  <c r="D345" i="3"/>
  <c r="D329" i="3"/>
  <c r="D313" i="3"/>
  <c r="D297" i="3"/>
  <c r="D281" i="3"/>
  <c r="D265" i="3"/>
  <c r="C248" i="3"/>
  <c r="C227" i="3"/>
  <c r="D205" i="3"/>
  <c r="C180" i="3"/>
  <c r="C96" i="3"/>
  <c r="D170" i="3"/>
  <c r="C149" i="3"/>
  <c r="C128" i="3"/>
  <c r="D106" i="3"/>
  <c r="C71" i="3"/>
  <c r="C10" i="3"/>
  <c r="C167" i="3"/>
  <c r="D140" i="3"/>
  <c r="C114" i="3"/>
  <c r="C70" i="3"/>
  <c r="C8" i="3"/>
  <c r="D234" i="3"/>
  <c r="D210" i="3"/>
  <c r="D190" i="3"/>
  <c r="C169" i="3"/>
  <c r="C137" i="3"/>
  <c r="D110" i="3"/>
  <c r="C73" i="3"/>
  <c r="D173" i="3"/>
  <c r="D153" i="3"/>
  <c r="D133" i="3"/>
  <c r="D109" i="3"/>
  <c r="D89" i="3"/>
  <c r="D69" i="3"/>
  <c r="D45" i="3"/>
  <c r="D25" i="3"/>
  <c r="D5" i="3"/>
  <c r="C29" i="3"/>
  <c r="C7" i="3"/>
  <c r="D88" i="3"/>
  <c r="D64" i="3"/>
  <c r="D44" i="3"/>
  <c r="D24" i="3"/>
  <c r="C3" i="3"/>
  <c r="D471" i="3"/>
  <c r="D455" i="3"/>
  <c r="D439" i="3"/>
  <c r="D423" i="3"/>
  <c r="D407" i="3"/>
  <c r="D391" i="3"/>
  <c r="D375" i="3"/>
  <c r="D359" i="3"/>
  <c r="D343" i="3"/>
  <c r="D327" i="3"/>
  <c r="D311" i="3"/>
  <c r="D295" i="3"/>
  <c r="D279" i="3"/>
  <c r="D263" i="3"/>
  <c r="D245" i="3"/>
  <c r="C224" i="3"/>
  <c r="C203" i="3"/>
  <c r="C174" i="3"/>
  <c r="C80" i="3"/>
  <c r="C168" i="3"/>
  <c r="D146" i="3"/>
  <c r="C125" i="3"/>
  <c r="C103" i="3"/>
  <c r="C67" i="3"/>
  <c r="C191" i="3"/>
  <c r="D164" i="3"/>
  <c r="C138" i="3"/>
  <c r="C111" i="3"/>
  <c r="C66" i="3"/>
  <c r="D252" i="3"/>
  <c r="D232" i="3"/>
  <c r="D208" i="3"/>
  <c r="D188" i="3"/>
  <c r="D166" i="3"/>
  <c r="D134" i="3"/>
  <c r="C108" i="3"/>
  <c r="C69" i="3"/>
  <c r="D171" i="3"/>
  <c r="D151" i="3"/>
  <c r="D131" i="3"/>
  <c r="D107" i="3"/>
  <c r="D87" i="3"/>
  <c r="D67" i="3"/>
  <c r="D43" i="3"/>
  <c r="D23" i="3"/>
  <c r="C51" i="3"/>
  <c r="C27" i="3"/>
  <c r="C5" i="3"/>
  <c r="D86" i="3"/>
  <c r="D62" i="3"/>
  <c r="D42" i="3"/>
  <c r="D22" i="3"/>
  <c r="AH987" i="1"/>
  <c r="T979" i="1"/>
  <c r="U946" i="1"/>
  <c r="T939" i="1"/>
  <c r="AH933" i="1"/>
  <c r="AH925" i="1"/>
  <c r="T914" i="1"/>
  <c r="T874" i="1"/>
  <c r="AH845" i="1"/>
  <c r="AH830" i="1"/>
  <c r="AH788" i="1"/>
  <c r="U779" i="1"/>
  <c r="AH771" i="1"/>
  <c r="U755" i="1"/>
  <c r="T746" i="1"/>
  <c r="T738" i="1"/>
  <c r="AH732" i="1"/>
  <c r="T723" i="1"/>
  <c r="AH717" i="1"/>
  <c r="U707" i="1"/>
  <c r="AH695" i="1"/>
  <c r="AH684" i="1"/>
  <c r="D469" i="3"/>
  <c r="D453" i="3"/>
  <c r="D437" i="3"/>
  <c r="D421" i="3"/>
  <c r="D405" i="3"/>
  <c r="D389" i="3"/>
  <c r="D373" i="3"/>
  <c r="D357" i="3"/>
  <c r="D341" i="3"/>
  <c r="D325" i="3"/>
  <c r="D309" i="3"/>
  <c r="D293" i="3"/>
  <c r="D277" i="3"/>
  <c r="D261" i="3"/>
  <c r="C243" i="3"/>
  <c r="D221" i="3"/>
  <c r="C200" i="3"/>
  <c r="C163" i="3"/>
  <c r="C64" i="3"/>
  <c r="C165" i="3"/>
  <c r="C144" i="3"/>
  <c r="D122" i="3"/>
  <c r="C99" i="3"/>
  <c r="C63" i="3"/>
  <c r="C185" i="3"/>
  <c r="C162" i="3"/>
  <c r="C135" i="3"/>
  <c r="C102" i="3"/>
  <c r="C62" i="3"/>
  <c r="D250" i="3"/>
  <c r="D226" i="3"/>
  <c r="D206" i="3"/>
  <c r="D186" i="3"/>
  <c r="D158" i="3"/>
  <c r="C132" i="3"/>
  <c r="C105" i="3"/>
  <c r="C57" i="3"/>
  <c r="D169" i="3"/>
  <c r="D149" i="3"/>
  <c r="D125" i="3"/>
  <c r="D105" i="3"/>
  <c r="D85" i="3"/>
  <c r="D61" i="3"/>
  <c r="D41" i="3"/>
  <c r="D21" i="3"/>
  <c r="C45" i="3"/>
  <c r="C25" i="3"/>
  <c r="D104" i="3"/>
  <c r="D80" i="3"/>
  <c r="D60" i="3"/>
  <c r="D40" i="3"/>
  <c r="D16" i="3"/>
  <c r="H1" i="11"/>
  <c r="D3" i="11" s="1"/>
  <c r="C431" i="3"/>
  <c r="C411" i="3"/>
  <c r="D486" i="3"/>
  <c r="C359" i="3"/>
  <c r="C451" i="3"/>
  <c r="C331" i="3"/>
  <c r="C92" i="3"/>
  <c r="C482" i="3"/>
  <c r="C450" i="3"/>
  <c r="C418" i="3"/>
  <c r="C386" i="3"/>
  <c r="C354" i="3"/>
  <c r="C319" i="3"/>
  <c r="C255" i="3"/>
  <c r="D128" i="3"/>
  <c r="C205" i="3"/>
  <c r="C488" i="3"/>
  <c r="C457" i="3"/>
  <c r="C425" i="3"/>
  <c r="C393" i="3"/>
  <c r="C361" i="3"/>
  <c r="C329" i="3"/>
  <c r="C269" i="3"/>
  <c r="D187" i="3"/>
  <c r="C273" i="3"/>
  <c r="C484" i="3"/>
  <c r="C452" i="3"/>
  <c r="C420" i="3"/>
  <c r="C388" i="3"/>
  <c r="C356" i="3"/>
  <c r="C323" i="3"/>
  <c r="C259" i="3"/>
  <c r="C150" i="3"/>
  <c r="D474" i="3"/>
  <c r="D458" i="3"/>
  <c r="D442" i="3"/>
  <c r="D426" i="3"/>
  <c r="D410" i="3"/>
  <c r="D394" i="3"/>
  <c r="D378" i="3"/>
  <c r="D362" i="3"/>
  <c r="D346" i="3"/>
  <c r="D330" i="3"/>
  <c r="D314" i="3"/>
  <c r="D298" i="3"/>
  <c r="D282" i="3"/>
  <c r="D266" i="3"/>
  <c r="D249" i="3"/>
  <c r="C228" i="3"/>
  <c r="C207" i="3"/>
  <c r="C182" i="3"/>
  <c r="C104" i="3"/>
  <c r="C318" i="3"/>
  <c r="C302" i="3"/>
  <c r="C286" i="3"/>
  <c r="C270" i="3"/>
  <c r="C254" i="3"/>
  <c r="C233" i="3"/>
  <c r="D211" i="3"/>
  <c r="D189" i="3"/>
  <c r="C123" i="3"/>
  <c r="D499" i="3"/>
  <c r="D483" i="3"/>
  <c r="D467" i="3"/>
  <c r="D451" i="3"/>
  <c r="D435" i="3"/>
  <c r="D419" i="3"/>
  <c r="D403" i="3"/>
  <c r="D387" i="3"/>
  <c r="D371" i="3"/>
  <c r="D355" i="3"/>
  <c r="D339" i="3"/>
  <c r="D323" i="3"/>
  <c r="D307" i="3"/>
  <c r="D291" i="3"/>
  <c r="D275" i="3"/>
  <c r="D259" i="3"/>
  <c r="C240" i="3"/>
  <c r="C219" i="3"/>
  <c r="D197" i="3"/>
  <c r="D152" i="3"/>
  <c r="C44" i="3"/>
  <c r="D162" i="3"/>
  <c r="C141" i="3"/>
  <c r="C120" i="3"/>
  <c r="C95" i="3"/>
  <c r="C59" i="3"/>
  <c r="C183" i="3"/>
  <c r="C159" i="3"/>
  <c r="D132" i="3"/>
  <c r="C98" i="3"/>
  <c r="C58" i="3"/>
  <c r="D248" i="3"/>
  <c r="D224" i="3"/>
  <c r="D204" i="3"/>
  <c r="D184" i="3"/>
  <c r="C156" i="3"/>
  <c r="C129" i="3"/>
  <c r="C101" i="3"/>
  <c r="C53" i="3"/>
  <c r="D167" i="3"/>
  <c r="D147" i="3"/>
  <c r="D123" i="3"/>
  <c r="D103" i="3"/>
  <c r="D83" i="3"/>
  <c r="D59" i="3"/>
  <c r="D39" i="3"/>
  <c r="D19" i="3"/>
  <c r="C43" i="3"/>
  <c r="C23" i="3"/>
  <c r="D102" i="3"/>
  <c r="D78" i="3"/>
  <c r="D58" i="3"/>
  <c r="D38" i="3"/>
  <c r="D14" i="3"/>
  <c r="C17" i="3"/>
  <c r="T786" i="1"/>
  <c r="T904" i="1"/>
  <c r="AH708" i="1"/>
  <c r="AH916" i="1"/>
  <c r="AH907" i="1"/>
  <c r="AH989" i="1"/>
  <c r="U770" i="1"/>
  <c r="AH863" i="1"/>
  <c r="T719" i="1"/>
  <c r="T787" i="1"/>
  <c r="T851" i="1"/>
  <c r="T931" i="1"/>
  <c r="T769" i="1"/>
  <c r="T744" i="1"/>
  <c r="T944" i="1"/>
  <c r="AH868" i="1"/>
  <c r="U841" i="1"/>
  <c r="U706" i="1"/>
  <c r="AH707" i="1"/>
  <c r="T777" i="1"/>
  <c r="U991" i="1"/>
  <c r="AH999" i="1"/>
  <c r="T992" i="1"/>
  <c r="U995" i="1"/>
  <c r="T993" i="1"/>
  <c r="T995" i="1"/>
  <c r="AH995" i="1"/>
  <c r="T994" i="1"/>
  <c r="AH988" i="1"/>
  <c r="U984" i="1"/>
  <c r="AH991" i="1"/>
  <c r="T986" i="1"/>
  <c r="T987" i="1"/>
  <c r="T984" i="1"/>
  <c r="U987" i="1"/>
  <c r="T983" i="1"/>
  <c r="AH983" i="1"/>
  <c r="U979" i="1"/>
  <c r="U978" i="1"/>
  <c r="AH979" i="1"/>
  <c r="U975" i="1"/>
  <c r="T977" i="1"/>
  <c r="U977" i="1"/>
  <c r="AH982" i="1"/>
  <c r="AH980" i="1"/>
  <c r="T976" i="1"/>
  <c r="AH972" i="1"/>
  <c r="U968" i="1"/>
  <c r="T970" i="1"/>
  <c r="T967" i="1"/>
  <c r="AH974" i="1"/>
  <c r="AH971" i="1"/>
  <c r="U971" i="1"/>
  <c r="U967" i="1"/>
  <c r="T968" i="1"/>
  <c r="AH975" i="1"/>
  <c r="AH973" i="1"/>
  <c r="AH965" i="1"/>
  <c r="U961" i="1"/>
  <c r="T960" i="1"/>
  <c r="AH967" i="1"/>
  <c r="T959" i="1"/>
  <c r="U963" i="1"/>
  <c r="U959" i="1"/>
  <c r="U962" i="1"/>
  <c r="T961" i="1"/>
  <c r="T963" i="1"/>
  <c r="AH959" i="1"/>
  <c r="U955" i="1"/>
  <c r="AH956" i="1"/>
  <c r="U952" i="1"/>
  <c r="U953" i="1"/>
  <c r="T954" i="1"/>
  <c r="T955" i="1"/>
  <c r="T951" i="1"/>
  <c r="T953" i="1"/>
  <c r="AH951" i="1"/>
  <c r="U943" i="1"/>
  <c r="U947" i="1"/>
  <c r="AH950" i="1"/>
  <c r="AH949" i="1"/>
  <c r="T943" i="1"/>
  <c r="AH948" i="1"/>
  <c r="T946" i="1"/>
  <c r="AH943" i="1"/>
  <c r="U939" i="1"/>
  <c r="AH941" i="1"/>
  <c r="AH940" i="1"/>
  <c r="U937" i="1"/>
  <c r="AH939" i="1"/>
  <c r="U936" i="1"/>
  <c r="U935" i="1"/>
  <c r="T935" i="1"/>
  <c r="T936" i="1"/>
  <c r="T937" i="1"/>
  <c r="T938" i="1"/>
  <c r="AH942" i="1"/>
  <c r="AH935" i="1"/>
  <c r="T928" i="1"/>
  <c r="U931" i="1"/>
  <c r="U928" i="1"/>
  <c r="U927" i="1"/>
  <c r="AH931" i="1"/>
  <c r="AH924" i="1"/>
  <c r="U920" i="1"/>
  <c r="AH923" i="1"/>
  <c r="AH927" i="1"/>
  <c r="T922" i="1"/>
  <c r="T923" i="1"/>
  <c r="U919" i="1"/>
  <c r="U921" i="1"/>
  <c r="T919" i="1"/>
  <c r="U914" i="1"/>
  <c r="T913" i="1"/>
  <c r="U913" i="1"/>
  <c r="U915" i="1"/>
  <c r="U912" i="1"/>
  <c r="T915" i="1"/>
  <c r="T911" i="1"/>
  <c r="T912" i="1"/>
  <c r="U903" i="1"/>
  <c r="AH908" i="1"/>
  <c r="U904" i="1"/>
  <c r="T903" i="1"/>
  <c r="AH910" i="1"/>
  <c r="AH909" i="1"/>
  <c r="AH911" i="1"/>
  <c r="T906" i="1"/>
  <c r="AH903" i="1"/>
  <c r="U899" i="1"/>
  <c r="AH901" i="1"/>
  <c r="T896" i="1"/>
  <c r="U897" i="1"/>
  <c r="U896" i="1"/>
  <c r="AH900" i="1"/>
  <c r="T898" i="1"/>
  <c r="T899" i="1"/>
  <c r="T897" i="1"/>
  <c r="AH895" i="1"/>
  <c r="AH892" i="1"/>
  <c r="AH894" i="1"/>
  <c r="AH891" i="1"/>
  <c r="U888" i="1"/>
  <c r="U887" i="1"/>
  <c r="T890" i="1"/>
  <c r="T891" i="1"/>
  <c r="T889" i="1"/>
  <c r="U891" i="1"/>
  <c r="T888" i="1"/>
  <c r="AH887" i="1"/>
  <c r="U883" i="1"/>
  <c r="AH885" i="1"/>
  <c r="T881" i="1"/>
  <c r="AH886" i="1"/>
  <c r="U881" i="1"/>
  <c r="AH883" i="1"/>
  <c r="U880" i="1"/>
  <c r="T880" i="1"/>
  <c r="AH884" i="1"/>
  <c r="T882" i="1"/>
  <c r="T879" i="1"/>
  <c r="AH876" i="1"/>
  <c r="U872" i="1"/>
  <c r="AH879" i="1"/>
  <c r="T871" i="1"/>
  <c r="U875" i="1"/>
  <c r="U871" i="1"/>
  <c r="AH878" i="1"/>
  <c r="U873" i="1"/>
  <c r="T873" i="1"/>
  <c r="AH877" i="1"/>
  <c r="AH871" i="1"/>
  <c r="U866" i="1"/>
  <c r="U867" i="1"/>
  <c r="AH869" i="1"/>
  <c r="T864" i="1"/>
  <c r="U865" i="1"/>
  <c r="U864" i="1"/>
  <c r="T867" i="1"/>
  <c r="U863" i="1"/>
  <c r="U855" i="1"/>
  <c r="AH860" i="1"/>
  <c r="U856" i="1"/>
  <c r="AH862" i="1"/>
  <c r="U859" i="1"/>
  <c r="T858" i="1"/>
  <c r="T859" i="1"/>
  <c r="AH859" i="1"/>
  <c r="U858" i="1"/>
  <c r="U857" i="1"/>
  <c r="T855" i="1"/>
  <c r="AH855" i="1"/>
  <c r="U851" i="1"/>
  <c r="AH853" i="1"/>
  <c r="T849" i="1"/>
  <c r="U849" i="1"/>
  <c r="U848" i="1"/>
  <c r="AH852" i="1"/>
  <c r="T850" i="1"/>
  <c r="AH844" i="1"/>
  <c r="AH846" i="1"/>
  <c r="AH847" i="1"/>
  <c r="U840" i="1"/>
  <c r="U843" i="1"/>
  <c r="T839" i="1"/>
  <c r="T841" i="1"/>
  <c r="T842" i="1"/>
  <c r="T840" i="1"/>
  <c r="AH837" i="1"/>
  <c r="T832" i="1"/>
  <c r="U833" i="1"/>
  <c r="AH835" i="1"/>
  <c r="U832" i="1"/>
  <c r="U831" i="1"/>
  <c r="U835" i="1"/>
  <c r="T835" i="1"/>
  <c r="AH831" i="1"/>
  <c r="U826" i="1"/>
  <c r="AH828" i="1"/>
  <c r="U827" i="1"/>
  <c r="U824" i="1"/>
  <c r="AH827" i="1"/>
  <c r="T826" i="1"/>
  <c r="T827" i="1"/>
  <c r="AH829" i="1"/>
  <c r="U825" i="1"/>
  <c r="T824" i="1"/>
  <c r="T823" i="1"/>
  <c r="U818" i="1"/>
  <c r="AH821" i="1"/>
  <c r="T817" i="1"/>
  <c r="U815" i="1"/>
  <c r="U817" i="1"/>
  <c r="U819" i="1"/>
  <c r="U816" i="1"/>
  <c r="AH823" i="1"/>
  <c r="T815" i="1"/>
  <c r="AH820" i="1"/>
  <c r="T818" i="1"/>
  <c r="U807" i="1"/>
  <c r="AH812" i="1"/>
  <c r="U808" i="1"/>
  <c r="AH815" i="1"/>
  <c r="T807" i="1"/>
  <c r="U811" i="1"/>
  <c r="U810" i="1"/>
  <c r="T810" i="1"/>
  <c r="AH813" i="1"/>
  <c r="AH811" i="1"/>
  <c r="T809" i="1"/>
  <c r="AH807" i="1"/>
  <c r="U803" i="1"/>
  <c r="U802" i="1"/>
  <c r="AH803" i="1"/>
  <c r="AH805" i="1"/>
  <c r="U799" i="1"/>
  <c r="T800" i="1"/>
  <c r="U801" i="1"/>
  <c r="U800" i="1"/>
  <c r="T801" i="1"/>
  <c r="AH796" i="1"/>
  <c r="U792" i="1"/>
  <c r="AH798" i="1"/>
  <c r="AH795" i="1"/>
  <c r="T794" i="1"/>
  <c r="T795" i="1"/>
  <c r="U795" i="1"/>
  <c r="U793" i="1"/>
  <c r="T791" i="1"/>
  <c r="AH789" i="1"/>
  <c r="T785" i="1"/>
  <c r="U785" i="1"/>
  <c r="U787" i="1"/>
  <c r="U784" i="1"/>
  <c r="AH791" i="1"/>
  <c r="T783" i="1"/>
  <c r="U786" i="1"/>
  <c r="T784" i="1"/>
  <c r="AH780" i="1"/>
  <c r="AH782" i="1"/>
  <c r="U776" i="1"/>
  <c r="U778" i="1"/>
  <c r="T775" i="1"/>
  <c r="AH783" i="1"/>
  <c r="AH779" i="1"/>
  <c r="AH781" i="1"/>
  <c r="T776" i="1"/>
  <c r="T778" i="1"/>
  <c r="AH775" i="1"/>
  <c r="U767" i="1"/>
  <c r="U771" i="1"/>
  <c r="AH773" i="1"/>
  <c r="T768" i="1"/>
  <c r="U769" i="1"/>
  <c r="U768" i="1"/>
  <c r="T770" i="1"/>
  <c r="T771" i="1"/>
  <c r="AH767" i="1"/>
  <c r="U762" i="1"/>
  <c r="AH764" i="1"/>
  <c r="U763" i="1"/>
  <c r="AH763" i="1"/>
  <c r="U760" i="1"/>
  <c r="U759" i="1"/>
  <c r="T762" i="1"/>
  <c r="T763" i="1"/>
  <c r="T761" i="1"/>
  <c r="T760" i="1"/>
  <c r="AH766" i="1"/>
  <c r="U754" i="1"/>
  <c r="AH757" i="1"/>
  <c r="T753" i="1"/>
  <c r="U753" i="1"/>
  <c r="AH759" i="1"/>
  <c r="U752" i="1"/>
  <c r="T754" i="1"/>
  <c r="T751" i="1"/>
  <c r="AH751" i="1"/>
  <c r="U747" i="1"/>
  <c r="U744" i="1"/>
  <c r="T743" i="1"/>
  <c r="AH747" i="1"/>
  <c r="U745" i="1"/>
  <c r="U746" i="1"/>
  <c r="AH748" i="1"/>
  <c r="T745" i="1"/>
  <c r="AH749" i="1"/>
  <c r="U743" i="1"/>
  <c r="U738" i="1"/>
  <c r="AH739" i="1"/>
  <c r="AH741" i="1"/>
  <c r="U735" i="1"/>
  <c r="U737" i="1"/>
  <c r="AH743" i="1"/>
  <c r="U736" i="1"/>
  <c r="U739" i="1"/>
  <c r="T739" i="1"/>
  <c r="AH740" i="1"/>
  <c r="U728" i="1"/>
  <c r="AH735" i="1"/>
  <c r="T728" i="1"/>
  <c r="U731" i="1"/>
  <c r="AH734" i="1"/>
  <c r="T730" i="1"/>
  <c r="T731" i="1"/>
  <c r="U730" i="1"/>
  <c r="U729" i="1"/>
  <c r="T727" i="1"/>
  <c r="U723" i="1"/>
  <c r="AH725" i="1"/>
  <c r="T721" i="1"/>
  <c r="U721" i="1"/>
  <c r="U720" i="1"/>
  <c r="AH724" i="1"/>
  <c r="AH727" i="1"/>
  <c r="T722" i="1"/>
  <c r="AH723" i="1"/>
  <c r="AH718" i="1"/>
  <c r="AH719" i="1"/>
  <c r="U712" i="1"/>
  <c r="U714" i="1"/>
  <c r="U715" i="1"/>
  <c r="T711" i="1"/>
  <c r="T713" i="1"/>
  <c r="AH716" i="1"/>
  <c r="T714" i="1"/>
  <c r="U703" i="1"/>
  <c r="AH709" i="1"/>
  <c r="U705" i="1"/>
  <c r="U704" i="1"/>
  <c r="T704" i="1"/>
  <c r="T707" i="1"/>
  <c r="U698" i="1"/>
  <c r="U696" i="1"/>
  <c r="T696" i="1"/>
  <c r="AH703" i="1"/>
  <c r="T698" i="1"/>
  <c r="T699" i="1"/>
  <c r="AH702" i="1"/>
  <c r="AH701" i="1"/>
  <c r="AH700" i="1"/>
  <c r="U697" i="1"/>
  <c r="T695" i="1"/>
  <c r="U690" i="1"/>
  <c r="AH693" i="1"/>
  <c r="T689" i="1"/>
  <c r="U689" i="1"/>
  <c r="AH691" i="1"/>
  <c r="U688" i="1"/>
  <c r="U687" i="1"/>
  <c r="T688" i="1"/>
  <c r="T687" i="1"/>
  <c r="T690" i="1"/>
  <c r="AH687" i="1"/>
  <c r="AH683" i="1"/>
  <c r="U683" i="1"/>
  <c r="U679" i="1"/>
  <c r="U680" i="1"/>
  <c r="T679" i="1"/>
  <c r="AH686" i="1"/>
  <c r="T682" i="1"/>
  <c r="AH685" i="1"/>
  <c r="T681" i="1"/>
  <c r="U674" i="1"/>
  <c r="U675" i="1"/>
  <c r="AH677" i="1"/>
  <c r="U673" i="1"/>
  <c r="U672" i="1"/>
  <c r="T673" i="1"/>
  <c r="AH676" i="1"/>
  <c r="T675" i="1"/>
  <c r="T747" i="1"/>
  <c r="T811" i="1"/>
  <c r="T883" i="1"/>
  <c r="T971" i="1"/>
  <c r="T705" i="1"/>
  <c r="T793" i="1"/>
  <c r="T674" i="1"/>
  <c r="T930" i="1"/>
  <c r="T872" i="1"/>
  <c r="T929" i="1"/>
  <c r="AH692" i="1"/>
  <c r="AH804" i="1"/>
  <c r="U823" i="1"/>
  <c r="U777" i="1"/>
  <c r="AH861" i="1"/>
  <c r="U850" i="1"/>
  <c r="U775" i="1"/>
  <c r="U923" i="1"/>
  <c r="AH998" i="1"/>
  <c r="AH990" i="1"/>
  <c r="AH981" i="1"/>
  <c r="AH966" i="1"/>
  <c r="U944" i="1"/>
  <c r="AH934" i="1"/>
  <c r="AH926" i="1"/>
  <c r="AH917" i="1"/>
  <c r="AH902" i="1"/>
  <c r="U842" i="1"/>
  <c r="AH814" i="1"/>
  <c r="AH750" i="1"/>
  <c r="U711" i="1"/>
  <c r="U993" i="1"/>
  <c r="U969" i="1"/>
  <c r="U719" i="1"/>
  <c r="U960" i="1"/>
  <c r="U976" i="1"/>
  <c r="U992" i="1"/>
  <c r="U929" i="1"/>
  <c r="AM934" i="1"/>
  <c r="U986" i="1"/>
  <c r="U970" i="1"/>
  <c r="U954" i="1"/>
  <c r="U938" i="1"/>
  <c r="U922" i="1"/>
  <c r="U906" i="1"/>
  <c r="U890" i="1"/>
  <c r="U874" i="1"/>
  <c r="AH870" i="1"/>
  <c r="AH854" i="1"/>
  <c r="AH838" i="1"/>
  <c r="AH822" i="1"/>
  <c r="AH806" i="1"/>
  <c r="AH790" i="1"/>
  <c r="AH774" i="1"/>
  <c r="AH758" i="1"/>
  <c r="AH742" i="1"/>
  <c r="AH726" i="1"/>
  <c r="AH710" i="1"/>
  <c r="AH694" i="1"/>
  <c r="AH678" i="1"/>
  <c r="AH957" i="1"/>
  <c r="U930" i="1"/>
  <c r="U994" i="1"/>
  <c r="AM998" i="1"/>
  <c r="AH958" i="1"/>
  <c r="AH955" i="1"/>
  <c r="U951" i="1"/>
  <c r="AH899" i="1"/>
  <c r="U895" i="1"/>
  <c r="AH851" i="1"/>
  <c r="U847" i="1"/>
  <c r="AH843" i="1"/>
  <c r="U839" i="1"/>
  <c r="AH787" i="1"/>
  <c r="AH755" i="1"/>
  <c r="AH731" i="1"/>
  <c r="AH699" i="1"/>
  <c r="AH675" i="1"/>
  <c r="U671" i="1"/>
  <c r="U751" i="1"/>
  <c r="U695" i="1"/>
  <c r="U727" i="1"/>
  <c r="AM561" i="1"/>
  <c r="AM864" i="1"/>
  <c r="AM553" i="1"/>
  <c r="AM776" i="1"/>
  <c r="AM712" i="1"/>
  <c r="AM648" i="1"/>
  <c r="AM405" i="1"/>
  <c r="AM769" i="1"/>
  <c r="AM705" i="1"/>
  <c r="AM641" i="1"/>
  <c r="AM590" i="1"/>
  <c r="AM538" i="1"/>
  <c r="AM832" i="1"/>
  <c r="AM569" i="1"/>
  <c r="AM524" i="1"/>
  <c r="AM263" i="1"/>
  <c r="H365" i="3"/>
  <c r="H406" i="3"/>
  <c r="H379" i="3"/>
  <c r="H358" i="3"/>
  <c r="N390" i="3"/>
  <c r="H351" i="3"/>
  <c r="H454" i="3"/>
  <c r="N154" i="3"/>
  <c r="N267" i="3"/>
  <c r="N487" i="3"/>
  <c r="N35" i="3"/>
  <c r="H374" i="3"/>
  <c r="H463" i="3"/>
  <c r="H326" i="3"/>
  <c r="N347" i="3"/>
  <c r="H443" i="3"/>
  <c r="N380" i="3"/>
  <c r="H48" i="3"/>
  <c r="N116" i="3"/>
  <c r="H470" i="3"/>
  <c r="H72" i="3"/>
  <c r="N303" i="3"/>
  <c r="H262" i="3"/>
  <c r="N306" i="3"/>
  <c r="H235" i="3"/>
  <c r="H367" i="3"/>
  <c r="H75" i="3"/>
  <c r="N413" i="3"/>
  <c r="N365" i="3"/>
  <c r="N406" i="3"/>
  <c r="N379" i="3"/>
  <c r="N358" i="3"/>
  <c r="H390" i="3"/>
  <c r="N351" i="3"/>
  <c r="N454" i="3"/>
  <c r="H154" i="3"/>
  <c r="H267" i="3"/>
  <c r="H487" i="3"/>
  <c r="H35" i="3"/>
  <c r="N374" i="3"/>
  <c r="N463" i="3"/>
  <c r="N326" i="3"/>
  <c r="H347" i="3"/>
  <c r="N443" i="3"/>
  <c r="H380" i="3"/>
  <c r="N48" i="3"/>
  <c r="H116" i="3"/>
  <c r="N470" i="3"/>
  <c r="N72" i="3"/>
  <c r="H303" i="3"/>
  <c r="N262" i="3"/>
  <c r="H306" i="3"/>
  <c r="N235" i="3"/>
  <c r="N367" i="3"/>
  <c r="N75" i="3"/>
  <c r="H413" i="3"/>
  <c r="N476" i="3"/>
  <c r="N338" i="3"/>
  <c r="H9" i="3"/>
  <c r="N175" i="3"/>
  <c r="H370" i="3"/>
  <c r="H477" i="3"/>
  <c r="H438" i="3"/>
  <c r="H422" i="3"/>
  <c r="H348" i="3"/>
  <c r="N192" i="3"/>
  <c r="H26" i="3"/>
  <c r="N500" i="3"/>
  <c r="H229" i="3"/>
  <c r="N381" i="3"/>
  <c r="H363" i="3"/>
  <c r="N404" i="3"/>
  <c r="H434" i="3"/>
  <c r="H322" i="3"/>
  <c r="H285" i="3"/>
  <c r="H220" i="3"/>
  <c r="H415" i="3"/>
  <c r="H490" i="3"/>
  <c r="H157" i="3"/>
  <c r="N115" i="3"/>
  <c r="H475" i="3"/>
  <c r="N176" i="3"/>
  <c r="H201" i="3"/>
  <c r="N223" i="3"/>
  <c r="H476" i="3"/>
  <c r="H338" i="3"/>
  <c r="N9" i="3"/>
  <c r="H175" i="3"/>
  <c r="N370" i="3"/>
  <c r="N477" i="3"/>
  <c r="N438" i="3"/>
  <c r="N422" i="3"/>
  <c r="N348" i="3"/>
  <c r="H192" i="3"/>
  <c r="N26" i="3"/>
  <c r="H500" i="3"/>
  <c r="N229" i="3"/>
  <c r="H381" i="3"/>
  <c r="N363" i="3"/>
  <c r="H404" i="3"/>
  <c r="N434" i="3"/>
  <c r="N322" i="3"/>
  <c r="N285" i="3"/>
  <c r="N220" i="3"/>
  <c r="N415" i="3"/>
  <c r="N490" i="3"/>
  <c r="N157" i="3"/>
  <c r="H115" i="3"/>
  <c r="N475" i="3"/>
  <c r="H176" i="3"/>
  <c r="N201" i="3"/>
  <c r="H223" i="3"/>
  <c r="N332" i="3"/>
  <c r="N287" i="3"/>
  <c r="H501" i="3"/>
  <c r="H364" i="3"/>
  <c r="H397" i="3"/>
  <c r="H436" i="3"/>
  <c r="H218" i="3"/>
  <c r="H179" i="3"/>
  <c r="H340" i="3"/>
  <c r="H460" i="3"/>
  <c r="N444" i="3"/>
  <c r="N274" i="3"/>
  <c r="H445" i="3"/>
  <c r="H199" i="3"/>
  <c r="H427" i="3"/>
  <c r="H396" i="3"/>
  <c r="H231" i="3"/>
  <c r="N239" i="3"/>
  <c r="H217" i="3"/>
  <c r="H213" i="3"/>
  <c r="N495" i="3"/>
  <c r="H30" i="3"/>
  <c r="N428" i="3"/>
  <c r="N372" i="3"/>
  <c r="H349" i="3"/>
  <c r="H253" i="3"/>
  <c r="N468" i="3"/>
  <c r="H332" i="3"/>
  <c r="H287" i="3"/>
  <c r="N501" i="3"/>
  <c r="N364" i="3"/>
  <c r="N397" i="3"/>
  <c r="N436" i="3"/>
  <c r="N218" i="3"/>
  <c r="N179" i="3"/>
  <c r="N340" i="3"/>
  <c r="N460" i="3"/>
  <c r="H444" i="3"/>
  <c r="H274" i="3"/>
  <c r="N445" i="3"/>
  <c r="N199" i="3"/>
  <c r="N427" i="3"/>
  <c r="N396" i="3"/>
  <c r="N231" i="3"/>
  <c r="H239" i="3"/>
  <c r="N217" i="3"/>
  <c r="N213" i="3"/>
  <c r="H495" i="3"/>
  <c r="N30" i="3"/>
  <c r="H428" i="3"/>
  <c r="H372" i="3"/>
  <c r="N349" i="3"/>
  <c r="N253" i="3"/>
  <c r="H468" i="3"/>
  <c r="H333" i="3"/>
  <c r="N11" i="3"/>
  <c r="N466" i="3"/>
  <c r="H493" i="3"/>
  <c r="N461" i="3"/>
  <c r="N317" i="3"/>
  <c r="N177" i="3"/>
  <c r="H429" i="3"/>
  <c r="N258" i="3"/>
  <c r="H238" i="3"/>
  <c r="N119" i="3"/>
  <c r="N402" i="3"/>
  <c r="N271" i="3"/>
  <c r="H278" i="3"/>
  <c r="H342" i="3"/>
  <c r="N412" i="3"/>
  <c r="N290" i="3"/>
  <c r="H498" i="3"/>
  <c r="H479" i="3"/>
  <c r="N294" i="3"/>
  <c r="H90" i="3"/>
  <c r="N301" i="3"/>
  <c r="H310" i="3"/>
  <c r="N299" i="3"/>
  <c r="N28" i="3"/>
  <c r="H447" i="3"/>
  <c r="N194" i="3"/>
  <c r="N333" i="3"/>
  <c r="H11" i="3"/>
  <c r="H466" i="3"/>
  <c r="N493" i="3"/>
  <c r="H461" i="3"/>
  <c r="H317" i="3"/>
  <c r="H177" i="3"/>
  <c r="N429" i="3"/>
  <c r="H258" i="3"/>
  <c r="N238" i="3"/>
  <c r="H119" i="3"/>
  <c r="H402" i="3"/>
  <c r="H271" i="3"/>
  <c r="N278" i="3"/>
  <c r="N342" i="3"/>
  <c r="H412" i="3"/>
  <c r="H290" i="3"/>
  <c r="N498" i="3"/>
  <c r="N479" i="3"/>
  <c r="H294" i="3"/>
  <c r="N90" i="3"/>
  <c r="H301" i="3"/>
  <c r="N310" i="3"/>
  <c r="H299" i="3"/>
  <c r="H28" i="3"/>
  <c r="N447" i="3"/>
  <c r="H194" i="3"/>
  <c r="I194" i="3" l="1"/>
  <c r="J194" i="3"/>
  <c r="AD28" i="3"/>
  <c r="J28" i="3"/>
  <c r="I28" i="3"/>
  <c r="I299" i="3"/>
  <c r="J299" i="3"/>
  <c r="J301" i="3"/>
  <c r="I301" i="3"/>
  <c r="I294" i="3"/>
  <c r="J294" i="3"/>
  <c r="I290" i="3"/>
  <c r="J290" i="3"/>
  <c r="I412" i="3"/>
  <c r="J412" i="3"/>
  <c r="I271" i="3"/>
  <c r="J271" i="3"/>
  <c r="I402" i="3"/>
  <c r="J402" i="3"/>
  <c r="I119" i="3"/>
  <c r="J119" i="3"/>
  <c r="I258" i="3"/>
  <c r="J258" i="3"/>
  <c r="I177" i="3"/>
  <c r="J177" i="3"/>
  <c r="I317" i="3"/>
  <c r="J317" i="3"/>
  <c r="J461" i="3"/>
  <c r="I461" i="3"/>
  <c r="J466" i="3"/>
  <c r="I466" i="3"/>
  <c r="I11" i="3"/>
  <c r="I3" i="11" s="1"/>
  <c r="AD11" i="3"/>
  <c r="J11" i="3"/>
  <c r="J447" i="3"/>
  <c r="I447" i="3"/>
  <c r="J310" i="3"/>
  <c r="I310" i="3"/>
  <c r="J90" i="3"/>
  <c r="I90" i="3"/>
  <c r="J479" i="3"/>
  <c r="I479" i="3"/>
  <c r="J498" i="3"/>
  <c r="I498" i="3"/>
  <c r="J342" i="3"/>
  <c r="I342" i="3"/>
  <c r="I278" i="3"/>
  <c r="J278" i="3"/>
  <c r="I238" i="3"/>
  <c r="J238" i="3"/>
  <c r="J429" i="3"/>
  <c r="I429" i="3"/>
  <c r="I493" i="3"/>
  <c r="J493" i="3"/>
  <c r="H6" i="11"/>
  <c r="B8" i="11" s="1"/>
  <c r="I333" i="3"/>
  <c r="J333" i="3"/>
  <c r="I468" i="3"/>
  <c r="J468" i="3"/>
  <c r="AD372" i="3"/>
  <c r="I372" i="3"/>
  <c r="J372" i="3"/>
  <c r="J428" i="3"/>
  <c r="I428" i="3"/>
  <c r="J495" i="3"/>
  <c r="I495" i="3"/>
  <c r="I239" i="3"/>
  <c r="J239" i="3"/>
  <c r="J274" i="3"/>
  <c r="I274" i="3"/>
  <c r="I444" i="3"/>
  <c r="J444" i="3"/>
  <c r="J287" i="3"/>
  <c r="I287" i="3"/>
  <c r="J332" i="3"/>
  <c r="I332" i="3"/>
  <c r="J253" i="3"/>
  <c r="I253" i="3"/>
  <c r="J349" i="3"/>
  <c r="I349" i="3"/>
  <c r="J30" i="3"/>
  <c r="I30" i="3"/>
  <c r="AD30" i="3"/>
  <c r="J213" i="3"/>
  <c r="I213" i="3"/>
  <c r="J217" i="3"/>
  <c r="I217" i="3"/>
  <c r="I231" i="3"/>
  <c r="J231" i="3"/>
  <c r="AD396" i="3"/>
  <c r="I396" i="3"/>
  <c r="J396" i="3"/>
  <c r="I427" i="3"/>
  <c r="J427" i="3"/>
  <c r="J199" i="3"/>
  <c r="I199" i="3"/>
  <c r="J445" i="3"/>
  <c r="I445" i="3"/>
  <c r="I460" i="3"/>
  <c r="J460" i="3"/>
  <c r="I340" i="3"/>
  <c r="J340" i="3"/>
  <c r="J179" i="3"/>
  <c r="I179" i="3"/>
  <c r="J218" i="3"/>
  <c r="I218" i="3"/>
  <c r="J436" i="3"/>
  <c r="I436" i="3"/>
  <c r="AD397" i="3"/>
  <c r="J397" i="3"/>
  <c r="I397" i="3"/>
  <c r="J364" i="3"/>
  <c r="I364" i="3"/>
  <c r="I501" i="3"/>
  <c r="J501" i="3"/>
  <c r="I223" i="3"/>
  <c r="J223" i="3"/>
  <c r="I176" i="3"/>
  <c r="J176" i="3"/>
  <c r="J115" i="3"/>
  <c r="I115" i="3"/>
  <c r="I404" i="3"/>
  <c r="J404" i="3"/>
  <c r="AD381" i="3"/>
  <c r="I381" i="3"/>
  <c r="J381" i="3"/>
  <c r="I500" i="3"/>
  <c r="J500" i="3"/>
  <c r="J192" i="3"/>
  <c r="I192" i="3"/>
  <c r="J175" i="3"/>
  <c r="I175" i="3"/>
  <c r="J338" i="3"/>
  <c r="I338" i="3"/>
  <c r="I476" i="3"/>
  <c r="J476" i="3"/>
  <c r="I201" i="3"/>
  <c r="J201" i="3"/>
  <c r="I475" i="3"/>
  <c r="J475" i="3"/>
  <c r="J157" i="3"/>
  <c r="I157" i="3"/>
  <c r="J490" i="3"/>
  <c r="I490" i="3"/>
  <c r="J415" i="3"/>
  <c r="I415" i="3"/>
  <c r="J220" i="3"/>
  <c r="I220" i="3"/>
  <c r="J285" i="3"/>
  <c r="I285" i="3"/>
  <c r="I322" i="3"/>
  <c r="J322" i="3"/>
  <c r="J434" i="3"/>
  <c r="I434" i="3"/>
  <c r="I363" i="3"/>
  <c r="J363" i="3"/>
  <c r="J229" i="3"/>
  <c r="I229" i="3"/>
  <c r="AD26" i="3"/>
  <c r="J26" i="3"/>
  <c r="I26" i="3"/>
  <c r="I348" i="3"/>
  <c r="J348" i="3"/>
  <c r="J422" i="3"/>
  <c r="I422" i="3"/>
  <c r="I438" i="3"/>
  <c r="J438" i="3"/>
  <c r="I477" i="3"/>
  <c r="J477" i="3"/>
  <c r="I370" i="3"/>
  <c r="J370" i="3"/>
  <c r="AD370" i="3"/>
  <c r="AD9" i="3"/>
  <c r="J9" i="3"/>
  <c r="I9" i="3"/>
  <c r="J413" i="3"/>
  <c r="I413" i="3"/>
  <c r="J306" i="3"/>
  <c r="I306" i="3"/>
  <c r="I303" i="3"/>
  <c r="J303" i="3"/>
  <c r="J116" i="3"/>
  <c r="I116" i="3"/>
  <c r="AD380" i="3"/>
  <c r="J380" i="3"/>
  <c r="I380" i="3"/>
  <c r="J347" i="3"/>
  <c r="I347" i="3"/>
  <c r="AD35" i="3"/>
  <c r="I35" i="3"/>
  <c r="J35" i="3"/>
  <c r="J487" i="3"/>
  <c r="I487" i="3"/>
  <c r="J267" i="3"/>
  <c r="I267" i="3"/>
  <c r="J154" i="3"/>
  <c r="I154" i="3"/>
  <c r="AD390" i="3"/>
  <c r="I390" i="3"/>
  <c r="J390" i="3"/>
  <c r="J75" i="3"/>
  <c r="I75" i="3"/>
  <c r="I367" i="3"/>
  <c r="J367" i="3"/>
  <c r="I235" i="3"/>
  <c r="J235" i="3"/>
  <c r="I262" i="3"/>
  <c r="J262" i="3"/>
  <c r="J72" i="3"/>
  <c r="I72" i="3"/>
  <c r="I470" i="3"/>
  <c r="J470" i="3"/>
  <c r="I48" i="3"/>
  <c r="J48" i="3"/>
  <c r="J443" i="3"/>
  <c r="I443" i="3"/>
  <c r="J326" i="3"/>
  <c r="I326" i="3"/>
  <c r="I463" i="3"/>
  <c r="J463" i="3"/>
  <c r="I374" i="3"/>
  <c r="J374" i="3"/>
  <c r="AD374" i="3"/>
  <c r="I454" i="3"/>
  <c r="J454" i="3"/>
  <c r="J351" i="3"/>
  <c r="I351" i="3"/>
  <c r="I358" i="3"/>
  <c r="J358" i="3"/>
  <c r="AD379" i="3"/>
  <c r="I379" i="3"/>
  <c r="J379" i="3"/>
  <c r="J406" i="3"/>
  <c r="I406" i="3"/>
  <c r="I365" i="3"/>
  <c r="J365" i="3"/>
  <c r="E156" i="3"/>
  <c r="K156" i="3"/>
  <c r="K59" i="3"/>
  <c r="E59" i="3"/>
  <c r="K219" i="3"/>
  <c r="E219" i="3"/>
  <c r="K355" i="3"/>
  <c r="E355" i="3"/>
  <c r="E483" i="3"/>
  <c r="K483" i="3"/>
  <c r="E286" i="3"/>
  <c r="K286" i="3"/>
  <c r="E266" i="3"/>
  <c r="K266" i="3"/>
  <c r="E394" i="3"/>
  <c r="K394" i="3"/>
  <c r="K323" i="3"/>
  <c r="E323" i="3"/>
  <c r="K269" i="3"/>
  <c r="E269" i="3"/>
  <c r="E92" i="3"/>
  <c r="K92" i="3"/>
  <c r="K16" i="3"/>
  <c r="E16" i="3"/>
  <c r="K105" i="3"/>
  <c r="E105" i="3"/>
  <c r="E102" i="3"/>
  <c r="K102" i="3"/>
  <c r="K165" i="3"/>
  <c r="E165" i="3"/>
  <c r="E51" i="3"/>
  <c r="K51" i="3"/>
  <c r="E171" i="3"/>
  <c r="K171" i="3"/>
  <c r="K252" i="3"/>
  <c r="E252" i="3"/>
  <c r="K125" i="3"/>
  <c r="E125" i="3"/>
  <c r="K263" i="3"/>
  <c r="E263" i="3"/>
  <c r="E391" i="3"/>
  <c r="K391" i="3"/>
  <c r="K137" i="3"/>
  <c r="E137" i="3"/>
  <c r="E96" i="3"/>
  <c r="K96" i="3"/>
  <c r="E441" i="3"/>
  <c r="K441" i="3"/>
  <c r="K241" i="3"/>
  <c r="E241" i="3"/>
  <c r="E215" i="3"/>
  <c r="K215" i="3"/>
  <c r="K469" i="3"/>
  <c r="E469" i="3"/>
  <c r="E430" i="3"/>
  <c r="K430" i="3"/>
  <c r="K459" i="3"/>
  <c r="E459" i="3"/>
  <c r="K40" i="3"/>
  <c r="E40" i="3"/>
  <c r="K121" i="3"/>
  <c r="E121" i="3"/>
  <c r="E15" i="3"/>
  <c r="K15" i="3"/>
  <c r="K83" i="3"/>
  <c r="E83" i="3"/>
  <c r="K32" i="3"/>
  <c r="E32" i="3"/>
  <c r="E118" i="3"/>
  <c r="K118" i="3"/>
  <c r="K13" i="3"/>
  <c r="E13" i="3"/>
  <c r="E126" i="3"/>
  <c r="K126" i="3"/>
  <c r="E124" i="3"/>
  <c r="K124" i="3"/>
  <c r="K12" i="3"/>
  <c r="E12" i="3"/>
  <c r="K305" i="3"/>
  <c r="E305" i="3"/>
  <c r="E433" i="3"/>
  <c r="K433" i="3"/>
  <c r="K230" i="3"/>
  <c r="E230" i="3"/>
  <c r="E204" i="3"/>
  <c r="K204" i="3"/>
  <c r="E344" i="3"/>
  <c r="K344" i="3"/>
  <c r="E472" i="3"/>
  <c r="K472" i="3"/>
  <c r="K480" i="3"/>
  <c r="E480" i="3"/>
  <c r="K453" i="3"/>
  <c r="E453" i="3"/>
  <c r="E414" i="3"/>
  <c r="K414" i="3"/>
  <c r="E395" i="3"/>
  <c r="K395" i="3"/>
  <c r="L30" i="3" a="1"/>
  <c r="L30" i="3" s="1"/>
  <c r="K159" i="3"/>
  <c r="E159" i="3"/>
  <c r="E23" i="3"/>
  <c r="K23" i="3"/>
  <c r="K147" i="3"/>
  <c r="E147" i="3"/>
  <c r="K95" i="3"/>
  <c r="E95" i="3"/>
  <c r="K240" i="3"/>
  <c r="E240" i="3"/>
  <c r="K499" i="3"/>
  <c r="E499" i="3"/>
  <c r="E302" i="3"/>
  <c r="K302" i="3"/>
  <c r="E282" i="3"/>
  <c r="K282" i="3"/>
  <c r="K410" i="3"/>
  <c r="E410" i="3"/>
  <c r="E356" i="3"/>
  <c r="K356" i="3"/>
  <c r="K329" i="3"/>
  <c r="E329" i="3"/>
  <c r="K255" i="3"/>
  <c r="E255" i="3"/>
  <c r="K331" i="3"/>
  <c r="E331" i="3"/>
  <c r="K132" i="3"/>
  <c r="E132" i="3"/>
  <c r="K135" i="3"/>
  <c r="E135" i="3"/>
  <c r="K64" i="3"/>
  <c r="E64" i="3"/>
  <c r="K309" i="3"/>
  <c r="E309" i="3"/>
  <c r="K69" i="3"/>
  <c r="E69" i="3"/>
  <c r="K66" i="3"/>
  <c r="E66" i="3"/>
  <c r="E146" i="3"/>
  <c r="K146" i="3"/>
  <c r="K169" i="3"/>
  <c r="E169" i="3"/>
  <c r="E167" i="3"/>
  <c r="K167" i="3"/>
  <c r="E180" i="3"/>
  <c r="K180" i="3"/>
  <c r="K260" i="3"/>
  <c r="E260" i="3"/>
  <c r="E236" i="3"/>
  <c r="K236" i="3"/>
  <c r="K335" i="3"/>
  <c r="E335" i="3"/>
  <c r="K496" i="3"/>
  <c r="E496" i="3"/>
  <c r="K462" i="3"/>
  <c r="E462" i="3"/>
  <c r="K55" i="3"/>
  <c r="E55" i="3"/>
  <c r="E246" i="3"/>
  <c r="K246" i="3"/>
  <c r="K97" i="3"/>
  <c r="E97" i="3"/>
  <c r="K81" i="3"/>
  <c r="E81" i="3"/>
  <c r="E100" i="3"/>
  <c r="K100" i="3"/>
  <c r="K50" i="3"/>
  <c r="E50" i="3"/>
  <c r="K244" i="3"/>
  <c r="E244" i="3"/>
  <c r="K93" i="3"/>
  <c r="E93" i="3"/>
  <c r="E79" i="3"/>
  <c r="K79" i="3"/>
  <c r="K56" i="3"/>
  <c r="E56" i="3"/>
  <c r="K77" i="3"/>
  <c r="E77" i="3"/>
  <c r="K153" i="3"/>
  <c r="E153" i="3"/>
  <c r="K142" i="3"/>
  <c r="E142" i="3"/>
  <c r="E321" i="3"/>
  <c r="K321" i="3"/>
  <c r="K449" i="3"/>
  <c r="E449" i="3"/>
  <c r="K251" i="3"/>
  <c r="E251" i="3"/>
  <c r="K225" i="3"/>
  <c r="E225" i="3"/>
  <c r="E360" i="3"/>
  <c r="K360" i="3"/>
  <c r="K107" i="3"/>
  <c r="E107" i="3"/>
  <c r="K485" i="3"/>
  <c r="E485" i="3"/>
  <c r="E446" i="3"/>
  <c r="K446" i="3"/>
  <c r="K383" i="3"/>
  <c r="E383" i="3"/>
  <c r="L28" i="3" a="1"/>
  <c r="L28" i="3" s="1"/>
  <c r="L17" i="3" a="1"/>
  <c r="L17" i="3" s="1"/>
  <c r="L18" i="3" a="1"/>
  <c r="L18" i="3" s="1"/>
  <c r="L6" i="3" a="1"/>
  <c r="L6" i="3" s="1"/>
  <c r="L19" i="3" a="1"/>
  <c r="L19" i="3" s="1"/>
  <c r="L23" i="3" a="1"/>
  <c r="L23" i="3" s="1"/>
  <c r="L16" i="3" a="1"/>
  <c r="L16" i="3" s="1"/>
  <c r="L33" i="3" a="1"/>
  <c r="L33" i="3" s="1"/>
  <c r="L37" i="3" a="1"/>
  <c r="L37" i="3" s="1"/>
  <c r="L41" i="3" a="1"/>
  <c r="L41" i="3" s="1"/>
  <c r="L45" i="3" a="1"/>
  <c r="L45" i="3" s="1"/>
  <c r="L49" i="3" a="1"/>
  <c r="L49" i="3" s="1"/>
  <c r="L53" i="3" a="1"/>
  <c r="L53" i="3" s="1"/>
  <c r="L57" i="3" a="1"/>
  <c r="L57" i="3" s="1"/>
  <c r="L61" i="3" a="1"/>
  <c r="L61" i="3" s="1"/>
  <c r="L29" i="3" a="1"/>
  <c r="L29" i="3" s="1"/>
  <c r="L5" i="3" a="1"/>
  <c r="L5" i="3" s="1"/>
  <c r="L21" i="3" a="1"/>
  <c r="L21" i="3" s="1"/>
  <c r="L26" i="3" a="1"/>
  <c r="L26" i="3" s="1"/>
  <c r="L14" i="3" a="1"/>
  <c r="L14" i="3" s="1"/>
  <c r="L20" i="3" a="1"/>
  <c r="L20" i="3" s="1"/>
  <c r="L4" i="3" a="1"/>
  <c r="L4" i="3" s="1"/>
  <c r="L24" i="3" a="1"/>
  <c r="L24" i="3" s="1"/>
  <c r="L34" i="3" a="1"/>
  <c r="L34" i="3" s="1"/>
  <c r="L38" i="3" a="1"/>
  <c r="L38" i="3" s="1"/>
  <c r="L42" i="3" a="1"/>
  <c r="L42" i="3" s="1"/>
  <c r="L46" i="3" a="1"/>
  <c r="L46" i="3" s="1"/>
  <c r="L50" i="3" a="1"/>
  <c r="L50" i="3" s="1"/>
  <c r="L9" i="3" a="1"/>
  <c r="L9" i="3" s="1"/>
  <c r="L25" i="3" a="1"/>
  <c r="L25" i="3" s="1"/>
  <c r="L15" i="3" a="1"/>
  <c r="L15" i="3" s="1"/>
  <c r="L22" i="3" a="1"/>
  <c r="L22" i="3" s="1"/>
  <c r="L3" i="3" a="1"/>
  <c r="L3" i="3" s="1"/>
  <c r="L8" i="3" a="1"/>
  <c r="L8" i="3" s="1"/>
  <c r="L31" i="3" a="1"/>
  <c r="L31" i="3" s="1"/>
  <c r="L35" i="3" a="1"/>
  <c r="L35" i="3" s="1"/>
  <c r="L39" i="3" a="1"/>
  <c r="L39" i="3" s="1"/>
  <c r="L43" i="3" a="1"/>
  <c r="L43" i="3" s="1"/>
  <c r="L47" i="3" a="1"/>
  <c r="L47" i="3" s="1"/>
  <c r="L51" i="3" a="1"/>
  <c r="L51" i="3" s="1"/>
  <c r="L55" i="3" a="1"/>
  <c r="L55" i="3" s="1"/>
  <c r="L59" i="3" a="1"/>
  <c r="L59" i="3" s="1"/>
  <c r="L63" i="3" a="1"/>
  <c r="L63" i="3" s="1"/>
  <c r="L13" i="3" a="1"/>
  <c r="L13" i="3" s="1"/>
  <c r="L10" i="3" a="1"/>
  <c r="L10" i="3" s="1"/>
  <c r="L27" i="3" a="1"/>
  <c r="L27" i="3" s="1"/>
  <c r="L7" i="3" a="1"/>
  <c r="L7" i="3" s="1"/>
  <c r="L36" i="3" a="1"/>
  <c r="L36" i="3" s="1"/>
  <c r="L40" i="3" a="1"/>
  <c r="L40" i="3" s="1"/>
  <c r="L44" i="3" a="1"/>
  <c r="L44" i="3" s="1"/>
  <c r="L48" i="3" a="1"/>
  <c r="L48" i="3" s="1"/>
  <c r="L52" i="3" a="1"/>
  <c r="L52" i="3" s="1"/>
  <c r="L56" i="3" a="1"/>
  <c r="L56" i="3" s="1"/>
  <c r="L60" i="3" a="1"/>
  <c r="L60" i="3" s="1"/>
  <c r="L64" i="3" a="1"/>
  <c r="L64" i="3" s="1"/>
  <c r="L67" i="3" a="1"/>
  <c r="L67" i="3" s="1"/>
  <c r="L75" i="3" a="1"/>
  <c r="L75" i="3" s="1"/>
  <c r="L83" i="3" a="1"/>
  <c r="L83" i="3" s="1"/>
  <c r="L91" i="3" a="1"/>
  <c r="L91" i="3" s="1"/>
  <c r="L99" i="3" a="1"/>
  <c r="L99" i="3" s="1"/>
  <c r="L115" i="3" a="1"/>
  <c r="L115" i="3" s="1"/>
  <c r="L123" i="3" a="1"/>
  <c r="L123" i="3" s="1"/>
  <c r="L131" i="3" a="1"/>
  <c r="L131" i="3" s="1"/>
  <c r="L139" i="3" a="1"/>
  <c r="L139" i="3" s="1"/>
  <c r="L147" i="3" a="1"/>
  <c r="L147" i="3" s="1"/>
  <c r="L106" i="3" a="1"/>
  <c r="L106" i="3" s="1"/>
  <c r="L167" i="3" a="1"/>
  <c r="L167" i="3" s="1"/>
  <c r="L199" i="3" a="1"/>
  <c r="L199" i="3" s="1"/>
  <c r="L231" i="3" a="1"/>
  <c r="L231" i="3" s="1"/>
  <c r="L260" i="3" a="1"/>
  <c r="L260" i="3" s="1"/>
  <c r="L268" i="3" a="1"/>
  <c r="L268" i="3" s="1"/>
  <c r="L276" i="3" a="1"/>
  <c r="L276" i="3" s="1"/>
  <c r="L284" i="3" a="1"/>
  <c r="L284" i="3" s="1"/>
  <c r="L292" i="3" a="1"/>
  <c r="L292" i="3" s="1"/>
  <c r="L300" i="3" a="1"/>
  <c r="L300" i="3" s="1"/>
  <c r="L308" i="3" a="1"/>
  <c r="L308" i="3" s="1"/>
  <c r="L178" i="3" a="1"/>
  <c r="L178" i="3" s="1"/>
  <c r="L210" i="3" a="1"/>
  <c r="L210" i="3" s="1"/>
  <c r="L242" i="3" a="1"/>
  <c r="L242" i="3" s="1"/>
  <c r="L165" i="3" a="1"/>
  <c r="L165" i="3" s="1"/>
  <c r="L197" i="3" a="1"/>
  <c r="L197" i="3" s="1"/>
  <c r="L229" i="3" a="1"/>
  <c r="L229" i="3" s="1"/>
  <c r="L152" i="3" a="1"/>
  <c r="L152" i="3" s="1"/>
  <c r="L184" i="3" a="1"/>
  <c r="L184" i="3" s="1"/>
  <c r="L216" i="3" a="1"/>
  <c r="L216" i="3" s="1"/>
  <c r="L248" i="3" a="1"/>
  <c r="L248" i="3" s="1"/>
  <c r="L332" i="3" a="1"/>
  <c r="L332" i="3" s="1"/>
  <c r="L364" i="3" a="1"/>
  <c r="L364" i="3" s="1"/>
  <c r="L396" i="3" a="1"/>
  <c r="L396" i="3" s="1"/>
  <c r="L428" i="3" a="1"/>
  <c r="L428" i="3" s="1"/>
  <c r="L436" i="3" a="1"/>
  <c r="L436" i="3" s="1"/>
  <c r="L444" i="3" a="1"/>
  <c r="L444" i="3" s="1"/>
  <c r="L452" i="3" a="1"/>
  <c r="L452" i="3" s="1"/>
  <c r="L475" i="3" a="1"/>
  <c r="L475" i="3" s="1"/>
  <c r="L315" i="3" a="1"/>
  <c r="L315" i="3" s="1"/>
  <c r="L347" i="3" a="1"/>
  <c r="L347" i="3" s="1"/>
  <c r="L379" i="3" a="1"/>
  <c r="L379" i="3" s="1"/>
  <c r="L411" i="3" a="1"/>
  <c r="L411" i="3" s="1"/>
  <c r="L470" i="3" a="1"/>
  <c r="L470" i="3" s="1"/>
  <c r="L310" i="3" a="1"/>
  <c r="L310" i="3" s="1"/>
  <c r="L342" i="3" a="1"/>
  <c r="L342" i="3" s="1"/>
  <c r="L374" i="3" a="1"/>
  <c r="L374" i="3" s="1"/>
  <c r="L406" i="3" a="1"/>
  <c r="L406" i="3" s="1"/>
  <c r="L465" i="3" a="1"/>
  <c r="L465" i="3" s="1"/>
  <c r="L497" i="3" a="1"/>
  <c r="L497" i="3" s="1"/>
  <c r="L337" i="3" a="1"/>
  <c r="L337" i="3" s="1"/>
  <c r="L369" i="3" a="1"/>
  <c r="L369" i="3" s="1"/>
  <c r="L401" i="3" a="1"/>
  <c r="L401" i="3" s="1"/>
  <c r="L462" i="3" a="1"/>
  <c r="L462" i="3" s="1"/>
  <c r="L492" i="3" a="1"/>
  <c r="L492" i="3" s="1"/>
  <c r="L68" i="3" a="1"/>
  <c r="L68" i="3" s="1"/>
  <c r="L76" i="3" a="1"/>
  <c r="L76" i="3" s="1"/>
  <c r="L84" i="3" a="1"/>
  <c r="L84" i="3" s="1"/>
  <c r="L92" i="3" a="1"/>
  <c r="L92" i="3" s="1"/>
  <c r="L100" i="3" a="1"/>
  <c r="L100" i="3" s="1"/>
  <c r="L116" i="3" a="1"/>
  <c r="L116" i="3" s="1"/>
  <c r="L124" i="3" a="1"/>
  <c r="L124" i="3" s="1"/>
  <c r="L132" i="3" a="1"/>
  <c r="L132" i="3" s="1"/>
  <c r="L140" i="3" a="1"/>
  <c r="L140" i="3" s="1"/>
  <c r="L148" i="3" a="1"/>
  <c r="L148" i="3" s="1"/>
  <c r="L110" i="3" a="1"/>
  <c r="L110" i="3" s="1"/>
  <c r="L171" i="3" a="1"/>
  <c r="L171" i="3" s="1"/>
  <c r="L203" i="3" a="1"/>
  <c r="L203" i="3" s="1"/>
  <c r="L235" i="3" a="1"/>
  <c r="L235" i="3" s="1"/>
  <c r="L261" i="3" a="1"/>
  <c r="L261" i="3" s="1"/>
  <c r="L269" i="3" a="1"/>
  <c r="L269" i="3" s="1"/>
  <c r="L277" i="3" a="1"/>
  <c r="L277" i="3" s="1"/>
  <c r="L285" i="3" a="1"/>
  <c r="L285" i="3" s="1"/>
  <c r="L293" i="3" a="1"/>
  <c r="L293" i="3" s="1"/>
  <c r="L301" i="3" a="1"/>
  <c r="L301" i="3" s="1"/>
  <c r="L309" i="3" a="1"/>
  <c r="L309" i="3" s="1"/>
  <c r="L182" i="3" a="1"/>
  <c r="L182" i="3" s="1"/>
  <c r="L214" i="3" a="1"/>
  <c r="L214" i="3" s="1"/>
  <c r="L246" i="3" a="1"/>
  <c r="L246" i="3" s="1"/>
  <c r="L169" i="3" a="1"/>
  <c r="L169" i="3" s="1"/>
  <c r="L201" i="3" a="1"/>
  <c r="L201" i="3" s="1"/>
  <c r="L233" i="3" a="1"/>
  <c r="L233" i="3" s="1"/>
  <c r="L156" i="3" a="1"/>
  <c r="L156" i="3" s="1"/>
  <c r="L188" i="3" a="1"/>
  <c r="L188" i="3" s="1"/>
  <c r="L220" i="3" a="1"/>
  <c r="L220" i="3" s="1"/>
  <c r="L252" i="3" a="1"/>
  <c r="L252" i="3" s="1"/>
  <c r="L336" i="3" a="1"/>
  <c r="L336" i="3" s="1"/>
  <c r="L368" i="3" a="1"/>
  <c r="L368" i="3" s="1"/>
  <c r="L400" i="3" a="1"/>
  <c r="L400" i="3" s="1"/>
  <c r="L429" i="3" a="1"/>
  <c r="L429" i="3" s="1"/>
  <c r="L437" i="3" a="1"/>
  <c r="L437" i="3" s="1"/>
  <c r="L445" i="3" a="1"/>
  <c r="L445" i="3" s="1"/>
  <c r="L453" i="3" a="1"/>
  <c r="L453" i="3" s="1"/>
  <c r="L479" i="3" a="1"/>
  <c r="L479" i="3" s="1"/>
  <c r="L319" i="3" a="1"/>
  <c r="L319" i="3" s="1"/>
  <c r="L351" i="3" a="1"/>
  <c r="L351" i="3" s="1"/>
  <c r="L383" i="3" a="1"/>
  <c r="L383" i="3" s="1"/>
  <c r="L415" i="3" a="1"/>
  <c r="L415" i="3" s="1"/>
  <c r="L474" i="3" a="1"/>
  <c r="L474" i="3" s="1"/>
  <c r="L314" i="3" a="1"/>
  <c r="L314" i="3" s="1"/>
  <c r="L346" i="3" a="1"/>
  <c r="L346" i="3" s="1"/>
  <c r="L378" i="3" a="1"/>
  <c r="L378" i="3" s="1"/>
  <c r="L410" i="3" a="1"/>
  <c r="L410" i="3" s="1"/>
  <c r="L468" i="3" a="1"/>
  <c r="L468" i="3" s="1"/>
  <c r="L501" i="3" a="1"/>
  <c r="L501" i="3" s="1"/>
  <c r="L341" i="3" a="1"/>
  <c r="L341" i="3" s="1"/>
  <c r="L373" i="3" a="1"/>
  <c r="L373" i="3" s="1"/>
  <c r="L405" i="3" a="1"/>
  <c r="L405" i="3" s="1"/>
  <c r="L69" i="3" a="1"/>
  <c r="L69" i="3" s="1"/>
  <c r="L77" i="3" a="1"/>
  <c r="L77" i="3" s="1"/>
  <c r="L85" i="3" a="1"/>
  <c r="L85" i="3" s="1"/>
  <c r="L93" i="3" a="1"/>
  <c r="L93" i="3" s="1"/>
  <c r="L101" i="3" a="1"/>
  <c r="L101" i="3" s="1"/>
  <c r="L117" i="3" a="1"/>
  <c r="L117" i="3" s="1"/>
  <c r="L125" i="3" a="1"/>
  <c r="L125" i="3" s="1"/>
  <c r="L133" i="3" a="1"/>
  <c r="L133" i="3" s="1"/>
  <c r="L141" i="3" a="1"/>
  <c r="L141" i="3" s="1"/>
  <c r="L149" i="3" a="1"/>
  <c r="L149" i="3" s="1"/>
  <c r="L105" i="3" a="1"/>
  <c r="L105" i="3" s="1"/>
  <c r="L175" i="3" a="1"/>
  <c r="L175" i="3" s="1"/>
  <c r="L207" i="3" a="1"/>
  <c r="L207" i="3" s="1"/>
  <c r="L239" i="3" a="1"/>
  <c r="L239" i="3" s="1"/>
  <c r="L262" i="3" a="1"/>
  <c r="L262" i="3" s="1"/>
  <c r="L270" i="3" a="1"/>
  <c r="L270" i="3" s="1"/>
  <c r="L278" i="3" a="1"/>
  <c r="L278" i="3" s="1"/>
  <c r="L286" i="3" a="1"/>
  <c r="L286" i="3" s="1"/>
  <c r="L294" i="3" a="1"/>
  <c r="L294" i="3" s="1"/>
  <c r="L302" i="3" a="1"/>
  <c r="L302" i="3" s="1"/>
  <c r="L154" i="3" a="1"/>
  <c r="L154" i="3" s="1"/>
  <c r="L186" i="3" a="1"/>
  <c r="L186" i="3" s="1"/>
  <c r="L218" i="3" a="1"/>
  <c r="L218" i="3" s="1"/>
  <c r="L250" i="3" a="1"/>
  <c r="L250" i="3" s="1"/>
  <c r="L173" i="3" a="1"/>
  <c r="L173" i="3" s="1"/>
  <c r="L205" i="3" a="1"/>
  <c r="L205" i="3" s="1"/>
  <c r="L237" i="3" a="1"/>
  <c r="L237" i="3" s="1"/>
  <c r="L160" i="3" a="1"/>
  <c r="L160" i="3" s="1"/>
  <c r="L192" i="3" a="1"/>
  <c r="L192" i="3" s="1"/>
  <c r="L224" i="3" a="1"/>
  <c r="L224" i="3" s="1"/>
  <c r="L256" i="3" a="1"/>
  <c r="L256" i="3" s="1"/>
  <c r="L340" i="3" a="1"/>
  <c r="L340" i="3" s="1"/>
  <c r="L372" i="3" a="1"/>
  <c r="L372" i="3" s="1"/>
  <c r="L404" i="3" a="1"/>
  <c r="L404" i="3" s="1"/>
  <c r="L430" i="3" a="1"/>
  <c r="L430" i="3" s="1"/>
  <c r="L438" i="3" a="1"/>
  <c r="L438" i="3" s="1"/>
  <c r="L446" i="3" a="1"/>
  <c r="L446" i="3" s="1"/>
  <c r="L454" i="3" a="1"/>
  <c r="L454" i="3" s="1"/>
  <c r="L483" i="3" a="1"/>
  <c r="L483" i="3" s="1"/>
  <c r="L323" i="3" a="1"/>
  <c r="L323" i="3" s="1"/>
  <c r="L355" i="3" a="1"/>
  <c r="L355" i="3" s="1"/>
  <c r="L387" i="3" a="1"/>
  <c r="L387" i="3" s="1"/>
  <c r="L419" i="3" a="1"/>
  <c r="L419" i="3" s="1"/>
  <c r="L478" i="3" a="1"/>
  <c r="L478" i="3" s="1"/>
  <c r="L318" i="3" a="1"/>
  <c r="L318" i="3" s="1"/>
  <c r="L350" i="3" a="1"/>
  <c r="L350" i="3" s="1"/>
  <c r="L382" i="3" a="1"/>
  <c r="L382" i="3" s="1"/>
  <c r="L414" i="3" a="1"/>
  <c r="L414" i="3" s="1"/>
  <c r="L472" i="3" a="1"/>
  <c r="L472" i="3" s="1"/>
  <c r="L313" i="3" a="1"/>
  <c r="L313" i="3" s="1"/>
  <c r="L345" i="3" a="1"/>
  <c r="L345" i="3" s="1"/>
  <c r="L377" i="3" a="1"/>
  <c r="L377" i="3" s="1"/>
  <c r="L409" i="3" a="1"/>
  <c r="L409" i="3" s="1"/>
  <c r="L469" i="3" a="1"/>
  <c r="L469" i="3" s="1"/>
  <c r="L500" i="3" a="1"/>
  <c r="L500" i="3" s="1"/>
  <c r="L11" i="3" a="1"/>
  <c r="L11" i="3" s="1"/>
  <c r="L54" i="3" a="1"/>
  <c r="L54" i="3" s="1"/>
  <c r="L70" i="3" a="1"/>
  <c r="L70" i="3" s="1"/>
  <c r="L78" i="3" a="1"/>
  <c r="L78" i="3" s="1"/>
  <c r="L86" i="3" a="1"/>
  <c r="L86" i="3" s="1"/>
  <c r="L94" i="3" a="1"/>
  <c r="L94" i="3" s="1"/>
  <c r="L104" i="3" a="1"/>
  <c r="L104" i="3" s="1"/>
  <c r="L118" i="3" a="1"/>
  <c r="L118" i="3" s="1"/>
  <c r="L126" i="3" a="1"/>
  <c r="L126" i="3" s="1"/>
  <c r="L134" i="3" a="1"/>
  <c r="L134" i="3" s="1"/>
  <c r="L142" i="3" a="1"/>
  <c r="L142" i="3" s="1"/>
  <c r="L150" i="3" a="1"/>
  <c r="L150" i="3" s="1"/>
  <c r="L109" i="3" a="1"/>
  <c r="L109" i="3" s="1"/>
  <c r="L179" i="3" a="1"/>
  <c r="L179" i="3" s="1"/>
  <c r="L211" i="3" a="1"/>
  <c r="L211" i="3" s="1"/>
  <c r="L243" i="3" a="1"/>
  <c r="L243" i="3" s="1"/>
  <c r="L263" i="3" a="1"/>
  <c r="L263" i="3" s="1"/>
  <c r="L271" i="3" a="1"/>
  <c r="L271" i="3" s="1"/>
  <c r="L279" i="3" a="1"/>
  <c r="L279" i="3" s="1"/>
  <c r="L287" i="3" a="1"/>
  <c r="L287" i="3" s="1"/>
  <c r="L295" i="3" a="1"/>
  <c r="L295" i="3" s="1"/>
  <c r="L303" i="3" a="1"/>
  <c r="L303" i="3" s="1"/>
  <c r="L158" i="3" a="1"/>
  <c r="L158" i="3" s="1"/>
  <c r="L190" i="3" a="1"/>
  <c r="L190" i="3" s="1"/>
  <c r="L222" i="3" a="1"/>
  <c r="L222" i="3" s="1"/>
  <c r="L254" i="3" a="1"/>
  <c r="L254" i="3" s="1"/>
  <c r="L177" i="3" a="1"/>
  <c r="L177" i="3" s="1"/>
  <c r="L209" i="3" a="1"/>
  <c r="L209" i="3" s="1"/>
  <c r="L241" i="3" a="1"/>
  <c r="L241" i="3" s="1"/>
  <c r="L164" i="3" a="1"/>
  <c r="L164" i="3" s="1"/>
  <c r="L196" i="3" a="1"/>
  <c r="L196" i="3" s="1"/>
  <c r="L228" i="3" a="1"/>
  <c r="L228" i="3" s="1"/>
  <c r="L312" i="3" a="1"/>
  <c r="L312" i="3" s="1"/>
  <c r="L344" i="3" a="1"/>
  <c r="L344" i="3" s="1"/>
  <c r="L376" i="3" a="1"/>
  <c r="L376" i="3" s="1"/>
  <c r="L408" i="3" a="1"/>
  <c r="L408" i="3" s="1"/>
  <c r="L431" i="3" a="1"/>
  <c r="L431" i="3" s="1"/>
  <c r="L439" i="3" a="1"/>
  <c r="L439" i="3" s="1"/>
  <c r="L447" i="3" a="1"/>
  <c r="L447" i="3" s="1"/>
  <c r="L456" i="3" a="1"/>
  <c r="L456" i="3" s="1"/>
  <c r="L487" i="3" a="1"/>
  <c r="L487" i="3" s="1"/>
  <c r="L327" i="3" a="1"/>
  <c r="L327" i="3" s="1"/>
  <c r="L359" i="3" a="1"/>
  <c r="L359" i="3" s="1"/>
  <c r="L391" i="3" a="1"/>
  <c r="L391" i="3" s="1"/>
  <c r="L423" i="3" a="1"/>
  <c r="L423" i="3" s="1"/>
  <c r="L482" i="3" a="1"/>
  <c r="L482" i="3" s="1"/>
  <c r="L322" i="3" a="1"/>
  <c r="L322" i="3" s="1"/>
  <c r="L354" i="3" a="1"/>
  <c r="L354" i="3" s="1"/>
  <c r="L386" i="3" a="1"/>
  <c r="L386" i="3" s="1"/>
  <c r="L418" i="3" a="1"/>
  <c r="L418" i="3" s="1"/>
  <c r="L477" i="3" a="1"/>
  <c r="L477" i="3" s="1"/>
  <c r="L317" i="3" a="1"/>
  <c r="L317" i="3" s="1"/>
  <c r="L349" i="3" a="1"/>
  <c r="L349" i="3" s="1"/>
  <c r="L381" i="3" a="1"/>
  <c r="L381" i="3" s="1"/>
  <c r="L413" i="3" a="1"/>
  <c r="L413" i="3" s="1"/>
  <c r="L473" i="3" a="1"/>
  <c r="L473" i="3" s="1"/>
  <c r="L58" i="3" a="1"/>
  <c r="L58" i="3" s="1"/>
  <c r="L71" i="3" a="1"/>
  <c r="L71" i="3" s="1"/>
  <c r="L79" i="3" a="1"/>
  <c r="L79" i="3" s="1"/>
  <c r="L87" i="3" a="1"/>
  <c r="L87" i="3" s="1"/>
  <c r="L95" i="3" a="1"/>
  <c r="L95" i="3" s="1"/>
  <c r="L108" i="3" a="1"/>
  <c r="L108" i="3" s="1"/>
  <c r="L119" i="3" a="1"/>
  <c r="L119" i="3" s="1"/>
  <c r="L127" i="3" a="1"/>
  <c r="L127" i="3" s="1"/>
  <c r="L135" i="3" a="1"/>
  <c r="L135" i="3" s="1"/>
  <c r="L143" i="3" a="1"/>
  <c r="L143" i="3" s="1"/>
  <c r="L103" i="3" a="1"/>
  <c r="L103" i="3" s="1"/>
  <c r="L151" i="3" a="1"/>
  <c r="L151" i="3" s="1"/>
  <c r="L183" i="3" a="1"/>
  <c r="L183" i="3" s="1"/>
  <c r="L215" i="3" a="1"/>
  <c r="L215" i="3" s="1"/>
  <c r="L247" i="3" a="1"/>
  <c r="L247" i="3" s="1"/>
  <c r="L264" i="3" a="1"/>
  <c r="L264" i="3" s="1"/>
  <c r="L272" i="3" a="1"/>
  <c r="L272" i="3" s="1"/>
  <c r="L280" i="3" a="1"/>
  <c r="L280" i="3" s="1"/>
  <c r="L288" i="3" a="1"/>
  <c r="L288" i="3" s="1"/>
  <c r="L296" i="3" a="1"/>
  <c r="L296" i="3" s="1"/>
  <c r="L304" i="3" a="1"/>
  <c r="L304" i="3" s="1"/>
  <c r="L162" i="3" a="1"/>
  <c r="L162" i="3" s="1"/>
  <c r="L194" i="3" a="1"/>
  <c r="L194" i="3" s="1"/>
  <c r="L226" i="3" a="1"/>
  <c r="L226" i="3" s="1"/>
  <c r="L258" i="3" a="1"/>
  <c r="L258" i="3" s="1"/>
  <c r="L181" i="3" a="1"/>
  <c r="L181" i="3" s="1"/>
  <c r="L213" i="3" a="1"/>
  <c r="L213" i="3" s="1"/>
  <c r="L245" i="3" a="1"/>
  <c r="L245" i="3" s="1"/>
  <c r="L168" i="3" a="1"/>
  <c r="L168" i="3" s="1"/>
  <c r="L200" i="3" a="1"/>
  <c r="L200" i="3" s="1"/>
  <c r="L232" i="3" a="1"/>
  <c r="L232" i="3" s="1"/>
  <c r="L316" i="3" a="1"/>
  <c r="L316" i="3" s="1"/>
  <c r="L348" i="3" a="1"/>
  <c r="L348" i="3" s="1"/>
  <c r="L380" i="3" a="1"/>
  <c r="L380" i="3" s="1"/>
  <c r="L412" i="3" a="1"/>
  <c r="L412" i="3" s="1"/>
  <c r="L432" i="3" a="1"/>
  <c r="L432" i="3" s="1"/>
  <c r="L440" i="3" a="1"/>
  <c r="L440" i="3" s="1"/>
  <c r="L448" i="3" a="1"/>
  <c r="L448" i="3" s="1"/>
  <c r="L460" i="3" a="1"/>
  <c r="L460" i="3" s="1"/>
  <c r="L491" i="3" a="1"/>
  <c r="L491" i="3" s="1"/>
  <c r="L331" i="3" a="1"/>
  <c r="L331" i="3" s="1"/>
  <c r="L363" i="3" a="1"/>
  <c r="L363" i="3" s="1"/>
  <c r="L395" i="3" a="1"/>
  <c r="L395" i="3" s="1"/>
  <c r="L427" i="3" a="1"/>
  <c r="L427" i="3" s="1"/>
  <c r="L486" i="3" a="1"/>
  <c r="L486" i="3" s="1"/>
  <c r="L326" i="3" a="1"/>
  <c r="L326" i="3" s="1"/>
  <c r="L358" i="3" a="1"/>
  <c r="L358" i="3" s="1"/>
  <c r="L390" i="3" a="1"/>
  <c r="L390" i="3" s="1"/>
  <c r="L422" i="3" a="1"/>
  <c r="L422" i="3" s="1"/>
  <c r="L481" i="3" a="1"/>
  <c r="L481" i="3" s="1"/>
  <c r="L321" i="3" a="1"/>
  <c r="L321" i="3" s="1"/>
  <c r="L353" i="3" a="1"/>
  <c r="L353" i="3" s="1"/>
  <c r="L385" i="3" a="1"/>
  <c r="L385" i="3" s="1"/>
  <c r="L417" i="3" a="1"/>
  <c r="L417" i="3" s="1"/>
  <c r="L476" i="3" a="1"/>
  <c r="L476" i="3" s="1"/>
  <c r="L62" i="3" a="1"/>
  <c r="L62" i="3" s="1"/>
  <c r="L72" i="3" a="1"/>
  <c r="L72" i="3" s="1"/>
  <c r="L80" i="3" a="1"/>
  <c r="L80" i="3" s="1"/>
  <c r="L88" i="3" a="1"/>
  <c r="L88" i="3" s="1"/>
  <c r="L96" i="3" a="1"/>
  <c r="L96" i="3" s="1"/>
  <c r="L112" i="3" a="1"/>
  <c r="L112" i="3" s="1"/>
  <c r="L120" i="3" a="1"/>
  <c r="L120" i="3" s="1"/>
  <c r="L128" i="3" a="1"/>
  <c r="L128" i="3" s="1"/>
  <c r="L136" i="3" a="1"/>
  <c r="L136" i="3" s="1"/>
  <c r="L144" i="3" a="1"/>
  <c r="L144" i="3" s="1"/>
  <c r="L107" i="3" a="1"/>
  <c r="L107" i="3" s="1"/>
  <c r="L155" i="3" a="1"/>
  <c r="L155" i="3" s="1"/>
  <c r="L187" i="3" a="1"/>
  <c r="L187" i="3" s="1"/>
  <c r="L219" i="3" a="1"/>
  <c r="L219" i="3" s="1"/>
  <c r="L251" i="3" a="1"/>
  <c r="L251" i="3" s="1"/>
  <c r="L265" i="3" a="1"/>
  <c r="L265" i="3" s="1"/>
  <c r="L273" i="3" a="1"/>
  <c r="L273" i="3" s="1"/>
  <c r="L281" i="3" a="1"/>
  <c r="L281" i="3" s="1"/>
  <c r="L289" i="3" a="1"/>
  <c r="L289" i="3" s="1"/>
  <c r="L297" i="3" a="1"/>
  <c r="L297" i="3" s="1"/>
  <c r="L305" i="3" a="1"/>
  <c r="L305" i="3" s="1"/>
  <c r="L166" i="3" a="1"/>
  <c r="L166" i="3" s="1"/>
  <c r="L198" i="3" a="1"/>
  <c r="L198" i="3" s="1"/>
  <c r="L230" i="3" a="1"/>
  <c r="L230" i="3" s="1"/>
  <c r="L153" i="3" a="1"/>
  <c r="L153" i="3" s="1"/>
  <c r="L185" i="3" a="1"/>
  <c r="L185" i="3" s="1"/>
  <c r="L217" i="3" a="1"/>
  <c r="L217" i="3" s="1"/>
  <c r="L249" i="3" a="1"/>
  <c r="L249" i="3" s="1"/>
  <c r="L172" i="3" a="1"/>
  <c r="L172" i="3" s="1"/>
  <c r="L204" i="3" a="1"/>
  <c r="L204" i="3" s="1"/>
  <c r="L236" i="3" a="1"/>
  <c r="L236" i="3" s="1"/>
  <c r="L320" i="3" a="1"/>
  <c r="L320" i="3" s="1"/>
  <c r="L352" i="3" a="1"/>
  <c r="L352" i="3" s="1"/>
  <c r="L384" i="3" a="1"/>
  <c r="L384" i="3" s="1"/>
  <c r="L416" i="3" a="1"/>
  <c r="L416" i="3" s="1"/>
  <c r="L433" i="3" a="1"/>
  <c r="L433" i="3" s="1"/>
  <c r="L441" i="3" a="1"/>
  <c r="L441" i="3" s="1"/>
  <c r="L449" i="3" a="1"/>
  <c r="L449" i="3" s="1"/>
  <c r="L464" i="3" a="1"/>
  <c r="L464" i="3" s="1"/>
  <c r="L495" i="3" a="1"/>
  <c r="L495" i="3" s="1"/>
  <c r="L335" i="3" a="1"/>
  <c r="L335" i="3" s="1"/>
  <c r="L367" i="3" a="1"/>
  <c r="L367" i="3" s="1"/>
  <c r="L399" i="3" a="1"/>
  <c r="L399" i="3" s="1"/>
  <c r="L455" i="3" a="1"/>
  <c r="L455" i="3" s="1"/>
  <c r="L490" i="3" a="1"/>
  <c r="L490" i="3" s="1"/>
  <c r="L330" i="3" a="1"/>
  <c r="L330" i="3" s="1"/>
  <c r="L362" i="3" a="1"/>
  <c r="L362" i="3" s="1"/>
  <c r="L394" i="3" a="1"/>
  <c r="L394" i="3" s="1"/>
  <c r="L426" i="3" a="1"/>
  <c r="L426" i="3" s="1"/>
  <c r="L485" i="3" a="1"/>
  <c r="L485" i="3" s="1"/>
  <c r="L325" i="3" a="1"/>
  <c r="L325" i="3" s="1"/>
  <c r="L357" i="3" a="1"/>
  <c r="L357" i="3" s="1"/>
  <c r="L389" i="3" a="1"/>
  <c r="L389" i="3" s="1"/>
  <c r="L421" i="3" a="1"/>
  <c r="L421" i="3" s="1"/>
  <c r="L480" i="3" a="1"/>
  <c r="L480" i="3" s="1"/>
  <c r="L65" i="3" a="1"/>
  <c r="L65" i="3" s="1"/>
  <c r="L73" i="3" a="1"/>
  <c r="L73" i="3" s="1"/>
  <c r="L81" i="3" a="1"/>
  <c r="L81" i="3" s="1"/>
  <c r="L89" i="3" a="1"/>
  <c r="L89" i="3" s="1"/>
  <c r="L97" i="3" a="1"/>
  <c r="L97" i="3" s="1"/>
  <c r="L113" i="3" a="1"/>
  <c r="L113" i="3" s="1"/>
  <c r="L121" i="3" a="1"/>
  <c r="L121" i="3" s="1"/>
  <c r="L129" i="3" a="1"/>
  <c r="L129" i="3" s="1"/>
  <c r="L137" i="3" a="1"/>
  <c r="L137" i="3" s="1"/>
  <c r="L145" i="3" a="1"/>
  <c r="L145" i="3" s="1"/>
  <c r="L111" i="3" a="1"/>
  <c r="L111" i="3" s="1"/>
  <c r="L159" i="3" a="1"/>
  <c r="L159" i="3" s="1"/>
  <c r="L191" i="3" a="1"/>
  <c r="L191" i="3" s="1"/>
  <c r="L223" i="3" a="1"/>
  <c r="L223" i="3" s="1"/>
  <c r="L255" i="3" a="1"/>
  <c r="L255" i="3" s="1"/>
  <c r="L266" i="3" a="1"/>
  <c r="L266" i="3" s="1"/>
  <c r="L274" i="3" a="1"/>
  <c r="L274" i="3" s="1"/>
  <c r="L282" i="3" a="1"/>
  <c r="L282" i="3" s="1"/>
  <c r="L290" i="3" a="1"/>
  <c r="L290" i="3" s="1"/>
  <c r="L298" i="3" a="1"/>
  <c r="L298" i="3" s="1"/>
  <c r="L306" i="3" a="1"/>
  <c r="L306" i="3" s="1"/>
  <c r="L170" i="3" a="1"/>
  <c r="L170" i="3" s="1"/>
  <c r="L202" i="3" a="1"/>
  <c r="L202" i="3" s="1"/>
  <c r="L234" i="3" a="1"/>
  <c r="L234" i="3" s="1"/>
  <c r="L157" i="3" a="1"/>
  <c r="L157" i="3" s="1"/>
  <c r="L189" i="3" a="1"/>
  <c r="L189" i="3" s="1"/>
  <c r="L221" i="3" a="1"/>
  <c r="L221" i="3" s="1"/>
  <c r="L253" i="3" a="1"/>
  <c r="L253" i="3" s="1"/>
  <c r="L176" i="3" a="1"/>
  <c r="L176" i="3" s="1"/>
  <c r="L208" i="3" a="1"/>
  <c r="L208" i="3" s="1"/>
  <c r="L240" i="3" a="1"/>
  <c r="L240" i="3" s="1"/>
  <c r="L324" i="3" a="1"/>
  <c r="L324" i="3" s="1"/>
  <c r="L356" i="3" a="1"/>
  <c r="L356" i="3" s="1"/>
  <c r="L388" i="3" a="1"/>
  <c r="L388" i="3" s="1"/>
  <c r="L420" i="3" a="1"/>
  <c r="L420" i="3" s="1"/>
  <c r="L434" i="3" a="1"/>
  <c r="L434" i="3" s="1"/>
  <c r="L442" i="3" a="1"/>
  <c r="L442" i="3" s="1"/>
  <c r="L450" i="3" a="1"/>
  <c r="L450" i="3" s="1"/>
  <c r="L467" i="3" a="1"/>
  <c r="L467" i="3" s="1"/>
  <c r="L499" i="3" a="1"/>
  <c r="L499" i="3" s="1"/>
  <c r="L66" i="3" a="1"/>
  <c r="L66" i="3" s="1"/>
  <c r="L74" i="3" a="1"/>
  <c r="L74" i="3" s="1"/>
  <c r="L82" i="3" a="1"/>
  <c r="L82" i="3" s="1"/>
  <c r="L90" i="3" a="1"/>
  <c r="L90" i="3" s="1"/>
  <c r="L98" i="3" a="1"/>
  <c r="L98" i="3" s="1"/>
  <c r="L114" i="3" a="1"/>
  <c r="L114" i="3" s="1"/>
  <c r="L122" i="3" a="1"/>
  <c r="L122" i="3" s="1"/>
  <c r="L130" i="3" a="1"/>
  <c r="L130" i="3" s="1"/>
  <c r="L138" i="3" a="1"/>
  <c r="L138" i="3" s="1"/>
  <c r="L146" i="3" a="1"/>
  <c r="L146" i="3" s="1"/>
  <c r="L102" i="3" a="1"/>
  <c r="L102" i="3" s="1"/>
  <c r="L163" i="3" a="1"/>
  <c r="L163" i="3" s="1"/>
  <c r="L195" i="3" a="1"/>
  <c r="L195" i="3" s="1"/>
  <c r="L227" i="3" a="1"/>
  <c r="L227" i="3" s="1"/>
  <c r="L259" i="3" a="1"/>
  <c r="L259" i="3" s="1"/>
  <c r="L267" i="3" a="1"/>
  <c r="L267" i="3" s="1"/>
  <c r="L275" i="3" a="1"/>
  <c r="L275" i="3" s="1"/>
  <c r="L283" i="3" a="1"/>
  <c r="L283" i="3" s="1"/>
  <c r="L291" i="3" a="1"/>
  <c r="L291" i="3" s="1"/>
  <c r="L299" i="3" a="1"/>
  <c r="L299" i="3" s="1"/>
  <c r="L307" i="3" a="1"/>
  <c r="L307" i="3" s="1"/>
  <c r="L174" i="3" a="1"/>
  <c r="L174" i="3" s="1"/>
  <c r="L206" i="3" a="1"/>
  <c r="L206" i="3" s="1"/>
  <c r="L238" i="3" a="1"/>
  <c r="L238" i="3" s="1"/>
  <c r="L161" i="3" a="1"/>
  <c r="L161" i="3" s="1"/>
  <c r="L193" i="3" a="1"/>
  <c r="L193" i="3" s="1"/>
  <c r="L225" i="3" a="1"/>
  <c r="L225" i="3" s="1"/>
  <c r="L257" i="3" a="1"/>
  <c r="L257" i="3" s="1"/>
  <c r="L180" i="3" a="1"/>
  <c r="L180" i="3" s="1"/>
  <c r="L212" i="3" a="1"/>
  <c r="L212" i="3" s="1"/>
  <c r="L244" i="3" a="1"/>
  <c r="L244" i="3" s="1"/>
  <c r="L328" i="3" a="1"/>
  <c r="L328" i="3" s="1"/>
  <c r="L360" i="3" a="1"/>
  <c r="L360" i="3" s="1"/>
  <c r="L392" i="3" a="1"/>
  <c r="L392" i="3" s="1"/>
  <c r="L424" i="3" a="1"/>
  <c r="L424" i="3" s="1"/>
  <c r="L435" i="3" a="1"/>
  <c r="L435" i="3" s="1"/>
  <c r="L443" i="3" a="1"/>
  <c r="L443" i="3" s="1"/>
  <c r="L451" i="3" a="1"/>
  <c r="L451" i="3" s="1"/>
  <c r="L471" i="3" a="1"/>
  <c r="L471" i="3" s="1"/>
  <c r="L311" i="3" a="1"/>
  <c r="L311" i="3" s="1"/>
  <c r="L343" i="3" a="1"/>
  <c r="L343" i="3" s="1"/>
  <c r="L375" i="3" a="1"/>
  <c r="L375" i="3" s="1"/>
  <c r="L407" i="3" a="1"/>
  <c r="L407" i="3" s="1"/>
  <c r="L463" i="3" a="1"/>
  <c r="L463" i="3" s="1"/>
  <c r="L498" i="3" a="1"/>
  <c r="L498" i="3" s="1"/>
  <c r="L338" i="3" a="1"/>
  <c r="L338" i="3" s="1"/>
  <c r="L370" i="3" a="1"/>
  <c r="L370" i="3" s="1"/>
  <c r="L402" i="3" a="1"/>
  <c r="L402" i="3" s="1"/>
  <c r="L461" i="3" a="1"/>
  <c r="L461" i="3" s="1"/>
  <c r="L493" i="3" a="1"/>
  <c r="L493" i="3" s="1"/>
  <c r="L333" i="3" a="1"/>
  <c r="L333" i="3" s="1"/>
  <c r="L365" i="3" a="1"/>
  <c r="L365" i="3" s="1"/>
  <c r="L397" i="3" a="1"/>
  <c r="L397" i="3" s="1"/>
  <c r="L458" i="3" a="1"/>
  <c r="L458" i="3" s="1"/>
  <c r="L488" i="3" a="1"/>
  <c r="L488" i="3" s="1"/>
  <c r="L12" i="3" a="1"/>
  <c r="L12" i="3" s="1"/>
  <c r="L334" i="3" a="1"/>
  <c r="L334" i="3" s="1"/>
  <c r="L425" i="3" a="1"/>
  <c r="L425" i="3" s="1"/>
  <c r="L366" i="3" a="1"/>
  <c r="L366" i="3" s="1"/>
  <c r="L466" i="3" a="1"/>
  <c r="L466" i="3" s="1"/>
  <c r="L398" i="3" a="1"/>
  <c r="L398" i="3" s="1"/>
  <c r="L484" i="3" a="1"/>
  <c r="L484" i="3" s="1"/>
  <c r="L339" i="3" a="1"/>
  <c r="L339" i="3" s="1"/>
  <c r="L457" i="3" a="1"/>
  <c r="L457" i="3" s="1"/>
  <c r="L496" i="3" a="1"/>
  <c r="L496" i="3" s="1"/>
  <c r="L371" i="3" a="1"/>
  <c r="L371" i="3" s="1"/>
  <c r="L489" i="3" a="1"/>
  <c r="L489" i="3" s="1"/>
  <c r="L403" i="3" a="1"/>
  <c r="L403" i="3" s="1"/>
  <c r="L329" i="3" a="1"/>
  <c r="L329" i="3" s="1"/>
  <c r="L459" i="3" a="1"/>
  <c r="L459" i="3" s="1"/>
  <c r="L361" i="3" a="1"/>
  <c r="L361" i="3" s="1"/>
  <c r="L494" i="3" a="1"/>
  <c r="L494" i="3" s="1"/>
  <c r="L393" i="3" a="1"/>
  <c r="L393" i="3" s="1"/>
  <c r="E426" i="3"/>
  <c r="K426" i="3"/>
  <c r="K361" i="3"/>
  <c r="E361" i="3"/>
  <c r="E60" i="3"/>
  <c r="K60" i="3"/>
  <c r="K163" i="3"/>
  <c r="E163" i="3"/>
  <c r="K22" i="3"/>
  <c r="E22" i="3"/>
  <c r="E108" i="3"/>
  <c r="K108" i="3"/>
  <c r="K111" i="3"/>
  <c r="E111" i="3"/>
  <c r="K168" i="3"/>
  <c r="E168" i="3"/>
  <c r="K295" i="3"/>
  <c r="E295" i="3"/>
  <c r="E423" i="3"/>
  <c r="K423" i="3"/>
  <c r="K109" i="3"/>
  <c r="E109" i="3"/>
  <c r="E190" i="3"/>
  <c r="K190" i="3"/>
  <c r="E10" i="3"/>
  <c r="K10" i="3"/>
  <c r="K345" i="3"/>
  <c r="E345" i="3"/>
  <c r="E473" i="3"/>
  <c r="K473" i="3"/>
  <c r="E276" i="3"/>
  <c r="K276" i="3"/>
  <c r="K256" i="3"/>
  <c r="E256" i="3"/>
  <c r="K283" i="3"/>
  <c r="E283" i="3"/>
  <c r="E221" i="3"/>
  <c r="K221" i="3"/>
  <c r="K281" i="3"/>
  <c r="E281" i="3"/>
  <c r="E491" i="3"/>
  <c r="K491" i="3"/>
  <c r="K189" i="3"/>
  <c r="E189" i="3"/>
  <c r="E65" i="3"/>
  <c r="K65" i="3"/>
  <c r="E84" i="3"/>
  <c r="K84" i="3"/>
  <c r="K187" i="3"/>
  <c r="E187" i="3"/>
  <c r="K61" i="3"/>
  <c r="E61" i="3"/>
  <c r="E82" i="3"/>
  <c r="K82" i="3"/>
  <c r="E181" i="3"/>
  <c r="K181" i="3"/>
  <c r="K195" i="3"/>
  <c r="E195" i="3"/>
  <c r="K337" i="3"/>
  <c r="E337" i="3"/>
  <c r="K465" i="3"/>
  <c r="E465" i="3"/>
  <c r="E268" i="3"/>
  <c r="K268" i="3"/>
  <c r="E247" i="3"/>
  <c r="K247" i="3"/>
  <c r="E376" i="3"/>
  <c r="K376" i="3"/>
  <c r="K250" i="3"/>
  <c r="E250" i="3"/>
  <c r="K139" i="3"/>
  <c r="E139" i="3"/>
  <c r="E478" i="3"/>
  <c r="K478" i="3"/>
  <c r="E298" i="3"/>
  <c r="K298" i="3"/>
  <c r="K451" i="3"/>
  <c r="E451" i="3"/>
  <c r="E85" i="3"/>
  <c r="K85" i="3"/>
  <c r="E17" i="3"/>
  <c r="K17" i="3"/>
  <c r="K19" i="3"/>
  <c r="E19" i="3"/>
  <c r="E141" i="3"/>
  <c r="K141" i="3"/>
  <c r="K275" i="3"/>
  <c r="E275" i="3"/>
  <c r="K403" i="3"/>
  <c r="E403" i="3"/>
  <c r="E104" i="3"/>
  <c r="K104" i="3"/>
  <c r="E314" i="3"/>
  <c r="K314" i="3"/>
  <c r="K442" i="3"/>
  <c r="E442" i="3"/>
  <c r="E420" i="3"/>
  <c r="K420" i="3"/>
  <c r="K393" i="3"/>
  <c r="E393" i="3"/>
  <c r="E354" i="3"/>
  <c r="K354" i="3"/>
  <c r="K359" i="3"/>
  <c r="E359" i="3"/>
  <c r="K186" i="3"/>
  <c r="E186" i="3"/>
  <c r="E185" i="3"/>
  <c r="K185" i="3"/>
  <c r="E200" i="3"/>
  <c r="K200" i="3"/>
  <c r="K134" i="3"/>
  <c r="E134" i="3"/>
  <c r="K138" i="3"/>
  <c r="E138" i="3"/>
  <c r="E80" i="3"/>
  <c r="K80" i="3"/>
  <c r="K439" i="3"/>
  <c r="E439" i="3"/>
  <c r="K7" i="3"/>
  <c r="E7" i="3"/>
  <c r="K133" i="3"/>
  <c r="E133" i="3"/>
  <c r="E210" i="3"/>
  <c r="K210" i="3"/>
  <c r="E71" i="3"/>
  <c r="K71" i="3"/>
  <c r="E227" i="3"/>
  <c r="K227" i="3"/>
  <c r="K489" i="3"/>
  <c r="E489" i="3"/>
  <c r="K292" i="3"/>
  <c r="E292" i="3"/>
  <c r="E272" i="3"/>
  <c r="K272" i="3"/>
  <c r="E336" i="3"/>
  <c r="K336" i="3"/>
  <c r="E293" i="3"/>
  <c r="K293" i="3"/>
  <c r="K202" i="3"/>
  <c r="E202" i="3"/>
  <c r="E172" i="3"/>
  <c r="K172" i="3"/>
  <c r="E214" i="3"/>
  <c r="K214" i="3"/>
  <c r="E14" i="3"/>
  <c r="K14" i="3"/>
  <c r="E68" i="3"/>
  <c r="K68" i="3"/>
  <c r="E170" i="3"/>
  <c r="K170" i="3"/>
  <c r="K212" i="3"/>
  <c r="E212" i="3"/>
  <c r="E6" i="3"/>
  <c r="K6" i="3"/>
  <c r="E42" i="3"/>
  <c r="K42" i="3"/>
  <c r="E216" i="3"/>
  <c r="K216" i="3"/>
  <c r="K353" i="3"/>
  <c r="E353" i="3"/>
  <c r="K481" i="3"/>
  <c r="E481" i="3"/>
  <c r="E284" i="3"/>
  <c r="K284" i="3"/>
  <c r="E264" i="3"/>
  <c r="K264" i="3"/>
  <c r="K392" i="3"/>
  <c r="E392" i="3"/>
  <c r="K315" i="3"/>
  <c r="E315" i="3"/>
  <c r="K261" i="3"/>
  <c r="E261" i="3"/>
  <c r="E76" i="3"/>
  <c r="K76" i="3"/>
  <c r="K43" i="3"/>
  <c r="E43" i="3"/>
  <c r="E318" i="3"/>
  <c r="K318" i="3"/>
  <c r="K319" i="3"/>
  <c r="E319" i="3"/>
  <c r="E158" i="3"/>
  <c r="K158" i="3"/>
  <c r="K58" i="3"/>
  <c r="E58" i="3"/>
  <c r="E39" i="3"/>
  <c r="K39" i="3"/>
  <c r="K101" i="3"/>
  <c r="E101" i="3"/>
  <c r="K98" i="3"/>
  <c r="E98" i="3"/>
  <c r="E291" i="3"/>
  <c r="K291" i="3"/>
  <c r="K419" i="3"/>
  <c r="E419" i="3"/>
  <c r="E211" i="3"/>
  <c r="K211" i="3"/>
  <c r="K182" i="3"/>
  <c r="E182" i="3"/>
  <c r="E330" i="3"/>
  <c r="K330" i="3"/>
  <c r="E458" i="3"/>
  <c r="K458" i="3"/>
  <c r="E452" i="3"/>
  <c r="K452" i="3"/>
  <c r="K425" i="3"/>
  <c r="E425" i="3"/>
  <c r="E386" i="3"/>
  <c r="K386" i="3"/>
  <c r="E486" i="3"/>
  <c r="K486" i="3"/>
  <c r="K206" i="3"/>
  <c r="E206" i="3"/>
  <c r="K63" i="3"/>
  <c r="E63" i="3"/>
  <c r="K87" i="3"/>
  <c r="E87" i="3"/>
  <c r="K166" i="3"/>
  <c r="E166" i="3"/>
  <c r="E174" i="3"/>
  <c r="K174" i="3"/>
  <c r="K327" i="3"/>
  <c r="E327" i="3"/>
  <c r="K455" i="3"/>
  <c r="E455" i="3"/>
  <c r="K29" i="3"/>
  <c r="E29" i="3"/>
  <c r="K234" i="3"/>
  <c r="E234" i="3"/>
  <c r="E248" i="3"/>
  <c r="K248" i="3"/>
  <c r="E377" i="3"/>
  <c r="K377" i="3"/>
  <c r="E52" i="3"/>
  <c r="K52" i="3"/>
  <c r="E308" i="3"/>
  <c r="K308" i="3"/>
  <c r="K288" i="3"/>
  <c r="E288" i="3"/>
  <c r="E368" i="3"/>
  <c r="K368" i="3"/>
  <c r="K341" i="3"/>
  <c r="E341" i="3"/>
  <c r="K279" i="3"/>
  <c r="E279" i="3"/>
  <c r="E371" i="3"/>
  <c r="K371" i="3"/>
  <c r="K151" i="3"/>
  <c r="E151" i="3"/>
  <c r="E148" i="3"/>
  <c r="K148" i="3"/>
  <c r="E196" i="3"/>
  <c r="K196" i="3"/>
  <c r="K21" i="3"/>
  <c r="E21" i="3"/>
  <c r="K222" i="3"/>
  <c r="E222" i="3"/>
  <c r="K91" i="3"/>
  <c r="E91" i="3"/>
  <c r="K237" i="3"/>
  <c r="E237" i="3"/>
  <c r="E369" i="3"/>
  <c r="K369" i="3"/>
  <c r="K497" i="3"/>
  <c r="E497" i="3"/>
  <c r="E300" i="3"/>
  <c r="K300" i="3"/>
  <c r="E280" i="3"/>
  <c r="K280" i="3"/>
  <c r="E408" i="3"/>
  <c r="K408" i="3"/>
  <c r="K352" i="3"/>
  <c r="E352" i="3"/>
  <c r="K325" i="3"/>
  <c r="E325" i="3"/>
  <c r="K245" i="3"/>
  <c r="E245" i="3"/>
  <c r="K313" i="3"/>
  <c r="E313" i="3"/>
  <c r="K123" i="3"/>
  <c r="E123" i="3"/>
  <c r="E388" i="3"/>
  <c r="K388" i="3"/>
  <c r="E162" i="3"/>
  <c r="K162" i="3"/>
  <c r="K53" i="3"/>
  <c r="E53" i="3"/>
  <c r="E38" i="3"/>
  <c r="K38" i="3"/>
  <c r="E129" i="3"/>
  <c r="K129" i="3"/>
  <c r="E44" i="3"/>
  <c r="K44" i="3"/>
  <c r="E307" i="3"/>
  <c r="K307" i="3"/>
  <c r="K233" i="3"/>
  <c r="E233" i="3"/>
  <c r="E207" i="3"/>
  <c r="K207" i="3"/>
  <c r="E346" i="3"/>
  <c r="K346" i="3"/>
  <c r="E474" i="3"/>
  <c r="K474" i="3"/>
  <c r="E484" i="3"/>
  <c r="K484" i="3"/>
  <c r="K457" i="3"/>
  <c r="E457" i="3"/>
  <c r="E418" i="3"/>
  <c r="K418" i="3"/>
  <c r="K411" i="3"/>
  <c r="E411" i="3"/>
  <c r="E25" i="3"/>
  <c r="K25" i="3"/>
  <c r="E226" i="3"/>
  <c r="K226" i="3"/>
  <c r="K99" i="3"/>
  <c r="E99" i="3"/>
  <c r="K243" i="3"/>
  <c r="E243" i="3"/>
  <c r="E86" i="3"/>
  <c r="K86" i="3"/>
  <c r="E188" i="3"/>
  <c r="K188" i="3"/>
  <c r="K191" i="3"/>
  <c r="E191" i="3"/>
  <c r="K203" i="3"/>
  <c r="E203" i="3"/>
  <c r="K343" i="3"/>
  <c r="E343" i="3"/>
  <c r="K173" i="3"/>
  <c r="E173" i="3"/>
  <c r="K8" i="3"/>
  <c r="E8" i="3"/>
  <c r="E128" i="3"/>
  <c r="K128" i="3"/>
  <c r="E265" i="3"/>
  <c r="K265" i="3"/>
  <c r="K155" i="3"/>
  <c r="E155" i="3"/>
  <c r="K324" i="3"/>
  <c r="E324" i="3"/>
  <c r="E304" i="3"/>
  <c r="K304" i="3"/>
  <c r="E400" i="3"/>
  <c r="K400" i="3"/>
  <c r="E373" i="3"/>
  <c r="K373" i="3"/>
  <c r="K334" i="3"/>
  <c r="E334" i="3"/>
  <c r="K494" i="3"/>
  <c r="E494" i="3"/>
  <c r="E130" i="3"/>
  <c r="K130" i="3"/>
  <c r="E145" i="3"/>
  <c r="K145" i="3"/>
  <c r="E36" i="3"/>
  <c r="K36" i="3"/>
  <c r="K127" i="3"/>
  <c r="E127" i="3"/>
  <c r="K143" i="3"/>
  <c r="E143" i="3"/>
  <c r="E34" i="3"/>
  <c r="K34" i="3"/>
  <c r="K41" i="3"/>
  <c r="E41" i="3"/>
  <c r="K242" i="3"/>
  <c r="E242" i="3"/>
  <c r="E117" i="3"/>
  <c r="K117" i="3"/>
  <c r="E257" i="3"/>
  <c r="K257" i="3"/>
  <c r="K385" i="3"/>
  <c r="E385" i="3"/>
  <c r="K112" i="3"/>
  <c r="E112" i="3"/>
  <c r="E316" i="3"/>
  <c r="K316" i="3"/>
  <c r="E296" i="3"/>
  <c r="K296" i="3"/>
  <c r="E424" i="3"/>
  <c r="K424" i="3"/>
  <c r="E384" i="3"/>
  <c r="K384" i="3"/>
  <c r="K357" i="3"/>
  <c r="E357" i="3"/>
  <c r="K311" i="3"/>
  <c r="E311" i="3"/>
  <c r="K435" i="3"/>
  <c r="E435" i="3"/>
  <c r="E120" i="3"/>
  <c r="K120" i="3"/>
  <c r="E228" i="3"/>
  <c r="K228" i="3"/>
  <c r="E150" i="3"/>
  <c r="K150" i="3"/>
  <c r="K273" i="3"/>
  <c r="E273" i="3"/>
  <c r="E450" i="3"/>
  <c r="K450" i="3"/>
  <c r="K431" i="3"/>
  <c r="E431" i="3"/>
  <c r="E45" i="3"/>
  <c r="K45" i="3"/>
  <c r="K122" i="3"/>
  <c r="E122" i="3"/>
  <c r="E5" i="3"/>
  <c r="K5" i="3"/>
  <c r="K131" i="3"/>
  <c r="E131" i="3"/>
  <c r="E208" i="3"/>
  <c r="K208" i="3"/>
  <c r="K67" i="3"/>
  <c r="E67" i="3"/>
  <c r="K224" i="3"/>
  <c r="E224" i="3"/>
  <c r="K3" i="3"/>
  <c r="E3" i="3"/>
  <c r="F1" i="11"/>
  <c r="K73" i="3"/>
  <c r="E73" i="3"/>
  <c r="E70" i="3"/>
  <c r="K70" i="3"/>
  <c r="E149" i="3"/>
  <c r="K149" i="3"/>
  <c r="K409" i="3"/>
  <c r="E409" i="3"/>
  <c r="K198" i="3"/>
  <c r="E198" i="3"/>
  <c r="K136" i="3"/>
  <c r="E136" i="3"/>
  <c r="K320" i="3"/>
  <c r="E320" i="3"/>
  <c r="E432" i="3"/>
  <c r="K432" i="3"/>
  <c r="K405" i="3"/>
  <c r="E405" i="3"/>
  <c r="E366" i="3"/>
  <c r="K366" i="3"/>
  <c r="K407" i="3"/>
  <c r="E407" i="3"/>
  <c r="K164" i="3"/>
  <c r="E164" i="3"/>
  <c r="E49" i="3"/>
  <c r="K49" i="3"/>
  <c r="K20" i="3"/>
  <c r="E20" i="3"/>
  <c r="E106" i="3"/>
  <c r="K106" i="3"/>
  <c r="E161" i="3"/>
  <c r="K161" i="3"/>
  <c r="K47" i="3"/>
  <c r="E47" i="3"/>
  <c r="K18" i="3"/>
  <c r="E18" i="3"/>
  <c r="E46" i="3"/>
  <c r="K46" i="3"/>
  <c r="E54" i="3"/>
  <c r="K54" i="3"/>
  <c r="K401" i="3"/>
  <c r="E401" i="3"/>
  <c r="E88" i="3"/>
  <c r="K88" i="3"/>
  <c r="E312" i="3"/>
  <c r="K312" i="3"/>
  <c r="E440" i="3"/>
  <c r="K440" i="3"/>
  <c r="K416" i="3"/>
  <c r="E416" i="3"/>
  <c r="K389" i="3"/>
  <c r="E389" i="3"/>
  <c r="E350" i="3"/>
  <c r="K350" i="3"/>
  <c r="E492" i="3"/>
  <c r="K492" i="3"/>
  <c r="E387" i="3"/>
  <c r="K387" i="3"/>
  <c r="E152" i="3"/>
  <c r="K152" i="3"/>
  <c r="E254" i="3"/>
  <c r="K254" i="3"/>
  <c r="E362" i="3"/>
  <c r="K362" i="3"/>
  <c r="E488" i="3"/>
  <c r="K488" i="3"/>
  <c r="E184" i="3"/>
  <c r="K184" i="3"/>
  <c r="E183" i="3"/>
  <c r="K183" i="3"/>
  <c r="K197" i="3"/>
  <c r="E197" i="3"/>
  <c r="K339" i="3"/>
  <c r="E339" i="3"/>
  <c r="K467" i="3"/>
  <c r="E467" i="3"/>
  <c r="E270" i="3"/>
  <c r="K270" i="3"/>
  <c r="K249" i="3"/>
  <c r="E249" i="3"/>
  <c r="K378" i="3"/>
  <c r="E378" i="3"/>
  <c r="K259" i="3"/>
  <c r="E259" i="3"/>
  <c r="E205" i="3"/>
  <c r="K205" i="3"/>
  <c r="E482" i="3"/>
  <c r="K482" i="3"/>
  <c r="D4" i="11"/>
  <c r="K57" i="3"/>
  <c r="E57" i="3"/>
  <c r="E62" i="3"/>
  <c r="K62" i="3"/>
  <c r="K144" i="3"/>
  <c r="E144" i="3"/>
  <c r="K277" i="3"/>
  <c r="E277" i="3"/>
  <c r="K27" i="3"/>
  <c r="E27" i="3"/>
  <c r="E232" i="3"/>
  <c r="K232" i="3"/>
  <c r="E103" i="3"/>
  <c r="K103" i="3"/>
  <c r="K375" i="3"/>
  <c r="E375" i="3"/>
  <c r="E24" i="3"/>
  <c r="K24" i="3"/>
  <c r="K110" i="3"/>
  <c r="E110" i="3"/>
  <c r="E114" i="3"/>
  <c r="K114" i="3"/>
  <c r="K297" i="3"/>
  <c r="E297" i="3"/>
  <c r="E193" i="3"/>
  <c r="K193" i="3"/>
  <c r="E464" i="3"/>
  <c r="K464" i="3"/>
  <c r="E437" i="3"/>
  <c r="K437" i="3"/>
  <c r="K398" i="3"/>
  <c r="E398" i="3"/>
  <c r="K399" i="3"/>
  <c r="E399" i="3"/>
  <c r="E78" i="3"/>
  <c r="K78" i="3"/>
  <c r="E113" i="3"/>
  <c r="K113" i="3"/>
  <c r="E33" i="3"/>
  <c r="K33" i="3"/>
  <c r="K4" i="3"/>
  <c r="E4" i="3"/>
  <c r="K74" i="3"/>
  <c r="E74" i="3"/>
  <c r="E140" i="3"/>
  <c r="K140" i="3"/>
  <c r="K31" i="3"/>
  <c r="E31" i="3"/>
  <c r="K37" i="3"/>
  <c r="E37" i="3"/>
  <c r="E89" i="3"/>
  <c r="K89" i="3"/>
  <c r="E94" i="3"/>
  <c r="K94" i="3"/>
  <c r="E160" i="3"/>
  <c r="K160" i="3"/>
  <c r="K289" i="3"/>
  <c r="E289" i="3"/>
  <c r="K417" i="3"/>
  <c r="E417" i="3"/>
  <c r="K209" i="3"/>
  <c r="E209" i="3"/>
  <c r="E178" i="3"/>
  <c r="K178" i="3"/>
  <c r="K328" i="3"/>
  <c r="E328" i="3"/>
  <c r="K456" i="3"/>
  <c r="E456" i="3"/>
  <c r="E448" i="3"/>
  <c r="K448" i="3"/>
  <c r="K421" i="3"/>
  <c r="E421" i="3"/>
  <c r="E382" i="3"/>
  <c r="K382" i="3"/>
  <c r="E471" i="3"/>
  <c r="K471" i="3"/>
  <c r="G286" i="3"/>
  <c r="G102" i="3"/>
  <c r="G215" i="3"/>
  <c r="G124" i="3"/>
  <c r="G282" i="3"/>
  <c r="G146" i="3"/>
  <c r="G22" i="3"/>
  <c r="G295" i="3"/>
  <c r="G256" i="3"/>
  <c r="G187" i="3"/>
  <c r="G195" i="3"/>
  <c r="G17" i="3"/>
  <c r="G420" i="3"/>
  <c r="G293" i="3"/>
  <c r="G14" i="3"/>
  <c r="G6" i="3"/>
  <c r="G318" i="3"/>
  <c r="G458" i="3"/>
  <c r="G486" i="3"/>
  <c r="G52" i="3"/>
  <c r="G148" i="3"/>
  <c r="G300" i="3"/>
  <c r="G388" i="3"/>
  <c r="G129" i="3"/>
  <c r="G207" i="3"/>
  <c r="G226" i="3"/>
  <c r="G188" i="3"/>
  <c r="G373" i="3"/>
  <c r="G145" i="3"/>
  <c r="G34" i="3"/>
  <c r="G257" i="3"/>
  <c r="G296" i="3"/>
  <c r="G150" i="3"/>
  <c r="G45" i="3"/>
  <c r="G208" i="3"/>
  <c r="G409" i="3"/>
  <c r="G164" i="3"/>
  <c r="G362" i="3"/>
  <c r="G482" i="3"/>
  <c r="G62" i="3"/>
  <c r="G232" i="3"/>
  <c r="G464" i="3"/>
  <c r="G78" i="3"/>
  <c r="G89" i="3"/>
  <c r="G471" i="3"/>
  <c r="G59" i="3"/>
  <c r="G269" i="3"/>
  <c r="G252" i="3"/>
  <c r="G137" i="3"/>
  <c r="G40" i="3"/>
  <c r="G32" i="3"/>
  <c r="G230" i="3"/>
  <c r="G480" i="3"/>
  <c r="G95" i="3"/>
  <c r="G255" i="3"/>
  <c r="G64" i="3"/>
  <c r="G260" i="3"/>
  <c r="G462" i="3"/>
  <c r="G81" i="3"/>
  <c r="G93" i="3"/>
  <c r="G153" i="3"/>
  <c r="G251" i="3"/>
  <c r="G485" i="3"/>
  <c r="G361" i="3"/>
  <c r="G284" i="3"/>
  <c r="G174" i="3"/>
  <c r="G162" i="3"/>
  <c r="G36" i="3"/>
  <c r="G198" i="3"/>
  <c r="G387" i="3"/>
  <c r="G103" i="3"/>
  <c r="G437" i="3"/>
  <c r="G94" i="3"/>
  <c r="G448" i="3"/>
  <c r="G266" i="3"/>
  <c r="G92" i="3"/>
  <c r="G96" i="3"/>
  <c r="G118" i="3"/>
  <c r="G204" i="3"/>
  <c r="G236" i="3"/>
  <c r="G100" i="3"/>
  <c r="G79" i="3"/>
  <c r="G446" i="3"/>
  <c r="G219" i="3"/>
  <c r="G165" i="3"/>
  <c r="G125" i="3"/>
  <c r="G469" i="3"/>
  <c r="G121" i="3"/>
  <c r="G12" i="3"/>
  <c r="G453" i="3"/>
  <c r="G159" i="3"/>
  <c r="G240" i="3"/>
  <c r="G410" i="3"/>
  <c r="G331" i="3"/>
  <c r="G309" i="3"/>
  <c r="G169" i="3"/>
  <c r="G55" i="3"/>
  <c r="G142" i="3"/>
  <c r="G225" i="3"/>
  <c r="G60" i="3"/>
  <c r="G473" i="3"/>
  <c r="G221" i="3"/>
  <c r="G65" i="3"/>
  <c r="G82" i="3"/>
  <c r="G19" i="3"/>
  <c r="G393" i="3"/>
  <c r="G292" i="3"/>
  <c r="G202" i="3"/>
  <c r="G261" i="3"/>
  <c r="G319" i="3"/>
  <c r="G101" i="3"/>
  <c r="G206" i="3"/>
  <c r="G234" i="3"/>
  <c r="G279" i="3"/>
  <c r="G237" i="3"/>
  <c r="G245" i="3"/>
  <c r="G99" i="3"/>
  <c r="G191" i="3"/>
  <c r="G8" i="3"/>
  <c r="G324" i="3"/>
  <c r="G334" i="3"/>
  <c r="G41" i="3"/>
  <c r="G385" i="3"/>
  <c r="G435" i="3"/>
  <c r="G273" i="3"/>
  <c r="G122" i="3"/>
  <c r="G67" i="3"/>
  <c r="G70" i="3"/>
  <c r="G366" i="3"/>
  <c r="G88" i="3"/>
  <c r="G339" i="3"/>
  <c r="G378" i="3"/>
  <c r="E3" i="11"/>
  <c r="G144" i="3"/>
  <c r="G209" i="3"/>
  <c r="G190" i="3"/>
  <c r="G276" i="3"/>
  <c r="G84" i="3"/>
  <c r="G181" i="3"/>
  <c r="G268" i="3"/>
  <c r="G451" i="3"/>
  <c r="G439" i="3"/>
  <c r="G98" i="3"/>
  <c r="G182" i="3"/>
  <c r="G425" i="3"/>
  <c r="G63" i="3"/>
  <c r="G327" i="3"/>
  <c r="G288" i="3"/>
  <c r="G21" i="3"/>
  <c r="G313" i="3"/>
  <c r="G53" i="3"/>
  <c r="G411" i="3"/>
  <c r="G243" i="3"/>
  <c r="G203" i="3"/>
  <c r="G494" i="3"/>
  <c r="G127" i="3"/>
  <c r="G242" i="3"/>
  <c r="G112" i="3"/>
  <c r="G224" i="3"/>
  <c r="G149" i="3"/>
  <c r="G106" i="3"/>
  <c r="G46" i="3"/>
  <c r="G312" i="3"/>
  <c r="G350" i="3"/>
  <c r="G467" i="3"/>
  <c r="G259" i="3"/>
  <c r="G3" i="11"/>
  <c r="G277" i="3"/>
  <c r="G375" i="3"/>
  <c r="G297" i="3"/>
  <c r="G398" i="3"/>
  <c r="G31" i="3"/>
  <c r="G421" i="3"/>
  <c r="G163" i="3"/>
  <c r="G139" i="3"/>
  <c r="G214" i="3"/>
  <c r="G330" i="3"/>
  <c r="G377" i="3"/>
  <c r="G25" i="3"/>
  <c r="G400" i="3"/>
  <c r="G117" i="3"/>
  <c r="G320" i="3"/>
  <c r="G407" i="3"/>
  <c r="G183" i="3"/>
  <c r="G270" i="3"/>
  <c r="G24" i="3"/>
  <c r="G426" i="3"/>
  <c r="G491" i="3"/>
  <c r="G247" i="3"/>
  <c r="G442" i="3"/>
  <c r="G212" i="3"/>
  <c r="G58" i="3"/>
  <c r="G87" i="3"/>
  <c r="G151" i="3"/>
  <c r="G123" i="3"/>
  <c r="G131" i="3"/>
  <c r="G440" i="3"/>
  <c r="G4" i="3"/>
  <c r="G345" i="3"/>
  <c r="G283" i="3"/>
  <c r="G189" i="3"/>
  <c r="G61" i="3"/>
  <c r="G337" i="3"/>
  <c r="G298" i="3"/>
  <c r="G185" i="3"/>
  <c r="G210" i="3"/>
  <c r="G68" i="3"/>
  <c r="G452" i="3"/>
  <c r="G308" i="3"/>
  <c r="G196" i="3"/>
  <c r="G346" i="3"/>
  <c r="G424" i="3"/>
  <c r="G405" i="3"/>
  <c r="G416" i="3"/>
  <c r="G114" i="3"/>
  <c r="G113" i="3"/>
  <c r="G394" i="3"/>
  <c r="G51" i="3"/>
  <c r="G441" i="3"/>
  <c r="G430" i="3"/>
  <c r="G15" i="3"/>
  <c r="G344" i="3"/>
  <c r="G414" i="3"/>
  <c r="G23" i="3"/>
  <c r="G356" i="3"/>
  <c r="G167" i="3"/>
  <c r="G246" i="3"/>
  <c r="G321" i="3"/>
  <c r="G360" i="3"/>
  <c r="G111" i="3"/>
  <c r="G109" i="3"/>
  <c r="G465" i="3"/>
  <c r="G250" i="3"/>
  <c r="G141" i="3"/>
  <c r="G314" i="3"/>
  <c r="G354" i="3"/>
  <c r="G200" i="3"/>
  <c r="G71" i="3"/>
  <c r="G272" i="3"/>
  <c r="G172" i="3"/>
  <c r="G170" i="3"/>
  <c r="G216" i="3"/>
  <c r="G264" i="3"/>
  <c r="G76" i="3"/>
  <c r="G158" i="3"/>
  <c r="G248" i="3"/>
  <c r="G371" i="3"/>
  <c r="G369" i="3"/>
  <c r="G408" i="3"/>
  <c r="G307" i="3"/>
  <c r="G474" i="3"/>
  <c r="G128" i="3"/>
  <c r="G304" i="3"/>
  <c r="G384" i="3"/>
  <c r="G120" i="3"/>
  <c r="G450" i="3"/>
  <c r="G5" i="3"/>
  <c r="G136" i="3"/>
  <c r="G20" i="3"/>
  <c r="G18" i="3"/>
  <c r="G389" i="3"/>
  <c r="G152" i="3"/>
  <c r="G184" i="3"/>
  <c r="G33" i="3"/>
  <c r="G160" i="3"/>
  <c r="G178" i="3"/>
  <c r="G10" i="3"/>
  <c r="G275" i="3"/>
  <c r="G7" i="3"/>
  <c r="G353" i="3"/>
  <c r="G455" i="3"/>
  <c r="G222" i="3"/>
  <c r="G357" i="3"/>
  <c r="G3" i="3"/>
  <c r="G492" i="3"/>
  <c r="G289" i="3"/>
  <c r="G104" i="3"/>
  <c r="G80" i="3"/>
  <c r="G42" i="3"/>
  <c r="G211" i="3"/>
  <c r="G280" i="3"/>
  <c r="G44" i="3"/>
  <c r="G418" i="3"/>
  <c r="G73" i="3"/>
  <c r="G401" i="3"/>
  <c r="G488" i="3"/>
  <c r="F3" i="11"/>
  <c r="G140" i="3"/>
  <c r="G355" i="3"/>
  <c r="G16" i="3"/>
  <c r="G263" i="3"/>
  <c r="G13" i="3"/>
  <c r="G305" i="3"/>
  <c r="G499" i="3"/>
  <c r="G132" i="3"/>
  <c r="G69" i="3"/>
  <c r="G335" i="3"/>
  <c r="G50" i="3"/>
  <c r="G56" i="3"/>
  <c r="G383" i="3"/>
  <c r="G168" i="3"/>
  <c r="G281" i="3"/>
  <c r="G85" i="3"/>
  <c r="G227" i="3"/>
  <c r="G336" i="3"/>
  <c r="G291" i="3"/>
  <c r="G386" i="3"/>
  <c r="G368" i="3"/>
  <c r="G38" i="3"/>
  <c r="G484" i="3"/>
  <c r="G86" i="3"/>
  <c r="G265" i="3"/>
  <c r="G130" i="3"/>
  <c r="G316" i="3"/>
  <c r="G228" i="3"/>
  <c r="G254" i="3"/>
  <c r="G205" i="3"/>
  <c r="G193" i="3"/>
  <c r="G382" i="3"/>
  <c r="G359" i="3"/>
  <c r="G392" i="3"/>
  <c r="G497" i="3"/>
  <c r="G233" i="3"/>
  <c r="G431" i="3"/>
  <c r="G432" i="3"/>
  <c r="G54" i="3"/>
  <c r="G27" i="3"/>
  <c r="G37" i="3"/>
  <c r="G156" i="3"/>
  <c r="G483" i="3"/>
  <c r="G171" i="3"/>
  <c r="G391" i="3"/>
  <c r="G126" i="3"/>
  <c r="G433" i="3"/>
  <c r="G472" i="3"/>
  <c r="G395" i="3"/>
  <c r="G302" i="3"/>
  <c r="G180" i="3"/>
  <c r="G323" i="3"/>
  <c r="G105" i="3"/>
  <c r="G241" i="3"/>
  <c r="G459" i="3"/>
  <c r="G83" i="3"/>
  <c r="G147" i="3"/>
  <c r="G329" i="3"/>
  <c r="G135" i="3"/>
  <c r="G66" i="3"/>
  <c r="G496" i="3"/>
  <c r="G97" i="3"/>
  <c r="G244" i="3"/>
  <c r="G77" i="3"/>
  <c r="G449" i="3"/>
  <c r="G107" i="3"/>
  <c r="G478" i="3"/>
  <c r="G134" i="3"/>
  <c r="G352" i="3"/>
  <c r="G343" i="3"/>
  <c r="G143" i="3"/>
  <c r="G161" i="3"/>
  <c r="G57" i="3"/>
  <c r="G399" i="3"/>
  <c r="G328" i="3"/>
  <c r="G108" i="3"/>
  <c r="G423" i="3"/>
  <c r="G376" i="3"/>
  <c r="G403" i="3"/>
  <c r="G186" i="3"/>
  <c r="G138" i="3"/>
  <c r="G133" i="3"/>
  <c r="G489" i="3"/>
  <c r="G481" i="3"/>
  <c r="G315" i="3"/>
  <c r="G419" i="3"/>
  <c r="G166" i="3"/>
  <c r="G29" i="3"/>
  <c r="G341" i="3"/>
  <c r="G91" i="3"/>
  <c r="G325" i="3"/>
  <c r="G457" i="3"/>
  <c r="G173" i="3"/>
  <c r="G155" i="3"/>
  <c r="G311" i="3"/>
  <c r="G49" i="3"/>
  <c r="G43" i="3"/>
  <c r="G197" i="3"/>
  <c r="G249" i="3"/>
  <c r="G110" i="3"/>
  <c r="G74" i="3"/>
  <c r="G417" i="3"/>
  <c r="G456" i="3"/>
  <c r="G39" i="3"/>
  <c r="M32" i="3"/>
  <c r="G47" i="3"/>
  <c r="D5" i="11" l="1"/>
  <c r="J3" i="11"/>
  <c r="B7" i="11" s="1"/>
  <c r="H47" i="3"/>
  <c r="N39" i="3"/>
  <c r="N110" i="3"/>
  <c r="H49" i="3"/>
  <c r="N457" i="3"/>
  <c r="H29" i="3"/>
  <c r="N481" i="3"/>
  <c r="H186" i="3"/>
  <c r="N108" i="3"/>
  <c r="N161" i="3"/>
  <c r="H134" i="3"/>
  <c r="N77" i="3"/>
  <c r="H66" i="3"/>
  <c r="N83" i="3"/>
  <c r="H323" i="3"/>
  <c r="N472" i="3"/>
  <c r="N171" i="3"/>
  <c r="H27" i="3"/>
  <c r="H233" i="3"/>
  <c r="H382" i="3"/>
  <c r="H228" i="3"/>
  <c r="H86" i="3"/>
  <c r="H386" i="3"/>
  <c r="H85" i="3"/>
  <c r="N56" i="3"/>
  <c r="H132" i="3"/>
  <c r="H263" i="3"/>
  <c r="H488" i="3"/>
  <c r="H44" i="3"/>
  <c r="H80" i="3"/>
  <c r="N3" i="3"/>
  <c r="H353" i="3"/>
  <c r="H178" i="3"/>
  <c r="H152" i="3"/>
  <c r="N136" i="3"/>
  <c r="N384" i="3"/>
  <c r="N307" i="3"/>
  <c r="H248" i="3"/>
  <c r="N216" i="3"/>
  <c r="H71" i="3"/>
  <c r="H141" i="3"/>
  <c r="H111" i="3"/>
  <c r="N167" i="3"/>
  <c r="N344" i="3"/>
  <c r="H51" i="3"/>
  <c r="N416" i="3"/>
  <c r="N196" i="3"/>
  <c r="H210" i="3"/>
  <c r="H61" i="3"/>
  <c r="N4" i="3"/>
  <c r="N151" i="3"/>
  <c r="H442" i="3"/>
  <c r="H24" i="3"/>
  <c r="N320" i="3"/>
  <c r="H377" i="3"/>
  <c r="H163" i="3"/>
  <c r="H297" i="3"/>
  <c r="N467" i="3"/>
  <c r="N106" i="3"/>
  <c r="N242" i="3"/>
  <c r="H243" i="3"/>
  <c r="H21" i="3"/>
  <c r="N425" i="3"/>
  <c r="H451" i="3"/>
  <c r="H276" i="3"/>
  <c r="N378" i="3"/>
  <c r="H70" i="3"/>
  <c r="H435" i="3"/>
  <c r="N324" i="3"/>
  <c r="N245" i="3"/>
  <c r="H206" i="3"/>
  <c r="H202" i="3"/>
  <c r="N82" i="3"/>
  <c r="H60" i="3"/>
  <c r="N169" i="3"/>
  <c r="H240" i="3"/>
  <c r="H121" i="3"/>
  <c r="H219" i="3"/>
  <c r="H236" i="3"/>
  <c r="H92" i="3"/>
  <c r="N437" i="3"/>
  <c r="H36" i="3"/>
  <c r="N361" i="3"/>
  <c r="H93" i="3"/>
  <c r="H64" i="3"/>
  <c r="N230" i="3"/>
  <c r="N252" i="3"/>
  <c r="H89" i="3"/>
  <c r="N62" i="3"/>
  <c r="H409" i="3"/>
  <c r="N296" i="3"/>
  <c r="H373" i="3"/>
  <c r="H129" i="3"/>
  <c r="H52" i="3"/>
  <c r="H6" i="3"/>
  <c r="H17" i="3"/>
  <c r="H295" i="3"/>
  <c r="N124" i="3"/>
  <c r="M498" i="3"/>
  <c r="M283" i="3"/>
  <c r="M189" i="3"/>
  <c r="M426" i="3"/>
  <c r="M273" i="3"/>
  <c r="M491" i="3"/>
  <c r="M127" i="3"/>
  <c r="M228" i="3"/>
  <c r="M500" i="3"/>
  <c r="M218" i="3"/>
  <c r="M474" i="3"/>
  <c r="M171" i="3"/>
  <c r="M428" i="3"/>
  <c r="M83" i="3"/>
  <c r="M42" i="3"/>
  <c r="M393" i="3"/>
  <c r="M343" i="3"/>
  <c r="M138" i="3"/>
  <c r="M274" i="3"/>
  <c r="M495" i="3"/>
  <c r="M128" i="3"/>
  <c r="M232" i="3"/>
  <c r="M413" i="3"/>
  <c r="M158" i="3"/>
  <c r="M239" i="3"/>
  <c r="M429" i="3"/>
  <c r="M84" i="3"/>
  <c r="M197" i="3"/>
  <c r="M40" i="3"/>
  <c r="M5" i="3"/>
  <c r="M365" i="3"/>
  <c r="M238" i="3"/>
  <c r="M324" i="3"/>
  <c r="M480" i="3"/>
  <c r="M198" i="3"/>
  <c r="M326" i="3"/>
  <c r="M215" i="3"/>
  <c r="M439" i="3"/>
  <c r="M94" i="3"/>
  <c r="M192" i="3"/>
  <c r="M501" i="3"/>
  <c r="M285" i="3"/>
  <c r="M347" i="3"/>
  <c r="M139" i="3"/>
  <c r="M22" i="3"/>
  <c r="M403" i="3"/>
  <c r="M471" i="3"/>
  <c r="M122" i="3"/>
  <c r="M255" i="3"/>
  <c r="M449" i="3"/>
  <c r="M112" i="3"/>
  <c r="M168" i="3"/>
  <c r="M349" i="3"/>
  <c r="M295" i="3"/>
  <c r="M478" i="3"/>
  <c r="M175" i="3"/>
  <c r="M368" i="3"/>
  <c r="M68" i="3"/>
  <c r="M242" i="3"/>
  <c r="M7" i="3"/>
  <c r="M61" i="3"/>
  <c r="M457" i="3"/>
  <c r="M459" i="3"/>
  <c r="M451" i="3"/>
  <c r="M114" i="3"/>
  <c r="M223" i="3"/>
  <c r="M441" i="3"/>
  <c r="M96" i="3"/>
  <c r="M245" i="3"/>
  <c r="M317" i="3"/>
  <c r="M287" i="3"/>
  <c r="M419" i="3"/>
  <c r="M105" i="3"/>
  <c r="M336" i="3"/>
  <c r="M492" i="3"/>
  <c r="M210" i="3"/>
  <c r="M27" i="3"/>
  <c r="M57" i="3"/>
  <c r="M180" i="3"/>
  <c r="M442" i="3"/>
  <c r="M97" i="3"/>
  <c r="M249" i="3"/>
  <c r="M321" i="3"/>
  <c r="M288" i="3"/>
  <c r="M359" i="3"/>
  <c r="M142" i="3"/>
  <c r="M404" i="3"/>
  <c r="M77" i="3"/>
  <c r="M214" i="3"/>
  <c r="M342" i="3"/>
  <c r="M231" i="3"/>
  <c r="M39" i="3"/>
  <c r="M19" i="3"/>
  <c r="M434" i="3"/>
  <c r="M289" i="3"/>
  <c r="M380" i="3"/>
  <c r="M71" i="3"/>
  <c r="M254" i="3"/>
  <c r="M472" i="3"/>
  <c r="M278" i="3"/>
  <c r="M453" i="3"/>
  <c r="M116" i="3"/>
  <c r="M184" i="3"/>
  <c r="M52" i="3"/>
  <c r="M14" i="3"/>
  <c r="M329" i="3"/>
  <c r="M253" i="3"/>
  <c r="M217" i="3"/>
  <c r="M333" i="3"/>
  <c r="M291" i="3"/>
  <c r="M221" i="3"/>
  <c r="M485" i="3"/>
  <c r="M281" i="3"/>
  <c r="M331" i="3"/>
  <c r="M135" i="3"/>
  <c r="M312" i="3"/>
  <c r="N47" i="3"/>
  <c r="H39" i="3"/>
  <c r="H110" i="3"/>
  <c r="N49" i="3"/>
  <c r="H457" i="3"/>
  <c r="N29" i="3"/>
  <c r="H481" i="3"/>
  <c r="N186" i="3"/>
  <c r="H108" i="3"/>
  <c r="H161" i="3"/>
  <c r="N134" i="3"/>
  <c r="H77" i="3"/>
  <c r="N66" i="3"/>
  <c r="H83" i="3"/>
  <c r="N323" i="3"/>
  <c r="H472" i="3"/>
  <c r="H171" i="3"/>
  <c r="N27" i="3"/>
  <c r="N233" i="3"/>
  <c r="N382" i="3"/>
  <c r="N228" i="3"/>
  <c r="N86" i="3"/>
  <c r="N386" i="3"/>
  <c r="N85" i="3"/>
  <c r="H56" i="3"/>
  <c r="N132" i="3"/>
  <c r="N263" i="3"/>
  <c r="N488" i="3"/>
  <c r="N44" i="3"/>
  <c r="N80" i="3"/>
  <c r="H3" i="3"/>
  <c r="N353" i="3"/>
  <c r="N178" i="3"/>
  <c r="N152" i="3"/>
  <c r="H136" i="3"/>
  <c r="H384" i="3"/>
  <c r="H307" i="3"/>
  <c r="N248" i="3"/>
  <c r="H216" i="3"/>
  <c r="N71" i="3"/>
  <c r="N141" i="3"/>
  <c r="N111" i="3"/>
  <c r="H167" i="3"/>
  <c r="H344" i="3"/>
  <c r="N51" i="3"/>
  <c r="H416" i="3"/>
  <c r="H196" i="3"/>
  <c r="N210" i="3"/>
  <c r="N61" i="3"/>
  <c r="H4" i="3"/>
  <c r="H151" i="3"/>
  <c r="N442" i="3"/>
  <c r="N24" i="3"/>
  <c r="H320" i="3"/>
  <c r="N377" i="3"/>
  <c r="N163" i="3"/>
  <c r="N297" i="3"/>
  <c r="H467" i="3"/>
  <c r="H106" i="3"/>
  <c r="H242" i="3"/>
  <c r="N243" i="3"/>
  <c r="N21" i="3"/>
  <c r="H425" i="3"/>
  <c r="N451" i="3"/>
  <c r="N276" i="3"/>
  <c r="H378" i="3"/>
  <c r="N70" i="3"/>
  <c r="N435" i="3"/>
  <c r="H324" i="3"/>
  <c r="H245" i="3"/>
  <c r="N206" i="3"/>
  <c r="N202" i="3"/>
  <c r="H82" i="3"/>
  <c r="N60" i="3"/>
  <c r="H169" i="3"/>
  <c r="N240" i="3"/>
  <c r="N121" i="3"/>
  <c r="N219" i="3"/>
  <c r="N236" i="3"/>
  <c r="N92" i="3"/>
  <c r="H437" i="3"/>
  <c r="N36" i="3"/>
  <c r="H361" i="3"/>
  <c r="N93" i="3"/>
  <c r="N64" i="3"/>
  <c r="H230" i="3"/>
  <c r="H252" i="3"/>
  <c r="N89" i="3"/>
  <c r="H62" i="3"/>
  <c r="N409" i="3"/>
  <c r="H296" i="3"/>
  <c r="N373" i="3"/>
  <c r="N129" i="3"/>
  <c r="N52" i="3"/>
  <c r="N6" i="3"/>
  <c r="N17" i="3"/>
  <c r="N295" i="3"/>
  <c r="H124" i="3"/>
  <c r="M350" i="3"/>
  <c r="E4" i="11"/>
  <c r="M11" i="3"/>
  <c r="M250" i="3"/>
  <c r="M314" i="3"/>
  <c r="M203" i="3"/>
  <c r="M436" i="3"/>
  <c r="M91" i="3"/>
  <c r="M46" i="3"/>
  <c r="S32" i="3"/>
  <c r="N456" i="3"/>
  <c r="N249" i="3"/>
  <c r="N311" i="3"/>
  <c r="N325" i="3"/>
  <c r="H166" i="3"/>
  <c r="H489" i="3"/>
  <c r="H403" i="3"/>
  <c r="H328" i="3"/>
  <c r="H143" i="3"/>
  <c r="H478" i="3"/>
  <c r="N244" i="3"/>
  <c r="H135" i="3"/>
  <c r="N459" i="3"/>
  <c r="H180" i="3"/>
  <c r="N433" i="3"/>
  <c r="H483" i="3"/>
  <c r="H54" i="3"/>
  <c r="H497" i="3"/>
  <c r="H193" i="3"/>
  <c r="H316" i="3"/>
  <c r="H484" i="3"/>
  <c r="N291" i="3"/>
  <c r="H281" i="3"/>
  <c r="H50" i="3"/>
  <c r="H499" i="3"/>
  <c r="H16" i="3"/>
  <c r="N401" i="3"/>
  <c r="N280" i="3"/>
  <c r="H104" i="3"/>
  <c r="N357" i="3"/>
  <c r="H7" i="3"/>
  <c r="H160" i="3"/>
  <c r="H389" i="3"/>
  <c r="H5" i="3"/>
  <c r="H304" i="3"/>
  <c r="H408" i="3"/>
  <c r="H158" i="3"/>
  <c r="H170" i="3"/>
  <c r="H200" i="3"/>
  <c r="N250" i="3"/>
  <c r="H360" i="3"/>
  <c r="H356" i="3"/>
  <c r="H15" i="3"/>
  <c r="H394" i="3"/>
  <c r="H405" i="3"/>
  <c r="N308" i="3"/>
  <c r="N185" i="3"/>
  <c r="N189" i="3"/>
  <c r="N440" i="3"/>
  <c r="H87" i="3"/>
  <c r="N247" i="3"/>
  <c r="H270" i="3"/>
  <c r="H117" i="3"/>
  <c r="N330" i="3"/>
  <c r="H421" i="3"/>
  <c r="N375" i="3"/>
  <c r="N350" i="3"/>
  <c r="N149" i="3"/>
  <c r="N127" i="3"/>
  <c r="N411" i="3"/>
  <c r="H288" i="3"/>
  <c r="N182" i="3"/>
  <c r="N268" i="3"/>
  <c r="H190" i="3"/>
  <c r="N339" i="3"/>
  <c r="H67" i="3"/>
  <c r="N385" i="3"/>
  <c r="H8" i="3"/>
  <c r="H237" i="3"/>
  <c r="H101" i="3"/>
  <c r="N292" i="3"/>
  <c r="N65" i="3"/>
  <c r="N225" i="3"/>
  <c r="H309" i="3"/>
  <c r="H159" i="3"/>
  <c r="H469" i="3"/>
  <c r="H446" i="3"/>
  <c r="H204" i="3"/>
  <c r="N266" i="3"/>
  <c r="N103" i="3"/>
  <c r="H162" i="3"/>
  <c r="N485" i="3"/>
  <c r="H81" i="3"/>
  <c r="H255" i="3"/>
  <c r="H32" i="3"/>
  <c r="H269" i="3"/>
  <c r="N78" i="3"/>
  <c r="N482" i="3"/>
  <c r="H208" i="3"/>
  <c r="N257" i="3"/>
  <c r="N188" i="3"/>
  <c r="H388" i="3"/>
  <c r="H486" i="3"/>
  <c r="H14" i="3"/>
  <c r="N195" i="3"/>
  <c r="H22" i="3"/>
  <c r="H215" i="3"/>
  <c r="M375" i="3"/>
  <c r="M146" i="3"/>
  <c r="M282" i="3"/>
  <c r="M335" i="3"/>
  <c r="M136" i="3"/>
  <c r="M316" i="3"/>
  <c r="M473" i="3"/>
  <c r="M190" i="3"/>
  <c r="M382" i="3"/>
  <c r="M262" i="3"/>
  <c r="M437" i="3"/>
  <c r="M92" i="3"/>
  <c r="M229" i="3"/>
  <c r="M44" i="3"/>
  <c r="M21" i="3"/>
  <c r="M496" i="3"/>
  <c r="M360" i="3"/>
  <c r="M66" i="3"/>
  <c r="M137" i="3"/>
  <c r="M320" i="3"/>
  <c r="M476" i="3"/>
  <c r="M194" i="3"/>
  <c r="M322" i="3"/>
  <c r="M211" i="3"/>
  <c r="M454" i="3"/>
  <c r="M117" i="3"/>
  <c r="M233" i="3"/>
  <c r="M497" i="3"/>
  <c r="M284" i="3"/>
  <c r="M55" i="3"/>
  <c r="M37" i="3"/>
  <c r="M493" i="3"/>
  <c r="M267" i="3"/>
  <c r="M234" i="3"/>
  <c r="M362" i="3"/>
  <c r="M251" i="3"/>
  <c r="M448" i="3"/>
  <c r="M108" i="3"/>
  <c r="M164" i="3"/>
  <c r="M409" i="3"/>
  <c r="M154" i="3"/>
  <c r="M383" i="3"/>
  <c r="M148" i="3"/>
  <c r="M364" i="3"/>
  <c r="M67" i="3"/>
  <c r="M34" i="3"/>
  <c r="M371" i="3"/>
  <c r="G4" i="11"/>
  <c r="M244" i="3"/>
  <c r="M467" i="3"/>
  <c r="M121" i="3"/>
  <c r="M204" i="3"/>
  <c r="M385" i="3"/>
  <c r="M304" i="3"/>
  <c r="M423" i="3"/>
  <c r="M109" i="3"/>
  <c r="M438" i="3"/>
  <c r="M93" i="3"/>
  <c r="M169" i="3"/>
  <c r="M406" i="3"/>
  <c r="M268" i="3"/>
  <c r="M47" i="3"/>
  <c r="M16" i="3"/>
  <c r="M311" i="3"/>
  <c r="M484" i="3"/>
  <c r="M212" i="3"/>
  <c r="M450" i="3"/>
  <c r="M113" i="3"/>
  <c r="M172" i="3"/>
  <c r="M353" i="3"/>
  <c r="M296" i="3"/>
  <c r="M391" i="3"/>
  <c r="M150" i="3"/>
  <c r="M430" i="3"/>
  <c r="M85" i="3"/>
  <c r="M246" i="3"/>
  <c r="M374" i="3"/>
  <c r="M260" i="3"/>
  <c r="M43" i="3"/>
  <c r="M23" i="3"/>
  <c r="M307" i="3"/>
  <c r="M176" i="3"/>
  <c r="M357" i="3"/>
  <c r="M297" i="3"/>
  <c r="M395" i="3"/>
  <c r="M103" i="3"/>
  <c r="M376" i="3"/>
  <c r="M70" i="3"/>
  <c r="M205" i="3"/>
  <c r="M378" i="3"/>
  <c r="M261" i="3"/>
  <c r="M452" i="3"/>
  <c r="M115" i="3"/>
  <c r="M9" i="3"/>
  <c r="M463" i="3"/>
  <c r="M159" i="3"/>
  <c r="M80" i="3"/>
  <c r="M181" i="3"/>
  <c r="M418" i="3"/>
  <c r="M271" i="3"/>
  <c r="M355" i="3"/>
  <c r="M141" i="3"/>
  <c r="M220" i="3"/>
  <c r="M401" i="3"/>
  <c r="M308" i="3"/>
  <c r="M13" i="3"/>
  <c r="M49" i="3"/>
  <c r="M435" i="3"/>
  <c r="M298" i="3"/>
  <c r="M107" i="3"/>
  <c r="M407" i="3"/>
  <c r="M102" i="3"/>
  <c r="M290" i="3"/>
  <c r="M367" i="3"/>
  <c r="M144" i="3"/>
  <c r="M348" i="3"/>
  <c r="M58" i="3"/>
  <c r="M222" i="3"/>
  <c r="Y32" i="3"/>
  <c r="H456" i="3"/>
  <c r="H249" i="3"/>
  <c r="H311" i="3"/>
  <c r="H325" i="3"/>
  <c r="N166" i="3"/>
  <c r="N489" i="3"/>
  <c r="N403" i="3"/>
  <c r="N328" i="3"/>
  <c r="N143" i="3"/>
  <c r="N478" i="3"/>
  <c r="H244" i="3"/>
  <c r="N135" i="3"/>
  <c r="H459" i="3"/>
  <c r="N180" i="3"/>
  <c r="H433" i="3"/>
  <c r="N483" i="3"/>
  <c r="N54" i="3"/>
  <c r="N497" i="3"/>
  <c r="N193" i="3"/>
  <c r="N316" i="3"/>
  <c r="N484" i="3"/>
  <c r="H291" i="3"/>
  <c r="N281" i="3"/>
  <c r="N50" i="3"/>
  <c r="N499" i="3"/>
  <c r="N16" i="3"/>
  <c r="H401" i="3"/>
  <c r="H280" i="3"/>
  <c r="N104" i="3"/>
  <c r="H357" i="3"/>
  <c r="N7" i="3"/>
  <c r="N160" i="3"/>
  <c r="N389" i="3"/>
  <c r="N5" i="3"/>
  <c r="N304" i="3"/>
  <c r="N408" i="3"/>
  <c r="N158" i="3"/>
  <c r="N170" i="3"/>
  <c r="N200" i="3"/>
  <c r="H250" i="3"/>
  <c r="N360" i="3"/>
  <c r="N356" i="3"/>
  <c r="N15" i="3"/>
  <c r="N394" i="3"/>
  <c r="N405" i="3"/>
  <c r="H308" i="3"/>
  <c r="H185" i="3"/>
  <c r="H189" i="3"/>
  <c r="H440" i="3"/>
  <c r="N87" i="3"/>
  <c r="H247" i="3"/>
  <c r="N270" i="3"/>
  <c r="N117" i="3"/>
  <c r="H330" i="3"/>
  <c r="N421" i="3"/>
  <c r="H375" i="3"/>
  <c r="H350" i="3"/>
  <c r="H149" i="3"/>
  <c r="H127" i="3"/>
  <c r="H411" i="3"/>
  <c r="N288" i="3"/>
  <c r="H182" i="3"/>
  <c r="H268" i="3"/>
  <c r="N190" i="3"/>
  <c r="H339" i="3"/>
  <c r="N67" i="3"/>
  <c r="H385" i="3"/>
  <c r="N8" i="3"/>
  <c r="N237" i="3"/>
  <c r="N101" i="3"/>
  <c r="H292" i="3"/>
  <c r="H65" i="3"/>
  <c r="H225" i="3"/>
  <c r="N309" i="3"/>
  <c r="N159" i="3"/>
  <c r="N469" i="3"/>
  <c r="N446" i="3"/>
  <c r="N204" i="3"/>
  <c r="H266" i="3"/>
  <c r="H103" i="3"/>
  <c r="N162" i="3"/>
  <c r="H485" i="3"/>
  <c r="N81" i="3"/>
  <c r="N255" i="3"/>
  <c r="N32" i="3"/>
  <c r="N269" i="3"/>
  <c r="H78" i="3"/>
  <c r="H482" i="3"/>
  <c r="N208" i="3"/>
  <c r="H257" i="3"/>
  <c r="H188" i="3"/>
  <c r="N388" i="3"/>
  <c r="N486" i="3"/>
  <c r="N14" i="3"/>
  <c r="H195" i="3"/>
  <c r="N22" i="3"/>
  <c r="N215" i="3"/>
  <c r="F4" i="11"/>
  <c r="M414" i="3"/>
  <c r="M270" i="3"/>
  <c r="M445" i="3"/>
  <c r="M100" i="3"/>
  <c r="M152" i="3"/>
  <c r="M48" i="3"/>
  <c r="M26" i="3"/>
  <c r="O32" i="3"/>
  <c r="H417" i="3"/>
  <c r="N197" i="3"/>
  <c r="N155" i="3"/>
  <c r="N91" i="3"/>
  <c r="H419" i="3"/>
  <c r="H133" i="3"/>
  <c r="H376" i="3"/>
  <c r="H399" i="3"/>
  <c r="H343" i="3"/>
  <c r="H107" i="3"/>
  <c r="H97" i="3"/>
  <c r="H329" i="3"/>
  <c r="N241" i="3"/>
  <c r="N302" i="3"/>
  <c r="H126" i="3"/>
  <c r="N156" i="3"/>
  <c r="N432" i="3"/>
  <c r="H392" i="3"/>
  <c r="H205" i="3"/>
  <c r="N130" i="3"/>
  <c r="N38" i="3"/>
  <c r="N336" i="3"/>
  <c r="N168" i="3"/>
  <c r="H335" i="3"/>
  <c r="H305" i="3"/>
  <c r="H355" i="3"/>
  <c r="N73" i="3"/>
  <c r="H211" i="3"/>
  <c r="N289" i="3"/>
  <c r="N222" i="3"/>
  <c r="H275" i="3"/>
  <c r="H33" i="3"/>
  <c r="H18" i="3"/>
  <c r="H450" i="3"/>
  <c r="H128" i="3"/>
  <c r="N369" i="3"/>
  <c r="H76" i="3"/>
  <c r="N172" i="3"/>
  <c r="H354" i="3"/>
  <c r="N465" i="3"/>
  <c r="N321" i="3"/>
  <c r="H23" i="3"/>
  <c r="H430" i="3"/>
  <c r="H113" i="3"/>
  <c r="N424" i="3"/>
  <c r="H452" i="3"/>
  <c r="H298" i="3"/>
  <c r="N283" i="3"/>
  <c r="N131" i="3"/>
  <c r="H58" i="3"/>
  <c r="H491" i="3"/>
  <c r="N183" i="3"/>
  <c r="H400" i="3"/>
  <c r="N214" i="3"/>
  <c r="H31" i="3"/>
  <c r="H277" i="3"/>
  <c r="H312" i="3"/>
  <c r="H224" i="3"/>
  <c r="H494" i="3"/>
  <c r="N53" i="3"/>
  <c r="N327" i="3"/>
  <c r="N98" i="3"/>
  <c r="H181" i="3"/>
  <c r="N209" i="3"/>
  <c r="H88" i="3"/>
  <c r="N122" i="3"/>
  <c r="H41" i="3"/>
  <c r="N191" i="3"/>
  <c r="H279" i="3"/>
  <c r="H319" i="3"/>
  <c r="N393" i="3"/>
  <c r="H221" i="3"/>
  <c r="N142" i="3"/>
  <c r="N331" i="3"/>
  <c r="N453" i="3"/>
  <c r="H125" i="3"/>
  <c r="H79" i="3"/>
  <c r="H118" i="3"/>
  <c r="N448" i="3"/>
  <c r="N387" i="3"/>
  <c r="H174" i="3"/>
  <c r="H251" i="3"/>
  <c r="H462" i="3"/>
  <c r="N95" i="3"/>
  <c r="H40" i="3"/>
  <c r="H59" i="3"/>
  <c r="N464" i="3"/>
  <c r="N362" i="3"/>
  <c r="H45" i="3"/>
  <c r="H34" i="3"/>
  <c r="H226" i="3"/>
  <c r="H300" i="3"/>
  <c r="N458" i="3"/>
  <c r="H293" i="3"/>
  <c r="H187" i="3"/>
  <c r="H146" i="3"/>
  <c r="H102" i="3"/>
  <c r="M392" i="3"/>
  <c r="M74" i="3"/>
  <c r="M145" i="3"/>
  <c r="M352" i="3"/>
  <c r="M62" i="3"/>
  <c r="M226" i="3"/>
  <c r="M354" i="3"/>
  <c r="M243" i="3"/>
  <c r="M483" i="3"/>
  <c r="M125" i="3"/>
  <c r="M156" i="3"/>
  <c r="M337" i="3"/>
  <c r="M292" i="3"/>
  <c r="M59" i="3"/>
  <c r="M41" i="3"/>
  <c r="M334" i="3"/>
  <c r="M161" i="3"/>
  <c r="M356" i="3"/>
  <c r="M65" i="3"/>
  <c r="M230" i="3"/>
  <c r="M358" i="3"/>
  <c r="M247" i="3"/>
  <c r="M447" i="3"/>
  <c r="M104" i="3"/>
  <c r="M224" i="3"/>
  <c r="M341" i="3"/>
  <c r="M293" i="3"/>
  <c r="M379" i="3"/>
  <c r="M147" i="3"/>
  <c r="M3" i="3"/>
  <c r="M28" i="3"/>
  <c r="M12" i="3"/>
  <c r="M130" i="3"/>
  <c r="M266" i="3"/>
  <c r="M464" i="3"/>
  <c r="M120" i="3"/>
  <c r="M200" i="3"/>
  <c r="M381" i="3"/>
  <c r="M303" i="3"/>
  <c r="M318" i="3"/>
  <c r="M207" i="3"/>
  <c r="M400" i="3"/>
  <c r="M76" i="3"/>
  <c r="M165" i="3"/>
  <c r="M36" i="3"/>
  <c r="M29" i="3"/>
  <c r="M494" i="3"/>
  <c r="M339" i="3"/>
  <c r="M206" i="3"/>
  <c r="M240" i="3"/>
  <c r="M421" i="3"/>
  <c r="M166" i="3"/>
  <c r="M486" i="3"/>
  <c r="M183" i="3"/>
  <c r="M431" i="3"/>
  <c r="M86" i="3"/>
  <c r="M160" i="3"/>
  <c r="M468" i="3"/>
  <c r="M277" i="3"/>
  <c r="M315" i="3"/>
  <c r="M131" i="3"/>
  <c r="M15" i="3"/>
  <c r="M466" i="3"/>
  <c r="M458" i="3"/>
  <c r="M174" i="3"/>
  <c r="M208" i="3"/>
  <c r="M389" i="3"/>
  <c r="M305" i="3"/>
  <c r="M427" i="3"/>
  <c r="M151" i="3"/>
  <c r="M408" i="3"/>
  <c r="M78" i="3"/>
  <c r="M237" i="3"/>
  <c r="M410" i="3"/>
  <c r="M269" i="3"/>
  <c r="M475" i="3"/>
  <c r="M123" i="3"/>
  <c r="M25" i="3"/>
  <c r="M397" i="3"/>
  <c r="M195" i="3"/>
  <c r="M455" i="3"/>
  <c r="M155" i="3"/>
  <c r="M412" i="3"/>
  <c r="M79" i="3"/>
  <c r="M177" i="3"/>
  <c r="M313" i="3"/>
  <c r="M286" i="3"/>
  <c r="M479" i="3"/>
  <c r="M124" i="3"/>
  <c r="M216" i="3"/>
  <c r="M56" i="3"/>
  <c r="M20" i="3"/>
  <c r="M257" i="3"/>
  <c r="M325" i="3"/>
  <c r="M481" i="3"/>
  <c r="M280" i="3"/>
  <c r="M327" i="3"/>
  <c r="M134" i="3"/>
  <c r="M372" i="3"/>
  <c r="M69" i="3"/>
  <c r="M182" i="3"/>
  <c r="M310" i="3"/>
  <c r="M199" i="3"/>
  <c r="M35" i="3"/>
  <c r="M6" i="3"/>
  <c r="M299" i="3"/>
  <c r="M89" i="3"/>
  <c r="M489" i="3"/>
  <c r="M424" i="3"/>
  <c r="M82" i="3"/>
  <c r="M111" i="3"/>
  <c r="M384" i="3"/>
  <c r="M72" i="3"/>
  <c r="M258" i="3"/>
  <c r="M386" i="3"/>
  <c r="M263" i="3"/>
  <c r="P32" i="3"/>
  <c r="N417" i="3"/>
  <c r="H197" i="3"/>
  <c r="H155" i="3"/>
  <c r="H91" i="3"/>
  <c r="N419" i="3"/>
  <c r="N133" i="3"/>
  <c r="N376" i="3"/>
  <c r="N399" i="3"/>
  <c r="N343" i="3"/>
  <c r="N107" i="3"/>
  <c r="N97" i="3"/>
  <c r="N329" i="3"/>
  <c r="H241" i="3"/>
  <c r="H302" i="3"/>
  <c r="N126" i="3"/>
  <c r="H156" i="3"/>
  <c r="H432" i="3"/>
  <c r="N392" i="3"/>
  <c r="N205" i="3"/>
  <c r="H130" i="3"/>
  <c r="H38" i="3"/>
  <c r="H336" i="3"/>
  <c r="H168" i="3"/>
  <c r="N335" i="3"/>
  <c r="N305" i="3"/>
  <c r="N355" i="3"/>
  <c r="H73" i="3"/>
  <c r="N211" i="3"/>
  <c r="H289" i="3"/>
  <c r="H222" i="3"/>
  <c r="N275" i="3"/>
  <c r="N33" i="3"/>
  <c r="N18" i="3"/>
  <c r="N450" i="3"/>
  <c r="N128" i="3"/>
  <c r="H369" i="3"/>
  <c r="N76" i="3"/>
  <c r="H172" i="3"/>
  <c r="N354" i="3"/>
  <c r="H465" i="3"/>
  <c r="H321" i="3"/>
  <c r="N23" i="3"/>
  <c r="N430" i="3"/>
  <c r="N113" i="3"/>
  <c r="H424" i="3"/>
  <c r="N452" i="3"/>
  <c r="N298" i="3"/>
  <c r="H283" i="3"/>
  <c r="H131" i="3"/>
  <c r="N58" i="3"/>
  <c r="N491" i="3"/>
  <c r="H183" i="3"/>
  <c r="N400" i="3"/>
  <c r="H214" i="3"/>
  <c r="N31" i="3"/>
  <c r="N277" i="3"/>
  <c r="N312" i="3"/>
  <c r="N224" i="3"/>
  <c r="N494" i="3"/>
  <c r="H53" i="3"/>
  <c r="H327" i="3"/>
  <c r="H98" i="3"/>
  <c r="N181" i="3"/>
  <c r="H209" i="3"/>
  <c r="N88" i="3"/>
  <c r="H122" i="3"/>
  <c r="N41" i="3"/>
  <c r="H191" i="3"/>
  <c r="N279" i="3"/>
  <c r="N319" i="3"/>
  <c r="H393" i="3"/>
  <c r="N221" i="3"/>
  <c r="H142" i="3"/>
  <c r="H331" i="3"/>
  <c r="H453" i="3"/>
  <c r="N125" i="3"/>
  <c r="N79" i="3"/>
  <c r="N118" i="3"/>
  <c r="H448" i="3"/>
  <c r="H387" i="3"/>
  <c r="N174" i="3"/>
  <c r="N251" i="3"/>
  <c r="N462" i="3"/>
  <c r="H95" i="3"/>
  <c r="N40" i="3"/>
  <c r="N59" i="3"/>
  <c r="H464" i="3"/>
  <c r="H362" i="3"/>
  <c r="N45" i="3"/>
  <c r="N34" i="3"/>
  <c r="N226" i="3"/>
  <c r="N300" i="3"/>
  <c r="H458" i="3"/>
  <c r="N293" i="3"/>
  <c r="N187" i="3"/>
  <c r="N146" i="3"/>
  <c r="N102" i="3"/>
  <c r="M361" i="3"/>
  <c r="M306" i="3"/>
  <c r="M323" i="3"/>
  <c r="M133" i="3"/>
  <c r="M188" i="3"/>
  <c r="M369" i="3"/>
  <c r="M300" i="3"/>
  <c r="M63" i="3"/>
  <c r="M45" i="3"/>
  <c r="V32" i="3"/>
  <c r="N74" i="3"/>
  <c r="N43" i="3"/>
  <c r="H173" i="3"/>
  <c r="H341" i="3"/>
  <c r="N315" i="3"/>
  <c r="N138" i="3"/>
  <c r="H423" i="3"/>
  <c r="H57" i="3"/>
  <c r="H352" i="3"/>
  <c r="N449" i="3"/>
  <c r="H496" i="3"/>
  <c r="H147" i="3"/>
  <c r="H105" i="3"/>
  <c r="N395" i="3"/>
  <c r="H391" i="3"/>
  <c r="H37" i="3"/>
  <c r="H431" i="3"/>
  <c r="H359" i="3"/>
  <c r="H254" i="3"/>
  <c r="N265" i="3"/>
  <c r="N368" i="3"/>
  <c r="N227" i="3"/>
  <c r="H383" i="3"/>
  <c r="N69" i="3"/>
  <c r="H13" i="3"/>
  <c r="H140" i="3"/>
  <c r="N418" i="3"/>
  <c r="H42" i="3"/>
  <c r="N492" i="3"/>
  <c r="H455" i="3"/>
  <c r="H10" i="3"/>
  <c r="H184" i="3"/>
  <c r="H20" i="3"/>
  <c r="H120" i="3"/>
  <c r="H474" i="3"/>
  <c r="H371" i="3"/>
  <c r="H264" i="3"/>
  <c r="H272" i="3"/>
  <c r="N314" i="3"/>
  <c r="H109" i="3"/>
  <c r="H246" i="3"/>
  <c r="H414" i="3"/>
  <c r="H441" i="3"/>
  <c r="N114" i="3"/>
  <c r="N346" i="3"/>
  <c r="H68" i="3"/>
  <c r="H337" i="3"/>
  <c r="N345" i="3"/>
  <c r="H123" i="3"/>
  <c r="N212" i="3"/>
  <c r="H426" i="3"/>
  <c r="N407" i="3"/>
  <c r="H25" i="3"/>
  <c r="H139" i="3"/>
  <c r="H398" i="3"/>
  <c r="N259" i="3"/>
  <c r="H46" i="3"/>
  <c r="N112" i="3"/>
  <c r="H203" i="3"/>
  <c r="H313" i="3"/>
  <c r="H63" i="3"/>
  <c r="H439" i="3"/>
  <c r="N84" i="3"/>
  <c r="H144" i="3"/>
  <c r="H366" i="3"/>
  <c r="H273" i="3"/>
  <c r="N334" i="3"/>
  <c r="H99" i="3"/>
  <c r="N234" i="3"/>
  <c r="N261" i="3"/>
  <c r="H19" i="3"/>
  <c r="N473" i="3"/>
  <c r="H55" i="3"/>
  <c r="N410" i="3"/>
  <c r="H12" i="3"/>
  <c r="N165" i="3"/>
  <c r="N100" i="3"/>
  <c r="H96" i="3"/>
  <c r="H94" i="3"/>
  <c r="H198" i="3"/>
  <c r="H284" i="3"/>
  <c r="H153" i="3"/>
  <c r="N260" i="3"/>
  <c r="H480" i="3"/>
  <c r="H137" i="3"/>
  <c r="N471" i="3"/>
  <c r="N232" i="3"/>
  <c r="H164" i="3"/>
  <c r="N150" i="3"/>
  <c r="N145" i="3"/>
  <c r="H207" i="3"/>
  <c r="H148" i="3"/>
  <c r="N318" i="3"/>
  <c r="N420" i="3"/>
  <c r="H256" i="3"/>
  <c r="N282" i="3"/>
  <c r="H286" i="3"/>
  <c r="M193" i="3"/>
  <c r="M388" i="3"/>
  <c r="M73" i="3"/>
  <c r="M153" i="3"/>
  <c r="M390" i="3"/>
  <c r="M264" i="3"/>
  <c r="M456" i="3"/>
  <c r="M118" i="3"/>
  <c r="M256" i="3"/>
  <c r="M373" i="3"/>
  <c r="M301" i="3"/>
  <c r="M411" i="3"/>
  <c r="M106" i="3"/>
  <c r="M8" i="3"/>
  <c r="M17" i="3"/>
  <c r="M461" i="3"/>
  <c r="M275" i="3"/>
  <c r="M157" i="3"/>
  <c r="M394" i="3"/>
  <c r="M265" i="3"/>
  <c r="M460" i="3"/>
  <c r="M119" i="3"/>
  <c r="M196" i="3"/>
  <c r="M469" i="3"/>
  <c r="M186" i="3"/>
  <c r="M415" i="3"/>
  <c r="M110" i="3"/>
  <c r="M396" i="3"/>
  <c r="M75" i="3"/>
  <c r="M38" i="3"/>
  <c r="M398" i="3"/>
  <c r="M328" i="3"/>
  <c r="M499" i="3"/>
  <c r="M129" i="3"/>
  <c r="M236" i="3"/>
  <c r="M417" i="3"/>
  <c r="M162" i="3"/>
  <c r="M482" i="3"/>
  <c r="M179" i="3"/>
  <c r="M446" i="3"/>
  <c r="M101" i="3"/>
  <c r="M201" i="3"/>
  <c r="M465" i="3"/>
  <c r="M276" i="3"/>
  <c r="M51" i="3"/>
  <c r="M33" i="3"/>
  <c r="M402" i="3"/>
  <c r="M370" i="3"/>
  <c r="M259" i="3"/>
  <c r="M202" i="3"/>
  <c r="M330" i="3"/>
  <c r="M219" i="3"/>
  <c r="M440" i="3"/>
  <c r="M95" i="3"/>
  <c r="M241" i="3"/>
  <c r="M377" i="3"/>
  <c r="M302" i="3"/>
  <c r="M351" i="3"/>
  <c r="M140" i="3"/>
  <c r="M332" i="3"/>
  <c r="M64" i="3"/>
  <c r="M24" i="3"/>
  <c r="M425" i="3"/>
  <c r="M488" i="3"/>
  <c r="M338" i="3"/>
  <c r="M227" i="3"/>
  <c r="M170" i="3"/>
  <c r="M490" i="3"/>
  <c r="M187" i="3"/>
  <c r="M432" i="3"/>
  <c r="M87" i="3"/>
  <c r="M209" i="3"/>
  <c r="M345" i="3"/>
  <c r="M294" i="3"/>
  <c r="M319" i="3"/>
  <c r="M132" i="3"/>
  <c r="M248" i="3"/>
  <c r="M60" i="3"/>
  <c r="M4" i="3"/>
  <c r="M443" i="3"/>
  <c r="M98" i="3"/>
  <c r="M191" i="3"/>
  <c r="M433" i="3"/>
  <c r="M88" i="3"/>
  <c r="M213" i="3"/>
  <c r="M477" i="3"/>
  <c r="M279" i="3"/>
  <c r="M387" i="3"/>
  <c r="M149" i="3"/>
  <c r="M252" i="3"/>
  <c r="M462" i="3"/>
  <c r="M178" i="3"/>
  <c r="M10" i="3"/>
  <c r="M53" i="3"/>
  <c r="M163" i="3"/>
  <c r="M416" i="3"/>
  <c r="M363" i="3"/>
  <c r="M143" i="3"/>
  <c r="M344" i="3"/>
  <c r="M54" i="3"/>
  <c r="M173" i="3"/>
  <c r="M346" i="3"/>
  <c r="M235" i="3"/>
  <c r="M444" i="3"/>
  <c r="M99" i="3"/>
  <c r="M50" i="3"/>
  <c r="M30" i="3"/>
  <c r="M90" i="3"/>
  <c r="M399" i="3"/>
  <c r="M366" i="3"/>
  <c r="M225" i="3"/>
  <c r="M420" i="3"/>
  <c r="M81" i="3"/>
  <c r="M185" i="3"/>
  <c r="M422" i="3"/>
  <c r="M272" i="3"/>
  <c r="M487" i="3"/>
  <c r="M126" i="3"/>
  <c r="W32" i="3"/>
  <c r="H74" i="3"/>
  <c r="H43" i="3"/>
  <c r="N173" i="3"/>
  <c r="N341" i="3"/>
  <c r="H315" i="3"/>
  <c r="H138" i="3"/>
  <c r="N423" i="3"/>
  <c r="N57" i="3"/>
  <c r="N352" i="3"/>
  <c r="H449" i="3"/>
  <c r="N496" i="3"/>
  <c r="N147" i="3"/>
  <c r="N105" i="3"/>
  <c r="H395" i="3"/>
  <c r="N391" i="3"/>
  <c r="N37" i="3"/>
  <c r="N431" i="3"/>
  <c r="N359" i="3"/>
  <c r="N254" i="3"/>
  <c r="H265" i="3"/>
  <c r="H368" i="3"/>
  <c r="H227" i="3"/>
  <c r="N383" i="3"/>
  <c r="H69" i="3"/>
  <c r="N13" i="3"/>
  <c r="N140" i="3"/>
  <c r="H418" i="3"/>
  <c r="N42" i="3"/>
  <c r="H492" i="3"/>
  <c r="N455" i="3"/>
  <c r="N10" i="3"/>
  <c r="N184" i="3"/>
  <c r="N20" i="3"/>
  <c r="N120" i="3"/>
  <c r="N474" i="3"/>
  <c r="N371" i="3"/>
  <c r="N264" i="3"/>
  <c r="N272" i="3"/>
  <c r="H314" i="3"/>
  <c r="N109" i="3"/>
  <c r="N246" i="3"/>
  <c r="N414" i="3"/>
  <c r="N441" i="3"/>
  <c r="H114" i="3"/>
  <c r="H346" i="3"/>
  <c r="N68" i="3"/>
  <c r="N337" i="3"/>
  <c r="H345" i="3"/>
  <c r="N123" i="3"/>
  <c r="H212" i="3"/>
  <c r="N426" i="3"/>
  <c r="H407" i="3"/>
  <c r="N25" i="3"/>
  <c r="N139" i="3"/>
  <c r="N398" i="3"/>
  <c r="H259" i="3"/>
  <c r="N46" i="3"/>
  <c r="H112" i="3"/>
  <c r="N203" i="3"/>
  <c r="N313" i="3"/>
  <c r="N63" i="3"/>
  <c r="N439" i="3"/>
  <c r="H84" i="3"/>
  <c r="N144" i="3"/>
  <c r="N366" i="3"/>
  <c r="N273" i="3"/>
  <c r="H334" i="3"/>
  <c r="N99" i="3"/>
  <c r="H234" i="3"/>
  <c r="H261" i="3"/>
  <c r="N19" i="3"/>
  <c r="H473" i="3"/>
  <c r="N55" i="3"/>
  <c r="H410" i="3"/>
  <c r="N12" i="3"/>
  <c r="H165" i="3"/>
  <c r="H100" i="3"/>
  <c r="N96" i="3"/>
  <c r="N94" i="3"/>
  <c r="N198" i="3"/>
  <c r="N284" i="3"/>
  <c r="N153" i="3"/>
  <c r="H260" i="3"/>
  <c r="N480" i="3"/>
  <c r="N137" i="3"/>
  <c r="H471" i="3"/>
  <c r="H232" i="3"/>
  <c r="N164" i="3"/>
  <c r="H150" i="3"/>
  <c r="H145" i="3"/>
  <c r="N207" i="3"/>
  <c r="N148" i="3"/>
  <c r="H318" i="3"/>
  <c r="H420" i="3"/>
  <c r="N256" i="3"/>
  <c r="H282" i="3"/>
  <c r="N286" i="3"/>
  <c r="M340" i="3"/>
  <c r="M405" i="3"/>
  <c r="M309" i="3"/>
  <c r="M470" i="3"/>
  <c r="M167" i="3"/>
  <c r="M31" i="3"/>
  <c r="M18" i="3"/>
  <c r="I282" i="3" l="1"/>
  <c r="J282" i="3"/>
  <c r="I420" i="3"/>
  <c r="J420" i="3"/>
  <c r="I318" i="3"/>
  <c r="J318" i="3"/>
  <c r="I145" i="3"/>
  <c r="J145" i="3"/>
  <c r="I150" i="3"/>
  <c r="J150" i="3"/>
  <c r="I232" i="3"/>
  <c r="J232" i="3"/>
  <c r="J471" i="3"/>
  <c r="I471" i="3"/>
  <c r="J260" i="3"/>
  <c r="I260" i="3"/>
  <c r="J100" i="3"/>
  <c r="I100" i="3"/>
  <c r="I165" i="3"/>
  <c r="J165" i="3"/>
  <c r="I410" i="3"/>
  <c r="J410" i="3"/>
  <c r="J473" i="3"/>
  <c r="I473" i="3"/>
  <c r="I261" i="3"/>
  <c r="J261" i="3"/>
  <c r="I234" i="3"/>
  <c r="J234" i="3"/>
  <c r="J334" i="3"/>
  <c r="I334" i="3"/>
  <c r="I84" i="3"/>
  <c r="J84" i="3"/>
  <c r="J112" i="3"/>
  <c r="I112" i="3"/>
  <c r="I259" i="3"/>
  <c r="J259" i="3"/>
  <c r="J407" i="3"/>
  <c r="I407" i="3"/>
  <c r="I212" i="3"/>
  <c r="J212" i="3"/>
  <c r="J345" i="3"/>
  <c r="I345" i="3"/>
  <c r="J346" i="3"/>
  <c r="I346" i="3"/>
  <c r="I114" i="3"/>
  <c r="J114" i="3"/>
  <c r="J314" i="3"/>
  <c r="I314" i="3"/>
  <c r="J492" i="3"/>
  <c r="I492" i="3"/>
  <c r="I418" i="3"/>
  <c r="J418" i="3"/>
  <c r="J69" i="3"/>
  <c r="I69" i="3"/>
  <c r="J227" i="3"/>
  <c r="I227" i="3"/>
  <c r="J368" i="3"/>
  <c r="I368" i="3"/>
  <c r="I265" i="3"/>
  <c r="J265" i="3"/>
  <c r="AD395" i="3"/>
  <c r="J395" i="3"/>
  <c r="I395" i="3"/>
  <c r="J449" i="3"/>
  <c r="I449" i="3"/>
  <c r="J138" i="3"/>
  <c r="I138" i="3"/>
  <c r="J315" i="3"/>
  <c r="I315" i="3"/>
  <c r="I43" i="3"/>
  <c r="J43" i="3"/>
  <c r="J74" i="3"/>
  <c r="I74" i="3"/>
  <c r="X32" i="3"/>
  <c r="I286" i="3"/>
  <c r="J286" i="3"/>
  <c r="J256" i="3"/>
  <c r="I256" i="3"/>
  <c r="I148" i="3"/>
  <c r="J148" i="3"/>
  <c r="J207" i="3"/>
  <c r="I207" i="3"/>
  <c r="I164" i="3"/>
  <c r="J164" i="3"/>
  <c r="J137" i="3"/>
  <c r="I137" i="3"/>
  <c r="I480" i="3"/>
  <c r="J480" i="3"/>
  <c r="I153" i="3"/>
  <c r="J153" i="3"/>
  <c r="J284" i="3"/>
  <c r="I284" i="3"/>
  <c r="J198" i="3"/>
  <c r="I198" i="3"/>
  <c r="I94" i="3"/>
  <c r="J94" i="3"/>
  <c r="J96" i="3"/>
  <c r="I96" i="3"/>
  <c r="AD12" i="3"/>
  <c r="I12" i="3"/>
  <c r="J12" i="3"/>
  <c r="I55" i="3"/>
  <c r="J55" i="3"/>
  <c r="AD19" i="3"/>
  <c r="I19" i="3"/>
  <c r="J19" i="3"/>
  <c r="J99" i="3"/>
  <c r="I99" i="3"/>
  <c r="I273" i="3"/>
  <c r="J273" i="3"/>
  <c r="J366" i="3"/>
  <c r="I366" i="3"/>
  <c r="J144" i="3"/>
  <c r="I144" i="3"/>
  <c r="I439" i="3"/>
  <c r="J439" i="3"/>
  <c r="I63" i="3"/>
  <c r="J63" i="3"/>
  <c r="J313" i="3"/>
  <c r="I313" i="3"/>
  <c r="I203" i="3"/>
  <c r="J203" i="3"/>
  <c r="I46" i="3"/>
  <c r="J46" i="3"/>
  <c r="AD398" i="3"/>
  <c r="I398" i="3"/>
  <c r="J398" i="3"/>
  <c r="I139" i="3"/>
  <c r="J139" i="3"/>
  <c r="AD25" i="3"/>
  <c r="I25" i="3"/>
  <c r="J25" i="3"/>
  <c r="J426" i="3"/>
  <c r="I426" i="3"/>
  <c r="I123" i="3"/>
  <c r="J123" i="3"/>
  <c r="J337" i="3"/>
  <c r="I337" i="3"/>
  <c r="J68" i="3"/>
  <c r="I68" i="3"/>
  <c r="I441" i="3"/>
  <c r="J441" i="3"/>
  <c r="I414" i="3"/>
  <c r="J414" i="3"/>
  <c r="I246" i="3"/>
  <c r="J246" i="3"/>
  <c r="I109" i="3"/>
  <c r="J109" i="3"/>
  <c r="J272" i="3"/>
  <c r="I272" i="3"/>
  <c r="J264" i="3"/>
  <c r="I264" i="3"/>
  <c r="AD371" i="3"/>
  <c r="I371" i="3"/>
  <c r="J371" i="3"/>
  <c r="I474" i="3"/>
  <c r="J474" i="3"/>
  <c r="J120" i="3"/>
  <c r="I120" i="3"/>
  <c r="AD20" i="3"/>
  <c r="J20" i="3"/>
  <c r="I20" i="3"/>
  <c r="J184" i="3"/>
  <c r="I184" i="3"/>
  <c r="I10" i="3"/>
  <c r="AD10" i="3"/>
  <c r="J10" i="3"/>
  <c r="J455" i="3"/>
  <c r="I455" i="3"/>
  <c r="I42" i="3"/>
  <c r="J42" i="3"/>
  <c r="I140" i="3"/>
  <c r="J140" i="3"/>
  <c r="AD13" i="3"/>
  <c r="J13" i="3"/>
  <c r="I13" i="3"/>
  <c r="AD383" i="3"/>
  <c r="I383" i="3"/>
  <c r="J383" i="3"/>
  <c r="I254" i="3"/>
  <c r="J254" i="3"/>
  <c r="I359" i="3"/>
  <c r="J359" i="3"/>
  <c r="J431" i="3"/>
  <c r="I431" i="3"/>
  <c r="J37" i="3"/>
  <c r="I37" i="3"/>
  <c r="AD391" i="3"/>
  <c r="I391" i="3"/>
  <c r="J391" i="3"/>
  <c r="I105" i="3"/>
  <c r="J105" i="3"/>
  <c r="J147" i="3"/>
  <c r="I147" i="3"/>
  <c r="J496" i="3"/>
  <c r="I496" i="3"/>
  <c r="I352" i="3"/>
  <c r="J352" i="3"/>
  <c r="J57" i="3"/>
  <c r="I57" i="3"/>
  <c r="J423" i="3"/>
  <c r="I423" i="3"/>
  <c r="I341" i="3"/>
  <c r="J341" i="3"/>
  <c r="J173" i="3"/>
  <c r="I173" i="3"/>
  <c r="I458" i="3"/>
  <c r="J458" i="3"/>
  <c r="J362" i="3"/>
  <c r="I362" i="3"/>
  <c r="I464" i="3"/>
  <c r="J464" i="3"/>
  <c r="J95" i="3"/>
  <c r="I95" i="3"/>
  <c r="I387" i="3"/>
  <c r="AD387" i="3"/>
  <c r="J387" i="3"/>
  <c r="I448" i="3"/>
  <c r="J448" i="3"/>
  <c r="I453" i="3"/>
  <c r="J453" i="3"/>
  <c r="I331" i="3"/>
  <c r="J331" i="3"/>
  <c r="I142" i="3"/>
  <c r="J142" i="3"/>
  <c r="AD393" i="3"/>
  <c r="J393" i="3"/>
  <c r="I393" i="3"/>
  <c r="I191" i="3"/>
  <c r="J191" i="3"/>
  <c r="I122" i="3"/>
  <c r="J122" i="3"/>
  <c r="I209" i="3"/>
  <c r="J209" i="3"/>
  <c r="I98" i="3"/>
  <c r="J98" i="3"/>
  <c r="J327" i="3"/>
  <c r="I327" i="3"/>
  <c r="J53" i="3"/>
  <c r="I53" i="3"/>
  <c r="J214" i="3"/>
  <c r="I214" i="3"/>
  <c r="I183" i="3"/>
  <c r="J183" i="3"/>
  <c r="I131" i="3"/>
  <c r="J131" i="3"/>
  <c r="J283" i="3"/>
  <c r="I283" i="3"/>
  <c r="I424" i="3"/>
  <c r="J424" i="3"/>
  <c r="J321" i="3"/>
  <c r="I321" i="3"/>
  <c r="I465" i="3"/>
  <c r="J465" i="3"/>
  <c r="I172" i="3"/>
  <c r="J172" i="3"/>
  <c r="I369" i="3"/>
  <c r="J369" i="3"/>
  <c r="I222" i="3"/>
  <c r="J222" i="3"/>
  <c r="J289" i="3"/>
  <c r="I289" i="3"/>
  <c r="J73" i="3"/>
  <c r="I73" i="3"/>
  <c r="I168" i="3"/>
  <c r="J168" i="3"/>
  <c r="J336" i="3"/>
  <c r="I336" i="3"/>
  <c r="J38" i="3"/>
  <c r="I38" i="3"/>
  <c r="J130" i="3"/>
  <c r="I130" i="3"/>
  <c r="I432" i="3"/>
  <c r="J432" i="3"/>
  <c r="J156" i="3"/>
  <c r="I156" i="3"/>
  <c r="J302" i="3"/>
  <c r="I302" i="3"/>
  <c r="I241" i="3"/>
  <c r="J241" i="3"/>
  <c r="I91" i="3"/>
  <c r="J91" i="3"/>
  <c r="J155" i="3"/>
  <c r="I155" i="3"/>
  <c r="I197" i="3"/>
  <c r="J197" i="3"/>
  <c r="R32" i="3"/>
  <c r="I102" i="3"/>
  <c r="J102" i="3"/>
  <c r="J146" i="3"/>
  <c r="I146" i="3"/>
  <c r="I187" i="3"/>
  <c r="J187" i="3"/>
  <c r="J293" i="3"/>
  <c r="I293" i="3"/>
  <c r="J300" i="3"/>
  <c r="I300" i="3"/>
  <c r="J226" i="3"/>
  <c r="I226" i="3"/>
  <c r="AD34" i="3"/>
  <c r="J34" i="3"/>
  <c r="I34" i="3"/>
  <c r="I45" i="3"/>
  <c r="J45" i="3"/>
  <c r="J59" i="3"/>
  <c r="I59" i="3"/>
  <c r="J40" i="3"/>
  <c r="I40" i="3"/>
  <c r="I462" i="3"/>
  <c r="J462" i="3"/>
  <c r="J251" i="3"/>
  <c r="I251" i="3"/>
  <c r="J174" i="3"/>
  <c r="I174" i="3"/>
  <c r="I118" i="3"/>
  <c r="J118" i="3"/>
  <c r="J79" i="3"/>
  <c r="I79" i="3"/>
  <c r="J125" i="3"/>
  <c r="I125" i="3"/>
  <c r="I221" i="3"/>
  <c r="J221" i="3"/>
  <c r="J319" i="3"/>
  <c r="I319" i="3"/>
  <c r="I279" i="3"/>
  <c r="J279" i="3"/>
  <c r="J41" i="3"/>
  <c r="I41" i="3"/>
  <c r="J88" i="3"/>
  <c r="I88" i="3"/>
  <c r="J181" i="3"/>
  <c r="I181" i="3"/>
  <c r="J494" i="3"/>
  <c r="I494" i="3"/>
  <c r="I224" i="3"/>
  <c r="J224" i="3"/>
  <c r="I312" i="3"/>
  <c r="J312" i="3"/>
  <c r="I277" i="3"/>
  <c r="J277" i="3"/>
  <c r="AD31" i="3"/>
  <c r="I31" i="3"/>
  <c r="J31" i="3"/>
  <c r="J400" i="3"/>
  <c r="AD400" i="3"/>
  <c r="I400" i="3"/>
  <c r="I491" i="3"/>
  <c r="J491" i="3"/>
  <c r="J58" i="3"/>
  <c r="I58" i="3"/>
  <c r="I298" i="3"/>
  <c r="J298" i="3"/>
  <c r="J452" i="3"/>
  <c r="I452" i="3"/>
  <c r="I113" i="3"/>
  <c r="J113" i="3"/>
  <c r="I430" i="3"/>
  <c r="J430" i="3"/>
  <c r="AD23" i="3"/>
  <c r="J23" i="3"/>
  <c r="I23" i="3"/>
  <c r="J354" i="3"/>
  <c r="I354" i="3"/>
  <c r="I76" i="3"/>
  <c r="J76" i="3"/>
  <c r="I128" i="3"/>
  <c r="J128" i="3"/>
  <c r="J450" i="3"/>
  <c r="I450" i="3"/>
  <c r="AD18" i="3"/>
  <c r="I18" i="3"/>
  <c r="J18" i="3"/>
  <c r="AD33" i="3"/>
  <c r="J33" i="3"/>
  <c r="I33" i="3"/>
  <c r="J275" i="3"/>
  <c r="I275" i="3"/>
  <c r="I211" i="3"/>
  <c r="J211" i="3"/>
  <c r="J355" i="3"/>
  <c r="I355" i="3"/>
  <c r="I305" i="3"/>
  <c r="J305" i="3"/>
  <c r="I335" i="3"/>
  <c r="J335" i="3"/>
  <c r="I205" i="3"/>
  <c r="J205" i="3"/>
  <c r="I392" i="3"/>
  <c r="J392" i="3"/>
  <c r="AD392" i="3"/>
  <c r="I126" i="3"/>
  <c r="J126" i="3"/>
  <c r="I329" i="3"/>
  <c r="J329" i="3"/>
  <c r="J97" i="3"/>
  <c r="I97" i="3"/>
  <c r="J107" i="3"/>
  <c r="I107" i="3"/>
  <c r="I343" i="3"/>
  <c r="J343" i="3"/>
  <c r="J399" i="3"/>
  <c r="AD399" i="3"/>
  <c r="I399" i="3"/>
  <c r="AD376" i="3"/>
  <c r="J376" i="3"/>
  <c r="I376" i="3"/>
  <c r="J133" i="3"/>
  <c r="I133" i="3"/>
  <c r="I419" i="3"/>
  <c r="J419" i="3"/>
  <c r="J417" i="3"/>
  <c r="I417" i="3"/>
  <c r="Q32" i="3"/>
  <c r="J195" i="3"/>
  <c r="I195" i="3"/>
  <c r="I188" i="3"/>
  <c r="J188" i="3"/>
  <c r="I257" i="3"/>
  <c r="J257" i="3"/>
  <c r="J482" i="3"/>
  <c r="I482" i="3"/>
  <c r="I78" i="3"/>
  <c r="J78" i="3"/>
  <c r="J485" i="3"/>
  <c r="I485" i="3"/>
  <c r="J103" i="3"/>
  <c r="I103" i="3"/>
  <c r="I266" i="3"/>
  <c r="J266" i="3"/>
  <c r="I225" i="3"/>
  <c r="J225" i="3"/>
  <c r="I65" i="3"/>
  <c r="J65" i="3"/>
  <c r="I292" i="3"/>
  <c r="J292" i="3"/>
  <c r="AD385" i="3"/>
  <c r="I385" i="3"/>
  <c r="J385" i="3"/>
  <c r="J339" i="3"/>
  <c r="I339" i="3"/>
  <c r="I268" i="3"/>
  <c r="J268" i="3"/>
  <c r="J182" i="3"/>
  <c r="I182" i="3"/>
  <c r="I411" i="3"/>
  <c r="J411" i="3"/>
  <c r="I127" i="3"/>
  <c r="J127" i="3"/>
  <c r="J149" i="3"/>
  <c r="I149" i="3"/>
  <c r="I350" i="3"/>
  <c r="J350" i="3"/>
  <c r="AD375" i="3"/>
  <c r="J375" i="3"/>
  <c r="I375" i="3"/>
  <c r="I330" i="3"/>
  <c r="J330" i="3"/>
  <c r="I247" i="3"/>
  <c r="J247" i="3"/>
  <c r="J440" i="3"/>
  <c r="I440" i="3"/>
  <c r="I189" i="3"/>
  <c r="J189" i="3"/>
  <c r="J185" i="3"/>
  <c r="I185" i="3"/>
  <c r="J308" i="3"/>
  <c r="I308" i="3"/>
  <c r="J250" i="3"/>
  <c r="I250" i="3"/>
  <c r="I357" i="3"/>
  <c r="J357" i="3"/>
  <c r="J280" i="3"/>
  <c r="I280" i="3"/>
  <c r="J401" i="3"/>
  <c r="I401" i="3"/>
  <c r="J291" i="3"/>
  <c r="I291" i="3"/>
  <c r="J433" i="3"/>
  <c r="I433" i="3"/>
  <c r="I459" i="3"/>
  <c r="J459" i="3"/>
  <c r="J244" i="3"/>
  <c r="I244" i="3"/>
  <c r="J325" i="3"/>
  <c r="I325" i="3"/>
  <c r="I311" i="3"/>
  <c r="J311" i="3"/>
  <c r="I249" i="3"/>
  <c r="J249" i="3"/>
  <c r="I456" i="3"/>
  <c r="J456" i="3"/>
  <c r="Z32" i="3"/>
  <c r="I215" i="3"/>
  <c r="J215" i="3"/>
  <c r="AD22" i="3"/>
  <c r="I22" i="3"/>
  <c r="J22" i="3"/>
  <c r="AD14" i="3"/>
  <c r="J14" i="3"/>
  <c r="I14" i="3"/>
  <c r="J486" i="3"/>
  <c r="I486" i="3"/>
  <c r="I388" i="3"/>
  <c r="AD388" i="3"/>
  <c r="J388" i="3"/>
  <c r="I208" i="3"/>
  <c r="J208" i="3"/>
  <c r="J269" i="3"/>
  <c r="I269" i="3"/>
  <c r="J32" i="3"/>
  <c r="AD32" i="3"/>
  <c r="I32" i="3"/>
  <c r="I255" i="3"/>
  <c r="J255" i="3"/>
  <c r="I81" i="3"/>
  <c r="J81" i="3"/>
  <c r="I162" i="3"/>
  <c r="J162" i="3"/>
  <c r="I204" i="3"/>
  <c r="J204" i="3"/>
  <c r="I446" i="3"/>
  <c r="J446" i="3"/>
  <c r="J469" i="3"/>
  <c r="I469" i="3"/>
  <c r="I159" i="3"/>
  <c r="J159" i="3"/>
  <c r="J309" i="3"/>
  <c r="I309" i="3"/>
  <c r="I101" i="3"/>
  <c r="J101" i="3"/>
  <c r="I237" i="3"/>
  <c r="J237" i="3"/>
  <c r="AD8" i="3"/>
  <c r="I8" i="3"/>
  <c r="J8" i="3"/>
  <c r="J67" i="3"/>
  <c r="I67" i="3"/>
  <c r="I190" i="3"/>
  <c r="J190" i="3"/>
  <c r="J288" i="3"/>
  <c r="I288" i="3"/>
  <c r="J421" i="3"/>
  <c r="I421" i="3"/>
  <c r="J117" i="3"/>
  <c r="I117" i="3"/>
  <c r="I270" i="3"/>
  <c r="J270" i="3"/>
  <c r="J87" i="3"/>
  <c r="I87" i="3"/>
  <c r="J405" i="3"/>
  <c r="I405" i="3"/>
  <c r="AD394" i="3"/>
  <c r="J394" i="3"/>
  <c r="I394" i="3"/>
  <c r="AD15" i="3"/>
  <c r="I15" i="3"/>
  <c r="J15" i="3"/>
  <c r="J356" i="3"/>
  <c r="I356" i="3"/>
  <c r="I360" i="3"/>
  <c r="J360" i="3"/>
  <c r="J200" i="3"/>
  <c r="I200" i="3"/>
  <c r="J170" i="3"/>
  <c r="I170" i="3"/>
  <c r="J158" i="3"/>
  <c r="I158" i="3"/>
  <c r="I408" i="3"/>
  <c r="J408" i="3"/>
  <c r="I304" i="3"/>
  <c r="J304" i="3"/>
  <c r="AD5" i="3"/>
  <c r="I5" i="3"/>
  <c r="J5" i="3"/>
  <c r="AD389" i="3"/>
  <c r="I389" i="3"/>
  <c r="J389" i="3"/>
  <c r="J160" i="3"/>
  <c r="I160" i="3"/>
  <c r="AD7" i="3"/>
  <c r="I7" i="3"/>
  <c r="J7" i="3"/>
  <c r="J104" i="3"/>
  <c r="I104" i="3"/>
  <c r="AD16" i="3"/>
  <c r="J16" i="3"/>
  <c r="I16" i="3"/>
  <c r="I499" i="3"/>
  <c r="J499" i="3"/>
  <c r="I50" i="3"/>
  <c r="J50" i="3"/>
  <c r="I281" i="3"/>
  <c r="J281" i="3"/>
  <c r="I484" i="3"/>
  <c r="J484" i="3"/>
  <c r="J316" i="3"/>
  <c r="I316" i="3"/>
  <c r="J193" i="3"/>
  <c r="I193" i="3"/>
  <c r="J497" i="3"/>
  <c r="I497" i="3"/>
  <c r="I54" i="3"/>
  <c r="J54" i="3"/>
  <c r="I483" i="3"/>
  <c r="J483" i="3"/>
  <c r="I180" i="3"/>
  <c r="J180" i="3"/>
  <c r="J135" i="3"/>
  <c r="I135" i="3"/>
  <c r="I478" i="3"/>
  <c r="J478" i="3"/>
  <c r="I143" i="3"/>
  <c r="J143" i="3"/>
  <c r="I328" i="3"/>
  <c r="J328" i="3"/>
  <c r="J403" i="3"/>
  <c r="I403" i="3"/>
  <c r="I489" i="3"/>
  <c r="J489" i="3"/>
  <c r="J166" i="3"/>
  <c r="I166" i="3"/>
  <c r="AE32" i="3"/>
  <c r="T32" i="3"/>
  <c r="U32" i="3"/>
  <c r="I124" i="3"/>
  <c r="J124" i="3"/>
  <c r="J296" i="3"/>
  <c r="I296" i="3"/>
  <c r="J62" i="3"/>
  <c r="I62" i="3"/>
  <c r="J252" i="3"/>
  <c r="I252" i="3"/>
  <c r="J230" i="3"/>
  <c r="I230" i="3"/>
  <c r="J361" i="3"/>
  <c r="I361" i="3"/>
  <c r="J437" i="3"/>
  <c r="I437" i="3"/>
  <c r="I169" i="3"/>
  <c r="J169" i="3"/>
  <c r="I82" i="3"/>
  <c r="J82" i="3"/>
  <c r="I245" i="3"/>
  <c r="J245" i="3"/>
  <c r="J324" i="3"/>
  <c r="I324" i="3"/>
  <c r="AD378" i="3"/>
  <c r="J378" i="3"/>
  <c r="I378" i="3"/>
  <c r="J425" i="3"/>
  <c r="I425" i="3"/>
  <c r="I242" i="3"/>
  <c r="J242" i="3"/>
  <c r="J106" i="3"/>
  <c r="I106" i="3"/>
  <c r="J467" i="3"/>
  <c r="I467" i="3"/>
  <c r="J320" i="3"/>
  <c r="I320" i="3"/>
  <c r="I151" i="3"/>
  <c r="J151" i="3"/>
  <c r="I4" i="3"/>
  <c r="J4" i="3"/>
  <c r="J196" i="3"/>
  <c r="I196" i="3"/>
  <c r="J416" i="3"/>
  <c r="I416" i="3"/>
  <c r="I344" i="3"/>
  <c r="J344" i="3"/>
  <c r="I167" i="3"/>
  <c r="J167" i="3"/>
  <c r="I216" i="3"/>
  <c r="J216" i="3"/>
  <c r="J307" i="3"/>
  <c r="I307" i="3"/>
  <c r="AD384" i="3"/>
  <c r="J384" i="3"/>
  <c r="I384" i="3"/>
  <c r="J136" i="3"/>
  <c r="I136" i="3"/>
  <c r="J3" i="3"/>
  <c r="I3" i="3"/>
  <c r="I56" i="3"/>
  <c r="J56" i="3"/>
  <c r="I171" i="3"/>
  <c r="J171" i="3"/>
  <c r="J472" i="3"/>
  <c r="I472" i="3"/>
  <c r="J83" i="3"/>
  <c r="I83" i="3"/>
  <c r="I77" i="3"/>
  <c r="J77" i="3"/>
  <c r="I161" i="3"/>
  <c r="J161" i="3"/>
  <c r="I108" i="3"/>
  <c r="J108" i="3"/>
  <c r="I481" i="3"/>
  <c r="J481" i="3"/>
  <c r="I457" i="3"/>
  <c r="J457" i="3"/>
  <c r="I110" i="3"/>
  <c r="J110" i="3"/>
  <c r="J39" i="3"/>
  <c r="I39" i="3"/>
  <c r="I295" i="3"/>
  <c r="J295" i="3"/>
  <c r="AD17" i="3"/>
  <c r="I17" i="3"/>
  <c r="J17" i="3"/>
  <c r="I6" i="3"/>
  <c r="AD6" i="3"/>
  <c r="J6" i="3"/>
  <c r="I52" i="3"/>
  <c r="J52" i="3"/>
  <c r="I129" i="3"/>
  <c r="J129" i="3"/>
  <c r="I373" i="3"/>
  <c r="AD373" i="3"/>
  <c r="J373" i="3"/>
  <c r="J409" i="3"/>
  <c r="I409" i="3"/>
  <c r="I89" i="3"/>
  <c r="J89" i="3"/>
  <c r="I64" i="3"/>
  <c r="J64" i="3"/>
  <c r="I93" i="3"/>
  <c r="J93" i="3"/>
  <c r="J36" i="3"/>
  <c r="I36" i="3"/>
  <c r="I92" i="3"/>
  <c r="J92" i="3"/>
  <c r="J236" i="3"/>
  <c r="I236" i="3"/>
  <c r="I219" i="3"/>
  <c r="J219" i="3"/>
  <c r="I121" i="3"/>
  <c r="J121" i="3"/>
  <c r="I240" i="3"/>
  <c r="J240" i="3"/>
  <c r="J60" i="3"/>
  <c r="I60" i="3"/>
  <c r="J202" i="3"/>
  <c r="I202" i="3"/>
  <c r="I206" i="3"/>
  <c r="J206" i="3"/>
  <c r="J435" i="3"/>
  <c r="I435" i="3"/>
  <c r="J70" i="3"/>
  <c r="I70" i="3"/>
  <c r="J276" i="3"/>
  <c r="I276" i="3"/>
  <c r="J451" i="3"/>
  <c r="I451" i="3"/>
  <c r="AD21" i="3"/>
  <c r="J21" i="3"/>
  <c r="I21" i="3"/>
  <c r="J243" i="3"/>
  <c r="I243" i="3"/>
  <c r="I297" i="3"/>
  <c r="J297" i="3"/>
  <c r="I163" i="3"/>
  <c r="J163" i="3"/>
  <c r="AD377" i="3"/>
  <c r="I377" i="3"/>
  <c r="J377" i="3"/>
  <c r="AD24" i="3"/>
  <c r="I24" i="3"/>
  <c r="J24" i="3"/>
  <c r="I442" i="3"/>
  <c r="J442" i="3"/>
  <c r="I61" i="3"/>
  <c r="J61" i="3"/>
  <c r="J210" i="3"/>
  <c r="I210" i="3"/>
  <c r="J51" i="3"/>
  <c r="I51" i="3"/>
  <c r="I111" i="3"/>
  <c r="J111" i="3"/>
  <c r="J141" i="3"/>
  <c r="I141" i="3"/>
  <c r="J71" i="3"/>
  <c r="I71" i="3"/>
  <c r="I248" i="3"/>
  <c r="J248" i="3"/>
  <c r="J152" i="3"/>
  <c r="I152" i="3"/>
  <c r="J178" i="3"/>
  <c r="I178" i="3"/>
  <c r="J353" i="3"/>
  <c r="I353" i="3"/>
  <c r="J80" i="3"/>
  <c r="I80" i="3"/>
  <c r="I44" i="3"/>
  <c r="J44" i="3"/>
  <c r="J488" i="3"/>
  <c r="I488" i="3"/>
  <c r="J263" i="3"/>
  <c r="I263" i="3"/>
  <c r="I132" i="3"/>
  <c r="J132" i="3"/>
  <c r="J85" i="3"/>
  <c r="I85" i="3"/>
  <c r="AD386" i="3"/>
  <c r="I386" i="3"/>
  <c r="J386" i="3"/>
  <c r="I86" i="3"/>
  <c r="J86" i="3"/>
  <c r="I228" i="3"/>
  <c r="J228" i="3"/>
  <c r="I382" i="3"/>
  <c r="AD382" i="3"/>
  <c r="J382" i="3"/>
  <c r="J233" i="3"/>
  <c r="I233" i="3"/>
  <c r="AD27" i="3"/>
  <c r="I27" i="3"/>
  <c r="J27" i="3"/>
  <c r="J323" i="3"/>
  <c r="I323" i="3"/>
  <c r="I66" i="3"/>
  <c r="J66" i="3"/>
  <c r="J134" i="3"/>
  <c r="I134" i="3"/>
  <c r="I186" i="3"/>
  <c r="J186" i="3"/>
  <c r="AD29" i="3"/>
  <c r="J29" i="3"/>
  <c r="I29" i="3"/>
  <c r="I49" i="3"/>
  <c r="J49" i="3"/>
  <c r="J47" i="3"/>
  <c r="I47" i="3"/>
  <c r="D6" i="11"/>
  <c r="S18" i="3"/>
  <c r="P31" i="3"/>
  <c r="W167" i="3"/>
  <c r="O309" i="3"/>
  <c r="O405" i="3"/>
  <c r="V340" i="3"/>
  <c r="Y126" i="3"/>
  <c r="O272" i="3"/>
  <c r="W422" i="3"/>
  <c r="V185" i="3"/>
  <c r="Y420" i="3"/>
  <c r="O225" i="3"/>
  <c r="P366" i="3"/>
  <c r="Y90" i="3"/>
  <c r="Y30" i="3"/>
  <c r="V50" i="3"/>
  <c r="Y444" i="3"/>
  <c r="W235" i="3"/>
  <c r="V346" i="3"/>
  <c r="Y54" i="3"/>
  <c r="S344" i="3"/>
  <c r="O143" i="3"/>
  <c r="W416" i="3"/>
  <c r="P163" i="3"/>
  <c r="O53" i="3"/>
  <c r="W178" i="3"/>
  <c r="W462" i="3"/>
  <c r="P252" i="3"/>
  <c r="V387" i="3"/>
  <c r="V279" i="3"/>
  <c r="S477" i="3"/>
  <c r="S88" i="3"/>
  <c r="V433" i="3"/>
  <c r="P191" i="3"/>
  <c r="Y443" i="3"/>
  <c r="P4" i="3"/>
  <c r="Y60" i="3"/>
  <c r="S132" i="3"/>
  <c r="V319" i="3"/>
  <c r="S294" i="3"/>
  <c r="Y209" i="3"/>
  <c r="P87" i="3"/>
  <c r="W432" i="3"/>
  <c r="Y490" i="3"/>
  <c r="V170" i="3"/>
  <c r="O227" i="3"/>
  <c r="O488" i="3"/>
  <c r="Y425" i="3"/>
  <c r="P24" i="3"/>
  <c r="P332" i="3"/>
  <c r="Y140" i="3"/>
  <c r="O351" i="3"/>
  <c r="V377" i="3"/>
  <c r="Y241" i="3"/>
  <c r="S95" i="3"/>
  <c r="Y219" i="3"/>
  <c r="S330" i="3"/>
  <c r="W202" i="3"/>
  <c r="Y370" i="3"/>
  <c r="O402" i="3"/>
  <c r="W33" i="3"/>
  <c r="Y276" i="3"/>
  <c r="W465" i="3"/>
  <c r="V201" i="3"/>
  <c r="V446" i="3"/>
  <c r="Y179" i="3"/>
  <c r="V482" i="3"/>
  <c r="S417" i="3"/>
  <c r="W236" i="3"/>
  <c r="O129" i="3"/>
  <c r="Y328" i="3"/>
  <c r="P398" i="3"/>
  <c r="W38" i="3"/>
  <c r="P396" i="3"/>
  <c r="W110" i="3"/>
  <c r="O415" i="3"/>
  <c r="O469" i="3"/>
  <c r="Y196" i="3"/>
  <c r="V119" i="3"/>
  <c r="Y265" i="3"/>
  <c r="Y394" i="3"/>
  <c r="O157" i="3"/>
  <c r="O461" i="3"/>
  <c r="O17" i="3"/>
  <c r="P8" i="3"/>
  <c r="V411" i="3"/>
  <c r="O301" i="3"/>
  <c r="P373" i="3"/>
  <c r="O118" i="3"/>
  <c r="O456" i="3"/>
  <c r="P264" i="3"/>
  <c r="V153" i="3"/>
  <c r="P73" i="3"/>
  <c r="Y388" i="3"/>
  <c r="O45" i="3"/>
  <c r="Y300" i="3"/>
  <c r="S369" i="3"/>
  <c r="S188" i="3"/>
  <c r="W323" i="3"/>
  <c r="W306" i="3"/>
  <c r="P361" i="3"/>
  <c r="V263" i="3"/>
  <c r="Y258" i="3"/>
  <c r="W72" i="3"/>
  <c r="W384" i="3"/>
  <c r="S82" i="3"/>
  <c r="V424" i="3"/>
  <c r="S489" i="3"/>
  <c r="O299" i="3"/>
  <c r="S6" i="3"/>
  <c r="P35" i="3"/>
  <c r="Y310" i="3"/>
  <c r="O182" i="3"/>
  <c r="O69" i="3"/>
  <c r="O134" i="3"/>
  <c r="O327" i="3"/>
  <c r="P280" i="3"/>
  <c r="P325" i="3"/>
  <c r="Y257" i="3"/>
  <c r="V20" i="3"/>
  <c r="W216" i="3"/>
  <c r="O124" i="3"/>
  <c r="V479" i="3"/>
  <c r="Y313" i="3"/>
  <c r="O177" i="3"/>
  <c r="O79" i="3"/>
  <c r="W155" i="3"/>
  <c r="P455" i="3"/>
  <c r="W195" i="3"/>
  <c r="P25" i="3"/>
  <c r="V123" i="3"/>
  <c r="W475" i="3"/>
  <c r="Y410" i="3"/>
  <c r="O237" i="3"/>
  <c r="P78" i="3"/>
  <c r="Y151" i="3"/>
  <c r="S427" i="3"/>
  <c r="P305" i="3"/>
  <c r="S208" i="3"/>
  <c r="S174" i="3"/>
  <c r="P458" i="3"/>
  <c r="W15" i="3"/>
  <c r="V131" i="3"/>
  <c r="W315" i="3"/>
  <c r="P468" i="3"/>
  <c r="W160" i="3"/>
  <c r="O86" i="3"/>
  <c r="P183" i="3"/>
  <c r="S486" i="3"/>
  <c r="W166" i="3"/>
  <c r="Y240" i="3"/>
  <c r="S206" i="3"/>
  <c r="P339" i="3"/>
  <c r="Y29" i="3"/>
  <c r="O36" i="3"/>
  <c r="S165" i="3"/>
  <c r="S400" i="3"/>
  <c r="W207" i="3"/>
  <c r="W318" i="3"/>
  <c r="S381" i="3"/>
  <c r="S200" i="3"/>
  <c r="V120" i="3"/>
  <c r="P266" i="3"/>
  <c r="V130" i="3"/>
  <c r="P12" i="3"/>
  <c r="V3" i="3"/>
  <c r="O147" i="3"/>
  <c r="P379" i="3"/>
  <c r="P341" i="3"/>
  <c r="S224" i="3"/>
  <c r="V104" i="3"/>
  <c r="Y247" i="3"/>
  <c r="V358" i="3"/>
  <c r="W230" i="3"/>
  <c r="W356" i="3"/>
  <c r="S161" i="3"/>
  <c r="S334" i="3"/>
  <c r="Y59" i="3"/>
  <c r="W292" i="3"/>
  <c r="P337" i="3"/>
  <c r="Y125" i="3"/>
  <c r="P483" i="3"/>
  <c r="P243" i="3"/>
  <c r="S226" i="3"/>
  <c r="P62" i="3"/>
  <c r="O352" i="3"/>
  <c r="W74" i="3"/>
  <c r="S392" i="3"/>
  <c r="Y48" i="3"/>
  <c r="S152" i="3"/>
  <c r="P100" i="3"/>
  <c r="O270" i="3"/>
  <c r="Y414" i="3"/>
  <c r="Y58" i="3"/>
  <c r="P348" i="3"/>
  <c r="W144" i="3"/>
  <c r="P290" i="3"/>
  <c r="O102" i="3"/>
  <c r="S407" i="3"/>
  <c r="W298" i="3"/>
  <c r="S435" i="3"/>
  <c r="O49" i="3"/>
  <c r="Y308" i="3"/>
  <c r="O401" i="3"/>
  <c r="P220" i="3"/>
  <c r="W355" i="3"/>
  <c r="P271" i="3"/>
  <c r="O418" i="3"/>
  <c r="Y80" i="3"/>
  <c r="O159" i="3"/>
  <c r="P463" i="3"/>
  <c r="Y115" i="3"/>
  <c r="P452" i="3"/>
  <c r="W261" i="3"/>
  <c r="Y205" i="3"/>
  <c r="W70" i="3"/>
  <c r="O376" i="3"/>
  <c r="V395" i="3"/>
  <c r="Y297" i="3"/>
  <c r="V357" i="3"/>
  <c r="Y307" i="3"/>
  <c r="W23" i="3"/>
  <c r="O43" i="3"/>
  <c r="P374" i="3"/>
  <c r="V246" i="3"/>
  <c r="P85" i="3"/>
  <c r="W150" i="3"/>
  <c r="S391" i="3"/>
  <c r="W296" i="3"/>
  <c r="Y172" i="3"/>
  <c r="V113" i="3"/>
  <c r="V450" i="3"/>
  <c r="S484" i="3"/>
  <c r="W311" i="3"/>
  <c r="V16" i="3"/>
  <c r="S268" i="3"/>
  <c r="S406" i="3"/>
  <c r="P169" i="3"/>
  <c r="Y438" i="3"/>
  <c r="P109" i="3"/>
  <c r="O423" i="3"/>
  <c r="P385" i="3"/>
  <c r="O204" i="3"/>
  <c r="S121" i="3"/>
  <c r="Y244" i="3"/>
  <c r="Y371" i="3"/>
  <c r="V34" i="3"/>
  <c r="Y364" i="3"/>
  <c r="O148" i="3"/>
  <c r="V383" i="3"/>
  <c r="Y409" i="3"/>
  <c r="W164" i="3"/>
  <c r="S108" i="3"/>
  <c r="O251" i="3"/>
  <c r="V362" i="3"/>
  <c r="P234" i="3"/>
  <c r="Y493" i="3"/>
  <c r="V37" i="3"/>
  <c r="O55" i="3"/>
  <c r="O497" i="3"/>
  <c r="O233" i="3"/>
  <c r="O117" i="3"/>
  <c r="P211" i="3"/>
  <c r="W322" i="3"/>
  <c r="W194" i="3"/>
  <c r="Y320" i="3"/>
  <c r="V137" i="3"/>
  <c r="S66" i="3"/>
  <c r="V496" i="3"/>
  <c r="O21" i="3"/>
  <c r="V44" i="3"/>
  <c r="S92" i="3"/>
  <c r="Y437" i="3"/>
  <c r="S262" i="3"/>
  <c r="Y190" i="3"/>
  <c r="V473" i="3"/>
  <c r="W316" i="3"/>
  <c r="V335" i="3"/>
  <c r="W282" i="3"/>
  <c r="W146" i="3"/>
  <c r="O46" i="3"/>
  <c r="Y436" i="3"/>
  <c r="O203" i="3"/>
  <c r="W314" i="3"/>
  <c r="Y11" i="3"/>
  <c r="V350" i="3"/>
  <c r="S312" i="3"/>
  <c r="Y331" i="3"/>
  <c r="W281" i="3"/>
  <c r="S485" i="3"/>
  <c r="V291" i="3"/>
  <c r="S333" i="3"/>
  <c r="W217" i="3"/>
  <c r="Y329" i="3"/>
  <c r="W14" i="3"/>
  <c r="V52" i="3"/>
  <c r="V116" i="3"/>
  <c r="V453" i="3"/>
  <c r="V278" i="3"/>
  <c r="S254" i="3"/>
  <c r="V71" i="3"/>
  <c r="W380" i="3"/>
  <c r="P434" i="3"/>
  <c r="P19" i="3"/>
  <c r="S39" i="3"/>
  <c r="Y342" i="3"/>
  <c r="V214" i="3"/>
  <c r="O77" i="3"/>
  <c r="Y142" i="3"/>
  <c r="P359" i="3"/>
  <c r="P288" i="3"/>
  <c r="S249" i="3"/>
  <c r="W97" i="3"/>
  <c r="V442" i="3"/>
  <c r="O57" i="3"/>
  <c r="Y27" i="3"/>
  <c r="P210" i="3"/>
  <c r="W336" i="3"/>
  <c r="P105" i="3"/>
  <c r="W419" i="3"/>
  <c r="Y317" i="3"/>
  <c r="W245" i="3"/>
  <c r="W96" i="3"/>
  <c r="V223" i="3"/>
  <c r="V114" i="3"/>
  <c r="O451" i="3"/>
  <c r="Y457" i="3"/>
  <c r="W61" i="3"/>
  <c r="O7" i="3"/>
  <c r="V68" i="3"/>
  <c r="S368" i="3"/>
  <c r="S175" i="3"/>
  <c r="V295" i="3"/>
  <c r="P349" i="3"/>
  <c r="W168" i="3"/>
  <c r="P449" i="3"/>
  <c r="O255" i="3"/>
  <c r="O122" i="3"/>
  <c r="S403" i="3"/>
  <c r="O22" i="3"/>
  <c r="S139" i="3"/>
  <c r="Y285" i="3"/>
  <c r="O501" i="3"/>
  <c r="S192" i="3"/>
  <c r="P439" i="3"/>
  <c r="V215" i="3"/>
  <c r="O326" i="3"/>
  <c r="S480" i="3"/>
  <c r="W324" i="3"/>
  <c r="S238" i="3"/>
  <c r="S5" i="3"/>
  <c r="P40" i="3"/>
  <c r="W197" i="3"/>
  <c r="Y429" i="3"/>
  <c r="Y239" i="3"/>
  <c r="S158" i="3"/>
  <c r="S232" i="3"/>
  <c r="P128" i="3"/>
  <c r="S495" i="3"/>
  <c r="P138" i="3"/>
  <c r="Y343" i="3"/>
  <c r="V393" i="3"/>
  <c r="Y83" i="3"/>
  <c r="O428" i="3"/>
  <c r="W171" i="3"/>
  <c r="Y218" i="3"/>
  <c r="O500" i="3"/>
  <c r="P228" i="3"/>
  <c r="Y491" i="3"/>
  <c r="W273" i="3"/>
  <c r="V426" i="3"/>
  <c r="Y283" i="3"/>
  <c r="P498" i="3"/>
  <c r="V273" i="3"/>
  <c r="P18" i="3"/>
  <c r="W31" i="3"/>
  <c r="O167" i="3"/>
  <c r="Y309" i="3"/>
  <c r="V405" i="3"/>
  <c r="P340" i="3"/>
  <c r="P126" i="3"/>
  <c r="Y272" i="3"/>
  <c r="P422" i="3"/>
  <c r="O185" i="3"/>
  <c r="O420" i="3"/>
  <c r="V225" i="3"/>
  <c r="S366" i="3"/>
  <c r="S90" i="3"/>
  <c r="W30" i="3"/>
  <c r="O50" i="3"/>
  <c r="W444" i="3"/>
  <c r="S235" i="3"/>
  <c r="W346" i="3"/>
  <c r="V54" i="3"/>
  <c r="O344" i="3"/>
  <c r="P143" i="3"/>
  <c r="Y416" i="3"/>
  <c r="W163" i="3"/>
  <c r="P53" i="3"/>
  <c r="S178" i="3"/>
  <c r="O462" i="3"/>
  <c r="S252" i="3"/>
  <c r="S387" i="3"/>
  <c r="O279" i="3"/>
  <c r="W477" i="3"/>
  <c r="Y88" i="3"/>
  <c r="O433" i="3"/>
  <c r="O191" i="3"/>
  <c r="V443" i="3"/>
  <c r="W4" i="3"/>
  <c r="V60" i="3"/>
  <c r="Y132" i="3"/>
  <c r="Y319" i="3"/>
  <c r="P294" i="3"/>
  <c r="P209" i="3"/>
  <c r="S87" i="3"/>
  <c r="O432" i="3"/>
  <c r="V490" i="3"/>
  <c r="O170" i="3"/>
  <c r="V227" i="3"/>
  <c r="V488" i="3"/>
  <c r="P425" i="3"/>
  <c r="Y24" i="3"/>
  <c r="S332" i="3"/>
  <c r="V140" i="3"/>
  <c r="W351" i="3"/>
  <c r="P377" i="3"/>
  <c r="P241" i="3"/>
  <c r="O95" i="3"/>
  <c r="W219" i="3"/>
  <c r="O330" i="3"/>
  <c r="O202" i="3"/>
  <c r="S370" i="3"/>
  <c r="V402" i="3"/>
  <c r="V33" i="3"/>
  <c r="W276" i="3"/>
  <c r="O465" i="3"/>
  <c r="W201" i="3"/>
  <c r="W446" i="3"/>
  <c r="O179" i="3"/>
  <c r="S482" i="3"/>
  <c r="Y417" i="3"/>
  <c r="S236" i="3"/>
  <c r="V129" i="3"/>
  <c r="P328" i="3"/>
  <c r="O398" i="3"/>
  <c r="P38" i="3"/>
  <c r="S396" i="3"/>
  <c r="Y110" i="3"/>
  <c r="P415" i="3"/>
  <c r="S469" i="3"/>
  <c r="S196" i="3"/>
  <c r="O119" i="3"/>
  <c r="V265" i="3"/>
  <c r="W394" i="3"/>
  <c r="V157" i="3"/>
  <c r="Y461" i="3"/>
  <c r="W17" i="3"/>
  <c r="Y8" i="3"/>
  <c r="S411" i="3"/>
  <c r="Y301" i="3"/>
  <c r="V373" i="3"/>
  <c r="W118" i="3"/>
  <c r="P456" i="3"/>
  <c r="V264" i="3"/>
  <c r="Y153" i="3"/>
  <c r="W73" i="3"/>
  <c r="O388" i="3"/>
  <c r="V45" i="3"/>
  <c r="S300" i="3"/>
  <c r="W369" i="3"/>
  <c r="P188" i="3"/>
  <c r="Y323" i="3"/>
  <c r="V306" i="3"/>
  <c r="W361" i="3"/>
  <c r="V386" i="3"/>
  <c r="W258" i="3"/>
  <c r="Y72" i="3"/>
  <c r="W111" i="3"/>
  <c r="W82" i="3"/>
  <c r="S424" i="3"/>
  <c r="Y89" i="3"/>
  <c r="Y299" i="3"/>
  <c r="O6" i="3"/>
  <c r="Y199" i="3"/>
  <c r="V310" i="3"/>
  <c r="V182" i="3"/>
  <c r="S372" i="3"/>
  <c r="S134" i="3"/>
  <c r="S327" i="3"/>
  <c r="V481" i="3"/>
  <c r="O325" i="3"/>
  <c r="S257" i="3"/>
  <c r="W56" i="3"/>
  <c r="S216" i="3"/>
  <c r="P124" i="3"/>
  <c r="V286" i="3"/>
  <c r="V313" i="3"/>
  <c r="P177" i="3"/>
  <c r="Y412" i="3"/>
  <c r="V155" i="3"/>
  <c r="O455" i="3"/>
  <c r="S397" i="3"/>
  <c r="Y25" i="3"/>
  <c r="P123" i="3"/>
  <c r="O269" i="3"/>
  <c r="P410" i="3"/>
  <c r="P237" i="3"/>
  <c r="Y408" i="3"/>
  <c r="O151" i="3"/>
  <c r="P427" i="3"/>
  <c r="O389" i="3"/>
  <c r="V208" i="3"/>
  <c r="V174" i="3"/>
  <c r="Y466" i="3"/>
  <c r="O15" i="3"/>
  <c r="W131" i="3"/>
  <c r="Y277" i="3"/>
  <c r="V468" i="3"/>
  <c r="P160" i="3"/>
  <c r="V431" i="3"/>
  <c r="S183" i="3"/>
  <c r="P486" i="3"/>
  <c r="Y421" i="3"/>
  <c r="S240" i="3"/>
  <c r="V206" i="3"/>
  <c r="O494" i="3"/>
  <c r="S29" i="3"/>
  <c r="P36" i="3"/>
  <c r="Y76" i="3"/>
  <c r="O400" i="3"/>
  <c r="O207" i="3"/>
  <c r="O303" i="3"/>
  <c r="W381" i="3"/>
  <c r="O200" i="3"/>
  <c r="V464" i="3"/>
  <c r="O266" i="3"/>
  <c r="O130" i="3"/>
  <c r="Y28" i="3"/>
  <c r="S3" i="3"/>
  <c r="W147" i="3"/>
  <c r="W293" i="3"/>
  <c r="V341" i="3"/>
  <c r="O224" i="3"/>
  <c r="P447" i="3"/>
  <c r="W247" i="3"/>
  <c r="O358" i="3"/>
  <c r="P65" i="3"/>
  <c r="Y356" i="3"/>
  <c r="P161" i="3"/>
  <c r="V41" i="3"/>
  <c r="V59" i="3"/>
  <c r="O292" i="3"/>
  <c r="Y156" i="3"/>
  <c r="S125" i="3"/>
  <c r="V483" i="3"/>
  <c r="O354" i="3"/>
  <c r="Y226" i="3"/>
  <c r="W62" i="3"/>
  <c r="P145" i="3"/>
  <c r="S74" i="3"/>
  <c r="W392" i="3"/>
  <c r="S26" i="3"/>
  <c r="W48" i="3"/>
  <c r="O152" i="3"/>
  <c r="Y445" i="3"/>
  <c r="Y270" i="3"/>
  <c r="O414" i="3"/>
  <c r="O58" i="3"/>
  <c r="V348" i="3"/>
  <c r="O144" i="3"/>
  <c r="V290" i="3"/>
  <c r="S102" i="3"/>
  <c r="P407" i="3"/>
  <c r="Y298" i="3"/>
  <c r="W435" i="3"/>
  <c r="S49" i="3"/>
  <c r="P308" i="3"/>
  <c r="W401" i="3"/>
  <c r="W220" i="3"/>
  <c r="Y355" i="3"/>
  <c r="O271" i="3"/>
  <c r="W418" i="3"/>
  <c r="O80" i="3"/>
  <c r="V159" i="3"/>
  <c r="V463" i="3"/>
  <c r="S115" i="3"/>
  <c r="S452" i="3"/>
  <c r="S261" i="3"/>
  <c r="P205" i="3"/>
  <c r="P70" i="3"/>
  <c r="W376" i="3"/>
  <c r="S395" i="3"/>
  <c r="O297" i="3"/>
  <c r="P357" i="3"/>
  <c r="O307" i="3"/>
  <c r="V23" i="3"/>
  <c r="W43" i="3"/>
  <c r="Y374" i="3"/>
  <c r="W246" i="3"/>
  <c r="W85" i="3"/>
  <c r="Y150" i="3"/>
  <c r="W391" i="3"/>
  <c r="S296" i="3"/>
  <c r="S172" i="3"/>
  <c r="S113" i="3"/>
  <c r="O450" i="3"/>
  <c r="Y484" i="3"/>
  <c r="S311" i="3"/>
  <c r="Y16" i="3"/>
  <c r="Y268" i="3"/>
  <c r="W406" i="3"/>
  <c r="Y169" i="3"/>
  <c r="W438" i="3"/>
  <c r="S109" i="3"/>
  <c r="V423" i="3"/>
  <c r="S385" i="3"/>
  <c r="P204" i="3"/>
  <c r="O121" i="3"/>
  <c r="P244" i="3"/>
  <c r="W371" i="3"/>
  <c r="W34" i="3"/>
  <c r="V364" i="3"/>
  <c r="S148" i="3"/>
  <c r="W383" i="3"/>
  <c r="S409" i="3"/>
  <c r="P164" i="3"/>
  <c r="O108" i="3"/>
  <c r="Y251" i="3"/>
  <c r="P362" i="3"/>
  <c r="W234" i="3"/>
  <c r="V493" i="3"/>
  <c r="W37" i="3"/>
  <c r="Y55" i="3"/>
  <c r="P497" i="3"/>
  <c r="Y233" i="3"/>
  <c r="W117" i="3"/>
  <c r="S211" i="3"/>
  <c r="P322" i="3"/>
  <c r="P194" i="3"/>
  <c r="P320" i="3"/>
  <c r="P137" i="3"/>
  <c r="O66" i="3"/>
  <c r="W496" i="3"/>
  <c r="V21" i="3"/>
  <c r="O44" i="3"/>
  <c r="Y92" i="3"/>
  <c r="W437" i="3"/>
  <c r="P262" i="3"/>
  <c r="W190" i="3"/>
  <c r="P473" i="3"/>
  <c r="S316" i="3"/>
  <c r="Y335" i="3"/>
  <c r="S282" i="3"/>
  <c r="S146" i="3"/>
  <c r="P46" i="3"/>
  <c r="W436" i="3"/>
  <c r="V203" i="3"/>
  <c r="O314" i="3"/>
  <c r="S11" i="3"/>
  <c r="W350" i="3"/>
  <c r="V312" i="3"/>
  <c r="P331" i="3"/>
  <c r="P281" i="3"/>
  <c r="O485" i="3"/>
  <c r="O291" i="3"/>
  <c r="Y333" i="3"/>
  <c r="S217" i="3"/>
  <c r="O329" i="3"/>
  <c r="V14" i="3"/>
  <c r="P52" i="3"/>
  <c r="W116" i="3"/>
  <c r="P453" i="3"/>
  <c r="W278" i="3"/>
  <c r="Y254" i="3"/>
  <c r="O71" i="3"/>
  <c r="V380" i="3"/>
  <c r="Y434" i="3"/>
  <c r="V19" i="3"/>
  <c r="O39" i="3"/>
  <c r="P342" i="3"/>
  <c r="Y214" i="3"/>
  <c r="S77" i="3"/>
  <c r="V142" i="3"/>
  <c r="S359" i="3"/>
  <c r="S288" i="3"/>
  <c r="W249" i="3"/>
  <c r="P97" i="3"/>
  <c r="P442" i="3"/>
  <c r="Y57" i="3"/>
  <c r="O27" i="3"/>
  <c r="O210" i="3"/>
  <c r="S336" i="3"/>
  <c r="V105" i="3"/>
  <c r="P419" i="3"/>
  <c r="S317" i="3"/>
  <c r="P245" i="3"/>
  <c r="S96" i="3"/>
  <c r="S223" i="3"/>
  <c r="S114" i="3"/>
  <c r="P451" i="3"/>
  <c r="O457" i="3"/>
  <c r="P61" i="3"/>
  <c r="Y7" i="3"/>
  <c r="Y68" i="3"/>
  <c r="O368" i="3"/>
  <c r="O175" i="3"/>
  <c r="O295" i="3"/>
  <c r="S349" i="3"/>
  <c r="O168" i="3"/>
  <c r="Y449" i="3"/>
  <c r="S255" i="3"/>
  <c r="W122" i="3"/>
  <c r="P403" i="3"/>
  <c r="W22" i="3"/>
  <c r="V139" i="3"/>
  <c r="S285" i="3"/>
  <c r="W501" i="3"/>
  <c r="O192" i="3"/>
  <c r="V439" i="3"/>
  <c r="P215" i="3"/>
  <c r="S326" i="3"/>
  <c r="Y480" i="3"/>
  <c r="P324" i="3"/>
  <c r="V238" i="3"/>
  <c r="V5" i="3"/>
  <c r="S40" i="3"/>
  <c r="O197" i="3"/>
  <c r="V429" i="3"/>
  <c r="S239" i="3"/>
  <c r="W158" i="3"/>
  <c r="Y232" i="3"/>
  <c r="W128" i="3"/>
  <c r="W495" i="3"/>
  <c r="Y138" i="3"/>
  <c r="P343" i="3"/>
  <c r="W393" i="3"/>
  <c r="V83" i="3"/>
  <c r="S428" i="3"/>
  <c r="O171" i="3"/>
  <c r="O218" i="3"/>
  <c r="W500" i="3"/>
  <c r="V228" i="3"/>
  <c r="O491" i="3"/>
  <c r="P273" i="3"/>
  <c r="O426" i="3"/>
  <c r="P283" i="3"/>
  <c r="O498" i="3"/>
  <c r="P424" i="3"/>
  <c r="P37" i="3"/>
  <c r="P250" i="3"/>
  <c r="P312" i="3"/>
  <c r="V217" i="3"/>
  <c r="O278" i="3"/>
  <c r="P39" i="3"/>
  <c r="V210" i="3"/>
  <c r="P7" i="3"/>
  <c r="S122" i="3"/>
  <c r="W94" i="3"/>
  <c r="V40" i="3"/>
  <c r="S128" i="3"/>
  <c r="V474" i="3"/>
  <c r="Y498" i="3"/>
  <c r="W18" i="3"/>
  <c r="Y31" i="3"/>
  <c r="P470" i="3"/>
  <c r="W309" i="3"/>
  <c r="W405" i="3"/>
  <c r="Y487" i="3"/>
  <c r="W272" i="3"/>
  <c r="O422" i="3"/>
  <c r="Y81" i="3"/>
  <c r="S420" i="3"/>
  <c r="P225" i="3"/>
  <c r="V399" i="3"/>
  <c r="O90" i="3"/>
  <c r="S30" i="3"/>
  <c r="W99" i="3"/>
  <c r="P444" i="3"/>
  <c r="O235" i="3"/>
  <c r="Y173" i="3"/>
  <c r="P54" i="3"/>
  <c r="P344" i="3"/>
  <c r="P363" i="3"/>
  <c r="S416" i="3"/>
  <c r="O163" i="3"/>
  <c r="S10" i="3"/>
  <c r="Y178" i="3"/>
  <c r="V462" i="3"/>
  <c r="Y149" i="3"/>
  <c r="P387" i="3"/>
  <c r="W279" i="3"/>
  <c r="Y213" i="3"/>
  <c r="O88" i="3"/>
  <c r="W433" i="3"/>
  <c r="Y98" i="3"/>
  <c r="O443" i="3"/>
  <c r="S4" i="3"/>
  <c r="Y248" i="3"/>
  <c r="V132" i="3"/>
  <c r="P319" i="3"/>
  <c r="W345" i="3"/>
  <c r="V209" i="3"/>
  <c r="O87" i="3"/>
  <c r="Y187" i="3"/>
  <c r="P490" i="3"/>
  <c r="S170" i="3"/>
  <c r="Y338" i="3"/>
  <c r="S488" i="3"/>
  <c r="V425" i="3"/>
  <c r="Y64" i="3"/>
  <c r="Y332" i="3"/>
  <c r="O140" i="3"/>
  <c r="V302" i="3"/>
  <c r="S377" i="3"/>
  <c r="W241" i="3"/>
  <c r="Y440" i="3"/>
  <c r="S219" i="3"/>
  <c r="W330" i="3"/>
  <c r="V259" i="3"/>
  <c r="W370" i="3"/>
  <c r="S402" i="3"/>
  <c r="S51" i="3"/>
  <c r="V276" i="3"/>
  <c r="V465" i="3"/>
  <c r="O101" i="3"/>
  <c r="S446" i="3"/>
  <c r="W179" i="3"/>
  <c r="Y162" i="3"/>
  <c r="V417" i="3"/>
  <c r="V236" i="3"/>
  <c r="W499" i="3"/>
  <c r="O328" i="3"/>
  <c r="W398" i="3"/>
  <c r="O75" i="3"/>
  <c r="Y396" i="3"/>
  <c r="O110" i="3"/>
  <c r="P186" i="3"/>
  <c r="P469" i="3"/>
  <c r="V196" i="3"/>
  <c r="W460" i="3"/>
  <c r="S265" i="3"/>
  <c r="V394" i="3"/>
  <c r="O275" i="3"/>
  <c r="V461" i="3"/>
  <c r="Y17" i="3"/>
  <c r="Y106" i="3"/>
  <c r="O411" i="3"/>
  <c r="P301" i="3"/>
  <c r="Y256" i="3"/>
  <c r="Y118" i="3"/>
  <c r="S456" i="3"/>
  <c r="Y390" i="3"/>
  <c r="W153" i="3"/>
  <c r="O73" i="3"/>
  <c r="O193" i="3"/>
  <c r="O63" i="3"/>
  <c r="W300" i="3"/>
  <c r="P369" i="3"/>
  <c r="S133" i="3"/>
  <c r="S323" i="3"/>
  <c r="P306" i="3"/>
  <c r="W386" i="3"/>
  <c r="P258" i="3"/>
  <c r="O72" i="3"/>
  <c r="Y111" i="3"/>
  <c r="P82" i="3"/>
  <c r="W424" i="3"/>
  <c r="P89" i="3"/>
  <c r="W299" i="3"/>
  <c r="P6" i="3"/>
  <c r="P199" i="3"/>
  <c r="P310" i="3"/>
  <c r="P182" i="3"/>
  <c r="P372" i="3"/>
  <c r="P134" i="3"/>
  <c r="V327" i="3"/>
  <c r="Y481" i="3"/>
  <c r="W325" i="3"/>
  <c r="W257" i="3"/>
  <c r="Y56" i="3"/>
  <c r="P216" i="3"/>
  <c r="V124" i="3"/>
  <c r="Y286" i="3"/>
  <c r="W313" i="3"/>
  <c r="W177" i="3"/>
  <c r="O412" i="3"/>
  <c r="O155" i="3"/>
  <c r="W455" i="3"/>
  <c r="Y397" i="3"/>
  <c r="O25" i="3"/>
  <c r="S123" i="3"/>
  <c r="S269" i="3"/>
  <c r="O410" i="3"/>
  <c r="V237" i="3"/>
  <c r="S408" i="3"/>
  <c r="V151" i="3"/>
  <c r="O427" i="3"/>
  <c r="S389" i="3"/>
  <c r="W208" i="3"/>
  <c r="P174" i="3"/>
  <c r="V466" i="3"/>
  <c r="P15" i="3"/>
  <c r="S131" i="3"/>
  <c r="V277" i="3"/>
  <c r="W468" i="3"/>
  <c r="S160" i="3"/>
  <c r="O431" i="3"/>
  <c r="W183" i="3"/>
  <c r="V486" i="3"/>
  <c r="V421" i="3"/>
  <c r="W240" i="3"/>
  <c r="P206" i="3"/>
  <c r="P494" i="3"/>
  <c r="V29" i="3"/>
  <c r="V36" i="3"/>
  <c r="V76" i="3"/>
  <c r="V400" i="3"/>
  <c r="P207" i="3"/>
  <c r="Y303" i="3"/>
  <c r="Y381" i="3"/>
  <c r="V200" i="3"/>
  <c r="Y464" i="3"/>
  <c r="S266" i="3"/>
  <c r="P130" i="3"/>
  <c r="S28" i="3"/>
  <c r="O3" i="3"/>
  <c r="S147" i="3"/>
  <c r="O293" i="3"/>
  <c r="Y341" i="3"/>
  <c r="V224" i="3"/>
  <c r="Y447" i="3"/>
  <c r="S247" i="3"/>
  <c r="S358" i="3"/>
  <c r="W65" i="3"/>
  <c r="P356" i="3"/>
  <c r="O161" i="3"/>
  <c r="Y41" i="3"/>
  <c r="P59" i="3"/>
  <c r="S292" i="3"/>
  <c r="O156" i="3"/>
  <c r="W125" i="3"/>
  <c r="W483" i="3"/>
  <c r="Y354" i="3"/>
  <c r="W226" i="3"/>
  <c r="V62" i="3"/>
  <c r="Y145" i="3"/>
  <c r="P74" i="3"/>
  <c r="O392" i="3"/>
  <c r="V26" i="3"/>
  <c r="V48" i="3"/>
  <c r="P152" i="3"/>
  <c r="V445" i="3"/>
  <c r="S270" i="3"/>
  <c r="S414" i="3"/>
  <c r="O222" i="3"/>
  <c r="P58" i="3"/>
  <c r="O348" i="3"/>
  <c r="Y367" i="3"/>
  <c r="Y290" i="3"/>
  <c r="V102" i="3"/>
  <c r="Y107" i="3"/>
  <c r="S298" i="3"/>
  <c r="V435" i="3"/>
  <c r="S13" i="3"/>
  <c r="W308" i="3"/>
  <c r="V401" i="3"/>
  <c r="Y141" i="3"/>
  <c r="V355" i="3"/>
  <c r="S271" i="3"/>
  <c r="Y181" i="3"/>
  <c r="W80" i="3"/>
  <c r="P159" i="3"/>
  <c r="S9" i="3"/>
  <c r="W115" i="3"/>
  <c r="V452" i="3"/>
  <c r="Y378" i="3"/>
  <c r="O205" i="3"/>
  <c r="O70" i="3"/>
  <c r="W103" i="3"/>
  <c r="Y395" i="3"/>
  <c r="S297" i="3"/>
  <c r="W176" i="3"/>
  <c r="V307" i="3"/>
  <c r="Y23" i="3"/>
  <c r="V260" i="3"/>
  <c r="S374" i="3"/>
  <c r="O246" i="3"/>
  <c r="V430" i="3"/>
  <c r="V150" i="3"/>
  <c r="Y391" i="3"/>
  <c r="O353" i="3"/>
  <c r="V172" i="3"/>
  <c r="W113" i="3"/>
  <c r="O212" i="3"/>
  <c r="W484" i="3"/>
  <c r="O311" i="3"/>
  <c r="Y47" i="3"/>
  <c r="W268" i="3"/>
  <c r="O406" i="3"/>
  <c r="Y93" i="3"/>
  <c r="S438" i="3"/>
  <c r="O109" i="3"/>
  <c r="Y304" i="3"/>
  <c r="Y385" i="3"/>
  <c r="S204" i="3"/>
  <c r="O467" i="3"/>
  <c r="W244" i="3"/>
  <c r="O371" i="3"/>
  <c r="P67" i="3"/>
  <c r="S364" i="3"/>
  <c r="W148" i="3"/>
  <c r="V154" i="3"/>
  <c r="W409" i="3"/>
  <c r="O164" i="3"/>
  <c r="Y448" i="3"/>
  <c r="W251" i="3"/>
  <c r="O362" i="3"/>
  <c r="Y267" i="3"/>
  <c r="W493" i="3"/>
  <c r="O37" i="3"/>
  <c r="V284" i="3"/>
  <c r="Y497" i="3"/>
  <c r="P233" i="3"/>
  <c r="S454" i="3"/>
  <c r="W211" i="3"/>
  <c r="S322" i="3"/>
  <c r="W476" i="3"/>
  <c r="S320" i="3"/>
  <c r="O137" i="3"/>
  <c r="Y360" i="3"/>
  <c r="Y496" i="3"/>
  <c r="W21" i="3"/>
  <c r="O229" i="3"/>
  <c r="W92" i="3"/>
  <c r="P437" i="3"/>
  <c r="W382" i="3"/>
  <c r="O190" i="3"/>
  <c r="O473" i="3"/>
  <c r="W136" i="3"/>
  <c r="S335" i="3"/>
  <c r="P282" i="3"/>
  <c r="S375" i="3"/>
  <c r="Y91" i="3"/>
  <c r="V436" i="3"/>
  <c r="Y203" i="3"/>
  <c r="Y250" i="3"/>
  <c r="V11" i="3"/>
  <c r="P350" i="3"/>
  <c r="O135" i="3"/>
  <c r="O331" i="3"/>
  <c r="O281" i="3"/>
  <c r="S221" i="3"/>
  <c r="Y291" i="3"/>
  <c r="W333" i="3"/>
  <c r="Y253" i="3"/>
  <c r="S329" i="3"/>
  <c r="O14" i="3"/>
  <c r="S184" i="3"/>
  <c r="Y116" i="3"/>
  <c r="O453" i="3"/>
  <c r="Y472" i="3"/>
  <c r="P254" i="3"/>
  <c r="S71" i="3"/>
  <c r="Y289" i="3"/>
  <c r="V434" i="3"/>
  <c r="W19" i="3"/>
  <c r="Y231" i="3"/>
  <c r="S342" i="3"/>
  <c r="S214" i="3"/>
  <c r="Y404" i="3"/>
  <c r="O142" i="3"/>
  <c r="V359" i="3"/>
  <c r="S321" i="3"/>
  <c r="P249" i="3"/>
  <c r="O97" i="3"/>
  <c r="P180" i="3"/>
  <c r="P57" i="3"/>
  <c r="V27" i="3"/>
  <c r="Y492" i="3"/>
  <c r="P336" i="3"/>
  <c r="S105" i="3"/>
  <c r="Y287" i="3"/>
  <c r="W317" i="3"/>
  <c r="V245" i="3"/>
  <c r="S441" i="3"/>
  <c r="Y223" i="3"/>
  <c r="Y114" i="3"/>
  <c r="W459" i="3"/>
  <c r="W457" i="3"/>
  <c r="S61" i="3"/>
  <c r="Y242" i="3"/>
  <c r="S68" i="3"/>
  <c r="W368" i="3"/>
  <c r="Y478" i="3"/>
  <c r="W295" i="3"/>
  <c r="V349" i="3"/>
  <c r="Y112" i="3"/>
  <c r="S449" i="3"/>
  <c r="P255" i="3"/>
  <c r="V471" i="3"/>
  <c r="V403" i="3"/>
  <c r="V22" i="3"/>
  <c r="W347" i="3"/>
  <c r="P285" i="3"/>
  <c r="S501" i="3"/>
  <c r="Y94" i="3"/>
  <c r="W439" i="3"/>
  <c r="W215" i="3"/>
  <c r="Y198" i="3"/>
  <c r="O480" i="3"/>
  <c r="V324" i="3"/>
  <c r="O365" i="3"/>
  <c r="W5" i="3"/>
  <c r="O40" i="3"/>
  <c r="S84" i="3"/>
  <c r="S429" i="3"/>
  <c r="P239" i="3"/>
  <c r="Y413" i="3"/>
  <c r="O232" i="3"/>
  <c r="V128" i="3"/>
  <c r="S274" i="3"/>
  <c r="S138" i="3"/>
  <c r="S343" i="3"/>
  <c r="V42" i="3"/>
  <c r="W83" i="3"/>
  <c r="P428" i="3"/>
  <c r="Y474" i="3"/>
  <c r="P218" i="3"/>
  <c r="P500" i="3"/>
  <c r="O127" i="3"/>
  <c r="V491" i="3"/>
  <c r="S273" i="3"/>
  <c r="S189" i="3"/>
  <c r="O283" i="3"/>
  <c r="W498" i="3"/>
  <c r="V6" i="3"/>
  <c r="S164" i="3"/>
  <c r="Y137" i="3"/>
  <c r="P44" i="3"/>
  <c r="W262" i="3"/>
  <c r="Y473" i="3"/>
  <c r="Y282" i="3"/>
  <c r="V375" i="3"/>
  <c r="S135" i="3"/>
  <c r="P221" i="3"/>
  <c r="S253" i="3"/>
  <c r="O184" i="3"/>
  <c r="Y71" i="3"/>
  <c r="Y19" i="3"/>
  <c r="O214" i="3"/>
  <c r="W359" i="3"/>
  <c r="O321" i="3"/>
  <c r="S180" i="3"/>
  <c r="V492" i="3"/>
  <c r="P287" i="3"/>
  <c r="O96" i="3"/>
  <c r="W114" i="3"/>
  <c r="O242" i="3"/>
  <c r="O478" i="3"/>
  <c r="V112" i="3"/>
  <c r="O471" i="3"/>
  <c r="P347" i="3"/>
  <c r="V192" i="3"/>
  <c r="P198" i="3"/>
  <c r="S197" i="3"/>
  <c r="Y158" i="3"/>
  <c r="P274" i="3"/>
  <c r="V171" i="3"/>
  <c r="Y127" i="3"/>
  <c r="V18" i="3"/>
  <c r="S31" i="3"/>
  <c r="Y470" i="3"/>
  <c r="P309" i="3"/>
  <c r="P405" i="3"/>
  <c r="O487" i="3"/>
  <c r="V272" i="3"/>
  <c r="S422" i="3"/>
  <c r="S81" i="3"/>
  <c r="P420" i="3"/>
  <c r="W225" i="3"/>
  <c r="S399" i="3"/>
  <c r="V90" i="3"/>
  <c r="V30" i="3"/>
  <c r="V99" i="3"/>
  <c r="V444" i="3"/>
  <c r="V235" i="3"/>
  <c r="W173" i="3"/>
  <c r="W54" i="3"/>
  <c r="V344" i="3"/>
  <c r="V363" i="3"/>
  <c r="V416" i="3"/>
  <c r="V163" i="3"/>
  <c r="Y10" i="3"/>
  <c r="O178" i="3"/>
  <c r="P462" i="3"/>
  <c r="O149" i="3"/>
  <c r="W387" i="3"/>
  <c r="P279" i="3"/>
  <c r="V213" i="3"/>
  <c r="V88" i="3"/>
  <c r="P433" i="3"/>
  <c r="P98" i="3"/>
  <c r="P443" i="3"/>
  <c r="O4" i="3"/>
  <c r="W248" i="3"/>
  <c r="P132" i="3"/>
  <c r="W319" i="3"/>
  <c r="V345" i="3"/>
  <c r="S209" i="3"/>
  <c r="W87" i="3"/>
  <c r="V187" i="3"/>
  <c r="S490" i="3"/>
  <c r="W170" i="3"/>
  <c r="V338" i="3"/>
  <c r="W488" i="3"/>
  <c r="S425" i="3"/>
  <c r="O64" i="3"/>
  <c r="W332" i="3"/>
  <c r="W140" i="3"/>
  <c r="P302" i="3"/>
  <c r="Y377" i="3"/>
  <c r="V241" i="3"/>
  <c r="W440" i="3"/>
  <c r="V219" i="3"/>
  <c r="P330" i="3"/>
  <c r="Y259" i="3"/>
  <c r="P370" i="3"/>
  <c r="W402" i="3"/>
  <c r="Y51" i="3"/>
  <c r="O276" i="3"/>
  <c r="P465" i="3"/>
  <c r="P101" i="3"/>
  <c r="Y446" i="3"/>
  <c r="S179" i="3"/>
  <c r="W162" i="3"/>
  <c r="W417" i="3"/>
  <c r="P236" i="3"/>
  <c r="O499" i="3"/>
  <c r="W328" i="3"/>
  <c r="Y398" i="3"/>
  <c r="Y75" i="3"/>
  <c r="W396" i="3"/>
  <c r="P110" i="3"/>
  <c r="W186" i="3"/>
  <c r="Y469" i="3"/>
  <c r="O196" i="3"/>
  <c r="Y460" i="3"/>
  <c r="O265" i="3"/>
  <c r="P394" i="3"/>
  <c r="P275" i="3"/>
  <c r="W461" i="3"/>
  <c r="V17" i="3"/>
  <c r="V106" i="3"/>
  <c r="Y411" i="3"/>
  <c r="V301" i="3"/>
  <c r="W256" i="3"/>
  <c r="S118" i="3"/>
  <c r="V456" i="3"/>
  <c r="O390" i="3"/>
  <c r="S153" i="3"/>
  <c r="S73" i="3"/>
  <c r="P193" i="3"/>
  <c r="Y63" i="3"/>
  <c r="V300" i="3"/>
  <c r="O369" i="3"/>
  <c r="Y133" i="3"/>
  <c r="P323" i="3"/>
  <c r="S306" i="3"/>
  <c r="Y263" i="3"/>
  <c r="S386" i="3"/>
  <c r="O258" i="3"/>
  <c r="Y384" i="3"/>
  <c r="P111" i="3"/>
  <c r="V82" i="3"/>
  <c r="W489" i="3"/>
  <c r="W89" i="3"/>
  <c r="P299" i="3"/>
  <c r="S35" i="3"/>
  <c r="V199" i="3"/>
  <c r="W310" i="3"/>
  <c r="P69" i="3"/>
  <c r="O372" i="3"/>
  <c r="V134" i="3"/>
  <c r="O280" i="3"/>
  <c r="O481" i="3"/>
  <c r="S325" i="3"/>
  <c r="S20" i="3"/>
  <c r="P56" i="3"/>
  <c r="O216" i="3"/>
  <c r="P479" i="3"/>
  <c r="P286" i="3"/>
  <c r="S313" i="3"/>
  <c r="W79" i="3"/>
  <c r="W412" i="3"/>
  <c r="Y155" i="3"/>
  <c r="Y195" i="3"/>
  <c r="O397" i="3"/>
  <c r="V25" i="3"/>
  <c r="O475" i="3"/>
  <c r="Y269" i="3"/>
  <c r="V410" i="3"/>
  <c r="Y78" i="3"/>
  <c r="V408" i="3"/>
  <c r="W151" i="3"/>
  <c r="Y305" i="3"/>
  <c r="Y389" i="3"/>
  <c r="O208" i="3"/>
  <c r="O458" i="3"/>
  <c r="P466" i="3"/>
  <c r="V15" i="3"/>
  <c r="Y315" i="3"/>
  <c r="P277" i="3"/>
  <c r="O468" i="3"/>
  <c r="Y86" i="3"/>
  <c r="S431" i="3"/>
  <c r="V183" i="3"/>
  <c r="O166" i="3"/>
  <c r="S421" i="3"/>
  <c r="P240" i="3"/>
  <c r="V339" i="3"/>
  <c r="Y494" i="3"/>
  <c r="O29" i="3"/>
  <c r="W165" i="3"/>
  <c r="W76" i="3"/>
  <c r="P400" i="3"/>
  <c r="V318" i="3"/>
  <c r="V303" i="3"/>
  <c r="O381" i="3"/>
  <c r="S120" i="3"/>
  <c r="O464" i="3"/>
  <c r="W266" i="3"/>
  <c r="S12" i="3"/>
  <c r="O28" i="3"/>
  <c r="P3" i="3"/>
  <c r="O379" i="3"/>
  <c r="S293" i="3"/>
  <c r="S341" i="3"/>
  <c r="Y104" i="3"/>
  <c r="V447" i="3"/>
  <c r="V247" i="3"/>
  <c r="Y230" i="3"/>
  <c r="S65" i="3"/>
  <c r="S356" i="3"/>
  <c r="Y334" i="3"/>
  <c r="O41" i="3"/>
  <c r="O59" i="3"/>
  <c r="Y337" i="3"/>
  <c r="V156" i="3"/>
  <c r="P125" i="3"/>
  <c r="W243" i="3"/>
  <c r="S354" i="3"/>
  <c r="V226" i="3"/>
  <c r="Y352" i="3"/>
  <c r="W145" i="3"/>
  <c r="O74" i="3"/>
  <c r="O26" i="3"/>
  <c r="S48" i="3"/>
  <c r="O100" i="3"/>
  <c r="S445" i="3"/>
  <c r="W270" i="3"/>
  <c r="P222" i="3"/>
  <c r="W58" i="3"/>
  <c r="W348" i="3"/>
  <c r="O367" i="3"/>
  <c r="W290" i="3"/>
  <c r="W102" i="3"/>
  <c r="O107" i="3"/>
  <c r="V298" i="3"/>
  <c r="Y435" i="3"/>
  <c r="V13" i="3"/>
  <c r="O308" i="3"/>
  <c r="S401" i="3"/>
  <c r="S141" i="3"/>
  <c r="S355" i="3"/>
  <c r="W271" i="3"/>
  <c r="V181" i="3"/>
  <c r="P80" i="3"/>
  <c r="W159" i="3"/>
  <c r="P9" i="3"/>
  <c r="P115" i="3"/>
  <c r="W452" i="3"/>
  <c r="O378" i="3"/>
  <c r="W205" i="3"/>
  <c r="S70" i="3"/>
  <c r="V103" i="3"/>
  <c r="W395" i="3"/>
  <c r="P297" i="3"/>
  <c r="V176" i="3"/>
  <c r="S307" i="3"/>
  <c r="P23" i="3"/>
  <c r="S260" i="3"/>
  <c r="V374" i="3"/>
  <c r="Y246" i="3"/>
  <c r="S430" i="3"/>
  <c r="O150" i="3"/>
  <c r="O391" i="3"/>
  <c r="W353" i="3"/>
  <c r="O172" i="3"/>
  <c r="O113" i="3"/>
  <c r="P212" i="3"/>
  <c r="V484" i="3"/>
  <c r="V311" i="3"/>
  <c r="S47" i="3"/>
  <c r="P268" i="3"/>
  <c r="P406" i="3"/>
  <c r="P93" i="3"/>
  <c r="O438" i="3"/>
  <c r="W109" i="3"/>
  <c r="V304" i="3"/>
  <c r="V385" i="3"/>
  <c r="V204" i="3"/>
  <c r="Y467" i="3"/>
  <c r="S244" i="3"/>
  <c r="P371" i="3"/>
  <c r="Y67" i="3"/>
  <c r="W364" i="3"/>
  <c r="V148" i="3"/>
  <c r="S154" i="3"/>
  <c r="O409" i="3"/>
  <c r="Y164" i="3"/>
  <c r="V448" i="3"/>
  <c r="P251" i="3"/>
  <c r="S362" i="3"/>
  <c r="P267" i="3"/>
  <c r="P493" i="3"/>
  <c r="S37" i="3"/>
  <c r="Y284" i="3"/>
  <c r="W497" i="3"/>
  <c r="S233" i="3"/>
  <c r="Y454" i="3"/>
  <c r="Y211" i="3"/>
  <c r="O322" i="3"/>
  <c r="Y476" i="3"/>
  <c r="O320" i="3"/>
  <c r="S137" i="3"/>
  <c r="S360" i="3"/>
  <c r="O496" i="3"/>
  <c r="Y21" i="3"/>
  <c r="Y229" i="3"/>
  <c r="V92" i="3"/>
  <c r="S437" i="3"/>
  <c r="S382" i="3"/>
  <c r="S190" i="3"/>
  <c r="S473" i="3"/>
  <c r="P136" i="3"/>
  <c r="O335" i="3"/>
  <c r="O282" i="3"/>
  <c r="Y375" i="3"/>
  <c r="V91" i="3"/>
  <c r="P436" i="3"/>
  <c r="P203" i="3"/>
  <c r="S250" i="3"/>
  <c r="W11" i="3"/>
  <c r="S350" i="3"/>
  <c r="Y135" i="3"/>
  <c r="V331" i="3"/>
  <c r="S281" i="3"/>
  <c r="Y221" i="3"/>
  <c r="W291" i="3"/>
  <c r="V333" i="3"/>
  <c r="W253" i="3"/>
  <c r="V329" i="3"/>
  <c r="P14" i="3"/>
  <c r="W184" i="3"/>
  <c r="P116" i="3"/>
  <c r="S453" i="3"/>
  <c r="P472" i="3"/>
  <c r="W254" i="3"/>
  <c r="P71" i="3"/>
  <c r="S289" i="3"/>
  <c r="O434" i="3"/>
  <c r="O19" i="3"/>
  <c r="O231" i="3"/>
  <c r="W342" i="3"/>
  <c r="P214" i="3"/>
  <c r="O404" i="3"/>
  <c r="S142" i="3"/>
  <c r="O359" i="3"/>
  <c r="Y321" i="3"/>
  <c r="Y249" i="3"/>
  <c r="S97" i="3"/>
  <c r="V180" i="3"/>
  <c r="S57" i="3"/>
  <c r="W27" i="3"/>
  <c r="O492" i="3"/>
  <c r="Y336" i="3"/>
  <c r="O105" i="3"/>
  <c r="O287" i="3"/>
  <c r="V317" i="3"/>
  <c r="O245" i="3"/>
  <c r="Y441" i="3"/>
  <c r="W223" i="3"/>
  <c r="O114" i="3"/>
  <c r="P459" i="3"/>
  <c r="P457" i="3"/>
  <c r="V61" i="3"/>
  <c r="V242" i="3"/>
  <c r="W68" i="3"/>
  <c r="P368" i="3"/>
  <c r="S478" i="3"/>
  <c r="Y295" i="3"/>
  <c r="O349" i="3"/>
  <c r="O112" i="3"/>
  <c r="V449" i="3"/>
  <c r="V255" i="3"/>
  <c r="Y471" i="3"/>
  <c r="Y403" i="3"/>
  <c r="Y22" i="3"/>
  <c r="Y347" i="3"/>
  <c r="V285" i="3"/>
  <c r="P501" i="3"/>
  <c r="V94" i="3"/>
  <c r="Y439" i="3"/>
  <c r="S215" i="3"/>
  <c r="V198" i="3"/>
  <c r="W480" i="3"/>
  <c r="S324" i="3"/>
  <c r="S365" i="3"/>
  <c r="P5" i="3"/>
  <c r="W40" i="3"/>
  <c r="Y84" i="3"/>
  <c r="O429" i="3"/>
  <c r="V239" i="3"/>
  <c r="S413" i="3"/>
  <c r="W232" i="3"/>
  <c r="O128" i="3"/>
  <c r="W274" i="3"/>
  <c r="W138" i="3"/>
  <c r="O343" i="3"/>
  <c r="S42" i="3"/>
  <c r="P83" i="3"/>
  <c r="V428" i="3"/>
  <c r="W474" i="3"/>
  <c r="V218" i="3"/>
  <c r="V500" i="3"/>
  <c r="P127" i="3"/>
  <c r="P491" i="3"/>
  <c r="O273" i="3"/>
  <c r="P189" i="3"/>
  <c r="W283" i="3"/>
  <c r="S498" i="3"/>
  <c r="P489" i="3"/>
  <c r="O154" i="3"/>
  <c r="P476" i="3"/>
  <c r="P21" i="3"/>
  <c r="O437" i="3"/>
  <c r="O382" i="3"/>
  <c r="O136" i="3"/>
  <c r="O146" i="3"/>
  <c r="O350" i="3"/>
  <c r="Y281" i="3"/>
  <c r="O333" i="3"/>
  <c r="Y14" i="3"/>
  <c r="Y453" i="3"/>
  <c r="W472" i="3"/>
  <c r="P289" i="3"/>
  <c r="W231" i="3"/>
  <c r="V77" i="3"/>
  <c r="V288" i="3"/>
  <c r="Y97" i="3"/>
  <c r="P27" i="3"/>
  <c r="W105" i="3"/>
  <c r="Y245" i="3"/>
  <c r="W441" i="3"/>
  <c r="S451" i="3"/>
  <c r="Y368" i="3"/>
  <c r="Y349" i="3"/>
  <c r="Y255" i="3"/>
  <c r="P22" i="3"/>
  <c r="V501" i="3"/>
  <c r="Y215" i="3"/>
  <c r="Y324" i="3"/>
  <c r="P84" i="3"/>
  <c r="V413" i="3"/>
  <c r="P495" i="3"/>
  <c r="Y428" i="3"/>
  <c r="W228" i="3"/>
  <c r="F5" i="11"/>
  <c r="O18" i="3"/>
  <c r="P167" i="3"/>
  <c r="V470" i="3"/>
  <c r="V309" i="3"/>
  <c r="W340" i="3"/>
  <c r="O126" i="3"/>
  <c r="W487" i="3"/>
  <c r="P272" i="3"/>
  <c r="Y185" i="3"/>
  <c r="W81" i="3"/>
  <c r="W420" i="3"/>
  <c r="O366" i="3"/>
  <c r="Y399" i="3"/>
  <c r="P90" i="3"/>
  <c r="S50" i="3"/>
  <c r="Y99" i="3"/>
  <c r="O444" i="3"/>
  <c r="S346" i="3"/>
  <c r="O173" i="3"/>
  <c r="O54" i="3"/>
  <c r="S143" i="3"/>
  <c r="Y363" i="3"/>
  <c r="O416" i="3"/>
  <c r="V53" i="3"/>
  <c r="P10" i="3"/>
  <c r="V178" i="3"/>
  <c r="Y252" i="3"/>
  <c r="P149" i="3"/>
  <c r="O387" i="3"/>
  <c r="V477" i="3"/>
  <c r="W213" i="3"/>
  <c r="W88" i="3"/>
  <c r="Y191" i="3"/>
  <c r="O98" i="3"/>
  <c r="S443" i="3"/>
  <c r="O60" i="3"/>
  <c r="V248" i="3"/>
  <c r="W132" i="3"/>
  <c r="Y294" i="3"/>
  <c r="Y345" i="3"/>
  <c r="O209" i="3"/>
  <c r="P432" i="3"/>
  <c r="O187" i="3"/>
  <c r="W490" i="3"/>
  <c r="Y227" i="3"/>
  <c r="P338" i="3"/>
  <c r="P488" i="3"/>
  <c r="S24" i="3"/>
  <c r="W64" i="3"/>
  <c r="V332" i="3"/>
  <c r="Y351" i="3"/>
  <c r="Y302" i="3"/>
  <c r="W377" i="3"/>
  <c r="Y95" i="3"/>
  <c r="P440" i="3"/>
  <c r="O219" i="3"/>
  <c r="Y202" i="3"/>
  <c r="S259" i="3"/>
  <c r="V370" i="3"/>
  <c r="P33" i="3"/>
  <c r="V51" i="3"/>
  <c r="P276" i="3"/>
  <c r="S201" i="3"/>
  <c r="W101" i="3"/>
  <c r="O446" i="3"/>
  <c r="P482" i="3"/>
  <c r="V162" i="3"/>
  <c r="O417" i="3"/>
  <c r="Y129" i="3"/>
  <c r="Y499" i="3"/>
  <c r="S328" i="3"/>
  <c r="V38" i="3"/>
  <c r="P75" i="3"/>
  <c r="O396" i="3"/>
  <c r="Y415" i="3"/>
  <c r="Y186" i="3"/>
  <c r="W469" i="3"/>
  <c r="Y119" i="3"/>
  <c r="O460" i="3"/>
  <c r="W265" i="3"/>
  <c r="W157" i="3"/>
  <c r="V275" i="3"/>
  <c r="P461" i="3"/>
  <c r="S8" i="3"/>
  <c r="P106" i="3"/>
  <c r="W411" i="3"/>
  <c r="W373" i="3"/>
  <c r="O256" i="3"/>
  <c r="P118" i="3"/>
  <c r="O264" i="3"/>
  <c r="W390" i="3"/>
  <c r="P153" i="3"/>
  <c r="V388" i="3"/>
  <c r="Y193" i="3"/>
  <c r="S45" i="3"/>
  <c r="P63" i="3"/>
  <c r="O300" i="3"/>
  <c r="W188" i="3"/>
  <c r="V133" i="3"/>
  <c r="O323" i="3"/>
  <c r="O361" i="3"/>
  <c r="S263" i="3"/>
  <c r="P386" i="3"/>
  <c r="S258" i="3"/>
  <c r="V384" i="3"/>
  <c r="V111" i="3"/>
  <c r="O82" i="3"/>
  <c r="Y489" i="3"/>
  <c r="V89" i="3"/>
  <c r="S299" i="3"/>
  <c r="Y35" i="3"/>
  <c r="O199" i="3"/>
  <c r="O310" i="3"/>
  <c r="S69" i="3"/>
  <c r="W372" i="3"/>
  <c r="W134" i="3"/>
  <c r="W280" i="3"/>
  <c r="P481" i="3"/>
  <c r="V325" i="3"/>
  <c r="W20" i="3"/>
  <c r="V56" i="3"/>
  <c r="Y216" i="3"/>
  <c r="O479" i="3"/>
  <c r="S286" i="3"/>
  <c r="P313" i="3"/>
  <c r="Y79" i="3"/>
  <c r="V412" i="3"/>
  <c r="S155" i="3"/>
  <c r="O195" i="3"/>
  <c r="V397" i="3"/>
  <c r="W25" i="3"/>
  <c r="Y475" i="3"/>
  <c r="V269" i="3"/>
  <c r="W410" i="3"/>
  <c r="V78" i="3"/>
  <c r="P408" i="3"/>
  <c r="S151" i="3"/>
  <c r="S305" i="3"/>
  <c r="P389" i="3"/>
  <c r="P208" i="3"/>
  <c r="Y458" i="3"/>
  <c r="W466" i="3"/>
  <c r="Y15" i="3"/>
  <c r="S315" i="3"/>
  <c r="O277" i="3"/>
  <c r="S468" i="3"/>
  <c r="V86" i="3"/>
  <c r="Y431" i="3"/>
  <c r="O183" i="3"/>
  <c r="Y166" i="3"/>
  <c r="P421" i="3"/>
  <c r="V240" i="3"/>
  <c r="S339" i="3"/>
  <c r="W494" i="3"/>
  <c r="P29" i="3"/>
  <c r="V165" i="3"/>
  <c r="P76" i="3"/>
  <c r="W400" i="3"/>
  <c r="S318" i="3"/>
  <c r="W303" i="3"/>
  <c r="V381" i="3"/>
  <c r="W120" i="3"/>
  <c r="S464" i="3"/>
  <c r="V266" i="3"/>
  <c r="W12" i="3"/>
  <c r="W28" i="3"/>
  <c r="W3" i="3"/>
  <c r="S379" i="3"/>
  <c r="Y293" i="3"/>
  <c r="O341" i="3"/>
  <c r="O104" i="3"/>
  <c r="O447" i="3"/>
  <c r="O247" i="3"/>
  <c r="S230" i="3"/>
  <c r="O65" i="3"/>
  <c r="V356" i="3"/>
  <c r="V334" i="3"/>
  <c r="P41" i="3"/>
  <c r="S59" i="3"/>
  <c r="O337" i="3"/>
  <c r="P156" i="3"/>
  <c r="O125" i="3"/>
  <c r="S243" i="3"/>
  <c r="V354" i="3"/>
  <c r="O226" i="3"/>
  <c r="P352" i="3"/>
  <c r="S145" i="3"/>
  <c r="V74" i="3"/>
  <c r="Y26" i="3"/>
  <c r="P48" i="3"/>
  <c r="S100" i="3"/>
  <c r="P445" i="3"/>
  <c r="P270" i="3"/>
  <c r="Y222" i="3"/>
  <c r="S58" i="3"/>
  <c r="P144" i="3"/>
  <c r="S367" i="3"/>
  <c r="O290" i="3"/>
  <c r="Y407" i="3"/>
  <c r="S107" i="3"/>
  <c r="O298" i="3"/>
  <c r="Y49" i="3"/>
  <c r="Y13" i="3"/>
  <c r="V308" i="3"/>
  <c r="S220" i="3"/>
  <c r="V141" i="3"/>
  <c r="P355" i="3"/>
  <c r="Y418" i="3"/>
  <c r="P181" i="3"/>
  <c r="V80" i="3"/>
  <c r="O463" i="3"/>
  <c r="O9" i="3"/>
  <c r="V115" i="3"/>
  <c r="Y261" i="3"/>
  <c r="W378" i="3"/>
  <c r="S205" i="3"/>
  <c r="Y376" i="3"/>
  <c r="S103" i="3"/>
  <c r="O395" i="3"/>
  <c r="Y357" i="3"/>
  <c r="S176" i="3"/>
  <c r="W307" i="3"/>
  <c r="Y43" i="3"/>
  <c r="Y260" i="3"/>
  <c r="W374" i="3"/>
  <c r="Y85" i="3"/>
  <c r="W430" i="3"/>
  <c r="S150" i="3"/>
  <c r="O296" i="3"/>
  <c r="Y353" i="3"/>
  <c r="W172" i="3"/>
  <c r="Y450" i="3"/>
  <c r="Y212" i="3"/>
  <c r="O484" i="3"/>
  <c r="S16" i="3"/>
  <c r="P47" i="3"/>
  <c r="O268" i="3"/>
  <c r="O169" i="3"/>
  <c r="W93" i="3"/>
  <c r="P438" i="3"/>
  <c r="S423" i="3"/>
  <c r="W304" i="3"/>
  <c r="W385" i="3"/>
  <c r="P121" i="3"/>
  <c r="S467" i="3"/>
  <c r="O244" i="3"/>
  <c r="O34" i="3"/>
  <c r="V67" i="3"/>
  <c r="P364" i="3"/>
  <c r="S383" i="3"/>
  <c r="P154" i="3"/>
  <c r="V409" i="3"/>
  <c r="Y108" i="3"/>
  <c r="P448" i="3"/>
  <c r="S251" i="3"/>
  <c r="S234" i="3"/>
  <c r="V267" i="3"/>
  <c r="O493" i="3"/>
  <c r="P55" i="3"/>
  <c r="S284" i="3"/>
  <c r="V497" i="3"/>
  <c r="P117" i="3"/>
  <c r="V454" i="3"/>
  <c r="V211" i="3"/>
  <c r="Y194" i="3"/>
  <c r="S476" i="3"/>
  <c r="V320" i="3"/>
  <c r="P66" i="3"/>
  <c r="O360" i="3"/>
  <c r="P496" i="3"/>
  <c r="S44" i="3"/>
  <c r="S229" i="3"/>
  <c r="P92" i="3"/>
  <c r="O262" i="3"/>
  <c r="P382" i="3"/>
  <c r="P190" i="3"/>
  <c r="P316" i="3"/>
  <c r="S136" i="3"/>
  <c r="P335" i="3"/>
  <c r="Y146" i="3"/>
  <c r="O375" i="3"/>
  <c r="V46" i="3"/>
  <c r="S91" i="3"/>
  <c r="O436" i="3"/>
  <c r="Y314" i="3"/>
  <c r="V250" i="3"/>
  <c r="O11" i="3"/>
  <c r="W312" i="3"/>
  <c r="W135" i="3"/>
  <c r="W331" i="3"/>
  <c r="W485" i="3"/>
  <c r="O221" i="3"/>
  <c r="S291" i="3"/>
  <c r="Y217" i="3"/>
  <c r="P253" i="3"/>
  <c r="W329" i="3"/>
  <c r="Y52" i="3"/>
  <c r="Y184" i="3"/>
  <c r="O116" i="3"/>
  <c r="P278" i="3"/>
  <c r="S472" i="3"/>
  <c r="V254" i="3"/>
  <c r="S380" i="3"/>
  <c r="W289" i="3"/>
  <c r="S434" i="3"/>
  <c r="Y39" i="3"/>
  <c r="V231" i="3"/>
  <c r="O342" i="3"/>
  <c r="P77" i="3"/>
  <c r="S404" i="3"/>
  <c r="W142" i="3"/>
  <c r="O288" i="3"/>
  <c r="P321" i="3"/>
  <c r="V249" i="3"/>
  <c r="S442" i="3"/>
  <c r="Y180" i="3"/>
  <c r="V57" i="3"/>
  <c r="Y210" i="3"/>
  <c r="S492" i="3"/>
  <c r="O336" i="3"/>
  <c r="Y419" i="3"/>
  <c r="V287" i="3"/>
  <c r="P317" i="3"/>
  <c r="Y96" i="3"/>
  <c r="V441" i="3"/>
  <c r="O223" i="3"/>
  <c r="V451" i="3"/>
  <c r="Y459" i="3"/>
  <c r="V457" i="3"/>
  <c r="S7" i="3"/>
  <c r="P242" i="3"/>
  <c r="O68" i="3"/>
  <c r="W175" i="3"/>
  <c r="P478" i="3"/>
  <c r="S295" i="3"/>
  <c r="P168" i="3"/>
  <c r="P112" i="3"/>
  <c r="O449" i="3"/>
  <c r="V122" i="3"/>
  <c r="S471" i="3"/>
  <c r="W403" i="3"/>
  <c r="P139" i="3"/>
  <c r="O347" i="3"/>
  <c r="O285" i="3"/>
  <c r="Y192" i="3"/>
  <c r="O94" i="3"/>
  <c r="O439" i="3"/>
  <c r="V326" i="3"/>
  <c r="O198" i="3"/>
  <c r="V480" i="3"/>
  <c r="Y238" i="3"/>
  <c r="P365" i="3"/>
  <c r="Y5" i="3"/>
  <c r="Y197" i="3"/>
  <c r="W84" i="3"/>
  <c r="W429" i="3"/>
  <c r="O158" i="3"/>
  <c r="O413" i="3"/>
  <c r="V232" i="3"/>
  <c r="O495" i="3"/>
  <c r="Y274" i="3"/>
  <c r="V138" i="3"/>
  <c r="O393" i="3"/>
  <c r="W42" i="3"/>
  <c r="O83" i="3"/>
  <c r="Y171" i="3"/>
  <c r="P474" i="3"/>
  <c r="W218" i="3"/>
  <c r="Y228" i="3"/>
  <c r="W127" i="3"/>
  <c r="S491" i="3"/>
  <c r="Y426" i="3"/>
  <c r="V189" i="3"/>
  <c r="S283" i="3"/>
  <c r="S310" i="3"/>
  <c r="W284" i="3"/>
  <c r="P175" i="3"/>
  <c r="P238" i="3"/>
  <c r="P393" i="3"/>
  <c r="P426" i="3"/>
  <c r="Y18" i="3"/>
  <c r="Y167" i="3"/>
  <c r="W470" i="3"/>
  <c r="S309" i="3"/>
  <c r="Y340" i="3"/>
  <c r="V126" i="3"/>
  <c r="P487" i="3"/>
  <c r="S272" i="3"/>
  <c r="S185" i="3"/>
  <c r="V81" i="3"/>
  <c r="V420" i="3"/>
  <c r="Y366" i="3"/>
  <c r="O399" i="3"/>
  <c r="W90" i="3"/>
  <c r="P50" i="3"/>
  <c r="S99" i="3"/>
  <c r="S444" i="3"/>
  <c r="Y346" i="3"/>
  <c r="V173" i="3"/>
  <c r="S54" i="3"/>
  <c r="Y143" i="3"/>
  <c r="W363" i="3"/>
  <c r="P416" i="3"/>
  <c r="Y53" i="3"/>
  <c r="W10" i="3"/>
  <c r="P178" i="3"/>
  <c r="O252" i="3"/>
  <c r="W149" i="3"/>
  <c r="Y387" i="3"/>
  <c r="Y477" i="3"/>
  <c r="S213" i="3"/>
  <c r="P88" i="3"/>
  <c r="W191" i="3"/>
  <c r="W98" i="3"/>
  <c r="W443" i="3"/>
  <c r="P60" i="3"/>
  <c r="P248" i="3"/>
  <c r="O132" i="3"/>
  <c r="V294" i="3"/>
  <c r="S345" i="3"/>
  <c r="W209" i="3"/>
  <c r="S432" i="3"/>
  <c r="S187" i="3"/>
  <c r="O490" i="3"/>
  <c r="W227" i="3"/>
  <c r="S338" i="3"/>
  <c r="Y488" i="3"/>
  <c r="W24" i="3"/>
  <c r="S64" i="3"/>
  <c r="O332" i="3"/>
  <c r="P351" i="3"/>
  <c r="O302" i="3"/>
  <c r="O377" i="3"/>
  <c r="V95" i="3"/>
  <c r="O440" i="3"/>
  <c r="P219" i="3"/>
  <c r="V202" i="3"/>
  <c r="W259" i="3"/>
  <c r="O370" i="3"/>
  <c r="Y33" i="3"/>
  <c r="O51" i="3"/>
  <c r="S276" i="3"/>
  <c r="Y201" i="3"/>
  <c r="V101" i="3"/>
  <c r="P446" i="3"/>
  <c r="Y482" i="3"/>
  <c r="S162" i="3"/>
  <c r="P417" i="3"/>
  <c r="S129" i="3"/>
  <c r="V499" i="3"/>
  <c r="V328" i="3"/>
  <c r="Y38" i="3"/>
  <c r="S75" i="3"/>
  <c r="V396" i="3"/>
  <c r="W415" i="3"/>
  <c r="O186" i="3"/>
  <c r="V469" i="3"/>
  <c r="P119" i="3"/>
  <c r="V460" i="3"/>
  <c r="P265" i="3"/>
  <c r="Y157" i="3"/>
  <c r="W275" i="3"/>
  <c r="S461" i="3"/>
  <c r="W8" i="3"/>
  <c r="W106" i="3"/>
  <c r="P411" i="3"/>
  <c r="S373" i="3"/>
  <c r="S256" i="3"/>
  <c r="V118" i="3"/>
  <c r="S264" i="3"/>
  <c r="S390" i="3"/>
  <c r="O153" i="3"/>
  <c r="S388" i="3"/>
  <c r="W193" i="3"/>
  <c r="Y45" i="3"/>
  <c r="V63" i="3"/>
  <c r="P300" i="3"/>
  <c r="O188" i="3"/>
  <c r="W133" i="3"/>
  <c r="V323" i="3"/>
  <c r="V361" i="3"/>
  <c r="O263" i="3"/>
  <c r="O386" i="3"/>
  <c r="V72" i="3"/>
  <c r="S384" i="3"/>
  <c r="S111" i="3"/>
  <c r="Y424" i="3"/>
  <c r="O489" i="3"/>
  <c r="S89" i="3"/>
  <c r="Y6" i="3"/>
  <c r="V35" i="3"/>
  <c r="W199" i="3"/>
  <c r="S182" i="3"/>
  <c r="W69" i="3"/>
  <c r="Y372" i="3"/>
  <c r="Y327" i="3"/>
  <c r="Y280" i="3"/>
  <c r="W481" i="3"/>
  <c r="P257" i="3"/>
  <c r="Y20" i="3"/>
  <c r="S56" i="3"/>
  <c r="Y124" i="3"/>
  <c r="Y479" i="3"/>
  <c r="O286" i="3"/>
  <c r="Y177" i="3"/>
  <c r="S79" i="3"/>
  <c r="P412" i="3"/>
  <c r="Y455" i="3"/>
  <c r="S195" i="3"/>
  <c r="P397" i="3"/>
  <c r="Y123" i="3"/>
  <c r="V475" i="3"/>
  <c r="W269" i="3"/>
  <c r="W237" i="3"/>
  <c r="S78" i="3"/>
  <c r="W408" i="3"/>
  <c r="V427" i="3"/>
  <c r="V305" i="3"/>
  <c r="W389" i="3"/>
  <c r="Y174" i="3"/>
  <c r="W458" i="3"/>
  <c r="O466" i="3"/>
  <c r="O131" i="3"/>
  <c r="O315" i="3"/>
  <c r="S277" i="3"/>
  <c r="O160" i="3"/>
  <c r="W86" i="3"/>
  <c r="P431" i="3"/>
  <c r="Y486" i="3"/>
  <c r="V166" i="3"/>
  <c r="W421" i="3"/>
  <c r="Y206" i="3"/>
  <c r="Y339" i="3"/>
  <c r="S494" i="3"/>
  <c r="S36" i="3"/>
  <c r="P165" i="3"/>
  <c r="S76" i="3"/>
  <c r="Y207" i="3"/>
  <c r="Y318" i="3"/>
  <c r="P303" i="3"/>
  <c r="W200" i="3"/>
  <c r="Y120" i="3"/>
  <c r="P464" i="3"/>
  <c r="W130" i="3"/>
  <c r="V12" i="3"/>
  <c r="P28" i="3"/>
  <c r="Y147" i="3"/>
  <c r="V379" i="3"/>
  <c r="P293" i="3"/>
  <c r="P224" i="3"/>
  <c r="P104" i="3"/>
  <c r="S447" i="3"/>
  <c r="W358" i="3"/>
  <c r="V230" i="3"/>
  <c r="V65" i="3"/>
  <c r="Y161" i="3"/>
  <c r="P334" i="3"/>
  <c r="S41" i="3"/>
  <c r="V292" i="3"/>
  <c r="W337" i="3"/>
  <c r="W156" i="3"/>
  <c r="Y483" i="3"/>
  <c r="O243" i="3"/>
  <c r="W354" i="3"/>
  <c r="Y62" i="3"/>
  <c r="S352" i="3"/>
  <c r="O145" i="3"/>
  <c r="Y392" i="3"/>
  <c r="P26" i="3"/>
  <c r="V152" i="3"/>
  <c r="V100" i="3"/>
  <c r="W445" i="3"/>
  <c r="P414" i="3"/>
  <c r="S222" i="3"/>
  <c r="V58" i="3"/>
  <c r="Y144" i="3"/>
  <c r="V367" i="3"/>
  <c r="S290" i="3"/>
  <c r="O407" i="3"/>
  <c r="W107" i="3"/>
  <c r="P298" i="3"/>
  <c r="W49" i="3"/>
  <c r="W13" i="3"/>
  <c r="S308" i="3"/>
  <c r="V220" i="3"/>
  <c r="P141" i="3"/>
  <c r="O355" i="3"/>
  <c r="S418" i="3"/>
  <c r="O181" i="3"/>
  <c r="S80" i="3"/>
  <c r="Y463" i="3"/>
  <c r="Y9" i="3"/>
  <c r="O115" i="3"/>
  <c r="O261" i="3"/>
  <c r="V378" i="3"/>
  <c r="V205" i="3"/>
  <c r="S376" i="3"/>
  <c r="Y103" i="3"/>
  <c r="P395" i="3"/>
  <c r="W357" i="3"/>
  <c r="Y176" i="3"/>
  <c r="P307" i="3"/>
  <c r="S43" i="3"/>
  <c r="W260" i="3"/>
  <c r="O374" i="3"/>
  <c r="V85" i="3"/>
  <c r="Y430" i="3"/>
  <c r="P150" i="3"/>
  <c r="V296" i="3"/>
  <c r="S353" i="3"/>
  <c r="P172" i="3"/>
  <c r="S450" i="3"/>
  <c r="S212" i="3"/>
  <c r="P484" i="3"/>
  <c r="O16" i="3"/>
  <c r="O47" i="3"/>
  <c r="V268" i="3"/>
  <c r="V169" i="3"/>
  <c r="V93" i="3"/>
  <c r="V438" i="3"/>
  <c r="P423" i="3"/>
  <c r="S304" i="3"/>
  <c r="O385" i="3"/>
  <c r="Y121" i="3"/>
  <c r="V467" i="3"/>
  <c r="V244" i="3"/>
  <c r="P34" i="3"/>
  <c r="S67" i="3"/>
  <c r="O364" i="3"/>
  <c r="Y383" i="3"/>
  <c r="Y154" i="3"/>
  <c r="P409" i="3"/>
  <c r="P108" i="3"/>
  <c r="S448" i="3"/>
  <c r="V251" i="3"/>
  <c r="Y234" i="3"/>
  <c r="S267" i="3"/>
  <c r="S493" i="3"/>
  <c r="S55" i="3"/>
  <c r="P284" i="3"/>
  <c r="S497" i="3"/>
  <c r="Y117" i="3"/>
  <c r="W454" i="3"/>
  <c r="O211" i="3"/>
  <c r="S194" i="3"/>
  <c r="O476" i="3"/>
  <c r="W320" i="3"/>
  <c r="Y66" i="3"/>
  <c r="P360" i="3"/>
  <c r="S496" i="3"/>
  <c r="Y44" i="3"/>
  <c r="V229" i="3"/>
  <c r="O92" i="3"/>
  <c r="V262" i="3"/>
  <c r="V382" i="3"/>
  <c r="V190" i="3"/>
  <c r="Y316" i="3"/>
  <c r="V136" i="3"/>
  <c r="W335" i="3"/>
  <c r="V146" i="3"/>
  <c r="W375" i="3"/>
  <c r="Y46" i="3"/>
  <c r="P91" i="3"/>
  <c r="S436" i="3"/>
  <c r="V314" i="3"/>
  <c r="O250" i="3"/>
  <c r="P11" i="3"/>
  <c r="Y312" i="3"/>
  <c r="V135" i="3"/>
  <c r="S331" i="3"/>
  <c r="Y485" i="3"/>
  <c r="W221" i="3"/>
  <c r="P291" i="3"/>
  <c r="P217" i="3"/>
  <c r="V253" i="3"/>
  <c r="P329" i="3"/>
  <c r="O52" i="3"/>
  <c r="P184" i="3"/>
  <c r="S116" i="3"/>
  <c r="Y278" i="3"/>
  <c r="V472" i="3"/>
  <c r="O254" i="3"/>
  <c r="P380" i="3"/>
  <c r="V289" i="3"/>
  <c r="W434" i="3"/>
  <c r="W39" i="3"/>
  <c r="S231" i="3"/>
  <c r="V342" i="3"/>
  <c r="Y77" i="3"/>
  <c r="W404" i="3"/>
  <c r="P142" i="3"/>
  <c r="W288" i="3"/>
  <c r="V321" i="3"/>
  <c r="O249" i="3"/>
  <c r="Y442" i="3"/>
  <c r="W180" i="3"/>
  <c r="W57" i="3"/>
  <c r="S210" i="3"/>
  <c r="P492" i="3"/>
  <c r="V336" i="3"/>
  <c r="V419" i="3"/>
  <c r="W287" i="3"/>
  <c r="O317" i="3"/>
  <c r="V96" i="3"/>
  <c r="O441" i="3"/>
  <c r="P223" i="3"/>
  <c r="W451" i="3"/>
  <c r="S459" i="3"/>
  <c r="S457" i="3"/>
  <c r="V7" i="3"/>
  <c r="S242" i="3"/>
  <c r="P68" i="3"/>
  <c r="Y175" i="3"/>
  <c r="W478" i="3"/>
  <c r="P295" i="3"/>
  <c r="Y168" i="3"/>
  <c r="S112" i="3"/>
  <c r="W449" i="3"/>
  <c r="Y122" i="3"/>
  <c r="P471" i="3"/>
  <c r="O403" i="3"/>
  <c r="W139" i="3"/>
  <c r="V347" i="3"/>
  <c r="W285" i="3"/>
  <c r="W192" i="3"/>
  <c r="S94" i="3"/>
  <c r="S439" i="3"/>
  <c r="Y326" i="3"/>
  <c r="W198" i="3"/>
  <c r="P480" i="3"/>
  <c r="O238" i="3"/>
  <c r="Y365" i="3"/>
  <c r="O5" i="3"/>
  <c r="V197" i="3"/>
  <c r="V84" i="3"/>
  <c r="P429" i="3"/>
  <c r="V158" i="3"/>
  <c r="P413" i="3"/>
  <c r="P232" i="3"/>
  <c r="V495" i="3"/>
  <c r="O274" i="3"/>
  <c r="O138" i="3"/>
  <c r="Y393" i="3"/>
  <c r="O42" i="3"/>
  <c r="S83" i="3"/>
  <c r="P171" i="3"/>
  <c r="O474" i="3"/>
  <c r="S218" i="3"/>
  <c r="O228" i="3"/>
  <c r="V127" i="3"/>
  <c r="W491" i="3"/>
  <c r="W426" i="3"/>
  <c r="W189" i="3"/>
  <c r="V283" i="3"/>
  <c r="G5" i="11"/>
  <c r="V167" i="3"/>
  <c r="S405" i="3"/>
  <c r="S340" i="3"/>
  <c r="W126" i="3"/>
  <c r="V422" i="3"/>
  <c r="O81" i="3"/>
  <c r="W366" i="3"/>
  <c r="O30" i="3"/>
  <c r="O99" i="3"/>
  <c r="O346" i="3"/>
  <c r="Y344" i="3"/>
  <c r="O363" i="3"/>
  <c r="W53" i="3"/>
  <c r="Y462" i="3"/>
  <c r="W252" i="3"/>
  <c r="S279" i="3"/>
  <c r="P213" i="3"/>
  <c r="S191" i="3"/>
  <c r="V4" i="3"/>
  <c r="S248" i="3"/>
  <c r="W294" i="3"/>
  <c r="Y87" i="3"/>
  <c r="P187" i="3"/>
  <c r="P227" i="3"/>
  <c r="W425" i="3"/>
  <c r="V64" i="3"/>
  <c r="V351" i="3"/>
  <c r="O241" i="3"/>
  <c r="S440" i="3"/>
  <c r="P202" i="3"/>
  <c r="Y402" i="3"/>
  <c r="P51" i="3"/>
  <c r="P201" i="3"/>
  <c r="V179" i="3"/>
  <c r="P162" i="3"/>
  <c r="W129" i="3"/>
  <c r="V398" i="3"/>
  <c r="W75" i="3"/>
  <c r="V415" i="3"/>
  <c r="W196" i="3"/>
  <c r="S460" i="3"/>
  <c r="P157" i="3"/>
  <c r="P17" i="3"/>
  <c r="S106" i="3"/>
  <c r="S301" i="3"/>
  <c r="P256" i="3"/>
  <c r="W264" i="3"/>
  <c r="Y73" i="3"/>
  <c r="S193" i="3"/>
  <c r="V188" i="3"/>
  <c r="O306" i="3"/>
  <c r="V258" i="3"/>
  <c r="O384" i="3"/>
  <c r="V299" i="3"/>
  <c r="W182" i="3"/>
  <c r="Y134" i="3"/>
  <c r="V280" i="3"/>
  <c r="V257" i="3"/>
  <c r="V216" i="3"/>
  <c r="W479" i="3"/>
  <c r="S177" i="3"/>
  <c r="P155" i="3"/>
  <c r="P195" i="3"/>
  <c r="W123" i="3"/>
  <c r="S410" i="3"/>
  <c r="W78" i="3"/>
  <c r="Y427" i="3"/>
  <c r="Y208" i="3"/>
  <c r="V458" i="3"/>
  <c r="Y131" i="3"/>
  <c r="Y468" i="3"/>
  <c r="P86" i="3"/>
  <c r="W486" i="3"/>
  <c r="O240" i="3"/>
  <c r="O339" i="3"/>
  <c r="W36" i="3"/>
  <c r="Y400" i="3"/>
  <c r="P318" i="3"/>
  <c r="Y200" i="3"/>
  <c r="Y266" i="3"/>
  <c r="Y12" i="3"/>
  <c r="V147" i="3"/>
  <c r="W379" i="3"/>
  <c r="W224" i="3"/>
  <c r="P247" i="3"/>
  <c r="P230" i="3"/>
  <c r="W161" i="3"/>
  <c r="W59" i="3"/>
  <c r="S337" i="3"/>
  <c r="S483" i="3"/>
  <c r="P226" i="3"/>
  <c r="V352" i="3"/>
  <c r="P392" i="3"/>
  <c r="O48" i="3"/>
  <c r="Y152" i="3"/>
  <c r="Y100" i="3"/>
  <c r="V270" i="3"/>
  <c r="V414" i="3"/>
  <c r="V459" i="3"/>
  <c r="V365" i="3"/>
  <c r="Y42" i="3"/>
  <c r="Y189" i="3"/>
  <c r="O31" i="3"/>
  <c r="S167" i="3"/>
  <c r="S470" i="3"/>
  <c r="Y405" i="3"/>
  <c r="O340" i="3"/>
  <c r="S126" i="3"/>
  <c r="S487" i="3"/>
  <c r="Y422" i="3"/>
  <c r="P185" i="3"/>
  <c r="P81" i="3"/>
  <c r="Y225" i="3"/>
  <c r="V366" i="3"/>
  <c r="P399" i="3"/>
  <c r="P30" i="3"/>
  <c r="Y50" i="3"/>
  <c r="P99" i="3"/>
  <c r="Y235" i="3"/>
  <c r="P346" i="3"/>
  <c r="P173" i="3"/>
  <c r="W344" i="3"/>
  <c r="V143" i="3"/>
  <c r="S363" i="3"/>
  <c r="Y163" i="3"/>
  <c r="S53" i="3"/>
  <c r="V10" i="3"/>
  <c r="S462" i="3"/>
  <c r="V252" i="3"/>
  <c r="V149" i="3"/>
  <c r="Y279" i="3"/>
  <c r="O477" i="3"/>
  <c r="O213" i="3"/>
  <c r="Y433" i="3"/>
  <c r="V191" i="3"/>
  <c r="S98" i="3"/>
  <c r="Y4" i="3"/>
  <c r="S60" i="3"/>
  <c r="O248" i="3"/>
  <c r="O319" i="3"/>
  <c r="O294" i="3"/>
  <c r="P345" i="3"/>
  <c r="V87" i="3"/>
  <c r="Y432" i="3"/>
  <c r="W187" i="3"/>
  <c r="Y170" i="3"/>
  <c r="S227" i="3"/>
  <c r="W338" i="3"/>
  <c r="O425" i="3"/>
  <c r="V24" i="3"/>
  <c r="P64" i="3"/>
  <c r="P140" i="3"/>
  <c r="S351" i="3"/>
  <c r="W302" i="3"/>
  <c r="S241" i="3"/>
  <c r="P95" i="3"/>
  <c r="V440" i="3"/>
  <c r="Y330" i="3"/>
  <c r="S202" i="3"/>
  <c r="O259" i="3"/>
  <c r="P402" i="3"/>
  <c r="S33" i="3"/>
  <c r="W51" i="3"/>
  <c r="S465" i="3"/>
  <c r="O201" i="3"/>
  <c r="Y101" i="3"/>
  <c r="P179" i="3"/>
  <c r="W482" i="3"/>
  <c r="O162" i="3"/>
  <c r="Y236" i="3"/>
  <c r="P129" i="3"/>
  <c r="P499" i="3"/>
  <c r="S398" i="3"/>
  <c r="O38" i="3"/>
  <c r="V75" i="3"/>
  <c r="V110" i="3"/>
  <c r="S415" i="3"/>
  <c r="S186" i="3"/>
  <c r="P196" i="3"/>
  <c r="S119" i="3"/>
  <c r="P460" i="3"/>
  <c r="O394" i="3"/>
  <c r="S157" i="3"/>
  <c r="S275" i="3"/>
  <c r="S17" i="3"/>
  <c r="V8" i="3"/>
  <c r="O106" i="3"/>
  <c r="W301" i="3"/>
  <c r="Y373" i="3"/>
  <c r="V256" i="3"/>
  <c r="W456" i="3"/>
  <c r="Y264" i="3"/>
  <c r="V390" i="3"/>
  <c r="V73" i="3"/>
  <c r="P388" i="3"/>
  <c r="V193" i="3"/>
  <c r="P45" i="3"/>
  <c r="S63" i="3"/>
  <c r="Y369" i="3"/>
  <c r="Y188" i="3"/>
  <c r="O133" i="3"/>
  <c r="Y306" i="3"/>
  <c r="Y361" i="3"/>
  <c r="W263" i="3"/>
  <c r="Y386" i="3"/>
  <c r="P72" i="3"/>
  <c r="P384" i="3"/>
  <c r="O111" i="3"/>
  <c r="O424" i="3"/>
  <c r="V489" i="3"/>
  <c r="O89" i="3"/>
  <c r="W6" i="3"/>
  <c r="O35" i="3"/>
  <c r="S199" i="3"/>
  <c r="Y182" i="3"/>
  <c r="Y69" i="3"/>
  <c r="V372" i="3"/>
  <c r="W327" i="3"/>
  <c r="S280" i="3"/>
  <c r="S481" i="3"/>
  <c r="O257" i="3"/>
  <c r="O20" i="3"/>
  <c r="O56" i="3"/>
  <c r="S124" i="3"/>
  <c r="S479" i="3"/>
  <c r="W286" i="3"/>
  <c r="V177" i="3"/>
  <c r="P79" i="3"/>
  <c r="S412" i="3"/>
  <c r="S455" i="3"/>
  <c r="V195" i="3"/>
  <c r="W397" i="3"/>
  <c r="O123" i="3"/>
  <c r="S475" i="3"/>
  <c r="P269" i="3"/>
  <c r="Y237" i="3"/>
  <c r="O78" i="3"/>
  <c r="O408" i="3"/>
  <c r="W427" i="3"/>
  <c r="W305" i="3"/>
  <c r="V389" i="3"/>
  <c r="W174" i="3"/>
  <c r="S458" i="3"/>
  <c r="S466" i="3"/>
  <c r="P131" i="3"/>
  <c r="V315" i="3"/>
  <c r="W277" i="3"/>
  <c r="Y160" i="3"/>
  <c r="S86" i="3"/>
  <c r="W431" i="3"/>
  <c r="O486" i="3"/>
  <c r="P166" i="3"/>
  <c r="O421" i="3"/>
  <c r="O206" i="3"/>
  <c r="W339" i="3"/>
  <c r="V494" i="3"/>
  <c r="Y36" i="3"/>
  <c r="O165" i="3"/>
  <c r="O76" i="3"/>
  <c r="S207" i="3"/>
  <c r="O318" i="3"/>
  <c r="S303" i="3"/>
  <c r="P200" i="3"/>
  <c r="P120" i="3"/>
  <c r="W464" i="3"/>
  <c r="S130" i="3"/>
  <c r="O12" i="3"/>
  <c r="V28" i="3"/>
  <c r="P147" i="3"/>
  <c r="Y379" i="3"/>
  <c r="V293" i="3"/>
  <c r="Y224" i="3"/>
  <c r="S104" i="3"/>
  <c r="W447" i="3"/>
  <c r="Y358" i="3"/>
  <c r="O230" i="3"/>
  <c r="Y65" i="3"/>
  <c r="V161" i="3"/>
  <c r="O334" i="3"/>
  <c r="W41" i="3"/>
  <c r="Y292" i="3"/>
  <c r="V337" i="3"/>
  <c r="S156" i="3"/>
  <c r="O483" i="3"/>
  <c r="Y243" i="3"/>
  <c r="P354" i="3"/>
  <c r="S62" i="3"/>
  <c r="W352" i="3"/>
  <c r="V145" i="3"/>
  <c r="V392" i="3"/>
  <c r="W26" i="3"/>
  <c r="W152" i="3"/>
  <c r="W100" i="3"/>
  <c r="O445" i="3"/>
  <c r="W414" i="3"/>
  <c r="V222" i="3"/>
  <c r="S348" i="3"/>
  <c r="V144" i="3"/>
  <c r="P367" i="3"/>
  <c r="P102" i="3"/>
  <c r="W407" i="3"/>
  <c r="V107" i="3"/>
  <c r="O435" i="3"/>
  <c r="V49" i="3"/>
  <c r="P13" i="3"/>
  <c r="Y401" i="3"/>
  <c r="Y220" i="3"/>
  <c r="W141" i="3"/>
  <c r="Y271" i="3"/>
  <c r="P418" i="3"/>
  <c r="W181" i="3"/>
  <c r="Y159" i="3"/>
  <c r="W463" i="3"/>
  <c r="W9" i="3"/>
  <c r="O452" i="3"/>
  <c r="P261" i="3"/>
  <c r="S378" i="3"/>
  <c r="Y70" i="3"/>
  <c r="V376" i="3"/>
  <c r="P103" i="3"/>
  <c r="V297" i="3"/>
  <c r="S357" i="3"/>
  <c r="P176" i="3"/>
  <c r="S23" i="3"/>
  <c r="V43" i="3"/>
  <c r="O260" i="3"/>
  <c r="S246" i="3"/>
  <c r="S85" i="3"/>
  <c r="P430" i="3"/>
  <c r="V391" i="3"/>
  <c r="Y296" i="3"/>
  <c r="P353" i="3"/>
  <c r="P113" i="3"/>
  <c r="W450" i="3"/>
  <c r="W212" i="3"/>
  <c r="Y311" i="3"/>
  <c r="W16" i="3"/>
  <c r="V47" i="3"/>
  <c r="Y406" i="3"/>
  <c r="S169" i="3"/>
  <c r="O93" i="3"/>
  <c r="Y109" i="3"/>
  <c r="Y423" i="3"/>
  <c r="O304" i="3"/>
  <c r="W204" i="3"/>
  <c r="W121" i="3"/>
  <c r="W467" i="3"/>
  <c r="S371" i="3"/>
  <c r="Y34" i="3"/>
  <c r="W67" i="3"/>
  <c r="Y148" i="3"/>
  <c r="O383" i="3"/>
  <c r="W154" i="3"/>
  <c r="V164" i="3"/>
  <c r="W108" i="3"/>
  <c r="W448" i="3"/>
  <c r="Y362" i="3"/>
  <c r="V234" i="3"/>
  <c r="O267" i="3"/>
  <c r="Y37" i="3"/>
  <c r="V55" i="3"/>
  <c r="O284" i="3"/>
  <c r="V233" i="3"/>
  <c r="V117" i="3"/>
  <c r="P454" i="3"/>
  <c r="V322" i="3"/>
  <c r="V194" i="3"/>
  <c r="V476" i="3"/>
  <c r="W137" i="3"/>
  <c r="W66" i="3"/>
  <c r="W360" i="3"/>
  <c r="S21" i="3"/>
  <c r="W44" i="3"/>
  <c r="P229" i="3"/>
  <c r="V437" i="3"/>
  <c r="Y262" i="3"/>
  <c r="Y382" i="3"/>
  <c r="W473" i="3"/>
  <c r="O316" i="3"/>
  <c r="Y136" i="3"/>
  <c r="V282" i="3"/>
  <c r="P146" i="3"/>
  <c r="P375" i="3"/>
  <c r="W46" i="3"/>
  <c r="W91" i="3"/>
  <c r="W203" i="3"/>
  <c r="P314" i="3"/>
  <c r="W250" i="3"/>
  <c r="Y350" i="3"/>
  <c r="O312" i="3"/>
  <c r="P135" i="3"/>
  <c r="V281" i="3"/>
  <c r="P485" i="3"/>
  <c r="V221" i="3"/>
  <c r="P333" i="3"/>
  <c r="O217" i="3"/>
  <c r="O253" i="3"/>
  <c r="S14" i="3"/>
  <c r="S52" i="3"/>
  <c r="V184" i="3"/>
  <c r="W453" i="3"/>
  <c r="S278" i="3"/>
  <c r="O472" i="3"/>
  <c r="W71" i="3"/>
  <c r="Y380" i="3"/>
  <c r="O289" i="3"/>
  <c r="S19" i="3"/>
  <c r="V39" i="3"/>
  <c r="P231" i="3"/>
  <c r="W214" i="3"/>
  <c r="W77" i="3"/>
  <c r="V404" i="3"/>
  <c r="Y359" i="3"/>
  <c r="Y288" i="3"/>
  <c r="W321" i="3"/>
  <c r="V97" i="3"/>
  <c r="O442" i="3"/>
  <c r="O180" i="3"/>
  <c r="S27" i="3"/>
  <c r="W210" i="3"/>
  <c r="W492" i="3"/>
  <c r="Y105" i="3"/>
  <c r="O419" i="3"/>
  <c r="S287" i="3"/>
  <c r="S245" i="3"/>
  <c r="P96" i="3"/>
  <c r="P441" i="3"/>
  <c r="P114" i="3"/>
  <c r="Y451" i="3"/>
  <c r="O459" i="3"/>
  <c r="O61" i="3"/>
  <c r="W7" i="3"/>
  <c r="W242" i="3"/>
  <c r="V368" i="3"/>
  <c r="V175" i="3"/>
  <c r="V478" i="3"/>
  <c r="W349" i="3"/>
  <c r="V168" i="3"/>
  <c r="W112" i="3"/>
  <c r="W255" i="3"/>
  <c r="P122" i="3"/>
  <c r="W471" i="3"/>
  <c r="S22" i="3"/>
  <c r="Y139" i="3"/>
  <c r="S347" i="3"/>
  <c r="Y501" i="3"/>
  <c r="P192" i="3"/>
  <c r="P94" i="3"/>
  <c r="O215" i="3"/>
  <c r="P326" i="3"/>
  <c r="S198" i="3"/>
  <c r="O324" i="3"/>
  <c r="W238" i="3"/>
  <c r="W365" i="3"/>
  <c r="Y40" i="3"/>
  <c r="P197" i="3"/>
  <c r="O84" i="3"/>
  <c r="W239" i="3"/>
  <c r="P158" i="3"/>
  <c r="W413" i="3"/>
  <c r="Y128" i="3"/>
  <c r="Y495" i="3"/>
  <c r="V274" i="3"/>
  <c r="V343" i="3"/>
  <c r="S393" i="3"/>
  <c r="P42" i="3"/>
  <c r="W428" i="3"/>
  <c r="S171" i="3"/>
  <c r="S474" i="3"/>
  <c r="S500" i="3"/>
  <c r="S228" i="3"/>
  <c r="S127" i="3"/>
  <c r="Y273" i="3"/>
  <c r="S426" i="3"/>
  <c r="O189" i="3"/>
  <c r="V498" i="3"/>
  <c r="E5" i="11"/>
  <c r="V31" i="3"/>
  <c r="O470" i="3"/>
  <c r="V487" i="3"/>
  <c r="W185" i="3"/>
  <c r="S225" i="3"/>
  <c r="W399" i="3"/>
  <c r="W50" i="3"/>
  <c r="P235" i="3"/>
  <c r="S173" i="3"/>
  <c r="W143" i="3"/>
  <c r="S163" i="3"/>
  <c r="O10" i="3"/>
  <c r="S149" i="3"/>
  <c r="P477" i="3"/>
  <c r="S433" i="3"/>
  <c r="V98" i="3"/>
  <c r="W60" i="3"/>
  <c r="S319" i="3"/>
  <c r="O345" i="3"/>
  <c r="V432" i="3"/>
  <c r="P170" i="3"/>
  <c r="O338" i="3"/>
  <c r="O24" i="3"/>
  <c r="S140" i="3"/>
  <c r="S302" i="3"/>
  <c r="W95" i="3"/>
  <c r="V330" i="3"/>
  <c r="P259" i="3"/>
  <c r="O33" i="3"/>
  <c r="Y465" i="3"/>
  <c r="S101" i="3"/>
  <c r="O482" i="3"/>
  <c r="O236" i="3"/>
  <c r="S499" i="3"/>
  <c r="S38" i="3"/>
  <c r="S110" i="3"/>
  <c r="V186" i="3"/>
  <c r="W119" i="3"/>
  <c r="S394" i="3"/>
  <c r="Y275" i="3"/>
  <c r="O8" i="3"/>
  <c r="O373" i="3"/>
  <c r="Y456" i="3"/>
  <c r="P390" i="3"/>
  <c r="W388" i="3"/>
  <c r="W45" i="3"/>
  <c r="W63" i="3"/>
  <c r="V369" i="3"/>
  <c r="P133" i="3"/>
  <c r="S361" i="3"/>
  <c r="P263" i="3"/>
  <c r="S72" i="3"/>
  <c r="Y82" i="3"/>
  <c r="W35" i="3"/>
  <c r="V69" i="3"/>
  <c r="P327" i="3"/>
  <c r="Y325" i="3"/>
  <c r="P20" i="3"/>
  <c r="W124" i="3"/>
  <c r="O313" i="3"/>
  <c r="V79" i="3"/>
  <c r="V455" i="3"/>
  <c r="S25" i="3"/>
  <c r="P475" i="3"/>
  <c r="S237" i="3"/>
  <c r="P151" i="3"/>
  <c r="O305" i="3"/>
  <c r="O174" i="3"/>
  <c r="S15" i="3"/>
  <c r="P315" i="3"/>
  <c r="V160" i="3"/>
  <c r="Y183" i="3"/>
  <c r="S166" i="3"/>
  <c r="W206" i="3"/>
  <c r="W29" i="3"/>
  <c r="Y165" i="3"/>
  <c r="V207" i="3"/>
  <c r="P381" i="3"/>
  <c r="O120" i="3"/>
  <c r="Y130" i="3"/>
  <c r="Y3" i="3"/>
  <c r="W341" i="3"/>
  <c r="W104" i="3"/>
  <c r="P358" i="3"/>
  <c r="O356" i="3"/>
  <c r="W334" i="3"/>
  <c r="P292" i="3"/>
  <c r="V125" i="3"/>
  <c r="V243" i="3"/>
  <c r="O62" i="3"/>
  <c r="Y74" i="3"/>
  <c r="W222" i="3"/>
  <c r="Y348" i="3"/>
  <c r="S144" i="3"/>
  <c r="W367" i="3"/>
  <c r="Y102" i="3"/>
  <c r="V407" i="3"/>
  <c r="P107" i="3"/>
  <c r="P435" i="3"/>
  <c r="P49" i="3"/>
  <c r="O13" i="3"/>
  <c r="P401" i="3"/>
  <c r="O220" i="3"/>
  <c r="O141" i="3"/>
  <c r="V271" i="3"/>
  <c r="V418" i="3"/>
  <c r="S181" i="3"/>
  <c r="S159" i="3"/>
  <c r="S463" i="3"/>
  <c r="V9" i="3"/>
  <c r="Y452" i="3"/>
  <c r="V261" i="3"/>
  <c r="P378" i="3"/>
  <c r="V70" i="3"/>
  <c r="P376" i="3"/>
  <c r="O103" i="3"/>
  <c r="W297" i="3"/>
  <c r="O357" i="3"/>
  <c r="O176" i="3"/>
  <c r="O23" i="3"/>
  <c r="P43" i="3"/>
  <c r="P260" i="3"/>
  <c r="P246" i="3"/>
  <c r="O85" i="3"/>
  <c r="O430" i="3"/>
  <c r="P391" i="3"/>
  <c r="P296" i="3"/>
  <c r="V353" i="3"/>
  <c r="Y113" i="3"/>
  <c r="P450" i="3"/>
  <c r="V212" i="3"/>
  <c r="P311" i="3"/>
  <c r="P16" i="3"/>
  <c r="W47" i="3"/>
  <c r="V406" i="3"/>
  <c r="W169" i="3"/>
  <c r="S93" i="3"/>
  <c r="V109" i="3"/>
  <c r="W423" i="3"/>
  <c r="P304" i="3"/>
  <c r="Y204" i="3"/>
  <c r="V121" i="3"/>
  <c r="P467" i="3"/>
  <c r="V371" i="3"/>
  <c r="S34" i="3"/>
  <c r="O67" i="3"/>
  <c r="P148" i="3"/>
  <c r="P383" i="3"/>
  <c r="V108" i="3"/>
  <c r="O448" i="3"/>
  <c r="W362" i="3"/>
  <c r="O234" i="3"/>
  <c r="W267" i="3"/>
  <c r="W55" i="3"/>
  <c r="W233" i="3"/>
  <c r="S117" i="3"/>
  <c r="O454" i="3"/>
  <c r="Y322" i="3"/>
  <c r="O194" i="3"/>
  <c r="V66" i="3"/>
  <c r="V360" i="3"/>
  <c r="W229" i="3"/>
  <c r="V316" i="3"/>
  <c r="S46" i="3"/>
  <c r="O91" i="3"/>
  <c r="S203" i="3"/>
  <c r="S314" i="3"/>
  <c r="V485" i="3"/>
  <c r="W52" i="3"/>
  <c r="O380" i="3"/>
  <c r="P404" i="3"/>
  <c r="W442" i="3"/>
  <c r="S419" i="3"/>
  <c r="Y61" i="3"/>
  <c r="S168" i="3"/>
  <c r="O139" i="3"/>
  <c r="W326" i="3"/>
  <c r="O239" i="3"/>
  <c r="W343" i="3"/>
  <c r="Y500" i="3"/>
  <c r="Z500" i="3" l="1"/>
  <c r="X343" i="3"/>
  <c r="Q239" i="3"/>
  <c r="X326" i="3"/>
  <c r="Q139" i="3"/>
  <c r="T168" i="3"/>
  <c r="U168" i="3"/>
  <c r="Z61" i="3"/>
  <c r="T419" i="3"/>
  <c r="U419" i="3"/>
  <c r="X442" i="3"/>
  <c r="R404" i="3"/>
  <c r="Q380" i="3"/>
  <c r="X52" i="3"/>
  <c r="T314" i="3"/>
  <c r="U314" i="3"/>
  <c r="U203" i="3"/>
  <c r="T203" i="3"/>
  <c r="Q91" i="3"/>
  <c r="T46" i="3"/>
  <c r="U46" i="3"/>
  <c r="X229" i="3"/>
  <c r="Q194" i="3"/>
  <c r="Z322" i="3"/>
  <c r="Q454" i="3"/>
  <c r="U117" i="3"/>
  <c r="T117" i="3"/>
  <c r="X233" i="3"/>
  <c r="X55" i="3"/>
  <c r="X267" i="3"/>
  <c r="Q234" i="3"/>
  <c r="X362" i="3"/>
  <c r="Q448" i="3"/>
  <c r="R383" i="3"/>
  <c r="R148" i="3"/>
  <c r="Q67" i="3"/>
  <c r="AE34" i="3"/>
  <c r="U34" i="3"/>
  <c r="T34" i="3"/>
  <c r="R467" i="3"/>
  <c r="Z204" i="3"/>
  <c r="R304" i="3"/>
  <c r="X423" i="3"/>
  <c r="T93" i="3"/>
  <c r="U93" i="3"/>
  <c r="X169" i="3"/>
  <c r="X47" i="3"/>
  <c r="R16" i="3"/>
  <c r="R311" i="3"/>
  <c r="R450" i="3"/>
  <c r="Z113" i="3"/>
  <c r="R296" i="3"/>
  <c r="R391" i="3"/>
  <c r="Q430" i="3"/>
  <c r="Q85" i="3"/>
  <c r="R246" i="3"/>
  <c r="R260" i="3"/>
  <c r="R43" i="3"/>
  <c r="Q23" i="3"/>
  <c r="Q176" i="3"/>
  <c r="Q357" i="3"/>
  <c r="X297" i="3"/>
  <c r="Q103" i="3"/>
  <c r="R376" i="3"/>
  <c r="R378" i="3"/>
  <c r="Z452" i="3"/>
  <c r="T463" i="3"/>
  <c r="U463" i="3"/>
  <c r="U159" i="3"/>
  <c r="T159" i="3"/>
  <c r="U181" i="3"/>
  <c r="T181" i="3"/>
  <c r="Q141" i="3"/>
  <c r="Q220" i="3"/>
  <c r="R401" i="3"/>
  <c r="Q13" i="3"/>
  <c r="R49" i="3"/>
  <c r="R435" i="3"/>
  <c r="R107" i="3"/>
  <c r="Z102" i="3"/>
  <c r="X367" i="3"/>
  <c r="T144" i="3"/>
  <c r="U144" i="3"/>
  <c r="Z348" i="3"/>
  <c r="X222" i="3"/>
  <c r="Z74" i="3"/>
  <c r="Q62" i="3"/>
  <c r="R292" i="3"/>
  <c r="X334" i="3"/>
  <c r="Q356" i="3"/>
  <c r="R358" i="3"/>
  <c r="X104" i="3"/>
  <c r="X341" i="3"/>
  <c r="Z3" i="3"/>
  <c r="Z130" i="3"/>
  <c r="Q120" i="3"/>
  <c r="R381" i="3"/>
  <c r="Z165" i="3"/>
  <c r="X29" i="3"/>
  <c r="X206" i="3"/>
  <c r="T166" i="3"/>
  <c r="U166" i="3"/>
  <c r="Z183" i="3"/>
  <c r="R315" i="3"/>
  <c r="AE15" i="3"/>
  <c r="T15" i="3"/>
  <c r="U15" i="3"/>
  <c r="Q174" i="3"/>
  <c r="Q305" i="3"/>
  <c r="R151" i="3"/>
  <c r="T237" i="3"/>
  <c r="U237" i="3"/>
  <c r="R475" i="3"/>
  <c r="AE25" i="3"/>
  <c r="U25" i="3"/>
  <c r="T25" i="3"/>
  <c r="Q313" i="3"/>
  <c r="X124" i="3"/>
  <c r="R20" i="3"/>
  <c r="Z325" i="3"/>
  <c r="R327" i="3"/>
  <c r="X35" i="3"/>
  <c r="Z82" i="3"/>
  <c r="U72" i="3"/>
  <c r="T72" i="3"/>
  <c r="R263" i="3"/>
  <c r="U361" i="3"/>
  <c r="T361" i="3"/>
  <c r="R133" i="3"/>
  <c r="X63" i="3"/>
  <c r="X45" i="3"/>
  <c r="X388" i="3"/>
  <c r="R390" i="3"/>
  <c r="Z456" i="3"/>
  <c r="Q373" i="3"/>
  <c r="Q8" i="3"/>
  <c r="Z275" i="3"/>
  <c r="AE394" i="3"/>
  <c r="T394" i="3"/>
  <c r="U394" i="3"/>
  <c r="X119" i="3"/>
  <c r="T110" i="3"/>
  <c r="U110" i="3"/>
  <c r="T38" i="3"/>
  <c r="U38" i="3"/>
  <c r="U499" i="3"/>
  <c r="T499" i="3"/>
  <c r="Q236" i="3"/>
  <c r="Q482" i="3"/>
  <c r="T101" i="3"/>
  <c r="U101" i="3"/>
  <c r="Z465" i="3"/>
  <c r="Q33" i="3"/>
  <c r="R259" i="3"/>
  <c r="X95" i="3"/>
  <c r="U302" i="3"/>
  <c r="T302" i="3"/>
  <c r="U140" i="3"/>
  <c r="T140" i="3"/>
  <c r="Q24" i="3"/>
  <c r="Q338" i="3"/>
  <c r="R170" i="3"/>
  <c r="Q345" i="3"/>
  <c r="U319" i="3"/>
  <c r="T319" i="3"/>
  <c r="X60" i="3"/>
  <c r="U433" i="3"/>
  <c r="T433" i="3"/>
  <c r="R477" i="3"/>
  <c r="T149" i="3"/>
  <c r="U149" i="3"/>
  <c r="Q10" i="3"/>
  <c r="U163" i="3"/>
  <c r="T163" i="3"/>
  <c r="X143" i="3"/>
  <c r="U173" i="3"/>
  <c r="T173" i="3"/>
  <c r="R235" i="3"/>
  <c r="X50" i="3"/>
  <c r="X399" i="3"/>
  <c r="T225" i="3"/>
  <c r="U225" i="3"/>
  <c r="X185" i="3"/>
  <c r="Q470" i="3"/>
  <c r="Q189" i="3"/>
  <c r="T426" i="3"/>
  <c r="U426" i="3"/>
  <c r="Z273" i="3"/>
  <c r="U127" i="3"/>
  <c r="T127" i="3"/>
  <c r="T228" i="3"/>
  <c r="U228" i="3"/>
  <c r="U500" i="3"/>
  <c r="T500" i="3"/>
  <c r="U474" i="3"/>
  <c r="T474" i="3"/>
  <c r="U171" i="3"/>
  <c r="T171" i="3"/>
  <c r="X428" i="3"/>
  <c r="R42" i="3"/>
  <c r="AE393" i="3"/>
  <c r="U393" i="3"/>
  <c r="T393" i="3"/>
  <c r="Z495" i="3"/>
  <c r="Z128" i="3"/>
  <c r="X413" i="3"/>
  <c r="R158" i="3"/>
  <c r="X239" i="3"/>
  <c r="Q84" i="3"/>
  <c r="R197" i="3"/>
  <c r="Z40" i="3"/>
  <c r="X365" i="3"/>
  <c r="X238" i="3"/>
  <c r="Q324" i="3"/>
  <c r="U198" i="3"/>
  <c r="T198" i="3"/>
  <c r="R326" i="3"/>
  <c r="Q215" i="3"/>
  <c r="R94" i="3"/>
  <c r="R192" i="3"/>
  <c r="Z501" i="3"/>
  <c r="U347" i="3"/>
  <c r="T347" i="3"/>
  <c r="Z139" i="3"/>
  <c r="AE22" i="3"/>
  <c r="U22" i="3"/>
  <c r="T22" i="3"/>
  <c r="X471" i="3"/>
  <c r="R122" i="3"/>
  <c r="X255" i="3"/>
  <c r="X112" i="3"/>
  <c r="X349" i="3"/>
  <c r="X242" i="3"/>
  <c r="X7" i="3"/>
  <c r="Q61" i="3"/>
  <c r="Q459" i="3"/>
  <c r="Z451" i="3"/>
  <c r="R114" i="3"/>
  <c r="R441" i="3"/>
  <c r="R96" i="3"/>
  <c r="U245" i="3"/>
  <c r="T245" i="3"/>
  <c r="U287" i="3"/>
  <c r="T287" i="3"/>
  <c r="Q419" i="3"/>
  <c r="Z105" i="3"/>
  <c r="X492" i="3"/>
  <c r="X210" i="3"/>
  <c r="AE27" i="3"/>
  <c r="T27" i="3"/>
  <c r="U27" i="3"/>
  <c r="Q180" i="3"/>
  <c r="Q442" i="3"/>
  <c r="X321" i="3"/>
  <c r="Z288" i="3"/>
  <c r="Z359" i="3"/>
  <c r="X77" i="3"/>
  <c r="X214" i="3"/>
  <c r="R231" i="3"/>
  <c r="AE19" i="3"/>
  <c r="U19" i="3"/>
  <c r="T19" i="3"/>
  <c r="Q289" i="3"/>
  <c r="Z380" i="3"/>
  <c r="X71" i="3"/>
  <c r="Q472" i="3"/>
  <c r="T278" i="3"/>
  <c r="U278" i="3"/>
  <c r="X453" i="3"/>
  <c r="U52" i="3"/>
  <c r="T52" i="3"/>
  <c r="AE14" i="3"/>
  <c r="T14" i="3"/>
  <c r="U14" i="3"/>
  <c r="Q253" i="3"/>
  <c r="Q217" i="3"/>
  <c r="R333" i="3"/>
  <c r="R485" i="3"/>
  <c r="R135" i="3"/>
  <c r="Q312" i="3"/>
  <c r="Z350" i="3"/>
  <c r="X250" i="3"/>
  <c r="R314" i="3"/>
  <c r="X203" i="3"/>
  <c r="X91" i="3"/>
  <c r="X46" i="3"/>
  <c r="R375" i="3"/>
  <c r="R146" i="3"/>
  <c r="Z136" i="3"/>
  <c r="Q316" i="3"/>
  <c r="X473" i="3"/>
  <c r="Z382" i="3"/>
  <c r="Z262" i="3"/>
  <c r="R229" i="3"/>
  <c r="X44" i="3"/>
  <c r="AE21" i="3"/>
  <c r="T21" i="3"/>
  <c r="U21" i="3"/>
  <c r="X360" i="3"/>
  <c r="X66" i="3"/>
  <c r="X137" i="3"/>
  <c r="R454" i="3"/>
  <c r="Q284" i="3"/>
  <c r="Z37" i="3"/>
  <c r="Q267" i="3"/>
  <c r="Z362" i="3"/>
  <c r="X448" i="3"/>
  <c r="X108" i="3"/>
  <c r="X154" i="3"/>
  <c r="Q383" i="3"/>
  <c r="Z148" i="3"/>
  <c r="X67" i="3"/>
  <c r="Z34" i="3"/>
  <c r="AE371" i="3"/>
  <c r="U371" i="3"/>
  <c r="T371" i="3"/>
  <c r="X467" i="3"/>
  <c r="X121" i="3"/>
  <c r="X204" i="3"/>
  <c r="Q304" i="3"/>
  <c r="Z423" i="3"/>
  <c r="Z109" i="3"/>
  <c r="Q93" i="3"/>
  <c r="U169" i="3"/>
  <c r="T169" i="3"/>
  <c r="Z406" i="3"/>
  <c r="X16" i="3"/>
  <c r="Z311" i="3"/>
  <c r="X212" i="3"/>
  <c r="X450" i="3"/>
  <c r="R113" i="3"/>
  <c r="R353" i="3"/>
  <c r="Z296" i="3"/>
  <c r="R430" i="3"/>
  <c r="T85" i="3"/>
  <c r="U85" i="3"/>
  <c r="U246" i="3"/>
  <c r="T246" i="3"/>
  <c r="Q260" i="3"/>
  <c r="AE23" i="3"/>
  <c r="U23" i="3"/>
  <c r="T23" i="3"/>
  <c r="R176" i="3"/>
  <c r="U357" i="3"/>
  <c r="T357" i="3"/>
  <c r="R103" i="3"/>
  <c r="Z70" i="3"/>
  <c r="AE378" i="3"/>
  <c r="U378" i="3"/>
  <c r="T378" i="3"/>
  <c r="R261" i="3"/>
  <c r="Q452" i="3"/>
  <c r="X9" i="3"/>
  <c r="X463" i="3"/>
  <c r="Z159" i="3"/>
  <c r="X181" i="3"/>
  <c r="R418" i="3"/>
  <c r="Z271" i="3"/>
  <c r="X141" i="3"/>
  <c r="Z220" i="3"/>
  <c r="Z401" i="3"/>
  <c r="R13" i="3"/>
  <c r="Q435" i="3"/>
  <c r="X407" i="3"/>
  <c r="R102" i="3"/>
  <c r="R367" i="3"/>
  <c r="T348" i="3"/>
  <c r="U348" i="3"/>
  <c r="X414" i="3"/>
  <c r="Q445" i="3"/>
  <c r="X100" i="3"/>
  <c r="X152" i="3"/>
  <c r="X26" i="3"/>
  <c r="X352" i="3"/>
  <c r="T62" i="3"/>
  <c r="U62" i="3"/>
  <c r="R354" i="3"/>
  <c r="Z243" i="3"/>
  <c r="Q483" i="3"/>
  <c r="U156" i="3"/>
  <c r="T156" i="3"/>
  <c r="Z292" i="3"/>
  <c r="X41" i="3"/>
  <c r="Q334" i="3"/>
  <c r="Z65" i="3"/>
  <c r="Q230" i="3"/>
  <c r="Z358" i="3"/>
  <c r="X447" i="3"/>
  <c r="T104" i="3"/>
  <c r="U104" i="3"/>
  <c r="Z224" i="3"/>
  <c r="Z379" i="3"/>
  <c r="R147" i="3"/>
  <c r="Q12" i="3"/>
  <c r="T130" i="3"/>
  <c r="U130" i="3"/>
  <c r="X464" i="3"/>
  <c r="R120" i="3"/>
  <c r="R200" i="3"/>
  <c r="T303" i="3"/>
  <c r="U303" i="3"/>
  <c r="Q318" i="3"/>
  <c r="T207" i="3"/>
  <c r="U207" i="3"/>
  <c r="Q76" i="3"/>
  <c r="Q165" i="3"/>
  <c r="Z36" i="3"/>
  <c r="X339" i="3"/>
  <c r="Q206" i="3"/>
  <c r="Q421" i="3"/>
  <c r="R166" i="3"/>
  <c r="Q486" i="3"/>
  <c r="X431" i="3"/>
  <c r="T86" i="3"/>
  <c r="U86" i="3"/>
  <c r="Z160" i="3"/>
  <c r="X277" i="3"/>
  <c r="R131" i="3"/>
  <c r="U466" i="3"/>
  <c r="T466" i="3"/>
  <c r="T458" i="3"/>
  <c r="U458" i="3"/>
  <c r="X174" i="3"/>
  <c r="X305" i="3"/>
  <c r="X427" i="3"/>
  <c r="Q408" i="3"/>
  <c r="Q78" i="3"/>
  <c r="Z237" i="3"/>
  <c r="R269" i="3"/>
  <c r="U475" i="3"/>
  <c r="T475" i="3"/>
  <c r="Q123" i="3"/>
  <c r="X397" i="3"/>
  <c r="U455" i="3"/>
  <c r="T455" i="3"/>
  <c r="U412" i="3"/>
  <c r="T412" i="3"/>
  <c r="R79" i="3"/>
  <c r="X286" i="3"/>
  <c r="U479" i="3"/>
  <c r="T479" i="3"/>
  <c r="T124" i="3"/>
  <c r="U124" i="3"/>
  <c r="Q56" i="3"/>
  <c r="Q20" i="3"/>
  <c r="Q257" i="3"/>
  <c r="T481" i="3"/>
  <c r="U481" i="3"/>
  <c r="T280" i="3"/>
  <c r="U280" i="3"/>
  <c r="X327" i="3"/>
  <c r="Z69" i="3"/>
  <c r="Z182" i="3"/>
  <c r="T199" i="3"/>
  <c r="U199" i="3"/>
  <c r="Q35" i="3"/>
  <c r="X6" i="3"/>
  <c r="Q89" i="3"/>
  <c r="Q424" i="3"/>
  <c r="Q111" i="3"/>
  <c r="R384" i="3"/>
  <c r="R72" i="3"/>
  <c r="Z386" i="3"/>
  <c r="X263" i="3"/>
  <c r="Z361" i="3"/>
  <c r="Z306" i="3"/>
  <c r="Q133" i="3"/>
  <c r="Z188" i="3"/>
  <c r="Z369" i="3"/>
  <c r="T63" i="3"/>
  <c r="U63" i="3"/>
  <c r="R45" i="3"/>
  <c r="R388" i="3"/>
  <c r="Z264" i="3"/>
  <c r="X456" i="3"/>
  <c r="Z373" i="3"/>
  <c r="X301" i="3"/>
  <c r="Q106" i="3"/>
  <c r="AE17" i="3"/>
  <c r="U17" i="3"/>
  <c r="T17" i="3"/>
  <c r="T275" i="3"/>
  <c r="U275" i="3"/>
  <c r="T157" i="3"/>
  <c r="U157" i="3"/>
  <c r="Q394" i="3"/>
  <c r="R460" i="3"/>
  <c r="U119" i="3"/>
  <c r="T119" i="3"/>
  <c r="R196" i="3"/>
  <c r="T186" i="3"/>
  <c r="U186" i="3"/>
  <c r="T415" i="3"/>
  <c r="U415" i="3"/>
  <c r="Q38" i="3"/>
  <c r="U398" i="3"/>
  <c r="T398" i="3"/>
  <c r="AE398" i="3"/>
  <c r="R499" i="3"/>
  <c r="R129" i="3"/>
  <c r="Z236" i="3"/>
  <c r="Q162" i="3"/>
  <c r="X482" i="3"/>
  <c r="R179" i="3"/>
  <c r="Z101" i="3"/>
  <c r="Q201" i="3"/>
  <c r="U465" i="3"/>
  <c r="T465" i="3"/>
  <c r="X51" i="3"/>
  <c r="AE33" i="3"/>
  <c r="T33" i="3"/>
  <c r="U33" i="3"/>
  <c r="R402" i="3"/>
  <c r="Q259" i="3"/>
  <c r="T202" i="3"/>
  <c r="U202" i="3"/>
  <c r="Z330" i="3"/>
  <c r="R95" i="3"/>
  <c r="U241" i="3"/>
  <c r="T241" i="3"/>
  <c r="X302" i="3"/>
  <c r="U351" i="3"/>
  <c r="T351" i="3"/>
  <c r="R140" i="3"/>
  <c r="R64" i="3"/>
  <c r="Q425" i="3"/>
  <c r="X338" i="3"/>
  <c r="U227" i="3"/>
  <c r="T227" i="3"/>
  <c r="Z170" i="3"/>
  <c r="X187" i="3"/>
  <c r="Z432" i="3"/>
  <c r="R345" i="3"/>
  <c r="Q294" i="3"/>
  <c r="Q319" i="3"/>
  <c r="Q248" i="3"/>
  <c r="T60" i="3"/>
  <c r="U60" i="3"/>
  <c r="Z4" i="3"/>
  <c r="U98" i="3"/>
  <c r="T98" i="3"/>
  <c r="Z433" i="3"/>
  <c r="Q213" i="3"/>
  <c r="Q477" i="3"/>
  <c r="Z279" i="3"/>
  <c r="U462" i="3"/>
  <c r="T462" i="3"/>
  <c r="T53" i="3"/>
  <c r="U53" i="3"/>
  <c r="Z163" i="3"/>
  <c r="U363" i="3"/>
  <c r="T363" i="3"/>
  <c r="X344" i="3"/>
  <c r="R173" i="3"/>
  <c r="R346" i="3"/>
  <c r="Z235" i="3"/>
  <c r="R99" i="3"/>
  <c r="Z50" i="3"/>
  <c r="R30" i="3"/>
  <c r="R399" i="3"/>
  <c r="Z225" i="3"/>
  <c r="R81" i="3"/>
  <c r="R185" i="3"/>
  <c r="Z422" i="3"/>
  <c r="T487" i="3"/>
  <c r="U487" i="3"/>
  <c r="T126" i="3"/>
  <c r="U126" i="3"/>
  <c r="Q340" i="3"/>
  <c r="Z405" i="3"/>
  <c r="U470" i="3"/>
  <c r="T470" i="3"/>
  <c r="U167" i="3"/>
  <c r="T167" i="3"/>
  <c r="Q31" i="3"/>
  <c r="Z189" i="3"/>
  <c r="Z42" i="3"/>
  <c r="Z100" i="3"/>
  <c r="Z152" i="3"/>
  <c r="Q48" i="3"/>
  <c r="R392" i="3"/>
  <c r="R226" i="3"/>
  <c r="U483" i="3"/>
  <c r="T483" i="3"/>
  <c r="T337" i="3"/>
  <c r="U337" i="3"/>
  <c r="X59" i="3"/>
  <c r="X161" i="3"/>
  <c r="R230" i="3"/>
  <c r="R247" i="3"/>
  <c r="X224" i="3"/>
  <c r="X379" i="3"/>
  <c r="Z12" i="3"/>
  <c r="Z266" i="3"/>
  <c r="Z200" i="3"/>
  <c r="R318" i="3"/>
  <c r="Z400" i="3"/>
  <c r="X36" i="3"/>
  <c r="Q339" i="3"/>
  <c r="Q240" i="3"/>
  <c r="X486" i="3"/>
  <c r="R86" i="3"/>
  <c r="Z468" i="3"/>
  <c r="Z131" i="3"/>
  <c r="Z208" i="3"/>
  <c r="Z427" i="3"/>
  <c r="X78" i="3"/>
  <c r="U410" i="3"/>
  <c r="T410" i="3"/>
  <c r="X123" i="3"/>
  <c r="R195" i="3"/>
  <c r="R155" i="3"/>
  <c r="U177" i="3"/>
  <c r="T177" i="3"/>
  <c r="X479" i="3"/>
  <c r="Z134" i="3"/>
  <c r="X182" i="3"/>
  <c r="Q384" i="3"/>
  <c r="Q306" i="3"/>
  <c r="T193" i="3"/>
  <c r="U193" i="3"/>
  <c r="Z73" i="3"/>
  <c r="X264" i="3"/>
  <c r="R256" i="3"/>
  <c r="U301" i="3"/>
  <c r="T301" i="3"/>
  <c r="T106" i="3"/>
  <c r="U106" i="3"/>
  <c r="R17" i="3"/>
  <c r="R157" i="3"/>
  <c r="U460" i="3"/>
  <c r="T460" i="3"/>
  <c r="X196" i="3"/>
  <c r="X75" i="3"/>
  <c r="X129" i="3"/>
  <c r="R162" i="3"/>
  <c r="R201" i="3"/>
  <c r="R51" i="3"/>
  <c r="Z402" i="3"/>
  <c r="R202" i="3"/>
  <c r="U440" i="3"/>
  <c r="T440" i="3"/>
  <c r="Q241" i="3"/>
  <c r="X425" i="3"/>
  <c r="R227" i="3"/>
  <c r="R187" i="3"/>
  <c r="Z87" i="3"/>
  <c r="X294" i="3"/>
  <c r="U248" i="3"/>
  <c r="T248" i="3"/>
  <c r="U191" i="3"/>
  <c r="T191" i="3"/>
  <c r="R213" i="3"/>
  <c r="T279" i="3"/>
  <c r="U279" i="3"/>
  <c r="X252" i="3"/>
  <c r="Z462" i="3"/>
  <c r="X53" i="3"/>
  <c r="Q363" i="3"/>
  <c r="Z344" i="3"/>
  <c r="Q346" i="3"/>
  <c r="Q99" i="3"/>
  <c r="Q30" i="3"/>
  <c r="X366" i="3"/>
  <c r="Q81" i="3"/>
  <c r="X126" i="3"/>
  <c r="U340" i="3"/>
  <c r="T340" i="3"/>
  <c r="U405" i="3"/>
  <c r="T405" i="3"/>
  <c r="X189" i="3"/>
  <c r="X426" i="3"/>
  <c r="X491" i="3"/>
  <c r="Q228" i="3"/>
  <c r="U218" i="3"/>
  <c r="T218" i="3"/>
  <c r="Q474" i="3"/>
  <c r="R171" i="3"/>
  <c r="U83" i="3"/>
  <c r="T83" i="3"/>
  <c r="Q42" i="3"/>
  <c r="Z393" i="3"/>
  <c r="Q138" i="3"/>
  <c r="Q274" i="3"/>
  <c r="R232" i="3"/>
  <c r="R413" i="3"/>
  <c r="R429" i="3"/>
  <c r="Q5" i="3"/>
  <c r="Z365" i="3"/>
  <c r="Q238" i="3"/>
  <c r="R480" i="3"/>
  <c r="X198" i="3"/>
  <c r="Z326" i="3"/>
  <c r="U439" i="3"/>
  <c r="T439" i="3"/>
  <c r="U94" i="3"/>
  <c r="T94" i="3"/>
  <c r="X192" i="3"/>
  <c r="X285" i="3"/>
  <c r="X139" i="3"/>
  <c r="Q403" i="3"/>
  <c r="R471" i="3"/>
  <c r="Z122" i="3"/>
  <c r="X449" i="3"/>
  <c r="U112" i="3"/>
  <c r="T112" i="3"/>
  <c r="Z168" i="3"/>
  <c r="R295" i="3"/>
  <c r="X478" i="3"/>
  <c r="Z175" i="3"/>
  <c r="R68" i="3"/>
  <c r="U242" i="3"/>
  <c r="T242" i="3"/>
  <c r="U457" i="3"/>
  <c r="T457" i="3"/>
  <c r="T459" i="3"/>
  <c r="U459" i="3"/>
  <c r="X451" i="3"/>
  <c r="R223" i="3"/>
  <c r="Q441" i="3"/>
  <c r="Q317" i="3"/>
  <c r="X287" i="3"/>
  <c r="R492" i="3"/>
  <c r="U210" i="3"/>
  <c r="T210" i="3"/>
  <c r="X57" i="3"/>
  <c r="X180" i="3"/>
  <c r="Z442" i="3"/>
  <c r="Q249" i="3"/>
  <c r="X288" i="3"/>
  <c r="R142" i="3"/>
  <c r="X404" i="3"/>
  <c r="Z77" i="3"/>
  <c r="T231" i="3"/>
  <c r="U231" i="3"/>
  <c r="X39" i="3"/>
  <c r="X434" i="3"/>
  <c r="R380" i="3"/>
  <c r="Q254" i="3"/>
  <c r="Z278" i="3"/>
  <c r="T116" i="3"/>
  <c r="U116" i="3"/>
  <c r="R184" i="3"/>
  <c r="Q52" i="3"/>
  <c r="R329" i="3"/>
  <c r="R217" i="3"/>
  <c r="R291" i="3"/>
  <c r="X221" i="3"/>
  <c r="Z485" i="3"/>
  <c r="U331" i="3"/>
  <c r="T331" i="3"/>
  <c r="Z312" i="3"/>
  <c r="R11" i="3"/>
  <c r="Q250" i="3"/>
  <c r="U436" i="3"/>
  <c r="T436" i="3"/>
  <c r="R91" i="3"/>
  <c r="Z46" i="3"/>
  <c r="X375" i="3"/>
  <c r="X335" i="3"/>
  <c r="Z316" i="3"/>
  <c r="Q92" i="3"/>
  <c r="Z44" i="3"/>
  <c r="U496" i="3"/>
  <c r="T496" i="3"/>
  <c r="R360" i="3"/>
  <c r="Z66" i="3"/>
  <c r="X320" i="3"/>
  <c r="Q476" i="3"/>
  <c r="U194" i="3"/>
  <c r="T194" i="3"/>
  <c r="Q211" i="3"/>
  <c r="X454" i="3"/>
  <c r="Z117" i="3"/>
  <c r="T497" i="3"/>
  <c r="U497" i="3"/>
  <c r="R284" i="3"/>
  <c r="U55" i="3"/>
  <c r="T55" i="3"/>
  <c r="T493" i="3"/>
  <c r="U493" i="3"/>
  <c r="T267" i="3"/>
  <c r="U267" i="3"/>
  <c r="Z234" i="3"/>
  <c r="T448" i="3"/>
  <c r="U448" i="3"/>
  <c r="R108" i="3"/>
  <c r="R409" i="3"/>
  <c r="Z154" i="3"/>
  <c r="Z383" i="3"/>
  <c r="Q364" i="3"/>
  <c r="U67" i="3"/>
  <c r="T67" i="3"/>
  <c r="R34" i="3"/>
  <c r="Z121" i="3"/>
  <c r="Q385" i="3"/>
  <c r="U304" i="3"/>
  <c r="T304" i="3"/>
  <c r="R423" i="3"/>
  <c r="Q47" i="3"/>
  <c r="Q16" i="3"/>
  <c r="R484" i="3"/>
  <c r="T212" i="3"/>
  <c r="U212" i="3"/>
  <c r="U450" i="3"/>
  <c r="T450" i="3"/>
  <c r="R172" i="3"/>
  <c r="U353" i="3"/>
  <c r="T353" i="3"/>
  <c r="R150" i="3"/>
  <c r="Z430" i="3"/>
  <c r="Q374" i="3"/>
  <c r="X260" i="3"/>
  <c r="U43" i="3"/>
  <c r="T43" i="3"/>
  <c r="R307" i="3"/>
  <c r="Z176" i="3"/>
  <c r="X357" i="3"/>
  <c r="R395" i="3"/>
  <c r="Z103" i="3"/>
  <c r="AE376" i="3"/>
  <c r="U376" i="3"/>
  <c r="T376" i="3"/>
  <c r="Q261" i="3"/>
  <c r="Q115" i="3"/>
  <c r="Z9" i="3"/>
  <c r="Z463" i="3"/>
  <c r="U80" i="3"/>
  <c r="T80" i="3"/>
  <c r="Q181" i="3"/>
  <c r="T418" i="3"/>
  <c r="U418" i="3"/>
  <c r="Q355" i="3"/>
  <c r="R141" i="3"/>
  <c r="T308" i="3"/>
  <c r="U308" i="3"/>
  <c r="X13" i="3"/>
  <c r="X49" i="3"/>
  <c r="R298" i="3"/>
  <c r="X107" i="3"/>
  <c r="Q407" i="3"/>
  <c r="U290" i="3"/>
  <c r="T290" i="3"/>
  <c r="Z144" i="3"/>
  <c r="T222" i="3"/>
  <c r="U222" i="3"/>
  <c r="R414" i="3"/>
  <c r="X445" i="3"/>
  <c r="R26" i="3"/>
  <c r="Z392" i="3"/>
  <c r="Q145" i="3"/>
  <c r="U352" i="3"/>
  <c r="T352" i="3"/>
  <c r="Z62" i="3"/>
  <c r="X354" i="3"/>
  <c r="Q243" i="3"/>
  <c r="Z483" i="3"/>
  <c r="X156" i="3"/>
  <c r="X337" i="3"/>
  <c r="U41" i="3"/>
  <c r="T41" i="3"/>
  <c r="R334" i="3"/>
  <c r="Z161" i="3"/>
  <c r="X358" i="3"/>
  <c r="T447" i="3"/>
  <c r="U447" i="3"/>
  <c r="R104" i="3"/>
  <c r="R224" i="3"/>
  <c r="R293" i="3"/>
  <c r="Z147" i="3"/>
  <c r="R28" i="3"/>
  <c r="X130" i="3"/>
  <c r="R464" i="3"/>
  <c r="Z120" i="3"/>
  <c r="X200" i="3"/>
  <c r="R303" i="3"/>
  <c r="Z318" i="3"/>
  <c r="Z207" i="3"/>
  <c r="U76" i="3"/>
  <c r="T76" i="3"/>
  <c r="R165" i="3"/>
  <c r="U36" i="3"/>
  <c r="T36" i="3"/>
  <c r="U494" i="3"/>
  <c r="T494" i="3"/>
  <c r="Z339" i="3"/>
  <c r="Z206" i="3"/>
  <c r="X421" i="3"/>
  <c r="Z486" i="3"/>
  <c r="R431" i="3"/>
  <c r="X86" i="3"/>
  <c r="Q160" i="3"/>
  <c r="T277" i="3"/>
  <c r="U277" i="3"/>
  <c r="Q315" i="3"/>
  <c r="Q131" i="3"/>
  <c r="Q466" i="3"/>
  <c r="X458" i="3"/>
  <c r="Z174" i="3"/>
  <c r="X389" i="3"/>
  <c r="X408" i="3"/>
  <c r="T78" i="3"/>
  <c r="U78" i="3"/>
  <c r="X237" i="3"/>
  <c r="X269" i="3"/>
  <c r="Z123" i="3"/>
  <c r="R397" i="3"/>
  <c r="T195" i="3"/>
  <c r="U195" i="3"/>
  <c r="Z455" i="3"/>
  <c r="R412" i="3"/>
  <c r="T79" i="3"/>
  <c r="U79" i="3"/>
  <c r="Z177" i="3"/>
  <c r="Q286" i="3"/>
  <c r="Z479" i="3"/>
  <c r="Z124" i="3"/>
  <c r="U56" i="3"/>
  <c r="T56" i="3"/>
  <c r="Z20" i="3"/>
  <c r="R257" i="3"/>
  <c r="X481" i="3"/>
  <c r="Z280" i="3"/>
  <c r="Z327" i="3"/>
  <c r="Z372" i="3"/>
  <c r="X69" i="3"/>
  <c r="U182" i="3"/>
  <c r="T182" i="3"/>
  <c r="X199" i="3"/>
  <c r="Z6" i="3"/>
  <c r="U89" i="3"/>
  <c r="T89" i="3"/>
  <c r="Q489" i="3"/>
  <c r="Z424" i="3"/>
  <c r="U111" i="3"/>
  <c r="T111" i="3"/>
  <c r="AE384" i="3"/>
  <c r="T384" i="3"/>
  <c r="U384" i="3"/>
  <c r="Q386" i="3"/>
  <c r="Q263" i="3"/>
  <c r="X133" i="3"/>
  <c r="Q188" i="3"/>
  <c r="R300" i="3"/>
  <c r="Z45" i="3"/>
  <c r="X193" i="3"/>
  <c r="AE388" i="3"/>
  <c r="U388" i="3"/>
  <c r="T388" i="3"/>
  <c r="Q153" i="3"/>
  <c r="AE390" i="3"/>
  <c r="U390" i="3"/>
  <c r="T390" i="3"/>
  <c r="U264" i="3"/>
  <c r="T264" i="3"/>
  <c r="T256" i="3"/>
  <c r="U256" i="3"/>
  <c r="AE373" i="3"/>
  <c r="T373" i="3"/>
  <c r="U373" i="3"/>
  <c r="R411" i="3"/>
  <c r="X106" i="3"/>
  <c r="X8" i="3"/>
  <c r="U461" i="3"/>
  <c r="T461" i="3"/>
  <c r="X275" i="3"/>
  <c r="Z157" i="3"/>
  <c r="R265" i="3"/>
  <c r="R119" i="3"/>
  <c r="Q186" i="3"/>
  <c r="X415" i="3"/>
  <c r="U75" i="3"/>
  <c r="T75" i="3"/>
  <c r="Z38" i="3"/>
  <c r="U129" i="3"/>
  <c r="T129" i="3"/>
  <c r="R417" i="3"/>
  <c r="T162" i="3"/>
  <c r="U162" i="3"/>
  <c r="Z482" i="3"/>
  <c r="R446" i="3"/>
  <c r="Z201" i="3"/>
  <c r="T276" i="3"/>
  <c r="U276" i="3"/>
  <c r="Q51" i="3"/>
  <c r="Z33" i="3"/>
  <c r="Q370" i="3"/>
  <c r="X259" i="3"/>
  <c r="R219" i="3"/>
  <c r="Q440" i="3"/>
  <c r="Q377" i="3"/>
  <c r="Q302" i="3"/>
  <c r="R351" i="3"/>
  <c r="Q332" i="3"/>
  <c r="U64" i="3"/>
  <c r="T64" i="3"/>
  <c r="X24" i="3"/>
  <c r="Z488" i="3"/>
  <c r="U338" i="3"/>
  <c r="T338" i="3"/>
  <c r="X227" i="3"/>
  <c r="Q490" i="3"/>
  <c r="T187" i="3"/>
  <c r="U187" i="3"/>
  <c r="U432" i="3"/>
  <c r="T432" i="3"/>
  <c r="X209" i="3"/>
  <c r="U345" i="3"/>
  <c r="T345" i="3"/>
  <c r="Q132" i="3"/>
  <c r="R248" i="3"/>
  <c r="R60" i="3"/>
  <c r="X443" i="3"/>
  <c r="X98" i="3"/>
  <c r="X191" i="3"/>
  <c r="R88" i="3"/>
  <c r="U213" i="3"/>
  <c r="T213" i="3"/>
  <c r="Z477" i="3"/>
  <c r="Z387" i="3"/>
  <c r="X149" i="3"/>
  <c r="Q252" i="3"/>
  <c r="R178" i="3"/>
  <c r="X10" i="3"/>
  <c r="Z53" i="3"/>
  <c r="R416" i="3"/>
  <c r="X363" i="3"/>
  <c r="Z143" i="3"/>
  <c r="U54" i="3"/>
  <c r="T54" i="3"/>
  <c r="Z346" i="3"/>
  <c r="T444" i="3"/>
  <c r="U444" i="3"/>
  <c r="U99" i="3"/>
  <c r="T99" i="3"/>
  <c r="R50" i="3"/>
  <c r="X90" i="3"/>
  <c r="Q399" i="3"/>
  <c r="Z366" i="3"/>
  <c r="U185" i="3"/>
  <c r="T185" i="3"/>
  <c r="T272" i="3"/>
  <c r="U272" i="3"/>
  <c r="R487" i="3"/>
  <c r="Z340" i="3"/>
  <c r="U309" i="3"/>
  <c r="T309" i="3"/>
  <c r="X470" i="3"/>
  <c r="Z167" i="3"/>
  <c r="Z18" i="3"/>
  <c r="R426" i="3"/>
  <c r="R393" i="3"/>
  <c r="R238" i="3"/>
  <c r="R175" i="3"/>
  <c r="X284" i="3"/>
  <c r="T310" i="3"/>
  <c r="U310" i="3"/>
  <c r="T283" i="3"/>
  <c r="U283" i="3"/>
  <c r="Z426" i="3"/>
  <c r="U491" i="3"/>
  <c r="T491" i="3"/>
  <c r="X127" i="3"/>
  <c r="Z228" i="3"/>
  <c r="X218" i="3"/>
  <c r="R474" i="3"/>
  <c r="Z171" i="3"/>
  <c r="Q83" i="3"/>
  <c r="X42" i="3"/>
  <c r="Q393" i="3"/>
  <c r="Z274" i="3"/>
  <c r="Q495" i="3"/>
  <c r="Q413" i="3"/>
  <c r="Q158" i="3"/>
  <c r="X429" i="3"/>
  <c r="X84" i="3"/>
  <c r="Z197" i="3"/>
  <c r="Z5" i="3"/>
  <c r="R365" i="3"/>
  <c r="Z238" i="3"/>
  <c r="Q198" i="3"/>
  <c r="Q439" i="3"/>
  <c r="Q94" i="3"/>
  <c r="Z192" i="3"/>
  <c r="Q285" i="3"/>
  <c r="Q347" i="3"/>
  <c r="R139" i="3"/>
  <c r="X403" i="3"/>
  <c r="U471" i="3"/>
  <c r="T471" i="3"/>
  <c r="Q449" i="3"/>
  <c r="R112" i="3"/>
  <c r="R168" i="3"/>
  <c r="T295" i="3"/>
  <c r="U295" i="3"/>
  <c r="R478" i="3"/>
  <c r="X175" i="3"/>
  <c r="Q68" i="3"/>
  <c r="R242" i="3"/>
  <c r="AE7" i="3"/>
  <c r="U7" i="3"/>
  <c r="T7" i="3"/>
  <c r="Z459" i="3"/>
  <c r="Q223" i="3"/>
  <c r="Z96" i="3"/>
  <c r="R317" i="3"/>
  <c r="Z419" i="3"/>
  <c r="Q336" i="3"/>
  <c r="U492" i="3"/>
  <c r="T492" i="3"/>
  <c r="Z210" i="3"/>
  <c r="Z180" i="3"/>
  <c r="U442" i="3"/>
  <c r="T442" i="3"/>
  <c r="R321" i="3"/>
  <c r="Q288" i="3"/>
  <c r="X142" i="3"/>
  <c r="T404" i="3"/>
  <c r="U404" i="3"/>
  <c r="R77" i="3"/>
  <c r="Q342" i="3"/>
  <c r="Z39" i="3"/>
  <c r="U434" i="3"/>
  <c r="T434" i="3"/>
  <c r="X289" i="3"/>
  <c r="AE380" i="3"/>
  <c r="U380" i="3"/>
  <c r="T380" i="3"/>
  <c r="T472" i="3"/>
  <c r="U472" i="3"/>
  <c r="R278" i="3"/>
  <c r="Q116" i="3"/>
  <c r="Z184" i="3"/>
  <c r="Z52" i="3"/>
  <c r="X329" i="3"/>
  <c r="R253" i="3"/>
  <c r="Z217" i="3"/>
  <c r="U291" i="3"/>
  <c r="T291" i="3"/>
  <c r="Q221" i="3"/>
  <c r="X485" i="3"/>
  <c r="X331" i="3"/>
  <c r="X135" i="3"/>
  <c r="X312" i="3"/>
  <c r="Q11" i="3"/>
  <c r="Z314" i="3"/>
  <c r="Q436" i="3"/>
  <c r="T91" i="3"/>
  <c r="U91" i="3"/>
  <c r="Q375" i="3"/>
  <c r="Z146" i="3"/>
  <c r="R335" i="3"/>
  <c r="U136" i="3"/>
  <c r="T136" i="3"/>
  <c r="R316" i="3"/>
  <c r="R190" i="3"/>
  <c r="R382" i="3"/>
  <c r="Q262" i="3"/>
  <c r="R92" i="3"/>
  <c r="T229" i="3"/>
  <c r="U229" i="3"/>
  <c r="T44" i="3"/>
  <c r="U44" i="3"/>
  <c r="R496" i="3"/>
  <c r="Q360" i="3"/>
  <c r="R66" i="3"/>
  <c r="T476" i="3"/>
  <c r="U476" i="3"/>
  <c r="Z194" i="3"/>
  <c r="R117" i="3"/>
  <c r="U284" i="3"/>
  <c r="T284" i="3"/>
  <c r="R55" i="3"/>
  <c r="Q493" i="3"/>
  <c r="T234" i="3"/>
  <c r="U234" i="3"/>
  <c r="U251" i="3"/>
  <c r="T251" i="3"/>
  <c r="R448" i="3"/>
  <c r="Z108" i="3"/>
  <c r="R154" i="3"/>
  <c r="U383" i="3"/>
  <c r="AE383" i="3"/>
  <c r="T383" i="3"/>
  <c r="R364" i="3"/>
  <c r="Q34" i="3"/>
  <c r="Q244" i="3"/>
  <c r="T467" i="3"/>
  <c r="U467" i="3"/>
  <c r="R121" i="3"/>
  <c r="X385" i="3"/>
  <c r="X304" i="3"/>
  <c r="T423" i="3"/>
  <c r="U423" i="3"/>
  <c r="R438" i="3"/>
  <c r="X93" i="3"/>
  <c r="Q169" i="3"/>
  <c r="Q268" i="3"/>
  <c r="R47" i="3"/>
  <c r="AE16" i="3"/>
  <c r="U16" i="3"/>
  <c r="T16" i="3"/>
  <c r="Q484" i="3"/>
  <c r="Z212" i="3"/>
  <c r="Z450" i="3"/>
  <c r="X172" i="3"/>
  <c r="Z353" i="3"/>
  <c r="Q296" i="3"/>
  <c r="U150" i="3"/>
  <c r="T150" i="3"/>
  <c r="X430" i="3"/>
  <c r="Z85" i="3"/>
  <c r="X374" i="3"/>
  <c r="Z260" i="3"/>
  <c r="Z43" i="3"/>
  <c r="X307" i="3"/>
  <c r="T176" i="3"/>
  <c r="U176" i="3"/>
  <c r="Z357" i="3"/>
  <c r="Q395" i="3"/>
  <c r="U103" i="3"/>
  <c r="T103" i="3"/>
  <c r="Z376" i="3"/>
  <c r="T205" i="3"/>
  <c r="U205" i="3"/>
  <c r="X378" i="3"/>
  <c r="Z261" i="3"/>
  <c r="Q9" i="3"/>
  <c r="Q463" i="3"/>
  <c r="R181" i="3"/>
  <c r="Z418" i="3"/>
  <c r="R355" i="3"/>
  <c r="U220" i="3"/>
  <c r="T220" i="3"/>
  <c r="Z13" i="3"/>
  <c r="Z49" i="3"/>
  <c r="Q298" i="3"/>
  <c r="T107" i="3"/>
  <c r="U107" i="3"/>
  <c r="Z407" i="3"/>
  <c r="Q290" i="3"/>
  <c r="U367" i="3"/>
  <c r="T367" i="3"/>
  <c r="R144" i="3"/>
  <c r="U58" i="3"/>
  <c r="T58" i="3"/>
  <c r="Z222" i="3"/>
  <c r="R270" i="3"/>
  <c r="R445" i="3"/>
  <c r="T100" i="3"/>
  <c r="U100" i="3"/>
  <c r="R48" i="3"/>
  <c r="Z26" i="3"/>
  <c r="U145" i="3"/>
  <c r="T145" i="3"/>
  <c r="R352" i="3"/>
  <c r="Q226" i="3"/>
  <c r="T243" i="3"/>
  <c r="U243" i="3"/>
  <c r="Q125" i="3"/>
  <c r="R156" i="3"/>
  <c r="Q337" i="3"/>
  <c r="T59" i="3"/>
  <c r="U59" i="3"/>
  <c r="R41" i="3"/>
  <c r="Q65" i="3"/>
  <c r="T230" i="3"/>
  <c r="U230" i="3"/>
  <c r="Q247" i="3"/>
  <c r="Q447" i="3"/>
  <c r="Q104" i="3"/>
  <c r="Q341" i="3"/>
  <c r="Z293" i="3"/>
  <c r="AE379" i="3"/>
  <c r="U379" i="3"/>
  <c r="T379" i="3"/>
  <c r="X3" i="3"/>
  <c r="X28" i="3"/>
  <c r="X12" i="3"/>
  <c r="T464" i="3"/>
  <c r="U464" i="3"/>
  <c r="X120" i="3"/>
  <c r="X303" i="3"/>
  <c r="U318" i="3"/>
  <c r="T318" i="3"/>
  <c r="X400" i="3"/>
  <c r="R76" i="3"/>
  <c r="R29" i="3"/>
  <c r="X494" i="3"/>
  <c r="T339" i="3"/>
  <c r="U339" i="3"/>
  <c r="R421" i="3"/>
  <c r="Z166" i="3"/>
  <c r="Q183" i="3"/>
  <c r="Z431" i="3"/>
  <c r="U468" i="3"/>
  <c r="T468" i="3"/>
  <c r="Q277" i="3"/>
  <c r="U315" i="3"/>
  <c r="T315" i="3"/>
  <c r="Z15" i="3"/>
  <c r="X466" i="3"/>
  <c r="Z458" i="3"/>
  <c r="R208" i="3"/>
  <c r="R389" i="3"/>
  <c r="T305" i="3"/>
  <c r="U305" i="3"/>
  <c r="T151" i="3"/>
  <c r="U151" i="3"/>
  <c r="R408" i="3"/>
  <c r="X410" i="3"/>
  <c r="Z475" i="3"/>
  <c r="X25" i="3"/>
  <c r="Q195" i="3"/>
  <c r="U155" i="3"/>
  <c r="T155" i="3"/>
  <c r="Z79" i="3"/>
  <c r="R313" i="3"/>
  <c r="T286" i="3"/>
  <c r="U286" i="3"/>
  <c r="Q479" i="3"/>
  <c r="Z216" i="3"/>
  <c r="X20" i="3"/>
  <c r="R481" i="3"/>
  <c r="X280" i="3"/>
  <c r="X134" i="3"/>
  <c r="X372" i="3"/>
  <c r="U69" i="3"/>
  <c r="T69" i="3"/>
  <c r="Q310" i="3"/>
  <c r="Q199" i="3"/>
  <c r="Z35" i="3"/>
  <c r="T299" i="3"/>
  <c r="U299" i="3"/>
  <c r="Z489" i="3"/>
  <c r="Q82" i="3"/>
  <c r="T258" i="3"/>
  <c r="U258" i="3"/>
  <c r="R386" i="3"/>
  <c r="T263" i="3"/>
  <c r="U263" i="3"/>
  <c r="Q361" i="3"/>
  <c r="Q323" i="3"/>
  <c r="X188" i="3"/>
  <c r="Q300" i="3"/>
  <c r="R63" i="3"/>
  <c r="T45" i="3"/>
  <c r="U45" i="3"/>
  <c r="Z193" i="3"/>
  <c r="R153" i="3"/>
  <c r="X390" i="3"/>
  <c r="Q264" i="3"/>
  <c r="R118" i="3"/>
  <c r="Q256" i="3"/>
  <c r="X373" i="3"/>
  <c r="X411" i="3"/>
  <c r="R106" i="3"/>
  <c r="AE8" i="3"/>
  <c r="T8" i="3"/>
  <c r="U8" i="3"/>
  <c r="R461" i="3"/>
  <c r="X157" i="3"/>
  <c r="X265" i="3"/>
  <c r="Q460" i="3"/>
  <c r="Z119" i="3"/>
  <c r="X469" i="3"/>
  <c r="Z186" i="3"/>
  <c r="Z415" i="3"/>
  <c r="Q396" i="3"/>
  <c r="R75" i="3"/>
  <c r="T328" i="3"/>
  <c r="U328" i="3"/>
  <c r="Z499" i="3"/>
  <c r="Z129" i="3"/>
  <c r="Q417" i="3"/>
  <c r="R482" i="3"/>
  <c r="Q446" i="3"/>
  <c r="X101" i="3"/>
  <c r="T201" i="3"/>
  <c r="U201" i="3"/>
  <c r="R276" i="3"/>
  <c r="R33" i="3"/>
  <c r="T259" i="3"/>
  <c r="U259" i="3"/>
  <c r="Z202" i="3"/>
  <c r="Q219" i="3"/>
  <c r="R440" i="3"/>
  <c r="Z95" i="3"/>
  <c r="X377" i="3"/>
  <c r="Z302" i="3"/>
  <c r="Z351" i="3"/>
  <c r="X64" i="3"/>
  <c r="AE24" i="3"/>
  <c r="T24" i="3"/>
  <c r="U24" i="3"/>
  <c r="R488" i="3"/>
  <c r="R338" i="3"/>
  <c r="Z227" i="3"/>
  <c r="X490" i="3"/>
  <c r="Q187" i="3"/>
  <c r="R432" i="3"/>
  <c r="Q209" i="3"/>
  <c r="Z345" i="3"/>
  <c r="Z294" i="3"/>
  <c r="X132" i="3"/>
  <c r="Q60" i="3"/>
  <c r="T443" i="3"/>
  <c r="U443" i="3"/>
  <c r="Q98" i="3"/>
  <c r="Z191" i="3"/>
  <c r="X88" i="3"/>
  <c r="X213" i="3"/>
  <c r="Q387" i="3"/>
  <c r="R149" i="3"/>
  <c r="Z252" i="3"/>
  <c r="R10" i="3"/>
  <c r="Q416" i="3"/>
  <c r="Z363" i="3"/>
  <c r="T143" i="3"/>
  <c r="U143" i="3"/>
  <c r="Q54" i="3"/>
  <c r="Q173" i="3"/>
  <c r="U346" i="3"/>
  <c r="T346" i="3"/>
  <c r="Q444" i="3"/>
  <c r="Z99" i="3"/>
  <c r="U50" i="3"/>
  <c r="T50" i="3"/>
  <c r="R90" i="3"/>
  <c r="Z399" i="3"/>
  <c r="Q366" i="3"/>
  <c r="X420" i="3"/>
  <c r="X81" i="3"/>
  <c r="Z185" i="3"/>
  <c r="R272" i="3"/>
  <c r="X487" i="3"/>
  <c r="Q126" i="3"/>
  <c r="X340" i="3"/>
  <c r="R167" i="3"/>
  <c r="Q18" i="3"/>
  <c r="X228" i="3"/>
  <c r="Z428" i="3"/>
  <c r="R495" i="3"/>
  <c r="R84" i="3"/>
  <c r="Z324" i="3"/>
  <c r="Z215" i="3"/>
  <c r="R22" i="3"/>
  <c r="Z255" i="3"/>
  <c r="Z349" i="3"/>
  <c r="Z368" i="3"/>
  <c r="T451" i="3"/>
  <c r="U451" i="3"/>
  <c r="X441" i="3"/>
  <c r="Z245" i="3"/>
  <c r="X105" i="3"/>
  <c r="R27" i="3"/>
  <c r="Z97" i="3"/>
  <c r="X231" i="3"/>
  <c r="R289" i="3"/>
  <c r="X472" i="3"/>
  <c r="Z453" i="3"/>
  <c r="Z14" i="3"/>
  <c r="Q333" i="3"/>
  <c r="Z281" i="3"/>
  <c r="Q350" i="3"/>
  <c r="Q146" i="3"/>
  <c r="Q136" i="3"/>
  <c r="Q382" i="3"/>
  <c r="Q437" i="3"/>
  <c r="R21" i="3"/>
  <c r="R476" i="3"/>
  <c r="Q154" i="3"/>
  <c r="R489" i="3"/>
  <c r="U498" i="3"/>
  <c r="T498" i="3"/>
  <c r="X283" i="3"/>
  <c r="R189" i="3"/>
  <c r="Q273" i="3"/>
  <c r="R491" i="3"/>
  <c r="R127" i="3"/>
  <c r="X474" i="3"/>
  <c r="R83" i="3"/>
  <c r="U42" i="3"/>
  <c r="T42" i="3"/>
  <c r="Q343" i="3"/>
  <c r="X138" i="3"/>
  <c r="X274" i="3"/>
  <c r="Q128" i="3"/>
  <c r="X232" i="3"/>
  <c r="U413" i="3"/>
  <c r="T413" i="3"/>
  <c r="Q429" i="3"/>
  <c r="Z84" i="3"/>
  <c r="X40" i="3"/>
  <c r="R5" i="3"/>
  <c r="U365" i="3"/>
  <c r="T365" i="3"/>
  <c r="U324" i="3"/>
  <c r="T324" i="3"/>
  <c r="X480" i="3"/>
  <c r="T215" i="3"/>
  <c r="U215" i="3"/>
  <c r="Z439" i="3"/>
  <c r="R501" i="3"/>
  <c r="Z347" i="3"/>
  <c r="Z22" i="3"/>
  <c r="Z403" i="3"/>
  <c r="Z471" i="3"/>
  <c r="Q112" i="3"/>
  <c r="Q349" i="3"/>
  <c r="Z295" i="3"/>
  <c r="T478" i="3"/>
  <c r="U478" i="3"/>
  <c r="R368" i="3"/>
  <c r="X68" i="3"/>
  <c r="R457" i="3"/>
  <c r="R459" i="3"/>
  <c r="Q114" i="3"/>
  <c r="X223" i="3"/>
  <c r="Z441" i="3"/>
  <c r="Q245" i="3"/>
  <c r="Q287" i="3"/>
  <c r="Q105" i="3"/>
  <c r="Z336" i="3"/>
  <c r="Q492" i="3"/>
  <c r="X27" i="3"/>
  <c r="U57" i="3"/>
  <c r="T57" i="3"/>
  <c r="T97" i="3"/>
  <c r="U97" i="3"/>
  <c r="Z249" i="3"/>
  <c r="Z321" i="3"/>
  <c r="Q359" i="3"/>
  <c r="T142" i="3"/>
  <c r="U142" i="3"/>
  <c r="Q404" i="3"/>
  <c r="R214" i="3"/>
  <c r="X342" i="3"/>
  <c r="Q231" i="3"/>
  <c r="Q19" i="3"/>
  <c r="Q434" i="3"/>
  <c r="U289" i="3"/>
  <c r="T289" i="3"/>
  <c r="R71" i="3"/>
  <c r="X254" i="3"/>
  <c r="R472" i="3"/>
  <c r="U453" i="3"/>
  <c r="T453" i="3"/>
  <c r="R116" i="3"/>
  <c r="X184" i="3"/>
  <c r="R14" i="3"/>
  <c r="X253" i="3"/>
  <c r="X291" i="3"/>
  <c r="Z221" i="3"/>
  <c r="U281" i="3"/>
  <c r="T281" i="3"/>
  <c r="Z135" i="3"/>
  <c r="T350" i="3"/>
  <c r="U350" i="3"/>
  <c r="X11" i="3"/>
  <c r="I10" i="11" s="1"/>
  <c r="T250" i="3"/>
  <c r="U250" i="3"/>
  <c r="R203" i="3"/>
  <c r="R436" i="3"/>
  <c r="Z375" i="3"/>
  <c r="Q282" i="3"/>
  <c r="Q335" i="3"/>
  <c r="R136" i="3"/>
  <c r="U473" i="3"/>
  <c r="T473" i="3"/>
  <c r="U190" i="3"/>
  <c r="T190" i="3"/>
  <c r="AE382" i="3"/>
  <c r="T382" i="3"/>
  <c r="U382" i="3"/>
  <c r="U437" i="3"/>
  <c r="T437" i="3"/>
  <c r="Z229" i="3"/>
  <c r="Z21" i="3"/>
  <c r="Q496" i="3"/>
  <c r="T360" i="3"/>
  <c r="U360" i="3"/>
  <c r="T137" i="3"/>
  <c r="U137" i="3"/>
  <c r="Q320" i="3"/>
  <c r="Z476" i="3"/>
  <c r="Q322" i="3"/>
  <c r="Z211" i="3"/>
  <c r="Z454" i="3"/>
  <c r="T233" i="3"/>
  <c r="U233" i="3"/>
  <c r="X497" i="3"/>
  <c r="Z284" i="3"/>
  <c r="T37" i="3"/>
  <c r="U37" i="3"/>
  <c r="R493" i="3"/>
  <c r="R267" i="3"/>
  <c r="U362" i="3"/>
  <c r="T362" i="3"/>
  <c r="R251" i="3"/>
  <c r="Z164" i="3"/>
  <c r="Q409" i="3"/>
  <c r="T154" i="3"/>
  <c r="U154" i="3"/>
  <c r="X364" i="3"/>
  <c r="Z67" i="3"/>
  <c r="R371" i="3"/>
  <c r="T244" i="3"/>
  <c r="U244" i="3"/>
  <c r="Z467" i="3"/>
  <c r="X109" i="3"/>
  <c r="Q438" i="3"/>
  <c r="R93" i="3"/>
  <c r="R406" i="3"/>
  <c r="R268" i="3"/>
  <c r="T47" i="3"/>
  <c r="U47" i="3"/>
  <c r="R212" i="3"/>
  <c r="Q113" i="3"/>
  <c r="Q172" i="3"/>
  <c r="X353" i="3"/>
  <c r="Q391" i="3"/>
  <c r="Q150" i="3"/>
  <c r="U430" i="3"/>
  <c r="T430" i="3"/>
  <c r="Z246" i="3"/>
  <c r="T260" i="3"/>
  <c r="U260" i="3"/>
  <c r="R23" i="3"/>
  <c r="U307" i="3"/>
  <c r="T307" i="3"/>
  <c r="R297" i="3"/>
  <c r="X395" i="3"/>
  <c r="T70" i="3"/>
  <c r="U70" i="3"/>
  <c r="X205" i="3"/>
  <c r="Q378" i="3"/>
  <c r="X452" i="3"/>
  <c r="R115" i="3"/>
  <c r="R9" i="3"/>
  <c r="X159" i="3"/>
  <c r="R80" i="3"/>
  <c r="X271" i="3"/>
  <c r="T355" i="3"/>
  <c r="U355" i="3"/>
  <c r="T141" i="3"/>
  <c r="U141" i="3"/>
  <c r="T401" i="3"/>
  <c r="U401" i="3"/>
  <c r="Q308" i="3"/>
  <c r="Z435" i="3"/>
  <c r="Q107" i="3"/>
  <c r="X102" i="3"/>
  <c r="X290" i="3"/>
  <c r="Q367" i="3"/>
  <c r="X348" i="3"/>
  <c r="X58" i="3"/>
  <c r="R222" i="3"/>
  <c r="X270" i="3"/>
  <c r="U445" i="3"/>
  <c r="T445" i="3"/>
  <c r="Q100" i="3"/>
  <c r="T48" i="3"/>
  <c r="U48" i="3"/>
  <c r="Q26" i="3"/>
  <c r="Q74" i="3"/>
  <c r="X145" i="3"/>
  <c r="Z352" i="3"/>
  <c r="U354" i="3"/>
  <c r="T354" i="3"/>
  <c r="X243" i="3"/>
  <c r="R125" i="3"/>
  <c r="Z337" i="3"/>
  <c r="Q59" i="3"/>
  <c r="Q41" i="3"/>
  <c r="Z334" i="3"/>
  <c r="T356" i="3"/>
  <c r="U356" i="3"/>
  <c r="T65" i="3"/>
  <c r="U65" i="3"/>
  <c r="Z230" i="3"/>
  <c r="Z104" i="3"/>
  <c r="U341" i="3"/>
  <c r="T341" i="3"/>
  <c r="T293" i="3"/>
  <c r="U293" i="3"/>
  <c r="Q379" i="3"/>
  <c r="R3" i="3"/>
  <c r="Q28" i="3"/>
  <c r="AE12" i="3"/>
  <c r="T12" i="3"/>
  <c r="U12" i="3"/>
  <c r="X266" i="3"/>
  <c r="Q464" i="3"/>
  <c r="T120" i="3"/>
  <c r="U120" i="3"/>
  <c r="Q381" i="3"/>
  <c r="R400" i="3"/>
  <c r="X76" i="3"/>
  <c r="X165" i="3"/>
  <c r="Q29" i="3"/>
  <c r="Z494" i="3"/>
  <c r="R240" i="3"/>
  <c r="U421" i="3"/>
  <c r="T421" i="3"/>
  <c r="Q166" i="3"/>
  <c r="T431" i="3"/>
  <c r="U431" i="3"/>
  <c r="Z86" i="3"/>
  <c r="Q468" i="3"/>
  <c r="R277" i="3"/>
  <c r="Z315" i="3"/>
  <c r="R466" i="3"/>
  <c r="Q458" i="3"/>
  <c r="Q208" i="3"/>
  <c r="Z389" i="3"/>
  <c r="Z305" i="3"/>
  <c r="X151" i="3"/>
  <c r="Z78" i="3"/>
  <c r="Z269" i="3"/>
  <c r="Q475" i="3"/>
  <c r="Q397" i="3"/>
  <c r="Z195" i="3"/>
  <c r="Z155" i="3"/>
  <c r="X412" i="3"/>
  <c r="X79" i="3"/>
  <c r="U313" i="3"/>
  <c r="T313" i="3"/>
  <c r="R286" i="3"/>
  <c r="R479" i="3"/>
  <c r="Q216" i="3"/>
  <c r="R56" i="3"/>
  <c r="AE20" i="3"/>
  <c r="T20" i="3"/>
  <c r="U20" i="3"/>
  <c r="U325" i="3"/>
  <c r="T325" i="3"/>
  <c r="Q481" i="3"/>
  <c r="Q280" i="3"/>
  <c r="Q372" i="3"/>
  <c r="R69" i="3"/>
  <c r="X310" i="3"/>
  <c r="AE35" i="3"/>
  <c r="U35" i="3"/>
  <c r="T35" i="3"/>
  <c r="R299" i="3"/>
  <c r="X89" i="3"/>
  <c r="X489" i="3"/>
  <c r="R111" i="3"/>
  <c r="Z384" i="3"/>
  <c r="Q258" i="3"/>
  <c r="AE386" i="3"/>
  <c r="U386" i="3"/>
  <c r="T386" i="3"/>
  <c r="Z263" i="3"/>
  <c r="U306" i="3"/>
  <c r="T306" i="3"/>
  <c r="R323" i="3"/>
  <c r="Z133" i="3"/>
  <c r="Q369" i="3"/>
  <c r="Z63" i="3"/>
  <c r="R193" i="3"/>
  <c r="U73" i="3"/>
  <c r="T73" i="3"/>
  <c r="U153" i="3"/>
  <c r="T153" i="3"/>
  <c r="Q390" i="3"/>
  <c r="U118" i="3"/>
  <c r="T118" i="3"/>
  <c r="X256" i="3"/>
  <c r="Z411" i="3"/>
  <c r="X461" i="3"/>
  <c r="R275" i="3"/>
  <c r="R394" i="3"/>
  <c r="Q265" i="3"/>
  <c r="Z460" i="3"/>
  <c r="Q196" i="3"/>
  <c r="Z469" i="3"/>
  <c r="X186" i="3"/>
  <c r="R110" i="3"/>
  <c r="X396" i="3"/>
  <c r="Z75" i="3"/>
  <c r="Z398" i="3"/>
  <c r="X328" i="3"/>
  <c r="Q499" i="3"/>
  <c r="R236" i="3"/>
  <c r="X417" i="3"/>
  <c r="X162" i="3"/>
  <c r="U179" i="3"/>
  <c r="T179" i="3"/>
  <c r="Z446" i="3"/>
  <c r="R101" i="3"/>
  <c r="R465" i="3"/>
  <c r="Q276" i="3"/>
  <c r="Z51" i="3"/>
  <c r="X402" i="3"/>
  <c r="R370" i="3"/>
  <c r="Z259" i="3"/>
  <c r="R330" i="3"/>
  <c r="X440" i="3"/>
  <c r="Z377" i="3"/>
  <c r="R302" i="3"/>
  <c r="X140" i="3"/>
  <c r="X332" i="3"/>
  <c r="Q64" i="3"/>
  <c r="T425" i="3"/>
  <c r="U425" i="3"/>
  <c r="X488" i="3"/>
  <c r="X170" i="3"/>
  <c r="U490" i="3"/>
  <c r="T490" i="3"/>
  <c r="X87" i="3"/>
  <c r="T209" i="3"/>
  <c r="U209" i="3"/>
  <c r="X319" i="3"/>
  <c r="R132" i="3"/>
  <c r="X248" i="3"/>
  <c r="Q4" i="3"/>
  <c r="R443" i="3"/>
  <c r="R98" i="3"/>
  <c r="R433" i="3"/>
  <c r="R279" i="3"/>
  <c r="X387" i="3"/>
  <c r="Q149" i="3"/>
  <c r="R462" i="3"/>
  <c r="Q178" i="3"/>
  <c r="Z10" i="3"/>
  <c r="X54" i="3"/>
  <c r="X173" i="3"/>
  <c r="AE399" i="3"/>
  <c r="U399" i="3"/>
  <c r="T399" i="3"/>
  <c r="X225" i="3"/>
  <c r="R420" i="3"/>
  <c r="T81" i="3"/>
  <c r="U81" i="3"/>
  <c r="T422" i="3"/>
  <c r="U422" i="3"/>
  <c r="Q487" i="3"/>
  <c r="R405" i="3"/>
  <c r="R309" i="3"/>
  <c r="Z470" i="3"/>
  <c r="AE31" i="3"/>
  <c r="U31" i="3"/>
  <c r="T31" i="3"/>
  <c r="Z127" i="3"/>
  <c r="R274" i="3"/>
  <c r="Z158" i="3"/>
  <c r="U197" i="3"/>
  <c r="T197" i="3"/>
  <c r="R198" i="3"/>
  <c r="R347" i="3"/>
  <c r="Q471" i="3"/>
  <c r="Q478" i="3"/>
  <c r="Q242" i="3"/>
  <c r="X114" i="3"/>
  <c r="Q96" i="3"/>
  <c r="R287" i="3"/>
  <c r="T180" i="3"/>
  <c r="U180" i="3"/>
  <c r="Q321" i="3"/>
  <c r="X359" i="3"/>
  <c r="Q214" i="3"/>
  <c r="Z19" i="3"/>
  <c r="Z71" i="3"/>
  <c r="Q184" i="3"/>
  <c r="T253" i="3"/>
  <c r="U253" i="3"/>
  <c r="R221" i="3"/>
  <c r="U135" i="3"/>
  <c r="T135" i="3"/>
  <c r="Z282" i="3"/>
  <c r="Z473" i="3"/>
  <c r="X262" i="3"/>
  <c r="R44" i="3"/>
  <c r="Z137" i="3"/>
  <c r="T164" i="3"/>
  <c r="U164" i="3"/>
  <c r="X498" i="3"/>
  <c r="Q283" i="3"/>
  <c r="U189" i="3"/>
  <c r="T189" i="3"/>
  <c r="U273" i="3"/>
  <c r="T273" i="3"/>
  <c r="Q127" i="3"/>
  <c r="R500" i="3"/>
  <c r="R218" i="3"/>
  <c r="Z474" i="3"/>
  <c r="R428" i="3"/>
  <c r="X83" i="3"/>
  <c r="U343" i="3"/>
  <c r="T343" i="3"/>
  <c r="T138" i="3"/>
  <c r="U138" i="3"/>
  <c r="U274" i="3"/>
  <c r="T274" i="3"/>
  <c r="Q232" i="3"/>
  <c r="Z413" i="3"/>
  <c r="R239" i="3"/>
  <c r="T429" i="3"/>
  <c r="U429" i="3"/>
  <c r="T84" i="3"/>
  <c r="U84" i="3"/>
  <c r="Q40" i="3"/>
  <c r="X5" i="3"/>
  <c r="Q365" i="3"/>
  <c r="Q480" i="3"/>
  <c r="Z198" i="3"/>
  <c r="X215" i="3"/>
  <c r="X439" i="3"/>
  <c r="Z94" i="3"/>
  <c r="U501" i="3"/>
  <c r="T501" i="3"/>
  <c r="R285" i="3"/>
  <c r="X347" i="3"/>
  <c r="R255" i="3"/>
  <c r="U449" i="3"/>
  <c r="T449" i="3"/>
  <c r="Z112" i="3"/>
  <c r="X295" i="3"/>
  <c r="Z478" i="3"/>
  <c r="X368" i="3"/>
  <c r="T68" i="3"/>
  <c r="U68" i="3"/>
  <c r="Z242" i="3"/>
  <c r="U61" i="3"/>
  <c r="T61" i="3"/>
  <c r="X457" i="3"/>
  <c r="X459" i="3"/>
  <c r="Z114" i="3"/>
  <c r="Z223" i="3"/>
  <c r="T441" i="3"/>
  <c r="U441" i="3"/>
  <c r="X317" i="3"/>
  <c r="Z287" i="3"/>
  <c r="T105" i="3"/>
  <c r="U105" i="3"/>
  <c r="R336" i="3"/>
  <c r="Z492" i="3"/>
  <c r="R57" i="3"/>
  <c r="R180" i="3"/>
  <c r="Q97" i="3"/>
  <c r="R249" i="3"/>
  <c r="U321" i="3"/>
  <c r="T321" i="3"/>
  <c r="Q142" i="3"/>
  <c r="Z404" i="3"/>
  <c r="T214" i="3"/>
  <c r="U214" i="3"/>
  <c r="T342" i="3"/>
  <c r="U342" i="3"/>
  <c r="Z231" i="3"/>
  <c r="X19" i="3"/>
  <c r="Z289" i="3"/>
  <c r="T71" i="3"/>
  <c r="U71" i="3"/>
  <c r="R254" i="3"/>
  <c r="Z472" i="3"/>
  <c r="Q453" i="3"/>
  <c r="Z116" i="3"/>
  <c r="T184" i="3"/>
  <c r="U184" i="3"/>
  <c r="Q14" i="3"/>
  <c r="T329" i="3"/>
  <c r="U329" i="3"/>
  <c r="Z253" i="3"/>
  <c r="X333" i="3"/>
  <c r="Z291" i="3"/>
  <c r="T221" i="3"/>
  <c r="U221" i="3"/>
  <c r="Q281" i="3"/>
  <c r="Q331" i="3"/>
  <c r="Q135" i="3"/>
  <c r="R350" i="3"/>
  <c r="Z250" i="3"/>
  <c r="Z203" i="3"/>
  <c r="Z91" i="3"/>
  <c r="AE375" i="3"/>
  <c r="T375" i="3"/>
  <c r="U375" i="3"/>
  <c r="R282" i="3"/>
  <c r="U335" i="3"/>
  <c r="T335" i="3"/>
  <c r="X136" i="3"/>
  <c r="Q473" i="3"/>
  <c r="Q190" i="3"/>
  <c r="X382" i="3"/>
  <c r="R437" i="3"/>
  <c r="X92" i="3"/>
  <c r="Q229" i="3"/>
  <c r="X21" i="3"/>
  <c r="Z496" i="3"/>
  <c r="Z360" i="3"/>
  <c r="Q137" i="3"/>
  <c r="T320" i="3"/>
  <c r="U320" i="3"/>
  <c r="X476" i="3"/>
  <c r="U322" i="3"/>
  <c r="T322" i="3"/>
  <c r="X211" i="3"/>
  <c r="U454" i="3"/>
  <c r="T454" i="3"/>
  <c r="R233" i="3"/>
  <c r="Z497" i="3"/>
  <c r="Q37" i="3"/>
  <c r="X493" i="3"/>
  <c r="Z267" i="3"/>
  <c r="Q362" i="3"/>
  <c r="X251" i="3"/>
  <c r="Z448" i="3"/>
  <c r="Q164" i="3"/>
  <c r="X409" i="3"/>
  <c r="X148" i="3"/>
  <c r="U364" i="3"/>
  <c r="T364" i="3"/>
  <c r="R67" i="3"/>
  <c r="Q371" i="3"/>
  <c r="X244" i="3"/>
  <c r="Q467" i="3"/>
  <c r="U204" i="3"/>
  <c r="T204" i="3"/>
  <c r="Z385" i="3"/>
  <c r="Z304" i="3"/>
  <c r="Q109" i="3"/>
  <c r="U438" i="3"/>
  <c r="T438" i="3"/>
  <c r="Z93" i="3"/>
  <c r="Q406" i="3"/>
  <c r="X268" i="3"/>
  <c r="Z47" i="3"/>
  <c r="Q311" i="3"/>
  <c r="X484" i="3"/>
  <c r="Q212" i="3"/>
  <c r="X113" i="3"/>
  <c r="Q353" i="3"/>
  <c r="Z391" i="3"/>
  <c r="Q246" i="3"/>
  <c r="AE374" i="3"/>
  <c r="T374" i="3"/>
  <c r="U374" i="3"/>
  <c r="Z23" i="3"/>
  <c r="X176" i="3"/>
  <c r="U297" i="3"/>
  <c r="T297" i="3"/>
  <c r="Z395" i="3"/>
  <c r="X103" i="3"/>
  <c r="Q70" i="3"/>
  <c r="Q205" i="3"/>
  <c r="Z378" i="3"/>
  <c r="X115" i="3"/>
  <c r="AE9" i="3"/>
  <c r="T9" i="3"/>
  <c r="U9" i="3"/>
  <c r="R159" i="3"/>
  <c r="X80" i="3"/>
  <c r="Z181" i="3"/>
  <c r="U271" i="3"/>
  <c r="T271" i="3"/>
  <c r="Z141" i="3"/>
  <c r="X308" i="3"/>
  <c r="AE13" i="3"/>
  <c r="U13" i="3"/>
  <c r="T13" i="3"/>
  <c r="U298" i="3"/>
  <c r="T298" i="3"/>
  <c r="Z107" i="3"/>
  <c r="Z290" i="3"/>
  <c r="Z367" i="3"/>
  <c r="Q348" i="3"/>
  <c r="R58" i="3"/>
  <c r="Q222" i="3"/>
  <c r="U414" i="3"/>
  <c r="T414" i="3"/>
  <c r="T270" i="3"/>
  <c r="U270" i="3"/>
  <c r="R152" i="3"/>
  <c r="Q392" i="3"/>
  <c r="R74" i="3"/>
  <c r="Z145" i="3"/>
  <c r="X226" i="3"/>
  <c r="Z354" i="3"/>
  <c r="X483" i="3"/>
  <c r="X125" i="3"/>
  <c r="Q156" i="3"/>
  <c r="T292" i="3"/>
  <c r="U292" i="3"/>
  <c r="R59" i="3"/>
  <c r="Z41" i="3"/>
  <c r="Q161" i="3"/>
  <c r="R356" i="3"/>
  <c r="X65" i="3"/>
  <c r="T358" i="3"/>
  <c r="U358" i="3"/>
  <c r="T247" i="3"/>
  <c r="U247" i="3"/>
  <c r="Z447" i="3"/>
  <c r="Z341" i="3"/>
  <c r="Q293" i="3"/>
  <c r="U147" i="3"/>
  <c r="T147" i="3"/>
  <c r="Q3" i="3"/>
  <c r="AE28" i="3"/>
  <c r="T28" i="3"/>
  <c r="U28" i="3"/>
  <c r="R130" i="3"/>
  <c r="U266" i="3"/>
  <c r="T266" i="3"/>
  <c r="Z464" i="3"/>
  <c r="Z381" i="3"/>
  <c r="Z303" i="3"/>
  <c r="R207" i="3"/>
  <c r="R494" i="3"/>
  <c r="R206" i="3"/>
  <c r="X240" i="3"/>
  <c r="X183" i="3"/>
  <c r="Q431" i="3"/>
  <c r="U160" i="3"/>
  <c r="T160" i="3"/>
  <c r="X468" i="3"/>
  <c r="U131" i="3"/>
  <c r="T131" i="3"/>
  <c r="R15" i="3"/>
  <c r="R174" i="3"/>
  <c r="X208" i="3"/>
  <c r="AE389" i="3"/>
  <c r="U389" i="3"/>
  <c r="T389" i="3"/>
  <c r="Q427" i="3"/>
  <c r="T408" i="3"/>
  <c r="U408" i="3"/>
  <c r="Q410" i="3"/>
  <c r="T269" i="3"/>
  <c r="U269" i="3"/>
  <c r="U123" i="3"/>
  <c r="T123" i="3"/>
  <c r="Q25" i="3"/>
  <c r="Z397" i="3"/>
  <c r="X455" i="3"/>
  <c r="Q155" i="3"/>
  <c r="Q412" i="3"/>
  <c r="X177" i="3"/>
  <c r="X313" i="3"/>
  <c r="Z286" i="3"/>
  <c r="R216" i="3"/>
  <c r="Z56" i="3"/>
  <c r="X257" i="3"/>
  <c r="X325" i="3"/>
  <c r="Z481" i="3"/>
  <c r="R134" i="3"/>
  <c r="R372" i="3"/>
  <c r="R182" i="3"/>
  <c r="R310" i="3"/>
  <c r="R199" i="3"/>
  <c r="R6" i="3"/>
  <c r="X299" i="3"/>
  <c r="R89" i="3"/>
  <c r="X424" i="3"/>
  <c r="R82" i="3"/>
  <c r="Z111" i="3"/>
  <c r="Q72" i="3"/>
  <c r="R258" i="3"/>
  <c r="X386" i="3"/>
  <c r="R306" i="3"/>
  <c r="T323" i="3"/>
  <c r="U323" i="3"/>
  <c r="T133" i="3"/>
  <c r="U133" i="3"/>
  <c r="R369" i="3"/>
  <c r="X300" i="3"/>
  <c r="Q63" i="3"/>
  <c r="Q193" i="3"/>
  <c r="Q73" i="3"/>
  <c r="X153" i="3"/>
  <c r="Z390" i="3"/>
  <c r="T456" i="3"/>
  <c r="U456" i="3"/>
  <c r="Z118" i="3"/>
  <c r="Z256" i="3"/>
  <c r="R301" i="3"/>
  <c r="Q411" i="3"/>
  <c r="Z106" i="3"/>
  <c r="Z17" i="3"/>
  <c r="Q275" i="3"/>
  <c r="T265" i="3"/>
  <c r="U265" i="3"/>
  <c r="X460" i="3"/>
  <c r="R469" i="3"/>
  <c r="R186" i="3"/>
  <c r="Q110" i="3"/>
  <c r="Z396" i="3"/>
  <c r="Q75" i="3"/>
  <c r="X398" i="3"/>
  <c r="Q328" i="3"/>
  <c r="X499" i="3"/>
  <c r="Z162" i="3"/>
  <c r="X179" i="3"/>
  <c r="U446" i="3"/>
  <c r="T446" i="3"/>
  <c r="Q101" i="3"/>
  <c r="U51" i="3"/>
  <c r="T51" i="3"/>
  <c r="T402" i="3"/>
  <c r="U402" i="3"/>
  <c r="X370" i="3"/>
  <c r="X330" i="3"/>
  <c r="U219" i="3"/>
  <c r="T219" i="3"/>
  <c r="Z440" i="3"/>
  <c r="X241" i="3"/>
  <c r="AE377" i="3"/>
  <c r="T377" i="3"/>
  <c r="U377" i="3"/>
  <c r="Q140" i="3"/>
  <c r="Z332" i="3"/>
  <c r="Z64" i="3"/>
  <c r="U488" i="3"/>
  <c r="T488" i="3"/>
  <c r="Z338" i="3"/>
  <c r="T170" i="3"/>
  <c r="U170" i="3"/>
  <c r="R490" i="3"/>
  <c r="Z187" i="3"/>
  <c r="Q87" i="3"/>
  <c r="X345" i="3"/>
  <c r="R319" i="3"/>
  <c r="Z248" i="3"/>
  <c r="T4" i="3"/>
  <c r="U4" i="3"/>
  <c r="Q443" i="3"/>
  <c r="Z98" i="3"/>
  <c r="X433" i="3"/>
  <c r="Q88" i="3"/>
  <c r="Z213" i="3"/>
  <c r="X279" i="3"/>
  <c r="R387" i="3"/>
  <c r="Z149" i="3"/>
  <c r="Z178" i="3"/>
  <c r="AE10" i="3"/>
  <c r="T10" i="3"/>
  <c r="U10" i="3"/>
  <c r="Q163" i="3"/>
  <c r="T416" i="3"/>
  <c r="U416" i="3"/>
  <c r="R363" i="3"/>
  <c r="R344" i="3"/>
  <c r="R54" i="3"/>
  <c r="Z173" i="3"/>
  <c r="Q235" i="3"/>
  <c r="R444" i="3"/>
  <c r="X99" i="3"/>
  <c r="AE30" i="3"/>
  <c r="U30" i="3"/>
  <c r="T30" i="3"/>
  <c r="Q90" i="3"/>
  <c r="R225" i="3"/>
  <c r="U420" i="3"/>
  <c r="T420" i="3"/>
  <c r="Z81" i="3"/>
  <c r="Q422" i="3"/>
  <c r="X272" i="3"/>
  <c r="Z487" i="3"/>
  <c r="X405" i="3"/>
  <c r="X309" i="3"/>
  <c r="R470" i="3"/>
  <c r="Z31" i="3"/>
  <c r="X18" i="3"/>
  <c r="Z498" i="3"/>
  <c r="T128" i="3"/>
  <c r="U128" i="3"/>
  <c r="X94" i="3"/>
  <c r="U122" i="3"/>
  <c r="T122" i="3"/>
  <c r="R7" i="3"/>
  <c r="R39" i="3"/>
  <c r="Q278" i="3"/>
  <c r="R312" i="3"/>
  <c r="R250" i="3"/>
  <c r="R37" i="3"/>
  <c r="R424" i="3"/>
  <c r="Q498" i="3"/>
  <c r="R283" i="3"/>
  <c r="Q426" i="3"/>
  <c r="R273" i="3"/>
  <c r="Q491" i="3"/>
  <c r="X500" i="3"/>
  <c r="Q218" i="3"/>
  <c r="Q171" i="3"/>
  <c r="T428" i="3"/>
  <c r="U428" i="3"/>
  <c r="X393" i="3"/>
  <c r="R343" i="3"/>
  <c r="Z138" i="3"/>
  <c r="X495" i="3"/>
  <c r="X128" i="3"/>
  <c r="Z232" i="3"/>
  <c r="X158" i="3"/>
  <c r="U239" i="3"/>
  <c r="T239" i="3"/>
  <c r="Q197" i="3"/>
  <c r="T40" i="3"/>
  <c r="U40" i="3"/>
  <c r="R324" i="3"/>
  <c r="Z480" i="3"/>
  <c r="U326" i="3"/>
  <c r="T326" i="3"/>
  <c r="R215" i="3"/>
  <c r="Q192" i="3"/>
  <c r="X501" i="3"/>
  <c r="U285" i="3"/>
  <c r="T285" i="3"/>
  <c r="X22" i="3"/>
  <c r="R403" i="3"/>
  <c r="X122" i="3"/>
  <c r="U255" i="3"/>
  <c r="T255" i="3"/>
  <c r="Z449" i="3"/>
  <c r="Q168" i="3"/>
  <c r="U349" i="3"/>
  <c r="T349" i="3"/>
  <c r="Q295" i="3"/>
  <c r="Q175" i="3"/>
  <c r="Q368" i="3"/>
  <c r="Z68" i="3"/>
  <c r="Z7" i="3"/>
  <c r="R61" i="3"/>
  <c r="Q457" i="3"/>
  <c r="R451" i="3"/>
  <c r="T114" i="3"/>
  <c r="U114" i="3"/>
  <c r="U223" i="3"/>
  <c r="T223" i="3"/>
  <c r="U96" i="3"/>
  <c r="T96" i="3"/>
  <c r="R245" i="3"/>
  <c r="U317" i="3"/>
  <c r="T317" i="3"/>
  <c r="R419" i="3"/>
  <c r="T336" i="3"/>
  <c r="U336" i="3"/>
  <c r="Q210" i="3"/>
  <c r="Q27" i="3"/>
  <c r="Z57" i="3"/>
  <c r="R442" i="3"/>
  <c r="R97" i="3"/>
  <c r="X249" i="3"/>
  <c r="U288" i="3"/>
  <c r="T288" i="3"/>
  <c r="T359" i="3"/>
  <c r="U359" i="3"/>
  <c r="U77" i="3"/>
  <c r="T77" i="3"/>
  <c r="Z214" i="3"/>
  <c r="R342" i="3"/>
  <c r="Q39" i="3"/>
  <c r="Z434" i="3"/>
  <c r="Q71" i="3"/>
  <c r="Z254" i="3"/>
  <c r="X278" i="3"/>
  <c r="R453" i="3"/>
  <c r="X116" i="3"/>
  <c r="R52" i="3"/>
  <c r="Q329" i="3"/>
  <c r="U217" i="3"/>
  <c r="T217" i="3"/>
  <c r="Z333" i="3"/>
  <c r="Q291" i="3"/>
  <c r="Q485" i="3"/>
  <c r="R281" i="3"/>
  <c r="R331" i="3"/>
  <c r="X350" i="3"/>
  <c r="AE11" i="3"/>
  <c r="T11" i="3"/>
  <c r="K3" i="11" s="1"/>
  <c r="U11" i="3"/>
  <c r="Q314" i="3"/>
  <c r="X436" i="3"/>
  <c r="R46" i="3"/>
  <c r="U146" i="3"/>
  <c r="T146" i="3"/>
  <c r="U282" i="3"/>
  <c r="T282" i="3"/>
  <c r="Z335" i="3"/>
  <c r="U316" i="3"/>
  <c r="T316" i="3"/>
  <c r="R473" i="3"/>
  <c r="X190" i="3"/>
  <c r="R262" i="3"/>
  <c r="X437" i="3"/>
  <c r="Z92" i="3"/>
  <c r="Q44" i="3"/>
  <c r="X496" i="3"/>
  <c r="Q66" i="3"/>
  <c r="R137" i="3"/>
  <c r="R320" i="3"/>
  <c r="R194" i="3"/>
  <c r="R322" i="3"/>
  <c r="T211" i="3"/>
  <c r="U211" i="3"/>
  <c r="X117" i="3"/>
  <c r="Z233" i="3"/>
  <c r="R497" i="3"/>
  <c r="Z55" i="3"/>
  <c r="X37" i="3"/>
  <c r="X234" i="3"/>
  <c r="R362" i="3"/>
  <c r="Z251" i="3"/>
  <c r="Q108" i="3"/>
  <c r="R164" i="3"/>
  <c r="U409" i="3"/>
  <c r="T409" i="3"/>
  <c r="X383" i="3"/>
  <c r="T148" i="3"/>
  <c r="U148" i="3"/>
  <c r="X34" i="3"/>
  <c r="X371" i="3"/>
  <c r="R244" i="3"/>
  <c r="Q121" i="3"/>
  <c r="R204" i="3"/>
  <c r="AE385" i="3"/>
  <c r="T385" i="3"/>
  <c r="U385" i="3"/>
  <c r="U109" i="3"/>
  <c r="T109" i="3"/>
  <c r="X438" i="3"/>
  <c r="Z169" i="3"/>
  <c r="X406" i="3"/>
  <c r="Z268" i="3"/>
  <c r="Z16" i="3"/>
  <c r="T311" i="3"/>
  <c r="U311" i="3"/>
  <c r="Z484" i="3"/>
  <c r="Q450" i="3"/>
  <c r="U113" i="3"/>
  <c r="T113" i="3"/>
  <c r="T172" i="3"/>
  <c r="U172" i="3"/>
  <c r="T296" i="3"/>
  <c r="U296" i="3"/>
  <c r="X391" i="3"/>
  <c r="Z150" i="3"/>
  <c r="X85" i="3"/>
  <c r="X246" i="3"/>
  <c r="Z374" i="3"/>
  <c r="X43" i="3"/>
  <c r="Q307" i="3"/>
  <c r="R357" i="3"/>
  <c r="Q297" i="3"/>
  <c r="AE395" i="3"/>
  <c r="T395" i="3"/>
  <c r="U395" i="3"/>
  <c r="X376" i="3"/>
  <c r="R70" i="3"/>
  <c r="R205" i="3"/>
  <c r="U261" i="3"/>
  <c r="T261" i="3"/>
  <c r="T452" i="3"/>
  <c r="U452" i="3"/>
  <c r="U115" i="3"/>
  <c r="T115" i="3"/>
  <c r="Q80" i="3"/>
  <c r="X418" i="3"/>
  <c r="Q271" i="3"/>
  <c r="Z355" i="3"/>
  <c r="X220" i="3"/>
  <c r="X401" i="3"/>
  <c r="R308" i="3"/>
  <c r="U49" i="3"/>
  <c r="T49" i="3"/>
  <c r="X435" i="3"/>
  <c r="Z298" i="3"/>
  <c r="R407" i="3"/>
  <c r="U102" i="3"/>
  <c r="T102" i="3"/>
  <c r="Q144" i="3"/>
  <c r="Q58" i="3"/>
  <c r="Q414" i="3"/>
  <c r="Z270" i="3"/>
  <c r="Z445" i="3"/>
  <c r="Q152" i="3"/>
  <c r="X48" i="3"/>
  <c r="AE26" i="3"/>
  <c r="U26" i="3"/>
  <c r="T26" i="3"/>
  <c r="X392" i="3"/>
  <c r="U74" i="3"/>
  <c r="T74" i="3"/>
  <c r="R145" i="3"/>
  <c r="X62" i="3"/>
  <c r="Z226" i="3"/>
  <c r="Q354" i="3"/>
  <c r="U125" i="3"/>
  <c r="T125" i="3"/>
  <c r="Z156" i="3"/>
  <c r="Q292" i="3"/>
  <c r="R161" i="3"/>
  <c r="Z356" i="3"/>
  <c r="R65" i="3"/>
  <c r="Q358" i="3"/>
  <c r="X247" i="3"/>
  <c r="R447" i="3"/>
  <c r="Q224" i="3"/>
  <c r="X293" i="3"/>
  <c r="X147" i="3"/>
  <c r="T3" i="3"/>
  <c r="U3" i="3"/>
  <c r="Z28" i="3"/>
  <c r="Q130" i="3"/>
  <c r="Q266" i="3"/>
  <c r="Q200" i="3"/>
  <c r="X381" i="3"/>
  <c r="Q303" i="3"/>
  <c r="Q207" i="3"/>
  <c r="Q400" i="3"/>
  <c r="Z76" i="3"/>
  <c r="R36" i="3"/>
  <c r="AE29" i="3"/>
  <c r="T29" i="3"/>
  <c r="U29" i="3"/>
  <c r="Q494" i="3"/>
  <c r="U240" i="3"/>
  <c r="T240" i="3"/>
  <c r="Z421" i="3"/>
  <c r="R486" i="3"/>
  <c r="T183" i="3"/>
  <c r="U183" i="3"/>
  <c r="R160" i="3"/>
  <c r="Z277" i="3"/>
  <c r="X131" i="3"/>
  <c r="Q15" i="3"/>
  <c r="Z466" i="3"/>
  <c r="Q389" i="3"/>
  <c r="R427" i="3"/>
  <c r="Q151" i="3"/>
  <c r="Z408" i="3"/>
  <c r="R237" i="3"/>
  <c r="R410" i="3"/>
  <c r="Q269" i="3"/>
  <c r="R123" i="3"/>
  <c r="Z25" i="3"/>
  <c r="AE397" i="3"/>
  <c r="U397" i="3"/>
  <c r="T397" i="3"/>
  <c r="Q455" i="3"/>
  <c r="Z412" i="3"/>
  <c r="R177" i="3"/>
  <c r="R124" i="3"/>
  <c r="U216" i="3"/>
  <c r="T216" i="3"/>
  <c r="X56" i="3"/>
  <c r="T257" i="3"/>
  <c r="U257" i="3"/>
  <c r="Q325" i="3"/>
  <c r="T327" i="3"/>
  <c r="U327" i="3"/>
  <c r="U134" i="3"/>
  <c r="T134" i="3"/>
  <c r="AE372" i="3"/>
  <c r="U372" i="3"/>
  <c r="T372" i="3"/>
  <c r="Z199" i="3"/>
  <c r="Q6" i="3"/>
  <c r="Z299" i="3"/>
  <c r="Z89" i="3"/>
  <c r="T424" i="3"/>
  <c r="U424" i="3"/>
  <c r="X82" i="3"/>
  <c r="X111" i="3"/>
  <c r="Z72" i="3"/>
  <c r="X258" i="3"/>
  <c r="X361" i="3"/>
  <c r="Z323" i="3"/>
  <c r="R188" i="3"/>
  <c r="X369" i="3"/>
  <c r="T300" i="3"/>
  <c r="U300" i="3"/>
  <c r="Q388" i="3"/>
  <c r="X73" i="3"/>
  <c r="Z153" i="3"/>
  <c r="R456" i="3"/>
  <c r="X118" i="3"/>
  <c r="Z301" i="3"/>
  <c r="U411" i="3"/>
  <c r="T411" i="3"/>
  <c r="Z8" i="3"/>
  <c r="X17" i="3"/>
  <c r="Z461" i="3"/>
  <c r="X394" i="3"/>
  <c r="Q119" i="3"/>
  <c r="T196" i="3"/>
  <c r="U196" i="3"/>
  <c r="T469" i="3"/>
  <c r="U469" i="3"/>
  <c r="R415" i="3"/>
  <c r="Z110" i="3"/>
  <c r="AE396" i="3"/>
  <c r="U396" i="3"/>
  <c r="T396" i="3"/>
  <c r="R38" i="3"/>
  <c r="Q398" i="3"/>
  <c r="R328" i="3"/>
  <c r="T236" i="3"/>
  <c r="U236" i="3"/>
  <c r="Z417" i="3"/>
  <c r="U482" i="3"/>
  <c r="T482" i="3"/>
  <c r="Q179" i="3"/>
  <c r="X446" i="3"/>
  <c r="X201" i="3"/>
  <c r="Q465" i="3"/>
  <c r="X276" i="3"/>
  <c r="AE370" i="3"/>
  <c r="T370" i="3"/>
  <c r="U370" i="3"/>
  <c r="Q202" i="3"/>
  <c r="Q330" i="3"/>
  <c r="X219" i="3"/>
  <c r="Q95" i="3"/>
  <c r="R241" i="3"/>
  <c r="R377" i="3"/>
  <c r="X351" i="3"/>
  <c r="U332" i="3"/>
  <c r="T332" i="3"/>
  <c r="Z24" i="3"/>
  <c r="R425" i="3"/>
  <c r="Q170" i="3"/>
  <c r="Q432" i="3"/>
  <c r="T87" i="3"/>
  <c r="U87" i="3"/>
  <c r="R209" i="3"/>
  <c r="R294" i="3"/>
  <c r="Z319" i="3"/>
  <c r="Z132" i="3"/>
  <c r="X4" i="3"/>
  <c r="Q191" i="3"/>
  <c r="Q433" i="3"/>
  <c r="Z88" i="3"/>
  <c r="X477" i="3"/>
  <c r="Q279" i="3"/>
  <c r="AE387" i="3"/>
  <c r="T387" i="3"/>
  <c r="U387" i="3"/>
  <c r="U252" i="3"/>
  <c r="T252" i="3"/>
  <c r="Q462" i="3"/>
  <c r="T178" i="3"/>
  <c r="U178" i="3"/>
  <c r="R53" i="3"/>
  <c r="X163" i="3"/>
  <c r="Z416" i="3"/>
  <c r="R143" i="3"/>
  <c r="Q344" i="3"/>
  <c r="X346" i="3"/>
  <c r="U235" i="3"/>
  <c r="T235" i="3"/>
  <c r="X444" i="3"/>
  <c r="Q50" i="3"/>
  <c r="X30" i="3"/>
  <c r="T90" i="3"/>
  <c r="U90" i="3"/>
  <c r="U366" i="3"/>
  <c r="T366" i="3"/>
  <c r="Q420" i="3"/>
  <c r="Q185" i="3"/>
  <c r="R422" i="3"/>
  <c r="Z272" i="3"/>
  <c r="R126" i="3"/>
  <c r="R340" i="3"/>
  <c r="Z309" i="3"/>
  <c r="Q167" i="3"/>
  <c r="X31" i="3"/>
  <c r="R18" i="3"/>
  <c r="R498" i="3"/>
  <c r="Z283" i="3"/>
  <c r="X273" i="3"/>
  <c r="Z491" i="3"/>
  <c r="R228" i="3"/>
  <c r="Q500" i="3"/>
  <c r="Z218" i="3"/>
  <c r="X171" i="3"/>
  <c r="Q428" i="3"/>
  <c r="Z83" i="3"/>
  <c r="Z343" i="3"/>
  <c r="R138" i="3"/>
  <c r="U495" i="3"/>
  <c r="T495" i="3"/>
  <c r="R128" i="3"/>
  <c r="U232" i="3"/>
  <c r="T232" i="3"/>
  <c r="T158" i="3"/>
  <c r="U158" i="3"/>
  <c r="Z239" i="3"/>
  <c r="Z429" i="3"/>
  <c r="X197" i="3"/>
  <c r="R40" i="3"/>
  <c r="AE5" i="3"/>
  <c r="T5" i="3"/>
  <c r="U5" i="3"/>
  <c r="U238" i="3"/>
  <c r="T238" i="3"/>
  <c r="X324" i="3"/>
  <c r="U480" i="3"/>
  <c r="T480" i="3"/>
  <c r="Q326" i="3"/>
  <c r="R439" i="3"/>
  <c r="U192" i="3"/>
  <c r="T192" i="3"/>
  <c r="Q501" i="3"/>
  <c r="Z285" i="3"/>
  <c r="U139" i="3"/>
  <c r="T139" i="3"/>
  <c r="Q22" i="3"/>
  <c r="U403" i="3"/>
  <c r="T403" i="3"/>
  <c r="Q122" i="3"/>
  <c r="Q255" i="3"/>
  <c r="R449" i="3"/>
  <c r="X168" i="3"/>
  <c r="R349" i="3"/>
  <c r="T175" i="3"/>
  <c r="U175" i="3"/>
  <c r="T368" i="3"/>
  <c r="U368" i="3"/>
  <c r="Q7" i="3"/>
  <c r="X61" i="3"/>
  <c r="Z457" i="3"/>
  <c r="Q451" i="3"/>
  <c r="X96" i="3"/>
  <c r="X245" i="3"/>
  <c r="Z317" i="3"/>
  <c r="X419" i="3"/>
  <c r="R105" i="3"/>
  <c r="X336" i="3"/>
  <c r="R210" i="3"/>
  <c r="Z27" i="3"/>
  <c r="Q57" i="3"/>
  <c r="X97" i="3"/>
  <c r="U249" i="3"/>
  <c r="T249" i="3"/>
  <c r="R288" i="3"/>
  <c r="R359" i="3"/>
  <c r="Z142" i="3"/>
  <c r="Q77" i="3"/>
  <c r="Z342" i="3"/>
  <c r="T39" i="3"/>
  <c r="U39" i="3"/>
  <c r="R19" i="3"/>
  <c r="R434" i="3"/>
  <c r="X380" i="3"/>
  <c r="U254" i="3"/>
  <c r="T254" i="3"/>
  <c r="X14" i="3"/>
  <c r="Z329" i="3"/>
  <c r="X217" i="3"/>
  <c r="U333" i="3"/>
  <c r="T333" i="3"/>
  <c r="U485" i="3"/>
  <c r="T485" i="3"/>
  <c r="X281" i="3"/>
  <c r="Z331" i="3"/>
  <c r="U312" i="3"/>
  <c r="T312" i="3"/>
  <c r="I6" i="11"/>
  <c r="B9" i="11" s="1"/>
  <c r="Z11" i="3"/>
  <c r="X314" i="3"/>
  <c r="Q203" i="3"/>
  <c r="Z436" i="3"/>
  <c r="Q46" i="3"/>
  <c r="X146" i="3"/>
  <c r="X282" i="3"/>
  <c r="X316" i="3"/>
  <c r="Z190" i="3"/>
  <c r="U262" i="3"/>
  <c r="T262" i="3"/>
  <c r="Z437" i="3"/>
  <c r="U92" i="3"/>
  <c r="T92" i="3"/>
  <c r="Q21" i="3"/>
  <c r="U66" i="3"/>
  <c r="T66" i="3"/>
  <c r="Z320" i="3"/>
  <c r="X194" i="3"/>
  <c r="X322" i="3"/>
  <c r="R211" i="3"/>
  <c r="Q117" i="3"/>
  <c r="Q233" i="3"/>
  <c r="Q497" i="3"/>
  <c r="Q55" i="3"/>
  <c r="Z493" i="3"/>
  <c r="R234" i="3"/>
  <c r="Q251" i="3"/>
  <c r="T108" i="3"/>
  <c r="U108" i="3"/>
  <c r="X164" i="3"/>
  <c r="Z409" i="3"/>
  <c r="Q148" i="3"/>
  <c r="Z364" i="3"/>
  <c r="Z371" i="3"/>
  <c r="Z244" i="3"/>
  <c r="U121" i="3"/>
  <c r="T121" i="3"/>
  <c r="Q204" i="3"/>
  <c r="R385" i="3"/>
  <c r="Q423" i="3"/>
  <c r="R109" i="3"/>
  <c r="Z438" i="3"/>
  <c r="R169" i="3"/>
  <c r="U406" i="3"/>
  <c r="T406" i="3"/>
  <c r="U268" i="3"/>
  <c r="T268" i="3"/>
  <c r="X311" i="3"/>
  <c r="U484" i="3"/>
  <c r="T484" i="3"/>
  <c r="Z172" i="3"/>
  <c r="X296" i="3"/>
  <c r="AE391" i="3"/>
  <c r="U391" i="3"/>
  <c r="T391" i="3"/>
  <c r="X150" i="3"/>
  <c r="R85" i="3"/>
  <c r="R374" i="3"/>
  <c r="Q43" i="3"/>
  <c r="X23" i="3"/>
  <c r="Z307" i="3"/>
  <c r="Z297" i="3"/>
  <c r="Q376" i="3"/>
  <c r="X70" i="3"/>
  <c r="Z205" i="3"/>
  <c r="X261" i="3"/>
  <c r="R452" i="3"/>
  <c r="Z115" i="3"/>
  <c r="R463" i="3"/>
  <c r="Q159" i="3"/>
  <c r="Z80" i="3"/>
  <c r="Q418" i="3"/>
  <c r="R271" i="3"/>
  <c r="X355" i="3"/>
  <c r="R220" i="3"/>
  <c r="Q401" i="3"/>
  <c r="Z308" i="3"/>
  <c r="Q49" i="3"/>
  <c r="T435" i="3"/>
  <c r="U435" i="3"/>
  <c r="X298" i="3"/>
  <c r="U407" i="3"/>
  <c r="T407" i="3"/>
  <c r="Q102" i="3"/>
  <c r="R290" i="3"/>
  <c r="X144" i="3"/>
  <c r="R348" i="3"/>
  <c r="Z58" i="3"/>
  <c r="Z414" i="3"/>
  <c r="Q270" i="3"/>
  <c r="R100" i="3"/>
  <c r="T152" i="3"/>
  <c r="U152" i="3"/>
  <c r="Z48" i="3"/>
  <c r="AE392" i="3"/>
  <c r="U392" i="3"/>
  <c r="T392" i="3"/>
  <c r="X74" i="3"/>
  <c r="Q352" i="3"/>
  <c r="R62" i="3"/>
  <c r="U226" i="3"/>
  <c r="T226" i="3"/>
  <c r="R243" i="3"/>
  <c r="R483" i="3"/>
  <c r="Z125" i="3"/>
  <c r="R337" i="3"/>
  <c r="X292" i="3"/>
  <c r="Z59" i="3"/>
  <c r="T334" i="3"/>
  <c r="U334" i="3"/>
  <c r="T161" i="3"/>
  <c r="U161" i="3"/>
  <c r="X356" i="3"/>
  <c r="X230" i="3"/>
  <c r="Z247" i="3"/>
  <c r="U224" i="3"/>
  <c r="T224" i="3"/>
  <c r="R341" i="3"/>
  <c r="R379" i="3"/>
  <c r="Q147" i="3"/>
  <c r="R12" i="3"/>
  <c r="R266" i="3"/>
  <c r="U200" i="3"/>
  <c r="T200" i="3"/>
  <c r="AE381" i="3"/>
  <c r="T381" i="3"/>
  <c r="U381" i="3"/>
  <c r="X318" i="3"/>
  <c r="X207" i="3"/>
  <c r="AE400" i="3"/>
  <c r="T400" i="3"/>
  <c r="U400" i="3"/>
  <c r="T165" i="3"/>
  <c r="U165" i="3"/>
  <c r="Q36" i="3"/>
  <c r="Z29" i="3"/>
  <c r="R339" i="3"/>
  <c r="T206" i="3"/>
  <c r="U206" i="3"/>
  <c r="Z240" i="3"/>
  <c r="X166" i="3"/>
  <c r="U486" i="3"/>
  <c r="T486" i="3"/>
  <c r="R183" i="3"/>
  <c r="Q86" i="3"/>
  <c r="X160" i="3"/>
  <c r="R468" i="3"/>
  <c r="X315" i="3"/>
  <c r="X15" i="3"/>
  <c r="R458" i="3"/>
  <c r="U174" i="3"/>
  <c r="T174" i="3"/>
  <c r="T208" i="3"/>
  <c r="U208" i="3"/>
  <c r="R305" i="3"/>
  <c r="U427" i="3"/>
  <c r="T427" i="3"/>
  <c r="Z151" i="3"/>
  <c r="R78" i="3"/>
  <c r="Q237" i="3"/>
  <c r="Z410" i="3"/>
  <c r="X475" i="3"/>
  <c r="R25" i="3"/>
  <c r="X195" i="3"/>
  <c r="R455" i="3"/>
  <c r="X155" i="3"/>
  <c r="Q79" i="3"/>
  <c r="Q177" i="3"/>
  <c r="Z313" i="3"/>
  <c r="Q124" i="3"/>
  <c r="X216" i="3"/>
  <c r="Z257" i="3"/>
  <c r="R325" i="3"/>
  <c r="R280" i="3"/>
  <c r="Q327" i="3"/>
  <c r="Q134" i="3"/>
  <c r="Q69" i="3"/>
  <c r="Q182" i="3"/>
  <c r="Z310" i="3"/>
  <c r="R35" i="3"/>
  <c r="AE6" i="3"/>
  <c r="T6" i="3"/>
  <c r="U6" i="3"/>
  <c r="Q299" i="3"/>
  <c r="U489" i="3"/>
  <c r="T489" i="3"/>
  <c r="U82" i="3"/>
  <c r="T82" i="3"/>
  <c r="X384" i="3"/>
  <c r="X72" i="3"/>
  <c r="Z258" i="3"/>
  <c r="R361" i="3"/>
  <c r="X306" i="3"/>
  <c r="X323" i="3"/>
  <c r="U188" i="3"/>
  <c r="T188" i="3"/>
  <c r="T369" i="3"/>
  <c r="U369" i="3"/>
  <c r="Z300" i="3"/>
  <c r="Q45" i="3"/>
  <c r="Z388" i="3"/>
  <c r="R73" i="3"/>
  <c r="R264" i="3"/>
  <c r="Q456" i="3"/>
  <c r="Q118" i="3"/>
  <c r="R373" i="3"/>
  <c r="Q301" i="3"/>
  <c r="R8" i="3"/>
  <c r="Q17" i="3"/>
  <c r="Q461" i="3"/>
  <c r="Q157" i="3"/>
  <c r="Z394" i="3"/>
  <c r="Z265" i="3"/>
  <c r="Z196" i="3"/>
  <c r="Q469" i="3"/>
  <c r="Q415" i="3"/>
  <c r="X110" i="3"/>
  <c r="R396" i="3"/>
  <c r="X38" i="3"/>
  <c r="R398" i="3"/>
  <c r="Z328" i="3"/>
  <c r="Q129" i="3"/>
  <c r="X236" i="3"/>
  <c r="T417" i="3"/>
  <c r="U417" i="3"/>
  <c r="Z179" i="3"/>
  <c r="X465" i="3"/>
  <c r="Z276" i="3"/>
  <c r="X33" i="3"/>
  <c r="Q402" i="3"/>
  <c r="Z370" i="3"/>
  <c r="X202" i="3"/>
  <c r="U330" i="3"/>
  <c r="T330" i="3"/>
  <c r="Z219" i="3"/>
  <c r="T95" i="3"/>
  <c r="U95" i="3"/>
  <c r="Z241" i="3"/>
  <c r="Q351" i="3"/>
  <c r="Z140" i="3"/>
  <c r="R332" i="3"/>
  <c r="R24" i="3"/>
  <c r="Z425" i="3"/>
  <c r="Q488" i="3"/>
  <c r="Q227" i="3"/>
  <c r="Z490" i="3"/>
  <c r="X432" i="3"/>
  <c r="R87" i="3"/>
  <c r="Z209" i="3"/>
  <c r="U294" i="3"/>
  <c r="T294" i="3"/>
  <c r="T132" i="3"/>
  <c r="U132" i="3"/>
  <c r="Z60" i="3"/>
  <c r="R4" i="3"/>
  <c r="Z443" i="3"/>
  <c r="R191" i="3"/>
  <c r="U88" i="3"/>
  <c r="T88" i="3"/>
  <c r="T477" i="3"/>
  <c r="U477" i="3"/>
  <c r="R252" i="3"/>
  <c r="X462" i="3"/>
  <c r="X178" i="3"/>
  <c r="Q53" i="3"/>
  <c r="R163" i="3"/>
  <c r="X416" i="3"/>
  <c r="Q143" i="3"/>
  <c r="T344" i="3"/>
  <c r="U344" i="3"/>
  <c r="Z54" i="3"/>
  <c r="X235" i="3"/>
  <c r="Z444" i="3"/>
  <c r="Z30" i="3"/>
  <c r="Z90" i="3"/>
  <c r="R366" i="3"/>
  <c r="Q225" i="3"/>
  <c r="Z420" i="3"/>
  <c r="X422" i="3"/>
  <c r="Q272" i="3"/>
  <c r="Z126" i="3"/>
  <c r="Q405" i="3"/>
  <c r="Q309" i="3"/>
  <c r="X167" i="3"/>
  <c r="R31" i="3"/>
  <c r="AE18" i="3"/>
  <c r="T18" i="3"/>
  <c r="U18" i="3"/>
  <c r="D7" i="11"/>
  <c r="AA32" i="3"/>
  <c r="AB32" i="3"/>
  <c r="AC32" i="3" s="1"/>
  <c r="F6" i="11"/>
  <c r="E6" i="11"/>
  <c r="G6" i="11"/>
  <c r="AA420" i="3" l="1"/>
  <c r="AB420" i="3"/>
  <c r="AC420" i="3" s="1"/>
  <c r="AB60" i="3"/>
  <c r="AC60" i="3" s="1"/>
  <c r="AA60" i="3"/>
  <c r="AB490" i="3"/>
  <c r="AC490" i="3" s="1"/>
  <c r="AA490" i="3"/>
  <c r="AA241" i="3"/>
  <c r="AB241" i="3"/>
  <c r="AC241" i="3" s="1"/>
  <c r="AB196" i="3"/>
  <c r="AC196" i="3" s="1"/>
  <c r="AA196" i="3"/>
  <c r="AB151" i="3"/>
  <c r="AC151" i="3" s="1"/>
  <c r="AA151" i="3"/>
  <c r="AA48" i="3"/>
  <c r="AB48" i="3"/>
  <c r="AC48" i="3" s="1"/>
  <c r="AA297" i="3"/>
  <c r="AB297" i="3"/>
  <c r="AC297" i="3" s="1"/>
  <c r="AA317" i="3"/>
  <c r="AB317" i="3"/>
  <c r="AC317" i="3" s="1"/>
  <c r="AA83" i="3"/>
  <c r="AB83" i="3"/>
  <c r="AC83" i="3" s="1"/>
  <c r="AA283" i="3"/>
  <c r="AB283" i="3"/>
  <c r="AC283" i="3" s="1"/>
  <c r="AB272" i="3"/>
  <c r="AC272" i="3" s="1"/>
  <c r="AA272" i="3"/>
  <c r="AA416" i="3"/>
  <c r="AB416" i="3"/>
  <c r="AC416" i="3" s="1"/>
  <c r="AB226" i="3"/>
  <c r="AC226" i="3" s="1"/>
  <c r="AA226" i="3"/>
  <c r="AA169" i="3"/>
  <c r="AB169" i="3"/>
  <c r="AC169" i="3" s="1"/>
  <c r="AA214" i="3"/>
  <c r="AB214" i="3"/>
  <c r="AC214" i="3" s="1"/>
  <c r="AA440" i="3"/>
  <c r="AB440" i="3"/>
  <c r="AC440" i="3" s="1"/>
  <c r="AB447" i="3"/>
  <c r="AC447" i="3" s="1"/>
  <c r="AA447" i="3"/>
  <c r="AA41" i="3"/>
  <c r="AB41" i="3"/>
  <c r="AC41" i="3" s="1"/>
  <c r="AA181" i="3"/>
  <c r="AB181" i="3"/>
  <c r="AC181" i="3" s="1"/>
  <c r="AA496" i="3"/>
  <c r="AB496" i="3"/>
  <c r="AC496" i="3" s="1"/>
  <c r="AA203" i="3"/>
  <c r="AB203" i="3"/>
  <c r="AC203" i="3" s="1"/>
  <c r="AA291" i="3"/>
  <c r="AB291" i="3"/>
  <c r="AC291" i="3" s="1"/>
  <c r="AA116" i="3"/>
  <c r="AB116" i="3"/>
  <c r="AC116" i="3" s="1"/>
  <c r="AA231" i="3"/>
  <c r="AB231" i="3"/>
  <c r="AC231" i="3" s="1"/>
  <c r="AA474" i="3"/>
  <c r="AB474" i="3"/>
  <c r="AC474" i="3" s="1"/>
  <c r="AB282" i="3"/>
  <c r="AC282" i="3" s="1"/>
  <c r="AA282" i="3"/>
  <c r="AA19" i="3"/>
  <c r="AB19" i="3"/>
  <c r="AC19" i="3" s="1"/>
  <c r="AA158" i="3"/>
  <c r="AB158" i="3"/>
  <c r="AC158" i="3" s="1"/>
  <c r="AA460" i="3"/>
  <c r="AB460" i="3"/>
  <c r="AC460" i="3" s="1"/>
  <c r="AB269" i="3"/>
  <c r="AC269" i="3" s="1"/>
  <c r="AA269" i="3"/>
  <c r="AB315" i="3"/>
  <c r="AC315" i="3" s="1"/>
  <c r="AA315" i="3"/>
  <c r="AB441" i="3"/>
  <c r="AC441" i="3" s="1"/>
  <c r="AA441" i="3"/>
  <c r="AB281" i="3"/>
  <c r="AC281" i="3" s="1"/>
  <c r="AA281" i="3"/>
  <c r="AB255" i="3"/>
  <c r="AC255" i="3" s="1"/>
  <c r="AA255" i="3"/>
  <c r="AB415" i="3"/>
  <c r="AC415" i="3" s="1"/>
  <c r="AA415" i="3"/>
  <c r="AB475" i="3"/>
  <c r="AC475" i="3" s="1"/>
  <c r="AA475" i="3"/>
  <c r="AA407" i="3"/>
  <c r="AB407" i="3"/>
  <c r="AC407" i="3" s="1"/>
  <c r="AA180" i="3"/>
  <c r="AB180" i="3"/>
  <c r="AC180" i="3" s="1"/>
  <c r="AA238" i="3"/>
  <c r="AB238" i="3"/>
  <c r="AC238" i="3" s="1"/>
  <c r="AB228" i="3"/>
  <c r="AC228" i="3" s="1"/>
  <c r="AA228" i="3"/>
  <c r="AA20" i="3"/>
  <c r="AB20" i="3"/>
  <c r="AC20" i="3" s="1"/>
  <c r="AA234" i="3"/>
  <c r="AB234" i="3"/>
  <c r="AC234" i="3" s="1"/>
  <c r="AA312" i="3"/>
  <c r="AB312" i="3"/>
  <c r="AC312" i="3" s="1"/>
  <c r="AA442" i="3"/>
  <c r="AB442" i="3"/>
  <c r="AC442" i="3" s="1"/>
  <c r="AB134" i="3"/>
  <c r="AC134" i="3" s="1"/>
  <c r="AA134" i="3"/>
  <c r="AA189" i="3"/>
  <c r="AB189" i="3"/>
  <c r="AC189" i="3" s="1"/>
  <c r="AA160" i="3"/>
  <c r="AB160" i="3"/>
  <c r="AC160" i="3" s="1"/>
  <c r="AA379" i="3"/>
  <c r="AB379" i="3"/>
  <c r="AC379" i="3" s="1"/>
  <c r="AA220" i="3"/>
  <c r="AB220" i="3"/>
  <c r="AC220" i="3" s="1"/>
  <c r="AA311" i="3"/>
  <c r="AB311" i="3"/>
  <c r="AC311" i="3" s="1"/>
  <c r="AA37" i="3"/>
  <c r="AB37" i="3"/>
  <c r="AC37" i="3" s="1"/>
  <c r="AA380" i="3"/>
  <c r="AB380" i="3"/>
  <c r="AC380" i="3" s="1"/>
  <c r="AB359" i="3"/>
  <c r="AC359" i="3" s="1"/>
  <c r="AA359" i="3"/>
  <c r="AB139" i="3"/>
  <c r="AC139" i="3" s="1"/>
  <c r="AA139" i="3"/>
  <c r="AA465" i="3"/>
  <c r="AB465" i="3"/>
  <c r="AC465" i="3" s="1"/>
  <c r="AB325" i="3"/>
  <c r="AC325" i="3" s="1"/>
  <c r="AA325" i="3"/>
  <c r="AA102" i="3"/>
  <c r="AB102" i="3"/>
  <c r="AC102" i="3" s="1"/>
  <c r="AB322" i="3"/>
  <c r="AC322" i="3" s="1"/>
  <c r="AA322" i="3"/>
  <c r="AB61" i="3"/>
  <c r="AC61" i="3" s="1"/>
  <c r="AA61" i="3"/>
  <c r="AA328" i="3"/>
  <c r="AB328" i="3"/>
  <c r="AC328" i="3" s="1"/>
  <c r="AB265" i="3"/>
  <c r="AC265" i="3" s="1"/>
  <c r="AA265" i="3"/>
  <c r="AA308" i="3"/>
  <c r="AB308" i="3"/>
  <c r="AC308" i="3" s="1"/>
  <c r="AB307" i="3"/>
  <c r="AC307" i="3" s="1"/>
  <c r="AA307" i="3"/>
  <c r="AB329" i="3"/>
  <c r="AC329" i="3" s="1"/>
  <c r="AA329" i="3"/>
  <c r="AB132" i="3"/>
  <c r="AC132" i="3" s="1"/>
  <c r="AA132" i="3"/>
  <c r="AA8" i="3"/>
  <c r="AB8" i="3"/>
  <c r="AC8" i="3" s="1"/>
  <c r="AB72" i="3"/>
  <c r="AC72" i="3" s="1"/>
  <c r="AA72" i="3"/>
  <c r="AB199" i="3"/>
  <c r="AC199" i="3" s="1"/>
  <c r="AA199" i="3"/>
  <c r="AA412" i="3"/>
  <c r="AB412" i="3"/>
  <c r="AC412" i="3" s="1"/>
  <c r="AB356" i="3"/>
  <c r="AC356" i="3" s="1"/>
  <c r="AA356" i="3"/>
  <c r="AA150" i="3"/>
  <c r="AB150" i="3"/>
  <c r="AC150" i="3" s="1"/>
  <c r="AA233" i="3"/>
  <c r="AB233" i="3"/>
  <c r="AC233" i="3" s="1"/>
  <c r="AA480" i="3"/>
  <c r="AB480" i="3"/>
  <c r="AC480" i="3" s="1"/>
  <c r="AA232" i="3"/>
  <c r="AB232" i="3"/>
  <c r="AC232" i="3" s="1"/>
  <c r="AA173" i="3"/>
  <c r="AB173" i="3"/>
  <c r="AC173" i="3" s="1"/>
  <c r="AB64" i="3"/>
  <c r="AC64" i="3" s="1"/>
  <c r="AA64" i="3"/>
  <c r="AB111" i="3"/>
  <c r="AC111" i="3" s="1"/>
  <c r="AA111" i="3"/>
  <c r="AA286" i="3"/>
  <c r="AB286" i="3"/>
  <c r="AC286" i="3" s="1"/>
  <c r="AA145" i="3"/>
  <c r="AB145" i="3"/>
  <c r="AC145" i="3" s="1"/>
  <c r="AB304" i="3"/>
  <c r="AC304" i="3" s="1"/>
  <c r="AA304" i="3"/>
  <c r="AB267" i="3"/>
  <c r="AC267" i="3" s="1"/>
  <c r="AA267" i="3"/>
  <c r="AA250" i="3"/>
  <c r="AB250" i="3"/>
  <c r="AC250" i="3" s="1"/>
  <c r="AA287" i="3"/>
  <c r="AB287" i="3"/>
  <c r="AC287" i="3" s="1"/>
  <c r="AB112" i="3"/>
  <c r="AC112" i="3" s="1"/>
  <c r="AA112" i="3"/>
  <c r="AB94" i="3"/>
  <c r="AC94" i="3" s="1"/>
  <c r="AA94" i="3"/>
  <c r="AA446" i="3"/>
  <c r="AB446" i="3"/>
  <c r="AC446" i="3" s="1"/>
  <c r="AA398" i="3"/>
  <c r="AB398" i="3"/>
  <c r="AC398" i="3" s="1"/>
  <c r="AB133" i="3"/>
  <c r="AC133" i="3" s="1"/>
  <c r="AA133" i="3"/>
  <c r="AB78" i="3"/>
  <c r="AC78" i="3" s="1"/>
  <c r="AA78" i="3"/>
  <c r="AB295" i="3"/>
  <c r="AC295" i="3" s="1"/>
  <c r="AA295" i="3"/>
  <c r="AA439" i="3"/>
  <c r="AB439" i="3"/>
  <c r="AC439" i="3" s="1"/>
  <c r="AA252" i="3"/>
  <c r="AB252" i="3"/>
  <c r="AC252" i="3" s="1"/>
  <c r="AA351" i="3"/>
  <c r="AB351" i="3"/>
  <c r="AC351" i="3" s="1"/>
  <c r="AB186" i="3"/>
  <c r="AC186" i="3" s="1"/>
  <c r="AA186" i="3"/>
  <c r="AB489" i="3"/>
  <c r="AC489" i="3" s="1"/>
  <c r="AA489" i="3"/>
  <c r="AA458" i="3"/>
  <c r="AB458" i="3"/>
  <c r="AC458" i="3" s="1"/>
  <c r="AA431" i="3"/>
  <c r="AB431" i="3"/>
  <c r="AC431" i="3" s="1"/>
  <c r="AB222" i="3"/>
  <c r="AC222" i="3" s="1"/>
  <c r="AA222" i="3"/>
  <c r="AB418" i="3"/>
  <c r="AC418" i="3" s="1"/>
  <c r="AA418" i="3"/>
  <c r="AA376" i="3"/>
  <c r="AB376" i="3"/>
  <c r="AC376" i="3" s="1"/>
  <c r="AB43" i="3"/>
  <c r="AC43" i="3" s="1"/>
  <c r="AA43" i="3"/>
  <c r="AB353" i="3"/>
  <c r="AC353" i="3" s="1"/>
  <c r="AA353" i="3"/>
  <c r="AA146" i="3"/>
  <c r="AB146" i="3"/>
  <c r="AC146" i="3" s="1"/>
  <c r="AB210" i="3"/>
  <c r="AC210" i="3" s="1"/>
  <c r="AA210" i="3"/>
  <c r="AA459" i="3"/>
  <c r="AB459" i="3"/>
  <c r="AC459" i="3" s="1"/>
  <c r="AA274" i="3"/>
  <c r="AB274" i="3"/>
  <c r="AC274" i="3" s="1"/>
  <c r="AB366" i="3"/>
  <c r="AC366" i="3" s="1"/>
  <c r="AA366" i="3"/>
  <c r="AA346" i="3"/>
  <c r="AB346" i="3"/>
  <c r="AC346" i="3" s="1"/>
  <c r="AA157" i="3"/>
  <c r="AB157" i="3"/>
  <c r="AC157" i="3" s="1"/>
  <c r="AA206" i="3"/>
  <c r="AB206" i="3"/>
  <c r="AC206" i="3" s="1"/>
  <c r="AA161" i="3"/>
  <c r="AB161" i="3"/>
  <c r="AC161" i="3" s="1"/>
  <c r="AB66" i="3"/>
  <c r="AC66" i="3" s="1"/>
  <c r="AA66" i="3"/>
  <c r="AB122" i="3"/>
  <c r="AC122" i="3" s="1"/>
  <c r="AA122" i="3"/>
  <c r="AA87" i="3"/>
  <c r="AB87" i="3"/>
  <c r="AC87" i="3" s="1"/>
  <c r="AB402" i="3"/>
  <c r="AC402" i="3" s="1"/>
  <c r="AA402" i="3"/>
  <c r="AA386" i="3"/>
  <c r="AB386" i="3"/>
  <c r="AC386" i="3" s="1"/>
  <c r="AB36" i="3"/>
  <c r="AC36" i="3" s="1"/>
  <c r="AA36" i="3"/>
  <c r="AA224" i="3"/>
  <c r="AB224" i="3"/>
  <c r="AC224" i="3" s="1"/>
  <c r="AA148" i="3"/>
  <c r="AB148" i="3"/>
  <c r="AC148" i="3" s="1"/>
  <c r="AA288" i="3"/>
  <c r="AB288" i="3"/>
  <c r="AC288" i="3" s="1"/>
  <c r="AB183" i="3"/>
  <c r="AC183" i="3" s="1"/>
  <c r="AA183" i="3"/>
  <c r="AA130" i="3"/>
  <c r="AB130" i="3"/>
  <c r="AC130" i="3" s="1"/>
  <c r="AB276" i="3"/>
  <c r="AC276" i="3" s="1"/>
  <c r="AA276" i="3"/>
  <c r="AA394" i="3"/>
  <c r="AB394" i="3"/>
  <c r="AC394" i="3" s="1"/>
  <c r="AA257" i="3"/>
  <c r="AB257" i="3"/>
  <c r="AC257" i="3" s="1"/>
  <c r="AB240" i="3"/>
  <c r="AC240" i="3" s="1"/>
  <c r="AA240" i="3"/>
  <c r="AA59" i="3"/>
  <c r="AB59" i="3"/>
  <c r="AC59" i="3" s="1"/>
  <c r="AB115" i="3"/>
  <c r="AC115" i="3" s="1"/>
  <c r="AA115" i="3"/>
  <c r="AA331" i="3"/>
  <c r="AB331" i="3"/>
  <c r="AC331" i="3" s="1"/>
  <c r="AA342" i="3"/>
  <c r="AB342" i="3"/>
  <c r="AC342" i="3" s="1"/>
  <c r="AB319" i="3"/>
  <c r="AC319" i="3" s="1"/>
  <c r="AA319" i="3"/>
  <c r="AA24" i="3"/>
  <c r="AB24" i="3"/>
  <c r="AC24" i="3" s="1"/>
  <c r="AA277" i="3"/>
  <c r="AB277" i="3"/>
  <c r="AC277" i="3" s="1"/>
  <c r="AB355" i="3"/>
  <c r="AC355" i="3" s="1"/>
  <c r="AA355" i="3"/>
  <c r="AA484" i="3"/>
  <c r="AB484" i="3"/>
  <c r="AC484" i="3" s="1"/>
  <c r="AB57" i="3"/>
  <c r="AC57" i="3" s="1"/>
  <c r="AA57" i="3"/>
  <c r="AB98" i="3"/>
  <c r="AC98" i="3" s="1"/>
  <c r="AA98" i="3"/>
  <c r="AB187" i="3"/>
  <c r="AC187" i="3" s="1"/>
  <c r="AA187" i="3"/>
  <c r="AA332" i="3"/>
  <c r="AB332" i="3"/>
  <c r="AC332" i="3" s="1"/>
  <c r="AB396" i="3"/>
  <c r="AC396" i="3" s="1"/>
  <c r="AA396" i="3"/>
  <c r="AA17" i="3"/>
  <c r="AB17" i="3"/>
  <c r="AC17" i="3" s="1"/>
  <c r="AA390" i="3"/>
  <c r="AB390" i="3"/>
  <c r="AC390" i="3" s="1"/>
  <c r="AA303" i="3"/>
  <c r="AB303" i="3"/>
  <c r="AC303" i="3" s="1"/>
  <c r="AB47" i="3"/>
  <c r="AC47" i="3" s="1"/>
  <c r="AA47" i="3"/>
  <c r="AB385" i="3"/>
  <c r="AC385" i="3" s="1"/>
  <c r="AA385" i="3"/>
  <c r="AB253" i="3"/>
  <c r="AC253" i="3" s="1"/>
  <c r="AA253" i="3"/>
  <c r="AA472" i="3"/>
  <c r="AB472" i="3"/>
  <c r="AC472" i="3" s="1"/>
  <c r="AA127" i="3"/>
  <c r="AB127" i="3"/>
  <c r="AC127" i="3" s="1"/>
  <c r="AB259" i="3"/>
  <c r="AC259" i="3" s="1"/>
  <c r="AA259" i="3"/>
  <c r="AA75" i="3"/>
  <c r="AB75" i="3"/>
  <c r="AC75" i="3" s="1"/>
  <c r="AA384" i="3"/>
  <c r="AB384" i="3"/>
  <c r="AC384" i="3" s="1"/>
  <c r="AB494" i="3"/>
  <c r="AC494" i="3" s="1"/>
  <c r="AA494" i="3"/>
  <c r="AB67" i="3"/>
  <c r="AC67" i="3" s="1"/>
  <c r="AA67" i="3"/>
  <c r="AB14" i="3"/>
  <c r="AC14" i="3" s="1"/>
  <c r="AA14" i="3"/>
  <c r="AB245" i="3"/>
  <c r="AC245" i="3" s="1"/>
  <c r="AA245" i="3"/>
  <c r="AB215" i="3"/>
  <c r="AC215" i="3" s="1"/>
  <c r="AA215" i="3"/>
  <c r="AA399" i="3"/>
  <c r="AB399" i="3"/>
  <c r="AC399" i="3" s="1"/>
  <c r="AA227" i="3"/>
  <c r="AB227" i="3"/>
  <c r="AC227" i="3" s="1"/>
  <c r="AB302" i="3"/>
  <c r="AC302" i="3" s="1"/>
  <c r="AA302" i="3"/>
  <c r="AB129" i="3"/>
  <c r="AC129" i="3" s="1"/>
  <c r="AA129" i="3"/>
  <c r="AB260" i="3"/>
  <c r="AC260" i="3" s="1"/>
  <c r="AA260" i="3"/>
  <c r="AB52" i="3"/>
  <c r="AC52" i="3" s="1"/>
  <c r="AA52" i="3"/>
  <c r="AB5" i="3"/>
  <c r="AC5" i="3" s="1"/>
  <c r="AA5" i="3"/>
  <c r="AB488" i="3"/>
  <c r="AC488" i="3" s="1"/>
  <c r="AA488" i="3"/>
  <c r="AB201" i="3"/>
  <c r="AC201" i="3" s="1"/>
  <c r="AA201" i="3"/>
  <c r="AB38" i="3"/>
  <c r="AC38" i="3" s="1"/>
  <c r="AA38" i="3"/>
  <c r="AA424" i="3"/>
  <c r="AB424" i="3"/>
  <c r="AC424" i="3" s="1"/>
  <c r="AB455" i="3"/>
  <c r="AC455" i="3" s="1"/>
  <c r="AA455" i="3"/>
  <c r="AB339" i="3"/>
  <c r="AC339" i="3" s="1"/>
  <c r="AA339" i="3"/>
  <c r="AA207" i="3"/>
  <c r="AB207" i="3"/>
  <c r="AC207" i="3" s="1"/>
  <c r="AB147" i="3"/>
  <c r="AC147" i="3" s="1"/>
  <c r="AA147" i="3"/>
  <c r="AA62" i="3"/>
  <c r="AB62" i="3"/>
  <c r="AC62" i="3" s="1"/>
  <c r="AB383" i="3"/>
  <c r="AC383" i="3" s="1"/>
  <c r="AA383" i="3"/>
  <c r="AA117" i="3"/>
  <c r="AB117" i="3"/>
  <c r="AC117" i="3" s="1"/>
  <c r="AA46" i="3"/>
  <c r="AB46" i="3"/>
  <c r="AC46" i="3" s="1"/>
  <c r="AA175" i="3"/>
  <c r="AB175" i="3"/>
  <c r="AC175" i="3" s="1"/>
  <c r="AB73" i="3"/>
  <c r="AC73" i="3" s="1"/>
  <c r="AA73" i="3"/>
  <c r="AA427" i="3"/>
  <c r="AB427" i="3"/>
  <c r="AC427" i="3" s="1"/>
  <c r="AA50" i="3"/>
  <c r="AB50" i="3"/>
  <c r="AC50" i="3" s="1"/>
  <c r="AB163" i="3"/>
  <c r="AC163" i="3" s="1"/>
  <c r="AA163" i="3"/>
  <c r="AA433" i="3"/>
  <c r="AB433" i="3"/>
  <c r="AC433" i="3" s="1"/>
  <c r="AA292" i="3"/>
  <c r="AB292" i="3"/>
  <c r="AC292" i="3" s="1"/>
  <c r="AB271" i="3"/>
  <c r="AC271" i="3" s="1"/>
  <c r="AA271" i="3"/>
  <c r="AA406" i="3"/>
  <c r="AB406" i="3"/>
  <c r="AC406" i="3" s="1"/>
  <c r="AB105" i="3"/>
  <c r="AC105" i="3" s="1"/>
  <c r="AA105" i="3"/>
  <c r="AA456" i="3"/>
  <c r="AB456" i="3"/>
  <c r="AC456" i="3" s="1"/>
  <c r="AA3" i="3"/>
  <c r="AB3" i="3"/>
  <c r="AC3" i="3" s="1"/>
  <c r="AB74" i="3"/>
  <c r="AC74" i="3" s="1"/>
  <c r="AA74" i="3"/>
  <c r="D8" i="11"/>
  <c r="AB90" i="3"/>
  <c r="AC90" i="3" s="1"/>
  <c r="AA90" i="3"/>
  <c r="AB425" i="3"/>
  <c r="AC425" i="3" s="1"/>
  <c r="AA425" i="3"/>
  <c r="AA219" i="3"/>
  <c r="AB219" i="3"/>
  <c r="AC219" i="3" s="1"/>
  <c r="AB310" i="3"/>
  <c r="AC310" i="3" s="1"/>
  <c r="AA310" i="3"/>
  <c r="AA247" i="3"/>
  <c r="AB247" i="3"/>
  <c r="AC247" i="3" s="1"/>
  <c r="AA172" i="3"/>
  <c r="AB172" i="3"/>
  <c r="AC172" i="3" s="1"/>
  <c r="AA244" i="3"/>
  <c r="AB244" i="3"/>
  <c r="AC244" i="3" s="1"/>
  <c r="AA437" i="3"/>
  <c r="AB437" i="3"/>
  <c r="AC437" i="3" s="1"/>
  <c r="AA436" i="3"/>
  <c r="AB436" i="3"/>
  <c r="AC436" i="3" s="1"/>
  <c r="AB27" i="3"/>
  <c r="AC27" i="3" s="1"/>
  <c r="AA27" i="3"/>
  <c r="AB218" i="3"/>
  <c r="AC218" i="3" s="1"/>
  <c r="AA218" i="3"/>
  <c r="AA408" i="3"/>
  <c r="AB408" i="3"/>
  <c r="AC408" i="3" s="1"/>
  <c r="AA445" i="3"/>
  <c r="AB445" i="3"/>
  <c r="AC445" i="3" s="1"/>
  <c r="AB298" i="3"/>
  <c r="AC298" i="3" s="1"/>
  <c r="AA298" i="3"/>
  <c r="AB251" i="3"/>
  <c r="AC251" i="3" s="1"/>
  <c r="AA251" i="3"/>
  <c r="AB335" i="3"/>
  <c r="AC335" i="3" s="1"/>
  <c r="AA335" i="3"/>
  <c r="AA333" i="3"/>
  <c r="AB333" i="3"/>
  <c r="AC333" i="3" s="1"/>
  <c r="AB254" i="3"/>
  <c r="AC254" i="3" s="1"/>
  <c r="AA254" i="3"/>
  <c r="AA487" i="3"/>
  <c r="AB487" i="3"/>
  <c r="AC487" i="3" s="1"/>
  <c r="AA178" i="3"/>
  <c r="AB178" i="3"/>
  <c r="AC178" i="3" s="1"/>
  <c r="AB106" i="3"/>
  <c r="AC106" i="3" s="1"/>
  <c r="AA106" i="3"/>
  <c r="AA381" i="3"/>
  <c r="AB381" i="3"/>
  <c r="AC381" i="3" s="1"/>
  <c r="AB395" i="3"/>
  <c r="AC395" i="3" s="1"/>
  <c r="AA395" i="3"/>
  <c r="AA242" i="3"/>
  <c r="AB242" i="3"/>
  <c r="AC242" i="3" s="1"/>
  <c r="AB305" i="3"/>
  <c r="AC305" i="3" s="1"/>
  <c r="AA305" i="3"/>
  <c r="AB86" i="3"/>
  <c r="AC86" i="3" s="1"/>
  <c r="AA86" i="3"/>
  <c r="AB454" i="3"/>
  <c r="AC454" i="3" s="1"/>
  <c r="AA454" i="3"/>
  <c r="AA375" i="3"/>
  <c r="AB375" i="3"/>
  <c r="AC375" i="3" s="1"/>
  <c r="AA135" i="3"/>
  <c r="AB135" i="3"/>
  <c r="AC135" i="3" s="1"/>
  <c r="AA84" i="3"/>
  <c r="AB84" i="3"/>
  <c r="AC84" i="3" s="1"/>
  <c r="AB453" i="3"/>
  <c r="AC453" i="3" s="1"/>
  <c r="AA453" i="3"/>
  <c r="AB324" i="3"/>
  <c r="AC324" i="3" s="1"/>
  <c r="AA324" i="3"/>
  <c r="AB499" i="3"/>
  <c r="AC499" i="3" s="1"/>
  <c r="AA499" i="3"/>
  <c r="AB119" i="3"/>
  <c r="AC119" i="3" s="1"/>
  <c r="AA119" i="3"/>
  <c r="AB193" i="3"/>
  <c r="AC193" i="3" s="1"/>
  <c r="AA193" i="3"/>
  <c r="AB79" i="3"/>
  <c r="AC79" i="3" s="1"/>
  <c r="AA79" i="3"/>
  <c r="AB15" i="3"/>
  <c r="AC15" i="3" s="1"/>
  <c r="AA15" i="3"/>
  <c r="AA166" i="3"/>
  <c r="AB166" i="3"/>
  <c r="AC166" i="3" s="1"/>
  <c r="AB26" i="3"/>
  <c r="AC26" i="3" s="1"/>
  <c r="AA26" i="3"/>
  <c r="AA450" i="3"/>
  <c r="AB450" i="3"/>
  <c r="AC450" i="3" s="1"/>
  <c r="AA184" i="3"/>
  <c r="AB184" i="3"/>
  <c r="AC184" i="3" s="1"/>
  <c r="AB197" i="3"/>
  <c r="AC197" i="3" s="1"/>
  <c r="AA197" i="3"/>
  <c r="AB340" i="3"/>
  <c r="AC340" i="3" s="1"/>
  <c r="AA340" i="3"/>
  <c r="AB372" i="3"/>
  <c r="AC372" i="3" s="1"/>
  <c r="AA372" i="3"/>
  <c r="AA124" i="3"/>
  <c r="AB124" i="3"/>
  <c r="AC124" i="3" s="1"/>
  <c r="AA318" i="3"/>
  <c r="AB318" i="3"/>
  <c r="AC318" i="3" s="1"/>
  <c r="AA154" i="3"/>
  <c r="AB154" i="3"/>
  <c r="AC154" i="3" s="1"/>
  <c r="AA485" i="3"/>
  <c r="AB485" i="3"/>
  <c r="AC485" i="3" s="1"/>
  <c r="AB77" i="3"/>
  <c r="AC77" i="3" s="1"/>
  <c r="AA77" i="3"/>
  <c r="AA326" i="3"/>
  <c r="AB326" i="3"/>
  <c r="AC326" i="3" s="1"/>
  <c r="AA208" i="3"/>
  <c r="AB208" i="3"/>
  <c r="AC208" i="3" s="1"/>
  <c r="AB400" i="3"/>
  <c r="AC400" i="3" s="1"/>
  <c r="AA400" i="3"/>
  <c r="AB330" i="3"/>
  <c r="AC330" i="3" s="1"/>
  <c r="AA330" i="3"/>
  <c r="AB236" i="3"/>
  <c r="AC236" i="3" s="1"/>
  <c r="AA236" i="3"/>
  <c r="AA369" i="3"/>
  <c r="AB369" i="3"/>
  <c r="AC369" i="3" s="1"/>
  <c r="AA182" i="3"/>
  <c r="AB182" i="3"/>
  <c r="AC182" i="3" s="1"/>
  <c r="AB296" i="3"/>
  <c r="AC296" i="3" s="1"/>
  <c r="AA296" i="3"/>
  <c r="AB262" i="3"/>
  <c r="AC262" i="3" s="1"/>
  <c r="AA262" i="3"/>
  <c r="AA451" i="3"/>
  <c r="AB451" i="3"/>
  <c r="AC451" i="3" s="1"/>
  <c r="AB501" i="3"/>
  <c r="AC501" i="3" s="1"/>
  <c r="AA501" i="3"/>
  <c r="AB128" i="3"/>
  <c r="AC128" i="3" s="1"/>
  <c r="AA128" i="3"/>
  <c r="AA30" i="3"/>
  <c r="AB30" i="3"/>
  <c r="AC30" i="3" s="1"/>
  <c r="AB179" i="3"/>
  <c r="AC179" i="3" s="1"/>
  <c r="AA179" i="3"/>
  <c r="AB438" i="3"/>
  <c r="AC438" i="3" s="1"/>
  <c r="AA438" i="3"/>
  <c r="AB371" i="3"/>
  <c r="AC371" i="3" s="1"/>
  <c r="AA371" i="3"/>
  <c r="AB142" i="3"/>
  <c r="AC142" i="3" s="1"/>
  <c r="AA142" i="3"/>
  <c r="AB457" i="3"/>
  <c r="AC457" i="3" s="1"/>
  <c r="AA457" i="3"/>
  <c r="AA301" i="3"/>
  <c r="AB301" i="3"/>
  <c r="AC301" i="3" s="1"/>
  <c r="AA156" i="3"/>
  <c r="AB156" i="3"/>
  <c r="AC156" i="3" s="1"/>
  <c r="AB270" i="3"/>
  <c r="AC270" i="3" s="1"/>
  <c r="AA270" i="3"/>
  <c r="AB92" i="3"/>
  <c r="AC92" i="3" s="1"/>
  <c r="AA92" i="3"/>
  <c r="AB7" i="3"/>
  <c r="AC7" i="3" s="1"/>
  <c r="AA7" i="3"/>
  <c r="AB449" i="3"/>
  <c r="AC449" i="3" s="1"/>
  <c r="AA449" i="3"/>
  <c r="AB138" i="3"/>
  <c r="AC138" i="3" s="1"/>
  <c r="AA138" i="3"/>
  <c r="AB149" i="3"/>
  <c r="AC149" i="3" s="1"/>
  <c r="AA149" i="3"/>
  <c r="AB481" i="3"/>
  <c r="AC481" i="3" s="1"/>
  <c r="AA481" i="3"/>
  <c r="AA464" i="3"/>
  <c r="AB464" i="3"/>
  <c r="AC464" i="3" s="1"/>
  <c r="AB367" i="3"/>
  <c r="AC367" i="3" s="1"/>
  <c r="AA367" i="3"/>
  <c r="AA391" i="3"/>
  <c r="AB391" i="3"/>
  <c r="AC391" i="3" s="1"/>
  <c r="AA497" i="3"/>
  <c r="AB497" i="3"/>
  <c r="AC497" i="3" s="1"/>
  <c r="AA198" i="3"/>
  <c r="AB198" i="3"/>
  <c r="AC198" i="3" s="1"/>
  <c r="AA137" i="3"/>
  <c r="AB137" i="3"/>
  <c r="AC137" i="3" s="1"/>
  <c r="AA155" i="3"/>
  <c r="AB155" i="3"/>
  <c r="AC155" i="3" s="1"/>
  <c r="AB389" i="3"/>
  <c r="AC389" i="3" s="1"/>
  <c r="AA389" i="3"/>
  <c r="AA334" i="3"/>
  <c r="AB334" i="3"/>
  <c r="AC334" i="3" s="1"/>
  <c r="AB352" i="3"/>
  <c r="AC352" i="3" s="1"/>
  <c r="AA352" i="3"/>
  <c r="AB211" i="3"/>
  <c r="AC211" i="3" s="1"/>
  <c r="AA211" i="3"/>
  <c r="AB321" i="3"/>
  <c r="AC321" i="3" s="1"/>
  <c r="AA321" i="3"/>
  <c r="AA336" i="3"/>
  <c r="AB336" i="3"/>
  <c r="AC336" i="3" s="1"/>
  <c r="AA471" i="3"/>
  <c r="AB471" i="3"/>
  <c r="AC471" i="3" s="1"/>
  <c r="AA294" i="3"/>
  <c r="AB294" i="3"/>
  <c r="AC294" i="3" s="1"/>
  <c r="AA95" i="3"/>
  <c r="AB95" i="3"/>
  <c r="AC95" i="3" s="1"/>
  <c r="AA35" i="3"/>
  <c r="AB35" i="3"/>
  <c r="AC35" i="3" s="1"/>
  <c r="AA49" i="3"/>
  <c r="AB49" i="3"/>
  <c r="AC49" i="3" s="1"/>
  <c r="AA85" i="3"/>
  <c r="AB85" i="3"/>
  <c r="AC85" i="3" s="1"/>
  <c r="AA212" i="3"/>
  <c r="AB212" i="3"/>
  <c r="AC212" i="3" s="1"/>
  <c r="AB108" i="3"/>
  <c r="AC108" i="3" s="1"/>
  <c r="AA108" i="3"/>
  <c r="AA192" i="3"/>
  <c r="AB192" i="3"/>
  <c r="AC192" i="3" s="1"/>
  <c r="AB426" i="3"/>
  <c r="AC426" i="3" s="1"/>
  <c r="AA426" i="3"/>
  <c r="AA143" i="3"/>
  <c r="AB143" i="3"/>
  <c r="AC143" i="3" s="1"/>
  <c r="AA387" i="3"/>
  <c r="AB387" i="3"/>
  <c r="AC387" i="3" s="1"/>
  <c r="AB482" i="3"/>
  <c r="AC482" i="3" s="1"/>
  <c r="AA482" i="3"/>
  <c r="AA327" i="3"/>
  <c r="AB327" i="3"/>
  <c r="AC327" i="3" s="1"/>
  <c r="AA479" i="3"/>
  <c r="AB479" i="3"/>
  <c r="AC479" i="3" s="1"/>
  <c r="AB144" i="3"/>
  <c r="AC144" i="3" s="1"/>
  <c r="AA144" i="3"/>
  <c r="AA103" i="3"/>
  <c r="AB103" i="3"/>
  <c r="AC103" i="3" s="1"/>
  <c r="AB278" i="3"/>
  <c r="AC278" i="3" s="1"/>
  <c r="AA278" i="3"/>
  <c r="AA344" i="3"/>
  <c r="AB344" i="3"/>
  <c r="AC344" i="3" s="1"/>
  <c r="AA131" i="3"/>
  <c r="AB131" i="3"/>
  <c r="AC131" i="3" s="1"/>
  <c r="AA422" i="3"/>
  <c r="AB422" i="3"/>
  <c r="AC422" i="3" s="1"/>
  <c r="AA235" i="3"/>
  <c r="AB235" i="3"/>
  <c r="AC235" i="3" s="1"/>
  <c r="AA432" i="3"/>
  <c r="AB432" i="3"/>
  <c r="AC432" i="3" s="1"/>
  <c r="AA373" i="3"/>
  <c r="AB373" i="3"/>
  <c r="AC373" i="3" s="1"/>
  <c r="AA188" i="3"/>
  <c r="AB188" i="3"/>
  <c r="AC188" i="3" s="1"/>
  <c r="AA69" i="3"/>
  <c r="AB69" i="3"/>
  <c r="AC69" i="3" s="1"/>
  <c r="AB237" i="3"/>
  <c r="AC237" i="3" s="1"/>
  <c r="AA237" i="3"/>
  <c r="AA382" i="3"/>
  <c r="AB382" i="3"/>
  <c r="AC382" i="3" s="1"/>
  <c r="AB495" i="3"/>
  <c r="AC495" i="3" s="1"/>
  <c r="AA495" i="3"/>
  <c r="AA273" i="3"/>
  <c r="AB273" i="3"/>
  <c r="AC273" i="3" s="1"/>
  <c r="AA348" i="3"/>
  <c r="AB348" i="3"/>
  <c r="AC348" i="3" s="1"/>
  <c r="AB126" i="3"/>
  <c r="AC126" i="3" s="1"/>
  <c r="AA126" i="3"/>
  <c r="AB444" i="3"/>
  <c r="AC444" i="3" s="1"/>
  <c r="AA444" i="3"/>
  <c r="AA209" i="3"/>
  <c r="AB209" i="3"/>
  <c r="AC209" i="3" s="1"/>
  <c r="AA388" i="3"/>
  <c r="AB388" i="3"/>
  <c r="AC388" i="3" s="1"/>
  <c r="AB313" i="3"/>
  <c r="AC313" i="3" s="1"/>
  <c r="AA313" i="3"/>
  <c r="AB410" i="3"/>
  <c r="AC410" i="3" s="1"/>
  <c r="AA410" i="3"/>
  <c r="AA125" i="3"/>
  <c r="AB125" i="3"/>
  <c r="AC125" i="3" s="1"/>
  <c r="AB414" i="3"/>
  <c r="AC414" i="3" s="1"/>
  <c r="AA414" i="3"/>
  <c r="AA205" i="3"/>
  <c r="AB205" i="3"/>
  <c r="AC205" i="3" s="1"/>
  <c r="AA364" i="3"/>
  <c r="AB364" i="3"/>
  <c r="AC364" i="3" s="1"/>
  <c r="AA493" i="3"/>
  <c r="AB493" i="3"/>
  <c r="AC493" i="3" s="1"/>
  <c r="AA320" i="3"/>
  <c r="AB320" i="3"/>
  <c r="AC320" i="3" s="1"/>
  <c r="AB285" i="3"/>
  <c r="AC285" i="3" s="1"/>
  <c r="AA285" i="3"/>
  <c r="AA429" i="3"/>
  <c r="AB429" i="3"/>
  <c r="AC429" i="3" s="1"/>
  <c r="AB309" i="3"/>
  <c r="AC309" i="3" s="1"/>
  <c r="AA309" i="3"/>
  <c r="AA88" i="3"/>
  <c r="AB88" i="3"/>
  <c r="AC88" i="3" s="1"/>
  <c r="AB16" i="3"/>
  <c r="AC16" i="3" s="1"/>
  <c r="AA16" i="3"/>
  <c r="AB434" i="3"/>
  <c r="AC434" i="3" s="1"/>
  <c r="AA434" i="3"/>
  <c r="AB68" i="3"/>
  <c r="AC68" i="3" s="1"/>
  <c r="AA68" i="3"/>
  <c r="AB498" i="3"/>
  <c r="AC498" i="3" s="1"/>
  <c r="AA498" i="3"/>
  <c r="AA162" i="3"/>
  <c r="AB162" i="3"/>
  <c r="AC162" i="3" s="1"/>
  <c r="AA290" i="3"/>
  <c r="AB290" i="3"/>
  <c r="AC290" i="3" s="1"/>
  <c r="AA141" i="3"/>
  <c r="AB141" i="3"/>
  <c r="AC141" i="3" s="1"/>
  <c r="AB93" i="3"/>
  <c r="AC93" i="3" s="1"/>
  <c r="AA93" i="3"/>
  <c r="AA404" i="3"/>
  <c r="AB404" i="3"/>
  <c r="AC404" i="3" s="1"/>
  <c r="AA492" i="3"/>
  <c r="AB492" i="3"/>
  <c r="AC492" i="3" s="1"/>
  <c r="AA223" i="3"/>
  <c r="AB223" i="3"/>
  <c r="AC223" i="3" s="1"/>
  <c r="AB10" i="3"/>
  <c r="AC10" i="3" s="1"/>
  <c r="AA10" i="3"/>
  <c r="AB51" i="3"/>
  <c r="AC51" i="3" s="1"/>
  <c r="AA51" i="3"/>
  <c r="AA411" i="3"/>
  <c r="AB411" i="3"/>
  <c r="AC411" i="3" s="1"/>
  <c r="AB263" i="3"/>
  <c r="AC263" i="3" s="1"/>
  <c r="AA263" i="3"/>
  <c r="AA195" i="3"/>
  <c r="AB195" i="3"/>
  <c r="AC195" i="3" s="1"/>
  <c r="AB435" i="3"/>
  <c r="AC435" i="3" s="1"/>
  <c r="AA435" i="3"/>
  <c r="AA21" i="3"/>
  <c r="AB21" i="3"/>
  <c r="AC21" i="3" s="1"/>
  <c r="AA249" i="3"/>
  <c r="AB249" i="3"/>
  <c r="AC249" i="3" s="1"/>
  <c r="AB403" i="3"/>
  <c r="AC403" i="3" s="1"/>
  <c r="AA403" i="3"/>
  <c r="AB345" i="3"/>
  <c r="AC345" i="3" s="1"/>
  <c r="AA345" i="3"/>
  <c r="AB13" i="3"/>
  <c r="AC13" i="3" s="1"/>
  <c r="AA13" i="3"/>
  <c r="AB261" i="3"/>
  <c r="AC261" i="3" s="1"/>
  <c r="AA261" i="3"/>
  <c r="AB357" i="3"/>
  <c r="AC357" i="3" s="1"/>
  <c r="AA357" i="3"/>
  <c r="AB419" i="3"/>
  <c r="AC419" i="3" s="1"/>
  <c r="AA419" i="3"/>
  <c r="AA171" i="3"/>
  <c r="AB171" i="3"/>
  <c r="AC171" i="3" s="1"/>
  <c r="AB477" i="3"/>
  <c r="AC477" i="3" s="1"/>
  <c r="AA477" i="3"/>
  <c r="AA280" i="3"/>
  <c r="AB280" i="3"/>
  <c r="AC280" i="3" s="1"/>
  <c r="AB174" i="3"/>
  <c r="AC174" i="3" s="1"/>
  <c r="AA174" i="3"/>
  <c r="AA463" i="3"/>
  <c r="AB463" i="3"/>
  <c r="AC463" i="3" s="1"/>
  <c r="AA430" i="3"/>
  <c r="AB430" i="3"/>
  <c r="AC430" i="3" s="1"/>
  <c r="AB121" i="3"/>
  <c r="AC121" i="3" s="1"/>
  <c r="AA121" i="3"/>
  <c r="AA44" i="3"/>
  <c r="AB44" i="3"/>
  <c r="AC44" i="3" s="1"/>
  <c r="AA168" i="3"/>
  <c r="AB168" i="3"/>
  <c r="AC168" i="3" s="1"/>
  <c r="AB468" i="3"/>
  <c r="AC468" i="3" s="1"/>
  <c r="AA468" i="3"/>
  <c r="AB200" i="3"/>
  <c r="AC200" i="3" s="1"/>
  <c r="AA200" i="3"/>
  <c r="AB152" i="3"/>
  <c r="AC152" i="3" s="1"/>
  <c r="AA152" i="3"/>
  <c r="AB4" i="3"/>
  <c r="AC4" i="3" s="1"/>
  <c r="AA4" i="3"/>
  <c r="AA358" i="3"/>
  <c r="AB358" i="3"/>
  <c r="AC358" i="3" s="1"/>
  <c r="AA159" i="3"/>
  <c r="AB159" i="3"/>
  <c r="AC159" i="3" s="1"/>
  <c r="AB70" i="3"/>
  <c r="AC70" i="3" s="1"/>
  <c r="AA70" i="3"/>
  <c r="AB40" i="3"/>
  <c r="AC40" i="3" s="1"/>
  <c r="AA40" i="3"/>
  <c r="AA82" i="3"/>
  <c r="AB82" i="3"/>
  <c r="AC82" i="3" s="1"/>
  <c r="AB113" i="3"/>
  <c r="AC113" i="3" s="1"/>
  <c r="AA113" i="3"/>
  <c r="AA443" i="3"/>
  <c r="AB443" i="3"/>
  <c r="AC443" i="3" s="1"/>
  <c r="AB140" i="3"/>
  <c r="AC140" i="3" s="1"/>
  <c r="AA140" i="3"/>
  <c r="AB29" i="3"/>
  <c r="AC29" i="3" s="1"/>
  <c r="AA29" i="3"/>
  <c r="AA58" i="3"/>
  <c r="AB58" i="3"/>
  <c r="AC58" i="3" s="1"/>
  <c r="AA190" i="3"/>
  <c r="AB190" i="3"/>
  <c r="AC190" i="3" s="1"/>
  <c r="I8" i="11"/>
  <c r="AA11" i="3"/>
  <c r="AB11" i="3"/>
  <c r="AC11" i="3" s="1"/>
  <c r="AA239" i="3"/>
  <c r="AB239" i="3"/>
  <c r="AC239" i="3" s="1"/>
  <c r="AB491" i="3"/>
  <c r="AC491" i="3" s="1"/>
  <c r="AA491" i="3"/>
  <c r="AA417" i="3"/>
  <c r="AB417" i="3"/>
  <c r="AC417" i="3" s="1"/>
  <c r="AA323" i="3"/>
  <c r="AB323" i="3"/>
  <c r="AC323" i="3" s="1"/>
  <c r="AB89" i="3"/>
  <c r="AC89" i="3" s="1"/>
  <c r="AA89" i="3"/>
  <c r="AB25" i="3"/>
  <c r="AC25" i="3" s="1"/>
  <c r="AA25" i="3"/>
  <c r="AA374" i="3"/>
  <c r="AB374" i="3"/>
  <c r="AC374" i="3" s="1"/>
  <c r="AA268" i="3"/>
  <c r="AB268" i="3"/>
  <c r="AC268" i="3" s="1"/>
  <c r="AA81" i="3"/>
  <c r="AB81" i="3"/>
  <c r="AC81" i="3" s="1"/>
  <c r="AA248" i="3"/>
  <c r="AB248" i="3"/>
  <c r="AC248" i="3" s="1"/>
  <c r="AB338" i="3"/>
  <c r="AC338" i="3" s="1"/>
  <c r="AA338" i="3"/>
  <c r="AA256" i="3"/>
  <c r="AB256" i="3"/>
  <c r="AC256" i="3" s="1"/>
  <c r="AB107" i="3"/>
  <c r="AC107" i="3" s="1"/>
  <c r="AA107" i="3"/>
  <c r="AB448" i="3"/>
  <c r="AC448" i="3" s="1"/>
  <c r="AA448" i="3"/>
  <c r="AB289" i="3"/>
  <c r="AC289" i="3" s="1"/>
  <c r="AA289" i="3"/>
  <c r="AA114" i="3"/>
  <c r="AB114" i="3"/>
  <c r="AC114" i="3" s="1"/>
  <c r="AA413" i="3"/>
  <c r="AB413" i="3"/>
  <c r="AC413" i="3" s="1"/>
  <c r="AA470" i="3"/>
  <c r="AB470" i="3"/>
  <c r="AC470" i="3" s="1"/>
  <c r="AB469" i="3"/>
  <c r="AC469" i="3" s="1"/>
  <c r="AA469" i="3"/>
  <c r="AA104" i="3"/>
  <c r="AB104" i="3"/>
  <c r="AC104" i="3" s="1"/>
  <c r="AA246" i="3"/>
  <c r="AB246" i="3"/>
  <c r="AC246" i="3" s="1"/>
  <c r="AA467" i="3"/>
  <c r="AB467" i="3"/>
  <c r="AC467" i="3" s="1"/>
  <c r="AB476" i="3"/>
  <c r="AC476" i="3" s="1"/>
  <c r="AA476" i="3"/>
  <c r="AA229" i="3"/>
  <c r="AB229" i="3"/>
  <c r="AC229" i="3" s="1"/>
  <c r="AA221" i="3"/>
  <c r="AB221" i="3"/>
  <c r="AC221" i="3" s="1"/>
  <c r="AB22" i="3"/>
  <c r="AC22" i="3" s="1"/>
  <c r="AA22" i="3"/>
  <c r="AA368" i="3"/>
  <c r="AB368" i="3"/>
  <c r="AC368" i="3" s="1"/>
  <c r="AA428" i="3"/>
  <c r="AB428" i="3"/>
  <c r="AC428" i="3" s="1"/>
  <c r="AA185" i="3"/>
  <c r="AB185" i="3"/>
  <c r="AC185" i="3" s="1"/>
  <c r="AA99" i="3"/>
  <c r="AB99" i="3"/>
  <c r="AC99" i="3" s="1"/>
  <c r="AB363" i="3"/>
  <c r="AC363" i="3" s="1"/>
  <c r="AA363" i="3"/>
  <c r="AB191" i="3"/>
  <c r="AC191" i="3" s="1"/>
  <c r="AA191" i="3"/>
  <c r="AB216" i="3"/>
  <c r="AC216" i="3" s="1"/>
  <c r="AA216" i="3"/>
  <c r="AB314" i="3"/>
  <c r="AC314" i="3" s="1"/>
  <c r="AA314" i="3"/>
  <c r="AB39" i="3"/>
  <c r="AC39" i="3" s="1"/>
  <c r="AA39" i="3"/>
  <c r="AA18" i="3"/>
  <c r="AB18" i="3"/>
  <c r="AC18" i="3" s="1"/>
  <c r="AB33" i="3"/>
  <c r="AC33" i="3" s="1"/>
  <c r="AA33" i="3"/>
  <c r="AB6" i="3"/>
  <c r="AC6" i="3" s="1"/>
  <c r="AA6" i="3"/>
  <c r="AA177" i="3"/>
  <c r="AB177" i="3"/>
  <c r="AC177" i="3" s="1"/>
  <c r="AA123" i="3"/>
  <c r="AB123" i="3"/>
  <c r="AC123" i="3" s="1"/>
  <c r="AB120" i="3"/>
  <c r="AC120" i="3" s="1"/>
  <c r="AA120" i="3"/>
  <c r="AB392" i="3"/>
  <c r="AC392" i="3" s="1"/>
  <c r="AA392" i="3"/>
  <c r="AA9" i="3"/>
  <c r="AB9" i="3"/>
  <c r="AC9" i="3" s="1"/>
  <c r="AB393" i="3"/>
  <c r="AC393" i="3" s="1"/>
  <c r="AA393" i="3"/>
  <c r="AB266" i="3"/>
  <c r="AC266" i="3" s="1"/>
  <c r="AA266" i="3"/>
  <c r="AA100" i="3"/>
  <c r="AB100" i="3"/>
  <c r="AC100" i="3" s="1"/>
  <c r="AA405" i="3"/>
  <c r="AB405" i="3"/>
  <c r="AC405" i="3" s="1"/>
  <c r="AB170" i="3"/>
  <c r="AC170" i="3" s="1"/>
  <c r="AA170" i="3"/>
  <c r="AA264" i="3"/>
  <c r="AB264" i="3"/>
  <c r="AC264" i="3" s="1"/>
  <c r="AA306" i="3"/>
  <c r="AB306" i="3"/>
  <c r="AC306" i="3" s="1"/>
  <c r="AB243" i="3"/>
  <c r="AC243" i="3" s="1"/>
  <c r="AA243" i="3"/>
  <c r="AA109" i="3"/>
  <c r="AB109" i="3"/>
  <c r="AC109" i="3" s="1"/>
  <c r="AA362" i="3"/>
  <c r="AB362" i="3"/>
  <c r="AC362" i="3" s="1"/>
  <c r="AB165" i="3"/>
  <c r="AC165" i="3" s="1"/>
  <c r="AA165" i="3"/>
  <c r="AA452" i="3"/>
  <c r="AB452" i="3"/>
  <c r="AC452" i="3" s="1"/>
  <c r="AA54" i="3"/>
  <c r="AB54" i="3"/>
  <c r="AC54" i="3" s="1"/>
  <c r="AA370" i="3"/>
  <c r="AB370" i="3"/>
  <c r="AC370" i="3" s="1"/>
  <c r="AB300" i="3"/>
  <c r="AC300" i="3" s="1"/>
  <c r="AA300" i="3"/>
  <c r="AB258" i="3"/>
  <c r="AC258" i="3" s="1"/>
  <c r="AA258" i="3"/>
  <c r="AA80" i="3"/>
  <c r="AB80" i="3"/>
  <c r="AC80" i="3" s="1"/>
  <c r="AA409" i="3"/>
  <c r="AB409" i="3"/>
  <c r="AC409" i="3" s="1"/>
  <c r="AB343" i="3"/>
  <c r="AC343" i="3" s="1"/>
  <c r="AA343" i="3"/>
  <c r="AA110" i="3"/>
  <c r="AB110" i="3"/>
  <c r="AC110" i="3" s="1"/>
  <c r="AA461" i="3"/>
  <c r="AB461" i="3"/>
  <c r="AC461" i="3" s="1"/>
  <c r="AB153" i="3"/>
  <c r="AC153" i="3" s="1"/>
  <c r="AA153" i="3"/>
  <c r="AA299" i="3"/>
  <c r="AB299" i="3"/>
  <c r="AC299" i="3" s="1"/>
  <c r="AA466" i="3"/>
  <c r="AB466" i="3"/>
  <c r="AC466" i="3" s="1"/>
  <c r="AA421" i="3"/>
  <c r="AB421" i="3"/>
  <c r="AC421" i="3" s="1"/>
  <c r="AA76" i="3"/>
  <c r="AB76" i="3"/>
  <c r="AC76" i="3" s="1"/>
  <c r="AB28" i="3"/>
  <c r="AC28" i="3" s="1"/>
  <c r="AA28" i="3"/>
  <c r="AB55" i="3"/>
  <c r="AC55" i="3" s="1"/>
  <c r="AA55" i="3"/>
  <c r="AB31" i="3"/>
  <c r="AC31" i="3" s="1"/>
  <c r="AA31" i="3"/>
  <c r="AA213" i="3"/>
  <c r="AB213" i="3"/>
  <c r="AC213" i="3" s="1"/>
  <c r="AA118" i="3"/>
  <c r="AB118" i="3"/>
  <c r="AC118" i="3" s="1"/>
  <c r="AA56" i="3"/>
  <c r="AB56" i="3"/>
  <c r="AC56" i="3" s="1"/>
  <c r="AB397" i="3"/>
  <c r="AC397" i="3" s="1"/>
  <c r="AA397" i="3"/>
  <c r="AA341" i="3"/>
  <c r="AB341" i="3"/>
  <c r="AC341" i="3" s="1"/>
  <c r="AB354" i="3"/>
  <c r="AC354" i="3" s="1"/>
  <c r="AA354" i="3"/>
  <c r="AA378" i="3"/>
  <c r="AB378" i="3"/>
  <c r="AC378" i="3" s="1"/>
  <c r="AA23" i="3"/>
  <c r="AB23" i="3"/>
  <c r="AC23" i="3" s="1"/>
  <c r="AB360" i="3"/>
  <c r="AC360" i="3" s="1"/>
  <c r="AA360" i="3"/>
  <c r="AA91" i="3"/>
  <c r="AB91" i="3"/>
  <c r="AC91" i="3" s="1"/>
  <c r="AA478" i="3"/>
  <c r="AB478" i="3"/>
  <c r="AC478" i="3" s="1"/>
  <c r="AA473" i="3"/>
  <c r="AB473" i="3"/>
  <c r="AC473" i="3" s="1"/>
  <c r="AB71" i="3"/>
  <c r="AC71" i="3" s="1"/>
  <c r="AA71" i="3"/>
  <c r="AA377" i="3"/>
  <c r="AB377" i="3"/>
  <c r="AC377" i="3" s="1"/>
  <c r="AB63" i="3"/>
  <c r="AC63" i="3" s="1"/>
  <c r="AA63" i="3"/>
  <c r="AB230" i="3"/>
  <c r="AC230" i="3" s="1"/>
  <c r="AA230" i="3"/>
  <c r="AA337" i="3"/>
  <c r="AB337" i="3"/>
  <c r="AC337" i="3" s="1"/>
  <c r="AB164" i="3"/>
  <c r="AC164" i="3" s="1"/>
  <c r="AA164" i="3"/>
  <c r="AA284" i="3"/>
  <c r="AB284" i="3"/>
  <c r="AC284" i="3" s="1"/>
  <c r="AA347" i="3"/>
  <c r="AB347" i="3"/>
  <c r="AC347" i="3" s="1"/>
  <c r="AA97" i="3"/>
  <c r="AB97" i="3"/>
  <c r="AC97" i="3" s="1"/>
  <c r="AB349" i="3"/>
  <c r="AC349" i="3" s="1"/>
  <c r="AA349" i="3"/>
  <c r="AA202" i="3"/>
  <c r="AB202" i="3"/>
  <c r="AC202" i="3" s="1"/>
  <c r="AA293" i="3"/>
  <c r="AB293" i="3"/>
  <c r="AC293" i="3" s="1"/>
  <c r="AA194" i="3"/>
  <c r="AB194" i="3"/>
  <c r="AC194" i="3" s="1"/>
  <c r="AA217" i="3"/>
  <c r="AB217" i="3"/>
  <c r="AC217" i="3" s="1"/>
  <c r="AA96" i="3"/>
  <c r="AB96" i="3"/>
  <c r="AC96" i="3" s="1"/>
  <c r="AB167" i="3"/>
  <c r="AC167" i="3" s="1"/>
  <c r="AA167" i="3"/>
  <c r="AA53" i="3"/>
  <c r="AB53" i="3"/>
  <c r="AC53" i="3" s="1"/>
  <c r="AB45" i="3"/>
  <c r="AC45" i="3" s="1"/>
  <c r="AA45" i="3"/>
  <c r="AB486" i="3"/>
  <c r="AC486" i="3" s="1"/>
  <c r="AA486" i="3"/>
  <c r="AB483" i="3"/>
  <c r="AC483" i="3" s="1"/>
  <c r="AA483" i="3"/>
  <c r="AB176" i="3"/>
  <c r="AC176" i="3" s="1"/>
  <c r="AA176" i="3"/>
  <c r="AA316" i="3"/>
  <c r="AB316" i="3"/>
  <c r="AC316" i="3" s="1"/>
  <c r="AB365" i="3"/>
  <c r="AC365" i="3" s="1"/>
  <c r="AA365" i="3"/>
  <c r="AA462" i="3"/>
  <c r="AB462" i="3"/>
  <c r="AC462" i="3" s="1"/>
  <c r="AB12" i="3"/>
  <c r="AC12" i="3" s="1"/>
  <c r="AA12" i="3"/>
  <c r="AB42" i="3"/>
  <c r="AC42" i="3" s="1"/>
  <c r="AA42" i="3"/>
  <c r="AB225" i="3"/>
  <c r="AC225" i="3" s="1"/>
  <c r="AA225" i="3"/>
  <c r="AA279" i="3"/>
  <c r="AB279" i="3"/>
  <c r="AC279" i="3" s="1"/>
  <c r="AB101" i="3"/>
  <c r="AC101" i="3" s="1"/>
  <c r="AA101" i="3"/>
  <c r="AA361" i="3"/>
  <c r="AB361" i="3"/>
  <c r="AC361" i="3" s="1"/>
  <c r="AB65" i="3"/>
  <c r="AC65" i="3" s="1"/>
  <c r="AA65" i="3"/>
  <c r="AA401" i="3"/>
  <c r="AB401" i="3"/>
  <c r="AC401" i="3" s="1"/>
  <c r="AA423" i="3"/>
  <c r="AB423" i="3"/>
  <c r="AC423" i="3" s="1"/>
  <c r="AB34" i="3"/>
  <c r="AC34" i="3" s="1"/>
  <c r="AA34" i="3"/>
  <c r="AA136" i="3"/>
  <c r="AB136" i="3"/>
  <c r="AC136" i="3" s="1"/>
  <c r="AA350" i="3"/>
  <c r="AB350" i="3"/>
  <c r="AC350" i="3" s="1"/>
  <c r="AA275" i="3"/>
  <c r="AB275" i="3"/>
  <c r="AC275" i="3" s="1"/>
  <c r="AA204" i="3"/>
  <c r="AB204" i="3"/>
  <c r="AC204" i="3" s="1"/>
  <c r="AB500" i="3"/>
  <c r="AC500" i="3" s="1"/>
  <c r="AA500" i="3"/>
  <c r="E7" i="11"/>
  <c r="F7" i="11"/>
  <c r="G7" i="11"/>
  <c r="D9" i="11" l="1"/>
  <c r="F8" i="11"/>
  <c r="G8" i="11"/>
  <c r="E8" i="11"/>
  <c r="D10" i="11" l="1"/>
  <c r="G9" i="11"/>
  <c r="E9" i="11"/>
  <c r="F9" i="11"/>
  <c r="D11" i="11" l="1"/>
  <c r="G10" i="11"/>
  <c r="F10" i="11"/>
  <c r="E10" i="11"/>
  <c r="D12" i="11" l="1"/>
  <c r="F11" i="11"/>
  <c r="G11" i="11"/>
  <c r="E11" i="11"/>
  <c r="D13" i="11" l="1"/>
  <c r="E12" i="11"/>
  <c r="F12" i="11"/>
  <c r="G12" i="11"/>
  <c r="D14" i="11" l="1"/>
  <c r="E13" i="11"/>
  <c r="F13" i="11"/>
  <c r="G13" i="11"/>
  <c r="D15" i="11" l="1"/>
  <c r="F14" i="11"/>
  <c r="E14" i="11"/>
  <c r="G14" i="11"/>
  <c r="D16" i="11" l="1"/>
  <c r="E15" i="11"/>
  <c r="G15" i="11"/>
  <c r="F15" i="11"/>
  <c r="D17" i="11" l="1"/>
  <c r="E16" i="11"/>
  <c r="G16" i="11"/>
  <c r="F16" i="11"/>
  <c r="D18" i="11" l="1"/>
  <c r="F17" i="11"/>
  <c r="E17" i="11"/>
  <c r="G17" i="11"/>
  <c r="D19" i="11" l="1"/>
  <c r="E18" i="11"/>
  <c r="F18" i="11"/>
  <c r="G18" i="11"/>
  <c r="D20" i="11" l="1"/>
  <c r="F19" i="11"/>
  <c r="G19" i="11"/>
  <c r="E19" i="11"/>
  <c r="D21" i="11" l="1"/>
  <c r="G20" i="11"/>
  <c r="F20" i="11"/>
  <c r="E20" i="11"/>
  <c r="D22" i="11" l="1"/>
  <c r="G21" i="11"/>
  <c r="F21" i="11"/>
  <c r="E21" i="11"/>
  <c r="D23" i="11" l="1"/>
  <c r="E22" i="11"/>
  <c r="G22" i="11"/>
  <c r="F22" i="11"/>
  <c r="D24" i="11" l="1"/>
  <c r="E23" i="11"/>
  <c r="F23" i="11"/>
  <c r="G23" i="11"/>
  <c r="D25" i="11" l="1"/>
  <c r="G24" i="11"/>
  <c r="F24" i="11"/>
  <c r="E24" i="11"/>
  <c r="D26" i="11" l="1"/>
  <c r="E25" i="11"/>
  <c r="F25" i="11"/>
  <c r="G25" i="11"/>
  <c r="D27" i="11" l="1"/>
  <c r="G26" i="11"/>
  <c r="F26" i="11"/>
  <c r="E26" i="11"/>
  <c r="D28" i="11" l="1"/>
  <c r="F27" i="11"/>
  <c r="E27" i="11"/>
  <c r="G27" i="11"/>
  <c r="D29" i="11" l="1"/>
  <c r="G28" i="11"/>
  <c r="E28" i="11"/>
  <c r="F28" i="11"/>
  <c r="D30" i="11" l="1"/>
  <c r="G29" i="11"/>
  <c r="E29" i="11"/>
  <c r="F29" i="11"/>
  <c r="D31" i="11" l="1"/>
  <c r="G30" i="11"/>
  <c r="E30" i="11"/>
  <c r="F30" i="11"/>
  <c r="D32" i="11" l="1"/>
  <c r="E31" i="11"/>
  <c r="G31" i="11"/>
  <c r="F31" i="11"/>
  <c r="D33" i="11" l="1"/>
  <c r="E32" i="11"/>
  <c r="F32" i="11"/>
  <c r="G32" i="11"/>
  <c r="D34" i="11" l="1"/>
  <c r="E33" i="11"/>
  <c r="F33" i="11"/>
  <c r="G33" i="11"/>
  <c r="D35" i="11" l="1"/>
  <c r="G34" i="11"/>
  <c r="E34" i="11"/>
  <c r="F34" i="11"/>
  <c r="D36" i="11" l="1"/>
  <c r="G35" i="11"/>
  <c r="F35" i="11"/>
  <c r="E35" i="11"/>
  <c r="D37" i="11" l="1"/>
  <c r="E36" i="11"/>
  <c r="F36" i="11"/>
  <c r="G36" i="11"/>
  <c r="D38" i="11" l="1"/>
  <c r="G37" i="11"/>
  <c r="F37" i="11"/>
  <c r="E37" i="11"/>
  <c r="D39" i="11" l="1"/>
  <c r="G38" i="11"/>
  <c r="F38" i="11"/>
  <c r="E38" i="11"/>
  <c r="D40" i="11" l="1"/>
  <c r="E39" i="11"/>
  <c r="G39" i="11"/>
  <c r="F39" i="11"/>
  <c r="D41" i="11" l="1"/>
  <c r="G40" i="11"/>
  <c r="E40" i="11"/>
  <c r="F40" i="11"/>
  <c r="D42" i="11" l="1"/>
  <c r="G41" i="11"/>
  <c r="E41" i="11"/>
  <c r="F41" i="11"/>
  <c r="D43" i="11" l="1"/>
  <c r="G42" i="11"/>
  <c r="E42" i="11"/>
  <c r="F42" i="11"/>
  <c r="D44" i="11" l="1"/>
  <c r="G43" i="11"/>
  <c r="F43" i="11"/>
  <c r="E43" i="11"/>
  <c r="D45" i="11" l="1"/>
  <c r="G44" i="11"/>
  <c r="E44" i="11"/>
  <c r="F44" i="11"/>
  <c r="D46" i="11" l="1"/>
  <c r="E45" i="11"/>
  <c r="G45" i="11"/>
  <c r="F45" i="11"/>
  <c r="D47" i="11" l="1"/>
  <c r="E46" i="11"/>
  <c r="F46" i="11"/>
  <c r="G46" i="11"/>
  <c r="D48" i="11" l="1"/>
  <c r="F47" i="11"/>
  <c r="E47" i="11"/>
  <c r="G47" i="11"/>
  <c r="D49" i="11" l="1"/>
  <c r="E48" i="11"/>
  <c r="G48" i="11"/>
  <c r="F48" i="11"/>
  <c r="D50" i="11" l="1"/>
  <c r="G49" i="11"/>
  <c r="F49" i="11"/>
  <c r="E49" i="11"/>
  <c r="D51" i="11" l="1"/>
  <c r="E50" i="11"/>
  <c r="G50" i="11"/>
  <c r="F50" i="11"/>
  <c r="D52" i="11" l="1"/>
  <c r="F51" i="11"/>
  <c r="G51" i="11"/>
  <c r="E51" i="11"/>
  <c r="D53" i="11" l="1"/>
  <c r="E52" i="11"/>
  <c r="F52" i="11"/>
  <c r="G52" i="11"/>
  <c r="D54" i="11" l="1"/>
  <c r="G53" i="11"/>
  <c r="F53" i="11"/>
  <c r="E53" i="11"/>
  <c r="D55" i="11" l="1"/>
  <c r="G54" i="11"/>
  <c r="F54" i="11"/>
  <c r="E54" i="11"/>
  <c r="D56" i="11" l="1"/>
  <c r="F55" i="11"/>
  <c r="E55" i="11"/>
  <c r="G55" i="11"/>
  <c r="D57" i="11" l="1"/>
  <c r="E56" i="11"/>
  <c r="G56" i="11"/>
  <c r="F56" i="11"/>
  <c r="D58" i="11" l="1"/>
  <c r="E57" i="11"/>
  <c r="F57" i="11"/>
  <c r="G57" i="11"/>
  <c r="D59" i="11" l="1"/>
  <c r="F58" i="11"/>
  <c r="E58" i="11"/>
  <c r="G58" i="11"/>
  <c r="D60" i="11" l="1"/>
  <c r="F59" i="11"/>
  <c r="G59" i="11"/>
  <c r="E59" i="11"/>
  <c r="D61" i="11" l="1"/>
  <c r="E60" i="11"/>
  <c r="F60" i="11"/>
  <c r="G60" i="11"/>
  <c r="D62" i="11" l="1"/>
  <c r="E61" i="11"/>
  <c r="F61" i="11"/>
  <c r="G61" i="11"/>
  <c r="D63" i="11" l="1"/>
  <c r="G62" i="11"/>
  <c r="F62" i="11"/>
  <c r="E62" i="11"/>
  <c r="D64" i="11" l="1"/>
  <c r="E63" i="11"/>
  <c r="F63" i="11"/>
  <c r="G63" i="11"/>
  <c r="D65" i="11" l="1"/>
  <c r="E64" i="11"/>
  <c r="G64" i="11"/>
  <c r="F64" i="11"/>
  <c r="D66" i="11" l="1"/>
  <c r="F65" i="11"/>
  <c r="E65" i="11"/>
  <c r="G65" i="11"/>
  <c r="D67" i="11" l="1"/>
  <c r="F66" i="11"/>
  <c r="G66" i="11"/>
  <c r="E66" i="11"/>
  <c r="D68" i="11" l="1"/>
  <c r="F67" i="11"/>
  <c r="G67" i="11"/>
  <c r="E67" i="11"/>
  <c r="D69" i="11" l="1"/>
  <c r="G68" i="11"/>
  <c r="E68" i="11"/>
  <c r="F68" i="11"/>
  <c r="D70" i="11" l="1"/>
  <c r="E69" i="11"/>
  <c r="G69" i="11"/>
  <c r="F69" i="11"/>
  <c r="D71" i="11" l="1"/>
  <c r="E70" i="11"/>
  <c r="G70" i="11"/>
  <c r="F70" i="11"/>
  <c r="D72" i="11" l="1"/>
  <c r="G71" i="11"/>
  <c r="E71" i="11"/>
  <c r="F71" i="11"/>
  <c r="D73" i="11" l="1"/>
  <c r="G72" i="11"/>
  <c r="E72" i="11"/>
  <c r="F72" i="11"/>
  <c r="D74" i="11" l="1"/>
  <c r="E73" i="11"/>
  <c r="G73" i="11"/>
  <c r="F73" i="11"/>
  <c r="D75" i="11" l="1"/>
  <c r="F74" i="11"/>
  <c r="E74" i="11"/>
  <c r="G74" i="11"/>
  <c r="D76" i="11" l="1"/>
  <c r="G75" i="11"/>
  <c r="E75" i="11"/>
  <c r="F75" i="11"/>
  <c r="D77" i="11" l="1"/>
  <c r="F76" i="11"/>
  <c r="E76" i="11"/>
  <c r="G76" i="11"/>
  <c r="D78" i="11" l="1"/>
  <c r="E77" i="11"/>
  <c r="F77" i="11"/>
  <c r="G77" i="11"/>
  <c r="D79" i="11" l="1"/>
  <c r="G78" i="11"/>
  <c r="F78" i="11"/>
  <c r="E78" i="11"/>
  <c r="D80" i="11" l="1"/>
  <c r="G79" i="11"/>
  <c r="F79" i="11"/>
  <c r="E79" i="11"/>
  <c r="D81" i="11" l="1"/>
  <c r="G80" i="11"/>
  <c r="E80" i="11"/>
  <c r="F80" i="11"/>
  <c r="D82" i="11" l="1"/>
  <c r="G81" i="11"/>
  <c r="E81" i="11"/>
  <c r="F81" i="11"/>
  <c r="D83" i="11" l="1"/>
  <c r="G82" i="11"/>
  <c r="E82" i="11"/>
  <c r="F82" i="11"/>
  <c r="D84" i="11" l="1"/>
  <c r="G83" i="11"/>
  <c r="E83" i="11"/>
  <c r="F83" i="11"/>
  <c r="D85" i="11" l="1"/>
  <c r="E84" i="11"/>
  <c r="F84" i="11"/>
  <c r="G84" i="11"/>
  <c r="D86" i="11" l="1"/>
  <c r="G85" i="11"/>
  <c r="F85" i="11"/>
  <c r="E85" i="11"/>
  <c r="D87" i="11" l="1"/>
  <c r="F86" i="11"/>
  <c r="E86" i="11"/>
  <c r="G86" i="11"/>
  <c r="D88" i="11" l="1"/>
  <c r="G87" i="11"/>
  <c r="F87" i="11"/>
  <c r="E87" i="11"/>
  <c r="D89" i="11" l="1"/>
  <c r="E88" i="11"/>
  <c r="G88" i="11"/>
  <c r="F88" i="11"/>
  <c r="D90" i="11" l="1"/>
  <c r="F89" i="11"/>
  <c r="E89" i="11"/>
  <c r="G89" i="11"/>
  <c r="D91" i="11" l="1"/>
  <c r="E90" i="11"/>
  <c r="F90" i="11"/>
  <c r="G90" i="11"/>
  <c r="D92" i="11" l="1"/>
  <c r="G91" i="11"/>
  <c r="F91" i="11"/>
  <c r="E91" i="11"/>
  <c r="D93" i="11" l="1"/>
  <c r="E92" i="11"/>
  <c r="G92" i="11"/>
  <c r="F92" i="11"/>
  <c r="D94" i="11" l="1"/>
  <c r="G93" i="11"/>
  <c r="F93" i="11"/>
  <c r="E93" i="11"/>
  <c r="D95" i="11" l="1"/>
  <c r="F94" i="11"/>
  <c r="E94" i="11"/>
  <c r="G94" i="11"/>
  <c r="D96" i="11" l="1"/>
  <c r="G95" i="11"/>
  <c r="E95" i="11"/>
  <c r="F95" i="11"/>
  <c r="D97" i="11" l="1"/>
  <c r="G96" i="11"/>
  <c r="F96" i="11"/>
  <c r="E96" i="11"/>
  <c r="D98" i="11" l="1"/>
  <c r="F97" i="11"/>
  <c r="G97" i="11"/>
  <c r="E97" i="11"/>
  <c r="D99" i="11" l="1"/>
  <c r="E98" i="11"/>
  <c r="F98" i="11"/>
  <c r="G98" i="11"/>
  <c r="D100" i="11" l="1"/>
  <c r="E99" i="11"/>
  <c r="G99" i="11"/>
  <c r="F99" i="11"/>
  <c r="D101" i="11" l="1"/>
  <c r="F100" i="11"/>
  <c r="G100" i="11"/>
  <c r="E100" i="11"/>
  <c r="D102" i="11" l="1"/>
  <c r="G101" i="11"/>
  <c r="F101" i="11"/>
  <c r="E101" i="11"/>
  <c r="D103" i="11" l="1"/>
  <c r="E102" i="11"/>
  <c r="F102" i="11"/>
  <c r="G102" i="11"/>
  <c r="D104" i="11" l="1"/>
  <c r="E103" i="11"/>
  <c r="F103" i="11"/>
  <c r="G103" i="11"/>
  <c r="D105" i="11" l="1"/>
  <c r="G104" i="11"/>
  <c r="F104" i="11"/>
  <c r="E104" i="11"/>
  <c r="D106" i="11" l="1"/>
  <c r="E105" i="11"/>
  <c r="G105" i="11"/>
  <c r="F105" i="11"/>
  <c r="D107" i="11" l="1"/>
  <c r="E106" i="11"/>
  <c r="F106" i="11"/>
  <c r="G106" i="11"/>
  <c r="D108" i="11" l="1"/>
  <c r="G107" i="11"/>
  <c r="E107" i="11"/>
  <c r="F107" i="11"/>
  <c r="D109" i="11" l="1"/>
  <c r="E108" i="11"/>
  <c r="G108" i="11"/>
  <c r="F108" i="11"/>
  <c r="D110" i="11" l="1"/>
  <c r="F109" i="11"/>
  <c r="E109" i="11"/>
  <c r="G109" i="11"/>
  <c r="D111" i="11" l="1"/>
  <c r="E110" i="11"/>
  <c r="G110" i="11"/>
  <c r="F110" i="11"/>
  <c r="D112" i="11" l="1"/>
  <c r="F111" i="11"/>
  <c r="G111" i="11"/>
  <c r="E111" i="11"/>
  <c r="D113" i="11" l="1"/>
  <c r="E112" i="11"/>
  <c r="G112" i="11"/>
  <c r="F112" i="11"/>
  <c r="D114" i="11" l="1"/>
  <c r="G113" i="11"/>
  <c r="F113" i="11"/>
  <c r="E113" i="11"/>
  <c r="D115" i="11" l="1"/>
  <c r="E114" i="11"/>
  <c r="F114" i="11"/>
  <c r="G114" i="11"/>
  <c r="D116" i="11" l="1"/>
  <c r="G115" i="11"/>
  <c r="E115" i="11"/>
  <c r="F115" i="11"/>
  <c r="D117" i="11" l="1"/>
  <c r="E116" i="11"/>
  <c r="G116" i="11"/>
  <c r="F116" i="11"/>
  <c r="D118" i="11" l="1"/>
  <c r="F117" i="11"/>
  <c r="E117" i="11"/>
  <c r="G117" i="11"/>
  <c r="D119" i="11" l="1"/>
  <c r="F118" i="11"/>
  <c r="G118" i="11"/>
  <c r="E118" i="11"/>
  <c r="D120" i="11" l="1"/>
  <c r="F119" i="11"/>
  <c r="G119" i="11"/>
  <c r="E119" i="11"/>
  <c r="D121" i="11" l="1"/>
  <c r="F120" i="11"/>
  <c r="E120" i="11"/>
  <c r="G120" i="11"/>
  <c r="D122" i="11" l="1"/>
  <c r="G121" i="11"/>
  <c r="F121" i="11"/>
  <c r="E121" i="11"/>
  <c r="D123" i="11" l="1"/>
  <c r="E122" i="11"/>
  <c r="G122" i="11"/>
  <c r="F122" i="11"/>
  <c r="D124" i="11" l="1"/>
  <c r="G123" i="11"/>
  <c r="E123" i="11"/>
  <c r="F123" i="11"/>
  <c r="D125" i="11" l="1"/>
  <c r="E124" i="11"/>
  <c r="G124" i="11"/>
  <c r="F124" i="11"/>
  <c r="D126" i="11" l="1"/>
  <c r="F125" i="11"/>
  <c r="E125" i="11"/>
  <c r="G125" i="11"/>
  <c r="D127" i="11" l="1"/>
  <c r="F126" i="11"/>
  <c r="G126" i="11"/>
  <c r="E126" i="11"/>
  <c r="D128" i="11" l="1"/>
  <c r="G127" i="11"/>
  <c r="F127" i="11"/>
  <c r="E127" i="11"/>
  <c r="D129" i="11" l="1"/>
  <c r="F128" i="11"/>
  <c r="G128" i="11"/>
  <c r="E128" i="11"/>
  <c r="D130" i="11" l="1"/>
  <c r="G129" i="11"/>
  <c r="E129" i="11"/>
  <c r="F129" i="11"/>
  <c r="D131" i="11" l="1"/>
  <c r="G130" i="11"/>
  <c r="E130" i="11"/>
  <c r="F130" i="11"/>
  <c r="D132" i="11" l="1"/>
  <c r="G131" i="11"/>
  <c r="E131" i="11"/>
  <c r="F131" i="11"/>
  <c r="D133" i="11" l="1"/>
  <c r="G132" i="11"/>
  <c r="E132" i="11"/>
  <c r="F132" i="11"/>
  <c r="D134" i="11" l="1"/>
  <c r="F133" i="11"/>
  <c r="G133" i="11"/>
  <c r="E133" i="11"/>
  <c r="D135" i="11" l="1"/>
  <c r="G134" i="11"/>
  <c r="E134" i="11"/>
  <c r="F134" i="11"/>
  <c r="D136" i="11" l="1"/>
  <c r="G135" i="11"/>
  <c r="E135" i="11"/>
  <c r="F135" i="11"/>
  <c r="D137" i="11" l="1"/>
  <c r="E136" i="11"/>
  <c r="F136" i="11"/>
  <c r="G136" i="11"/>
  <c r="D138" i="11" l="1"/>
  <c r="G137" i="11"/>
  <c r="F137" i="11"/>
  <c r="E137" i="11"/>
  <c r="D139" i="11" l="1"/>
  <c r="E138" i="11"/>
  <c r="G138" i="11"/>
  <c r="F138" i="11"/>
  <c r="D140" i="11" l="1"/>
  <c r="G139" i="11"/>
  <c r="E139" i="11"/>
  <c r="F139" i="11"/>
  <c r="D141" i="11" l="1"/>
  <c r="G140" i="11"/>
  <c r="E140" i="11"/>
  <c r="F140" i="11"/>
  <c r="D142" i="11" l="1"/>
  <c r="F141" i="11"/>
  <c r="G141" i="11"/>
  <c r="E141" i="11"/>
  <c r="D143" i="11" l="1"/>
  <c r="G142" i="11"/>
  <c r="F142" i="11"/>
  <c r="E142" i="11"/>
  <c r="D144" i="11" l="1"/>
  <c r="G143" i="11"/>
  <c r="E143" i="11"/>
  <c r="F143" i="11"/>
  <c r="D145" i="11" l="1"/>
  <c r="G144" i="11"/>
  <c r="E144" i="11"/>
  <c r="F144" i="11"/>
  <c r="D146" i="11" l="1"/>
  <c r="G145" i="11"/>
  <c r="E145" i="11"/>
  <c r="F145" i="11"/>
  <c r="D147" i="11" l="1"/>
  <c r="G146" i="11"/>
  <c r="E146" i="11"/>
  <c r="F146" i="11"/>
  <c r="D148" i="11" l="1"/>
  <c r="E147" i="11"/>
  <c r="G147" i="11"/>
  <c r="F147" i="11"/>
  <c r="D149" i="11" l="1"/>
  <c r="E148" i="11"/>
  <c r="F148" i="11"/>
  <c r="G148" i="11"/>
  <c r="D150" i="11" l="1"/>
  <c r="G149" i="11"/>
  <c r="F149" i="11"/>
  <c r="E149" i="11"/>
  <c r="D151" i="11" l="1"/>
  <c r="E150" i="11"/>
  <c r="G150" i="11"/>
  <c r="F150" i="11"/>
  <c r="D152" i="11" l="1"/>
  <c r="E151" i="11"/>
  <c r="F151" i="11"/>
  <c r="G151" i="11"/>
  <c r="D153" i="11" l="1"/>
  <c r="G152" i="11"/>
  <c r="F152" i="11"/>
  <c r="E152" i="11"/>
  <c r="D154" i="11" l="1"/>
  <c r="G153" i="11"/>
  <c r="E153" i="11"/>
  <c r="F153" i="11"/>
  <c r="D155" i="11" l="1"/>
  <c r="E154" i="11"/>
  <c r="G154" i="11"/>
  <c r="F154" i="11"/>
  <c r="D156" i="11" l="1"/>
  <c r="E155" i="11"/>
  <c r="G155" i="11"/>
  <c r="F155" i="11"/>
  <c r="D157" i="11" l="1"/>
  <c r="E156" i="11"/>
  <c r="F156" i="11"/>
  <c r="G156" i="11"/>
  <c r="D158" i="11" l="1"/>
  <c r="G157" i="11"/>
  <c r="E157" i="11"/>
  <c r="F157" i="11"/>
  <c r="D159" i="11" l="1"/>
  <c r="F158" i="11"/>
  <c r="E158" i="11"/>
  <c r="G158" i="11"/>
  <c r="D160" i="11" l="1"/>
  <c r="E159" i="11"/>
  <c r="G159" i="11"/>
  <c r="F159" i="11"/>
  <c r="D161" i="11" l="1"/>
  <c r="E160" i="11"/>
  <c r="F160" i="11"/>
  <c r="G160" i="11"/>
  <c r="D162" i="11" l="1"/>
  <c r="G161" i="11"/>
  <c r="E161" i="11"/>
  <c r="F161" i="11"/>
  <c r="D163" i="11" l="1"/>
  <c r="E162" i="11"/>
  <c r="F162" i="11"/>
  <c r="G162" i="11"/>
  <c r="D164" i="11" l="1"/>
  <c r="G163" i="11"/>
  <c r="F163" i="11"/>
  <c r="E163" i="11"/>
  <c r="D165" i="11" l="1"/>
  <c r="E164" i="11"/>
  <c r="G164" i="11"/>
  <c r="F164" i="11"/>
  <c r="D166" i="11" l="1"/>
  <c r="F165" i="11"/>
  <c r="E165" i="11"/>
  <c r="G165" i="11"/>
  <c r="D167" i="11" l="1"/>
  <c r="E166" i="11"/>
  <c r="F166" i="11"/>
  <c r="G166" i="11"/>
  <c r="D168" i="11" l="1"/>
  <c r="G167" i="11"/>
  <c r="E167" i="11"/>
  <c r="F167" i="11"/>
  <c r="D169" i="11" l="1"/>
  <c r="E168" i="11"/>
  <c r="G168" i="11"/>
  <c r="F168" i="11"/>
  <c r="D170" i="11" l="1"/>
  <c r="G169" i="11"/>
  <c r="E169" i="11"/>
  <c r="F169" i="11"/>
  <c r="D171" i="11" l="1"/>
  <c r="E170" i="11"/>
  <c r="F170" i="11"/>
  <c r="G170" i="11"/>
  <c r="D172" i="11" l="1"/>
  <c r="E171" i="11"/>
  <c r="G171" i="11"/>
  <c r="F171" i="11"/>
  <c r="D173" i="11" l="1"/>
  <c r="G172" i="11"/>
  <c r="E172" i="11"/>
  <c r="F172" i="11"/>
  <c r="D174" i="11" l="1"/>
  <c r="F173" i="11"/>
  <c r="G173" i="11"/>
  <c r="E173" i="11"/>
  <c r="D175" i="11" l="1"/>
  <c r="F174" i="11"/>
  <c r="G174" i="11"/>
  <c r="E174" i="11"/>
  <c r="D176" i="11" l="1"/>
  <c r="E175" i="11"/>
  <c r="G175" i="11"/>
  <c r="F175" i="11"/>
  <c r="D177" i="11" l="1"/>
  <c r="E176" i="11"/>
  <c r="G176" i="11"/>
  <c r="F176" i="11"/>
  <c r="D178" i="11" l="1"/>
  <c r="F177" i="11"/>
  <c r="G177" i="11"/>
  <c r="E177" i="11"/>
  <c r="D179" i="11" l="1"/>
  <c r="G178" i="11"/>
  <c r="E178" i="11"/>
  <c r="F178" i="11"/>
  <c r="D180" i="11" l="1"/>
  <c r="E179" i="11"/>
  <c r="G179" i="11"/>
  <c r="F179" i="11"/>
  <c r="D181" i="11" l="1"/>
  <c r="F180" i="11"/>
  <c r="G180" i="11"/>
  <c r="E180" i="11"/>
  <c r="D182" i="11" l="1"/>
  <c r="G181" i="11"/>
  <c r="E181" i="11"/>
  <c r="F181" i="11"/>
  <c r="D183" i="11" l="1"/>
  <c r="F182" i="11"/>
  <c r="G182" i="11"/>
  <c r="E182" i="11"/>
  <c r="D184" i="11" l="1"/>
  <c r="F183" i="11"/>
  <c r="E183" i="11"/>
  <c r="G183" i="11"/>
  <c r="D185" i="11" l="1"/>
  <c r="F184" i="11"/>
  <c r="G184" i="11"/>
  <c r="E184" i="11"/>
  <c r="D186" i="11" l="1"/>
  <c r="F185" i="11"/>
  <c r="E185" i="11"/>
  <c r="G185" i="11"/>
  <c r="D187" i="11" l="1"/>
  <c r="F186" i="11"/>
  <c r="E186" i="11"/>
  <c r="G186" i="11"/>
  <c r="D188" i="11" l="1"/>
  <c r="F187" i="11"/>
  <c r="G187" i="11"/>
  <c r="E187" i="11"/>
  <c r="D189" i="11" l="1"/>
  <c r="G188" i="11"/>
  <c r="E188" i="11"/>
  <c r="F188" i="11"/>
  <c r="D190" i="11" l="1"/>
  <c r="E189" i="11"/>
  <c r="G189" i="11"/>
  <c r="F189" i="11"/>
  <c r="D191" i="11" l="1"/>
  <c r="G190" i="11"/>
  <c r="F190" i="11"/>
  <c r="E190" i="11"/>
  <c r="D192" i="11" l="1"/>
  <c r="E191" i="11"/>
  <c r="F191" i="11"/>
  <c r="G191" i="11"/>
  <c r="D193" i="11" l="1"/>
  <c r="G192" i="11"/>
  <c r="E192" i="11"/>
  <c r="F192" i="11"/>
  <c r="D194" i="11" l="1"/>
  <c r="E193" i="11"/>
  <c r="G193" i="11"/>
  <c r="F193" i="11"/>
  <c r="D195" i="11" l="1"/>
  <c r="E194" i="11"/>
  <c r="G194" i="11"/>
  <c r="F194" i="11"/>
  <c r="D196" i="11" l="1"/>
  <c r="F195" i="11"/>
  <c r="E195" i="11"/>
  <c r="G195" i="11"/>
  <c r="D197" i="11" l="1"/>
  <c r="G196" i="11"/>
  <c r="F196" i="11"/>
  <c r="E196" i="11"/>
  <c r="D198" i="11" l="1"/>
  <c r="E197" i="11"/>
  <c r="F197" i="11"/>
  <c r="G197" i="11"/>
  <c r="D199" i="11" l="1"/>
  <c r="F198" i="11"/>
  <c r="G198" i="11"/>
  <c r="E198" i="11"/>
  <c r="D200" i="11" l="1"/>
  <c r="G199" i="11"/>
  <c r="E199" i="11"/>
  <c r="F199" i="11"/>
  <c r="D201" i="11" l="1"/>
  <c r="F200" i="11"/>
  <c r="E200" i="11"/>
  <c r="G200" i="11"/>
  <c r="D202" i="11" l="1"/>
  <c r="F201" i="11"/>
  <c r="E201" i="11"/>
  <c r="G201" i="11"/>
  <c r="D203" i="11" l="1"/>
  <c r="F202" i="11"/>
  <c r="E202" i="11"/>
  <c r="G202" i="11"/>
  <c r="D204" i="11" l="1"/>
  <c r="E203" i="11"/>
  <c r="F203" i="11"/>
  <c r="G203" i="11"/>
  <c r="D205" i="11" l="1"/>
  <c r="F204" i="11"/>
  <c r="E204" i="11"/>
  <c r="G204" i="11"/>
  <c r="D206" i="11" l="1"/>
  <c r="F205" i="11"/>
  <c r="G205" i="11"/>
  <c r="E205" i="11"/>
  <c r="D207" i="11" l="1"/>
  <c r="G206" i="11"/>
  <c r="F206" i="11"/>
  <c r="E206" i="11"/>
  <c r="D208" i="11" l="1"/>
  <c r="G207" i="11"/>
  <c r="F207" i="11"/>
  <c r="E207" i="11"/>
  <c r="D209" i="11" l="1"/>
  <c r="G208" i="11"/>
  <c r="F208" i="11"/>
  <c r="E208" i="11"/>
  <c r="D210" i="11" l="1"/>
  <c r="E209" i="11"/>
  <c r="G209" i="11"/>
  <c r="F209" i="11"/>
  <c r="D211" i="11" l="1"/>
  <c r="E210" i="11"/>
  <c r="F210" i="11"/>
  <c r="G210" i="11"/>
  <c r="D212" i="11" l="1"/>
  <c r="G211" i="11"/>
  <c r="E211" i="11"/>
  <c r="F211" i="11"/>
  <c r="D213" i="11" l="1"/>
  <c r="G212" i="11"/>
  <c r="E212" i="11"/>
  <c r="F212" i="11"/>
  <c r="D214" i="11" l="1"/>
  <c r="E213" i="11"/>
  <c r="G213" i="11"/>
  <c r="F213" i="11"/>
  <c r="D215" i="11" l="1"/>
  <c r="F214" i="11"/>
  <c r="G214" i="11"/>
  <c r="E214" i="11"/>
  <c r="D216" i="11" l="1"/>
  <c r="E215" i="11"/>
  <c r="G215" i="11"/>
  <c r="F215" i="11"/>
  <c r="D217" i="11" l="1"/>
  <c r="G216" i="11"/>
  <c r="F216" i="11"/>
  <c r="E216" i="11"/>
  <c r="D218" i="11" l="1"/>
  <c r="G217" i="11"/>
  <c r="E217" i="11"/>
  <c r="F217" i="11"/>
  <c r="D219" i="11" l="1"/>
  <c r="F218" i="11"/>
  <c r="G218" i="11"/>
  <c r="E218" i="11"/>
  <c r="D220" i="11" l="1"/>
  <c r="G219" i="11"/>
  <c r="F219" i="11"/>
  <c r="E219" i="11"/>
  <c r="D221" i="11" l="1"/>
  <c r="E220" i="11"/>
  <c r="F220" i="11"/>
  <c r="G220" i="11"/>
  <c r="D222" i="11" l="1"/>
  <c r="E221" i="11"/>
  <c r="G221" i="11"/>
  <c r="F221" i="11"/>
  <c r="D223" i="11" l="1"/>
  <c r="G222" i="11"/>
  <c r="E222" i="11"/>
  <c r="F222" i="11"/>
  <c r="D224" i="11" l="1"/>
  <c r="F223" i="11"/>
  <c r="G223" i="11"/>
  <c r="E223" i="11"/>
  <c r="D225" i="11" l="1"/>
  <c r="G224" i="11"/>
  <c r="E224" i="11"/>
  <c r="F224" i="11"/>
  <c r="D226" i="11" l="1"/>
  <c r="E225" i="11"/>
  <c r="G225" i="11"/>
  <c r="F225" i="11"/>
  <c r="D227" i="11" l="1"/>
  <c r="E226" i="11"/>
  <c r="G226" i="11"/>
  <c r="F226" i="11"/>
  <c r="D228" i="11" l="1"/>
  <c r="E227" i="11"/>
  <c r="F227" i="11"/>
  <c r="G227" i="11"/>
  <c r="D229" i="11" l="1"/>
  <c r="E228" i="11"/>
  <c r="G228" i="11"/>
  <c r="F228" i="11"/>
  <c r="D230" i="11" l="1"/>
  <c r="E229" i="11"/>
  <c r="G229" i="11"/>
  <c r="F229" i="11"/>
  <c r="D231" i="11" l="1"/>
  <c r="F230" i="11"/>
  <c r="E230" i="11"/>
  <c r="G230" i="11"/>
  <c r="D232" i="11" l="1"/>
  <c r="F231" i="11"/>
  <c r="G231" i="11"/>
  <c r="E231" i="11"/>
  <c r="D233" i="11" l="1"/>
  <c r="G232" i="11"/>
  <c r="E232" i="11"/>
  <c r="F232" i="11"/>
  <c r="D234" i="11" l="1"/>
  <c r="E233" i="11"/>
  <c r="G233" i="11"/>
  <c r="F233" i="11"/>
  <c r="D235" i="11" l="1"/>
  <c r="F234" i="11"/>
  <c r="G234" i="11"/>
  <c r="E234" i="11"/>
  <c r="D236" i="11" l="1"/>
  <c r="F235" i="11"/>
  <c r="E235" i="11"/>
  <c r="G235" i="11"/>
  <c r="D237" i="11" l="1"/>
  <c r="E236" i="11"/>
  <c r="G236" i="11"/>
  <c r="F236" i="11"/>
  <c r="D238" i="11" l="1"/>
  <c r="G237" i="11"/>
  <c r="F237" i="11"/>
  <c r="E237" i="11"/>
  <c r="D239" i="11" l="1"/>
  <c r="E238" i="11"/>
  <c r="G238" i="11"/>
  <c r="F238" i="11"/>
  <c r="D240" i="11" l="1"/>
  <c r="F239" i="11"/>
  <c r="G239" i="11"/>
  <c r="E239" i="11"/>
  <c r="D241" i="11" l="1"/>
  <c r="G240" i="11"/>
  <c r="E240" i="11"/>
  <c r="F240" i="11"/>
  <c r="D242" i="11" l="1"/>
  <c r="E241" i="11"/>
  <c r="G241" i="11"/>
  <c r="F241" i="11"/>
  <c r="D243" i="11" l="1"/>
  <c r="E242" i="11"/>
  <c r="F242" i="11"/>
  <c r="G242" i="11"/>
  <c r="D244" i="11" l="1"/>
  <c r="F243" i="11"/>
  <c r="G243" i="11"/>
  <c r="E243" i="11"/>
  <c r="D245" i="11" l="1"/>
  <c r="G244" i="11"/>
  <c r="E244" i="11"/>
  <c r="F244" i="11"/>
  <c r="D246" i="11" l="1"/>
  <c r="E245" i="11"/>
  <c r="G245" i="11"/>
  <c r="F245" i="11"/>
  <c r="D247" i="11" l="1"/>
  <c r="G246" i="11"/>
  <c r="F246" i="11"/>
  <c r="E246" i="11"/>
  <c r="D248" i="11" l="1"/>
  <c r="G247" i="11"/>
  <c r="F247" i="11"/>
  <c r="E247" i="11"/>
  <c r="D249" i="11" l="1"/>
  <c r="E248" i="11"/>
  <c r="G248" i="11"/>
  <c r="F248" i="11"/>
  <c r="D250" i="11" l="1"/>
  <c r="E249" i="11"/>
  <c r="F249" i="11"/>
  <c r="G249" i="11"/>
  <c r="D251" i="11" l="1"/>
  <c r="G250" i="11"/>
  <c r="E250" i="11"/>
  <c r="F250" i="11"/>
  <c r="D252" i="11" l="1"/>
  <c r="F251" i="11"/>
  <c r="G251" i="11"/>
  <c r="E251" i="11"/>
  <c r="D253" i="11" l="1"/>
  <c r="G252" i="11"/>
  <c r="F252" i="11"/>
  <c r="E252" i="11"/>
  <c r="D254" i="11" l="1"/>
  <c r="G253" i="11"/>
  <c r="E253" i="11"/>
  <c r="F253" i="11"/>
  <c r="D255" i="11" l="1"/>
  <c r="F254" i="11"/>
  <c r="E254" i="11"/>
  <c r="G254" i="11"/>
  <c r="D256" i="11" l="1"/>
  <c r="E255" i="11"/>
  <c r="F255" i="11"/>
  <c r="G255" i="11"/>
  <c r="D257" i="11" l="1"/>
  <c r="E256" i="11"/>
  <c r="G256" i="11"/>
  <c r="F256" i="11"/>
  <c r="D258" i="11" l="1"/>
  <c r="G257" i="11"/>
  <c r="F257" i="11"/>
  <c r="E257" i="11"/>
  <c r="D259" i="11" l="1"/>
  <c r="G258" i="11"/>
  <c r="F258" i="11"/>
  <c r="E258" i="11"/>
  <c r="D260" i="11" l="1"/>
  <c r="F259" i="11"/>
  <c r="E259" i="11"/>
  <c r="G259" i="11"/>
  <c r="D261" i="11" l="1"/>
  <c r="G260" i="11"/>
  <c r="F260" i="11"/>
  <c r="E260" i="11"/>
  <c r="D262" i="11" l="1"/>
  <c r="F261" i="11"/>
  <c r="E261" i="11"/>
  <c r="G261" i="11"/>
  <c r="D263" i="11" l="1"/>
  <c r="F262" i="11"/>
  <c r="E262" i="11"/>
  <c r="G262" i="11"/>
  <c r="D264" i="11" l="1"/>
  <c r="F263" i="11"/>
  <c r="G263" i="11"/>
  <c r="E263" i="11"/>
  <c r="D265" i="11" l="1"/>
  <c r="E264" i="11"/>
  <c r="F264" i="11"/>
  <c r="G264" i="11"/>
  <c r="D266" i="11" l="1"/>
  <c r="G265" i="11"/>
  <c r="E265" i="11"/>
  <c r="F265" i="11"/>
  <c r="D267" i="11" l="1"/>
  <c r="E266" i="11"/>
  <c r="F266" i="11"/>
  <c r="G266" i="11"/>
  <c r="D268" i="11" l="1"/>
  <c r="E267" i="11"/>
  <c r="G267" i="11"/>
  <c r="F267" i="11"/>
  <c r="D269" i="11" l="1"/>
  <c r="F268" i="11"/>
  <c r="G268" i="11"/>
  <c r="E268" i="11"/>
  <c r="D270" i="11" l="1"/>
  <c r="G269" i="11"/>
  <c r="E269" i="11"/>
  <c r="F269" i="11"/>
  <c r="D271" i="11" l="1"/>
  <c r="E270" i="11"/>
  <c r="F270" i="11"/>
  <c r="G270" i="11"/>
  <c r="D272" i="11" l="1"/>
  <c r="F271" i="11"/>
  <c r="E271" i="11"/>
  <c r="G271" i="11"/>
  <c r="D273" i="11" l="1"/>
  <c r="E272" i="11"/>
  <c r="F272" i="11"/>
  <c r="G272" i="11"/>
  <c r="D274" i="11" l="1"/>
  <c r="F273" i="11"/>
  <c r="E273" i="11"/>
  <c r="G273" i="11"/>
  <c r="D275" i="11" l="1"/>
  <c r="G274" i="11"/>
  <c r="F274" i="11"/>
  <c r="E274" i="11"/>
  <c r="D276" i="11" l="1"/>
  <c r="G275" i="11"/>
  <c r="F275" i="11"/>
  <c r="E275" i="11"/>
  <c r="D277" i="11" l="1"/>
  <c r="F276" i="11"/>
  <c r="E276" i="11"/>
  <c r="G276" i="11"/>
  <c r="D278" i="11" l="1"/>
  <c r="G277" i="11"/>
  <c r="E277" i="11"/>
  <c r="F277" i="11"/>
  <c r="D279" i="11" l="1"/>
  <c r="F278" i="11"/>
  <c r="G278" i="11"/>
  <c r="E278" i="11"/>
  <c r="D280" i="11" l="1"/>
  <c r="F279" i="11"/>
  <c r="G279" i="11"/>
  <c r="E279" i="11"/>
  <c r="D281" i="11" l="1"/>
  <c r="G280" i="11"/>
  <c r="F280" i="11"/>
  <c r="E280" i="11"/>
  <c r="D282" i="11" l="1"/>
  <c r="G281" i="11"/>
  <c r="F281" i="11"/>
  <c r="E281" i="11"/>
  <c r="D283" i="11" l="1"/>
  <c r="G282" i="11"/>
  <c r="E282" i="11"/>
  <c r="F282" i="11"/>
  <c r="D284" i="11" l="1"/>
  <c r="E283" i="11"/>
  <c r="F283" i="11"/>
  <c r="G283" i="11"/>
  <c r="D285" i="11" l="1"/>
  <c r="E284" i="11"/>
  <c r="G284" i="11"/>
  <c r="F284" i="11"/>
  <c r="D286" i="11" l="1"/>
  <c r="F285" i="11"/>
  <c r="G285" i="11"/>
  <c r="E285" i="11"/>
  <c r="D287" i="11" l="1"/>
  <c r="E286" i="11"/>
  <c r="G286" i="11"/>
  <c r="F286" i="11"/>
  <c r="D288" i="11" l="1"/>
  <c r="E287" i="11"/>
  <c r="F287" i="11"/>
  <c r="G287" i="11"/>
  <c r="D289" i="11" l="1"/>
  <c r="E288" i="11"/>
  <c r="F288" i="11"/>
  <c r="G288" i="11"/>
  <c r="D290" i="11" l="1"/>
  <c r="G289" i="11"/>
  <c r="E289" i="11"/>
  <c r="F289" i="11"/>
  <c r="D291" i="11" l="1"/>
  <c r="E290" i="11"/>
  <c r="G290" i="11"/>
  <c r="F290" i="11"/>
  <c r="D292" i="11" l="1"/>
  <c r="G291" i="11"/>
  <c r="F291" i="11"/>
  <c r="E291" i="11"/>
  <c r="D293" i="11" l="1"/>
  <c r="G292" i="11"/>
  <c r="F292" i="11"/>
  <c r="E292" i="11"/>
  <c r="D294" i="11" l="1"/>
  <c r="F293" i="11"/>
  <c r="G293" i="11"/>
  <c r="E293" i="11"/>
  <c r="D295" i="11" l="1"/>
  <c r="G294" i="11"/>
  <c r="F294" i="11"/>
  <c r="E294" i="11"/>
  <c r="D296" i="11" l="1"/>
  <c r="G295" i="11"/>
  <c r="F295" i="11"/>
  <c r="E295" i="11"/>
  <c r="D297" i="11" l="1"/>
  <c r="G296" i="11"/>
  <c r="F296" i="11"/>
  <c r="E296" i="11"/>
  <c r="D298" i="11" l="1"/>
  <c r="F297" i="11"/>
  <c r="E297" i="11"/>
  <c r="G297" i="11"/>
  <c r="D299" i="11" l="1"/>
  <c r="F298" i="11"/>
  <c r="G298" i="11"/>
  <c r="E298" i="11"/>
  <c r="D300" i="11" l="1"/>
  <c r="E299" i="11"/>
  <c r="G299" i="11"/>
  <c r="F299" i="11"/>
  <c r="D301" i="11" l="1"/>
  <c r="G300" i="11"/>
  <c r="E300" i="11"/>
  <c r="F300" i="11"/>
  <c r="D302" i="11" l="1"/>
  <c r="G301" i="11"/>
  <c r="E301" i="11"/>
  <c r="F301" i="11"/>
  <c r="D303" i="11" l="1"/>
  <c r="E302" i="11"/>
  <c r="G302" i="11"/>
  <c r="F302" i="11"/>
  <c r="D304" i="11" l="1"/>
  <c r="G303" i="11"/>
  <c r="E303" i="11"/>
  <c r="F303" i="11"/>
  <c r="D305" i="11" l="1"/>
  <c r="G304" i="11"/>
  <c r="E304" i="11"/>
  <c r="F304" i="11"/>
  <c r="D306" i="11" l="1"/>
  <c r="F305" i="11"/>
  <c r="G305" i="11"/>
  <c r="E305" i="11"/>
  <c r="D307" i="11" l="1"/>
  <c r="G306" i="11"/>
  <c r="E306" i="11"/>
  <c r="F306" i="11"/>
  <c r="D308" i="11" l="1"/>
  <c r="G307" i="11"/>
  <c r="F307" i="11"/>
  <c r="E307" i="11"/>
  <c r="D309" i="11" l="1"/>
  <c r="F308" i="11"/>
  <c r="G308" i="11"/>
  <c r="E308" i="11"/>
  <c r="D310" i="11" l="1"/>
  <c r="G309" i="11"/>
  <c r="E309" i="11"/>
  <c r="F309" i="11"/>
  <c r="D311" i="11" l="1"/>
  <c r="F310" i="11"/>
  <c r="E310" i="11"/>
  <c r="G310" i="11"/>
  <c r="D312" i="11" l="1"/>
  <c r="F311" i="11"/>
  <c r="G311" i="11"/>
  <c r="E311" i="11"/>
  <c r="D313" i="11" l="1"/>
  <c r="E312" i="11"/>
  <c r="F312" i="11"/>
  <c r="G312" i="11"/>
  <c r="D314" i="11" l="1"/>
  <c r="F313" i="11"/>
  <c r="G313" i="11"/>
  <c r="E313" i="11"/>
  <c r="D315" i="11" l="1"/>
  <c r="G314" i="11"/>
  <c r="F314" i="11"/>
  <c r="E314" i="11"/>
  <c r="D316" i="11" l="1"/>
  <c r="E315" i="11"/>
  <c r="F315" i="11"/>
  <c r="G315" i="11"/>
  <c r="D317" i="11" l="1"/>
  <c r="F316" i="11"/>
  <c r="G316" i="11"/>
  <c r="E316" i="11"/>
  <c r="D318" i="11" l="1"/>
  <c r="G317" i="11"/>
  <c r="E317" i="11"/>
  <c r="F317" i="11"/>
  <c r="D319" i="11" l="1"/>
  <c r="F318" i="11"/>
  <c r="G318" i="11"/>
  <c r="E318" i="11"/>
  <c r="D320" i="11" l="1"/>
  <c r="E319" i="11"/>
  <c r="G319" i="11"/>
  <c r="F319" i="11"/>
  <c r="D321" i="11" l="1"/>
  <c r="F320" i="11"/>
  <c r="G320" i="11"/>
  <c r="E320" i="11"/>
  <c r="D322" i="11" l="1"/>
  <c r="E321" i="11"/>
  <c r="F321" i="11"/>
  <c r="G321" i="11"/>
  <c r="D323" i="11" l="1"/>
  <c r="E322" i="11"/>
  <c r="F322" i="11"/>
  <c r="G322" i="11"/>
  <c r="D324" i="11" l="1"/>
  <c r="F323" i="11"/>
  <c r="G323" i="11"/>
  <c r="E323" i="11"/>
  <c r="D325" i="11" l="1"/>
  <c r="F324" i="11"/>
  <c r="E324" i="11"/>
  <c r="G324" i="11"/>
  <c r="D326" i="11" l="1"/>
  <c r="F325" i="11"/>
  <c r="E325" i="11"/>
  <c r="G325" i="11"/>
  <c r="D327" i="11" l="1"/>
  <c r="F326" i="11"/>
  <c r="E326" i="11"/>
  <c r="G326" i="11"/>
  <c r="D328" i="11" l="1"/>
  <c r="G327" i="11"/>
  <c r="E327" i="11"/>
  <c r="F327" i="11"/>
  <c r="D329" i="11" l="1"/>
  <c r="G328" i="11"/>
  <c r="F328" i="11"/>
  <c r="E328" i="11"/>
  <c r="D330" i="11" l="1"/>
  <c r="G329" i="11"/>
  <c r="E329" i="11"/>
  <c r="F329" i="11"/>
  <c r="D331" i="11" l="1"/>
  <c r="E330" i="11"/>
  <c r="G330" i="11"/>
  <c r="F330" i="11"/>
  <c r="D332" i="11" l="1"/>
  <c r="F331" i="11"/>
  <c r="E331" i="11"/>
  <c r="G331" i="11"/>
  <c r="D333" i="11" l="1"/>
  <c r="G332" i="11"/>
  <c r="F332" i="11"/>
  <c r="E332" i="11"/>
  <c r="D334" i="11" l="1"/>
  <c r="G333" i="11"/>
  <c r="E333" i="11"/>
  <c r="F333" i="11"/>
  <c r="D335" i="11" l="1"/>
  <c r="F334" i="11"/>
  <c r="G334" i="11"/>
  <c r="E334" i="11"/>
  <c r="D336" i="11" l="1"/>
  <c r="G335" i="11"/>
  <c r="F335" i="11"/>
  <c r="E335" i="11"/>
  <c r="D337" i="11" l="1"/>
  <c r="G336" i="11"/>
  <c r="F336" i="11"/>
  <c r="E336" i="11"/>
  <c r="D338" i="11" l="1"/>
  <c r="E337" i="11"/>
  <c r="F337" i="11"/>
  <c r="G337" i="11"/>
  <c r="D339" i="11" l="1"/>
  <c r="F338" i="11"/>
  <c r="G338" i="11"/>
  <c r="E338" i="11"/>
  <c r="D340" i="11" l="1"/>
  <c r="F339" i="11"/>
  <c r="G339" i="11"/>
  <c r="E339" i="11"/>
  <c r="D341" i="11" l="1"/>
  <c r="F340" i="11"/>
  <c r="E340" i="11"/>
  <c r="G340" i="11"/>
  <c r="D342" i="11" l="1"/>
  <c r="F341" i="11"/>
  <c r="G341" i="11"/>
  <c r="E341" i="11"/>
  <c r="D343" i="11" l="1"/>
  <c r="E342" i="11"/>
  <c r="F342" i="11"/>
  <c r="G342" i="11"/>
  <c r="D344" i="11" l="1"/>
  <c r="F343" i="11"/>
  <c r="G343" i="11"/>
  <c r="E343" i="11"/>
  <c r="D345" i="11" l="1"/>
  <c r="G344" i="11"/>
  <c r="F344" i="11"/>
  <c r="E344" i="11"/>
  <c r="D346" i="11" l="1"/>
  <c r="E345" i="11"/>
  <c r="G345" i="11"/>
  <c r="F345" i="11"/>
  <c r="D347" i="11" l="1"/>
  <c r="F346" i="11"/>
  <c r="G346" i="11"/>
  <c r="E346" i="11"/>
  <c r="D348" i="11" l="1"/>
  <c r="E347" i="11"/>
  <c r="F347" i="11"/>
  <c r="G347" i="11"/>
  <c r="D349" i="11" l="1"/>
  <c r="E348" i="11"/>
  <c r="F348" i="11"/>
  <c r="G348" i="11"/>
  <c r="D350" i="11" l="1"/>
  <c r="F349" i="11"/>
  <c r="G349" i="11"/>
  <c r="E349" i="11"/>
  <c r="D351" i="11" l="1"/>
  <c r="F350" i="11"/>
  <c r="E350" i="11"/>
  <c r="G350" i="11"/>
  <c r="D352" i="11" l="1"/>
  <c r="F351" i="11"/>
  <c r="G351" i="11"/>
  <c r="E351" i="11"/>
  <c r="D353" i="11" l="1"/>
  <c r="E352" i="11"/>
  <c r="G352" i="11"/>
  <c r="F352" i="11"/>
  <c r="D354" i="11" l="1"/>
  <c r="F353" i="11"/>
  <c r="G353" i="11"/>
  <c r="E353" i="11"/>
  <c r="D355" i="11" l="1"/>
  <c r="G354" i="11"/>
  <c r="F354" i="11"/>
  <c r="E354" i="11"/>
  <c r="D356" i="11" l="1"/>
  <c r="E355" i="11"/>
  <c r="F355" i="11"/>
  <c r="G355" i="11"/>
  <c r="D357" i="11" l="1"/>
  <c r="E356" i="11"/>
  <c r="F356" i="11"/>
  <c r="G356" i="11"/>
  <c r="D358" i="11" l="1"/>
  <c r="E357" i="11"/>
  <c r="G357" i="11"/>
  <c r="F357" i="11"/>
  <c r="D359" i="11" l="1"/>
  <c r="G358" i="11"/>
  <c r="F358" i="11"/>
  <c r="E358" i="11"/>
  <c r="D360" i="11" l="1"/>
  <c r="G359" i="11"/>
  <c r="E359" i="11"/>
  <c r="F359" i="11"/>
  <c r="D361" i="11" l="1"/>
  <c r="E360" i="11"/>
  <c r="G360" i="11"/>
  <c r="F360" i="11"/>
  <c r="D362" i="11" l="1"/>
  <c r="G361" i="11"/>
  <c r="E361" i="11"/>
  <c r="F361" i="11"/>
  <c r="D363" i="11" l="1"/>
  <c r="E362" i="11"/>
  <c r="G362" i="11"/>
  <c r="F362" i="11"/>
  <c r="D364" i="11" l="1"/>
  <c r="G363" i="11"/>
  <c r="E363" i="11"/>
  <c r="F363" i="11"/>
  <c r="D365" i="11" l="1"/>
  <c r="F364" i="11"/>
  <c r="E364" i="11"/>
  <c r="G364" i="11"/>
  <c r="D366" i="11" l="1"/>
  <c r="G365" i="11"/>
  <c r="F365" i="11"/>
  <c r="E365" i="11"/>
  <c r="D367" i="11" l="1"/>
  <c r="E366" i="11"/>
  <c r="F366" i="11"/>
  <c r="G366" i="11"/>
  <c r="D368" i="11" l="1"/>
  <c r="G367" i="11"/>
  <c r="F367" i="11"/>
  <c r="E367" i="11"/>
  <c r="D369" i="11" l="1"/>
  <c r="E368" i="11"/>
  <c r="F368" i="11"/>
  <c r="G368" i="11"/>
  <c r="D370" i="11" l="1"/>
  <c r="G369" i="11"/>
  <c r="E369" i="11"/>
  <c r="F369" i="11"/>
  <c r="D371" i="11" l="1"/>
  <c r="F370" i="11"/>
  <c r="G370" i="11"/>
  <c r="E370" i="11"/>
  <c r="D372" i="11" l="1"/>
  <c r="F371" i="11"/>
  <c r="G371" i="11"/>
  <c r="E371" i="11"/>
  <c r="D373" i="11" l="1"/>
  <c r="G372" i="11"/>
  <c r="E372" i="11"/>
  <c r="F372" i="11"/>
  <c r="D374" i="11" l="1"/>
  <c r="E373" i="11"/>
  <c r="G373" i="11"/>
  <c r="F373" i="11"/>
  <c r="D375" i="11" l="1"/>
  <c r="F374" i="11"/>
  <c r="E374" i="11"/>
  <c r="G374" i="11"/>
  <c r="D376" i="11" l="1"/>
  <c r="F375" i="11"/>
  <c r="E375" i="11"/>
  <c r="G375" i="11"/>
  <c r="D377" i="11" l="1"/>
  <c r="E376" i="11"/>
  <c r="G376" i="11"/>
  <c r="F376" i="11"/>
  <c r="D378" i="11" l="1"/>
  <c r="E377" i="11"/>
  <c r="F377" i="11"/>
  <c r="G377" i="11"/>
  <c r="D379" i="11" l="1"/>
  <c r="E378" i="11"/>
  <c r="G378" i="11"/>
  <c r="F378" i="11"/>
  <c r="D380" i="11" l="1"/>
  <c r="F379" i="11"/>
  <c r="E379" i="11"/>
  <c r="G379" i="11"/>
  <c r="D381" i="11" l="1"/>
  <c r="F380" i="11"/>
  <c r="G380" i="11"/>
  <c r="E380" i="11"/>
  <c r="D382" i="11" l="1"/>
  <c r="G381" i="11"/>
  <c r="F381" i="11"/>
  <c r="E381" i="11"/>
  <c r="D383" i="11" l="1"/>
  <c r="G382" i="11"/>
  <c r="F382" i="11"/>
  <c r="E382" i="11"/>
  <c r="D384" i="11" l="1"/>
  <c r="F383" i="11"/>
  <c r="G383" i="11"/>
  <c r="E383" i="11"/>
  <c r="D385" i="11" l="1"/>
  <c r="E384" i="11"/>
  <c r="G384" i="11"/>
  <c r="F384" i="11"/>
  <c r="D386" i="11" l="1"/>
  <c r="G385" i="11"/>
  <c r="E385" i="11"/>
  <c r="F385" i="11"/>
  <c r="D387" i="11" l="1"/>
  <c r="F386" i="11"/>
  <c r="E386" i="11"/>
  <c r="G386" i="11"/>
  <c r="D388" i="11" l="1"/>
  <c r="F387" i="11"/>
  <c r="E387" i="11"/>
  <c r="G387" i="11"/>
  <c r="D389" i="11" l="1"/>
  <c r="F388" i="11"/>
  <c r="E388" i="11"/>
  <c r="G388" i="11"/>
  <c r="D390" i="11" l="1"/>
  <c r="G389" i="11"/>
  <c r="F389" i="11"/>
  <c r="E389" i="11"/>
  <c r="D391" i="11" l="1"/>
  <c r="F390" i="11"/>
  <c r="E390" i="11"/>
  <c r="G390" i="11"/>
  <c r="D392" i="11" l="1"/>
  <c r="F391" i="11"/>
  <c r="E391" i="11"/>
  <c r="G391" i="11"/>
  <c r="D393" i="11" l="1"/>
  <c r="E392" i="11"/>
  <c r="G392" i="11"/>
  <c r="F392" i="11"/>
  <c r="D394" i="11" l="1"/>
  <c r="F393" i="11"/>
  <c r="E393" i="11"/>
  <c r="G393" i="11"/>
  <c r="D395" i="11" l="1"/>
  <c r="E394" i="11"/>
  <c r="G394" i="11"/>
  <c r="F394" i="11"/>
  <c r="D396" i="11" l="1"/>
  <c r="E395" i="11"/>
  <c r="G395" i="11"/>
  <c r="F395" i="11"/>
  <c r="D397" i="11" l="1"/>
  <c r="G396" i="11"/>
  <c r="F396" i="11"/>
  <c r="E396" i="11"/>
  <c r="D398" i="11" l="1"/>
  <c r="G397" i="11"/>
  <c r="F397" i="11"/>
  <c r="E397" i="11"/>
  <c r="D399" i="11" l="1"/>
  <c r="G398" i="11"/>
  <c r="F398" i="11"/>
  <c r="E398" i="11"/>
  <c r="D400" i="11" l="1"/>
  <c r="F399" i="11"/>
  <c r="E399" i="11"/>
  <c r="G399" i="11"/>
  <c r="D401" i="11" l="1"/>
  <c r="E400" i="11"/>
  <c r="F400" i="11"/>
  <c r="G400" i="11"/>
  <c r="D402" i="11" l="1"/>
  <c r="G401" i="11"/>
  <c r="F401" i="11"/>
  <c r="E401" i="11"/>
  <c r="D403" i="11" l="1"/>
  <c r="G402" i="11"/>
  <c r="F402" i="11"/>
  <c r="E402" i="11"/>
  <c r="D404" i="11" l="1"/>
  <c r="E403" i="11"/>
  <c r="G403" i="11"/>
  <c r="F403" i="11"/>
  <c r="D405" i="11" l="1"/>
  <c r="F404" i="11"/>
  <c r="E404" i="11"/>
  <c r="G404" i="11"/>
  <c r="D406" i="11" l="1"/>
  <c r="F405" i="11"/>
  <c r="G405" i="11"/>
  <c r="E405" i="11"/>
  <c r="D407" i="11" l="1"/>
  <c r="E406" i="11"/>
  <c r="F406" i="11"/>
  <c r="G406" i="11"/>
  <c r="D408" i="11" l="1"/>
  <c r="G407" i="11"/>
  <c r="F407" i="11"/>
  <c r="E407" i="11"/>
  <c r="D409" i="11" l="1"/>
  <c r="F408" i="11"/>
  <c r="G408" i="11"/>
  <c r="E408" i="11"/>
  <c r="D410" i="11" l="1"/>
  <c r="G409" i="11"/>
  <c r="E409" i="11"/>
  <c r="F409" i="11"/>
  <c r="D411" i="11" l="1"/>
  <c r="F410" i="11"/>
  <c r="E410" i="11"/>
  <c r="G410" i="11"/>
  <c r="D412" i="11" l="1"/>
  <c r="G411" i="11"/>
  <c r="E411" i="11"/>
  <c r="F411" i="11"/>
  <c r="D413" i="11" l="1"/>
  <c r="F412" i="11"/>
  <c r="G412" i="11"/>
  <c r="E412" i="11"/>
  <c r="D414" i="11" l="1"/>
  <c r="G413" i="11"/>
  <c r="E413" i="11"/>
  <c r="F413" i="11"/>
  <c r="D415" i="11" l="1"/>
  <c r="G414" i="11"/>
  <c r="F414" i="11"/>
  <c r="E414" i="11"/>
  <c r="D416" i="11" l="1"/>
  <c r="G415" i="11"/>
  <c r="F415" i="11"/>
  <c r="E415" i="11"/>
  <c r="D417" i="11" l="1"/>
  <c r="E416" i="11"/>
  <c r="F416" i="11"/>
  <c r="G416" i="11"/>
  <c r="D418" i="11" l="1"/>
  <c r="G417" i="11"/>
  <c r="F417" i="11"/>
  <c r="E417" i="11"/>
  <c r="D419" i="11" l="1"/>
  <c r="E418" i="11"/>
  <c r="G418" i="11"/>
  <c r="F418" i="11"/>
  <c r="D420" i="11" l="1"/>
  <c r="F419" i="11"/>
  <c r="E419" i="11"/>
  <c r="G419" i="11"/>
  <c r="D421" i="11" l="1"/>
  <c r="F420" i="11"/>
  <c r="E420" i="11"/>
  <c r="G420" i="11"/>
  <c r="D422" i="11" l="1"/>
  <c r="E421" i="11"/>
  <c r="G421" i="11"/>
  <c r="F421" i="11"/>
  <c r="D423" i="11" l="1"/>
  <c r="F422" i="11"/>
  <c r="G422" i="11"/>
  <c r="E422" i="11"/>
  <c r="D424" i="11" l="1"/>
  <c r="F423" i="11"/>
  <c r="E423" i="11"/>
  <c r="G423" i="11"/>
  <c r="D425" i="11" l="1"/>
  <c r="G424" i="11"/>
  <c r="F424" i="11"/>
  <c r="E424" i="11"/>
  <c r="D426" i="11" l="1"/>
  <c r="G425" i="11"/>
  <c r="F425" i="11"/>
  <c r="E425" i="11"/>
  <c r="D427" i="11" l="1"/>
  <c r="E426" i="11"/>
  <c r="F426" i="11"/>
  <c r="G426" i="11"/>
  <c r="D428" i="11" l="1"/>
  <c r="F427" i="11"/>
  <c r="G427" i="11"/>
  <c r="E427" i="11"/>
  <c r="D429" i="11" l="1"/>
  <c r="G428" i="11"/>
  <c r="E428" i="11"/>
  <c r="F428" i="11"/>
  <c r="D430" i="11" l="1"/>
  <c r="F429" i="11"/>
  <c r="G429" i="11"/>
  <c r="E429" i="11"/>
  <c r="D431" i="11" l="1"/>
  <c r="F430" i="11"/>
  <c r="E430" i="11"/>
  <c r="G430" i="11"/>
  <c r="D432" i="11" l="1"/>
  <c r="E431" i="11"/>
  <c r="F431" i="11"/>
  <c r="G431" i="11"/>
  <c r="D433" i="11" l="1"/>
  <c r="F432" i="11"/>
  <c r="E432" i="11"/>
  <c r="G432" i="11"/>
  <c r="D434" i="11" l="1"/>
  <c r="E433" i="11"/>
  <c r="F433" i="11"/>
  <c r="G433" i="11"/>
  <c r="D435" i="11" l="1"/>
  <c r="G434" i="11"/>
  <c r="F434" i="11"/>
  <c r="E434" i="11"/>
  <c r="D436" i="11" l="1"/>
  <c r="F435" i="11"/>
  <c r="E435" i="11"/>
  <c r="G435" i="11"/>
  <c r="D437" i="11" l="1"/>
  <c r="F436" i="11"/>
  <c r="G436" i="11"/>
  <c r="E436" i="11"/>
  <c r="D438" i="11" l="1"/>
  <c r="F437" i="11"/>
  <c r="G437" i="11"/>
  <c r="E437" i="11"/>
  <c r="D439" i="11" l="1"/>
  <c r="F438" i="11"/>
  <c r="G438" i="11"/>
  <c r="E438" i="11"/>
  <c r="D440" i="11" l="1"/>
  <c r="E439" i="11"/>
  <c r="F439" i="11"/>
  <c r="G439" i="11"/>
  <c r="D441" i="11" l="1"/>
  <c r="F440" i="11"/>
  <c r="G440" i="11"/>
  <c r="E440" i="11"/>
  <c r="F441" i="11"/>
  <c r="E441" i="11"/>
  <c r="G441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D12" authorId="0" shapeId="0" xr:uid="{0AA97D19-3A20-4E9B-A3AC-4CCC7A065FE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Ave_30 has one or moon up measures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733D4CBC-4E9D-4A3F-8772-B3576940900B}">
      <text>
        <r>
          <rPr>
            <sz val="9"/>
            <color indexed="81"/>
            <rFont val="Tahoma"/>
            <family val="2"/>
          </rPr>
          <t>User entered assessment</t>
        </r>
      </text>
    </comment>
    <comment ref="Q2" authorId="0" shapeId="0" xr:uid="{E7D47640-4C7E-487B-9BCC-A393DDBB01B8}">
      <text>
        <r>
          <rPr>
            <sz val="9"/>
            <color indexed="81"/>
            <rFont val="Tahoma"/>
            <family val="2"/>
          </rPr>
          <t>Errorbar</t>
        </r>
      </text>
    </comment>
  </commentList>
</comments>
</file>

<file path=xl/sharedStrings.xml><?xml version="1.0" encoding="utf-8"?>
<sst xmlns="http://schemas.openxmlformats.org/spreadsheetml/2006/main" count="137" uniqueCount="108">
  <si>
    <t>Plot One Month</t>
  </si>
  <si>
    <t>Select Month</t>
  </si>
  <si>
    <t>August</t>
  </si>
  <si>
    <t>Phase plot referece</t>
  </si>
  <si>
    <t>Battery</t>
  </si>
  <si>
    <t>Full</t>
  </si>
  <si>
    <t>Battery Volts</t>
  </si>
  <si>
    <t>New</t>
  </si>
  <si>
    <t>June</t>
  </si>
  <si>
    <t>July</t>
  </si>
  <si>
    <t>September</t>
  </si>
  <si>
    <t>October</t>
  </si>
  <si>
    <t>November</t>
  </si>
  <si>
    <t>December</t>
  </si>
  <si>
    <t>Plot one night</t>
  </si>
  <si>
    <t>N Dates</t>
  </si>
  <si>
    <t>first=</t>
  </si>
  <si>
    <t>last=</t>
  </si>
  <si>
    <t>Select Date</t>
  </si>
  <si>
    <t>row</t>
  </si>
  <si>
    <t>Max5</t>
  </si>
  <si>
    <t>UT hrs</t>
  </si>
  <si>
    <t>Max_Ave_30</t>
  </si>
  <si>
    <t>Avedev_30</t>
  </si>
  <si>
    <t>Avedev_60</t>
  </si>
  <si>
    <t>Max30</t>
  </si>
  <si>
    <t>Avedev30</t>
  </si>
  <si>
    <t>Cloudy</t>
  </si>
  <si>
    <t>Avedev60</t>
  </si>
  <si>
    <t>Moon cont</t>
  </si>
  <si>
    <t># Data pasted below columns A-K from SQM output csv file, which includes lunar stats</t>
  </si>
  <si>
    <t>Processed fields</t>
  </si>
  <si>
    <t>#</t>
  </si>
  <si>
    <t>must be monotonic increasing date/time</t>
  </si>
  <si>
    <t>use text import wizard, delineators space and T</t>
  </si>
  <si>
    <t>Nheader</t>
  </si>
  <si>
    <t>Auto-extend formulas columns L+</t>
  </si>
  <si>
    <t>Ndata</t>
  </si>
  <si>
    <t>min</t>
  </si>
  <si>
    <t>Moon Elev</t>
  </si>
  <si>
    <t>Max elevation of moon</t>
  </si>
  <si>
    <t>Long =</t>
  </si>
  <si>
    <t>(not used)</t>
  </si>
  <si>
    <t>max</t>
  </si>
  <si>
    <t>Lat =</t>
  </si>
  <si>
    <t>offset</t>
  </si>
  <si>
    <t>MPSAS offset due to SQM cover</t>
  </si>
  <si>
    <t>Cloud limit</t>
  </si>
  <si>
    <t>Avedev_60 limit for cloudy</t>
  </si>
  <si>
    <t>#UTC YYYY-MM-DD</t>
  </si>
  <si>
    <t>HH:mm:ss.fff</t>
  </si>
  <si>
    <t>YYYY-MM-DD</t>
  </si>
  <si>
    <t>Celsius</t>
  </si>
  <si>
    <t>Volts</t>
  </si>
  <si>
    <t>mag/arcsec^2</t>
  </si>
  <si>
    <t>Init/Subs</t>
  </si>
  <si>
    <t>MoonPhaseDeg</t>
  </si>
  <si>
    <t>MoonElevDeg</t>
  </si>
  <si>
    <t>MoonIllum%</t>
  </si>
  <si>
    <t>MPSAS cor</t>
  </si>
  <si>
    <t>UT</t>
  </si>
  <si>
    <t>Julian date</t>
  </si>
  <si>
    <t>UT(decimal)</t>
  </si>
  <si>
    <t>T</t>
  </si>
  <si>
    <t>TO</t>
  </si>
  <si>
    <t>GST</t>
  </si>
  <si>
    <t>LMST (hrs)</t>
  </si>
  <si>
    <t>Ave_30</t>
  </si>
  <si>
    <t>Med_30</t>
  </si>
  <si>
    <t>Max_30</t>
  </si>
  <si>
    <t>Min_30</t>
  </si>
  <si>
    <t>Range_30</t>
  </si>
  <si>
    <t>Row</t>
  </si>
  <si>
    <t>Moon up?</t>
  </si>
  <si>
    <t>Moon Cont</t>
  </si>
  <si>
    <t>Phase plot</t>
  </si>
  <si>
    <t>Range_30 plot</t>
  </si>
  <si>
    <t>Range30 plot min</t>
  </si>
  <si>
    <t>Range_30 plot max</t>
  </si>
  <si>
    <t>Phase Plot Y</t>
  </si>
  <si>
    <t>month</t>
  </si>
  <si>
    <t>day</t>
  </si>
  <si>
    <t>dd.ddd</t>
  </si>
  <si>
    <t>Faintest 5 min measure</t>
  </si>
  <si>
    <t>Faintest 30 min average</t>
  </si>
  <si>
    <t xml:space="preserve">Moon  </t>
  </si>
  <si>
    <t>Clouds</t>
  </si>
  <si>
    <t>Plots</t>
  </si>
  <si>
    <t>UT Date</t>
  </si>
  <si>
    <t>Clear</t>
  </si>
  <si>
    <t>1st row</t>
  </si>
  <si>
    <t>last row</t>
  </si>
  <si>
    <t>table</t>
  </si>
  <si>
    <t>Row Max</t>
  </si>
  <si>
    <t>UT Max</t>
  </si>
  <si>
    <t>UT Date:time</t>
  </si>
  <si>
    <t>Row Max_Ave_30</t>
  </si>
  <si>
    <t>Max EB</t>
  </si>
  <si>
    <t>Min EB</t>
  </si>
  <si>
    <t>UT Max_Ave_30</t>
  </si>
  <si>
    <t>LST</t>
  </si>
  <si>
    <t>Moon contamination</t>
  </si>
  <si>
    <t>Moon cont plot</t>
  </si>
  <si>
    <t>Cloudy plot</t>
  </si>
  <si>
    <t>Clear&amp;Dark</t>
  </si>
  <si>
    <t>Clear&amp;DarkY</t>
  </si>
  <si>
    <t>Max5 dd.ddd</t>
  </si>
  <si>
    <t>Max30 dd.ddd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</si>
</sst>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F400]h:mm:ss\ AM/PM"/>
    <numFmt numFmtId="165" formatCode="0.00000000"/>
    <numFmt numFmtId="166" formatCode="[$-409]m/d/yy\ h:mm\ AM/PM;@"/>
    <numFmt numFmtId="167" formatCode="0.000"/>
    <numFmt numFmtId="168" formatCode="h:mm;@"/>
  </numFmts>
  <fonts count="10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9"/>
      <color indexed="81"/>
      <name val="Tahoma"/>
      <family val="2"/>
    </font>
    <font>
      <sz val="18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0"/>
      <color rgb="FF000000"/>
      <name val="Arial Unicode MS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249977111117893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1" xfId="0" applyBorder="1"/>
    <xf numFmtId="2" fontId="0" fillId="2" borderId="0" xfId="0" applyNumberFormat="1" applyFill="1" applyAlignment="1">
      <alignment horizontal="center"/>
    </xf>
    <xf numFmtId="0" fontId="0" fillId="2" borderId="3" xfId="0" applyFill="1" applyBorder="1" applyAlignment="1">
      <alignment horizontal="center"/>
    </xf>
    <xf numFmtId="2" fontId="0" fillId="0" borderId="0" xfId="0" applyNumberFormat="1"/>
    <xf numFmtId="0" fontId="0" fillId="0" borderId="3" xfId="0" applyBorder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2" borderId="3" xfId="0" applyNumberFormat="1" applyFill="1" applyBorder="1" applyAlignment="1">
      <alignment horizontal="center"/>
    </xf>
    <xf numFmtId="0" fontId="0" fillId="0" borderId="13" xfId="0" applyBorder="1"/>
    <xf numFmtId="2" fontId="0" fillId="0" borderId="13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2" fontId="0" fillId="0" borderId="0" xfId="0" applyNumberFormat="1" applyAlignment="1">
      <alignment horizontal="left"/>
    </xf>
    <xf numFmtId="2" fontId="0" fillId="0" borderId="16" xfId="0" applyNumberForma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3" borderId="0" xfId="0" applyFont="1" applyFill="1"/>
    <xf numFmtId="0" fontId="0" fillId="3" borderId="0" xfId="0" applyFill="1"/>
    <xf numFmtId="0" fontId="6" fillId="3" borderId="0" xfId="0" applyFont="1" applyFill="1"/>
    <xf numFmtId="0" fontId="0" fillId="4" borderId="0" xfId="0" applyFill="1"/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1" fontId="0" fillId="4" borderId="0" xfId="0" applyNumberFormat="1" applyFill="1"/>
    <xf numFmtId="2" fontId="0" fillId="4" borderId="0" xfId="0" applyNumberFormat="1" applyFill="1"/>
    <xf numFmtId="0" fontId="2" fillId="0" borderId="4" xfId="0" applyFont="1" applyBorder="1"/>
    <xf numFmtId="0" fontId="2" fillId="0" borderId="5" xfId="0" applyFont="1" applyBorder="1" applyAlignment="1">
      <alignment horizontal="center"/>
    </xf>
    <xf numFmtId="0" fontId="2" fillId="0" borderId="6" xfId="0" applyFont="1" applyBorder="1"/>
    <xf numFmtId="2" fontId="2" fillId="0" borderId="5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0" fontId="2" fillId="0" borderId="9" xfId="0" applyFont="1" applyBorder="1"/>
    <xf numFmtId="2" fontId="2" fillId="0" borderId="10" xfId="0" applyNumberFormat="1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0" xfId="0" applyFont="1" applyBorder="1"/>
    <xf numFmtId="167" fontId="2" fillId="0" borderId="11" xfId="0" applyNumberFormat="1" applyFont="1" applyBorder="1" applyAlignment="1">
      <alignment horizontal="center"/>
    </xf>
    <xf numFmtId="0" fontId="2" fillId="0" borderId="5" xfId="0" applyFont="1" applyBorder="1"/>
    <xf numFmtId="168" fontId="2" fillId="0" borderId="10" xfId="0" applyNumberFormat="1" applyFont="1" applyBorder="1"/>
    <xf numFmtId="168" fontId="0" fillId="0" borderId="0" xfId="0" applyNumberFormat="1"/>
    <xf numFmtId="168" fontId="2" fillId="0" borderId="10" xfId="0" applyNumberFormat="1" applyFont="1" applyBorder="1" applyAlignment="1">
      <alignment horizontal="center"/>
    </xf>
    <xf numFmtId="168" fontId="0" fillId="0" borderId="0" xfId="0" applyNumberFormat="1" applyAlignment="1">
      <alignment horizontal="center"/>
    </xf>
    <xf numFmtId="2" fontId="2" fillId="0" borderId="9" xfId="0" applyNumberFormat="1" applyFont="1" applyBorder="1"/>
    <xf numFmtId="0" fontId="2" fillId="0" borderId="11" xfId="0" applyFont="1" applyBorder="1"/>
    <xf numFmtId="2" fontId="0" fillId="0" borderId="1" xfId="0" applyNumberFormat="1" applyBorder="1"/>
    <xf numFmtId="2" fontId="0" fillId="0" borderId="2" xfId="0" applyNumberFormat="1" applyBorder="1" applyAlignment="1">
      <alignment horizontal="center"/>
    </xf>
    <xf numFmtId="0" fontId="0" fillId="0" borderId="2" xfId="0" applyBorder="1"/>
    <xf numFmtId="0" fontId="6" fillId="3" borderId="0" xfId="0" applyFont="1" applyFill="1" applyAlignment="1">
      <alignment horizontal="right"/>
    </xf>
    <xf numFmtId="2" fontId="6" fillId="3" borderId="0" xfId="0" applyNumberFormat="1" applyFont="1" applyFill="1" applyAlignment="1">
      <alignment horizontal="right"/>
    </xf>
    <xf numFmtId="0" fontId="0" fillId="0" borderId="3" xfId="0" applyBorder="1"/>
    <xf numFmtId="2" fontId="2" fillId="0" borderId="0" xfId="0" applyNumberFormat="1" applyFont="1" applyAlignment="1">
      <alignment horizontal="left"/>
    </xf>
    <xf numFmtId="2" fontId="2" fillId="0" borderId="1" xfId="0" applyNumberFormat="1" applyFont="1" applyBorder="1"/>
    <xf numFmtId="0" fontId="2" fillId="0" borderId="15" xfId="0" applyFont="1" applyBorder="1"/>
    <xf numFmtId="2" fontId="0" fillId="0" borderId="8" xfId="0" applyNumberFormat="1" applyBorder="1" applyAlignment="1">
      <alignment horizontal="center"/>
    </xf>
    <xf numFmtId="2" fontId="2" fillId="0" borderId="17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5" borderId="15" xfId="0" applyFill="1" applyBorder="1"/>
    <xf numFmtId="164" fontId="0" fillId="5" borderId="7" xfId="0" applyNumberFormat="1" applyFill="1" applyBorder="1"/>
    <xf numFmtId="47" fontId="0" fillId="5" borderId="7" xfId="0" applyNumberFormat="1" applyFill="1" applyBorder="1"/>
    <xf numFmtId="0" fontId="0" fillId="5" borderId="7" xfId="0" applyFill="1" applyBorder="1"/>
    <xf numFmtId="2" fontId="0" fillId="5" borderId="7" xfId="0" applyNumberFormat="1" applyFill="1" applyBorder="1"/>
    <xf numFmtId="2" fontId="0" fillId="5" borderId="8" xfId="0" applyNumberFormat="1" applyFill="1" applyBorder="1"/>
    <xf numFmtId="0" fontId="0" fillId="5" borderId="1" xfId="0" applyFill="1" applyBorder="1"/>
    <xf numFmtId="164" fontId="0" fillId="5" borderId="0" xfId="0" applyNumberFormat="1" applyFill="1"/>
    <xf numFmtId="0" fontId="0" fillId="5" borderId="0" xfId="0" applyFill="1"/>
    <xf numFmtId="2" fontId="0" fillId="5" borderId="0" xfId="0" applyNumberFormat="1" applyFill="1"/>
    <xf numFmtId="2" fontId="0" fillId="5" borderId="2" xfId="0" applyNumberFormat="1" applyFill="1" applyBorder="1"/>
    <xf numFmtId="164" fontId="0" fillId="5" borderId="12" xfId="0" applyNumberFormat="1" applyFill="1" applyBorder="1"/>
    <xf numFmtId="0" fontId="0" fillId="5" borderId="13" xfId="0" applyFill="1" applyBorder="1"/>
    <xf numFmtId="164" fontId="0" fillId="5" borderId="13" xfId="0" applyNumberFormat="1" applyFill="1" applyBorder="1"/>
    <xf numFmtId="2" fontId="0" fillId="5" borderId="13" xfId="0" applyNumberFormat="1" applyFill="1" applyBorder="1"/>
    <xf numFmtId="2" fontId="0" fillId="5" borderId="14" xfId="0" applyNumberFormat="1" applyFill="1" applyBorder="1"/>
    <xf numFmtId="14" fontId="0" fillId="5" borderId="1" xfId="0" applyNumberFormat="1" applyFill="1" applyBorder="1"/>
    <xf numFmtId="14" fontId="0" fillId="5" borderId="0" xfId="0" applyNumberFormat="1" applyFill="1"/>
    <xf numFmtId="0" fontId="0" fillId="0" borderId="0" xfId="0" applyAlignment="1">
      <alignment horizontal="left"/>
    </xf>
    <xf numFmtId="0" fontId="0" fillId="0" borderId="13" xfId="0" applyBorder="1" applyAlignment="1">
      <alignment horizontal="left"/>
    </xf>
    <xf numFmtId="22" fontId="0" fillId="0" borderId="0" xfId="0" applyNumberFormat="1" applyAlignment="1">
      <alignment horizontal="left"/>
    </xf>
    <xf numFmtId="167" fontId="0" fillId="0" borderId="0" xfId="0" applyNumberFormat="1" applyAlignment="1">
      <alignment horizontal="center"/>
    </xf>
    <xf numFmtId="0" fontId="6" fillId="6" borderId="0" xfId="0" applyFont="1" applyFill="1" applyProtection="1">
      <protection locked="0"/>
    </xf>
    <xf numFmtId="0" fontId="7" fillId="3" borderId="0" xfId="0" applyFont="1" applyFill="1"/>
    <xf numFmtId="0" fontId="6" fillId="3" borderId="0" xfId="0" applyFont="1" applyFill="1" applyAlignment="1">
      <alignment horizontal="center"/>
    </xf>
    <xf numFmtId="14" fontId="6" fillId="6" borderId="0" xfId="0" applyNumberFormat="1" applyFont="1" applyFill="1" applyAlignment="1" applyProtection="1">
      <alignment horizontal="left" vertical="center"/>
      <protection locked="0"/>
    </xf>
    <xf numFmtId="0" fontId="9" fillId="3" borderId="0" xfId="0" applyFont="1" applyFill="1"/>
    <xf numFmtId="0" fontId="3" fillId="4" borderId="0" xfId="0" applyFont="1" applyFill="1" applyAlignment="1">
      <alignment vertical="center"/>
    </xf>
    <xf numFmtId="0" fontId="8" fillId="4" borderId="0" xfId="0" applyFont="1" applyFill="1" applyAlignment="1">
      <alignment vertical="center"/>
    </xf>
    <xf numFmtId="0" fontId="9" fillId="3" borderId="0" xfId="0" applyFont="1" applyFill="1" applyAlignment="1">
      <alignment horizontal="center"/>
    </xf>
  </cellXfs>
  <cellStyles count="1">
    <cellStyle name="Normal" xfId="0" builtinId="0"/>
  </cellStyles>
  <dxfs count="2"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050344726266744E-2"/>
          <c:y val="7.8820040142617065E-2"/>
          <c:w val="0.92997683586127122"/>
          <c:h val="0.84665759652528594"/>
        </c:manualLayout>
      </c:layout>
      <c:scatterChart>
        <c:scatterStyle val="lineMarker"/>
        <c:varyColors val="0"/>
        <c:ser>
          <c:idx val="1"/>
          <c:order val="0"/>
          <c:tx>
            <c:v>Moon down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SQM!$AM$13:$AM$59326</c:f>
              <c:numCache>
                <c:formatCode>0.000</c:formatCode>
                <c:ptCount val="593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1.1285648148148149</c:v>
                </c:pt>
                <c:pt idx="220">
                  <c:v>1.132037037037037</c:v>
                </c:pt>
                <c:pt idx="221">
                  <c:v>1.1355092592592593</c:v>
                </c:pt>
                <c:pt idx="222">
                  <c:v>1.1389814814814816</c:v>
                </c:pt>
                <c:pt idx="223">
                  <c:v>1.1424537037037037</c:v>
                </c:pt>
                <c:pt idx="224">
                  <c:v>1.145925925925926</c:v>
                </c:pt>
                <c:pt idx="225">
                  <c:v>1.1493981481481481</c:v>
                </c:pt>
                <c:pt idx="226">
                  <c:v>1.1528935185185185</c:v>
                </c:pt>
                <c:pt idx="227">
                  <c:v>1.1563773148148149</c:v>
                </c:pt>
                <c:pt idx="228">
                  <c:v>1.1598379629629629</c:v>
                </c:pt>
                <c:pt idx="229">
                  <c:v>1.1633217592592593</c:v>
                </c:pt>
                <c:pt idx="230">
                  <c:v>1.1668055555555554</c:v>
                </c:pt>
                <c:pt idx="231">
                  <c:v>1.1702777777777778</c:v>
                </c:pt>
                <c:pt idx="232">
                  <c:v>1.1737500000000001</c:v>
                </c:pt>
                <c:pt idx="233">
                  <c:v>1.1772222222222222</c:v>
                </c:pt>
                <c:pt idx="234">
                  <c:v>1.1806944444444445</c:v>
                </c:pt>
                <c:pt idx="235">
                  <c:v>1.1841666666666666</c:v>
                </c:pt>
                <c:pt idx="236">
                  <c:v>1.1876388888888889</c:v>
                </c:pt>
                <c:pt idx="237">
                  <c:v>1.1911111111111112</c:v>
                </c:pt>
                <c:pt idx="238">
                  <c:v>1.1945833333333333</c:v>
                </c:pt>
                <c:pt idx="239">
                  <c:v>1.1980555555555557</c:v>
                </c:pt>
                <c:pt idx="240">
                  <c:v>1.2015162037037037</c:v>
                </c:pt>
                <c:pt idx="241">
                  <c:v>1.2050000000000001</c:v>
                </c:pt>
                <c:pt idx="242">
                  <c:v>1.2084606481481481</c:v>
                </c:pt>
                <c:pt idx="243">
                  <c:v>1.2119097222222222</c:v>
                </c:pt>
                <c:pt idx="244">
                  <c:v>1.2153935185185185</c:v>
                </c:pt>
                <c:pt idx="245">
                  <c:v>1.2188425925925925</c:v>
                </c:pt>
                <c:pt idx="246">
                  <c:v>1.2223263888888889</c:v>
                </c:pt>
                <c:pt idx="247">
                  <c:v>1.225787037037037</c:v>
                </c:pt>
                <c:pt idx="248">
                  <c:v>1.2292592592592593</c:v>
                </c:pt>
                <c:pt idx="249">
                  <c:v>1.2327314814814816</c:v>
                </c:pt>
                <c:pt idx="250">
                  <c:v>1.2362037037037037</c:v>
                </c:pt>
                <c:pt idx="251">
                  <c:v>1.239675925925926</c:v>
                </c:pt>
                <c:pt idx="252">
                  <c:v>1.2431481481481481</c:v>
                </c:pt>
                <c:pt idx="253">
                  <c:v>1.2466203703703704</c:v>
                </c:pt>
                <c:pt idx="254">
                  <c:v>1.2500925925925925</c:v>
                </c:pt>
                <c:pt idx="255">
                  <c:v>1.2535648148148149</c:v>
                </c:pt>
                <c:pt idx="256">
                  <c:v>1.257037037037037</c:v>
                </c:pt>
                <c:pt idx="257">
                  <c:v>1.2605092592592593</c:v>
                </c:pt>
                <c:pt idx="258">
                  <c:v>1.2639814814814816</c:v>
                </c:pt>
                <c:pt idx="259">
                  <c:v>1.2674537037037037</c:v>
                </c:pt>
                <c:pt idx="260">
                  <c:v>1.270925925925926</c:v>
                </c:pt>
                <c:pt idx="261">
                  <c:v>1.2743981481481481</c:v>
                </c:pt>
                <c:pt idx="262">
                  <c:v>1.2778703703703704</c:v>
                </c:pt>
                <c:pt idx="263">
                  <c:v>1.2813425925925925</c:v>
                </c:pt>
                <c:pt idx="264">
                  <c:v>1.2848148148148149</c:v>
                </c:pt>
                <c:pt idx="265">
                  <c:v>1.288287037037037</c:v>
                </c:pt>
                <c:pt idx="266">
                  <c:v>1.2917592592592593</c:v>
                </c:pt>
                <c:pt idx="267">
                  <c:v>1.2952314814814816</c:v>
                </c:pt>
                <c:pt idx="268">
                  <c:v>1.2987037037037037</c:v>
                </c:pt>
                <c:pt idx="269">
                  <c:v>1.302175925925926</c:v>
                </c:pt>
                <c:pt idx="270">
                  <c:v>1.3056481481481481</c:v>
                </c:pt>
                <c:pt idx="271">
                  <c:v>1.3091203703703704</c:v>
                </c:pt>
                <c:pt idx="272">
                  <c:v>1.3125925925925925</c:v>
                </c:pt>
                <c:pt idx="273">
                  <c:v>1.3160648148148149</c:v>
                </c:pt>
                <c:pt idx="274">
                  <c:v>1.319537037037037</c:v>
                </c:pt>
                <c:pt idx="275">
                  <c:v>1.3230092592592593</c:v>
                </c:pt>
                <c:pt idx="276">
                  <c:v>1.3264814814814816</c:v>
                </c:pt>
                <c:pt idx="277">
                  <c:v>1.3299537037037037</c:v>
                </c:pt>
                <c:pt idx="278">
                  <c:v>1.333425925925926</c:v>
                </c:pt>
                <c:pt idx="279">
                  <c:v>1.3368981481481481</c:v>
                </c:pt>
                <c:pt idx="280">
                  <c:v>1.3403703703703704</c:v>
                </c:pt>
                <c:pt idx="281">
                  <c:v>1.3438425925925925</c:v>
                </c:pt>
                <c:pt idx="282">
                  <c:v>1.3473148148148149</c:v>
                </c:pt>
                <c:pt idx="283">
                  <c:v>1.350787037037037</c:v>
                </c:pt>
                <c:pt idx="284">
                  <c:v>1.3542592592592593</c:v>
                </c:pt>
                <c:pt idx="285">
                  <c:v>1.3577314814814814</c:v>
                </c:pt>
                <c:pt idx="286">
                  <c:v>1.3612037037037037</c:v>
                </c:pt>
                <c:pt idx="287">
                  <c:v>1.364675925925926</c:v>
                </c:pt>
                <c:pt idx="288">
                  <c:v>1.3681481481481481</c:v>
                </c:pt>
                <c:pt idx="289">
                  <c:v>1.3716203703703704</c:v>
                </c:pt>
                <c:pt idx="290">
                  <c:v>1.3750925925925925</c:v>
                </c:pt>
                <c:pt idx="291">
                  <c:v>1.3785648148148149</c:v>
                </c:pt>
                <c:pt idx="292">
                  <c:v>1.382037037037037</c:v>
                </c:pt>
                <c:pt idx="293">
                  <c:v>1.3855092592592593</c:v>
                </c:pt>
                <c:pt idx="294">
                  <c:v>1.3889814814814814</c:v>
                </c:pt>
                <c:pt idx="295">
                  <c:v>1.3924537037037037</c:v>
                </c:pt>
                <c:pt idx="296">
                  <c:v>1.395925925925926</c:v>
                </c:pt>
                <c:pt idx="297">
                  <c:v>1.3993981481481481</c:v>
                </c:pt>
                <c:pt idx="298">
                  <c:v>1.4028703703703704</c:v>
                </c:pt>
                <c:pt idx="299">
                  <c:v>1.4063425925925925</c:v>
                </c:pt>
                <c:pt idx="300">
                  <c:v>1.4098148148148149</c:v>
                </c:pt>
                <c:pt idx="301">
                  <c:v>1.413287037037037</c:v>
                </c:pt>
                <c:pt idx="302">
                  <c:v>1.4167592592592593</c:v>
                </c:pt>
                <c:pt idx="303">
                  <c:v>1.4202314814814814</c:v>
                </c:pt>
                <c:pt idx="304">
                  <c:v>1.4237037037037037</c:v>
                </c:pt>
                <c:pt idx="305">
                  <c:v>1.427175925925926</c:v>
                </c:pt>
                <c:pt idx="306">
                  <c:v>1.4306481481481481</c:v>
                </c:pt>
                <c:pt idx="307">
                  <c:v>1.4341203703703704</c:v>
                </c:pt>
                <c:pt idx="308">
                  <c:v>1.4375925925925925</c:v>
                </c:pt>
                <c:pt idx="309">
                  <c:v>1.4410648148148149</c:v>
                </c:pt>
                <c:pt idx="310">
                  <c:v>1.444537037037037</c:v>
                </c:pt>
                <c:pt idx="311">
                  <c:v>1.4480092592592593</c:v>
                </c:pt>
                <c:pt idx="312">
                  <c:v>1.4514814814814814</c:v>
                </c:pt>
                <c:pt idx="313">
                  <c:v>1.4549537037037037</c:v>
                </c:pt>
                <c:pt idx="314">
                  <c:v>1.458425925925926</c:v>
                </c:pt>
                <c:pt idx="315">
                  <c:v>1.4618981481481481</c:v>
                </c:pt>
                <c:pt idx="316">
                  <c:v>1.4653703703703704</c:v>
                </c:pt>
                <c:pt idx="317">
                  <c:v>1.4688425925925925</c:v>
                </c:pt>
                <c:pt idx="318">
                  <c:v>1.4723148148148149</c:v>
                </c:pt>
                <c:pt idx="319">
                  <c:v>1.475787037037037</c:v>
                </c:pt>
                <c:pt idx="320">
                  <c:v>1.4792592592592593</c:v>
                </c:pt>
                <c:pt idx="321">
                  <c:v>1.4827314814814814</c:v>
                </c:pt>
                <c:pt idx="322">
                  <c:v>1.4862037037037037</c:v>
                </c:pt>
                <c:pt idx="323">
                  <c:v>1.489675925925926</c:v>
                </c:pt>
                <c:pt idx="324">
                  <c:v>1.4931481481481481</c:v>
                </c:pt>
                <c:pt idx="325">
                  <c:v>1.4966203703703704</c:v>
                </c:pt>
                <c:pt idx="326">
                  <c:v>2.1042592592592593</c:v>
                </c:pt>
                <c:pt idx="327">
                  <c:v>2.1077314814814816</c:v>
                </c:pt>
                <c:pt idx="328">
                  <c:v>2.1112037037037039</c:v>
                </c:pt>
                <c:pt idx="329">
                  <c:v>2.1146759259259258</c:v>
                </c:pt>
                <c:pt idx="330">
                  <c:v>2.1285648148148146</c:v>
                </c:pt>
                <c:pt idx="331">
                  <c:v>2.132037037037037</c:v>
                </c:pt>
                <c:pt idx="332">
                  <c:v>2.1355092592592593</c:v>
                </c:pt>
                <c:pt idx="333">
                  <c:v>2.1389814814814816</c:v>
                </c:pt>
                <c:pt idx="334">
                  <c:v>2.1424537037037039</c:v>
                </c:pt>
                <c:pt idx="335">
                  <c:v>2.1459259259259258</c:v>
                </c:pt>
                <c:pt idx="336">
                  <c:v>2.1493981481481481</c:v>
                </c:pt>
                <c:pt idx="337">
                  <c:v>2.1528703703703704</c:v>
                </c:pt>
                <c:pt idx="338">
                  <c:v>2.1563541666666666</c:v>
                </c:pt>
                <c:pt idx="339">
                  <c:v>2.1598263888888889</c:v>
                </c:pt>
                <c:pt idx="340">
                  <c:v>2.163287037037037</c:v>
                </c:pt>
                <c:pt idx="341">
                  <c:v>2.1667824074074074</c:v>
                </c:pt>
                <c:pt idx="342">
                  <c:v>2.1702546296296297</c:v>
                </c:pt>
                <c:pt idx="343">
                  <c:v>2.1737152777777777</c:v>
                </c:pt>
                <c:pt idx="344">
                  <c:v>2.1771875000000001</c:v>
                </c:pt>
                <c:pt idx="345">
                  <c:v>2.1806597222222224</c:v>
                </c:pt>
                <c:pt idx="346">
                  <c:v>2.1841319444444443</c:v>
                </c:pt>
                <c:pt idx="347">
                  <c:v>2.1876041666666666</c:v>
                </c:pt>
                <c:pt idx="348">
                  <c:v>2.1910763888888889</c:v>
                </c:pt>
                <c:pt idx="349">
                  <c:v>2.194560185185185</c:v>
                </c:pt>
                <c:pt idx="350">
                  <c:v>2.1980208333333335</c:v>
                </c:pt>
                <c:pt idx="351">
                  <c:v>2.2014930555555554</c:v>
                </c:pt>
                <c:pt idx="352">
                  <c:v>2.2049652777777777</c:v>
                </c:pt>
                <c:pt idx="353">
                  <c:v>2.2084375000000001</c:v>
                </c:pt>
                <c:pt idx="354">
                  <c:v>2.2119328703703705</c:v>
                </c:pt>
                <c:pt idx="355">
                  <c:v>2.2154166666666666</c:v>
                </c:pt>
                <c:pt idx="356">
                  <c:v>2.2189004629629627</c:v>
                </c:pt>
                <c:pt idx="357">
                  <c:v>2.222372685185185</c:v>
                </c:pt>
                <c:pt idx="358">
                  <c:v>2.2258217592592593</c:v>
                </c:pt>
                <c:pt idx="359">
                  <c:v>2.2292708333333335</c:v>
                </c:pt>
                <c:pt idx="360">
                  <c:v>2.2327430555555554</c:v>
                </c:pt>
                <c:pt idx="361">
                  <c:v>2.2362152777777777</c:v>
                </c:pt>
                <c:pt idx="362">
                  <c:v>2.2396759259259258</c:v>
                </c:pt>
                <c:pt idx="363">
                  <c:v>2.2431597222222224</c:v>
                </c:pt>
                <c:pt idx="364">
                  <c:v>2.2466203703703704</c:v>
                </c:pt>
                <c:pt idx="365">
                  <c:v>2.2501041666666666</c:v>
                </c:pt>
                <c:pt idx="366">
                  <c:v>2.2535648148148146</c:v>
                </c:pt>
                <c:pt idx="367">
                  <c:v>2.257037037037037</c:v>
                </c:pt>
                <c:pt idx="368">
                  <c:v>2.2605092592592593</c:v>
                </c:pt>
                <c:pt idx="369">
                  <c:v>2.2639814814814816</c:v>
                </c:pt>
                <c:pt idx="370">
                  <c:v>2.2674537037037039</c:v>
                </c:pt>
                <c:pt idx="371">
                  <c:v>2.2709259259259258</c:v>
                </c:pt>
                <c:pt idx="372">
                  <c:v>2.2743981481481481</c:v>
                </c:pt>
                <c:pt idx="373">
                  <c:v>2.2778703703703704</c:v>
                </c:pt>
                <c:pt idx="374">
                  <c:v>2.2813425925925928</c:v>
                </c:pt>
                <c:pt idx="375">
                  <c:v>2.2848148148148146</c:v>
                </c:pt>
                <c:pt idx="376">
                  <c:v>2.288287037037037</c:v>
                </c:pt>
                <c:pt idx="377">
                  <c:v>2.2917592592592593</c:v>
                </c:pt>
                <c:pt idx="378">
                  <c:v>2.2952314814814816</c:v>
                </c:pt>
                <c:pt idx="379">
                  <c:v>2.2987037037037039</c:v>
                </c:pt>
                <c:pt idx="380">
                  <c:v>2.3021759259259258</c:v>
                </c:pt>
                <c:pt idx="381">
                  <c:v>2.3056481481481481</c:v>
                </c:pt>
                <c:pt idx="382">
                  <c:v>2.3091203703703704</c:v>
                </c:pt>
                <c:pt idx="383">
                  <c:v>2.3125925925925928</c:v>
                </c:pt>
                <c:pt idx="384">
                  <c:v>2.3160648148148146</c:v>
                </c:pt>
                <c:pt idx="385">
                  <c:v>2.319537037037037</c:v>
                </c:pt>
                <c:pt idx="386">
                  <c:v>2.3230092592592593</c:v>
                </c:pt>
                <c:pt idx="387">
                  <c:v>2.3264814814814816</c:v>
                </c:pt>
                <c:pt idx="388">
                  <c:v>2.3299537037037039</c:v>
                </c:pt>
                <c:pt idx="389">
                  <c:v>2.3334259259259258</c:v>
                </c:pt>
                <c:pt idx="390">
                  <c:v>2.3368981481481481</c:v>
                </c:pt>
                <c:pt idx="391">
                  <c:v>2.3403703703703704</c:v>
                </c:pt>
                <c:pt idx="392">
                  <c:v>2.3438425925925928</c:v>
                </c:pt>
                <c:pt idx="393">
                  <c:v>2.3473148148148146</c:v>
                </c:pt>
                <c:pt idx="394">
                  <c:v>2.350787037037037</c:v>
                </c:pt>
                <c:pt idx="395">
                  <c:v>2.3542592592592593</c:v>
                </c:pt>
                <c:pt idx="396">
                  <c:v>2.3577314814814816</c:v>
                </c:pt>
                <c:pt idx="397">
                  <c:v>2.3612037037037039</c:v>
                </c:pt>
                <c:pt idx="398">
                  <c:v>2.3646759259259258</c:v>
                </c:pt>
                <c:pt idx="399">
                  <c:v>2.3681481481481481</c:v>
                </c:pt>
                <c:pt idx="400">
                  <c:v>2.3716203703703704</c:v>
                </c:pt>
                <c:pt idx="401">
                  <c:v>2.3750925925925928</c:v>
                </c:pt>
                <c:pt idx="402">
                  <c:v>2.3785648148148146</c:v>
                </c:pt>
                <c:pt idx="403">
                  <c:v>2.382037037037037</c:v>
                </c:pt>
                <c:pt idx="404">
                  <c:v>2.3855092592592593</c:v>
                </c:pt>
                <c:pt idx="405">
                  <c:v>2.3889814814814816</c:v>
                </c:pt>
                <c:pt idx="406">
                  <c:v>2.3924537037037039</c:v>
                </c:pt>
                <c:pt idx="407">
                  <c:v>2.3959259259259258</c:v>
                </c:pt>
                <c:pt idx="408">
                  <c:v>2.3993981481481481</c:v>
                </c:pt>
                <c:pt idx="409">
                  <c:v>2.4028703703703704</c:v>
                </c:pt>
                <c:pt idx="410">
                  <c:v>2.4063425925925928</c:v>
                </c:pt>
                <c:pt idx="411">
                  <c:v>2.4098148148148146</c:v>
                </c:pt>
                <c:pt idx="412">
                  <c:v>2.413287037037037</c:v>
                </c:pt>
                <c:pt idx="413">
                  <c:v>2.4167592592592593</c:v>
                </c:pt>
                <c:pt idx="414">
                  <c:v>2.4202314814814816</c:v>
                </c:pt>
                <c:pt idx="415">
                  <c:v>2.4237037037037039</c:v>
                </c:pt>
                <c:pt idx="416">
                  <c:v>2.4271759259259258</c:v>
                </c:pt>
                <c:pt idx="417">
                  <c:v>2.4306481481481481</c:v>
                </c:pt>
                <c:pt idx="418">
                  <c:v>2.4341203703703704</c:v>
                </c:pt>
                <c:pt idx="419">
                  <c:v>2.4375925925925928</c:v>
                </c:pt>
                <c:pt idx="420">
                  <c:v>2.4410648148148146</c:v>
                </c:pt>
                <c:pt idx="421">
                  <c:v>2.444537037037037</c:v>
                </c:pt>
                <c:pt idx="422">
                  <c:v>2.4480092592592593</c:v>
                </c:pt>
                <c:pt idx="423">
                  <c:v>2.4514814814814816</c:v>
                </c:pt>
                <c:pt idx="424">
                  <c:v>2.4549537037037039</c:v>
                </c:pt>
                <c:pt idx="425">
                  <c:v>2.4584259259259258</c:v>
                </c:pt>
                <c:pt idx="426">
                  <c:v>2.4618981481481481</c:v>
                </c:pt>
                <c:pt idx="427">
                  <c:v>2.4653703703703704</c:v>
                </c:pt>
                <c:pt idx="428">
                  <c:v>2.4688425925925928</c:v>
                </c:pt>
                <c:pt idx="429">
                  <c:v>2.4723148148148146</c:v>
                </c:pt>
                <c:pt idx="430">
                  <c:v>2.475787037037037</c:v>
                </c:pt>
                <c:pt idx="431">
                  <c:v>2.4792592592592593</c:v>
                </c:pt>
                <c:pt idx="432">
                  <c:v>2.4827314814814816</c:v>
                </c:pt>
                <c:pt idx="433">
                  <c:v>2.4862037037037039</c:v>
                </c:pt>
                <c:pt idx="434">
                  <c:v>2.4896759259259258</c:v>
                </c:pt>
                <c:pt idx="435">
                  <c:v>2.4931481481481481</c:v>
                </c:pt>
                <c:pt idx="436">
                  <c:v>2.4966203703703704</c:v>
                </c:pt>
                <c:pt idx="437">
                  <c:v>2.5000925925925928</c:v>
                </c:pt>
                <c:pt idx="438">
                  <c:v>3.1285648148148146</c:v>
                </c:pt>
                <c:pt idx="439">
                  <c:v>3.132037037037037</c:v>
                </c:pt>
                <c:pt idx="440">
                  <c:v>3.1355092592592593</c:v>
                </c:pt>
                <c:pt idx="441">
                  <c:v>3.1389814814814816</c:v>
                </c:pt>
                <c:pt idx="442">
                  <c:v>3.1424537037037039</c:v>
                </c:pt>
                <c:pt idx="443">
                  <c:v>3.1459259259259258</c:v>
                </c:pt>
                <c:pt idx="444">
                  <c:v>3.1493981481481481</c:v>
                </c:pt>
                <c:pt idx="445">
                  <c:v>3.1528703703703704</c:v>
                </c:pt>
                <c:pt idx="446">
                  <c:v>3.1563541666666666</c:v>
                </c:pt>
                <c:pt idx="447">
                  <c:v>3.1598379629629632</c:v>
                </c:pt>
                <c:pt idx="448">
                  <c:v>3.163310185185185</c:v>
                </c:pt>
                <c:pt idx="449">
                  <c:v>3.1667708333333335</c:v>
                </c:pt>
                <c:pt idx="450">
                  <c:v>3.1702546296296297</c:v>
                </c:pt>
                <c:pt idx="451">
                  <c:v>3.1737384259259258</c:v>
                </c:pt>
                <c:pt idx="452">
                  <c:v>3.1771990740740739</c:v>
                </c:pt>
                <c:pt idx="453">
                  <c:v>3.1806597222222224</c:v>
                </c:pt>
                <c:pt idx="454">
                  <c:v>3.1841435185185185</c:v>
                </c:pt>
                <c:pt idx="455">
                  <c:v>3.1875925925925928</c:v>
                </c:pt>
                <c:pt idx="456">
                  <c:v>3.1910648148148146</c:v>
                </c:pt>
                <c:pt idx="457">
                  <c:v>3.1945486111111112</c:v>
                </c:pt>
                <c:pt idx="458">
                  <c:v>3.1980208333333335</c:v>
                </c:pt>
                <c:pt idx="459">
                  <c:v>3.2015046296296297</c:v>
                </c:pt>
                <c:pt idx="460">
                  <c:v>3.204976851851852</c:v>
                </c:pt>
                <c:pt idx="461">
                  <c:v>3.2084722222222224</c:v>
                </c:pt>
                <c:pt idx="462">
                  <c:v>3.2119212962962962</c:v>
                </c:pt>
                <c:pt idx="463">
                  <c:v>3.2153703703703704</c:v>
                </c:pt>
                <c:pt idx="464">
                  <c:v>3.2188657407407408</c:v>
                </c:pt>
                <c:pt idx="465">
                  <c:v>3.2223379629629632</c:v>
                </c:pt>
                <c:pt idx="466">
                  <c:v>3.2257986111111112</c:v>
                </c:pt>
                <c:pt idx="467">
                  <c:v>3.2292592592592593</c:v>
                </c:pt>
                <c:pt idx="468">
                  <c:v>3.2327662037037035</c:v>
                </c:pt>
                <c:pt idx="469">
                  <c:v>3.2362037037037039</c:v>
                </c:pt>
                <c:pt idx="470">
                  <c:v>3.2396759259259258</c:v>
                </c:pt>
                <c:pt idx="471">
                  <c:v>3.2431712962962962</c:v>
                </c:pt>
                <c:pt idx="472">
                  <c:v>3.2466319444444443</c:v>
                </c:pt>
                <c:pt idx="473">
                  <c:v>3.2501041666666666</c:v>
                </c:pt>
                <c:pt idx="474">
                  <c:v>3.2535648148148146</c:v>
                </c:pt>
                <c:pt idx="475">
                  <c:v>3.257037037037037</c:v>
                </c:pt>
                <c:pt idx="476">
                  <c:v>3.2605324074074074</c:v>
                </c:pt>
                <c:pt idx="477">
                  <c:v>3.2639814814814816</c:v>
                </c:pt>
                <c:pt idx="478">
                  <c:v>3.2674884259259258</c:v>
                </c:pt>
                <c:pt idx="479">
                  <c:v>3.2709375000000001</c:v>
                </c:pt>
                <c:pt idx="480">
                  <c:v>3.2744212962962962</c:v>
                </c:pt>
                <c:pt idx="481">
                  <c:v>3.2778819444444443</c:v>
                </c:pt>
                <c:pt idx="482">
                  <c:v>3.2813425925925928</c:v>
                </c:pt>
                <c:pt idx="483">
                  <c:v>3.2848148148148146</c:v>
                </c:pt>
                <c:pt idx="484">
                  <c:v>3.288287037037037</c:v>
                </c:pt>
                <c:pt idx="485">
                  <c:v>3.2917592592592593</c:v>
                </c:pt>
                <c:pt idx="486">
                  <c:v>3.2952314814814816</c:v>
                </c:pt>
                <c:pt idx="487">
                  <c:v>3.2987037037037039</c:v>
                </c:pt>
                <c:pt idx="488">
                  <c:v>3.3021759259259258</c:v>
                </c:pt>
                <c:pt idx="489">
                  <c:v>3.3056481481481481</c:v>
                </c:pt>
                <c:pt idx="490">
                  <c:v>3.3091203703703704</c:v>
                </c:pt>
                <c:pt idx="491">
                  <c:v>3.3125925925925928</c:v>
                </c:pt>
                <c:pt idx="492">
                  <c:v>3.3160648148148146</c:v>
                </c:pt>
                <c:pt idx="493">
                  <c:v>3.319560185185185</c:v>
                </c:pt>
                <c:pt idx="494">
                  <c:v>3.3230208333333335</c:v>
                </c:pt>
                <c:pt idx="495">
                  <c:v>3.3265162037037035</c:v>
                </c:pt>
                <c:pt idx="496">
                  <c:v>3.3299537037037039</c:v>
                </c:pt>
                <c:pt idx="497">
                  <c:v>3.3334259259259258</c:v>
                </c:pt>
                <c:pt idx="498">
                  <c:v>3.3369097222222224</c:v>
                </c:pt>
                <c:pt idx="499">
                  <c:v>3.3403703703703704</c:v>
                </c:pt>
                <c:pt idx="500">
                  <c:v>3.3438425925925928</c:v>
                </c:pt>
                <c:pt idx="501">
                  <c:v>3.3473148148148146</c:v>
                </c:pt>
                <c:pt idx="502">
                  <c:v>3.350787037037037</c:v>
                </c:pt>
                <c:pt idx="503">
                  <c:v>3.3542592592592593</c:v>
                </c:pt>
                <c:pt idx="504">
                  <c:v>3.3577314814814816</c:v>
                </c:pt>
                <c:pt idx="505">
                  <c:v>3.3612037037037039</c:v>
                </c:pt>
                <c:pt idx="506">
                  <c:v>3.3646759259259258</c:v>
                </c:pt>
                <c:pt idx="507">
                  <c:v>3.3681481481481481</c:v>
                </c:pt>
                <c:pt idx="508">
                  <c:v>3.3716203703703704</c:v>
                </c:pt>
                <c:pt idx="509">
                  <c:v>3.3750925925925928</c:v>
                </c:pt>
                <c:pt idx="510">
                  <c:v>3.3785648148148146</c:v>
                </c:pt>
                <c:pt idx="511">
                  <c:v>3.382037037037037</c:v>
                </c:pt>
                <c:pt idx="512">
                  <c:v>3.3855092592592593</c:v>
                </c:pt>
                <c:pt idx="513">
                  <c:v>3.3889814814814816</c:v>
                </c:pt>
                <c:pt idx="514">
                  <c:v>3.3924537037037039</c:v>
                </c:pt>
                <c:pt idx="515">
                  <c:v>3.3959259259259258</c:v>
                </c:pt>
                <c:pt idx="516">
                  <c:v>3.3993981481481481</c:v>
                </c:pt>
                <c:pt idx="517">
                  <c:v>3.4028703703703704</c:v>
                </c:pt>
                <c:pt idx="518">
                  <c:v>3.4063425925925928</c:v>
                </c:pt>
                <c:pt idx="519">
                  <c:v>3.4098148148148146</c:v>
                </c:pt>
                <c:pt idx="520">
                  <c:v>3.413287037037037</c:v>
                </c:pt>
                <c:pt idx="521">
                  <c:v>3.4167592592592593</c:v>
                </c:pt>
                <c:pt idx="522">
                  <c:v>3.4202314814814816</c:v>
                </c:pt>
                <c:pt idx="523">
                  <c:v>3.4237037037037039</c:v>
                </c:pt>
                <c:pt idx="524">
                  <c:v>3.4271759259259258</c:v>
                </c:pt>
                <c:pt idx="525">
                  <c:v>3.4306481481481481</c:v>
                </c:pt>
                <c:pt idx="526">
                  <c:v>3.4341203703703704</c:v>
                </c:pt>
                <c:pt idx="527">
                  <c:v>3.4375925925925928</c:v>
                </c:pt>
                <c:pt idx="528">
                  <c:v>3.4410648148148146</c:v>
                </c:pt>
                <c:pt idx="529">
                  <c:v>3.444537037037037</c:v>
                </c:pt>
                <c:pt idx="530">
                  <c:v>3.4480092592592593</c:v>
                </c:pt>
                <c:pt idx="531">
                  <c:v>3.4514814814814816</c:v>
                </c:pt>
                <c:pt idx="532">
                  <c:v>3.4549537037037039</c:v>
                </c:pt>
                <c:pt idx="533">
                  <c:v>3.4584259259259258</c:v>
                </c:pt>
                <c:pt idx="534">
                  <c:v>3.4618981481481481</c:v>
                </c:pt>
                <c:pt idx="535">
                  <c:v>3.4653703703703704</c:v>
                </c:pt>
                <c:pt idx="536">
                  <c:v>3.4688425925925928</c:v>
                </c:pt>
                <c:pt idx="537">
                  <c:v>3.4723148148148146</c:v>
                </c:pt>
                <c:pt idx="538">
                  <c:v>3.475787037037037</c:v>
                </c:pt>
                <c:pt idx="539">
                  <c:v>3.4792592592592593</c:v>
                </c:pt>
                <c:pt idx="540">
                  <c:v>3.4827314814814816</c:v>
                </c:pt>
                <c:pt idx="541">
                  <c:v>3.4862037037037039</c:v>
                </c:pt>
                <c:pt idx="542">
                  <c:v>3.4896759259259258</c:v>
                </c:pt>
                <c:pt idx="543">
                  <c:v>3.4931481481481481</c:v>
                </c:pt>
                <c:pt idx="544">
                  <c:v>3.4966203703703704</c:v>
                </c:pt>
                <c:pt idx="545">
                  <c:v>3.5000925925925928</c:v>
                </c:pt>
                <c:pt idx="546">
                  <c:v>4.1285648148148146</c:v>
                </c:pt>
                <c:pt idx="547">
                  <c:v>4.132037037037037</c:v>
                </c:pt>
                <c:pt idx="548">
                  <c:v>4.1355092592592593</c:v>
                </c:pt>
                <c:pt idx="549">
                  <c:v>4.1389814814814816</c:v>
                </c:pt>
                <c:pt idx="550">
                  <c:v>4.1424537037037039</c:v>
                </c:pt>
                <c:pt idx="551">
                  <c:v>4.1459259259259262</c:v>
                </c:pt>
                <c:pt idx="552">
                  <c:v>4.1494097222222219</c:v>
                </c:pt>
                <c:pt idx="553">
                  <c:v>4.1528819444444443</c:v>
                </c:pt>
                <c:pt idx="554">
                  <c:v>4.1564004629629627</c:v>
                </c:pt>
                <c:pt idx="555">
                  <c:v>4.1598495370370374</c:v>
                </c:pt>
                <c:pt idx="556">
                  <c:v>4.1633333333333331</c:v>
                </c:pt>
                <c:pt idx="557">
                  <c:v>4.1668171296296297</c:v>
                </c:pt>
                <c:pt idx="558">
                  <c:v>4.170289351851852</c:v>
                </c:pt>
                <c:pt idx="559">
                  <c:v>4.1737500000000001</c:v>
                </c:pt>
                <c:pt idx="560">
                  <c:v>4.1772222222222224</c:v>
                </c:pt>
                <c:pt idx="561">
                  <c:v>4.1806944444444447</c:v>
                </c:pt>
                <c:pt idx="562">
                  <c:v>4.184166666666667</c:v>
                </c:pt>
                <c:pt idx="563">
                  <c:v>4.1876388888888885</c:v>
                </c:pt>
                <c:pt idx="564">
                  <c:v>4.1911111111111108</c:v>
                </c:pt>
                <c:pt idx="565">
                  <c:v>4.1945717592592588</c:v>
                </c:pt>
                <c:pt idx="566">
                  <c:v>4.1980439814814812</c:v>
                </c:pt>
                <c:pt idx="567">
                  <c:v>4.2015162037037035</c:v>
                </c:pt>
                <c:pt idx="568">
                  <c:v>4.2049884259259258</c:v>
                </c:pt>
                <c:pt idx="569">
                  <c:v>4.2084606481481481</c:v>
                </c:pt>
                <c:pt idx="570">
                  <c:v>4.2119328703703705</c:v>
                </c:pt>
                <c:pt idx="571">
                  <c:v>4.2154050925925928</c:v>
                </c:pt>
                <c:pt idx="572">
                  <c:v>4.2188773148148151</c:v>
                </c:pt>
                <c:pt idx="573">
                  <c:v>4.2223379629629632</c:v>
                </c:pt>
                <c:pt idx="574">
                  <c:v>4.2258101851851855</c:v>
                </c:pt>
                <c:pt idx="575">
                  <c:v>4.2292824074074078</c:v>
                </c:pt>
                <c:pt idx="576">
                  <c:v>4.2327546296296292</c:v>
                </c:pt>
                <c:pt idx="577">
                  <c:v>4.2362268518518515</c:v>
                </c:pt>
                <c:pt idx="578">
                  <c:v>4.2396990740740739</c:v>
                </c:pt>
                <c:pt idx="579">
                  <c:v>4.2431712962962962</c:v>
                </c:pt>
                <c:pt idx="580">
                  <c:v>4.2466435185185185</c:v>
                </c:pt>
                <c:pt idx="581">
                  <c:v>4.2501157407407408</c:v>
                </c:pt>
                <c:pt idx="582">
                  <c:v>4.2535879629629632</c:v>
                </c:pt>
                <c:pt idx="583">
                  <c:v>4.2570601851851855</c:v>
                </c:pt>
                <c:pt idx="584">
                  <c:v>4.2605324074074078</c:v>
                </c:pt>
                <c:pt idx="585">
                  <c:v>4.2640509259259263</c:v>
                </c:pt>
                <c:pt idx="586">
                  <c:v>4.2675231481481486</c:v>
                </c:pt>
                <c:pt idx="587">
                  <c:v>4.27099537037037</c:v>
                </c:pt>
                <c:pt idx="588">
                  <c:v>4.274456018518519</c:v>
                </c:pt>
                <c:pt idx="589">
                  <c:v>4.277916666666667</c:v>
                </c:pt>
                <c:pt idx="590">
                  <c:v>4.2813888888888894</c:v>
                </c:pt>
                <c:pt idx="591">
                  <c:v>4.2848495370370374</c:v>
                </c:pt>
                <c:pt idx="592">
                  <c:v>4.2883101851851855</c:v>
                </c:pt>
                <c:pt idx="593">
                  <c:v>4.2917708333333335</c:v>
                </c:pt>
                <c:pt idx="594">
                  <c:v>4.2952430555555559</c:v>
                </c:pt>
                <c:pt idx="595">
                  <c:v>4.2987384259259258</c:v>
                </c:pt>
                <c:pt idx="596">
                  <c:v>4.3022106481481481</c:v>
                </c:pt>
                <c:pt idx="597">
                  <c:v>4.3056712962962962</c:v>
                </c:pt>
                <c:pt idx="598">
                  <c:v>4.3091435185185185</c:v>
                </c:pt>
                <c:pt idx="599">
                  <c:v>4.3126157407407408</c:v>
                </c:pt>
                <c:pt idx="600">
                  <c:v>4.3160763888888889</c:v>
                </c:pt>
                <c:pt idx="601">
                  <c:v>4.3195486111111112</c:v>
                </c:pt>
                <c:pt idx="602">
                  <c:v>4.3230208333333335</c:v>
                </c:pt>
                <c:pt idx="603">
                  <c:v>4.3264814814814816</c:v>
                </c:pt>
                <c:pt idx="604">
                  <c:v>4.3299537037037039</c:v>
                </c:pt>
                <c:pt idx="605">
                  <c:v>4.3334490740740739</c:v>
                </c:pt>
                <c:pt idx="606">
                  <c:v>4.3369097222222219</c:v>
                </c:pt>
                <c:pt idx="607">
                  <c:v>4.3403819444444443</c:v>
                </c:pt>
                <c:pt idx="608">
                  <c:v>4.3438541666666666</c:v>
                </c:pt>
                <c:pt idx="609">
                  <c:v>4.3473263888888889</c:v>
                </c:pt>
                <c:pt idx="610">
                  <c:v>4.350787037037037</c:v>
                </c:pt>
                <c:pt idx="611">
                  <c:v>4.3542592592592593</c:v>
                </c:pt>
                <c:pt idx="612">
                  <c:v>4.3577314814814816</c:v>
                </c:pt>
                <c:pt idx="613">
                  <c:v>4.3612037037037039</c:v>
                </c:pt>
                <c:pt idx="614">
                  <c:v>4.3646759259259262</c:v>
                </c:pt>
                <c:pt idx="615">
                  <c:v>4.3681481481481477</c:v>
                </c:pt>
                <c:pt idx="616">
                  <c:v>4.37162037037037</c:v>
                </c:pt>
                <c:pt idx="617">
                  <c:v>4.3750925925925923</c:v>
                </c:pt>
                <c:pt idx="618">
                  <c:v>4.3785763888888889</c:v>
                </c:pt>
                <c:pt idx="619">
                  <c:v>4.382037037037037</c:v>
                </c:pt>
                <c:pt idx="620">
                  <c:v>4.3855092592592593</c:v>
                </c:pt>
                <c:pt idx="621">
                  <c:v>4.3889814814814816</c:v>
                </c:pt>
                <c:pt idx="622">
                  <c:v>4.3924537037037039</c:v>
                </c:pt>
                <c:pt idx="623">
                  <c:v>4.3959259259259262</c:v>
                </c:pt>
                <c:pt idx="624">
                  <c:v>4.3993981481481477</c:v>
                </c:pt>
                <c:pt idx="625">
                  <c:v>4.40287037037037</c:v>
                </c:pt>
                <c:pt idx="626">
                  <c:v>4.4063425925925923</c:v>
                </c:pt>
                <c:pt idx="627">
                  <c:v>4.4098148148148146</c:v>
                </c:pt>
                <c:pt idx="628">
                  <c:v>4.413287037037037</c:v>
                </c:pt>
                <c:pt idx="629">
                  <c:v>4.4167592592592593</c:v>
                </c:pt>
                <c:pt idx="630">
                  <c:v>4.4202314814814816</c:v>
                </c:pt>
                <c:pt idx="631">
                  <c:v>4.4237037037037039</c:v>
                </c:pt>
                <c:pt idx="632">
                  <c:v>4.4271759259259262</c:v>
                </c:pt>
                <c:pt idx="633">
                  <c:v>4.4306481481481477</c:v>
                </c:pt>
                <c:pt idx="634">
                  <c:v>4.43412037037037</c:v>
                </c:pt>
                <c:pt idx="635">
                  <c:v>4.4375925925925923</c:v>
                </c:pt>
                <c:pt idx="636">
                  <c:v>4.4410648148148146</c:v>
                </c:pt>
                <c:pt idx="637">
                  <c:v>4.444537037037037</c:v>
                </c:pt>
                <c:pt idx="638">
                  <c:v>4.4480092592592593</c:v>
                </c:pt>
                <c:pt idx="639">
                  <c:v>4.4514814814814816</c:v>
                </c:pt>
                <c:pt idx="640">
                  <c:v>4.4549537037037039</c:v>
                </c:pt>
                <c:pt idx="641">
                  <c:v>4.4584259259259262</c:v>
                </c:pt>
                <c:pt idx="642">
                  <c:v>4.4618981481481477</c:v>
                </c:pt>
                <c:pt idx="643">
                  <c:v>4.46537037037037</c:v>
                </c:pt>
                <c:pt idx="644">
                  <c:v>4.4688425925925923</c:v>
                </c:pt>
                <c:pt idx="645">
                  <c:v>4.4723148148148146</c:v>
                </c:pt>
                <c:pt idx="646">
                  <c:v>4.475787037037037</c:v>
                </c:pt>
                <c:pt idx="647">
                  <c:v>4.4792592592592593</c:v>
                </c:pt>
                <c:pt idx="648">
                  <c:v>4.4827314814814816</c:v>
                </c:pt>
                <c:pt idx="649">
                  <c:v>4.4862037037037039</c:v>
                </c:pt>
                <c:pt idx="650">
                  <c:v>4.4896759259259262</c:v>
                </c:pt>
                <c:pt idx="651">
                  <c:v>4.4931481481481477</c:v>
                </c:pt>
                <c:pt idx="652">
                  <c:v>4.49662037037037</c:v>
                </c:pt>
                <c:pt idx="653">
                  <c:v>4.5000925925925923</c:v>
                </c:pt>
                <c:pt idx="654">
                  <c:v>4.7461921296296294</c:v>
                </c:pt>
                <c:pt idx="655">
                  <c:v>4.7461921296296294</c:v>
                </c:pt>
                <c:pt idx="656">
                  <c:v>5.1146412037037035</c:v>
                </c:pt>
                <c:pt idx="657">
                  <c:v>5.1181134259259258</c:v>
                </c:pt>
                <c:pt idx="658">
                  <c:v>5.1215856481481481</c:v>
                </c:pt>
                <c:pt idx="659">
                  <c:v>5.1250578703703704</c:v>
                </c:pt>
                <c:pt idx="660">
                  <c:v>5.1285300925925927</c:v>
                </c:pt>
                <c:pt idx="661">
                  <c:v>5.1320023148148151</c:v>
                </c:pt>
                <c:pt idx="662">
                  <c:v>5.1354745370370374</c:v>
                </c:pt>
                <c:pt idx="663">
                  <c:v>5.1389467592592588</c:v>
                </c:pt>
                <c:pt idx="664">
                  <c:v>5.1424189814814811</c:v>
                </c:pt>
                <c:pt idx="665">
                  <c:v>5.1458912037037035</c:v>
                </c:pt>
                <c:pt idx="666">
                  <c:v>5.1493634259259258</c:v>
                </c:pt>
                <c:pt idx="667">
                  <c:v>5.1528356481481481</c:v>
                </c:pt>
                <c:pt idx="668">
                  <c:v>5.1563078703703704</c:v>
                </c:pt>
                <c:pt idx="669">
                  <c:v>5.1597800925925927</c:v>
                </c:pt>
                <c:pt idx="670">
                  <c:v>5.1632523148148151</c:v>
                </c:pt>
                <c:pt idx="671">
                  <c:v>5.1667245370370374</c:v>
                </c:pt>
                <c:pt idx="672">
                  <c:v>5.1701967592592588</c:v>
                </c:pt>
                <c:pt idx="673">
                  <c:v>5.1736689814814811</c:v>
                </c:pt>
                <c:pt idx="674">
                  <c:v>5.1771412037037035</c:v>
                </c:pt>
                <c:pt idx="675">
                  <c:v>5.1806134259259258</c:v>
                </c:pt>
                <c:pt idx="676">
                  <c:v>5.1840856481481481</c:v>
                </c:pt>
                <c:pt idx="677">
                  <c:v>5.1875578703703704</c:v>
                </c:pt>
                <c:pt idx="678">
                  <c:v>5.1910300925925927</c:v>
                </c:pt>
                <c:pt idx="679">
                  <c:v>5.1945023148148151</c:v>
                </c:pt>
                <c:pt idx="680">
                  <c:v>5.1979745370370374</c:v>
                </c:pt>
                <c:pt idx="681">
                  <c:v>5.2014467592592588</c:v>
                </c:pt>
                <c:pt idx="682">
                  <c:v>5.2049189814814811</c:v>
                </c:pt>
                <c:pt idx="683">
                  <c:v>5.2083912037037035</c:v>
                </c:pt>
                <c:pt idx="684">
                  <c:v>5.2118634259259258</c:v>
                </c:pt>
                <c:pt idx="685">
                  <c:v>5.2153356481481481</c:v>
                </c:pt>
                <c:pt idx="686">
                  <c:v>5.2189236111111112</c:v>
                </c:pt>
                <c:pt idx="687">
                  <c:v>5.2223842592592593</c:v>
                </c:pt>
                <c:pt idx="688">
                  <c:v>5.2258680555555559</c:v>
                </c:pt>
                <c:pt idx="689">
                  <c:v>5.2292824074074078</c:v>
                </c:pt>
                <c:pt idx="690">
                  <c:v>5.2328124999999996</c:v>
                </c:pt>
                <c:pt idx="691">
                  <c:v>5.236284722222222</c:v>
                </c:pt>
                <c:pt idx="692">
                  <c:v>5.2397569444444443</c:v>
                </c:pt>
                <c:pt idx="693">
                  <c:v>5.2432291666666666</c:v>
                </c:pt>
                <c:pt idx="694">
                  <c:v>5.2467013888888889</c:v>
                </c:pt>
                <c:pt idx="695">
                  <c:v>5.2501736111111112</c:v>
                </c:pt>
                <c:pt idx="696">
                  <c:v>5.2536458333333336</c:v>
                </c:pt>
                <c:pt idx="697">
                  <c:v>5.2571180555555559</c:v>
                </c:pt>
                <c:pt idx="698">
                  <c:v>5.2605902777777782</c:v>
                </c:pt>
                <c:pt idx="699">
                  <c:v>5.2640624999999996</c:v>
                </c:pt>
                <c:pt idx="700">
                  <c:v>5.267534722222222</c:v>
                </c:pt>
                <c:pt idx="701">
                  <c:v>5.2710069444444443</c:v>
                </c:pt>
                <c:pt idx="702">
                  <c:v>5.2744791666666666</c:v>
                </c:pt>
                <c:pt idx="703">
                  <c:v>5.2779513888888889</c:v>
                </c:pt>
                <c:pt idx="704">
                  <c:v>5.2814236111111112</c:v>
                </c:pt>
                <c:pt idx="705">
                  <c:v>5.2848958333333336</c:v>
                </c:pt>
                <c:pt idx="706">
                  <c:v>5.2883680555555559</c:v>
                </c:pt>
                <c:pt idx="707">
                  <c:v>5.2918402777777782</c:v>
                </c:pt>
                <c:pt idx="708">
                  <c:v>5.2953124999999996</c:v>
                </c:pt>
                <c:pt idx="709">
                  <c:v>5.298784722222222</c:v>
                </c:pt>
                <c:pt idx="710">
                  <c:v>5.30224537037037</c:v>
                </c:pt>
                <c:pt idx="711">
                  <c:v>5.3057175925925923</c:v>
                </c:pt>
                <c:pt idx="712">
                  <c:v>5.3091782407407404</c:v>
                </c:pt>
                <c:pt idx="713">
                  <c:v>5.3126504629629627</c:v>
                </c:pt>
                <c:pt idx="714">
                  <c:v>5.3161111111111108</c:v>
                </c:pt>
                <c:pt idx="715">
                  <c:v>5.3195833333333331</c:v>
                </c:pt>
                <c:pt idx="716">
                  <c:v>5.3230555555555554</c:v>
                </c:pt>
                <c:pt idx="717">
                  <c:v>5.3265162037037035</c:v>
                </c:pt>
                <c:pt idx="718">
                  <c:v>5.3299884259259258</c:v>
                </c:pt>
                <c:pt idx="719">
                  <c:v>5.3334606481481481</c:v>
                </c:pt>
                <c:pt idx="720">
                  <c:v>5.3369328703703705</c:v>
                </c:pt>
                <c:pt idx="721">
                  <c:v>5.3403935185185185</c:v>
                </c:pt>
                <c:pt idx="722">
                  <c:v>5.3438657407407408</c:v>
                </c:pt>
                <c:pt idx="723">
                  <c:v>5.3473379629629632</c:v>
                </c:pt>
                <c:pt idx="724">
                  <c:v>5.3508101851851855</c:v>
                </c:pt>
                <c:pt idx="725">
                  <c:v>5.3542824074074078</c:v>
                </c:pt>
                <c:pt idx="726">
                  <c:v>5.3577430555555559</c:v>
                </c:pt>
                <c:pt idx="727">
                  <c:v>5.3612152777777782</c:v>
                </c:pt>
                <c:pt idx="728">
                  <c:v>5.3646874999999996</c:v>
                </c:pt>
                <c:pt idx="729">
                  <c:v>5.3681597222222219</c:v>
                </c:pt>
                <c:pt idx="730">
                  <c:v>5.3716319444444443</c:v>
                </c:pt>
                <c:pt idx="731">
                  <c:v>5.3751041666666666</c:v>
                </c:pt>
                <c:pt idx="732">
                  <c:v>5.3785763888888889</c:v>
                </c:pt>
                <c:pt idx="733">
                  <c:v>5.3820486111111112</c:v>
                </c:pt>
                <c:pt idx="734">
                  <c:v>5.3855092592592593</c:v>
                </c:pt>
                <c:pt idx="735">
                  <c:v>5.3889814814814816</c:v>
                </c:pt>
                <c:pt idx="736">
                  <c:v>5.3924537037037039</c:v>
                </c:pt>
                <c:pt idx="737">
                  <c:v>5.3959259259259262</c:v>
                </c:pt>
                <c:pt idx="738">
                  <c:v>5.3993981481481477</c:v>
                </c:pt>
                <c:pt idx="739">
                  <c:v>5.40287037037037</c:v>
                </c:pt>
                <c:pt idx="740">
                  <c:v>5.4063425925925923</c:v>
                </c:pt>
                <c:pt idx="741">
                  <c:v>5.4098148148148146</c:v>
                </c:pt>
                <c:pt idx="742">
                  <c:v>5.4132754629629627</c:v>
                </c:pt>
                <c:pt idx="743">
                  <c:v>5.416747685185185</c:v>
                </c:pt>
                <c:pt idx="744">
                  <c:v>5.4202199074074073</c:v>
                </c:pt>
                <c:pt idx="745">
                  <c:v>5.4236921296296297</c:v>
                </c:pt>
                <c:pt idx="746">
                  <c:v>5.4271527777777777</c:v>
                </c:pt>
                <c:pt idx="747">
                  <c:v>5.4306134259259258</c:v>
                </c:pt>
                <c:pt idx="748">
                  <c:v>5.4340856481481481</c:v>
                </c:pt>
                <c:pt idx="749">
                  <c:v>5.4375578703703704</c:v>
                </c:pt>
                <c:pt idx="750">
                  <c:v>5.4410300925925927</c:v>
                </c:pt>
                <c:pt idx="751">
                  <c:v>5.4445138888888884</c:v>
                </c:pt>
                <c:pt idx="752">
                  <c:v>5.4479745370370374</c:v>
                </c:pt>
                <c:pt idx="753">
                  <c:v>5.4514467592592588</c:v>
                </c:pt>
                <c:pt idx="754">
                  <c:v>5.4549189814814811</c:v>
                </c:pt>
                <c:pt idx="755">
                  <c:v>5.4583912037037035</c:v>
                </c:pt>
                <c:pt idx="756">
                  <c:v>5.4618634259259258</c:v>
                </c:pt>
                <c:pt idx="757">
                  <c:v>5.4653356481481481</c:v>
                </c:pt>
                <c:pt idx="758">
                  <c:v>5.4688078703703704</c:v>
                </c:pt>
                <c:pt idx="759">
                  <c:v>5.4722800925925927</c:v>
                </c:pt>
                <c:pt idx="760">
                  <c:v>5.4757523148148151</c:v>
                </c:pt>
                <c:pt idx="761">
                  <c:v>5.4792245370370374</c:v>
                </c:pt>
                <c:pt idx="762">
                  <c:v>5.4826967592592588</c:v>
                </c:pt>
                <c:pt idx="763">
                  <c:v>5.4861689814814811</c:v>
                </c:pt>
                <c:pt idx="764">
                  <c:v>5.4896412037037035</c:v>
                </c:pt>
                <c:pt idx="765">
                  <c:v>5.4931134259259258</c:v>
                </c:pt>
                <c:pt idx="766">
                  <c:v>5.4965856481481481</c:v>
                </c:pt>
                <c:pt idx="767">
                  <c:v>5.5000578703703704</c:v>
                </c:pt>
                <c:pt idx="768">
                  <c:v>6.1042245370370374</c:v>
                </c:pt>
                <c:pt idx="769">
                  <c:v>6.1076967592592588</c:v>
                </c:pt>
                <c:pt idx="770">
                  <c:v>6.1111689814814811</c:v>
                </c:pt>
                <c:pt idx="771">
                  <c:v>6.1146412037037035</c:v>
                </c:pt>
                <c:pt idx="772">
                  <c:v>6.1181134259259258</c:v>
                </c:pt>
                <c:pt idx="773">
                  <c:v>6.1215856481481481</c:v>
                </c:pt>
                <c:pt idx="774">
                  <c:v>6.1250578703703704</c:v>
                </c:pt>
                <c:pt idx="775">
                  <c:v>6.1285300925925927</c:v>
                </c:pt>
                <c:pt idx="776">
                  <c:v>6.1320023148148151</c:v>
                </c:pt>
                <c:pt idx="777">
                  <c:v>6.1354745370370374</c:v>
                </c:pt>
                <c:pt idx="778">
                  <c:v>6.1389467592592588</c:v>
                </c:pt>
                <c:pt idx="779">
                  <c:v>6.1424189814814811</c:v>
                </c:pt>
                <c:pt idx="780">
                  <c:v>6.1458912037037035</c:v>
                </c:pt>
                <c:pt idx="781">
                  <c:v>6.1493634259259258</c:v>
                </c:pt>
                <c:pt idx="782">
                  <c:v>6.1528356481481481</c:v>
                </c:pt>
                <c:pt idx="783">
                  <c:v>6.1563078703703704</c:v>
                </c:pt>
                <c:pt idx="784">
                  <c:v>6.1597800925925927</c:v>
                </c:pt>
                <c:pt idx="785">
                  <c:v>6.1632523148148151</c:v>
                </c:pt>
                <c:pt idx="786">
                  <c:v>6.1667245370370374</c:v>
                </c:pt>
                <c:pt idx="787">
                  <c:v>6.1701967592592588</c:v>
                </c:pt>
                <c:pt idx="788">
                  <c:v>6.1736689814814811</c:v>
                </c:pt>
                <c:pt idx="789">
                  <c:v>6.1771412037037035</c:v>
                </c:pt>
                <c:pt idx="790">
                  <c:v>6.1806134259259258</c:v>
                </c:pt>
                <c:pt idx="791">
                  <c:v>6.1840856481481481</c:v>
                </c:pt>
                <c:pt idx="792">
                  <c:v>6.1910300925925927</c:v>
                </c:pt>
                <c:pt idx="793">
                  <c:v>6.1945023148148151</c:v>
                </c:pt>
                <c:pt idx="794">
                  <c:v>6.1981018518518516</c:v>
                </c:pt>
                <c:pt idx="795">
                  <c:v>6.201539351851852</c:v>
                </c:pt>
                <c:pt idx="796">
                  <c:v>6.2050000000000001</c:v>
                </c:pt>
                <c:pt idx="797">
                  <c:v>6.2084722222222224</c:v>
                </c:pt>
                <c:pt idx="798">
                  <c:v>6.2119444444444447</c:v>
                </c:pt>
                <c:pt idx="799">
                  <c:v>6.215416666666667</c:v>
                </c:pt>
                <c:pt idx="800">
                  <c:v>6.2188773148148151</c:v>
                </c:pt>
                <c:pt idx="801">
                  <c:v>6.2223495370370374</c:v>
                </c:pt>
                <c:pt idx="802">
                  <c:v>6.2258217592592588</c:v>
                </c:pt>
                <c:pt idx="803">
                  <c:v>6.2292939814814812</c:v>
                </c:pt>
                <c:pt idx="804">
                  <c:v>6.2327662037037035</c:v>
                </c:pt>
                <c:pt idx="805">
                  <c:v>6.2362731481481486</c:v>
                </c:pt>
                <c:pt idx="806">
                  <c:v>6.23974537037037</c:v>
                </c:pt>
                <c:pt idx="807">
                  <c:v>6.2432175925925923</c:v>
                </c:pt>
                <c:pt idx="808">
                  <c:v>6.2466898148148147</c:v>
                </c:pt>
                <c:pt idx="809">
                  <c:v>6.250162037037037</c:v>
                </c:pt>
                <c:pt idx="810">
                  <c:v>6.2536342592592593</c:v>
                </c:pt>
                <c:pt idx="811">
                  <c:v>6.2571064814814816</c:v>
                </c:pt>
                <c:pt idx="812">
                  <c:v>6.260578703703704</c:v>
                </c:pt>
                <c:pt idx="813">
                  <c:v>6.2640509259259263</c:v>
                </c:pt>
                <c:pt idx="814">
                  <c:v>6.2675231481481486</c:v>
                </c:pt>
                <c:pt idx="815">
                  <c:v>6.27099537037037</c:v>
                </c:pt>
                <c:pt idx="816">
                  <c:v>6.2744675925925923</c:v>
                </c:pt>
                <c:pt idx="817">
                  <c:v>6.2779398148148147</c:v>
                </c:pt>
                <c:pt idx="818">
                  <c:v>6.281412037037037</c:v>
                </c:pt>
                <c:pt idx="819">
                  <c:v>6.2848958333333336</c:v>
                </c:pt>
                <c:pt idx="820">
                  <c:v>6.2883680555555559</c:v>
                </c:pt>
                <c:pt idx="821">
                  <c:v>6.2918402777777782</c:v>
                </c:pt>
                <c:pt idx="822">
                  <c:v>6.2953124999999996</c:v>
                </c:pt>
                <c:pt idx="823">
                  <c:v>6.2987962962962962</c:v>
                </c:pt>
                <c:pt idx="824">
                  <c:v>6.3022685185185185</c:v>
                </c:pt>
                <c:pt idx="825">
                  <c:v>6.3057407407407409</c:v>
                </c:pt>
                <c:pt idx="826">
                  <c:v>6.3092129629629632</c:v>
                </c:pt>
                <c:pt idx="827">
                  <c:v>6.3126851851851855</c:v>
                </c:pt>
                <c:pt idx="828">
                  <c:v>6.3161689814814812</c:v>
                </c:pt>
                <c:pt idx="829">
                  <c:v>6.3196412037037035</c:v>
                </c:pt>
                <c:pt idx="830">
                  <c:v>6.3231134259259258</c:v>
                </c:pt>
                <c:pt idx="831">
                  <c:v>6.3265856481481482</c:v>
                </c:pt>
                <c:pt idx="832">
                  <c:v>6.3300462962962962</c:v>
                </c:pt>
                <c:pt idx="833">
                  <c:v>6.3335185185185185</c:v>
                </c:pt>
                <c:pt idx="834">
                  <c:v>6.3369907407407409</c:v>
                </c:pt>
                <c:pt idx="835">
                  <c:v>6.3404513888888889</c:v>
                </c:pt>
                <c:pt idx="836">
                  <c:v>6.3439236111111112</c:v>
                </c:pt>
                <c:pt idx="837">
                  <c:v>6.3473958333333336</c:v>
                </c:pt>
                <c:pt idx="838">
                  <c:v>6.3508564814814816</c:v>
                </c:pt>
                <c:pt idx="839">
                  <c:v>6.354328703703704</c:v>
                </c:pt>
                <c:pt idx="840">
                  <c:v>6.3578009259259263</c:v>
                </c:pt>
                <c:pt idx="841">
                  <c:v>6.3612615740740743</c:v>
                </c:pt>
                <c:pt idx="842">
                  <c:v>6.3647337962962967</c:v>
                </c:pt>
                <c:pt idx="843">
                  <c:v>6.368206018518519</c:v>
                </c:pt>
                <c:pt idx="844">
                  <c:v>6.3716782407407404</c:v>
                </c:pt>
                <c:pt idx="845">
                  <c:v>6.3751504629629627</c:v>
                </c:pt>
                <c:pt idx="846">
                  <c:v>6.378622685185185</c:v>
                </c:pt>
                <c:pt idx="847">
                  <c:v>6.3820833333333331</c:v>
                </c:pt>
                <c:pt idx="848">
                  <c:v>6.3855555555555554</c:v>
                </c:pt>
                <c:pt idx="849">
                  <c:v>6.3890277777777778</c:v>
                </c:pt>
                <c:pt idx="850">
                  <c:v>6.3925000000000001</c:v>
                </c:pt>
                <c:pt idx="851">
                  <c:v>6.3959722222222224</c:v>
                </c:pt>
                <c:pt idx="852">
                  <c:v>6.3994444444444447</c:v>
                </c:pt>
                <c:pt idx="853">
                  <c:v>6.402916666666667</c:v>
                </c:pt>
                <c:pt idx="854">
                  <c:v>6.4063888888888894</c:v>
                </c:pt>
                <c:pt idx="855">
                  <c:v>6.4098611111111108</c:v>
                </c:pt>
                <c:pt idx="856">
                  <c:v>6.4133333333333331</c:v>
                </c:pt>
                <c:pt idx="857">
                  <c:v>6.4167939814814812</c:v>
                </c:pt>
                <c:pt idx="858">
                  <c:v>6.4202662037037035</c:v>
                </c:pt>
                <c:pt idx="859">
                  <c:v>6.4237384259259258</c:v>
                </c:pt>
                <c:pt idx="860">
                  <c:v>6.4272106481481481</c:v>
                </c:pt>
                <c:pt idx="861">
                  <c:v>6.4306828703703705</c:v>
                </c:pt>
                <c:pt idx="862">
                  <c:v>6.4341550925925928</c:v>
                </c:pt>
                <c:pt idx="863">
                  <c:v>6.4376273148148151</c:v>
                </c:pt>
                <c:pt idx="864">
                  <c:v>6.4410995370370374</c:v>
                </c:pt>
                <c:pt idx="865">
                  <c:v>6.4445717592592597</c:v>
                </c:pt>
                <c:pt idx="866">
                  <c:v>6.4480324074074078</c:v>
                </c:pt>
                <c:pt idx="867">
                  <c:v>6.4515046296296292</c:v>
                </c:pt>
                <c:pt idx="868">
                  <c:v>6.4549768518518515</c:v>
                </c:pt>
                <c:pt idx="869">
                  <c:v>6.4584490740740739</c:v>
                </c:pt>
                <c:pt idx="870">
                  <c:v>6.4619097222222219</c:v>
                </c:pt>
                <c:pt idx="871">
                  <c:v>6.4653819444444443</c:v>
                </c:pt>
                <c:pt idx="872">
                  <c:v>6.4688425925925923</c:v>
                </c:pt>
                <c:pt idx="873">
                  <c:v>6.472291666666667</c:v>
                </c:pt>
                <c:pt idx="874">
                  <c:v>6.4757638888888884</c:v>
                </c:pt>
                <c:pt idx="875">
                  <c:v>6.4792245370370374</c:v>
                </c:pt>
                <c:pt idx="876">
                  <c:v>6.4826967592592588</c:v>
                </c:pt>
                <c:pt idx="877">
                  <c:v>6.4861689814814811</c:v>
                </c:pt>
                <c:pt idx="878">
                  <c:v>6.4896412037037035</c:v>
                </c:pt>
                <c:pt idx="879">
                  <c:v>6.4931134259259258</c:v>
                </c:pt>
                <c:pt idx="880">
                  <c:v>6.4965856481481481</c:v>
                </c:pt>
                <c:pt idx="881">
                  <c:v>6.5000578703703704</c:v>
                </c:pt>
                <c:pt idx="882">
                  <c:v>7.1250578703703704</c:v>
                </c:pt>
                <c:pt idx="883">
                  <c:v>7.1285300925925927</c:v>
                </c:pt>
                <c:pt idx="884">
                  <c:v>7.1320023148148151</c:v>
                </c:pt>
                <c:pt idx="885">
                  <c:v>7.1354745370370374</c:v>
                </c:pt>
                <c:pt idx="886">
                  <c:v>7.1389467592592588</c:v>
                </c:pt>
                <c:pt idx="887">
                  <c:v>7.1424189814814811</c:v>
                </c:pt>
                <c:pt idx="888">
                  <c:v>7.1458912037037035</c:v>
                </c:pt>
                <c:pt idx="889">
                  <c:v>7.1493865740740743</c:v>
                </c:pt>
                <c:pt idx="890">
                  <c:v>7.1529050925925928</c:v>
                </c:pt>
                <c:pt idx="891">
                  <c:v>7.156412037037037</c:v>
                </c:pt>
                <c:pt idx="892">
                  <c:v>7.1598958333333336</c:v>
                </c:pt>
                <c:pt idx="893">
                  <c:v>7.1633796296296293</c:v>
                </c:pt>
                <c:pt idx="894">
                  <c:v>7.1668518518518516</c:v>
                </c:pt>
                <c:pt idx="895">
                  <c:v>7.1703240740740739</c:v>
                </c:pt>
                <c:pt idx="896">
                  <c:v>7.1737962962962962</c:v>
                </c:pt>
                <c:pt idx="897">
                  <c:v>7.1772685185185185</c:v>
                </c:pt>
                <c:pt idx="898">
                  <c:v>7.1807407407407409</c:v>
                </c:pt>
                <c:pt idx="899">
                  <c:v>7.1842013888888889</c:v>
                </c:pt>
                <c:pt idx="900">
                  <c:v>7.1876736111111112</c:v>
                </c:pt>
                <c:pt idx="901">
                  <c:v>7.1911458333333336</c:v>
                </c:pt>
                <c:pt idx="902">
                  <c:v>7.1946064814814816</c:v>
                </c:pt>
                <c:pt idx="903">
                  <c:v>7.198078703703704</c:v>
                </c:pt>
                <c:pt idx="904">
                  <c:v>7.2015509259259263</c:v>
                </c:pt>
                <c:pt idx="905">
                  <c:v>7.2050231481481486</c:v>
                </c:pt>
                <c:pt idx="906">
                  <c:v>7.2084837962962967</c:v>
                </c:pt>
                <c:pt idx="907">
                  <c:v>7.211956018518519</c:v>
                </c:pt>
                <c:pt idx="908">
                  <c:v>7.2154282407407404</c:v>
                </c:pt>
                <c:pt idx="909">
                  <c:v>7.2189004629629627</c:v>
                </c:pt>
                <c:pt idx="910">
                  <c:v>7.222372685185185</c:v>
                </c:pt>
                <c:pt idx="911">
                  <c:v>7.2258449074074074</c:v>
                </c:pt>
                <c:pt idx="912">
                  <c:v>7.2293055555555554</c:v>
                </c:pt>
                <c:pt idx="913">
                  <c:v>7.2327546296296292</c:v>
                </c:pt>
                <c:pt idx="914">
                  <c:v>7.2362268518518515</c:v>
                </c:pt>
                <c:pt idx="915">
                  <c:v>7.2396990740740739</c:v>
                </c:pt>
                <c:pt idx="916">
                  <c:v>7.243206018518519</c:v>
                </c:pt>
                <c:pt idx="917">
                  <c:v>7.2466782407407404</c:v>
                </c:pt>
                <c:pt idx="918">
                  <c:v>7.2501504629629627</c:v>
                </c:pt>
                <c:pt idx="919">
                  <c:v>7.253622685185185</c:v>
                </c:pt>
                <c:pt idx="920">
                  <c:v>7.2570949074074074</c:v>
                </c:pt>
                <c:pt idx="921">
                  <c:v>7.2605671296296297</c:v>
                </c:pt>
                <c:pt idx="922">
                  <c:v>7.264039351851852</c:v>
                </c:pt>
                <c:pt idx="923">
                  <c:v>7.2675115740740743</c:v>
                </c:pt>
                <c:pt idx="924">
                  <c:v>7.2709837962962967</c:v>
                </c:pt>
                <c:pt idx="925">
                  <c:v>7.274456018518519</c:v>
                </c:pt>
                <c:pt idx="926">
                  <c:v>7.2779282407407404</c:v>
                </c:pt>
                <c:pt idx="927">
                  <c:v>7.2814004629629627</c:v>
                </c:pt>
                <c:pt idx="928">
                  <c:v>7.284872685185185</c:v>
                </c:pt>
                <c:pt idx="929">
                  <c:v>7.2883564814814816</c:v>
                </c:pt>
                <c:pt idx="930">
                  <c:v>7.291828703703704</c:v>
                </c:pt>
                <c:pt idx="931">
                  <c:v>7.2953009259259263</c:v>
                </c:pt>
                <c:pt idx="932">
                  <c:v>7.2987731481481486</c:v>
                </c:pt>
                <c:pt idx="933">
                  <c:v>7.3022569444444443</c:v>
                </c:pt>
                <c:pt idx="934">
                  <c:v>7.3057291666666666</c:v>
                </c:pt>
                <c:pt idx="935">
                  <c:v>7.3092013888888889</c:v>
                </c:pt>
                <c:pt idx="936">
                  <c:v>7.3126851851851855</c:v>
                </c:pt>
                <c:pt idx="937">
                  <c:v>7.3161574074074078</c:v>
                </c:pt>
                <c:pt idx="938">
                  <c:v>7.3196296296296293</c:v>
                </c:pt>
                <c:pt idx="939">
                  <c:v>7.3231018518518516</c:v>
                </c:pt>
                <c:pt idx="940">
                  <c:v>7.3265740740740739</c:v>
                </c:pt>
                <c:pt idx="941">
                  <c:v>7.3300462962962962</c:v>
                </c:pt>
                <c:pt idx="942">
                  <c:v>7.3335185185185185</c:v>
                </c:pt>
                <c:pt idx="943">
                  <c:v>7.3370023148148151</c:v>
                </c:pt>
                <c:pt idx="944">
                  <c:v>7.3404745370370375</c:v>
                </c:pt>
                <c:pt idx="945">
                  <c:v>7.3439467592592589</c:v>
                </c:pt>
                <c:pt idx="946">
                  <c:v>7.3474189814814812</c:v>
                </c:pt>
                <c:pt idx="947">
                  <c:v>7.3508912037037035</c:v>
                </c:pt>
                <c:pt idx="948">
                  <c:v>7.3543634259259258</c:v>
                </c:pt>
                <c:pt idx="949">
                  <c:v>7.3578356481481482</c:v>
                </c:pt>
                <c:pt idx="950">
                  <c:v>7.3613078703703705</c:v>
                </c:pt>
                <c:pt idx="951">
                  <c:v>7.3647800925925928</c:v>
                </c:pt>
                <c:pt idx="952">
                  <c:v>7.3682523148148151</c:v>
                </c:pt>
                <c:pt idx="953">
                  <c:v>7.3717245370370375</c:v>
                </c:pt>
                <c:pt idx="954">
                  <c:v>7.3751851851851855</c:v>
                </c:pt>
                <c:pt idx="955">
                  <c:v>7.3786574074074078</c:v>
                </c:pt>
                <c:pt idx="956">
                  <c:v>7.3821180555555559</c:v>
                </c:pt>
                <c:pt idx="957">
                  <c:v>7.3855902777777782</c:v>
                </c:pt>
                <c:pt idx="958">
                  <c:v>7.3890624999999996</c:v>
                </c:pt>
                <c:pt idx="959">
                  <c:v>7.3925231481481486</c:v>
                </c:pt>
                <c:pt idx="960">
                  <c:v>7.39599537037037</c:v>
                </c:pt>
                <c:pt idx="961">
                  <c:v>7.3994675925925923</c:v>
                </c:pt>
                <c:pt idx="962">
                  <c:v>7.4029398148148147</c:v>
                </c:pt>
                <c:pt idx="963">
                  <c:v>7.406412037037037</c:v>
                </c:pt>
                <c:pt idx="964">
                  <c:v>7.409872685185185</c:v>
                </c:pt>
                <c:pt idx="965">
                  <c:v>7.4133449074074074</c:v>
                </c:pt>
                <c:pt idx="966">
                  <c:v>7.4168171296296297</c:v>
                </c:pt>
                <c:pt idx="967">
                  <c:v>7.4202777777777778</c:v>
                </c:pt>
                <c:pt idx="968">
                  <c:v>7.4237500000000001</c:v>
                </c:pt>
                <c:pt idx="969">
                  <c:v>7.4272222222222224</c:v>
                </c:pt>
                <c:pt idx="970">
                  <c:v>7.4306944444444447</c:v>
                </c:pt>
                <c:pt idx="971">
                  <c:v>7.434166666666667</c:v>
                </c:pt>
                <c:pt idx="972">
                  <c:v>7.4376273148148151</c:v>
                </c:pt>
                <c:pt idx="973">
                  <c:v>7.4410995370370374</c:v>
                </c:pt>
                <c:pt idx="974">
                  <c:v>7.4445717592592597</c:v>
                </c:pt>
                <c:pt idx="975">
                  <c:v>7.4480439814814812</c:v>
                </c:pt>
                <c:pt idx="976">
                  <c:v>7.4515046296296292</c:v>
                </c:pt>
                <c:pt idx="977">
                  <c:v>7.4549768518518515</c:v>
                </c:pt>
                <c:pt idx="978">
                  <c:v>7.4584490740740739</c:v>
                </c:pt>
                <c:pt idx="979">
                  <c:v>7.4619097222222219</c:v>
                </c:pt>
                <c:pt idx="980">
                  <c:v>7.4653819444444443</c:v>
                </c:pt>
                <c:pt idx="981">
                  <c:v>7.4688425925925923</c:v>
                </c:pt>
                <c:pt idx="982">
                  <c:v>7.4723032407407404</c:v>
                </c:pt>
                <c:pt idx="983">
                  <c:v>7.4757638888888884</c:v>
                </c:pt>
                <c:pt idx="984">
                  <c:v>7.4792361111111108</c:v>
                </c:pt>
                <c:pt idx="985">
                  <c:v>7.4826967592592588</c:v>
                </c:pt>
                <c:pt idx="986">
                  <c:v>7.4861689814814811</c:v>
                </c:pt>
                <c:pt idx="987">
                  <c:v>7.4896412037037035</c:v>
                </c:pt>
              </c:numCache>
            </c:numRef>
          </c:xVal>
          <c:yVal>
            <c:numRef>
              <c:f>SQM!$L$13:$L$59326</c:f>
              <c:numCache>
                <c:formatCode>0.00</c:formatCode>
                <c:ptCount val="59314"/>
                <c:pt idx="0">
                  <c:v>15.520000000000001</c:v>
                </c:pt>
                <c:pt idx="1">
                  <c:v>16.2</c:v>
                </c:pt>
                <c:pt idx="2">
                  <c:v>16.920000000000002</c:v>
                </c:pt>
                <c:pt idx="3">
                  <c:v>17.510000000000002</c:v>
                </c:pt>
                <c:pt idx="4">
                  <c:v>17.8</c:v>
                </c:pt>
                <c:pt idx="5">
                  <c:v>18.060000000000002</c:v>
                </c:pt>
                <c:pt idx="6">
                  <c:v>17.98</c:v>
                </c:pt>
                <c:pt idx="7">
                  <c:v>18.11</c:v>
                </c:pt>
                <c:pt idx="8">
                  <c:v>18.080000000000002</c:v>
                </c:pt>
                <c:pt idx="9">
                  <c:v>18.07</c:v>
                </c:pt>
                <c:pt idx="10">
                  <c:v>18.82</c:v>
                </c:pt>
                <c:pt idx="11">
                  <c:v>19.420000000000002</c:v>
                </c:pt>
                <c:pt idx="12">
                  <c:v>19.96</c:v>
                </c:pt>
                <c:pt idx="13">
                  <c:v>20.34</c:v>
                </c:pt>
                <c:pt idx="14">
                  <c:v>20.64</c:v>
                </c:pt>
                <c:pt idx="15">
                  <c:v>20.8</c:v>
                </c:pt>
                <c:pt idx="16">
                  <c:v>20.82</c:v>
                </c:pt>
                <c:pt idx="17">
                  <c:v>20.740000000000002</c:v>
                </c:pt>
                <c:pt idx="18">
                  <c:v>20.6</c:v>
                </c:pt>
                <c:pt idx="19">
                  <c:v>20.28</c:v>
                </c:pt>
                <c:pt idx="20">
                  <c:v>20.02</c:v>
                </c:pt>
                <c:pt idx="21">
                  <c:v>20.03</c:v>
                </c:pt>
                <c:pt idx="22">
                  <c:v>19.900000000000002</c:v>
                </c:pt>
                <c:pt idx="23">
                  <c:v>19.810000000000002</c:v>
                </c:pt>
                <c:pt idx="24">
                  <c:v>19.46</c:v>
                </c:pt>
                <c:pt idx="25">
                  <c:v>19.48</c:v>
                </c:pt>
                <c:pt idx="26">
                  <c:v>19.7</c:v>
                </c:pt>
                <c:pt idx="27">
                  <c:v>19.64</c:v>
                </c:pt>
                <c:pt idx="28">
                  <c:v>19.52</c:v>
                </c:pt>
                <c:pt idx="29">
                  <c:v>19.490000000000002</c:v>
                </c:pt>
                <c:pt idx="30">
                  <c:v>19.420000000000002</c:v>
                </c:pt>
                <c:pt idx="31">
                  <c:v>19.14</c:v>
                </c:pt>
                <c:pt idx="32">
                  <c:v>18.91</c:v>
                </c:pt>
                <c:pt idx="33">
                  <c:v>18.760000000000002</c:v>
                </c:pt>
                <c:pt idx="34">
                  <c:v>18.600000000000001</c:v>
                </c:pt>
                <c:pt idx="35">
                  <c:v>18.16</c:v>
                </c:pt>
                <c:pt idx="36">
                  <c:v>17.740000000000002</c:v>
                </c:pt>
                <c:pt idx="37">
                  <c:v>17.7</c:v>
                </c:pt>
                <c:pt idx="38">
                  <c:v>17.73</c:v>
                </c:pt>
                <c:pt idx="39">
                  <c:v>17.830000000000002</c:v>
                </c:pt>
                <c:pt idx="40">
                  <c:v>17.850000000000001</c:v>
                </c:pt>
                <c:pt idx="41">
                  <c:v>17.88</c:v>
                </c:pt>
                <c:pt idx="42">
                  <c:v>17.920000000000002</c:v>
                </c:pt>
                <c:pt idx="43">
                  <c:v>18.060000000000002</c:v>
                </c:pt>
                <c:pt idx="44">
                  <c:v>18.150000000000002</c:v>
                </c:pt>
                <c:pt idx="45">
                  <c:v>18.11</c:v>
                </c:pt>
                <c:pt idx="46">
                  <c:v>18.05</c:v>
                </c:pt>
                <c:pt idx="47">
                  <c:v>18.13</c:v>
                </c:pt>
                <c:pt idx="48">
                  <c:v>18.27</c:v>
                </c:pt>
                <c:pt idx="49">
                  <c:v>18.18</c:v>
                </c:pt>
                <c:pt idx="50">
                  <c:v>18.060000000000002</c:v>
                </c:pt>
                <c:pt idx="51">
                  <c:v>18.010000000000002</c:v>
                </c:pt>
                <c:pt idx="52">
                  <c:v>18.02</c:v>
                </c:pt>
                <c:pt idx="53">
                  <c:v>17.95</c:v>
                </c:pt>
                <c:pt idx="54">
                  <c:v>17.920000000000002</c:v>
                </c:pt>
                <c:pt idx="55">
                  <c:v>17.87</c:v>
                </c:pt>
                <c:pt idx="56">
                  <c:v>17.810000000000002</c:v>
                </c:pt>
                <c:pt idx="57">
                  <c:v>17.73</c:v>
                </c:pt>
                <c:pt idx="58">
                  <c:v>17.7</c:v>
                </c:pt>
                <c:pt idx="59">
                  <c:v>17.7</c:v>
                </c:pt>
                <c:pt idx="60">
                  <c:v>17.650000000000002</c:v>
                </c:pt>
                <c:pt idx="61">
                  <c:v>17.64</c:v>
                </c:pt>
                <c:pt idx="62">
                  <c:v>17.580000000000002</c:v>
                </c:pt>
                <c:pt idx="63">
                  <c:v>17.55</c:v>
                </c:pt>
                <c:pt idx="64">
                  <c:v>17.55</c:v>
                </c:pt>
                <c:pt idx="65">
                  <c:v>17.57</c:v>
                </c:pt>
                <c:pt idx="66">
                  <c:v>17.57</c:v>
                </c:pt>
                <c:pt idx="67">
                  <c:v>17.48</c:v>
                </c:pt>
                <c:pt idx="68">
                  <c:v>17.440000000000001</c:v>
                </c:pt>
                <c:pt idx="69">
                  <c:v>17.39</c:v>
                </c:pt>
                <c:pt idx="70">
                  <c:v>17.36</c:v>
                </c:pt>
                <c:pt idx="71">
                  <c:v>17.330000000000002</c:v>
                </c:pt>
                <c:pt idx="72">
                  <c:v>17.32</c:v>
                </c:pt>
                <c:pt idx="73">
                  <c:v>17.350000000000001</c:v>
                </c:pt>
                <c:pt idx="74">
                  <c:v>17.41</c:v>
                </c:pt>
                <c:pt idx="75">
                  <c:v>17.47</c:v>
                </c:pt>
                <c:pt idx="76">
                  <c:v>17.510000000000002</c:v>
                </c:pt>
                <c:pt idx="77">
                  <c:v>17.560000000000002</c:v>
                </c:pt>
                <c:pt idx="78">
                  <c:v>17.63</c:v>
                </c:pt>
                <c:pt idx="79">
                  <c:v>17.57</c:v>
                </c:pt>
                <c:pt idx="80">
                  <c:v>17.63</c:v>
                </c:pt>
                <c:pt idx="81">
                  <c:v>17.62</c:v>
                </c:pt>
                <c:pt idx="82">
                  <c:v>17.600000000000001</c:v>
                </c:pt>
                <c:pt idx="83">
                  <c:v>17.55</c:v>
                </c:pt>
                <c:pt idx="84">
                  <c:v>17.600000000000001</c:v>
                </c:pt>
                <c:pt idx="85">
                  <c:v>17.54</c:v>
                </c:pt>
                <c:pt idx="86">
                  <c:v>17.52</c:v>
                </c:pt>
                <c:pt idx="87">
                  <c:v>17.580000000000002</c:v>
                </c:pt>
                <c:pt idx="88">
                  <c:v>17.61</c:v>
                </c:pt>
                <c:pt idx="89">
                  <c:v>17.61</c:v>
                </c:pt>
                <c:pt idx="90">
                  <c:v>17.580000000000002</c:v>
                </c:pt>
                <c:pt idx="91">
                  <c:v>17.52</c:v>
                </c:pt>
                <c:pt idx="92">
                  <c:v>17.48</c:v>
                </c:pt>
                <c:pt idx="93">
                  <c:v>17.47</c:v>
                </c:pt>
                <c:pt idx="94">
                  <c:v>17.54</c:v>
                </c:pt>
                <c:pt idx="95">
                  <c:v>17.62</c:v>
                </c:pt>
                <c:pt idx="96">
                  <c:v>17.650000000000002</c:v>
                </c:pt>
                <c:pt idx="97">
                  <c:v>17.64</c:v>
                </c:pt>
                <c:pt idx="98">
                  <c:v>17.64</c:v>
                </c:pt>
                <c:pt idx="99">
                  <c:v>17.600000000000001</c:v>
                </c:pt>
                <c:pt idx="100">
                  <c:v>17.55</c:v>
                </c:pt>
                <c:pt idx="101">
                  <c:v>17.55</c:v>
                </c:pt>
                <c:pt idx="102">
                  <c:v>17.68</c:v>
                </c:pt>
                <c:pt idx="103">
                  <c:v>17.920000000000002</c:v>
                </c:pt>
                <c:pt idx="104">
                  <c:v>18.190000000000001</c:v>
                </c:pt>
                <c:pt idx="105">
                  <c:v>18.37</c:v>
                </c:pt>
                <c:pt idx="106">
                  <c:v>18.47</c:v>
                </c:pt>
                <c:pt idx="107">
                  <c:v>18.47</c:v>
                </c:pt>
                <c:pt idx="108">
                  <c:v>18.34</c:v>
                </c:pt>
                <c:pt idx="109">
                  <c:v>17.98</c:v>
                </c:pt>
                <c:pt idx="110">
                  <c:v>17.400000000000002</c:v>
                </c:pt>
                <c:pt idx="111">
                  <c:v>16.62</c:v>
                </c:pt>
                <c:pt idx="112">
                  <c:v>15.63</c:v>
                </c:pt>
                <c:pt idx="113">
                  <c:v>15.98</c:v>
                </c:pt>
                <c:pt idx="114">
                  <c:v>16.86</c:v>
                </c:pt>
                <c:pt idx="115">
                  <c:v>17.71</c:v>
                </c:pt>
                <c:pt idx="116">
                  <c:v>18.59</c:v>
                </c:pt>
                <c:pt idx="117">
                  <c:v>19.38</c:v>
                </c:pt>
                <c:pt idx="118">
                  <c:v>20.100000000000001</c:v>
                </c:pt>
                <c:pt idx="119">
                  <c:v>20.67</c:v>
                </c:pt>
                <c:pt idx="120">
                  <c:v>21.04</c:v>
                </c:pt>
                <c:pt idx="121">
                  <c:v>21.2</c:v>
                </c:pt>
                <c:pt idx="122">
                  <c:v>21.330000000000002</c:v>
                </c:pt>
                <c:pt idx="123">
                  <c:v>21.39</c:v>
                </c:pt>
                <c:pt idx="124">
                  <c:v>21.1</c:v>
                </c:pt>
                <c:pt idx="125">
                  <c:v>21.1</c:v>
                </c:pt>
                <c:pt idx="126">
                  <c:v>21.09</c:v>
                </c:pt>
                <c:pt idx="127">
                  <c:v>21.060000000000002</c:v>
                </c:pt>
                <c:pt idx="128">
                  <c:v>20.95</c:v>
                </c:pt>
                <c:pt idx="129">
                  <c:v>20.85</c:v>
                </c:pt>
                <c:pt idx="130">
                  <c:v>20.75</c:v>
                </c:pt>
                <c:pt idx="131">
                  <c:v>20.64</c:v>
                </c:pt>
                <c:pt idx="132">
                  <c:v>20.68</c:v>
                </c:pt>
                <c:pt idx="133">
                  <c:v>20.68</c:v>
                </c:pt>
                <c:pt idx="134">
                  <c:v>20.5</c:v>
                </c:pt>
                <c:pt idx="135">
                  <c:v>20.3</c:v>
                </c:pt>
                <c:pt idx="136">
                  <c:v>19.96</c:v>
                </c:pt>
                <c:pt idx="137">
                  <c:v>19.740000000000002</c:v>
                </c:pt>
                <c:pt idx="138">
                  <c:v>19.47</c:v>
                </c:pt>
                <c:pt idx="139">
                  <c:v>19.25</c:v>
                </c:pt>
                <c:pt idx="140">
                  <c:v>19.190000000000001</c:v>
                </c:pt>
                <c:pt idx="141">
                  <c:v>19.010000000000002</c:v>
                </c:pt>
                <c:pt idx="142">
                  <c:v>18.88</c:v>
                </c:pt>
                <c:pt idx="143">
                  <c:v>18.84</c:v>
                </c:pt>
                <c:pt idx="144">
                  <c:v>18.8</c:v>
                </c:pt>
                <c:pt idx="145">
                  <c:v>18.8</c:v>
                </c:pt>
                <c:pt idx="146">
                  <c:v>18.78</c:v>
                </c:pt>
                <c:pt idx="147">
                  <c:v>18.72</c:v>
                </c:pt>
                <c:pt idx="148">
                  <c:v>18.66</c:v>
                </c:pt>
                <c:pt idx="149">
                  <c:v>18.66</c:v>
                </c:pt>
                <c:pt idx="150">
                  <c:v>18.66</c:v>
                </c:pt>
                <c:pt idx="151">
                  <c:v>18.580000000000002</c:v>
                </c:pt>
                <c:pt idx="152">
                  <c:v>18.46</c:v>
                </c:pt>
                <c:pt idx="153">
                  <c:v>18.32</c:v>
                </c:pt>
                <c:pt idx="154">
                  <c:v>18.21</c:v>
                </c:pt>
                <c:pt idx="155">
                  <c:v>17.97</c:v>
                </c:pt>
                <c:pt idx="156">
                  <c:v>17.78</c:v>
                </c:pt>
                <c:pt idx="157">
                  <c:v>17.900000000000002</c:v>
                </c:pt>
                <c:pt idx="158">
                  <c:v>18.080000000000002</c:v>
                </c:pt>
                <c:pt idx="159">
                  <c:v>18.23</c:v>
                </c:pt>
                <c:pt idx="160">
                  <c:v>18.22</c:v>
                </c:pt>
                <c:pt idx="161">
                  <c:v>18.18</c:v>
                </c:pt>
                <c:pt idx="162">
                  <c:v>18.05</c:v>
                </c:pt>
                <c:pt idx="163">
                  <c:v>17.95</c:v>
                </c:pt>
                <c:pt idx="164">
                  <c:v>18</c:v>
                </c:pt>
                <c:pt idx="165">
                  <c:v>18.060000000000002</c:v>
                </c:pt>
                <c:pt idx="166">
                  <c:v>18.14</c:v>
                </c:pt>
                <c:pt idx="167">
                  <c:v>18.25</c:v>
                </c:pt>
                <c:pt idx="168">
                  <c:v>18.240000000000002</c:v>
                </c:pt>
                <c:pt idx="169">
                  <c:v>18.13</c:v>
                </c:pt>
                <c:pt idx="170">
                  <c:v>18.11</c:v>
                </c:pt>
                <c:pt idx="171">
                  <c:v>18.13</c:v>
                </c:pt>
                <c:pt idx="172">
                  <c:v>18.100000000000001</c:v>
                </c:pt>
                <c:pt idx="173">
                  <c:v>18.080000000000002</c:v>
                </c:pt>
                <c:pt idx="174">
                  <c:v>18</c:v>
                </c:pt>
                <c:pt idx="175">
                  <c:v>17.98</c:v>
                </c:pt>
                <c:pt idx="176">
                  <c:v>17.89</c:v>
                </c:pt>
                <c:pt idx="177">
                  <c:v>17.990000000000002</c:v>
                </c:pt>
                <c:pt idx="178">
                  <c:v>18.05</c:v>
                </c:pt>
                <c:pt idx="179">
                  <c:v>17.95</c:v>
                </c:pt>
                <c:pt idx="180">
                  <c:v>17.920000000000002</c:v>
                </c:pt>
                <c:pt idx="181">
                  <c:v>17.900000000000002</c:v>
                </c:pt>
                <c:pt idx="182">
                  <c:v>17.84</c:v>
                </c:pt>
                <c:pt idx="183">
                  <c:v>17.77</c:v>
                </c:pt>
                <c:pt idx="184">
                  <c:v>17.7</c:v>
                </c:pt>
                <c:pt idx="185">
                  <c:v>17.62</c:v>
                </c:pt>
                <c:pt idx="186">
                  <c:v>17.600000000000001</c:v>
                </c:pt>
                <c:pt idx="187">
                  <c:v>17.59</c:v>
                </c:pt>
                <c:pt idx="188">
                  <c:v>17.600000000000001</c:v>
                </c:pt>
                <c:pt idx="189">
                  <c:v>17.64</c:v>
                </c:pt>
                <c:pt idx="190">
                  <c:v>17.72</c:v>
                </c:pt>
                <c:pt idx="191">
                  <c:v>17.78</c:v>
                </c:pt>
                <c:pt idx="192">
                  <c:v>17.84</c:v>
                </c:pt>
                <c:pt idx="193">
                  <c:v>17.84</c:v>
                </c:pt>
                <c:pt idx="194">
                  <c:v>17.84</c:v>
                </c:pt>
                <c:pt idx="195">
                  <c:v>17.86</c:v>
                </c:pt>
                <c:pt idx="196">
                  <c:v>17.89</c:v>
                </c:pt>
                <c:pt idx="197">
                  <c:v>18.02</c:v>
                </c:pt>
                <c:pt idx="198">
                  <c:v>17.990000000000002</c:v>
                </c:pt>
                <c:pt idx="199">
                  <c:v>17.98</c:v>
                </c:pt>
                <c:pt idx="200">
                  <c:v>18.09</c:v>
                </c:pt>
                <c:pt idx="201">
                  <c:v>18.05</c:v>
                </c:pt>
                <c:pt idx="202">
                  <c:v>18.05</c:v>
                </c:pt>
                <c:pt idx="203">
                  <c:v>18</c:v>
                </c:pt>
                <c:pt idx="204">
                  <c:v>17.96</c:v>
                </c:pt>
                <c:pt idx="205">
                  <c:v>18.13</c:v>
                </c:pt>
                <c:pt idx="206">
                  <c:v>18.13</c:v>
                </c:pt>
                <c:pt idx="207">
                  <c:v>17.95</c:v>
                </c:pt>
                <c:pt idx="208">
                  <c:v>17.89</c:v>
                </c:pt>
                <c:pt idx="209">
                  <c:v>17.98</c:v>
                </c:pt>
                <c:pt idx="210">
                  <c:v>17.98</c:v>
                </c:pt>
                <c:pt idx="211">
                  <c:v>18.04</c:v>
                </c:pt>
                <c:pt idx="212">
                  <c:v>17.97</c:v>
                </c:pt>
                <c:pt idx="213">
                  <c:v>17.79</c:v>
                </c:pt>
                <c:pt idx="214">
                  <c:v>17.490000000000002</c:v>
                </c:pt>
                <c:pt idx="215">
                  <c:v>17.14</c:v>
                </c:pt>
                <c:pt idx="216">
                  <c:v>16.66</c:v>
                </c:pt>
                <c:pt idx="217">
                  <c:v>16.010000000000002</c:v>
                </c:pt>
                <c:pt idx="218">
                  <c:v>15.21</c:v>
                </c:pt>
                <c:pt idx="219">
                  <c:v>14.940000000000001</c:v>
                </c:pt>
                <c:pt idx="220">
                  <c:v>16.11</c:v>
                </c:pt>
                <c:pt idx="221">
                  <c:v>17.03</c:v>
                </c:pt>
                <c:pt idx="222">
                  <c:v>17.93</c:v>
                </c:pt>
                <c:pt idx="223">
                  <c:v>18.77</c:v>
                </c:pt>
                <c:pt idx="224">
                  <c:v>19.54</c:v>
                </c:pt>
                <c:pt idx="225">
                  <c:v>20.22</c:v>
                </c:pt>
                <c:pt idx="226">
                  <c:v>20.77</c:v>
                </c:pt>
                <c:pt idx="227">
                  <c:v>21.14</c:v>
                </c:pt>
                <c:pt idx="228">
                  <c:v>21.36</c:v>
                </c:pt>
                <c:pt idx="229">
                  <c:v>21.46</c:v>
                </c:pt>
                <c:pt idx="230">
                  <c:v>21.51</c:v>
                </c:pt>
                <c:pt idx="231">
                  <c:v>21.54</c:v>
                </c:pt>
                <c:pt idx="232">
                  <c:v>21.51</c:v>
                </c:pt>
                <c:pt idx="233">
                  <c:v>21.490000000000002</c:v>
                </c:pt>
                <c:pt idx="234">
                  <c:v>21.52</c:v>
                </c:pt>
                <c:pt idx="235">
                  <c:v>21.53</c:v>
                </c:pt>
                <c:pt idx="236">
                  <c:v>21.54</c:v>
                </c:pt>
                <c:pt idx="237">
                  <c:v>21.54</c:v>
                </c:pt>
                <c:pt idx="238">
                  <c:v>21.51</c:v>
                </c:pt>
                <c:pt idx="239">
                  <c:v>21.490000000000002</c:v>
                </c:pt>
                <c:pt idx="240">
                  <c:v>21.42</c:v>
                </c:pt>
                <c:pt idx="241">
                  <c:v>21.2</c:v>
                </c:pt>
                <c:pt idx="242">
                  <c:v>21.07</c:v>
                </c:pt>
                <c:pt idx="243">
                  <c:v>20.900000000000002</c:v>
                </c:pt>
                <c:pt idx="244">
                  <c:v>20.72</c:v>
                </c:pt>
                <c:pt idx="245">
                  <c:v>20.53</c:v>
                </c:pt>
                <c:pt idx="246">
                  <c:v>20.38</c:v>
                </c:pt>
                <c:pt idx="247">
                  <c:v>20.03</c:v>
                </c:pt>
                <c:pt idx="248">
                  <c:v>19.82</c:v>
                </c:pt>
                <c:pt idx="249">
                  <c:v>19.77</c:v>
                </c:pt>
                <c:pt idx="250">
                  <c:v>19.71</c:v>
                </c:pt>
                <c:pt idx="251">
                  <c:v>19.740000000000002</c:v>
                </c:pt>
                <c:pt idx="252">
                  <c:v>19.8</c:v>
                </c:pt>
                <c:pt idx="253">
                  <c:v>19.830000000000002</c:v>
                </c:pt>
                <c:pt idx="254">
                  <c:v>19.88</c:v>
                </c:pt>
                <c:pt idx="255">
                  <c:v>19.900000000000002</c:v>
                </c:pt>
                <c:pt idx="256">
                  <c:v>19.84</c:v>
                </c:pt>
                <c:pt idx="257">
                  <c:v>19.7</c:v>
                </c:pt>
                <c:pt idx="258">
                  <c:v>19.59</c:v>
                </c:pt>
                <c:pt idx="259">
                  <c:v>19.46</c:v>
                </c:pt>
                <c:pt idx="260">
                  <c:v>19.350000000000001</c:v>
                </c:pt>
                <c:pt idx="261">
                  <c:v>19.27</c:v>
                </c:pt>
                <c:pt idx="262">
                  <c:v>19.22</c:v>
                </c:pt>
                <c:pt idx="263">
                  <c:v>19.18</c:v>
                </c:pt>
                <c:pt idx="264">
                  <c:v>19.14</c:v>
                </c:pt>
                <c:pt idx="265">
                  <c:v>19.080000000000002</c:v>
                </c:pt>
                <c:pt idx="266">
                  <c:v>19.05</c:v>
                </c:pt>
                <c:pt idx="267">
                  <c:v>19.010000000000002</c:v>
                </c:pt>
                <c:pt idx="268">
                  <c:v>18.96</c:v>
                </c:pt>
                <c:pt idx="269">
                  <c:v>18.920000000000002</c:v>
                </c:pt>
                <c:pt idx="270">
                  <c:v>18.87</c:v>
                </c:pt>
                <c:pt idx="271">
                  <c:v>18.82</c:v>
                </c:pt>
                <c:pt idx="272">
                  <c:v>18.760000000000002</c:v>
                </c:pt>
                <c:pt idx="273">
                  <c:v>18.72</c:v>
                </c:pt>
                <c:pt idx="274">
                  <c:v>18.7</c:v>
                </c:pt>
                <c:pt idx="275">
                  <c:v>18.670000000000002</c:v>
                </c:pt>
                <c:pt idx="276">
                  <c:v>18.64</c:v>
                </c:pt>
                <c:pt idx="277">
                  <c:v>18.600000000000001</c:v>
                </c:pt>
                <c:pt idx="278">
                  <c:v>18.560000000000002</c:v>
                </c:pt>
                <c:pt idx="279">
                  <c:v>18.52</c:v>
                </c:pt>
                <c:pt idx="280">
                  <c:v>18.490000000000002</c:v>
                </c:pt>
                <c:pt idx="281">
                  <c:v>18.45</c:v>
                </c:pt>
                <c:pt idx="282">
                  <c:v>18.420000000000002</c:v>
                </c:pt>
                <c:pt idx="283">
                  <c:v>18.38</c:v>
                </c:pt>
                <c:pt idx="284">
                  <c:v>18.350000000000001</c:v>
                </c:pt>
                <c:pt idx="285">
                  <c:v>18.32</c:v>
                </c:pt>
                <c:pt idx="286">
                  <c:v>18.29</c:v>
                </c:pt>
                <c:pt idx="287">
                  <c:v>18.25</c:v>
                </c:pt>
                <c:pt idx="288">
                  <c:v>18.21</c:v>
                </c:pt>
                <c:pt idx="289">
                  <c:v>18.18</c:v>
                </c:pt>
                <c:pt idx="290">
                  <c:v>18.150000000000002</c:v>
                </c:pt>
                <c:pt idx="291">
                  <c:v>18.13</c:v>
                </c:pt>
                <c:pt idx="292">
                  <c:v>18.100000000000001</c:v>
                </c:pt>
                <c:pt idx="293">
                  <c:v>18.07</c:v>
                </c:pt>
                <c:pt idx="294">
                  <c:v>17.97</c:v>
                </c:pt>
                <c:pt idx="295">
                  <c:v>17.84</c:v>
                </c:pt>
                <c:pt idx="296">
                  <c:v>17.73</c:v>
                </c:pt>
                <c:pt idx="297">
                  <c:v>17.63</c:v>
                </c:pt>
                <c:pt idx="298">
                  <c:v>17.52</c:v>
                </c:pt>
                <c:pt idx="299">
                  <c:v>17.43</c:v>
                </c:pt>
                <c:pt idx="300">
                  <c:v>17.39</c:v>
                </c:pt>
                <c:pt idx="301">
                  <c:v>17.350000000000001</c:v>
                </c:pt>
                <c:pt idx="302">
                  <c:v>17.330000000000002</c:v>
                </c:pt>
                <c:pt idx="303">
                  <c:v>17.34</c:v>
                </c:pt>
                <c:pt idx="304">
                  <c:v>17.350000000000001</c:v>
                </c:pt>
                <c:pt idx="305">
                  <c:v>17.400000000000002</c:v>
                </c:pt>
                <c:pt idx="306">
                  <c:v>17.490000000000002</c:v>
                </c:pt>
                <c:pt idx="307">
                  <c:v>17.600000000000001</c:v>
                </c:pt>
                <c:pt idx="308">
                  <c:v>17.690000000000001</c:v>
                </c:pt>
                <c:pt idx="309">
                  <c:v>17.78</c:v>
                </c:pt>
                <c:pt idx="310">
                  <c:v>17.89</c:v>
                </c:pt>
                <c:pt idx="311">
                  <c:v>17.93</c:v>
                </c:pt>
                <c:pt idx="312">
                  <c:v>17.95</c:v>
                </c:pt>
                <c:pt idx="313">
                  <c:v>17.97</c:v>
                </c:pt>
                <c:pt idx="314">
                  <c:v>17.98</c:v>
                </c:pt>
                <c:pt idx="315">
                  <c:v>18</c:v>
                </c:pt>
                <c:pt idx="316">
                  <c:v>18.010000000000002</c:v>
                </c:pt>
                <c:pt idx="317">
                  <c:v>18.02</c:v>
                </c:pt>
                <c:pt idx="318">
                  <c:v>18.03</c:v>
                </c:pt>
                <c:pt idx="319">
                  <c:v>18.010000000000002</c:v>
                </c:pt>
                <c:pt idx="320">
                  <c:v>17.95</c:v>
                </c:pt>
                <c:pt idx="321">
                  <c:v>17.830000000000002</c:v>
                </c:pt>
                <c:pt idx="322">
                  <c:v>17.59</c:v>
                </c:pt>
                <c:pt idx="323">
                  <c:v>17.18</c:v>
                </c:pt>
                <c:pt idx="324">
                  <c:v>16.560000000000002</c:v>
                </c:pt>
                <c:pt idx="325">
                  <c:v>15.73</c:v>
                </c:pt>
                <c:pt idx="326">
                  <c:v>15.530000000000001</c:v>
                </c:pt>
                <c:pt idx="327">
                  <c:v>16.27</c:v>
                </c:pt>
                <c:pt idx="328">
                  <c:v>17.060000000000002</c:v>
                </c:pt>
                <c:pt idx="329">
                  <c:v>17.32</c:v>
                </c:pt>
                <c:pt idx="330">
                  <c:v>15.59</c:v>
                </c:pt>
                <c:pt idx="331">
                  <c:v>16.55</c:v>
                </c:pt>
                <c:pt idx="332">
                  <c:v>17.39</c:v>
                </c:pt>
                <c:pt idx="333">
                  <c:v>17.98</c:v>
                </c:pt>
                <c:pt idx="334">
                  <c:v>19.100000000000001</c:v>
                </c:pt>
                <c:pt idx="335">
                  <c:v>19.66</c:v>
                </c:pt>
                <c:pt idx="336">
                  <c:v>20.13</c:v>
                </c:pt>
                <c:pt idx="337">
                  <c:v>20.560000000000002</c:v>
                </c:pt>
                <c:pt idx="338">
                  <c:v>20.68</c:v>
                </c:pt>
                <c:pt idx="339">
                  <c:v>20.7</c:v>
                </c:pt>
                <c:pt idx="340">
                  <c:v>20.86</c:v>
                </c:pt>
                <c:pt idx="341">
                  <c:v>20.77</c:v>
                </c:pt>
                <c:pt idx="342">
                  <c:v>20.8</c:v>
                </c:pt>
                <c:pt idx="343">
                  <c:v>20.650000000000002</c:v>
                </c:pt>
                <c:pt idx="344">
                  <c:v>20.7</c:v>
                </c:pt>
                <c:pt idx="345">
                  <c:v>20.72</c:v>
                </c:pt>
                <c:pt idx="346">
                  <c:v>20.92</c:v>
                </c:pt>
                <c:pt idx="347">
                  <c:v>20.94</c:v>
                </c:pt>
                <c:pt idx="348">
                  <c:v>20.96</c:v>
                </c:pt>
                <c:pt idx="349">
                  <c:v>20.79</c:v>
                </c:pt>
                <c:pt idx="350">
                  <c:v>20.93</c:v>
                </c:pt>
                <c:pt idx="351">
                  <c:v>20.96</c:v>
                </c:pt>
                <c:pt idx="352">
                  <c:v>20.95</c:v>
                </c:pt>
                <c:pt idx="353">
                  <c:v>20.98</c:v>
                </c:pt>
                <c:pt idx="354">
                  <c:v>21.14</c:v>
                </c:pt>
                <c:pt idx="355">
                  <c:v>21.240000000000002</c:v>
                </c:pt>
                <c:pt idx="356">
                  <c:v>21.29</c:v>
                </c:pt>
                <c:pt idx="357">
                  <c:v>21.29</c:v>
                </c:pt>
                <c:pt idx="358">
                  <c:v>21.19</c:v>
                </c:pt>
                <c:pt idx="359">
                  <c:v>20.990000000000002</c:v>
                </c:pt>
                <c:pt idx="360">
                  <c:v>20.740000000000002</c:v>
                </c:pt>
                <c:pt idx="361">
                  <c:v>20.7</c:v>
                </c:pt>
                <c:pt idx="362">
                  <c:v>20.64</c:v>
                </c:pt>
                <c:pt idx="363">
                  <c:v>20.650000000000002</c:v>
                </c:pt>
                <c:pt idx="364">
                  <c:v>20.62</c:v>
                </c:pt>
                <c:pt idx="365">
                  <c:v>20.46</c:v>
                </c:pt>
                <c:pt idx="366">
                  <c:v>20.37</c:v>
                </c:pt>
                <c:pt idx="367">
                  <c:v>20.22</c:v>
                </c:pt>
                <c:pt idx="368">
                  <c:v>20.060000000000002</c:v>
                </c:pt>
                <c:pt idx="369">
                  <c:v>19.740000000000002</c:v>
                </c:pt>
                <c:pt idx="370">
                  <c:v>19.510000000000002</c:v>
                </c:pt>
                <c:pt idx="371">
                  <c:v>19.170000000000002</c:v>
                </c:pt>
                <c:pt idx="372">
                  <c:v>19.150000000000002</c:v>
                </c:pt>
                <c:pt idx="373">
                  <c:v>19.170000000000002</c:v>
                </c:pt>
                <c:pt idx="374">
                  <c:v>19.09</c:v>
                </c:pt>
                <c:pt idx="375">
                  <c:v>19.18</c:v>
                </c:pt>
                <c:pt idx="376">
                  <c:v>19.37</c:v>
                </c:pt>
                <c:pt idx="377">
                  <c:v>19.32</c:v>
                </c:pt>
                <c:pt idx="378">
                  <c:v>19.2</c:v>
                </c:pt>
                <c:pt idx="379">
                  <c:v>19.310000000000002</c:v>
                </c:pt>
                <c:pt idx="380">
                  <c:v>19.34</c:v>
                </c:pt>
                <c:pt idx="381">
                  <c:v>19.170000000000002</c:v>
                </c:pt>
                <c:pt idx="382">
                  <c:v>19.22</c:v>
                </c:pt>
                <c:pt idx="383">
                  <c:v>19</c:v>
                </c:pt>
                <c:pt idx="384">
                  <c:v>18.61</c:v>
                </c:pt>
                <c:pt idx="385">
                  <c:v>18.55</c:v>
                </c:pt>
                <c:pt idx="386">
                  <c:v>18.61</c:v>
                </c:pt>
                <c:pt idx="387">
                  <c:v>18.830000000000002</c:v>
                </c:pt>
                <c:pt idx="388">
                  <c:v>19.16</c:v>
                </c:pt>
                <c:pt idx="389">
                  <c:v>19.14</c:v>
                </c:pt>
                <c:pt idx="390">
                  <c:v>19.100000000000001</c:v>
                </c:pt>
                <c:pt idx="391">
                  <c:v>19.080000000000002</c:v>
                </c:pt>
                <c:pt idx="392">
                  <c:v>18.91</c:v>
                </c:pt>
                <c:pt idx="393">
                  <c:v>18.47</c:v>
                </c:pt>
                <c:pt idx="394">
                  <c:v>18.690000000000001</c:v>
                </c:pt>
                <c:pt idx="395">
                  <c:v>18.72</c:v>
                </c:pt>
                <c:pt idx="396">
                  <c:v>18.72</c:v>
                </c:pt>
                <c:pt idx="397">
                  <c:v>18.510000000000002</c:v>
                </c:pt>
                <c:pt idx="398">
                  <c:v>18.41</c:v>
                </c:pt>
                <c:pt idx="399">
                  <c:v>18.310000000000002</c:v>
                </c:pt>
                <c:pt idx="400">
                  <c:v>18.11</c:v>
                </c:pt>
                <c:pt idx="401">
                  <c:v>18.060000000000002</c:v>
                </c:pt>
                <c:pt idx="402">
                  <c:v>18</c:v>
                </c:pt>
                <c:pt idx="403">
                  <c:v>18.13</c:v>
                </c:pt>
                <c:pt idx="404">
                  <c:v>18.12</c:v>
                </c:pt>
                <c:pt idx="405">
                  <c:v>18.240000000000002</c:v>
                </c:pt>
                <c:pt idx="406">
                  <c:v>17.990000000000002</c:v>
                </c:pt>
                <c:pt idx="407">
                  <c:v>17.740000000000002</c:v>
                </c:pt>
                <c:pt idx="408">
                  <c:v>17.810000000000002</c:v>
                </c:pt>
                <c:pt idx="409">
                  <c:v>17.54</c:v>
                </c:pt>
                <c:pt idx="410">
                  <c:v>17.63</c:v>
                </c:pt>
                <c:pt idx="411">
                  <c:v>17.53</c:v>
                </c:pt>
                <c:pt idx="412">
                  <c:v>17.600000000000001</c:v>
                </c:pt>
                <c:pt idx="413">
                  <c:v>17.600000000000001</c:v>
                </c:pt>
                <c:pt idx="414">
                  <c:v>17.830000000000002</c:v>
                </c:pt>
                <c:pt idx="415">
                  <c:v>17.78</c:v>
                </c:pt>
                <c:pt idx="416">
                  <c:v>17.62</c:v>
                </c:pt>
                <c:pt idx="417">
                  <c:v>17.650000000000002</c:v>
                </c:pt>
                <c:pt idx="418">
                  <c:v>17.53</c:v>
                </c:pt>
                <c:pt idx="419">
                  <c:v>17.05</c:v>
                </c:pt>
                <c:pt idx="420">
                  <c:v>16.830000000000002</c:v>
                </c:pt>
                <c:pt idx="421">
                  <c:v>17.03</c:v>
                </c:pt>
                <c:pt idx="422">
                  <c:v>17.29</c:v>
                </c:pt>
                <c:pt idx="423">
                  <c:v>17.060000000000002</c:v>
                </c:pt>
                <c:pt idx="424">
                  <c:v>17.02</c:v>
                </c:pt>
                <c:pt idx="425">
                  <c:v>17.03</c:v>
                </c:pt>
                <c:pt idx="426">
                  <c:v>17.13</c:v>
                </c:pt>
                <c:pt idx="427">
                  <c:v>17.2</c:v>
                </c:pt>
                <c:pt idx="428">
                  <c:v>17.28</c:v>
                </c:pt>
                <c:pt idx="429">
                  <c:v>17.510000000000002</c:v>
                </c:pt>
                <c:pt idx="430">
                  <c:v>17.57</c:v>
                </c:pt>
                <c:pt idx="431">
                  <c:v>17.66</c:v>
                </c:pt>
                <c:pt idx="432">
                  <c:v>17.740000000000002</c:v>
                </c:pt>
                <c:pt idx="433">
                  <c:v>17.64</c:v>
                </c:pt>
                <c:pt idx="434">
                  <c:v>17.350000000000001</c:v>
                </c:pt>
                <c:pt idx="435">
                  <c:v>16.8</c:v>
                </c:pt>
                <c:pt idx="436">
                  <c:v>16</c:v>
                </c:pt>
                <c:pt idx="437">
                  <c:v>14.89</c:v>
                </c:pt>
                <c:pt idx="438">
                  <c:v>15.440000000000001</c:v>
                </c:pt>
                <c:pt idx="439">
                  <c:v>16.580000000000002</c:v>
                </c:pt>
                <c:pt idx="440">
                  <c:v>17.57</c:v>
                </c:pt>
                <c:pt idx="441">
                  <c:v>18.3</c:v>
                </c:pt>
                <c:pt idx="442">
                  <c:v>18.98</c:v>
                </c:pt>
                <c:pt idx="443">
                  <c:v>19.600000000000001</c:v>
                </c:pt>
                <c:pt idx="444">
                  <c:v>20.13</c:v>
                </c:pt>
                <c:pt idx="445">
                  <c:v>20.52</c:v>
                </c:pt>
                <c:pt idx="446">
                  <c:v>20.71</c:v>
                </c:pt>
                <c:pt idx="447">
                  <c:v>20.77</c:v>
                </c:pt>
                <c:pt idx="448">
                  <c:v>20.79</c:v>
                </c:pt>
                <c:pt idx="449">
                  <c:v>20.98</c:v>
                </c:pt>
                <c:pt idx="450">
                  <c:v>20.830000000000002</c:v>
                </c:pt>
                <c:pt idx="451">
                  <c:v>20.86</c:v>
                </c:pt>
                <c:pt idx="452">
                  <c:v>20.91</c:v>
                </c:pt>
                <c:pt idx="453">
                  <c:v>20.69</c:v>
                </c:pt>
                <c:pt idx="454">
                  <c:v>20.79</c:v>
                </c:pt>
                <c:pt idx="455">
                  <c:v>20.6</c:v>
                </c:pt>
                <c:pt idx="456">
                  <c:v>20.5</c:v>
                </c:pt>
                <c:pt idx="457">
                  <c:v>20.66</c:v>
                </c:pt>
                <c:pt idx="458">
                  <c:v>20.68</c:v>
                </c:pt>
                <c:pt idx="459">
                  <c:v>21.04</c:v>
                </c:pt>
                <c:pt idx="460">
                  <c:v>21.04</c:v>
                </c:pt>
                <c:pt idx="461">
                  <c:v>21.19</c:v>
                </c:pt>
                <c:pt idx="462">
                  <c:v>21</c:v>
                </c:pt>
                <c:pt idx="463">
                  <c:v>20.89</c:v>
                </c:pt>
                <c:pt idx="464">
                  <c:v>21.04</c:v>
                </c:pt>
                <c:pt idx="465">
                  <c:v>21.060000000000002</c:v>
                </c:pt>
                <c:pt idx="466">
                  <c:v>20.91</c:v>
                </c:pt>
                <c:pt idx="467">
                  <c:v>20.86</c:v>
                </c:pt>
                <c:pt idx="468">
                  <c:v>20.830000000000002</c:v>
                </c:pt>
                <c:pt idx="469">
                  <c:v>20.87</c:v>
                </c:pt>
                <c:pt idx="470">
                  <c:v>20.86</c:v>
                </c:pt>
                <c:pt idx="471">
                  <c:v>20.75</c:v>
                </c:pt>
                <c:pt idx="472">
                  <c:v>20.900000000000002</c:v>
                </c:pt>
                <c:pt idx="473">
                  <c:v>20.94</c:v>
                </c:pt>
                <c:pt idx="474">
                  <c:v>20.88</c:v>
                </c:pt>
                <c:pt idx="475">
                  <c:v>20.88</c:v>
                </c:pt>
                <c:pt idx="476">
                  <c:v>21.09</c:v>
                </c:pt>
                <c:pt idx="477">
                  <c:v>20.89</c:v>
                </c:pt>
                <c:pt idx="478">
                  <c:v>21.13</c:v>
                </c:pt>
                <c:pt idx="479">
                  <c:v>21.01</c:v>
                </c:pt>
                <c:pt idx="480">
                  <c:v>21.09</c:v>
                </c:pt>
                <c:pt idx="481">
                  <c:v>20.52</c:v>
                </c:pt>
                <c:pt idx="482">
                  <c:v>20.440000000000001</c:v>
                </c:pt>
                <c:pt idx="483">
                  <c:v>20.32</c:v>
                </c:pt>
                <c:pt idx="484">
                  <c:v>20.190000000000001</c:v>
                </c:pt>
                <c:pt idx="485">
                  <c:v>20.46</c:v>
                </c:pt>
                <c:pt idx="486">
                  <c:v>20.330000000000002</c:v>
                </c:pt>
                <c:pt idx="487">
                  <c:v>19.940000000000001</c:v>
                </c:pt>
                <c:pt idx="488">
                  <c:v>19.91</c:v>
                </c:pt>
                <c:pt idx="489">
                  <c:v>20.170000000000002</c:v>
                </c:pt>
                <c:pt idx="490">
                  <c:v>19.82</c:v>
                </c:pt>
                <c:pt idx="491">
                  <c:v>19.740000000000002</c:v>
                </c:pt>
                <c:pt idx="492">
                  <c:v>20.170000000000002</c:v>
                </c:pt>
                <c:pt idx="493">
                  <c:v>20.86</c:v>
                </c:pt>
                <c:pt idx="494">
                  <c:v>20.79</c:v>
                </c:pt>
                <c:pt idx="495">
                  <c:v>20.91</c:v>
                </c:pt>
                <c:pt idx="496">
                  <c:v>20.64</c:v>
                </c:pt>
                <c:pt idx="497">
                  <c:v>20.46</c:v>
                </c:pt>
                <c:pt idx="498">
                  <c:v>20.32</c:v>
                </c:pt>
                <c:pt idx="499">
                  <c:v>20.03</c:v>
                </c:pt>
                <c:pt idx="500">
                  <c:v>20.240000000000002</c:v>
                </c:pt>
                <c:pt idx="501">
                  <c:v>20.34</c:v>
                </c:pt>
                <c:pt idx="502">
                  <c:v>20.12</c:v>
                </c:pt>
                <c:pt idx="503">
                  <c:v>19.38</c:v>
                </c:pt>
                <c:pt idx="504">
                  <c:v>18.86</c:v>
                </c:pt>
                <c:pt idx="505">
                  <c:v>18.87</c:v>
                </c:pt>
                <c:pt idx="506">
                  <c:v>18.75</c:v>
                </c:pt>
                <c:pt idx="507">
                  <c:v>18.91</c:v>
                </c:pt>
                <c:pt idx="508">
                  <c:v>18.89</c:v>
                </c:pt>
                <c:pt idx="509">
                  <c:v>18.600000000000001</c:v>
                </c:pt>
                <c:pt idx="510">
                  <c:v>18.54</c:v>
                </c:pt>
                <c:pt idx="511">
                  <c:v>18.53</c:v>
                </c:pt>
                <c:pt idx="512">
                  <c:v>18.7</c:v>
                </c:pt>
                <c:pt idx="513">
                  <c:v>18.91</c:v>
                </c:pt>
                <c:pt idx="514">
                  <c:v>18.690000000000001</c:v>
                </c:pt>
                <c:pt idx="515">
                  <c:v>18.650000000000002</c:v>
                </c:pt>
                <c:pt idx="516">
                  <c:v>18.580000000000002</c:v>
                </c:pt>
                <c:pt idx="517">
                  <c:v>18.84</c:v>
                </c:pt>
                <c:pt idx="518">
                  <c:v>18.25</c:v>
                </c:pt>
                <c:pt idx="519">
                  <c:v>18.14</c:v>
                </c:pt>
                <c:pt idx="520">
                  <c:v>18.32</c:v>
                </c:pt>
                <c:pt idx="521">
                  <c:v>18.580000000000002</c:v>
                </c:pt>
                <c:pt idx="522">
                  <c:v>18.32</c:v>
                </c:pt>
                <c:pt idx="523">
                  <c:v>18.57</c:v>
                </c:pt>
                <c:pt idx="524">
                  <c:v>18.37</c:v>
                </c:pt>
                <c:pt idx="525">
                  <c:v>18.37</c:v>
                </c:pt>
                <c:pt idx="526">
                  <c:v>18.240000000000002</c:v>
                </c:pt>
                <c:pt idx="527">
                  <c:v>18.12</c:v>
                </c:pt>
                <c:pt idx="528">
                  <c:v>18.27</c:v>
                </c:pt>
                <c:pt idx="529">
                  <c:v>18.420000000000002</c:v>
                </c:pt>
                <c:pt idx="530">
                  <c:v>18.48</c:v>
                </c:pt>
                <c:pt idx="531">
                  <c:v>18.240000000000002</c:v>
                </c:pt>
                <c:pt idx="532">
                  <c:v>18.100000000000001</c:v>
                </c:pt>
                <c:pt idx="533">
                  <c:v>18.12</c:v>
                </c:pt>
                <c:pt idx="534">
                  <c:v>17.900000000000002</c:v>
                </c:pt>
                <c:pt idx="535">
                  <c:v>17.61</c:v>
                </c:pt>
                <c:pt idx="536">
                  <c:v>17.95</c:v>
                </c:pt>
                <c:pt idx="537">
                  <c:v>17.2</c:v>
                </c:pt>
                <c:pt idx="538">
                  <c:v>17.97</c:v>
                </c:pt>
                <c:pt idx="539">
                  <c:v>17.14</c:v>
                </c:pt>
                <c:pt idx="540">
                  <c:v>17.080000000000002</c:v>
                </c:pt>
                <c:pt idx="541">
                  <c:v>16.98</c:v>
                </c:pt>
                <c:pt idx="542">
                  <c:v>16.830000000000002</c:v>
                </c:pt>
                <c:pt idx="543">
                  <c:v>16.580000000000002</c:v>
                </c:pt>
                <c:pt idx="544">
                  <c:v>16.12</c:v>
                </c:pt>
                <c:pt idx="545">
                  <c:v>15.13</c:v>
                </c:pt>
                <c:pt idx="546">
                  <c:v>15.520000000000001</c:v>
                </c:pt>
                <c:pt idx="547">
                  <c:v>16.510000000000002</c:v>
                </c:pt>
                <c:pt idx="548">
                  <c:v>17.400000000000002</c:v>
                </c:pt>
                <c:pt idx="549">
                  <c:v>18.240000000000002</c:v>
                </c:pt>
                <c:pt idx="550">
                  <c:v>19.04</c:v>
                </c:pt>
                <c:pt idx="551">
                  <c:v>19.8</c:v>
                </c:pt>
                <c:pt idx="552">
                  <c:v>20.47</c:v>
                </c:pt>
                <c:pt idx="553">
                  <c:v>20.98</c:v>
                </c:pt>
                <c:pt idx="554">
                  <c:v>21.330000000000002</c:v>
                </c:pt>
                <c:pt idx="555">
                  <c:v>21.51</c:v>
                </c:pt>
                <c:pt idx="556">
                  <c:v>21.580000000000002</c:v>
                </c:pt>
                <c:pt idx="557">
                  <c:v>21.61</c:v>
                </c:pt>
                <c:pt idx="558">
                  <c:v>21.62</c:v>
                </c:pt>
                <c:pt idx="559">
                  <c:v>21.61</c:v>
                </c:pt>
                <c:pt idx="560">
                  <c:v>21.61</c:v>
                </c:pt>
                <c:pt idx="561">
                  <c:v>21.59</c:v>
                </c:pt>
                <c:pt idx="562">
                  <c:v>21.580000000000002</c:v>
                </c:pt>
                <c:pt idx="563">
                  <c:v>21.57</c:v>
                </c:pt>
                <c:pt idx="564">
                  <c:v>21.57</c:v>
                </c:pt>
                <c:pt idx="565">
                  <c:v>21.560000000000002</c:v>
                </c:pt>
                <c:pt idx="566">
                  <c:v>21.54</c:v>
                </c:pt>
                <c:pt idx="567">
                  <c:v>21.53</c:v>
                </c:pt>
                <c:pt idx="568">
                  <c:v>21.52</c:v>
                </c:pt>
                <c:pt idx="569">
                  <c:v>21.53</c:v>
                </c:pt>
                <c:pt idx="570">
                  <c:v>21.52</c:v>
                </c:pt>
                <c:pt idx="571">
                  <c:v>21.51</c:v>
                </c:pt>
                <c:pt idx="572">
                  <c:v>21.51</c:v>
                </c:pt>
                <c:pt idx="573">
                  <c:v>21.5</c:v>
                </c:pt>
                <c:pt idx="574">
                  <c:v>21.5</c:v>
                </c:pt>
                <c:pt idx="575">
                  <c:v>21.490000000000002</c:v>
                </c:pt>
                <c:pt idx="576">
                  <c:v>21.48</c:v>
                </c:pt>
                <c:pt idx="577">
                  <c:v>21.47</c:v>
                </c:pt>
                <c:pt idx="578">
                  <c:v>21.48</c:v>
                </c:pt>
                <c:pt idx="579">
                  <c:v>21.490000000000002</c:v>
                </c:pt>
                <c:pt idx="580">
                  <c:v>21.490000000000002</c:v>
                </c:pt>
                <c:pt idx="581">
                  <c:v>21.490000000000002</c:v>
                </c:pt>
                <c:pt idx="582">
                  <c:v>21.490000000000002</c:v>
                </c:pt>
                <c:pt idx="583">
                  <c:v>21.490000000000002</c:v>
                </c:pt>
                <c:pt idx="584">
                  <c:v>21.490000000000002</c:v>
                </c:pt>
                <c:pt idx="585">
                  <c:v>21.48</c:v>
                </c:pt>
                <c:pt idx="586">
                  <c:v>21.46</c:v>
                </c:pt>
                <c:pt idx="587">
                  <c:v>21.44</c:v>
                </c:pt>
                <c:pt idx="588">
                  <c:v>21.400000000000002</c:v>
                </c:pt>
                <c:pt idx="589">
                  <c:v>21.34</c:v>
                </c:pt>
                <c:pt idx="590">
                  <c:v>21.27</c:v>
                </c:pt>
                <c:pt idx="591">
                  <c:v>21.21</c:v>
                </c:pt>
                <c:pt idx="592">
                  <c:v>21.14</c:v>
                </c:pt>
                <c:pt idx="593">
                  <c:v>21.09</c:v>
                </c:pt>
                <c:pt idx="594">
                  <c:v>21.04</c:v>
                </c:pt>
                <c:pt idx="595">
                  <c:v>20.990000000000002</c:v>
                </c:pt>
                <c:pt idx="596">
                  <c:v>20.94</c:v>
                </c:pt>
                <c:pt idx="597">
                  <c:v>20.900000000000002</c:v>
                </c:pt>
                <c:pt idx="598">
                  <c:v>20.88</c:v>
                </c:pt>
                <c:pt idx="599">
                  <c:v>20.84</c:v>
                </c:pt>
                <c:pt idx="600">
                  <c:v>20.8</c:v>
                </c:pt>
                <c:pt idx="601">
                  <c:v>20.76</c:v>
                </c:pt>
                <c:pt idx="602">
                  <c:v>20.75</c:v>
                </c:pt>
                <c:pt idx="603">
                  <c:v>20.72</c:v>
                </c:pt>
                <c:pt idx="604">
                  <c:v>20.68</c:v>
                </c:pt>
                <c:pt idx="605">
                  <c:v>20.650000000000002</c:v>
                </c:pt>
                <c:pt idx="606">
                  <c:v>20.63</c:v>
                </c:pt>
                <c:pt idx="607">
                  <c:v>20.6</c:v>
                </c:pt>
                <c:pt idx="608">
                  <c:v>20.57</c:v>
                </c:pt>
                <c:pt idx="609">
                  <c:v>20.55</c:v>
                </c:pt>
                <c:pt idx="610">
                  <c:v>20.52</c:v>
                </c:pt>
                <c:pt idx="611">
                  <c:v>20.51</c:v>
                </c:pt>
                <c:pt idx="612">
                  <c:v>20.490000000000002</c:v>
                </c:pt>
                <c:pt idx="613">
                  <c:v>20.46</c:v>
                </c:pt>
                <c:pt idx="614">
                  <c:v>20.45</c:v>
                </c:pt>
                <c:pt idx="615">
                  <c:v>20.43</c:v>
                </c:pt>
                <c:pt idx="616">
                  <c:v>20.41</c:v>
                </c:pt>
                <c:pt idx="617">
                  <c:v>20.38</c:v>
                </c:pt>
                <c:pt idx="618">
                  <c:v>20.34</c:v>
                </c:pt>
                <c:pt idx="619">
                  <c:v>20.310000000000002</c:v>
                </c:pt>
                <c:pt idx="620">
                  <c:v>20.240000000000002</c:v>
                </c:pt>
                <c:pt idx="621">
                  <c:v>20.170000000000002</c:v>
                </c:pt>
                <c:pt idx="622">
                  <c:v>20.14</c:v>
                </c:pt>
                <c:pt idx="623">
                  <c:v>20.09</c:v>
                </c:pt>
                <c:pt idx="624">
                  <c:v>20.04</c:v>
                </c:pt>
                <c:pt idx="625">
                  <c:v>20.010000000000002</c:v>
                </c:pt>
                <c:pt idx="626">
                  <c:v>19.97</c:v>
                </c:pt>
                <c:pt idx="627">
                  <c:v>19.93</c:v>
                </c:pt>
                <c:pt idx="628">
                  <c:v>19.88</c:v>
                </c:pt>
                <c:pt idx="629">
                  <c:v>19.84</c:v>
                </c:pt>
                <c:pt idx="630">
                  <c:v>19.79</c:v>
                </c:pt>
                <c:pt idx="631">
                  <c:v>19.75</c:v>
                </c:pt>
                <c:pt idx="632">
                  <c:v>19.690000000000001</c:v>
                </c:pt>
                <c:pt idx="633">
                  <c:v>19.650000000000002</c:v>
                </c:pt>
                <c:pt idx="634">
                  <c:v>19.59</c:v>
                </c:pt>
                <c:pt idx="635">
                  <c:v>19.54</c:v>
                </c:pt>
                <c:pt idx="636">
                  <c:v>19.490000000000002</c:v>
                </c:pt>
                <c:pt idx="637">
                  <c:v>19.440000000000001</c:v>
                </c:pt>
                <c:pt idx="638">
                  <c:v>19.38</c:v>
                </c:pt>
                <c:pt idx="639">
                  <c:v>19.3</c:v>
                </c:pt>
                <c:pt idx="640">
                  <c:v>19.240000000000002</c:v>
                </c:pt>
                <c:pt idx="641">
                  <c:v>19.16</c:v>
                </c:pt>
                <c:pt idx="642">
                  <c:v>18.740000000000002</c:v>
                </c:pt>
                <c:pt idx="643">
                  <c:v>18.350000000000001</c:v>
                </c:pt>
                <c:pt idx="644">
                  <c:v>18.07</c:v>
                </c:pt>
                <c:pt idx="645">
                  <c:v>17.87</c:v>
                </c:pt>
                <c:pt idx="646">
                  <c:v>17.68</c:v>
                </c:pt>
                <c:pt idx="647">
                  <c:v>17.510000000000002</c:v>
                </c:pt>
                <c:pt idx="648">
                  <c:v>17.350000000000001</c:v>
                </c:pt>
                <c:pt idx="649">
                  <c:v>17.14</c:v>
                </c:pt>
                <c:pt idx="650">
                  <c:v>16.87</c:v>
                </c:pt>
                <c:pt idx="651">
                  <c:v>16.47</c:v>
                </c:pt>
                <c:pt idx="652">
                  <c:v>15.89</c:v>
                </c:pt>
                <c:pt idx="653">
                  <c:v>15.07</c:v>
                </c:pt>
                <c:pt idx="654">
                  <c:v>15.21</c:v>
                </c:pt>
                <c:pt idx="655">
                  <c:v>15.21</c:v>
                </c:pt>
                <c:pt idx="656">
                  <c:v>15.790000000000001</c:v>
                </c:pt>
                <c:pt idx="657">
                  <c:v>17.02</c:v>
                </c:pt>
                <c:pt idx="658">
                  <c:v>18.09</c:v>
                </c:pt>
                <c:pt idx="659">
                  <c:v>18.690000000000001</c:v>
                </c:pt>
                <c:pt idx="660">
                  <c:v>19.190000000000001</c:v>
                </c:pt>
                <c:pt idx="661">
                  <c:v>19.66</c:v>
                </c:pt>
                <c:pt idx="662">
                  <c:v>19.98</c:v>
                </c:pt>
                <c:pt idx="663">
                  <c:v>17.28</c:v>
                </c:pt>
                <c:pt idx="664">
                  <c:v>17.22</c:v>
                </c:pt>
                <c:pt idx="665">
                  <c:v>17.2</c:v>
                </c:pt>
                <c:pt idx="666">
                  <c:v>17.25</c:v>
                </c:pt>
                <c:pt idx="667">
                  <c:v>17.22</c:v>
                </c:pt>
                <c:pt idx="668">
                  <c:v>17.25</c:v>
                </c:pt>
                <c:pt idx="669">
                  <c:v>17.16</c:v>
                </c:pt>
                <c:pt idx="670">
                  <c:v>17.21</c:v>
                </c:pt>
                <c:pt idx="671">
                  <c:v>17.23</c:v>
                </c:pt>
                <c:pt idx="672">
                  <c:v>17.27</c:v>
                </c:pt>
                <c:pt idx="673">
                  <c:v>17.25</c:v>
                </c:pt>
                <c:pt idx="674">
                  <c:v>17.23</c:v>
                </c:pt>
                <c:pt idx="675">
                  <c:v>17.23</c:v>
                </c:pt>
                <c:pt idx="676">
                  <c:v>17.25</c:v>
                </c:pt>
                <c:pt idx="677">
                  <c:v>17.27</c:v>
                </c:pt>
                <c:pt idx="678">
                  <c:v>17.3</c:v>
                </c:pt>
                <c:pt idx="679">
                  <c:v>17.32</c:v>
                </c:pt>
                <c:pt idx="680">
                  <c:v>17.28</c:v>
                </c:pt>
                <c:pt idx="681">
                  <c:v>17.32</c:v>
                </c:pt>
                <c:pt idx="682">
                  <c:v>17.3</c:v>
                </c:pt>
                <c:pt idx="683">
                  <c:v>17.34</c:v>
                </c:pt>
                <c:pt idx="684">
                  <c:v>17.36</c:v>
                </c:pt>
                <c:pt idx="685">
                  <c:v>17.350000000000001</c:v>
                </c:pt>
                <c:pt idx="686">
                  <c:v>21.5</c:v>
                </c:pt>
                <c:pt idx="687">
                  <c:v>21.47</c:v>
                </c:pt>
                <c:pt idx="688">
                  <c:v>21.490000000000002</c:v>
                </c:pt>
                <c:pt idx="689">
                  <c:v>21.11</c:v>
                </c:pt>
                <c:pt idx="690">
                  <c:v>21.51</c:v>
                </c:pt>
                <c:pt idx="691">
                  <c:v>21.51</c:v>
                </c:pt>
                <c:pt idx="692">
                  <c:v>21.51</c:v>
                </c:pt>
                <c:pt idx="693">
                  <c:v>21.52</c:v>
                </c:pt>
                <c:pt idx="694">
                  <c:v>21.52</c:v>
                </c:pt>
                <c:pt idx="695">
                  <c:v>21.52</c:v>
                </c:pt>
                <c:pt idx="696">
                  <c:v>21.52</c:v>
                </c:pt>
                <c:pt idx="697">
                  <c:v>21.53</c:v>
                </c:pt>
                <c:pt idx="698">
                  <c:v>21.53</c:v>
                </c:pt>
                <c:pt idx="699">
                  <c:v>21.53</c:v>
                </c:pt>
                <c:pt idx="700">
                  <c:v>21.53</c:v>
                </c:pt>
                <c:pt idx="701">
                  <c:v>21.54</c:v>
                </c:pt>
                <c:pt idx="702">
                  <c:v>21.55</c:v>
                </c:pt>
                <c:pt idx="703">
                  <c:v>21.560000000000002</c:v>
                </c:pt>
                <c:pt idx="704">
                  <c:v>21.560000000000002</c:v>
                </c:pt>
                <c:pt idx="705">
                  <c:v>21.560000000000002</c:v>
                </c:pt>
                <c:pt idx="706">
                  <c:v>21.560000000000002</c:v>
                </c:pt>
                <c:pt idx="707">
                  <c:v>21.57</c:v>
                </c:pt>
                <c:pt idx="708">
                  <c:v>21.57</c:v>
                </c:pt>
                <c:pt idx="709">
                  <c:v>21.560000000000002</c:v>
                </c:pt>
                <c:pt idx="710">
                  <c:v>21.52</c:v>
                </c:pt>
                <c:pt idx="711">
                  <c:v>21.5</c:v>
                </c:pt>
                <c:pt idx="712">
                  <c:v>21.46</c:v>
                </c:pt>
                <c:pt idx="713">
                  <c:v>21.41</c:v>
                </c:pt>
                <c:pt idx="714">
                  <c:v>21.37</c:v>
                </c:pt>
                <c:pt idx="715">
                  <c:v>21.34</c:v>
                </c:pt>
                <c:pt idx="716">
                  <c:v>21.3</c:v>
                </c:pt>
                <c:pt idx="717">
                  <c:v>21.28</c:v>
                </c:pt>
                <c:pt idx="718">
                  <c:v>21.26</c:v>
                </c:pt>
                <c:pt idx="719">
                  <c:v>21.240000000000002</c:v>
                </c:pt>
                <c:pt idx="720">
                  <c:v>21.22</c:v>
                </c:pt>
                <c:pt idx="721">
                  <c:v>21.2</c:v>
                </c:pt>
                <c:pt idx="722">
                  <c:v>21.18</c:v>
                </c:pt>
                <c:pt idx="723">
                  <c:v>21.17</c:v>
                </c:pt>
                <c:pt idx="724">
                  <c:v>21.16</c:v>
                </c:pt>
                <c:pt idx="725">
                  <c:v>21.13</c:v>
                </c:pt>
                <c:pt idx="726">
                  <c:v>21.13</c:v>
                </c:pt>
                <c:pt idx="727">
                  <c:v>21.11</c:v>
                </c:pt>
                <c:pt idx="728">
                  <c:v>21.11</c:v>
                </c:pt>
                <c:pt idx="729">
                  <c:v>21.1</c:v>
                </c:pt>
                <c:pt idx="730">
                  <c:v>21.09</c:v>
                </c:pt>
                <c:pt idx="731">
                  <c:v>21.07</c:v>
                </c:pt>
                <c:pt idx="732">
                  <c:v>21.07</c:v>
                </c:pt>
                <c:pt idx="733">
                  <c:v>21.060000000000002</c:v>
                </c:pt>
                <c:pt idx="734">
                  <c:v>21.04</c:v>
                </c:pt>
                <c:pt idx="735">
                  <c:v>21.04</c:v>
                </c:pt>
                <c:pt idx="736">
                  <c:v>21.03</c:v>
                </c:pt>
                <c:pt idx="737">
                  <c:v>21</c:v>
                </c:pt>
                <c:pt idx="738">
                  <c:v>20.98</c:v>
                </c:pt>
                <c:pt idx="739">
                  <c:v>20.98</c:v>
                </c:pt>
                <c:pt idx="740">
                  <c:v>20.96</c:v>
                </c:pt>
                <c:pt idx="741">
                  <c:v>20.94</c:v>
                </c:pt>
                <c:pt idx="742">
                  <c:v>20.94</c:v>
                </c:pt>
                <c:pt idx="743">
                  <c:v>20.91</c:v>
                </c:pt>
                <c:pt idx="744">
                  <c:v>20.89</c:v>
                </c:pt>
                <c:pt idx="745">
                  <c:v>20.84</c:v>
                </c:pt>
                <c:pt idx="746">
                  <c:v>20.68</c:v>
                </c:pt>
                <c:pt idx="747">
                  <c:v>20.650000000000002</c:v>
                </c:pt>
                <c:pt idx="748">
                  <c:v>20.62</c:v>
                </c:pt>
                <c:pt idx="749">
                  <c:v>20.57</c:v>
                </c:pt>
                <c:pt idx="750">
                  <c:v>20.52</c:v>
                </c:pt>
                <c:pt idx="751">
                  <c:v>20.440000000000001</c:v>
                </c:pt>
                <c:pt idx="752">
                  <c:v>20.37</c:v>
                </c:pt>
                <c:pt idx="753">
                  <c:v>20.3</c:v>
                </c:pt>
                <c:pt idx="754">
                  <c:v>20.240000000000002</c:v>
                </c:pt>
                <c:pt idx="755">
                  <c:v>20.190000000000001</c:v>
                </c:pt>
                <c:pt idx="756">
                  <c:v>20.13</c:v>
                </c:pt>
                <c:pt idx="757">
                  <c:v>20.060000000000002</c:v>
                </c:pt>
                <c:pt idx="758">
                  <c:v>19.98</c:v>
                </c:pt>
                <c:pt idx="759">
                  <c:v>19.87</c:v>
                </c:pt>
                <c:pt idx="760">
                  <c:v>19.7</c:v>
                </c:pt>
                <c:pt idx="761">
                  <c:v>19.32</c:v>
                </c:pt>
                <c:pt idx="762">
                  <c:v>18.78</c:v>
                </c:pt>
                <c:pt idx="763">
                  <c:v>18.25</c:v>
                </c:pt>
                <c:pt idx="764">
                  <c:v>17.75</c:v>
                </c:pt>
                <c:pt idx="765">
                  <c:v>17.170000000000002</c:v>
                </c:pt>
                <c:pt idx="766">
                  <c:v>16.46</c:v>
                </c:pt>
                <c:pt idx="767">
                  <c:v>15.57</c:v>
                </c:pt>
                <c:pt idx="768">
                  <c:v>15.09</c:v>
                </c:pt>
                <c:pt idx="769">
                  <c:v>15.860000000000001</c:v>
                </c:pt>
                <c:pt idx="770">
                  <c:v>16.77</c:v>
                </c:pt>
                <c:pt idx="771">
                  <c:v>17.64</c:v>
                </c:pt>
                <c:pt idx="772">
                  <c:v>18.25</c:v>
                </c:pt>
                <c:pt idx="773">
                  <c:v>18.55</c:v>
                </c:pt>
                <c:pt idx="774">
                  <c:v>18.5</c:v>
                </c:pt>
                <c:pt idx="775">
                  <c:v>18.59</c:v>
                </c:pt>
                <c:pt idx="776">
                  <c:v>18.62</c:v>
                </c:pt>
                <c:pt idx="777">
                  <c:v>18.62</c:v>
                </c:pt>
                <c:pt idx="778">
                  <c:v>18.61</c:v>
                </c:pt>
                <c:pt idx="779">
                  <c:v>18.63</c:v>
                </c:pt>
                <c:pt idx="780">
                  <c:v>18.57</c:v>
                </c:pt>
                <c:pt idx="781">
                  <c:v>18.62</c:v>
                </c:pt>
                <c:pt idx="782">
                  <c:v>18.61</c:v>
                </c:pt>
                <c:pt idx="783">
                  <c:v>18.61</c:v>
                </c:pt>
                <c:pt idx="784">
                  <c:v>18.61</c:v>
                </c:pt>
                <c:pt idx="785">
                  <c:v>18.64</c:v>
                </c:pt>
                <c:pt idx="786">
                  <c:v>18.62</c:v>
                </c:pt>
                <c:pt idx="787">
                  <c:v>18.650000000000002</c:v>
                </c:pt>
                <c:pt idx="788">
                  <c:v>18.64</c:v>
                </c:pt>
                <c:pt idx="789">
                  <c:v>18.59</c:v>
                </c:pt>
                <c:pt idx="790">
                  <c:v>18</c:v>
                </c:pt>
                <c:pt idx="791">
                  <c:v>18.03</c:v>
                </c:pt>
                <c:pt idx="792">
                  <c:v>18.71</c:v>
                </c:pt>
                <c:pt idx="793">
                  <c:v>18.670000000000002</c:v>
                </c:pt>
                <c:pt idx="794">
                  <c:v>21.580000000000002</c:v>
                </c:pt>
                <c:pt idx="795">
                  <c:v>21.35</c:v>
                </c:pt>
                <c:pt idx="796">
                  <c:v>21.330000000000002</c:v>
                </c:pt>
                <c:pt idx="797">
                  <c:v>21.310000000000002</c:v>
                </c:pt>
                <c:pt idx="798">
                  <c:v>21.3</c:v>
                </c:pt>
                <c:pt idx="799">
                  <c:v>21.29</c:v>
                </c:pt>
                <c:pt idx="800">
                  <c:v>21.28</c:v>
                </c:pt>
                <c:pt idx="801">
                  <c:v>21.27</c:v>
                </c:pt>
                <c:pt idx="802">
                  <c:v>21.28</c:v>
                </c:pt>
                <c:pt idx="803">
                  <c:v>21.28</c:v>
                </c:pt>
                <c:pt idx="804">
                  <c:v>21.28</c:v>
                </c:pt>
                <c:pt idx="805">
                  <c:v>21.490000000000002</c:v>
                </c:pt>
                <c:pt idx="806">
                  <c:v>21.490000000000002</c:v>
                </c:pt>
                <c:pt idx="807">
                  <c:v>21.490000000000002</c:v>
                </c:pt>
                <c:pt idx="808">
                  <c:v>21.5</c:v>
                </c:pt>
                <c:pt idx="809">
                  <c:v>21.5</c:v>
                </c:pt>
                <c:pt idx="810">
                  <c:v>21.490000000000002</c:v>
                </c:pt>
                <c:pt idx="811">
                  <c:v>21.48</c:v>
                </c:pt>
                <c:pt idx="812">
                  <c:v>21.48</c:v>
                </c:pt>
                <c:pt idx="813">
                  <c:v>21.48</c:v>
                </c:pt>
                <c:pt idx="814">
                  <c:v>21.48</c:v>
                </c:pt>
                <c:pt idx="815">
                  <c:v>21.490000000000002</c:v>
                </c:pt>
                <c:pt idx="816">
                  <c:v>21.490000000000002</c:v>
                </c:pt>
                <c:pt idx="817">
                  <c:v>21.5</c:v>
                </c:pt>
                <c:pt idx="818">
                  <c:v>21.5</c:v>
                </c:pt>
                <c:pt idx="819">
                  <c:v>21.51</c:v>
                </c:pt>
                <c:pt idx="820">
                  <c:v>21.53</c:v>
                </c:pt>
                <c:pt idx="821">
                  <c:v>21.55</c:v>
                </c:pt>
                <c:pt idx="822">
                  <c:v>21.580000000000002</c:v>
                </c:pt>
                <c:pt idx="823">
                  <c:v>21.59</c:v>
                </c:pt>
                <c:pt idx="824">
                  <c:v>21.6</c:v>
                </c:pt>
                <c:pt idx="825">
                  <c:v>21.61</c:v>
                </c:pt>
                <c:pt idx="826">
                  <c:v>21.62</c:v>
                </c:pt>
                <c:pt idx="827">
                  <c:v>21.63</c:v>
                </c:pt>
                <c:pt idx="828">
                  <c:v>21.650000000000002</c:v>
                </c:pt>
                <c:pt idx="829">
                  <c:v>21.67</c:v>
                </c:pt>
                <c:pt idx="830">
                  <c:v>21.68</c:v>
                </c:pt>
                <c:pt idx="831">
                  <c:v>21.68</c:v>
                </c:pt>
                <c:pt idx="832">
                  <c:v>21.650000000000002</c:v>
                </c:pt>
                <c:pt idx="833">
                  <c:v>21.64</c:v>
                </c:pt>
                <c:pt idx="834">
                  <c:v>21.62</c:v>
                </c:pt>
                <c:pt idx="835">
                  <c:v>21.6</c:v>
                </c:pt>
                <c:pt idx="836">
                  <c:v>21.580000000000002</c:v>
                </c:pt>
                <c:pt idx="837">
                  <c:v>21.560000000000002</c:v>
                </c:pt>
                <c:pt idx="838">
                  <c:v>21.54</c:v>
                </c:pt>
                <c:pt idx="839">
                  <c:v>21.53</c:v>
                </c:pt>
                <c:pt idx="840">
                  <c:v>21.51</c:v>
                </c:pt>
                <c:pt idx="841">
                  <c:v>21.51</c:v>
                </c:pt>
                <c:pt idx="842">
                  <c:v>21.51</c:v>
                </c:pt>
                <c:pt idx="843">
                  <c:v>21.490000000000002</c:v>
                </c:pt>
                <c:pt idx="844">
                  <c:v>21.47</c:v>
                </c:pt>
                <c:pt idx="845">
                  <c:v>21.46</c:v>
                </c:pt>
                <c:pt idx="846">
                  <c:v>21.44</c:v>
                </c:pt>
                <c:pt idx="847">
                  <c:v>21.43</c:v>
                </c:pt>
                <c:pt idx="848">
                  <c:v>21.42</c:v>
                </c:pt>
                <c:pt idx="849">
                  <c:v>21.41</c:v>
                </c:pt>
                <c:pt idx="850">
                  <c:v>21.400000000000002</c:v>
                </c:pt>
                <c:pt idx="851">
                  <c:v>21.39</c:v>
                </c:pt>
                <c:pt idx="852">
                  <c:v>21.38</c:v>
                </c:pt>
                <c:pt idx="853">
                  <c:v>21.39</c:v>
                </c:pt>
                <c:pt idx="854">
                  <c:v>21.38</c:v>
                </c:pt>
                <c:pt idx="855">
                  <c:v>21.36</c:v>
                </c:pt>
                <c:pt idx="856">
                  <c:v>21.34</c:v>
                </c:pt>
                <c:pt idx="857">
                  <c:v>21.32</c:v>
                </c:pt>
                <c:pt idx="858">
                  <c:v>21.28</c:v>
                </c:pt>
                <c:pt idx="859">
                  <c:v>21.28</c:v>
                </c:pt>
                <c:pt idx="860">
                  <c:v>21.28</c:v>
                </c:pt>
                <c:pt idx="861">
                  <c:v>21.26</c:v>
                </c:pt>
                <c:pt idx="862">
                  <c:v>21.28</c:v>
                </c:pt>
                <c:pt idx="863">
                  <c:v>21.27</c:v>
                </c:pt>
                <c:pt idx="864">
                  <c:v>21.26</c:v>
                </c:pt>
                <c:pt idx="865">
                  <c:v>21.25</c:v>
                </c:pt>
                <c:pt idx="866">
                  <c:v>21.240000000000002</c:v>
                </c:pt>
                <c:pt idx="867">
                  <c:v>21.23</c:v>
                </c:pt>
                <c:pt idx="868">
                  <c:v>21.23</c:v>
                </c:pt>
                <c:pt idx="869">
                  <c:v>21.22</c:v>
                </c:pt>
                <c:pt idx="870">
                  <c:v>21.19</c:v>
                </c:pt>
                <c:pt idx="871">
                  <c:v>21.150000000000002</c:v>
                </c:pt>
                <c:pt idx="872">
                  <c:v>21.05</c:v>
                </c:pt>
                <c:pt idx="873">
                  <c:v>20.79</c:v>
                </c:pt>
                <c:pt idx="874">
                  <c:v>20.46</c:v>
                </c:pt>
                <c:pt idx="875">
                  <c:v>20.060000000000002</c:v>
                </c:pt>
                <c:pt idx="876">
                  <c:v>19.600000000000001</c:v>
                </c:pt>
                <c:pt idx="877">
                  <c:v>19.03</c:v>
                </c:pt>
                <c:pt idx="878">
                  <c:v>18.36</c:v>
                </c:pt>
                <c:pt idx="879">
                  <c:v>17.600000000000001</c:v>
                </c:pt>
                <c:pt idx="880">
                  <c:v>16.75</c:v>
                </c:pt>
                <c:pt idx="881">
                  <c:v>15.790000000000001</c:v>
                </c:pt>
                <c:pt idx="882">
                  <c:v>15.110000000000001</c:v>
                </c:pt>
                <c:pt idx="883">
                  <c:v>16.18</c:v>
                </c:pt>
                <c:pt idx="884">
                  <c:v>17.11</c:v>
                </c:pt>
                <c:pt idx="885">
                  <c:v>17.97</c:v>
                </c:pt>
                <c:pt idx="886">
                  <c:v>18.8</c:v>
                </c:pt>
                <c:pt idx="887">
                  <c:v>19.57</c:v>
                </c:pt>
                <c:pt idx="888">
                  <c:v>20.27</c:v>
                </c:pt>
                <c:pt idx="889">
                  <c:v>20.84</c:v>
                </c:pt>
                <c:pt idx="890">
                  <c:v>21.25</c:v>
                </c:pt>
                <c:pt idx="891">
                  <c:v>21.48</c:v>
                </c:pt>
                <c:pt idx="892">
                  <c:v>21.580000000000002</c:v>
                </c:pt>
                <c:pt idx="893">
                  <c:v>21.63</c:v>
                </c:pt>
                <c:pt idx="894">
                  <c:v>21.650000000000002</c:v>
                </c:pt>
                <c:pt idx="895">
                  <c:v>21.650000000000002</c:v>
                </c:pt>
                <c:pt idx="896">
                  <c:v>21.63</c:v>
                </c:pt>
                <c:pt idx="897">
                  <c:v>21.62</c:v>
                </c:pt>
                <c:pt idx="898">
                  <c:v>21.61</c:v>
                </c:pt>
                <c:pt idx="899">
                  <c:v>21.580000000000002</c:v>
                </c:pt>
                <c:pt idx="900">
                  <c:v>21.57</c:v>
                </c:pt>
                <c:pt idx="901">
                  <c:v>21.560000000000002</c:v>
                </c:pt>
                <c:pt idx="902">
                  <c:v>21.560000000000002</c:v>
                </c:pt>
                <c:pt idx="903">
                  <c:v>21.54</c:v>
                </c:pt>
                <c:pt idx="904">
                  <c:v>21.52</c:v>
                </c:pt>
                <c:pt idx="905">
                  <c:v>21.51</c:v>
                </c:pt>
                <c:pt idx="906">
                  <c:v>21.5</c:v>
                </c:pt>
                <c:pt idx="907">
                  <c:v>21.490000000000002</c:v>
                </c:pt>
                <c:pt idx="908">
                  <c:v>21.47</c:v>
                </c:pt>
                <c:pt idx="909">
                  <c:v>21.47</c:v>
                </c:pt>
                <c:pt idx="910">
                  <c:v>21.46</c:v>
                </c:pt>
                <c:pt idx="911">
                  <c:v>21.46</c:v>
                </c:pt>
                <c:pt idx="912">
                  <c:v>21.43</c:v>
                </c:pt>
                <c:pt idx="913">
                  <c:v>21.22</c:v>
                </c:pt>
                <c:pt idx="914">
                  <c:v>21.240000000000002</c:v>
                </c:pt>
                <c:pt idx="915">
                  <c:v>21.25</c:v>
                </c:pt>
                <c:pt idx="916">
                  <c:v>21.47</c:v>
                </c:pt>
                <c:pt idx="917">
                  <c:v>21.48</c:v>
                </c:pt>
                <c:pt idx="918">
                  <c:v>21.490000000000002</c:v>
                </c:pt>
                <c:pt idx="919">
                  <c:v>21.490000000000002</c:v>
                </c:pt>
                <c:pt idx="920">
                  <c:v>21.5</c:v>
                </c:pt>
                <c:pt idx="921">
                  <c:v>21.5</c:v>
                </c:pt>
                <c:pt idx="922">
                  <c:v>21.51</c:v>
                </c:pt>
                <c:pt idx="923">
                  <c:v>21.51</c:v>
                </c:pt>
                <c:pt idx="924">
                  <c:v>21.51</c:v>
                </c:pt>
                <c:pt idx="925">
                  <c:v>21.51</c:v>
                </c:pt>
                <c:pt idx="926">
                  <c:v>21.53</c:v>
                </c:pt>
                <c:pt idx="927">
                  <c:v>21.53</c:v>
                </c:pt>
                <c:pt idx="928">
                  <c:v>21.55</c:v>
                </c:pt>
                <c:pt idx="929">
                  <c:v>21.560000000000002</c:v>
                </c:pt>
                <c:pt idx="930">
                  <c:v>21.580000000000002</c:v>
                </c:pt>
                <c:pt idx="931">
                  <c:v>21.6</c:v>
                </c:pt>
                <c:pt idx="932">
                  <c:v>21.63</c:v>
                </c:pt>
                <c:pt idx="933">
                  <c:v>21.650000000000002</c:v>
                </c:pt>
                <c:pt idx="934">
                  <c:v>21.66</c:v>
                </c:pt>
                <c:pt idx="935">
                  <c:v>21.68</c:v>
                </c:pt>
                <c:pt idx="936">
                  <c:v>21.69</c:v>
                </c:pt>
                <c:pt idx="937">
                  <c:v>21.7</c:v>
                </c:pt>
                <c:pt idx="938">
                  <c:v>21.71</c:v>
                </c:pt>
                <c:pt idx="939">
                  <c:v>21.71</c:v>
                </c:pt>
                <c:pt idx="940">
                  <c:v>21.72</c:v>
                </c:pt>
                <c:pt idx="941">
                  <c:v>21.740000000000002</c:v>
                </c:pt>
                <c:pt idx="942">
                  <c:v>21.75</c:v>
                </c:pt>
                <c:pt idx="943">
                  <c:v>21.76</c:v>
                </c:pt>
                <c:pt idx="944">
                  <c:v>21.77</c:v>
                </c:pt>
                <c:pt idx="945">
                  <c:v>21.77</c:v>
                </c:pt>
                <c:pt idx="946">
                  <c:v>21.78</c:v>
                </c:pt>
                <c:pt idx="947">
                  <c:v>21.8</c:v>
                </c:pt>
                <c:pt idx="948">
                  <c:v>21.810000000000002</c:v>
                </c:pt>
                <c:pt idx="949">
                  <c:v>21.82</c:v>
                </c:pt>
                <c:pt idx="950">
                  <c:v>21.82</c:v>
                </c:pt>
                <c:pt idx="951">
                  <c:v>21.810000000000002</c:v>
                </c:pt>
                <c:pt idx="952">
                  <c:v>21.8</c:v>
                </c:pt>
                <c:pt idx="953">
                  <c:v>21.77</c:v>
                </c:pt>
                <c:pt idx="954">
                  <c:v>21.75</c:v>
                </c:pt>
                <c:pt idx="955">
                  <c:v>21.73</c:v>
                </c:pt>
                <c:pt idx="956">
                  <c:v>21.7</c:v>
                </c:pt>
                <c:pt idx="957">
                  <c:v>21.67</c:v>
                </c:pt>
                <c:pt idx="958">
                  <c:v>21.650000000000002</c:v>
                </c:pt>
                <c:pt idx="959">
                  <c:v>21.64</c:v>
                </c:pt>
                <c:pt idx="960">
                  <c:v>21.63</c:v>
                </c:pt>
                <c:pt idx="961">
                  <c:v>21.63</c:v>
                </c:pt>
                <c:pt idx="962">
                  <c:v>21.61</c:v>
                </c:pt>
                <c:pt idx="963">
                  <c:v>21.6</c:v>
                </c:pt>
                <c:pt idx="964">
                  <c:v>21.580000000000002</c:v>
                </c:pt>
                <c:pt idx="965">
                  <c:v>21.560000000000002</c:v>
                </c:pt>
                <c:pt idx="966">
                  <c:v>21.53</c:v>
                </c:pt>
                <c:pt idx="967">
                  <c:v>21.5</c:v>
                </c:pt>
                <c:pt idx="968">
                  <c:v>21.490000000000002</c:v>
                </c:pt>
                <c:pt idx="969">
                  <c:v>21.490000000000002</c:v>
                </c:pt>
                <c:pt idx="970">
                  <c:v>21.490000000000002</c:v>
                </c:pt>
                <c:pt idx="971">
                  <c:v>21.46</c:v>
                </c:pt>
                <c:pt idx="972">
                  <c:v>21.45</c:v>
                </c:pt>
                <c:pt idx="973">
                  <c:v>21.42</c:v>
                </c:pt>
                <c:pt idx="974">
                  <c:v>21.400000000000002</c:v>
                </c:pt>
                <c:pt idx="975">
                  <c:v>21.39</c:v>
                </c:pt>
                <c:pt idx="976">
                  <c:v>21.38</c:v>
                </c:pt>
                <c:pt idx="977">
                  <c:v>21.35</c:v>
                </c:pt>
                <c:pt idx="978">
                  <c:v>21.330000000000002</c:v>
                </c:pt>
                <c:pt idx="979">
                  <c:v>21.310000000000002</c:v>
                </c:pt>
                <c:pt idx="980">
                  <c:v>21.28</c:v>
                </c:pt>
                <c:pt idx="981">
                  <c:v>21.22</c:v>
                </c:pt>
                <c:pt idx="982">
                  <c:v>21.11</c:v>
                </c:pt>
                <c:pt idx="983">
                  <c:v>20.900000000000002</c:v>
                </c:pt>
                <c:pt idx="984">
                  <c:v>20.560000000000002</c:v>
                </c:pt>
                <c:pt idx="985">
                  <c:v>20.060000000000002</c:v>
                </c:pt>
                <c:pt idx="986">
                  <c:v>19.420000000000002</c:v>
                </c:pt>
                <c:pt idx="987">
                  <c:v>18.690000000000001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00-49B7-A7C7-2AFB98B590E4}"/>
            </c:ext>
          </c:extLst>
        </c:ser>
        <c:ser>
          <c:idx val="3"/>
          <c:order val="1"/>
          <c:tx>
            <c:v>Moon up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SQM!$AM$13:$AM$59326</c:f>
              <c:numCache>
                <c:formatCode>0.000</c:formatCode>
                <c:ptCount val="593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1.1285648148148149</c:v>
                </c:pt>
                <c:pt idx="220">
                  <c:v>1.132037037037037</c:v>
                </c:pt>
                <c:pt idx="221">
                  <c:v>1.1355092592592593</c:v>
                </c:pt>
                <c:pt idx="222">
                  <c:v>1.1389814814814816</c:v>
                </c:pt>
                <c:pt idx="223">
                  <c:v>1.1424537037037037</c:v>
                </c:pt>
                <c:pt idx="224">
                  <c:v>1.145925925925926</c:v>
                </c:pt>
                <c:pt idx="225">
                  <c:v>1.1493981481481481</c:v>
                </c:pt>
                <c:pt idx="226">
                  <c:v>1.1528935185185185</c:v>
                </c:pt>
                <c:pt idx="227">
                  <c:v>1.1563773148148149</c:v>
                </c:pt>
                <c:pt idx="228">
                  <c:v>1.1598379629629629</c:v>
                </c:pt>
                <c:pt idx="229">
                  <c:v>1.1633217592592593</c:v>
                </c:pt>
                <c:pt idx="230">
                  <c:v>1.1668055555555554</c:v>
                </c:pt>
                <c:pt idx="231">
                  <c:v>1.1702777777777778</c:v>
                </c:pt>
                <c:pt idx="232">
                  <c:v>1.1737500000000001</c:v>
                </c:pt>
                <c:pt idx="233">
                  <c:v>1.1772222222222222</c:v>
                </c:pt>
                <c:pt idx="234">
                  <c:v>1.1806944444444445</c:v>
                </c:pt>
                <c:pt idx="235">
                  <c:v>1.1841666666666666</c:v>
                </c:pt>
                <c:pt idx="236">
                  <c:v>1.1876388888888889</c:v>
                </c:pt>
                <c:pt idx="237">
                  <c:v>1.1911111111111112</c:v>
                </c:pt>
                <c:pt idx="238">
                  <c:v>1.1945833333333333</c:v>
                </c:pt>
                <c:pt idx="239">
                  <c:v>1.1980555555555557</c:v>
                </c:pt>
                <c:pt idx="240">
                  <c:v>1.2015162037037037</c:v>
                </c:pt>
                <c:pt idx="241">
                  <c:v>1.2050000000000001</c:v>
                </c:pt>
                <c:pt idx="242">
                  <c:v>1.2084606481481481</c:v>
                </c:pt>
                <c:pt idx="243">
                  <c:v>1.2119097222222222</c:v>
                </c:pt>
                <c:pt idx="244">
                  <c:v>1.2153935185185185</c:v>
                </c:pt>
                <c:pt idx="245">
                  <c:v>1.2188425925925925</c:v>
                </c:pt>
                <c:pt idx="246">
                  <c:v>1.2223263888888889</c:v>
                </c:pt>
                <c:pt idx="247">
                  <c:v>1.225787037037037</c:v>
                </c:pt>
                <c:pt idx="248">
                  <c:v>1.2292592592592593</c:v>
                </c:pt>
                <c:pt idx="249">
                  <c:v>1.2327314814814816</c:v>
                </c:pt>
                <c:pt idx="250">
                  <c:v>1.2362037037037037</c:v>
                </c:pt>
                <c:pt idx="251">
                  <c:v>1.239675925925926</c:v>
                </c:pt>
                <c:pt idx="252">
                  <c:v>1.2431481481481481</c:v>
                </c:pt>
                <c:pt idx="253">
                  <c:v>1.2466203703703704</c:v>
                </c:pt>
                <c:pt idx="254">
                  <c:v>1.2500925925925925</c:v>
                </c:pt>
                <c:pt idx="255">
                  <c:v>1.2535648148148149</c:v>
                </c:pt>
                <c:pt idx="256">
                  <c:v>1.257037037037037</c:v>
                </c:pt>
                <c:pt idx="257">
                  <c:v>1.2605092592592593</c:v>
                </c:pt>
                <c:pt idx="258">
                  <c:v>1.2639814814814816</c:v>
                </c:pt>
                <c:pt idx="259">
                  <c:v>1.2674537037037037</c:v>
                </c:pt>
                <c:pt idx="260">
                  <c:v>1.270925925925926</c:v>
                </c:pt>
                <c:pt idx="261">
                  <c:v>1.2743981481481481</c:v>
                </c:pt>
                <c:pt idx="262">
                  <c:v>1.2778703703703704</c:v>
                </c:pt>
                <c:pt idx="263">
                  <c:v>1.2813425925925925</c:v>
                </c:pt>
                <c:pt idx="264">
                  <c:v>1.2848148148148149</c:v>
                </c:pt>
                <c:pt idx="265">
                  <c:v>1.288287037037037</c:v>
                </c:pt>
                <c:pt idx="266">
                  <c:v>1.2917592592592593</c:v>
                </c:pt>
                <c:pt idx="267">
                  <c:v>1.2952314814814816</c:v>
                </c:pt>
                <c:pt idx="268">
                  <c:v>1.2987037037037037</c:v>
                </c:pt>
                <c:pt idx="269">
                  <c:v>1.302175925925926</c:v>
                </c:pt>
                <c:pt idx="270">
                  <c:v>1.3056481481481481</c:v>
                </c:pt>
                <c:pt idx="271">
                  <c:v>1.3091203703703704</c:v>
                </c:pt>
                <c:pt idx="272">
                  <c:v>1.3125925925925925</c:v>
                </c:pt>
                <c:pt idx="273">
                  <c:v>1.3160648148148149</c:v>
                </c:pt>
                <c:pt idx="274">
                  <c:v>1.319537037037037</c:v>
                </c:pt>
                <c:pt idx="275">
                  <c:v>1.3230092592592593</c:v>
                </c:pt>
                <c:pt idx="276">
                  <c:v>1.3264814814814816</c:v>
                </c:pt>
                <c:pt idx="277">
                  <c:v>1.3299537037037037</c:v>
                </c:pt>
                <c:pt idx="278">
                  <c:v>1.333425925925926</c:v>
                </c:pt>
                <c:pt idx="279">
                  <c:v>1.3368981481481481</c:v>
                </c:pt>
                <c:pt idx="280">
                  <c:v>1.3403703703703704</c:v>
                </c:pt>
                <c:pt idx="281">
                  <c:v>1.3438425925925925</c:v>
                </c:pt>
                <c:pt idx="282">
                  <c:v>1.3473148148148149</c:v>
                </c:pt>
                <c:pt idx="283">
                  <c:v>1.350787037037037</c:v>
                </c:pt>
                <c:pt idx="284">
                  <c:v>1.3542592592592593</c:v>
                </c:pt>
                <c:pt idx="285">
                  <c:v>1.3577314814814814</c:v>
                </c:pt>
                <c:pt idx="286">
                  <c:v>1.3612037037037037</c:v>
                </c:pt>
                <c:pt idx="287">
                  <c:v>1.364675925925926</c:v>
                </c:pt>
                <c:pt idx="288">
                  <c:v>1.3681481481481481</c:v>
                </c:pt>
                <c:pt idx="289">
                  <c:v>1.3716203703703704</c:v>
                </c:pt>
                <c:pt idx="290">
                  <c:v>1.3750925925925925</c:v>
                </c:pt>
                <c:pt idx="291">
                  <c:v>1.3785648148148149</c:v>
                </c:pt>
                <c:pt idx="292">
                  <c:v>1.382037037037037</c:v>
                </c:pt>
                <c:pt idx="293">
                  <c:v>1.3855092592592593</c:v>
                </c:pt>
                <c:pt idx="294">
                  <c:v>1.3889814814814814</c:v>
                </c:pt>
                <c:pt idx="295">
                  <c:v>1.3924537037037037</c:v>
                </c:pt>
                <c:pt idx="296">
                  <c:v>1.395925925925926</c:v>
                </c:pt>
                <c:pt idx="297">
                  <c:v>1.3993981481481481</c:v>
                </c:pt>
                <c:pt idx="298">
                  <c:v>1.4028703703703704</c:v>
                </c:pt>
                <c:pt idx="299">
                  <c:v>1.4063425925925925</c:v>
                </c:pt>
                <c:pt idx="300">
                  <c:v>1.4098148148148149</c:v>
                </c:pt>
                <c:pt idx="301">
                  <c:v>1.413287037037037</c:v>
                </c:pt>
                <c:pt idx="302">
                  <c:v>1.4167592592592593</c:v>
                </c:pt>
                <c:pt idx="303">
                  <c:v>1.4202314814814814</c:v>
                </c:pt>
                <c:pt idx="304">
                  <c:v>1.4237037037037037</c:v>
                </c:pt>
                <c:pt idx="305">
                  <c:v>1.427175925925926</c:v>
                </c:pt>
                <c:pt idx="306">
                  <c:v>1.4306481481481481</c:v>
                </c:pt>
                <c:pt idx="307">
                  <c:v>1.4341203703703704</c:v>
                </c:pt>
                <c:pt idx="308">
                  <c:v>1.4375925925925925</c:v>
                </c:pt>
                <c:pt idx="309">
                  <c:v>1.4410648148148149</c:v>
                </c:pt>
                <c:pt idx="310">
                  <c:v>1.444537037037037</c:v>
                </c:pt>
                <c:pt idx="311">
                  <c:v>1.4480092592592593</c:v>
                </c:pt>
                <c:pt idx="312">
                  <c:v>1.4514814814814814</c:v>
                </c:pt>
                <c:pt idx="313">
                  <c:v>1.4549537037037037</c:v>
                </c:pt>
                <c:pt idx="314">
                  <c:v>1.458425925925926</c:v>
                </c:pt>
                <c:pt idx="315">
                  <c:v>1.4618981481481481</c:v>
                </c:pt>
                <c:pt idx="316">
                  <c:v>1.4653703703703704</c:v>
                </c:pt>
                <c:pt idx="317">
                  <c:v>1.4688425925925925</c:v>
                </c:pt>
                <c:pt idx="318">
                  <c:v>1.4723148148148149</c:v>
                </c:pt>
                <c:pt idx="319">
                  <c:v>1.475787037037037</c:v>
                </c:pt>
                <c:pt idx="320">
                  <c:v>1.4792592592592593</c:v>
                </c:pt>
                <c:pt idx="321">
                  <c:v>1.4827314814814814</c:v>
                </c:pt>
                <c:pt idx="322">
                  <c:v>1.4862037037037037</c:v>
                </c:pt>
                <c:pt idx="323">
                  <c:v>1.489675925925926</c:v>
                </c:pt>
                <c:pt idx="324">
                  <c:v>1.4931481481481481</c:v>
                </c:pt>
                <c:pt idx="325">
                  <c:v>1.4966203703703704</c:v>
                </c:pt>
                <c:pt idx="326">
                  <c:v>2.1042592592592593</c:v>
                </c:pt>
                <c:pt idx="327">
                  <c:v>2.1077314814814816</c:v>
                </c:pt>
                <c:pt idx="328">
                  <c:v>2.1112037037037039</c:v>
                </c:pt>
                <c:pt idx="329">
                  <c:v>2.1146759259259258</c:v>
                </c:pt>
                <c:pt idx="330">
                  <c:v>2.1285648148148146</c:v>
                </c:pt>
                <c:pt idx="331">
                  <c:v>2.132037037037037</c:v>
                </c:pt>
                <c:pt idx="332">
                  <c:v>2.1355092592592593</c:v>
                </c:pt>
                <c:pt idx="333">
                  <c:v>2.1389814814814816</c:v>
                </c:pt>
                <c:pt idx="334">
                  <c:v>2.1424537037037039</c:v>
                </c:pt>
                <c:pt idx="335">
                  <c:v>2.1459259259259258</c:v>
                </c:pt>
                <c:pt idx="336">
                  <c:v>2.1493981481481481</c:v>
                </c:pt>
                <c:pt idx="337">
                  <c:v>2.1528703703703704</c:v>
                </c:pt>
                <c:pt idx="338">
                  <c:v>2.1563541666666666</c:v>
                </c:pt>
                <c:pt idx="339">
                  <c:v>2.1598263888888889</c:v>
                </c:pt>
                <c:pt idx="340">
                  <c:v>2.163287037037037</c:v>
                </c:pt>
                <c:pt idx="341">
                  <c:v>2.1667824074074074</c:v>
                </c:pt>
                <c:pt idx="342">
                  <c:v>2.1702546296296297</c:v>
                </c:pt>
                <c:pt idx="343">
                  <c:v>2.1737152777777777</c:v>
                </c:pt>
                <c:pt idx="344">
                  <c:v>2.1771875000000001</c:v>
                </c:pt>
                <c:pt idx="345">
                  <c:v>2.1806597222222224</c:v>
                </c:pt>
                <c:pt idx="346">
                  <c:v>2.1841319444444443</c:v>
                </c:pt>
                <c:pt idx="347">
                  <c:v>2.1876041666666666</c:v>
                </c:pt>
                <c:pt idx="348">
                  <c:v>2.1910763888888889</c:v>
                </c:pt>
                <c:pt idx="349">
                  <c:v>2.194560185185185</c:v>
                </c:pt>
                <c:pt idx="350">
                  <c:v>2.1980208333333335</c:v>
                </c:pt>
                <c:pt idx="351">
                  <c:v>2.2014930555555554</c:v>
                </c:pt>
                <c:pt idx="352">
                  <c:v>2.2049652777777777</c:v>
                </c:pt>
                <c:pt idx="353">
                  <c:v>2.2084375000000001</c:v>
                </c:pt>
                <c:pt idx="354">
                  <c:v>2.2119328703703705</c:v>
                </c:pt>
                <c:pt idx="355">
                  <c:v>2.2154166666666666</c:v>
                </c:pt>
                <c:pt idx="356">
                  <c:v>2.2189004629629627</c:v>
                </c:pt>
                <c:pt idx="357">
                  <c:v>2.222372685185185</c:v>
                </c:pt>
                <c:pt idx="358">
                  <c:v>2.2258217592592593</c:v>
                </c:pt>
                <c:pt idx="359">
                  <c:v>2.2292708333333335</c:v>
                </c:pt>
                <c:pt idx="360">
                  <c:v>2.2327430555555554</c:v>
                </c:pt>
                <c:pt idx="361">
                  <c:v>2.2362152777777777</c:v>
                </c:pt>
                <c:pt idx="362">
                  <c:v>2.2396759259259258</c:v>
                </c:pt>
                <c:pt idx="363">
                  <c:v>2.2431597222222224</c:v>
                </c:pt>
                <c:pt idx="364">
                  <c:v>2.2466203703703704</c:v>
                </c:pt>
                <c:pt idx="365">
                  <c:v>2.2501041666666666</c:v>
                </c:pt>
                <c:pt idx="366">
                  <c:v>2.2535648148148146</c:v>
                </c:pt>
                <c:pt idx="367">
                  <c:v>2.257037037037037</c:v>
                </c:pt>
                <c:pt idx="368">
                  <c:v>2.2605092592592593</c:v>
                </c:pt>
                <c:pt idx="369">
                  <c:v>2.2639814814814816</c:v>
                </c:pt>
                <c:pt idx="370">
                  <c:v>2.2674537037037039</c:v>
                </c:pt>
                <c:pt idx="371">
                  <c:v>2.2709259259259258</c:v>
                </c:pt>
                <c:pt idx="372">
                  <c:v>2.2743981481481481</c:v>
                </c:pt>
                <c:pt idx="373">
                  <c:v>2.2778703703703704</c:v>
                </c:pt>
                <c:pt idx="374">
                  <c:v>2.2813425925925928</c:v>
                </c:pt>
                <c:pt idx="375">
                  <c:v>2.2848148148148146</c:v>
                </c:pt>
                <c:pt idx="376">
                  <c:v>2.288287037037037</c:v>
                </c:pt>
                <c:pt idx="377">
                  <c:v>2.2917592592592593</c:v>
                </c:pt>
                <c:pt idx="378">
                  <c:v>2.2952314814814816</c:v>
                </c:pt>
                <c:pt idx="379">
                  <c:v>2.2987037037037039</c:v>
                </c:pt>
                <c:pt idx="380">
                  <c:v>2.3021759259259258</c:v>
                </c:pt>
                <c:pt idx="381">
                  <c:v>2.3056481481481481</c:v>
                </c:pt>
                <c:pt idx="382">
                  <c:v>2.3091203703703704</c:v>
                </c:pt>
                <c:pt idx="383">
                  <c:v>2.3125925925925928</c:v>
                </c:pt>
                <c:pt idx="384">
                  <c:v>2.3160648148148146</c:v>
                </c:pt>
                <c:pt idx="385">
                  <c:v>2.319537037037037</c:v>
                </c:pt>
                <c:pt idx="386">
                  <c:v>2.3230092592592593</c:v>
                </c:pt>
                <c:pt idx="387">
                  <c:v>2.3264814814814816</c:v>
                </c:pt>
                <c:pt idx="388">
                  <c:v>2.3299537037037039</c:v>
                </c:pt>
                <c:pt idx="389">
                  <c:v>2.3334259259259258</c:v>
                </c:pt>
                <c:pt idx="390">
                  <c:v>2.3368981481481481</c:v>
                </c:pt>
                <c:pt idx="391">
                  <c:v>2.3403703703703704</c:v>
                </c:pt>
                <c:pt idx="392">
                  <c:v>2.3438425925925928</c:v>
                </c:pt>
                <c:pt idx="393">
                  <c:v>2.3473148148148146</c:v>
                </c:pt>
                <c:pt idx="394">
                  <c:v>2.350787037037037</c:v>
                </c:pt>
                <c:pt idx="395">
                  <c:v>2.3542592592592593</c:v>
                </c:pt>
                <c:pt idx="396">
                  <c:v>2.3577314814814816</c:v>
                </c:pt>
                <c:pt idx="397">
                  <c:v>2.3612037037037039</c:v>
                </c:pt>
                <c:pt idx="398">
                  <c:v>2.3646759259259258</c:v>
                </c:pt>
                <c:pt idx="399">
                  <c:v>2.3681481481481481</c:v>
                </c:pt>
                <c:pt idx="400">
                  <c:v>2.3716203703703704</c:v>
                </c:pt>
                <c:pt idx="401">
                  <c:v>2.3750925925925928</c:v>
                </c:pt>
                <c:pt idx="402">
                  <c:v>2.3785648148148146</c:v>
                </c:pt>
                <c:pt idx="403">
                  <c:v>2.382037037037037</c:v>
                </c:pt>
                <c:pt idx="404">
                  <c:v>2.3855092592592593</c:v>
                </c:pt>
                <c:pt idx="405">
                  <c:v>2.3889814814814816</c:v>
                </c:pt>
                <c:pt idx="406">
                  <c:v>2.3924537037037039</c:v>
                </c:pt>
                <c:pt idx="407">
                  <c:v>2.3959259259259258</c:v>
                </c:pt>
                <c:pt idx="408">
                  <c:v>2.3993981481481481</c:v>
                </c:pt>
                <c:pt idx="409">
                  <c:v>2.4028703703703704</c:v>
                </c:pt>
                <c:pt idx="410">
                  <c:v>2.4063425925925928</c:v>
                </c:pt>
                <c:pt idx="411">
                  <c:v>2.4098148148148146</c:v>
                </c:pt>
                <c:pt idx="412">
                  <c:v>2.413287037037037</c:v>
                </c:pt>
                <c:pt idx="413">
                  <c:v>2.4167592592592593</c:v>
                </c:pt>
                <c:pt idx="414">
                  <c:v>2.4202314814814816</c:v>
                </c:pt>
                <c:pt idx="415">
                  <c:v>2.4237037037037039</c:v>
                </c:pt>
                <c:pt idx="416">
                  <c:v>2.4271759259259258</c:v>
                </c:pt>
                <c:pt idx="417">
                  <c:v>2.4306481481481481</c:v>
                </c:pt>
                <c:pt idx="418">
                  <c:v>2.4341203703703704</c:v>
                </c:pt>
                <c:pt idx="419">
                  <c:v>2.4375925925925928</c:v>
                </c:pt>
                <c:pt idx="420">
                  <c:v>2.4410648148148146</c:v>
                </c:pt>
                <c:pt idx="421">
                  <c:v>2.444537037037037</c:v>
                </c:pt>
                <c:pt idx="422">
                  <c:v>2.4480092592592593</c:v>
                </c:pt>
                <c:pt idx="423">
                  <c:v>2.4514814814814816</c:v>
                </c:pt>
                <c:pt idx="424">
                  <c:v>2.4549537037037039</c:v>
                </c:pt>
                <c:pt idx="425">
                  <c:v>2.4584259259259258</c:v>
                </c:pt>
                <c:pt idx="426">
                  <c:v>2.4618981481481481</c:v>
                </c:pt>
                <c:pt idx="427">
                  <c:v>2.4653703703703704</c:v>
                </c:pt>
                <c:pt idx="428">
                  <c:v>2.4688425925925928</c:v>
                </c:pt>
                <c:pt idx="429">
                  <c:v>2.4723148148148146</c:v>
                </c:pt>
                <c:pt idx="430">
                  <c:v>2.475787037037037</c:v>
                </c:pt>
                <c:pt idx="431">
                  <c:v>2.4792592592592593</c:v>
                </c:pt>
                <c:pt idx="432">
                  <c:v>2.4827314814814816</c:v>
                </c:pt>
                <c:pt idx="433">
                  <c:v>2.4862037037037039</c:v>
                </c:pt>
                <c:pt idx="434">
                  <c:v>2.4896759259259258</c:v>
                </c:pt>
                <c:pt idx="435">
                  <c:v>2.4931481481481481</c:v>
                </c:pt>
                <c:pt idx="436">
                  <c:v>2.4966203703703704</c:v>
                </c:pt>
                <c:pt idx="437">
                  <c:v>2.5000925925925928</c:v>
                </c:pt>
                <c:pt idx="438">
                  <c:v>3.1285648148148146</c:v>
                </c:pt>
                <c:pt idx="439">
                  <c:v>3.132037037037037</c:v>
                </c:pt>
                <c:pt idx="440">
                  <c:v>3.1355092592592593</c:v>
                </c:pt>
                <c:pt idx="441">
                  <c:v>3.1389814814814816</c:v>
                </c:pt>
                <c:pt idx="442">
                  <c:v>3.1424537037037039</c:v>
                </c:pt>
                <c:pt idx="443">
                  <c:v>3.1459259259259258</c:v>
                </c:pt>
                <c:pt idx="444">
                  <c:v>3.1493981481481481</c:v>
                </c:pt>
                <c:pt idx="445">
                  <c:v>3.1528703703703704</c:v>
                </c:pt>
                <c:pt idx="446">
                  <c:v>3.1563541666666666</c:v>
                </c:pt>
                <c:pt idx="447">
                  <c:v>3.1598379629629632</c:v>
                </c:pt>
                <c:pt idx="448">
                  <c:v>3.163310185185185</c:v>
                </c:pt>
                <c:pt idx="449">
                  <c:v>3.1667708333333335</c:v>
                </c:pt>
                <c:pt idx="450">
                  <c:v>3.1702546296296297</c:v>
                </c:pt>
                <c:pt idx="451">
                  <c:v>3.1737384259259258</c:v>
                </c:pt>
                <c:pt idx="452">
                  <c:v>3.1771990740740739</c:v>
                </c:pt>
                <c:pt idx="453">
                  <c:v>3.1806597222222224</c:v>
                </c:pt>
                <c:pt idx="454">
                  <c:v>3.1841435185185185</c:v>
                </c:pt>
                <c:pt idx="455">
                  <c:v>3.1875925925925928</c:v>
                </c:pt>
                <c:pt idx="456">
                  <c:v>3.1910648148148146</c:v>
                </c:pt>
                <c:pt idx="457">
                  <c:v>3.1945486111111112</c:v>
                </c:pt>
                <c:pt idx="458">
                  <c:v>3.1980208333333335</c:v>
                </c:pt>
                <c:pt idx="459">
                  <c:v>3.2015046296296297</c:v>
                </c:pt>
                <c:pt idx="460">
                  <c:v>3.204976851851852</c:v>
                </c:pt>
                <c:pt idx="461">
                  <c:v>3.2084722222222224</c:v>
                </c:pt>
                <c:pt idx="462">
                  <c:v>3.2119212962962962</c:v>
                </c:pt>
                <c:pt idx="463">
                  <c:v>3.2153703703703704</c:v>
                </c:pt>
                <c:pt idx="464">
                  <c:v>3.2188657407407408</c:v>
                </c:pt>
                <c:pt idx="465">
                  <c:v>3.2223379629629632</c:v>
                </c:pt>
                <c:pt idx="466">
                  <c:v>3.2257986111111112</c:v>
                </c:pt>
                <c:pt idx="467">
                  <c:v>3.2292592592592593</c:v>
                </c:pt>
                <c:pt idx="468">
                  <c:v>3.2327662037037035</c:v>
                </c:pt>
                <c:pt idx="469">
                  <c:v>3.2362037037037039</c:v>
                </c:pt>
                <c:pt idx="470">
                  <c:v>3.2396759259259258</c:v>
                </c:pt>
                <c:pt idx="471">
                  <c:v>3.2431712962962962</c:v>
                </c:pt>
                <c:pt idx="472">
                  <c:v>3.2466319444444443</c:v>
                </c:pt>
                <c:pt idx="473">
                  <c:v>3.2501041666666666</c:v>
                </c:pt>
                <c:pt idx="474">
                  <c:v>3.2535648148148146</c:v>
                </c:pt>
                <c:pt idx="475">
                  <c:v>3.257037037037037</c:v>
                </c:pt>
                <c:pt idx="476">
                  <c:v>3.2605324074074074</c:v>
                </c:pt>
                <c:pt idx="477">
                  <c:v>3.2639814814814816</c:v>
                </c:pt>
                <c:pt idx="478">
                  <c:v>3.2674884259259258</c:v>
                </c:pt>
                <c:pt idx="479">
                  <c:v>3.2709375000000001</c:v>
                </c:pt>
                <c:pt idx="480">
                  <c:v>3.2744212962962962</c:v>
                </c:pt>
                <c:pt idx="481">
                  <c:v>3.2778819444444443</c:v>
                </c:pt>
                <c:pt idx="482">
                  <c:v>3.2813425925925928</c:v>
                </c:pt>
                <c:pt idx="483">
                  <c:v>3.2848148148148146</c:v>
                </c:pt>
                <c:pt idx="484">
                  <c:v>3.288287037037037</c:v>
                </c:pt>
                <c:pt idx="485">
                  <c:v>3.2917592592592593</c:v>
                </c:pt>
                <c:pt idx="486">
                  <c:v>3.2952314814814816</c:v>
                </c:pt>
                <c:pt idx="487">
                  <c:v>3.2987037037037039</c:v>
                </c:pt>
                <c:pt idx="488">
                  <c:v>3.3021759259259258</c:v>
                </c:pt>
                <c:pt idx="489">
                  <c:v>3.3056481481481481</c:v>
                </c:pt>
                <c:pt idx="490">
                  <c:v>3.3091203703703704</c:v>
                </c:pt>
                <c:pt idx="491">
                  <c:v>3.3125925925925928</c:v>
                </c:pt>
                <c:pt idx="492">
                  <c:v>3.3160648148148146</c:v>
                </c:pt>
                <c:pt idx="493">
                  <c:v>3.319560185185185</c:v>
                </c:pt>
                <c:pt idx="494">
                  <c:v>3.3230208333333335</c:v>
                </c:pt>
                <c:pt idx="495">
                  <c:v>3.3265162037037035</c:v>
                </c:pt>
                <c:pt idx="496">
                  <c:v>3.3299537037037039</c:v>
                </c:pt>
                <c:pt idx="497">
                  <c:v>3.3334259259259258</c:v>
                </c:pt>
                <c:pt idx="498">
                  <c:v>3.3369097222222224</c:v>
                </c:pt>
                <c:pt idx="499">
                  <c:v>3.3403703703703704</c:v>
                </c:pt>
                <c:pt idx="500">
                  <c:v>3.3438425925925928</c:v>
                </c:pt>
                <c:pt idx="501">
                  <c:v>3.3473148148148146</c:v>
                </c:pt>
                <c:pt idx="502">
                  <c:v>3.350787037037037</c:v>
                </c:pt>
                <c:pt idx="503">
                  <c:v>3.3542592592592593</c:v>
                </c:pt>
                <c:pt idx="504">
                  <c:v>3.3577314814814816</c:v>
                </c:pt>
                <c:pt idx="505">
                  <c:v>3.3612037037037039</c:v>
                </c:pt>
                <c:pt idx="506">
                  <c:v>3.3646759259259258</c:v>
                </c:pt>
                <c:pt idx="507">
                  <c:v>3.3681481481481481</c:v>
                </c:pt>
                <c:pt idx="508">
                  <c:v>3.3716203703703704</c:v>
                </c:pt>
                <c:pt idx="509">
                  <c:v>3.3750925925925928</c:v>
                </c:pt>
                <c:pt idx="510">
                  <c:v>3.3785648148148146</c:v>
                </c:pt>
                <c:pt idx="511">
                  <c:v>3.382037037037037</c:v>
                </c:pt>
                <c:pt idx="512">
                  <c:v>3.3855092592592593</c:v>
                </c:pt>
                <c:pt idx="513">
                  <c:v>3.3889814814814816</c:v>
                </c:pt>
                <c:pt idx="514">
                  <c:v>3.3924537037037039</c:v>
                </c:pt>
                <c:pt idx="515">
                  <c:v>3.3959259259259258</c:v>
                </c:pt>
                <c:pt idx="516">
                  <c:v>3.3993981481481481</c:v>
                </c:pt>
                <c:pt idx="517">
                  <c:v>3.4028703703703704</c:v>
                </c:pt>
                <c:pt idx="518">
                  <c:v>3.4063425925925928</c:v>
                </c:pt>
                <c:pt idx="519">
                  <c:v>3.4098148148148146</c:v>
                </c:pt>
                <c:pt idx="520">
                  <c:v>3.413287037037037</c:v>
                </c:pt>
                <c:pt idx="521">
                  <c:v>3.4167592592592593</c:v>
                </c:pt>
                <c:pt idx="522">
                  <c:v>3.4202314814814816</c:v>
                </c:pt>
                <c:pt idx="523">
                  <c:v>3.4237037037037039</c:v>
                </c:pt>
                <c:pt idx="524">
                  <c:v>3.4271759259259258</c:v>
                </c:pt>
                <c:pt idx="525">
                  <c:v>3.4306481481481481</c:v>
                </c:pt>
                <c:pt idx="526">
                  <c:v>3.4341203703703704</c:v>
                </c:pt>
                <c:pt idx="527">
                  <c:v>3.4375925925925928</c:v>
                </c:pt>
                <c:pt idx="528">
                  <c:v>3.4410648148148146</c:v>
                </c:pt>
                <c:pt idx="529">
                  <c:v>3.444537037037037</c:v>
                </c:pt>
                <c:pt idx="530">
                  <c:v>3.4480092592592593</c:v>
                </c:pt>
                <c:pt idx="531">
                  <c:v>3.4514814814814816</c:v>
                </c:pt>
                <c:pt idx="532">
                  <c:v>3.4549537037037039</c:v>
                </c:pt>
                <c:pt idx="533">
                  <c:v>3.4584259259259258</c:v>
                </c:pt>
                <c:pt idx="534">
                  <c:v>3.4618981481481481</c:v>
                </c:pt>
                <c:pt idx="535">
                  <c:v>3.4653703703703704</c:v>
                </c:pt>
                <c:pt idx="536">
                  <c:v>3.4688425925925928</c:v>
                </c:pt>
                <c:pt idx="537">
                  <c:v>3.4723148148148146</c:v>
                </c:pt>
                <c:pt idx="538">
                  <c:v>3.475787037037037</c:v>
                </c:pt>
                <c:pt idx="539">
                  <c:v>3.4792592592592593</c:v>
                </c:pt>
                <c:pt idx="540">
                  <c:v>3.4827314814814816</c:v>
                </c:pt>
                <c:pt idx="541">
                  <c:v>3.4862037037037039</c:v>
                </c:pt>
                <c:pt idx="542">
                  <c:v>3.4896759259259258</c:v>
                </c:pt>
                <c:pt idx="543">
                  <c:v>3.4931481481481481</c:v>
                </c:pt>
                <c:pt idx="544">
                  <c:v>3.4966203703703704</c:v>
                </c:pt>
                <c:pt idx="545">
                  <c:v>3.5000925925925928</c:v>
                </c:pt>
                <c:pt idx="546">
                  <c:v>4.1285648148148146</c:v>
                </c:pt>
                <c:pt idx="547">
                  <c:v>4.132037037037037</c:v>
                </c:pt>
                <c:pt idx="548">
                  <c:v>4.1355092592592593</c:v>
                </c:pt>
                <c:pt idx="549">
                  <c:v>4.1389814814814816</c:v>
                </c:pt>
                <c:pt idx="550">
                  <c:v>4.1424537037037039</c:v>
                </c:pt>
                <c:pt idx="551">
                  <c:v>4.1459259259259262</c:v>
                </c:pt>
                <c:pt idx="552">
                  <c:v>4.1494097222222219</c:v>
                </c:pt>
                <c:pt idx="553">
                  <c:v>4.1528819444444443</c:v>
                </c:pt>
                <c:pt idx="554">
                  <c:v>4.1564004629629627</c:v>
                </c:pt>
                <c:pt idx="555">
                  <c:v>4.1598495370370374</c:v>
                </c:pt>
                <c:pt idx="556">
                  <c:v>4.1633333333333331</c:v>
                </c:pt>
                <c:pt idx="557">
                  <c:v>4.1668171296296297</c:v>
                </c:pt>
                <c:pt idx="558">
                  <c:v>4.170289351851852</c:v>
                </c:pt>
                <c:pt idx="559">
                  <c:v>4.1737500000000001</c:v>
                </c:pt>
                <c:pt idx="560">
                  <c:v>4.1772222222222224</c:v>
                </c:pt>
                <c:pt idx="561">
                  <c:v>4.1806944444444447</c:v>
                </c:pt>
                <c:pt idx="562">
                  <c:v>4.184166666666667</c:v>
                </c:pt>
                <c:pt idx="563">
                  <c:v>4.1876388888888885</c:v>
                </c:pt>
                <c:pt idx="564">
                  <c:v>4.1911111111111108</c:v>
                </c:pt>
                <c:pt idx="565">
                  <c:v>4.1945717592592588</c:v>
                </c:pt>
                <c:pt idx="566">
                  <c:v>4.1980439814814812</c:v>
                </c:pt>
                <c:pt idx="567">
                  <c:v>4.2015162037037035</c:v>
                </c:pt>
                <c:pt idx="568">
                  <c:v>4.2049884259259258</c:v>
                </c:pt>
                <c:pt idx="569">
                  <c:v>4.2084606481481481</c:v>
                </c:pt>
                <c:pt idx="570">
                  <c:v>4.2119328703703705</c:v>
                </c:pt>
                <c:pt idx="571">
                  <c:v>4.2154050925925928</c:v>
                </c:pt>
                <c:pt idx="572">
                  <c:v>4.2188773148148151</c:v>
                </c:pt>
                <c:pt idx="573">
                  <c:v>4.2223379629629632</c:v>
                </c:pt>
                <c:pt idx="574">
                  <c:v>4.2258101851851855</c:v>
                </c:pt>
                <c:pt idx="575">
                  <c:v>4.2292824074074078</c:v>
                </c:pt>
                <c:pt idx="576">
                  <c:v>4.2327546296296292</c:v>
                </c:pt>
                <c:pt idx="577">
                  <c:v>4.2362268518518515</c:v>
                </c:pt>
                <c:pt idx="578">
                  <c:v>4.2396990740740739</c:v>
                </c:pt>
                <c:pt idx="579">
                  <c:v>4.2431712962962962</c:v>
                </c:pt>
                <c:pt idx="580">
                  <c:v>4.2466435185185185</c:v>
                </c:pt>
                <c:pt idx="581">
                  <c:v>4.2501157407407408</c:v>
                </c:pt>
                <c:pt idx="582">
                  <c:v>4.2535879629629632</c:v>
                </c:pt>
                <c:pt idx="583">
                  <c:v>4.2570601851851855</c:v>
                </c:pt>
                <c:pt idx="584">
                  <c:v>4.2605324074074078</c:v>
                </c:pt>
                <c:pt idx="585">
                  <c:v>4.2640509259259263</c:v>
                </c:pt>
                <c:pt idx="586">
                  <c:v>4.2675231481481486</c:v>
                </c:pt>
                <c:pt idx="587">
                  <c:v>4.27099537037037</c:v>
                </c:pt>
                <c:pt idx="588">
                  <c:v>4.274456018518519</c:v>
                </c:pt>
                <c:pt idx="589">
                  <c:v>4.277916666666667</c:v>
                </c:pt>
                <c:pt idx="590">
                  <c:v>4.2813888888888894</c:v>
                </c:pt>
                <c:pt idx="591">
                  <c:v>4.2848495370370374</c:v>
                </c:pt>
                <c:pt idx="592">
                  <c:v>4.2883101851851855</c:v>
                </c:pt>
                <c:pt idx="593">
                  <c:v>4.2917708333333335</c:v>
                </c:pt>
                <c:pt idx="594">
                  <c:v>4.2952430555555559</c:v>
                </c:pt>
                <c:pt idx="595">
                  <c:v>4.2987384259259258</c:v>
                </c:pt>
                <c:pt idx="596">
                  <c:v>4.3022106481481481</c:v>
                </c:pt>
                <c:pt idx="597">
                  <c:v>4.3056712962962962</c:v>
                </c:pt>
                <c:pt idx="598">
                  <c:v>4.3091435185185185</c:v>
                </c:pt>
                <c:pt idx="599">
                  <c:v>4.3126157407407408</c:v>
                </c:pt>
                <c:pt idx="600">
                  <c:v>4.3160763888888889</c:v>
                </c:pt>
                <c:pt idx="601">
                  <c:v>4.3195486111111112</c:v>
                </c:pt>
                <c:pt idx="602">
                  <c:v>4.3230208333333335</c:v>
                </c:pt>
                <c:pt idx="603">
                  <c:v>4.3264814814814816</c:v>
                </c:pt>
                <c:pt idx="604">
                  <c:v>4.3299537037037039</c:v>
                </c:pt>
                <c:pt idx="605">
                  <c:v>4.3334490740740739</c:v>
                </c:pt>
                <c:pt idx="606">
                  <c:v>4.3369097222222219</c:v>
                </c:pt>
                <c:pt idx="607">
                  <c:v>4.3403819444444443</c:v>
                </c:pt>
                <c:pt idx="608">
                  <c:v>4.3438541666666666</c:v>
                </c:pt>
                <c:pt idx="609">
                  <c:v>4.3473263888888889</c:v>
                </c:pt>
                <c:pt idx="610">
                  <c:v>4.350787037037037</c:v>
                </c:pt>
                <c:pt idx="611">
                  <c:v>4.3542592592592593</c:v>
                </c:pt>
                <c:pt idx="612">
                  <c:v>4.3577314814814816</c:v>
                </c:pt>
                <c:pt idx="613">
                  <c:v>4.3612037037037039</c:v>
                </c:pt>
                <c:pt idx="614">
                  <c:v>4.3646759259259262</c:v>
                </c:pt>
                <c:pt idx="615">
                  <c:v>4.3681481481481477</c:v>
                </c:pt>
                <c:pt idx="616">
                  <c:v>4.37162037037037</c:v>
                </c:pt>
                <c:pt idx="617">
                  <c:v>4.3750925925925923</c:v>
                </c:pt>
                <c:pt idx="618">
                  <c:v>4.3785763888888889</c:v>
                </c:pt>
                <c:pt idx="619">
                  <c:v>4.382037037037037</c:v>
                </c:pt>
                <c:pt idx="620">
                  <c:v>4.3855092592592593</c:v>
                </c:pt>
                <c:pt idx="621">
                  <c:v>4.3889814814814816</c:v>
                </c:pt>
                <c:pt idx="622">
                  <c:v>4.3924537037037039</c:v>
                </c:pt>
                <c:pt idx="623">
                  <c:v>4.3959259259259262</c:v>
                </c:pt>
                <c:pt idx="624">
                  <c:v>4.3993981481481477</c:v>
                </c:pt>
                <c:pt idx="625">
                  <c:v>4.40287037037037</c:v>
                </c:pt>
                <c:pt idx="626">
                  <c:v>4.4063425925925923</c:v>
                </c:pt>
                <c:pt idx="627">
                  <c:v>4.4098148148148146</c:v>
                </c:pt>
                <c:pt idx="628">
                  <c:v>4.413287037037037</c:v>
                </c:pt>
                <c:pt idx="629">
                  <c:v>4.4167592592592593</c:v>
                </c:pt>
                <c:pt idx="630">
                  <c:v>4.4202314814814816</c:v>
                </c:pt>
                <c:pt idx="631">
                  <c:v>4.4237037037037039</c:v>
                </c:pt>
                <c:pt idx="632">
                  <c:v>4.4271759259259262</c:v>
                </c:pt>
                <c:pt idx="633">
                  <c:v>4.4306481481481477</c:v>
                </c:pt>
                <c:pt idx="634">
                  <c:v>4.43412037037037</c:v>
                </c:pt>
                <c:pt idx="635">
                  <c:v>4.4375925925925923</c:v>
                </c:pt>
                <c:pt idx="636">
                  <c:v>4.4410648148148146</c:v>
                </c:pt>
                <c:pt idx="637">
                  <c:v>4.444537037037037</c:v>
                </c:pt>
                <c:pt idx="638">
                  <c:v>4.4480092592592593</c:v>
                </c:pt>
                <c:pt idx="639">
                  <c:v>4.4514814814814816</c:v>
                </c:pt>
                <c:pt idx="640">
                  <c:v>4.4549537037037039</c:v>
                </c:pt>
                <c:pt idx="641">
                  <c:v>4.4584259259259262</c:v>
                </c:pt>
                <c:pt idx="642">
                  <c:v>4.4618981481481477</c:v>
                </c:pt>
                <c:pt idx="643">
                  <c:v>4.46537037037037</c:v>
                </c:pt>
                <c:pt idx="644">
                  <c:v>4.4688425925925923</c:v>
                </c:pt>
                <c:pt idx="645">
                  <c:v>4.4723148148148146</c:v>
                </c:pt>
                <c:pt idx="646">
                  <c:v>4.475787037037037</c:v>
                </c:pt>
                <c:pt idx="647">
                  <c:v>4.4792592592592593</c:v>
                </c:pt>
                <c:pt idx="648">
                  <c:v>4.4827314814814816</c:v>
                </c:pt>
                <c:pt idx="649">
                  <c:v>4.4862037037037039</c:v>
                </c:pt>
                <c:pt idx="650">
                  <c:v>4.4896759259259262</c:v>
                </c:pt>
                <c:pt idx="651">
                  <c:v>4.4931481481481477</c:v>
                </c:pt>
                <c:pt idx="652">
                  <c:v>4.49662037037037</c:v>
                </c:pt>
                <c:pt idx="653">
                  <c:v>4.5000925925925923</c:v>
                </c:pt>
                <c:pt idx="654">
                  <c:v>4.7461921296296294</c:v>
                </c:pt>
                <c:pt idx="655">
                  <c:v>4.7461921296296294</c:v>
                </c:pt>
                <c:pt idx="656">
                  <c:v>5.1146412037037035</c:v>
                </c:pt>
                <c:pt idx="657">
                  <c:v>5.1181134259259258</c:v>
                </c:pt>
                <c:pt idx="658">
                  <c:v>5.1215856481481481</c:v>
                </c:pt>
                <c:pt idx="659">
                  <c:v>5.1250578703703704</c:v>
                </c:pt>
                <c:pt idx="660">
                  <c:v>5.1285300925925927</c:v>
                </c:pt>
                <c:pt idx="661">
                  <c:v>5.1320023148148151</c:v>
                </c:pt>
                <c:pt idx="662">
                  <c:v>5.1354745370370374</c:v>
                </c:pt>
                <c:pt idx="663">
                  <c:v>5.1389467592592588</c:v>
                </c:pt>
                <c:pt idx="664">
                  <c:v>5.1424189814814811</c:v>
                </c:pt>
                <c:pt idx="665">
                  <c:v>5.1458912037037035</c:v>
                </c:pt>
                <c:pt idx="666">
                  <c:v>5.1493634259259258</c:v>
                </c:pt>
                <c:pt idx="667">
                  <c:v>5.1528356481481481</c:v>
                </c:pt>
                <c:pt idx="668">
                  <c:v>5.1563078703703704</c:v>
                </c:pt>
                <c:pt idx="669">
                  <c:v>5.1597800925925927</c:v>
                </c:pt>
                <c:pt idx="670">
                  <c:v>5.1632523148148151</c:v>
                </c:pt>
                <c:pt idx="671">
                  <c:v>5.1667245370370374</c:v>
                </c:pt>
                <c:pt idx="672">
                  <c:v>5.1701967592592588</c:v>
                </c:pt>
                <c:pt idx="673">
                  <c:v>5.1736689814814811</c:v>
                </c:pt>
                <c:pt idx="674">
                  <c:v>5.1771412037037035</c:v>
                </c:pt>
                <c:pt idx="675">
                  <c:v>5.1806134259259258</c:v>
                </c:pt>
                <c:pt idx="676">
                  <c:v>5.1840856481481481</c:v>
                </c:pt>
                <c:pt idx="677">
                  <c:v>5.1875578703703704</c:v>
                </c:pt>
                <c:pt idx="678">
                  <c:v>5.1910300925925927</c:v>
                </c:pt>
                <c:pt idx="679">
                  <c:v>5.1945023148148151</c:v>
                </c:pt>
                <c:pt idx="680">
                  <c:v>5.1979745370370374</c:v>
                </c:pt>
                <c:pt idx="681">
                  <c:v>5.2014467592592588</c:v>
                </c:pt>
                <c:pt idx="682">
                  <c:v>5.2049189814814811</c:v>
                </c:pt>
                <c:pt idx="683">
                  <c:v>5.2083912037037035</c:v>
                </c:pt>
                <c:pt idx="684">
                  <c:v>5.2118634259259258</c:v>
                </c:pt>
                <c:pt idx="685">
                  <c:v>5.2153356481481481</c:v>
                </c:pt>
                <c:pt idx="686">
                  <c:v>5.2189236111111112</c:v>
                </c:pt>
                <c:pt idx="687">
                  <c:v>5.2223842592592593</c:v>
                </c:pt>
                <c:pt idx="688">
                  <c:v>5.2258680555555559</c:v>
                </c:pt>
                <c:pt idx="689">
                  <c:v>5.2292824074074078</c:v>
                </c:pt>
                <c:pt idx="690">
                  <c:v>5.2328124999999996</c:v>
                </c:pt>
                <c:pt idx="691">
                  <c:v>5.236284722222222</c:v>
                </c:pt>
                <c:pt idx="692">
                  <c:v>5.2397569444444443</c:v>
                </c:pt>
                <c:pt idx="693">
                  <c:v>5.2432291666666666</c:v>
                </c:pt>
                <c:pt idx="694">
                  <c:v>5.2467013888888889</c:v>
                </c:pt>
                <c:pt idx="695">
                  <c:v>5.2501736111111112</c:v>
                </c:pt>
                <c:pt idx="696">
                  <c:v>5.2536458333333336</c:v>
                </c:pt>
                <c:pt idx="697">
                  <c:v>5.2571180555555559</c:v>
                </c:pt>
                <c:pt idx="698">
                  <c:v>5.2605902777777782</c:v>
                </c:pt>
                <c:pt idx="699">
                  <c:v>5.2640624999999996</c:v>
                </c:pt>
                <c:pt idx="700">
                  <c:v>5.267534722222222</c:v>
                </c:pt>
                <c:pt idx="701">
                  <c:v>5.2710069444444443</c:v>
                </c:pt>
                <c:pt idx="702">
                  <c:v>5.2744791666666666</c:v>
                </c:pt>
                <c:pt idx="703">
                  <c:v>5.2779513888888889</c:v>
                </c:pt>
                <c:pt idx="704">
                  <c:v>5.2814236111111112</c:v>
                </c:pt>
                <c:pt idx="705">
                  <c:v>5.2848958333333336</c:v>
                </c:pt>
                <c:pt idx="706">
                  <c:v>5.2883680555555559</c:v>
                </c:pt>
                <c:pt idx="707">
                  <c:v>5.2918402777777782</c:v>
                </c:pt>
                <c:pt idx="708">
                  <c:v>5.2953124999999996</c:v>
                </c:pt>
                <c:pt idx="709">
                  <c:v>5.298784722222222</c:v>
                </c:pt>
                <c:pt idx="710">
                  <c:v>5.30224537037037</c:v>
                </c:pt>
                <c:pt idx="711">
                  <c:v>5.3057175925925923</c:v>
                </c:pt>
                <c:pt idx="712">
                  <c:v>5.3091782407407404</c:v>
                </c:pt>
                <c:pt idx="713">
                  <c:v>5.3126504629629627</c:v>
                </c:pt>
                <c:pt idx="714">
                  <c:v>5.3161111111111108</c:v>
                </c:pt>
                <c:pt idx="715">
                  <c:v>5.3195833333333331</c:v>
                </c:pt>
                <c:pt idx="716">
                  <c:v>5.3230555555555554</c:v>
                </c:pt>
                <c:pt idx="717">
                  <c:v>5.3265162037037035</c:v>
                </c:pt>
                <c:pt idx="718">
                  <c:v>5.3299884259259258</c:v>
                </c:pt>
                <c:pt idx="719">
                  <c:v>5.3334606481481481</c:v>
                </c:pt>
                <c:pt idx="720">
                  <c:v>5.3369328703703705</c:v>
                </c:pt>
                <c:pt idx="721">
                  <c:v>5.3403935185185185</c:v>
                </c:pt>
                <c:pt idx="722">
                  <c:v>5.3438657407407408</c:v>
                </c:pt>
                <c:pt idx="723">
                  <c:v>5.3473379629629632</c:v>
                </c:pt>
                <c:pt idx="724">
                  <c:v>5.3508101851851855</c:v>
                </c:pt>
                <c:pt idx="725">
                  <c:v>5.3542824074074078</c:v>
                </c:pt>
                <c:pt idx="726">
                  <c:v>5.3577430555555559</c:v>
                </c:pt>
                <c:pt idx="727">
                  <c:v>5.3612152777777782</c:v>
                </c:pt>
                <c:pt idx="728">
                  <c:v>5.3646874999999996</c:v>
                </c:pt>
                <c:pt idx="729">
                  <c:v>5.3681597222222219</c:v>
                </c:pt>
                <c:pt idx="730">
                  <c:v>5.3716319444444443</c:v>
                </c:pt>
                <c:pt idx="731">
                  <c:v>5.3751041666666666</c:v>
                </c:pt>
                <c:pt idx="732">
                  <c:v>5.3785763888888889</c:v>
                </c:pt>
                <c:pt idx="733">
                  <c:v>5.3820486111111112</c:v>
                </c:pt>
                <c:pt idx="734">
                  <c:v>5.3855092592592593</c:v>
                </c:pt>
                <c:pt idx="735">
                  <c:v>5.3889814814814816</c:v>
                </c:pt>
                <c:pt idx="736">
                  <c:v>5.3924537037037039</c:v>
                </c:pt>
                <c:pt idx="737">
                  <c:v>5.3959259259259262</c:v>
                </c:pt>
                <c:pt idx="738">
                  <c:v>5.3993981481481477</c:v>
                </c:pt>
                <c:pt idx="739">
                  <c:v>5.40287037037037</c:v>
                </c:pt>
                <c:pt idx="740">
                  <c:v>5.4063425925925923</c:v>
                </c:pt>
                <c:pt idx="741">
                  <c:v>5.4098148148148146</c:v>
                </c:pt>
                <c:pt idx="742">
                  <c:v>5.4132754629629627</c:v>
                </c:pt>
                <c:pt idx="743">
                  <c:v>5.416747685185185</c:v>
                </c:pt>
                <c:pt idx="744">
                  <c:v>5.4202199074074073</c:v>
                </c:pt>
                <c:pt idx="745">
                  <c:v>5.4236921296296297</c:v>
                </c:pt>
                <c:pt idx="746">
                  <c:v>5.4271527777777777</c:v>
                </c:pt>
                <c:pt idx="747">
                  <c:v>5.4306134259259258</c:v>
                </c:pt>
                <c:pt idx="748">
                  <c:v>5.4340856481481481</c:v>
                </c:pt>
                <c:pt idx="749">
                  <c:v>5.4375578703703704</c:v>
                </c:pt>
                <c:pt idx="750">
                  <c:v>5.4410300925925927</c:v>
                </c:pt>
                <c:pt idx="751">
                  <c:v>5.4445138888888884</c:v>
                </c:pt>
                <c:pt idx="752">
                  <c:v>5.4479745370370374</c:v>
                </c:pt>
                <c:pt idx="753">
                  <c:v>5.4514467592592588</c:v>
                </c:pt>
                <c:pt idx="754">
                  <c:v>5.4549189814814811</c:v>
                </c:pt>
                <c:pt idx="755">
                  <c:v>5.4583912037037035</c:v>
                </c:pt>
                <c:pt idx="756">
                  <c:v>5.4618634259259258</c:v>
                </c:pt>
                <c:pt idx="757">
                  <c:v>5.4653356481481481</c:v>
                </c:pt>
                <c:pt idx="758">
                  <c:v>5.4688078703703704</c:v>
                </c:pt>
                <c:pt idx="759">
                  <c:v>5.4722800925925927</c:v>
                </c:pt>
                <c:pt idx="760">
                  <c:v>5.4757523148148151</c:v>
                </c:pt>
                <c:pt idx="761">
                  <c:v>5.4792245370370374</c:v>
                </c:pt>
                <c:pt idx="762">
                  <c:v>5.4826967592592588</c:v>
                </c:pt>
                <c:pt idx="763">
                  <c:v>5.4861689814814811</c:v>
                </c:pt>
                <c:pt idx="764">
                  <c:v>5.4896412037037035</c:v>
                </c:pt>
                <c:pt idx="765">
                  <c:v>5.4931134259259258</c:v>
                </c:pt>
                <c:pt idx="766">
                  <c:v>5.4965856481481481</c:v>
                </c:pt>
                <c:pt idx="767">
                  <c:v>5.5000578703703704</c:v>
                </c:pt>
                <c:pt idx="768">
                  <c:v>6.1042245370370374</c:v>
                </c:pt>
                <c:pt idx="769">
                  <c:v>6.1076967592592588</c:v>
                </c:pt>
                <c:pt idx="770">
                  <c:v>6.1111689814814811</c:v>
                </c:pt>
                <c:pt idx="771">
                  <c:v>6.1146412037037035</c:v>
                </c:pt>
                <c:pt idx="772">
                  <c:v>6.1181134259259258</c:v>
                </c:pt>
                <c:pt idx="773">
                  <c:v>6.1215856481481481</c:v>
                </c:pt>
                <c:pt idx="774">
                  <c:v>6.1250578703703704</c:v>
                </c:pt>
                <c:pt idx="775">
                  <c:v>6.1285300925925927</c:v>
                </c:pt>
                <c:pt idx="776">
                  <c:v>6.1320023148148151</c:v>
                </c:pt>
                <c:pt idx="777">
                  <c:v>6.1354745370370374</c:v>
                </c:pt>
                <c:pt idx="778">
                  <c:v>6.1389467592592588</c:v>
                </c:pt>
                <c:pt idx="779">
                  <c:v>6.1424189814814811</c:v>
                </c:pt>
                <c:pt idx="780">
                  <c:v>6.1458912037037035</c:v>
                </c:pt>
                <c:pt idx="781">
                  <c:v>6.1493634259259258</c:v>
                </c:pt>
                <c:pt idx="782">
                  <c:v>6.1528356481481481</c:v>
                </c:pt>
                <c:pt idx="783">
                  <c:v>6.1563078703703704</c:v>
                </c:pt>
                <c:pt idx="784">
                  <c:v>6.1597800925925927</c:v>
                </c:pt>
                <c:pt idx="785">
                  <c:v>6.1632523148148151</c:v>
                </c:pt>
                <c:pt idx="786">
                  <c:v>6.1667245370370374</c:v>
                </c:pt>
                <c:pt idx="787">
                  <c:v>6.1701967592592588</c:v>
                </c:pt>
                <c:pt idx="788">
                  <c:v>6.1736689814814811</c:v>
                </c:pt>
                <c:pt idx="789">
                  <c:v>6.1771412037037035</c:v>
                </c:pt>
                <c:pt idx="790">
                  <c:v>6.1806134259259258</c:v>
                </c:pt>
                <c:pt idx="791">
                  <c:v>6.1840856481481481</c:v>
                </c:pt>
                <c:pt idx="792">
                  <c:v>6.1910300925925927</c:v>
                </c:pt>
                <c:pt idx="793">
                  <c:v>6.1945023148148151</c:v>
                </c:pt>
                <c:pt idx="794">
                  <c:v>6.1981018518518516</c:v>
                </c:pt>
                <c:pt idx="795">
                  <c:v>6.201539351851852</c:v>
                </c:pt>
                <c:pt idx="796">
                  <c:v>6.2050000000000001</c:v>
                </c:pt>
                <c:pt idx="797">
                  <c:v>6.2084722222222224</c:v>
                </c:pt>
                <c:pt idx="798">
                  <c:v>6.2119444444444447</c:v>
                </c:pt>
                <c:pt idx="799">
                  <c:v>6.215416666666667</c:v>
                </c:pt>
                <c:pt idx="800">
                  <c:v>6.2188773148148151</c:v>
                </c:pt>
                <c:pt idx="801">
                  <c:v>6.2223495370370374</c:v>
                </c:pt>
                <c:pt idx="802">
                  <c:v>6.2258217592592588</c:v>
                </c:pt>
                <c:pt idx="803">
                  <c:v>6.2292939814814812</c:v>
                </c:pt>
                <c:pt idx="804">
                  <c:v>6.2327662037037035</c:v>
                </c:pt>
                <c:pt idx="805">
                  <c:v>6.2362731481481486</c:v>
                </c:pt>
                <c:pt idx="806">
                  <c:v>6.23974537037037</c:v>
                </c:pt>
                <c:pt idx="807">
                  <c:v>6.2432175925925923</c:v>
                </c:pt>
                <c:pt idx="808">
                  <c:v>6.2466898148148147</c:v>
                </c:pt>
                <c:pt idx="809">
                  <c:v>6.250162037037037</c:v>
                </c:pt>
                <c:pt idx="810">
                  <c:v>6.2536342592592593</c:v>
                </c:pt>
                <c:pt idx="811">
                  <c:v>6.2571064814814816</c:v>
                </c:pt>
                <c:pt idx="812">
                  <c:v>6.260578703703704</c:v>
                </c:pt>
                <c:pt idx="813">
                  <c:v>6.2640509259259263</c:v>
                </c:pt>
                <c:pt idx="814">
                  <c:v>6.2675231481481486</c:v>
                </c:pt>
                <c:pt idx="815">
                  <c:v>6.27099537037037</c:v>
                </c:pt>
                <c:pt idx="816">
                  <c:v>6.2744675925925923</c:v>
                </c:pt>
                <c:pt idx="817">
                  <c:v>6.2779398148148147</c:v>
                </c:pt>
                <c:pt idx="818">
                  <c:v>6.281412037037037</c:v>
                </c:pt>
                <c:pt idx="819">
                  <c:v>6.2848958333333336</c:v>
                </c:pt>
                <c:pt idx="820">
                  <c:v>6.2883680555555559</c:v>
                </c:pt>
                <c:pt idx="821">
                  <c:v>6.2918402777777782</c:v>
                </c:pt>
                <c:pt idx="822">
                  <c:v>6.2953124999999996</c:v>
                </c:pt>
                <c:pt idx="823">
                  <c:v>6.2987962962962962</c:v>
                </c:pt>
                <c:pt idx="824">
                  <c:v>6.3022685185185185</c:v>
                </c:pt>
                <c:pt idx="825">
                  <c:v>6.3057407407407409</c:v>
                </c:pt>
                <c:pt idx="826">
                  <c:v>6.3092129629629632</c:v>
                </c:pt>
                <c:pt idx="827">
                  <c:v>6.3126851851851855</c:v>
                </c:pt>
                <c:pt idx="828">
                  <c:v>6.3161689814814812</c:v>
                </c:pt>
                <c:pt idx="829">
                  <c:v>6.3196412037037035</c:v>
                </c:pt>
                <c:pt idx="830">
                  <c:v>6.3231134259259258</c:v>
                </c:pt>
                <c:pt idx="831">
                  <c:v>6.3265856481481482</c:v>
                </c:pt>
                <c:pt idx="832">
                  <c:v>6.3300462962962962</c:v>
                </c:pt>
                <c:pt idx="833">
                  <c:v>6.3335185185185185</c:v>
                </c:pt>
                <c:pt idx="834">
                  <c:v>6.3369907407407409</c:v>
                </c:pt>
                <c:pt idx="835">
                  <c:v>6.3404513888888889</c:v>
                </c:pt>
                <c:pt idx="836">
                  <c:v>6.3439236111111112</c:v>
                </c:pt>
                <c:pt idx="837">
                  <c:v>6.3473958333333336</c:v>
                </c:pt>
                <c:pt idx="838">
                  <c:v>6.3508564814814816</c:v>
                </c:pt>
                <c:pt idx="839">
                  <c:v>6.354328703703704</c:v>
                </c:pt>
                <c:pt idx="840">
                  <c:v>6.3578009259259263</c:v>
                </c:pt>
                <c:pt idx="841">
                  <c:v>6.3612615740740743</c:v>
                </c:pt>
                <c:pt idx="842">
                  <c:v>6.3647337962962967</c:v>
                </c:pt>
                <c:pt idx="843">
                  <c:v>6.368206018518519</c:v>
                </c:pt>
                <c:pt idx="844">
                  <c:v>6.3716782407407404</c:v>
                </c:pt>
                <c:pt idx="845">
                  <c:v>6.3751504629629627</c:v>
                </c:pt>
                <c:pt idx="846">
                  <c:v>6.378622685185185</c:v>
                </c:pt>
                <c:pt idx="847">
                  <c:v>6.3820833333333331</c:v>
                </c:pt>
                <c:pt idx="848">
                  <c:v>6.3855555555555554</c:v>
                </c:pt>
                <c:pt idx="849">
                  <c:v>6.3890277777777778</c:v>
                </c:pt>
                <c:pt idx="850">
                  <c:v>6.3925000000000001</c:v>
                </c:pt>
                <c:pt idx="851">
                  <c:v>6.3959722222222224</c:v>
                </c:pt>
                <c:pt idx="852">
                  <c:v>6.3994444444444447</c:v>
                </c:pt>
                <c:pt idx="853">
                  <c:v>6.402916666666667</c:v>
                </c:pt>
                <c:pt idx="854">
                  <c:v>6.4063888888888894</c:v>
                </c:pt>
                <c:pt idx="855">
                  <c:v>6.4098611111111108</c:v>
                </c:pt>
                <c:pt idx="856">
                  <c:v>6.4133333333333331</c:v>
                </c:pt>
                <c:pt idx="857">
                  <c:v>6.4167939814814812</c:v>
                </c:pt>
                <c:pt idx="858">
                  <c:v>6.4202662037037035</c:v>
                </c:pt>
                <c:pt idx="859">
                  <c:v>6.4237384259259258</c:v>
                </c:pt>
                <c:pt idx="860">
                  <c:v>6.4272106481481481</c:v>
                </c:pt>
                <c:pt idx="861">
                  <c:v>6.4306828703703705</c:v>
                </c:pt>
                <c:pt idx="862">
                  <c:v>6.4341550925925928</c:v>
                </c:pt>
                <c:pt idx="863">
                  <c:v>6.4376273148148151</c:v>
                </c:pt>
                <c:pt idx="864">
                  <c:v>6.4410995370370374</c:v>
                </c:pt>
                <c:pt idx="865">
                  <c:v>6.4445717592592597</c:v>
                </c:pt>
                <c:pt idx="866">
                  <c:v>6.4480324074074078</c:v>
                </c:pt>
                <c:pt idx="867">
                  <c:v>6.4515046296296292</c:v>
                </c:pt>
                <c:pt idx="868">
                  <c:v>6.4549768518518515</c:v>
                </c:pt>
                <c:pt idx="869">
                  <c:v>6.4584490740740739</c:v>
                </c:pt>
                <c:pt idx="870">
                  <c:v>6.4619097222222219</c:v>
                </c:pt>
                <c:pt idx="871">
                  <c:v>6.4653819444444443</c:v>
                </c:pt>
                <c:pt idx="872">
                  <c:v>6.4688425925925923</c:v>
                </c:pt>
                <c:pt idx="873">
                  <c:v>6.472291666666667</c:v>
                </c:pt>
                <c:pt idx="874">
                  <c:v>6.4757638888888884</c:v>
                </c:pt>
                <c:pt idx="875">
                  <c:v>6.4792245370370374</c:v>
                </c:pt>
                <c:pt idx="876">
                  <c:v>6.4826967592592588</c:v>
                </c:pt>
                <c:pt idx="877">
                  <c:v>6.4861689814814811</c:v>
                </c:pt>
                <c:pt idx="878">
                  <c:v>6.4896412037037035</c:v>
                </c:pt>
                <c:pt idx="879">
                  <c:v>6.4931134259259258</c:v>
                </c:pt>
                <c:pt idx="880">
                  <c:v>6.4965856481481481</c:v>
                </c:pt>
                <c:pt idx="881">
                  <c:v>6.5000578703703704</c:v>
                </c:pt>
                <c:pt idx="882">
                  <c:v>7.1250578703703704</c:v>
                </c:pt>
                <c:pt idx="883">
                  <c:v>7.1285300925925927</c:v>
                </c:pt>
                <c:pt idx="884">
                  <c:v>7.1320023148148151</c:v>
                </c:pt>
                <c:pt idx="885">
                  <c:v>7.1354745370370374</c:v>
                </c:pt>
                <c:pt idx="886">
                  <c:v>7.1389467592592588</c:v>
                </c:pt>
                <c:pt idx="887">
                  <c:v>7.1424189814814811</c:v>
                </c:pt>
                <c:pt idx="888">
                  <c:v>7.1458912037037035</c:v>
                </c:pt>
                <c:pt idx="889">
                  <c:v>7.1493865740740743</c:v>
                </c:pt>
                <c:pt idx="890">
                  <c:v>7.1529050925925928</c:v>
                </c:pt>
                <c:pt idx="891">
                  <c:v>7.156412037037037</c:v>
                </c:pt>
                <c:pt idx="892">
                  <c:v>7.1598958333333336</c:v>
                </c:pt>
                <c:pt idx="893">
                  <c:v>7.1633796296296293</c:v>
                </c:pt>
                <c:pt idx="894">
                  <c:v>7.1668518518518516</c:v>
                </c:pt>
                <c:pt idx="895">
                  <c:v>7.1703240740740739</c:v>
                </c:pt>
                <c:pt idx="896">
                  <c:v>7.1737962962962962</c:v>
                </c:pt>
                <c:pt idx="897">
                  <c:v>7.1772685185185185</c:v>
                </c:pt>
                <c:pt idx="898">
                  <c:v>7.1807407407407409</c:v>
                </c:pt>
                <c:pt idx="899">
                  <c:v>7.1842013888888889</c:v>
                </c:pt>
                <c:pt idx="900">
                  <c:v>7.1876736111111112</c:v>
                </c:pt>
                <c:pt idx="901">
                  <c:v>7.1911458333333336</c:v>
                </c:pt>
                <c:pt idx="902">
                  <c:v>7.1946064814814816</c:v>
                </c:pt>
                <c:pt idx="903">
                  <c:v>7.198078703703704</c:v>
                </c:pt>
                <c:pt idx="904">
                  <c:v>7.2015509259259263</c:v>
                </c:pt>
                <c:pt idx="905">
                  <c:v>7.2050231481481486</c:v>
                </c:pt>
                <c:pt idx="906">
                  <c:v>7.2084837962962967</c:v>
                </c:pt>
                <c:pt idx="907">
                  <c:v>7.211956018518519</c:v>
                </c:pt>
                <c:pt idx="908">
                  <c:v>7.2154282407407404</c:v>
                </c:pt>
                <c:pt idx="909">
                  <c:v>7.2189004629629627</c:v>
                </c:pt>
                <c:pt idx="910">
                  <c:v>7.222372685185185</c:v>
                </c:pt>
                <c:pt idx="911">
                  <c:v>7.2258449074074074</c:v>
                </c:pt>
                <c:pt idx="912">
                  <c:v>7.2293055555555554</c:v>
                </c:pt>
                <c:pt idx="913">
                  <c:v>7.2327546296296292</c:v>
                </c:pt>
                <c:pt idx="914">
                  <c:v>7.2362268518518515</c:v>
                </c:pt>
                <c:pt idx="915">
                  <c:v>7.2396990740740739</c:v>
                </c:pt>
                <c:pt idx="916">
                  <c:v>7.243206018518519</c:v>
                </c:pt>
                <c:pt idx="917">
                  <c:v>7.2466782407407404</c:v>
                </c:pt>
                <c:pt idx="918">
                  <c:v>7.2501504629629627</c:v>
                </c:pt>
                <c:pt idx="919">
                  <c:v>7.253622685185185</c:v>
                </c:pt>
                <c:pt idx="920">
                  <c:v>7.2570949074074074</c:v>
                </c:pt>
                <c:pt idx="921">
                  <c:v>7.2605671296296297</c:v>
                </c:pt>
                <c:pt idx="922">
                  <c:v>7.264039351851852</c:v>
                </c:pt>
                <c:pt idx="923">
                  <c:v>7.2675115740740743</c:v>
                </c:pt>
                <c:pt idx="924">
                  <c:v>7.2709837962962967</c:v>
                </c:pt>
                <c:pt idx="925">
                  <c:v>7.274456018518519</c:v>
                </c:pt>
                <c:pt idx="926">
                  <c:v>7.2779282407407404</c:v>
                </c:pt>
                <c:pt idx="927">
                  <c:v>7.2814004629629627</c:v>
                </c:pt>
                <c:pt idx="928">
                  <c:v>7.284872685185185</c:v>
                </c:pt>
                <c:pt idx="929">
                  <c:v>7.2883564814814816</c:v>
                </c:pt>
                <c:pt idx="930">
                  <c:v>7.291828703703704</c:v>
                </c:pt>
                <c:pt idx="931">
                  <c:v>7.2953009259259263</c:v>
                </c:pt>
                <c:pt idx="932">
                  <c:v>7.2987731481481486</c:v>
                </c:pt>
                <c:pt idx="933">
                  <c:v>7.3022569444444443</c:v>
                </c:pt>
                <c:pt idx="934">
                  <c:v>7.3057291666666666</c:v>
                </c:pt>
                <c:pt idx="935">
                  <c:v>7.3092013888888889</c:v>
                </c:pt>
                <c:pt idx="936">
                  <c:v>7.3126851851851855</c:v>
                </c:pt>
                <c:pt idx="937">
                  <c:v>7.3161574074074078</c:v>
                </c:pt>
                <c:pt idx="938">
                  <c:v>7.3196296296296293</c:v>
                </c:pt>
                <c:pt idx="939">
                  <c:v>7.3231018518518516</c:v>
                </c:pt>
                <c:pt idx="940">
                  <c:v>7.3265740740740739</c:v>
                </c:pt>
                <c:pt idx="941">
                  <c:v>7.3300462962962962</c:v>
                </c:pt>
                <c:pt idx="942">
                  <c:v>7.3335185185185185</c:v>
                </c:pt>
                <c:pt idx="943">
                  <c:v>7.3370023148148151</c:v>
                </c:pt>
                <c:pt idx="944">
                  <c:v>7.3404745370370375</c:v>
                </c:pt>
                <c:pt idx="945">
                  <c:v>7.3439467592592589</c:v>
                </c:pt>
                <c:pt idx="946">
                  <c:v>7.3474189814814812</c:v>
                </c:pt>
                <c:pt idx="947">
                  <c:v>7.3508912037037035</c:v>
                </c:pt>
                <c:pt idx="948">
                  <c:v>7.3543634259259258</c:v>
                </c:pt>
                <c:pt idx="949">
                  <c:v>7.3578356481481482</c:v>
                </c:pt>
                <c:pt idx="950">
                  <c:v>7.3613078703703705</c:v>
                </c:pt>
                <c:pt idx="951">
                  <c:v>7.3647800925925928</c:v>
                </c:pt>
                <c:pt idx="952">
                  <c:v>7.3682523148148151</c:v>
                </c:pt>
                <c:pt idx="953">
                  <c:v>7.3717245370370375</c:v>
                </c:pt>
                <c:pt idx="954">
                  <c:v>7.3751851851851855</c:v>
                </c:pt>
                <c:pt idx="955">
                  <c:v>7.3786574074074078</c:v>
                </c:pt>
                <c:pt idx="956">
                  <c:v>7.3821180555555559</c:v>
                </c:pt>
                <c:pt idx="957">
                  <c:v>7.3855902777777782</c:v>
                </c:pt>
                <c:pt idx="958">
                  <c:v>7.3890624999999996</c:v>
                </c:pt>
                <c:pt idx="959">
                  <c:v>7.3925231481481486</c:v>
                </c:pt>
                <c:pt idx="960">
                  <c:v>7.39599537037037</c:v>
                </c:pt>
                <c:pt idx="961">
                  <c:v>7.3994675925925923</c:v>
                </c:pt>
                <c:pt idx="962">
                  <c:v>7.4029398148148147</c:v>
                </c:pt>
                <c:pt idx="963">
                  <c:v>7.406412037037037</c:v>
                </c:pt>
                <c:pt idx="964">
                  <c:v>7.409872685185185</c:v>
                </c:pt>
                <c:pt idx="965">
                  <c:v>7.4133449074074074</c:v>
                </c:pt>
                <c:pt idx="966">
                  <c:v>7.4168171296296297</c:v>
                </c:pt>
                <c:pt idx="967">
                  <c:v>7.4202777777777778</c:v>
                </c:pt>
                <c:pt idx="968">
                  <c:v>7.4237500000000001</c:v>
                </c:pt>
                <c:pt idx="969">
                  <c:v>7.4272222222222224</c:v>
                </c:pt>
                <c:pt idx="970">
                  <c:v>7.4306944444444447</c:v>
                </c:pt>
                <c:pt idx="971">
                  <c:v>7.434166666666667</c:v>
                </c:pt>
                <c:pt idx="972">
                  <c:v>7.4376273148148151</c:v>
                </c:pt>
                <c:pt idx="973">
                  <c:v>7.4410995370370374</c:v>
                </c:pt>
                <c:pt idx="974">
                  <c:v>7.4445717592592597</c:v>
                </c:pt>
                <c:pt idx="975">
                  <c:v>7.4480439814814812</c:v>
                </c:pt>
                <c:pt idx="976">
                  <c:v>7.4515046296296292</c:v>
                </c:pt>
                <c:pt idx="977">
                  <c:v>7.4549768518518515</c:v>
                </c:pt>
                <c:pt idx="978">
                  <c:v>7.4584490740740739</c:v>
                </c:pt>
                <c:pt idx="979">
                  <c:v>7.4619097222222219</c:v>
                </c:pt>
                <c:pt idx="980">
                  <c:v>7.4653819444444443</c:v>
                </c:pt>
                <c:pt idx="981">
                  <c:v>7.4688425925925923</c:v>
                </c:pt>
                <c:pt idx="982">
                  <c:v>7.4723032407407404</c:v>
                </c:pt>
                <c:pt idx="983">
                  <c:v>7.4757638888888884</c:v>
                </c:pt>
                <c:pt idx="984">
                  <c:v>7.4792361111111108</c:v>
                </c:pt>
                <c:pt idx="985">
                  <c:v>7.4826967592592588</c:v>
                </c:pt>
                <c:pt idx="986">
                  <c:v>7.4861689814814811</c:v>
                </c:pt>
                <c:pt idx="987">
                  <c:v>7.4896412037037035</c:v>
                </c:pt>
              </c:numCache>
            </c:numRef>
          </c:xVal>
          <c:yVal>
            <c:numRef>
              <c:f>SQM!$AB$13:$AB$59326</c:f>
              <c:numCache>
                <c:formatCode>0.00</c:formatCode>
                <c:ptCount val="593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19.420000000000002</c:v>
                </c:pt>
                <c:pt idx="12">
                  <c:v>19.96</c:v>
                </c:pt>
                <c:pt idx="13">
                  <c:v>20.34</c:v>
                </c:pt>
                <c:pt idx="14">
                  <c:v>20.64</c:v>
                </c:pt>
                <c:pt idx="15">
                  <c:v>20.8</c:v>
                </c:pt>
                <c:pt idx="16">
                  <c:v>20.82</c:v>
                </c:pt>
                <c:pt idx="17">
                  <c:v>20.740000000000002</c:v>
                </c:pt>
                <c:pt idx="18">
                  <c:v>20.6</c:v>
                </c:pt>
                <c:pt idx="19">
                  <c:v>20.28</c:v>
                </c:pt>
                <c:pt idx="20">
                  <c:v>20.02</c:v>
                </c:pt>
                <c:pt idx="21">
                  <c:v>20.03</c:v>
                </c:pt>
                <c:pt idx="22">
                  <c:v>19.900000000000002</c:v>
                </c:pt>
                <c:pt idx="23">
                  <c:v>19.810000000000002</c:v>
                </c:pt>
                <c:pt idx="24">
                  <c:v>19.46</c:v>
                </c:pt>
                <c:pt idx="25">
                  <c:v>19.48</c:v>
                </c:pt>
                <c:pt idx="26">
                  <c:v>19.7</c:v>
                </c:pt>
                <c:pt idx="27">
                  <c:v>19.64</c:v>
                </c:pt>
                <c:pt idx="28">
                  <c:v>19.52</c:v>
                </c:pt>
                <c:pt idx="29">
                  <c:v>19.490000000000002</c:v>
                </c:pt>
                <c:pt idx="30">
                  <c:v>19.420000000000002</c:v>
                </c:pt>
                <c:pt idx="31">
                  <c:v>19.14</c:v>
                </c:pt>
                <c:pt idx="32">
                  <c:v>18.91</c:v>
                </c:pt>
                <c:pt idx="33">
                  <c:v>18.760000000000002</c:v>
                </c:pt>
                <c:pt idx="34">
                  <c:v>18.600000000000001</c:v>
                </c:pt>
                <c:pt idx="35">
                  <c:v>18.16</c:v>
                </c:pt>
                <c:pt idx="36">
                  <c:v>17.740000000000002</c:v>
                </c:pt>
                <c:pt idx="37">
                  <c:v>17.7</c:v>
                </c:pt>
                <c:pt idx="38">
                  <c:v>17.73</c:v>
                </c:pt>
                <c:pt idx="39">
                  <c:v>17.830000000000002</c:v>
                </c:pt>
                <c:pt idx="40">
                  <c:v>17.850000000000001</c:v>
                </c:pt>
                <c:pt idx="41">
                  <c:v>17.88</c:v>
                </c:pt>
                <c:pt idx="42">
                  <c:v>17.920000000000002</c:v>
                </c:pt>
                <c:pt idx="43">
                  <c:v>18.060000000000002</c:v>
                </c:pt>
                <c:pt idx="44">
                  <c:v>18.150000000000002</c:v>
                </c:pt>
                <c:pt idx="45">
                  <c:v>18.11</c:v>
                </c:pt>
                <c:pt idx="46">
                  <c:v>18.05</c:v>
                </c:pt>
                <c:pt idx="47">
                  <c:v>18.13</c:v>
                </c:pt>
                <c:pt idx="48">
                  <c:v>18.27</c:v>
                </c:pt>
                <c:pt idx="49">
                  <c:v>18.18</c:v>
                </c:pt>
                <c:pt idx="50">
                  <c:v>18.060000000000002</c:v>
                </c:pt>
                <c:pt idx="51">
                  <c:v>18.010000000000002</c:v>
                </c:pt>
                <c:pt idx="52">
                  <c:v>18.02</c:v>
                </c:pt>
                <c:pt idx="53">
                  <c:v>17.95</c:v>
                </c:pt>
                <c:pt idx="54">
                  <c:v>17.920000000000002</c:v>
                </c:pt>
                <c:pt idx="55">
                  <c:v>17.87</c:v>
                </c:pt>
                <c:pt idx="56">
                  <c:v>17.810000000000002</c:v>
                </c:pt>
                <c:pt idx="57">
                  <c:v>17.73</c:v>
                </c:pt>
                <c:pt idx="58">
                  <c:v>17.7</c:v>
                </c:pt>
                <c:pt idx="59">
                  <c:v>17.7</c:v>
                </c:pt>
                <c:pt idx="60">
                  <c:v>17.650000000000002</c:v>
                </c:pt>
                <c:pt idx="61">
                  <c:v>17.64</c:v>
                </c:pt>
                <c:pt idx="62">
                  <c:v>17.580000000000002</c:v>
                </c:pt>
                <c:pt idx="63">
                  <c:v>17.55</c:v>
                </c:pt>
                <c:pt idx="64">
                  <c:v>17.55</c:v>
                </c:pt>
                <c:pt idx="65">
                  <c:v>17.57</c:v>
                </c:pt>
                <c:pt idx="66">
                  <c:v>17.57</c:v>
                </c:pt>
                <c:pt idx="67">
                  <c:v>17.48</c:v>
                </c:pt>
                <c:pt idx="68">
                  <c:v>17.440000000000001</c:v>
                </c:pt>
                <c:pt idx="69">
                  <c:v>17.39</c:v>
                </c:pt>
                <c:pt idx="70">
                  <c:v>17.36</c:v>
                </c:pt>
                <c:pt idx="71">
                  <c:v>17.330000000000002</c:v>
                </c:pt>
                <c:pt idx="72">
                  <c:v>17.32</c:v>
                </c:pt>
                <c:pt idx="73">
                  <c:v>17.350000000000001</c:v>
                </c:pt>
                <c:pt idx="74">
                  <c:v>17.41</c:v>
                </c:pt>
                <c:pt idx="75">
                  <c:v>17.47</c:v>
                </c:pt>
                <c:pt idx="76">
                  <c:v>17.510000000000002</c:v>
                </c:pt>
                <c:pt idx="77">
                  <c:v>17.560000000000002</c:v>
                </c:pt>
                <c:pt idx="78">
                  <c:v>17.63</c:v>
                </c:pt>
                <c:pt idx="79">
                  <c:v>17.57</c:v>
                </c:pt>
                <c:pt idx="80">
                  <c:v>17.63</c:v>
                </c:pt>
                <c:pt idx="81">
                  <c:v>17.62</c:v>
                </c:pt>
                <c:pt idx="82">
                  <c:v>17.600000000000001</c:v>
                </c:pt>
                <c:pt idx="83">
                  <c:v>17.55</c:v>
                </c:pt>
                <c:pt idx="84">
                  <c:v>17.600000000000001</c:v>
                </c:pt>
                <c:pt idx="85">
                  <c:v>17.54</c:v>
                </c:pt>
                <c:pt idx="86">
                  <c:v>17.52</c:v>
                </c:pt>
                <c:pt idx="87">
                  <c:v>17.580000000000002</c:v>
                </c:pt>
                <c:pt idx="88">
                  <c:v>17.61</c:v>
                </c:pt>
                <c:pt idx="89">
                  <c:v>17.61</c:v>
                </c:pt>
                <c:pt idx="90">
                  <c:v>17.580000000000002</c:v>
                </c:pt>
                <c:pt idx="91">
                  <c:v>17.52</c:v>
                </c:pt>
                <c:pt idx="92">
                  <c:v>17.48</c:v>
                </c:pt>
                <c:pt idx="93">
                  <c:v>17.47</c:v>
                </c:pt>
                <c:pt idx="94">
                  <c:v>17.54</c:v>
                </c:pt>
                <c:pt idx="95">
                  <c:v>17.62</c:v>
                </c:pt>
                <c:pt idx="96">
                  <c:v>17.650000000000002</c:v>
                </c:pt>
                <c:pt idx="97">
                  <c:v>17.64</c:v>
                </c:pt>
                <c:pt idx="98">
                  <c:v>17.64</c:v>
                </c:pt>
                <c:pt idx="99">
                  <c:v>17.600000000000001</c:v>
                </c:pt>
                <c:pt idx="100">
                  <c:v>17.55</c:v>
                </c:pt>
                <c:pt idx="101">
                  <c:v>17.55</c:v>
                </c:pt>
                <c:pt idx="102">
                  <c:v>17.68</c:v>
                </c:pt>
                <c:pt idx="103">
                  <c:v>17.920000000000002</c:v>
                </c:pt>
                <c:pt idx="104">
                  <c:v>18.190000000000001</c:v>
                </c:pt>
                <c:pt idx="105">
                  <c:v>18.37</c:v>
                </c:pt>
                <c:pt idx="106">
                  <c:v>18.47</c:v>
                </c:pt>
                <c:pt idx="107">
                  <c:v>18.47</c:v>
                </c:pt>
                <c:pt idx="108">
                  <c:v>18.34</c:v>
                </c:pt>
                <c:pt idx="109">
                  <c:v>17.98</c:v>
                </c:pt>
                <c:pt idx="110">
                  <c:v>17.400000000000002</c:v>
                </c:pt>
                <c:pt idx="111">
                  <c:v>16.62</c:v>
                </c:pt>
                <c:pt idx="112">
                  <c:v>15.63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21.39</c:v>
                </c:pt>
                <c:pt idx="124">
                  <c:v>21.1</c:v>
                </c:pt>
                <c:pt idx="125">
                  <c:v>21.1</c:v>
                </c:pt>
                <c:pt idx="126">
                  <c:v>21.09</c:v>
                </c:pt>
                <c:pt idx="127">
                  <c:v>21.060000000000002</c:v>
                </c:pt>
                <c:pt idx="128">
                  <c:v>20.95</c:v>
                </c:pt>
                <c:pt idx="129">
                  <c:v>20.85</c:v>
                </c:pt>
                <c:pt idx="130">
                  <c:v>20.75</c:v>
                </c:pt>
                <c:pt idx="131">
                  <c:v>20.64</c:v>
                </c:pt>
                <c:pt idx="132">
                  <c:v>20.68</c:v>
                </c:pt>
                <c:pt idx="133">
                  <c:v>20.68</c:v>
                </c:pt>
                <c:pt idx="134">
                  <c:v>20.5</c:v>
                </c:pt>
                <c:pt idx="135">
                  <c:v>20.3</c:v>
                </c:pt>
                <c:pt idx="136">
                  <c:v>19.96</c:v>
                </c:pt>
                <c:pt idx="137">
                  <c:v>19.740000000000002</c:v>
                </c:pt>
                <c:pt idx="138">
                  <c:v>19.47</c:v>
                </c:pt>
                <c:pt idx="139">
                  <c:v>19.25</c:v>
                </c:pt>
                <c:pt idx="140">
                  <c:v>19.190000000000001</c:v>
                </c:pt>
                <c:pt idx="141">
                  <c:v>19.010000000000002</c:v>
                </c:pt>
                <c:pt idx="142">
                  <c:v>18.88</c:v>
                </c:pt>
                <c:pt idx="143">
                  <c:v>18.84</c:v>
                </c:pt>
                <c:pt idx="144">
                  <c:v>18.8</c:v>
                </c:pt>
                <c:pt idx="145">
                  <c:v>18.8</c:v>
                </c:pt>
                <c:pt idx="146">
                  <c:v>18.78</c:v>
                </c:pt>
                <c:pt idx="147">
                  <c:v>18.72</c:v>
                </c:pt>
                <c:pt idx="148">
                  <c:v>18.66</c:v>
                </c:pt>
                <c:pt idx="149">
                  <c:v>18.66</c:v>
                </c:pt>
                <c:pt idx="150">
                  <c:v>18.66</c:v>
                </c:pt>
                <c:pt idx="151">
                  <c:v>18.580000000000002</c:v>
                </c:pt>
                <c:pt idx="152">
                  <c:v>18.46</c:v>
                </c:pt>
                <c:pt idx="153">
                  <c:v>18.32</c:v>
                </c:pt>
                <c:pt idx="154">
                  <c:v>18.21</c:v>
                </c:pt>
                <c:pt idx="155">
                  <c:v>17.97</c:v>
                </c:pt>
                <c:pt idx="156">
                  <c:v>17.78</c:v>
                </c:pt>
                <c:pt idx="157">
                  <c:v>17.900000000000002</c:v>
                </c:pt>
                <c:pt idx="158">
                  <c:v>18.080000000000002</c:v>
                </c:pt>
                <c:pt idx="159">
                  <c:v>18.23</c:v>
                </c:pt>
                <c:pt idx="160">
                  <c:v>18.22</c:v>
                </c:pt>
                <c:pt idx="161">
                  <c:v>18.18</c:v>
                </c:pt>
                <c:pt idx="162">
                  <c:v>18.05</c:v>
                </c:pt>
                <c:pt idx="163">
                  <c:v>17.95</c:v>
                </c:pt>
                <c:pt idx="164">
                  <c:v>18</c:v>
                </c:pt>
                <c:pt idx="165">
                  <c:v>18.060000000000002</c:v>
                </c:pt>
                <c:pt idx="166">
                  <c:v>18.14</c:v>
                </c:pt>
                <c:pt idx="167">
                  <c:v>18.25</c:v>
                </c:pt>
                <c:pt idx="168">
                  <c:v>18.240000000000002</c:v>
                </c:pt>
                <c:pt idx="169">
                  <c:v>18.13</c:v>
                </c:pt>
                <c:pt idx="170">
                  <c:v>18.11</c:v>
                </c:pt>
                <c:pt idx="171">
                  <c:v>18.13</c:v>
                </c:pt>
                <c:pt idx="172">
                  <c:v>18.100000000000001</c:v>
                </c:pt>
                <c:pt idx="173">
                  <c:v>18.080000000000002</c:v>
                </c:pt>
                <c:pt idx="174">
                  <c:v>18</c:v>
                </c:pt>
                <c:pt idx="175">
                  <c:v>17.98</c:v>
                </c:pt>
                <c:pt idx="176">
                  <c:v>17.89</c:v>
                </c:pt>
                <c:pt idx="177">
                  <c:v>17.990000000000002</c:v>
                </c:pt>
                <c:pt idx="178">
                  <c:v>18.05</c:v>
                </c:pt>
                <c:pt idx="179">
                  <c:v>17.95</c:v>
                </c:pt>
                <c:pt idx="180">
                  <c:v>17.920000000000002</c:v>
                </c:pt>
                <c:pt idx="181">
                  <c:v>17.900000000000002</c:v>
                </c:pt>
                <c:pt idx="182">
                  <c:v>17.84</c:v>
                </c:pt>
                <c:pt idx="183">
                  <c:v>17.77</c:v>
                </c:pt>
                <c:pt idx="184">
                  <c:v>17.7</c:v>
                </c:pt>
                <c:pt idx="185">
                  <c:v>17.62</c:v>
                </c:pt>
                <c:pt idx="186">
                  <c:v>17.600000000000001</c:v>
                </c:pt>
                <c:pt idx="187">
                  <c:v>17.59</c:v>
                </c:pt>
                <c:pt idx="188">
                  <c:v>17.600000000000001</c:v>
                </c:pt>
                <c:pt idx="189">
                  <c:v>17.64</c:v>
                </c:pt>
                <c:pt idx="190">
                  <c:v>17.72</c:v>
                </c:pt>
                <c:pt idx="191">
                  <c:v>17.78</c:v>
                </c:pt>
                <c:pt idx="192">
                  <c:v>17.84</c:v>
                </c:pt>
                <c:pt idx="193">
                  <c:v>17.84</c:v>
                </c:pt>
                <c:pt idx="194">
                  <c:v>17.84</c:v>
                </c:pt>
                <c:pt idx="195">
                  <c:v>17.86</c:v>
                </c:pt>
                <c:pt idx="196">
                  <c:v>17.89</c:v>
                </c:pt>
                <c:pt idx="197">
                  <c:v>18.02</c:v>
                </c:pt>
                <c:pt idx="198">
                  <c:v>17.990000000000002</c:v>
                </c:pt>
                <c:pt idx="199">
                  <c:v>17.98</c:v>
                </c:pt>
                <c:pt idx="200">
                  <c:v>18.09</c:v>
                </c:pt>
                <c:pt idx="201">
                  <c:v>18.05</c:v>
                </c:pt>
                <c:pt idx="202">
                  <c:v>18.05</c:v>
                </c:pt>
                <c:pt idx="203">
                  <c:v>18</c:v>
                </c:pt>
                <c:pt idx="204">
                  <c:v>17.96</c:v>
                </c:pt>
                <c:pt idx="205">
                  <c:v>18.13</c:v>
                </c:pt>
                <c:pt idx="206">
                  <c:v>18.13</c:v>
                </c:pt>
                <c:pt idx="207">
                  <c:v>17.95</c:v>
                </c:pt>
                <c:pt idx="208">
                  <c:v>17.89</c:v>
                </c:pt>
                <c:pt idx="209">
                  <c:v>17.98</c:v>
                </c:pt>
                <c:pt idx="210">
                  <c:v>17.98</c:v>
                </c:pt>
                <c:pt idx="211">
                  <c:v>18.04</c:v>
                </c:pt>
                <c:pt idx="212">
                  <c:v>17.97</c:v>
                </c:pt>
                <c:pt idx="213">
                  <c:v>17.79</c:v>
                </c:pt>
                <c:pt idx="214">
                  <c:v>17.490000000000002</c:v>
                </c:pt>
                <c:pt idx="215">
                  <c:v>17.14</c:v>
                </c:pt>
                <c:pt idx="216">
                  <c:v>16.66</c:v>
                </c:pt>
                <c:pt idx="217">
                  <c:v>16.010000000000002</c:v>
                </c:pt>
                <c:pt idx="218">
                  <c:v>15.21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21.54</c:v>
                </c:pt>
                <c:pt idx="238">
                  <c:v>21.51</c:v>
                </c:pt>
                <c:pt idx="239">
                  <c:v>21.490000000000002</c:v>
                </c:pt>
                <c:pt idx="240">
                  <c:v>21.42</c:v>
                </c:pt>
                <c:pt idx="241">
                  <c:v>21.2</c:v>
                </c:pt>
                <c:pt idx="242">
                  <c:v>21.07</c:v>
                </c:pt>
                <c:pt idx="243">
                  <c:v>20.900000000000002</c:v>
                </c:pt>
                <c:pt idx="244">
                  <c:v>20.72</c:v>
                </c:pt>
                <c:pt idx="245">
                  <c:v>20.53</c:v>
                </c:pt>
                <c:pt idx="246">
                  <c:v>20.38</c:v>
                </c:pt>
                <c:pt idx="247">
                  <c:v>20.03</c:v>
                </c:pt>
                <c:pt idx="248">
                  <c:v>19.82</c:v>
                </c:pt>
                <c:pt idx="249">
                  <c:v>19.77</c:v>
                </c:pt>
                <c:pt idx="250">
                  <c:v>19.71</c:v>
                </c:pt>
                <c:pt idx="251">
                  <c:v>19.740000000000002</c:v>
                </c:pt>
                <c:pt idx="252">
                  <c:v>19.8</c:v>
                </c:pt>
                <c:pt idx="253">
                  <c:v>19.830000000000002</c:v>
                </c:pt>
                <c:pt idx="254">
                  <c:v>19.88</c:v>
                </c:pt>
                <c:pt idx="255">
                  <c:v>19.900000000000002</c:v>
                </c:pt>
                <c:pt idx="256">
                  <c:v>19.84</c:v>
                </c:pt>
                <c:pt idx="257">
                  <c:v>19.7</c:v>
                </c:pt>
                <c:pt idx="258">
                  <c:v>19.59</c:v>
                </c:pt>
                <c:pt idx="259">
                  <c:v>19.46</c:v>
                </c:pt>
                <c:pt idx="260">
                  <c:v>19.350000000000001</c:v>
                </c:pt>
                <c:pt idx="261">
                  <c:v>19.27</c:v>
                </c:pt>
                <c:pt idx="262">
                  <c:v>19.22</c:v>
                </c:pt>
                <c:pt idx="263">
                  <c:v>19.18</c:v>
                </c:pt>
                <c:pt idx="264">
                  <c:v>19.14</c:v>
                </c:pt>
                <c:pt idx="265">
                  <c:v>19.080000000000002</c:v>
                </c:pt>
                <c:pt idx="266">
                  <c:v>19.05</c:v>
                </c:pt>
                <c:pt idx="267">
                  <c:v>19.010000000000002</c:v>
                </c:pt>
                <c:pt idx="268">
                  <c:v>18.96</c:v>
                </c:pt>
                <c:pt idx="269">
                  <c:v>18.920000000000002</c:v>
                </c:pt>
                <c:pt idx="270">
                  <c:v>18.87</c:v>
                </c:pt>
                <c:pt idx="271">
                  <c:v>18.82</c:v>
                </c:pt>
                <c:pt idx="272">
                  <c:v>18.760000000000002</c:v>
                </c:pt>
                <c:pt idx="273">
                  <c:v>18.72</c:v>
                </c:pt>
                <c:pt idx="274">
                  <c:v>18.7</c:v>
                </c:pt>
                <c:pt idx="275">
                  <c:v>18.670000000000002</c:v>
                </c:pt>
                <c:pt idx="276">
                  <c:v>18.64</c:v>
                </c:pt>
                <c:pt idx="277">
                  <c:v>18.600000000000001</c:v>
                </c:pt>
                <c:pt idx="278">
                  <c:v>18.560000000000002</c:v>
                </c:pt>
                <c:pt idx="279">
                  <c:v>18.52</c:v>
                </c:pt>
                <c:pt idx="280">
                  <c:v>18.490000000000002</c:v>
                </c:pt>
                <c:pt idx="281">
                  <c:v>18.45</c:v>
                </c:pt>
                <c:pt idx="282">
                  <c:v>18.420000000000002</c:v>
                </c:pt>
                <c:pt idx="283">
                  <c:v>18.38</c:v>
                </c:pt>
                <c:pt idx="284">
                  <c:v>18.350000000000001</c:v>
                </c:pt>
                <c:pt idx="285">
                  <c:v>18.32</c:v>
                </c:pt>
                <c:pt idx="286">
                  <c:v>18.29</c:v>
                </c:pt>
                <c:pt idx="287">
                  <c:v>18.25</c:v>
                </c:pt>
                <c:pt idx="288">
                  <c:v>18.21</c:v>
                </c:pt>
                <c:pt idx="289">
                  <c:v>18.18</c:v>
                </c:pt>
                <c:pt idx="290">
                  <c:v>18.150000000000002</c:v>
                </c:pt>
                <c:pt idx="291">
                  <c:v>18.13</c:v>
                </c:pt>
                <c:pt idx="292">
                  <c:v>18.100000000000001</c:v>
                </c:pt>
                <c:pt idx="293">
                  <c:v>18.07</c:v>
                </c:pt>
                <c:pt idx="294">
                  <c:v>17.97</c:v>
                </c:pt>
                <c:pt idx="295">
                  <c:v>17.84</c:v>
                </c:pt>
                <c:pt idx="296">
                  <c:v>17.73</c:v>
                </c:pt>
                <c:pt idx="297">
                  <c:v>17.63</c:v>
                </c:pt>
                <c:pt idx="298">
                  <c:v>17.52</c:v>
                </c:pt>
                <c:pt idx="299">
                  <c:v>17.43</c:v>
                </c:pt>
                <c:pt idx="300">
                  <c:v>17.39</c:v>
                </c:pt>
                <c:pt idx="301">
                  <c:v>17.350000000000001</c:v>
                </c:pt>
                <c:pt idx="302">
                  <c:v>17.330000000000002</c:v>
                </c:pt>
                <c:pt idx="303">
                  <c:v>17.34</c:v>
                </c:pt>
                <c:pt idx="304">
                  <c:v>17.350000000000001</c:v>
                </c:pt>
                <c:pt idx="305">
                  <c:v>17.400000000000002</c:v>
                </c:pt>
                <c:pt idx="306">
                  <c:v>17.490000000000002</c:v>
                </c:pt>
                <c:pt idx="307">
                  <c:v>17.600000000000001</c:v>
                </c:pt>
                <c:pt idx="308">
                  <c:v>17.690000000000001</c:v>
                </c:pt>
                <c:pt idx="309">
                  <c:v>17.78</c:v>
                </c:pt>
                <c:pt idx="310">
                  <c:v>17.89</c:v>
                </c:pt>
                <c:pt idx="311">
                  <c:v>17.93</c:v>
                </c:pt>
                <c:pt idx="312">
                  <c:v>17.95</c:v>
                </c:pt>
                <c:pt idx="313">
                  <c:v>17.97</c:v>
                </c:pt>
                <c:pt idx="314">
                  <c:v>17.98</c:v>
                </c:pt>
                <c:pt idx="315">
                  <c:v>18</c:v>
                </c:pt>
                <c:pt idx="316">
                  <c:v>18.010000000000002</c:v>
                </c:pt>
                <c:pt idx="317">
                  <c:v>18.02</c:v>
                </c:pt>
                <c:pt idx="318">
                  <c:v>18.03</c:v>
                </c:pt>
                <c:pt idx="319">
                  <c:v>18.010000000000002</c:v>
                </c:pt>
                <c:pt idx="320">
                  <c:v>17.95</c:v>
                </c:pt>
                <c:pt idx="321">
                  <c:v>17.830000000000002</c:v>
                </c:pt>
                <c:pt idx="322">
                  <c:v>17.59</c:v>
                </c:pt>
                <c:pt idx="323">
                  <c:v>17.18</c:v>
                </c:pt>
                <c:pt idx="324">
                  <c:v>16.560000000000002</c:v>
                </c:pt>
                <c:pt idx="325">
                  <c:v>15.73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17.98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21.14</c:v>
                </c:pt>
                <c:pt idx="355">
                  <c:v>21.240000000000002</c:v>
                </c:pt>
                <c:pt idx="356">
                  <c:v>21.29</c:v>
                </c:pt>
                <c:pt idx="357">
                  <c:v>21.29</c:v>
                </c:pt>
                <c:pt idx="358">
                  <c:v>21.19</c:v>
                </c:pt>
                <c:pt idx="359">
                  <c:v>20.990000000000002</c:v>
                </c:pt>
                <c:pt idx="360">
                  <c:v>20.740000000000002</c:v>
                </c:pt>
                <c:pt idx="361">
                  <c:v>20.7</c:v>
                </c:pt>
                <c:pt idx="362">
                  <c:v>20.64</c:v>
                </c:pt>
                <c:pt idx="363">
                  <c:v>20.650000000000002</c:v>
                </c:pt>
                <c:pt idx="364">
                  <c:v>20.62</c:v>
                </c:pt>
                <c:pt idx="365">
                  <c:v>20.46</c:v>
                </c:pt>
                <c:pt idx="366">
                  <c:v>20.37</c:v>
                </c:pt>
                <c:pt idx="367">
                  <c:v>20.22</c:v>
                </c:pt>
                <c:pt idx="368">
                  <c:v>20.060000000000002</c:v>
                </c:pt>
                <c:pt idx="369">
                  <c:v>19.740000000000002</c:v>
                </c:pt>
                <c:pt idx="370">
                  <c:v>19.510000000000002</c:v>
                </c:pt>
                <c:pt idx="371">
                  <c:v>19.170000000000002</c:v>
                </c:pt>
                <c:pt idx="372">
                  <c:v>19.150000000000002</c:v>
                </c:pt>
                <c:pt idx="373">
                  <c:v>19.170000000000002</c:v>
                </c:pt>
                <c:pt idx="374">
                  <c:v>19.09</c:v>
                </c:pt>
                <c:pt idx="375">
                  <c:v>19.18</c:v>
                </c:pt>
                <c:pt idx="376">
                  <c:v>19.37</c:v>
                </c:pt>
                <c:pt idx="377">
                  <c:v>19.32</c:v>
                </c:pt>
                <c:pt idx="378">
                  <c:v>19.2</c:v>
                </c:pt>
                <c:pt idx="379">
                  <c:v>19.310000000000002</c:v>
                </c:pt>
                <c:pt idx="380">
                  <c:v>19.34</c:v>
                </c:pt>
                <c:pt idx="381">
                  <c:v>19.170000000000002</c:v>
                </c:pt>
                <c:pt idx="382">
                  <c:v>19.22</c:v>
                </c:pt>
                <c:pt idx="383">
                  <c:v>19</c:v>
                </c:pt>
                <c:pt idx="384">
                  <c:v>18.61</c:v>
                </c:pt>
                <c:pt idx="385">
                  <c:v>18.55</c:v>
                </c:pt>
                <c:pt idx="386">
                  <c:v>18.61</c:v>
                </c:pt>
                <c:pt idx="387">
                  <c:v>18.830000000000002</c:v>
                </c:pt>
                <c:pt idx="388">
                  <c:v>19.16</c:v>
                </c:pt>
                <c:pt idx="389">
                  <c:v>19.14</c:v>
                </c:pt>
                <c:pt idx="390">
                  <c:v>19.100000000000001</c:v>
                </c:pt>
                <c:pt idx="391">
                  <c:v>19.080000000000002</c:v>
                </c:pt>
                <c:pt idx="392">
                  <c:v>18.91</c:v>
                </c:pt>
                <c:pt idx="393">
                  <c:v>18.47</c:v>
                </c:pt>
                <c:pt idx="394">
                  <c:v>18.690000000000001</c:v>
                </c:pt>
                <c:pt idx="395">
                  <c:v>18.72</c:v>
                </c:pt>
                <c:pt idx="396">
                  <c:v>18.72</c:v>
                </c:pt>
                <c:pt idx="397">
                  <c:v>18.510000000000002</c:v>
                </c:pt>
                <c:pt idx="398">
                  <c:v>18.41</c:v>
                </c:pt>
                <c:pt idx="399">
                  <c:v>18.310000000000002</c:v>
                </c:pt>
                <c:pt idx="400">
                  <c:v>18.11</c:v>
                </c:pt>
                <c:pt idx="401">
                  <c:v>18.060000000000002</c:v>
                </c:pt>
                <c:pt idx="402">
                  <c:v>18</c:v>
                </c:pt>
                <c:pt idx="403">
                  <c:v>18.13</c:v>
                </c:pt>
                <c:pt idx="404">
                  <c:v>18.12</c:v>
                </c:pt>
                <c:pt idx="405">
                  <c:v>18.240000000000002</c:v>
                </c:pt>
                <c:pt idx="406">
                  <c:v>17.990000000000002</c:v>
                </c:pt>
                <c:pt idx="407">
                  <c:v>17.740000000000002</c:v>
                </c:pt>
                <c:pt idx="408">
                  <c:v>17.810000000000002</c:v>
                </c:pt>
                <c:pt idx="409">
                  <c:v>17.54</c:v>
                </c:pt>
                <c:pt idx="410">
                  <c:v>17.63</c:v>
                </c:pt>
                <c:pt idx="411">
                  <c:v>17.53</c:v>
                </c:pt>
                <c:pt idx="412">
                  <c:v>17.600000000000001</c:v>
                </c:pt>
                <c:pt idx="413">
                  <c:v>17.600000000000001</c:v>
                </c:pt>
                <c:pt idx="414">
                  <c:v>17.830000000000002</c:v>
                </c:pt>
                <c:pt idx="415">
                  <c:v>17.78</c:v>
                </c:pt>
                <c:pt idx="416">
                  <c:v>17.62</c:v>
                </c:pt>
                <c:pt idx="417">
                  <c:v>17.650000000000002</c:v>
                </c:pt>
                <c:pt idx="418">
                  <c:v>17.53</c:v>
                </c:pt>
                <c:pt idx="419">
                  <c:v>17.05</c:v>
                </c:pt>
                <c:pt idx="420">
                  <c:v>16.830000000000002</c:v>
                </c:pt>
                <c:pt idx="421">
                  <c:v>17.03</c:v>
                </c:pt>
                <c:pt idx="422">
                  <c:v>17.29</c:v>
                </c:pt>
                <c:pt idx="423">
                  <c:v>17.060000000000002</c:v>
                </c:pt>
                <c:pt idx="424">
                  <c:v>17.02</c:v>
                </c:pt>
                <c:pt idx="425">
                  <c:v>17.03</c:v>
                </c:pt>
                <c:pt idx="426">
                  <c:v>17.13</c:v>
                </c:pt>
                <c:pt idx="427">
                  <c:v>17.2</c:v>
                </c:pt>
                <c:pt idx="428">
                  <c:v>17.28</c:v>
                </c:pt>
                <c:pt idx="429">
                  <c:v>17.510000000000002</c:v>
                </c:pt>
                <c:pt idx="430">
                  <c:v>17.57</c:v>
                </c:pt>
                <c:pt idx="431">
                  <c:v>17.66</c:v>
                </c:pt>
                <c:pt idx="432">
                  <c:v>17.740000000000002</c:v>
                </c:pt>
                <c:pt idx="433">
                  <c:v>17.64</c:v>
                </c:pt>
                <c:pt idx="434">
                  <c:v>17.350000000000001</c:v>
                </c:pt>
                <c:pt idx="435">
                  <c:v>16.8</c:v>
                </c:pt>
                <c:pt idx="436">
                  <c:v>16</c:v>
                </c:pt>
                <c:pt idx="437">
                  <c:v>14.89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20.91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20.830000000000002</c:v>
                </c:pt>
                <c:pt idx="469">
                  <c:v>20.87</c:v>
                </c:pt>
                <c:pt idx="470">
                  <c:v>20.86</c:v>
                </c:pt>
                <c:pt idx="471">
                  <c:v>20.75</c:v>
                </c:pt>
                <c:pt idx="472">
                  <c:v>20.900000000000002</c:v>
                </c:pt>
                <c:pt idx="473">
                  <c:v>20.94</c:v>
                </c:pt>
                <c:pt idx="474">
                  <c:v>20.88</c:v>
                </c:pt>
                <c:pt idx="475">
                  <c:v>20.88</c:v>
                </c:pt>
                <c:pt idx="476">
                  <c:v>21.09</c:v>
                </c:pt>
                <c:pt idx="477">
                  <c:v>20.89</c:v>
                </c:pt>
                <c:pt idx="478">
                  <c:v>21.13</c:v>
                </c:pt>
                <c:pt idx="479">
                  <c:v>21.01</c:v>
                </c:pt>
                <c:pt idx="480">
                  <c:v>21.09</c:v>
                </c:pt>
                <c:pt idx="481">
                  <c:v>20.52</c:v>
                </c:pt>
                <c:pt idx="482">
                  <c:v>20.440000000000001</c:v>
                </c:pt>
                <c:pt idx="483">
                  <c:v>20.32</c:v>
                </c:pt>
                <c:pt idx="484">
                  <c:v>20.190000000000001</c:v>
                </c:pt>
                <c:pt idx="485">
                  <c:v>20.46</c:v>
                </c:pt>
                <c:pt idx="486">
                  <c:v>20.330000000000002</c:v>
                </c:pt>
                <c:pt idx="487">
                  <c:v>19.940000000000001</c:v>
                </c:pt>
                <c:pt idx="488">
                  <c:v>19.91</c:v>
                </c:pt>
                <c:pt idx="489">
                  <c:v>20.170000000000002</c:v>
                </c:pt>
                <c:pt idx="490">
                  <c:v>19.82</c:v>
                </c:pt>
                <c:pt idx="491">
                  <c:v>19.740000000000002</c:v>
                </c:pt>
                <c:pt idx="492">
                  <c:v>20.170000000000002</c:v>
                </c:pt>
                <c:pt idx="493">
                  <c:v>20.86</c:v>
                </c:pt>
                <c:pt idx="494">
                  <c:v>20.79</c:v>
                </c:pt>
                <c:pt idx="495">
                  <c:v>20.91</c:v>
                </c:pt>
                <c:pt idx="496">
                  <c:v>20.64</c:v>
                </c:pt>
                <c:pt idx="497">
                  <c:v>20.46</c:v>
                </c:pt>
                <c:pt idx="498">
                  <c:v>20.32</c:v>
                </c:pt>
                <c:pt idx="499">
                  <c:v>20.03</c:v>
                </c:pt>
                <c:pt idx="500">
                  <c:v>20.240000000000002</c:v>
                </c:pt>
                <c:pt idx="501">
                  <c:v>20.34</c:v>
                </c:pt>
                <c:pt idx="502">
                  <c:v>20.12</c:v>
                </c:pt>
                <c:pt idx="503">
                  <c:v>19.38</c:v>
                </c:pt>
                <c:pt idx="504">
                  <c:v>18.86</c:v>
                </c:pt>
                <c:pt idx="505">
                  <c:v>18.87</c:v>
                </c:pt>
                <c:pt idx="506">
                  <c:v>18.75</c:v>
                </c:pt>
                <c:pt idx="507">
                  <c:v>18.91</c:v>
                </c:pt>
                <c:pt idx="508">
                  <c:v>18.89</c:v>
                </c:pt>
                <c:pt idx="509">
                  <c:v>18.600000000000001</c:v>
                </c:pt>
                <c:pt idx="510">
                  <c:v>18.54</c:v>
                </c:pt>
                <c:pt idx="511">
                  <c:v>18.53</c:v>
                </c:pt>
                <c:pt idx="512">
                  <c:v>18.7</c:v>
                </c:pt>
                <c:pt idx="513">
                  <c:v>18.91</c:v>
                </c:pt>
                <c:pt idx="514">
                  <c:v>18.690000000000001</c:v>
                </c:pt>
                <c:pt idx="515">
                  <c:v>18.650000000000002</c:v>
                </c:pt>
                <c:pt idx="516">
                  <c:v>18.580000000000002</c:v>
                </c:pt>
                <c:pt idx="517">
                  <c:v>18.84</c:v>
                </c:pt>
                <c:pt idx="518">
                  <c:v>18.25</c:v>
                </c:pt>
                <c:pt idx="519">
                  <c:v>18.14</c:v>
                </c:pt>
                <c:pt idx="520">
                  <c:v>18.32</c:v>
                </c:pt>
                <c:pt idx="521">
                  <c:v>18.580000000000002</c:v>
                </c:pt>
                <c:pt idx="522">
                  <c:v>18.32</c:v>
                </c:pt>
                <c:pt idx="523">
                  <c:v>18.57</c:v>
                </c:pt>
                <c:pt idx="524">
                  <c:v>18.37</c:v>
                </c:pt>
                <c:pt idx="525">
                  <c:v>18.37</c:v>
                </c:pt>
                <c:pt idx="526">
                  <c:v>18.240000000000002</c:v>
                </c:pt>
                <c:pt idx="527">
                  <c:v>18.12</c:v>
                </c:pt>
                <c:pt idx="528">
                  <c:v>18.27</c:v>
                </c:pt>
                <c:pt idx="529">
                  <c:v>18.420000000000002</c:v>
                </c:pt>
                <c:pt idx="530">
                  <c:v>18.48</c:v>
                </c:pt>
                <c:pt idx="531">
                  <c:v>18.240000000000002</c:v>
                </c:pt>
                <c:pt idx="532">
                  <c:v>18.100000000000001</c:v>
                </c:pt>
                <c:pt idx="533">
                  <c:v>18.12</c:v>
                </c:pt>
                <c:pt idx="534">
                  <c:v>17.900000000000002</c:v>
                </c:pt>
                <c:pt idx="535">
                  <c:v>17.61</c:v>
                </c:pt>
                <c:pt idx="536">
                  <c:v>17.95</c:v>
                </c:pt>
                <c:pt idx="537">
                  <c:v>17.2</c:v>
                </c:pt>
                <c:pt idx="538">
                  <c:v>17.97</c:v>
                </c:pt>
                <c:pt idx="539">
                  <c:v>17.14</c:v>
                </c:pt>
                <c:pt idx="540">
                  <c:v>17.080000000000002</c:v>
                </c:pt>
                <c:pt idx="541">
                  <c:v>16.98</c:v>
                </c:pt>
                <c:pt idx="542">
                  <c:v>16.830000000000002</c:v>
                </c:pt>
                <c:pt idx="543">
                  <c:v>16.580000000000002</c:v>
                </c:pt>
                <c:pt idx="544">
                  <c:v>16.12</c:v>
                </c:pt>
                <c:pt idx="545">
                  <c:v>15.13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21.490000000000002</c:v>
                </c:pt>
                <c:pt idx="584">
                  <c:v>21.490000000000002</c:v>
                </c:pt>
                <c:pt idx="585">
                  <c:v>21.48</c:v>
                </c:pt>
                <c:pt idx="586">
                  <c:v>21.46</c:v>
                </c:pt>
                <c:pt idx="587">
                  <c:v>21.44</c:v>
                </c:pt>
                <c:pt idx="588">
                  <c:v>21.400000000000002</c:v>
                </c:pt>
                <c:pt idx="589">
                  <c:v>21.34</c:v>
                </c:pt>
                <c:pt idx="590">
                  <c:v>21.27</c:v>
                </c:pt>
                <c:pt idx="591">
                  <c:v>21.21</c:v>
                </c:pt>
                <c:pt idx="592">
                  <c:v>21.14</c:v>
                </c:pt>
                <c:pt idx="593">
                  <c:v>21.09</c:v>
                </c:pt>
                <c:pt idx="594">
                  <c:v>21.04</c:v>
                </c:pt>
                <c:pt idx="595">
                  <c:v>20.990000000000002</c:v>
                </c:pt>
                <c:pt idx="596">
                  <c:v>20.94</c:v>
                </c:pt>
                <c:pt idx="597">
                  <c:v>20.900000000000002</c:v>
                </c:pt>
                <c:pt idx="598">
                  <c:v>20.88</c:v>
                </c:pt>
                <c:pt idx="599">
                  <c:v>20.84</c:v>
                </c:pt>
                <c:pt idx="600">
                  <c:v>20.8</c:v>
                </c:pt>
                <c:pt idx="601">
                  <c:v>20.76</c:v>
                </c:pt>
                <c:pt idx="602">
                  <c:v>20.75</c:v>
                </c:pt>
                <c:pt idx="603">
                  <c:v>20.72</c:v>
                </c:pt>
                <c:pt idx="604">
                  <c:v>20.68</c:v>
                </c:pt>
                <c:pt idx="605">
                  <c:v>20.650000000000002</c:v>
                </c:pt>
                <c:pt idx="606">
                  <c:v>20.63</c:v>
                </c:pt>
                <c:pt idx="607">
                  <c:v>20.6</c:v>
                </c:pt>
                <c:pt idx="608">
                  <c:v>20.57</c:v>
                </c:pt>
                <c:pt idx="609">
                  <c:v>20.55</c:v>
                </c:pt>
                <c:pt idx="610">
                  <c:v>20.52</c:v>
                </c:pt>
                <c:pt idx="611">
                  <c:v>20.51</c:v>
                </c:pt>
                <c:pt idx="612">
                  <c:v>20.490000000000002</c:v>
                </c:pt>
                <c:pt idx="613">
                  <c:v>20.46</c:v>
                </c:pt>
                <c:pt idx="614">
                  <c:v>20.45</c:v>
                </c:pt>
                <c:pt idx="615">
                  <c:v>20.43</c:v>
                </c:pt>
                <c:pt idx="616">
                  <c:v>20.41</c:v>
                </c:pt>
                <c:pt idx="617">
                  <c:v>20.38</c:v>
                </c:pt>
                <c:pt idx="618">
                  <c:v>20.34</c:v>
                </c:pt>
                <c:pt idx="619">
                  <c:v>20.310000000000002</c:v>
                </c:pt>
                <c:pt idx="620">
                  <c:v>20.240000000000002</c:v>
                </c:pt>
                <c:pt idx="621">
                  <c:v>20.170000000000002</c:v>
                </c:pt>
                <c:pt idx="622">
                  <c:v>20.14</c:v>
                </c:pt>
                <c:pt idx="623">
                  <c:v>20.09</c:v>
                </c:pt>
                <c:pt idx="624">
                  <c:v>20.04</c:v>
                </c:pt>
                <c:pt idx="625">
                  <c:v>20.010000000000002</c:v>
                </c:pt>
                <c:pt idx="626">
                  <c:v>19.97</c:v>
                </c:pt>
                <c:pt idx="627">
                  <c:v>19.93</c:v>
                </c:pt>
                <c:pt idx="628">
                  <c:v>19.88</c:v>
                </c:pt>
                <c:pt idx="629">
                  <c:v>19.84</c:v>
                </c:pt>
                <c:pt idx="630">
                  <c:v>19.79</c:v>
                </c:pt>
                <c:pt idx="631">
                  <c:v>19.75</c:v>
                </c:pt>
                <c:pt idx="632">
                  <c:v>19.690000000000001</c:v>
                </c:pt>
                <c:pt idx="633">
                  <c:v>19.650000000000002</c:v>
                </c:pt>
                <c:pt idx="634">
                  <c:v>19.59</c:v>
                </c:pt>
                <c:pt idx="635">
                  <c:v>19.54</c:v>
                </c:pt>
                <c:pt idx="636">
                  <c:v>19.490000000000002</c:v>
                </c:pt>
                <c:pt idx="637">
                  <c:v>19.440000000000001</c:v>
                </c:pt>
                <c:pt idx="638">
                  <c:v>19.38</c:v>
                </c:pt>
                <c:pt idx="639">
                  <c:v>19.3</c:v>
                </c:pt>
                <c:pt idx="640">
                  <c:v>19.240000000000002</c:v>
                </c:pt>
                <c:pt idx="641">
                  <c:v>19.16</c:v>
                </c:pt>
                <c:pt idx="642">
                  <c:v>18.740000000000002</c:v>
                </c:pt>
                <c:pt idx="643">
                  <c:v>18.350000000000001</c:v>
                </c:pt>
                <c:pt idx="644">
                  <c:v>18.07</c:v>
                </c:pt>
                <c:pt idx="645">
                  <c:v>17.87</c:v>
                </c:pt>
                <c:pt idx="646">
                  <c:v>17.68</c:v>
                </c:pt>
                <c:pt idx="647">
                  <c:v>17.510000000000002</c:v>
                </c:pt>
                <c:pt idx="648">
                  <c:v>17.350000000000001</c:v>
                </c:pt>
                <c:pt idx="649">
                  <c:v>17.14</c:v>
                </c:pt>
                <c:pt idx="650">
                  <c:v>16.87</c:v>
                </c:pt>
                <c:pt idx="651">
                  <c:v>16.47</c:v>
                </c:pt>
                <c:pt idx="652">
                  <c:v>15.89</c:v>
                </c:pt>
                <c:pt idx="653">
                  <c:v>15.07</c:v>
                </c:pt>
                <c:pt idx="654">
                  <c:v>15.21</c:v>
                </c:pt>
                <c:pt idx="655">
                  <c:v>15.21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21.560000000000002</c:v>
                </c:pt>
                <c:pt idx="705">
                  <c:v>21.560000000000002</c:v>
                </c:pt>
                <c:pt idx="706">
                  <c:v>21.560000000000002</c:v>
                </c:pt>
                <c:pt idx="707">
                  <c:v>21.57</c:v>
                </c:pt>
                <c:pt idx="708">
                  <c:v>21.57</c:v>
                </c:pt>
                <c:pt idx="709">
                  <c:v>21.560000000000002</c:v>
                </c:pt>
                <c:pt idx="710">
                  <c:v>21.52</c:v>
                </c:pt>
                <c:pt idx="711">
                  <c:v>21.5</c:v>
                </c:pt>
                <c:pt idx="712">
                  <c:v>21.46</c:v>
                </c:pt>
                <c:pt idx="713">
                  <c:v>21.41</c:v>
                </c:pt>
                <c:pt idx="714">
                  <c:v>21.37</c:v>
                </c:pt>
                <c:pt idx="715">
                  <c:v>21.34</c:v>
                </c:pt>
                <c:pt idx="716">
                  <c:v>21.3</c:v>
                </c:pt>
                <c:pt idx="717">
                  <c:v>21.28</c:v>
                </c:pt>
                <c:pt idx="718">
                  <c:v>21.26</c:v>
                </c:pt>
                <c:pt idx="719">
                  <c:v>21.240000000000002</c:v>
                </c:pt>
                <c:pt idx="720">
                  <c:v>21.22</c:v>
                </c:pt>
                <c:pt idx="721">
                  <c:v>21.2</c:v>
                </c:pt>
                <c:pt idx="722">
                  <c:v>21.18</c:v>
                </c:pt>
                <c:pt idx="723">
                  <c:v>21.17</c:v>
                </c:pt>
                <c:pt idx="724">
                  <c:v>21.16</c:v>
                </c:pt>
                <c:pt idx="725">
                  <c:v>21.13</c:v>
                </c:pt>
                <c:pt idx="726">
                  <c:v>21.13</c:v>
                </c:pt>
                <c:pt idx="727">
                  <c:v>21.11</c:v>
                </c:pt>
                <c:pt idx="728">
                  <c:v>21.11</c:v>
                </c:pt>
                <c:pt idx="729">
                  <c:v>21.1</c:v>
                </c:pt>
                <c:pt idx="730">
                  <c:v>21.09</c:v>
                </c:pt>
                <c:pt idx="731">
                  <c:v>21.07</c:v>
                </c:pt>
                <c:pt idx="732">
                  <c:v>21.07</c:v>
                </c:pt>
                <c:pt idx="733">
                  <c:v>21.060000000000002</c:v>
                </c:pt>
                <c:pt idx="734">
                  <c:v>21.04</c:v>
                </c:pt>
                <c:pt idx="735">
                  <c:v>21.04</c:v>
                </c:pt>
                <c:pt idx="736">
                  <c:v>21.03</c:v>
                </c:pt>
                <c:pt idx="737">
                  <c:v>21</c:v>
                </c:pt>
                <c:pt idx="738">
                  <c:v>20.98</c:v>
                </c:pt>
                <c:pt idx="739">
                  <c:v>20.98</c:v>
                </c:pt>
                <c:pt idx="740">
                  <c:v>20.96</c:v>
                </c:pt>
                <c:pt idx="741">
                  <c:v>20.94</c:v>
                </c:pt>
                <c:pt idx="742">
                  <c:v>20.94</c:v>
                </c:pt>
                <c:pt idx="743">
                  <c:v>20.91</c:v>
                </c:pt>
                <c:pt idx="744">
                  <c:v>20.89</c:v>
                </c:pt>
                <c:pt idx="745">
                  <c:v>20.84</c:v>
                </c:pt>
                <c:pt idx="746">
                  <c:v>20.68</c:v>
                </c:pt>
                <c:pt idx="747">
                  <c:v>20.650000000000002</c:v>
                </c:pt>
                <c:pt idx="748">
                  <c:v>20.62</c:v>
                </c:pt>
                <c:pt idx="749">
                  <c:v>20.57</c:v>
                </c:pt>
                <c:pt idx="750">
                  <c:v>20.52</c:v>
                </c:pt>
                <c:pt idx="751">
                  <c:v>20.440000000000001</c:v>
                </c:pt>
                <c:pt idx="752">
                  <c:v>20.37</c:v>
                </c:pt>
                <c:pt idx="753">
                  <c:v>20.3</c:v>
                </c:pt>
                <c:pt idx="754">
                  <c:v>20.240000000000002</c:v>
                </c:pt>
                <c:pt idx="755">
                  <c:v>20.190000000000001</c:v>
                </c:pt>
                <c:pt idx="756">
                  <c:v>20.13</c:v>
                </c:pt>
                <c:pt idx="757">
                  <c:v>20.060000000000002</c:v>
                </c:pt>
                <c:pt idx="758">
                  <c:v>19.98</c:v>
                </c:pt>
                <c:pt idx="759">
                  <c:v>19.87</c:v>
                </c:pt>
                <c:pt idx="760">
                  <c:v>19.7</c:v>
                </c:pt>
                <c:pt idx="761">
                  <c:v>19.32</c:v>
                </c:pt>
                <c:pt idx="762">
                  <c:v>18.78</c:v>
                </c:pt>
                <c:pt idx="763">
                  <c:v>18.25</c:v>
                </c:pt>
                <c:pt idx="764">
                  <c:v>17.75</c:v>
                </c:pt>
                <c:pt idx="765">
                  <c:v>17.170000000000002</c:v>
                </c:pt>
                <c:pt idx="766">
                  <c:v>16.46</c:v>
                </c:pt>
                <c:pt idx="767">
                  <c:v>15.57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21.62</c:v>
                </c:pt>
                <c:pt idx="827">
                  <c:v>21.63</c:v>
                </c:pt>
                <c:pt idx="828">
                  <c:v>21.650000000000002</c:v>
                </c:pt>
                <c:pt idx="829">
                  <c:v>21.67</c:v>
                </c:pt>
                <c:pt idx="830">
                  <c:v>21.68</c:v>
                </c:pt>
                <c:pt idx="831">
                  <c:v>21.68</c:v>
                </c:pt>
                <c:pt idx="832">
                  <c:v>21.650000000000002</c:v>
                </c:pt>
                <c:pt idx="833">
                  <c:v>21.64</c:v>
                </c:pt>
                <c:pt idx="834">
                  <c:v>21.62</c:v>
                </c:pt>
                <c:pt idx="835">
                  <c:v>21.6</c:v>
                </c:pt>
                <c:pt idx="836">
                  <c:v>21.580000000000002</c:v>
                </c:pt>
                <c:pt idx="837">
                  <c:v>21.560000000000002</c:v>
                </c:pt>
                <c:pt idx="838">
                  <c:v>21.54</c:v>
                </c:pt>
                <c:pt idx="839">
                  <c:v>21.53</c:v>
                </c:pt>
                <c:pt idx="840">
                  <c:v>21.51</c:v>
                </c:pt>
                <c:pt idx="841">
                  <c:v>21.51</c:v>
                </c:pt>
                <c:pt idx="842">
                  <c:v>21.51</c:v>
                </c:pt>
                <c:pt idx="843">
                  <c:v>21.490000000000002</c:v>
                </c:pt>
                <c:pt idx="844">
                  <c:v>21.47</c:v>
                </c:pt>
                <c:pt idx="845">
                  <c:v>21.46</c:v>
                </c:pt>
                <c:pt idx="846">
                  <c:v>21.44</c:v>
                </c:pt>
                <c:pt idx="847">
                  <c:v>21.43</c:v>
                </c:pt>
                <c:pt idx="848">
                  <c:v>21.42</c:v>
                </c:pt>
                <c:pt idx="849">
                  <c:v>21.41</c:v>
                </c:pt>
                <c:pt idx="850">
                  <c:v>21.400000000000002</c:v>
                </c:pt>
                <c:pt idx="851">
                  <c:v>21.39</c:v>
                </c:pt>
                <c:pt idx="852">
                  <c:v>21.38</c:v>
                </c:pt>
                <c:pt idx="853">
                  <c:v>21.39</c:v>
                </c:pt>
                <c:pt idx="854">
                  <c:v>21.38</c:v>
                </c:pt>
                <c:pt idx="855">
                  <c:v>21.36</c:v>
                </c:pt>
                <c:pt idx="856">
                  <c:v>21.34</c:v>
                </c:pt>
                <c:pt idx="857">
                  <c:v>21.32</c:v>
                </c:pt>
                <c:pt idx="858">
                  <c:v>21.28</c:v>
                </c:pt>
                <c:pt idx="859">
                  <c:v>21.28</c:v>
                </c:pt>
                <c:pt idx="860">
                  <c:v>21.28</c:v>
                </c:pt>
                <c:pt idx="861">
                  <c:v>21.26</c:v>
                </c:pt>
                <c:pt idx="862">
                  <c:v>21.28</c:v>
                </c:pt>
                <c:pt idx="863">
                  <c:v>21.27</c:v>
                </c:pt>
                <c:pt idx="864">
                  <c:v>21.26</c:v>
                </c:pt>
                <c:pt idx="865">
                  <c:v>21.25</c:v>
                </c:pt>
                <c:pt idx="866">
                  <c:v>21.240000000000002</c:v>
                </c:pt>
                <c:pt idx="867">
                  <c:v>21.23</c:v>
                </c:pt>
                <c:pt idx="868">
                  <c:v>21.23</c:v>
                </c:pt>
                <c:pt idx="869">
                  <c:v>21.22</c:v>
                </c:pt>
                <c:pt idx="870">
                  <c:v>21.19</c:v>
                </c:pt>
                <c:pt idx="871">
                  <c:v>21.150000000000002</c:v>
                </c:pt>
                <c:pt idx="872">
                  <c:v>21.05</c:v>
                </c:pt>
                <c:pt idx="873">
                  <c:v>20.79</c:v>
                </c:pt>
                <c:pt idx="874">
                  <c:v>20.46</c:v>
                </c:pt>
                <c:pt idx="875">
                  <c:v>20.060000000000002</c:v>
                </c:pt>
                <c:pt idx="876">
                  <c:v>19.600000000000001</c:v>
                </c:pt>
                <c:pt idx="877">
                  <c:v>19.03</c:v>
                </c:pt>
                <c:pt idx="878">
                  <c:v>18.36</c:v>
                </c:pt>
                <c:pt idx="879">
                  <c:v>17.600000000000001</c:v>
                </c:pt>
                <c:pt idx="880">
                  <c:v>16.75</c:v>
                </c:pt>
                <c:pt idx="881">
                  <c:v>15.790000000000001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21.77</c:v>
                </c:pt>
                <c:pt idx="945">
                  <c:v>21.77</c:v>
                </c:pt>
                <c:pt idx="946">
                  <c:v>21.78</c:v>
                </c:pt>
                <c:pt idx="947">
                  <c:v>21.8</c:v>
                </c:pt>
                <c:pt idx="948">
                  <c:v>21.810000000000002</c:v>
                </c:pt>
                <c:pt idx="949">
                  <c:v>21.82</c:v>
                </c:pt>
                <c:pt idx="950">
                  <c:v>21.82</c:v>
                </c:pt>
                <c:pt idx="951">
                  <c:v>21.810000000000002</c:v>
                </c:pt>
                <c:pt idx="952">
                  <c:v>21.8</c:v>
                </c:pt>
                <c:pt idx="953">
                  <c:v>21.77</c:v>
                </c:pt>
                <c:pt idx="954">
                  <c:v>21.75</c:v>
                </c:pt>
                <c:pt idx="955">
                  <c:v>21.73</c:v>
                </c:pt>
                <c:pt idx="956">
                  <c:v>21.7</c:v>
                </c:pt>
                <c:pt idx="957">
                  <c:v>21.67</c:v>
                </c:pt>
                <c:pt idx="958">
                  <c:v>21.650000000000002</c:v>
                </c:pt>
                <c:pt idx="959">
                  <c:v>21.64</c:v>
                </c:pt>
                <c:pt idx="960">
                  <c:v>21.63</c:v>
                </c:pt>
                <c:pt idx="961">
                  <c:v>21.63</c:v>
                </c:pt>
                <c:pt idx="962">
                  <c:v>21.61</c:v>
                </c:pt>
                <c:pt idx="963">
                  <c:v>21.6</c:v>
                </c:pt>
                <c:pt idx="964">
                  <c:v>21.580000000000002</c:v>
                </c:pt>
                <c:pt idx="965">
                  <c:v>21.560000000000002</c:v>
                </c:pt>
                <c:pt idx="966">
                  <c:v>21.53</c:v>
                </c:pt>
                <c:pt idx="967">
                  <c:v>21.5</c:v>
                </c:pt>
                <c:pt idx="968">
                  <c:v>21.490000000000002</c:v>
                </c:pt>
                <c:pt idx="969">
                  <c:v>21.490000000000002</c:v>
                </c:pt>
                <c:pt idx="970">
                  <c:v>21.490000000000002</c:v>
                </c:pt>
                <c:pt idx="971">
                  <c:v>21.46</c:v>
                </c:pt>
                <c:pt idx="972">
                  <c:v>21.45</c:v>
                </c:pt>
                <c:pt idx="973">
                  <c:v>21.42</c:v>
                </c:pt>
                <c:pt idx="974">
                  <c:v>21.400000000000002</c:v>
                </c:pt>
                <c:pt idx="975">
                  <c:v>21.39</c:v>
                </c:pt>
                <c:pt idx="976">
                  <c:v>21.38</c:v>
                </c:pt>
                <c:pt idx="977">
                  <c:v>21.35</c:v>
                </c:pt>
                <c:pt idx="978">
                  <c:v>21.330000000000002</c:v>
                </c:pt>
                <c:pt idx="979">
                  <c:v>21.310000000000002</c:v>
                </c:pt>
                <c:pt idx="980">
                  <c:v>21.28</c:v>
                </c:pt>
                <c:pt idx="981">
                  <c:v>21.22</c:v>
                </c:pt>
                <c:pt idx="982">
                  <c:v>21.11</c:v>
                </c:pt>
                <c:pt idx="983">
                  <c:v>20.900000000000002</c:v>
                </c:pt>
                <c:pt idx="984">
                  <c:v>20.560000000000002</c:v>
                </c:pt>
                <c:pt idx="985">
                  <c:v>20.060000000000002</c:v>
                </c:pt>
                <c:pt idx="986">
                  <c:v>19.420000000000002</c:v>
                </c:pt>
                <c:pt idx="987">
                  <c:v>18.690000000000001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00-49B7-A7C7-2AFB98B590E4}"/>
            </c:ext>
          </c:extLst>
        </c:ser>
        <c:ser>
          <c:idx val="0"/>
          <c:order val="2"/>
          <c:tx>
            <c:v>Max5</c:v>
          </c:tx>
          <c:spPr>
            <a:ln w="25400" cap="rnd">
              <a:noFill/>
              <a:round/>
            </a:ln>
            <a:effectLst/>
          </c:spPr>
          <c:marker>
            <c:symbol val="dash"/>
            <c:size val="9"/>
            <c:spPr>
              <a:solidFill>
                <a:schemeClr val="accent1"/>
              </a:solidFill>
              <a:ln w="0">
                <a:solidFill>
                  <a:srgbClr val="FF0000"/>
                </a:solidFill>
              </a:ln>
              <a:effectLst/>
            </c:spPr>
          </c:marker>
          <c:xVal>
            <c:numRef>
              <c:f>Summary!$AD$3:$AD$501</c:f>
              <c:numCache>
                <c:formatCode>0.000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1.1702777777777778</c:v>
                </c:pt>
                <c:pt idx="3">
                  <c:v>2.2189004629629627</c:v>
                </c:pt>
                <c:pt idx="4">
                  <c:v>3.2084722222222224</c:v>
                </c:pt>
                <c:pt idx="5">
                  <c:v>4.170289351851852</c:v>
                </c:pt>
                <c:pt idx="6">
                  <c:v>5.2918402777777782</c:v>
                </c:pt>
                <c:pt idx="7">
                  <c:v>6.3231134259259258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Summary!$F$3:$F$501</c:f>
              <c:numCache>
                <c:formatCode>0.00</c:formatCode>
                <c:ptCount val="499"/>
                <c:pt idx="0">
                  <c:v>20.82</c:v>
                </c:pt>
                <c:pt idx="1">
                  <c:v>21.39</c:v>
                </c:pt>
                <c:pt idx="2">
                  <c:v>21.54</c:v>
                </c:pt>
                <c:pt idx="3">
                  <c:v>21.29</c:v>
                </c:pt>
                <c:pt idx="4">
                  <c:v>21.19</c:v>
                </c:pt>
                <c:pt idx="5">
                  <c:v>21.62</c:v>
                </c:pt>
                <c:pt idx="6">
                  <c:v>21.57</c:v>
                </c:pt>
                <c:pt idx="7">
                  <c:v>21.68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00-49B7-A7C7-2AFB98B590E4}"/>
            </c:ext>
          </c:extLst>
        </c:ser>
        <c:ser>
          <c:idx val="2"/>
          <c:order val="3"/>
          <c:tx>
            <c:v>Max_Ave_30</c:v>
          </c:tx>
          <c:spPr>
            <a:ln w="25400" cap="rnd">
              <a:noFill/>
              <a:round/>
            </a:ln>
            <a:effectLst/>
          </c:spPr>
          <c:marker>
            <c:symbol val="dash"/>
            <c:size val="16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Summary!$AE$3:$AE$501</c:f>
              <c:numCache>
                <c:formatCode>0.000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1.1841666666666666</c:v>
                </c:pt>
                <c:pt idx="3">
                  <c:v>2.2154166666666666</c:v>
                </c:pt>
                <c:pt idx="4">
                  <c:v>3.2639814814814816</c:v>
                </c:pt>
                <c:pt idx="5">
                  <c:v>4.170289351851852</c:v>
                </c:pt>
                <c:pt idx="6">
                  <c:v>5.2848958333333336</c:v>
                </c:pt>
                <c:pt idx="7">
                  <c:v>6.3196412037037035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Summary!$L$3:$L$501</c:f>
              <c:numCache>
                <c:formatCode>0.00</c:formatCode>
                <c:ptCount val="499"/>
                <c:pt idx="0">
                  <c:v>20.72</c:v>
                </c:pt>
                <c:pt idx="1">
                  <c:v>21.224</c:v>
                </c:pt>
                <c:pt idx="2">
                  <c:v>21.527999999999999</c:v>
                </c:pt>
                <c:pt idx="3">
                  <c:v>21.23</c:v>
                </c:pt>
                <c:pt idx="4">
                  <c:v>21.042000000000002</c:v>
                </c:pt>
                <c:pt idx="5">
                  <c:v>21.608000000000001</c:v>
                </c:pt>
                <c:pt idx="6">
                  <c:v>21.564</c:v>
                </c:pt>
                <c:pt idx="7">
                  <c:v>21.666000000000004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00-49B7-A7C7-2AFB98B590E4}"/>
            </c:ext>
          </c:extLst>
        </c:ser>
        <c:ser>
          <c:idx val="7"/>
          <c:order val="4"/>
          <c:tx>
            <c:v>Moon Contamination</c:v>
          </c:tx>
          <c:spPr>
            <a:ln w="25400" cap="rnd">
              <a:noFill/>
              <a:round/>
            </a:ln>
            <a:effectLst/>
          </c:spPr>
          <c:marker>
            <c:symbol val="x"/>
            <c:size val="20"/>
            <c:spPr>
              <a:noFill/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Summary!$AE$3:$AE$501</c:f>
              <c:numCache>
                <c:formatCode>0.000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1.1841666666666666</c:v>
                </c:pt>
                <c:pt idx="3">
                  <c:v>2.2154166666666666</c:v>
                </c:pt>
                <c:pt idx="4">
                  <c:v>3.2639814814814816</c:v>
                </c:pt>
                <c:pt idx="5">
                  <c:v>4.170289351851852</c:v>
                </c:pt>
                <c:pt idx="6">
                  <c:v>5.2848958333333336</c:v>
                </c:pt>
                <c:pt idx="7">
                  <c:v>6.3196412037037035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Summary!$X$3:$X$501</c:f>
              <c:numCache>
                <c:formatCode>0.00</c:formatCode>
                <c:ptCount val="499"/>
                <c:pt idx="0">
                  <c:v>20.72</c:v>
                </c:pt>
                <c:pt idx="1">
                  <c:v>21.224</c:v>
                </c:pt>
                <c:pt idx="2">
                  <c:v>21.527999999999999</c:v>
                </c:pt>
                <c:pt idx="3">
                  <c:v>21.23</c:v>
                </c:pt>
                <c:pt idx="4">
                  <c:v>21.042000000000002</c:v>
                </c:pt>
                <c:pt idx="5">
                  <c:v>#N/A</c:v>
                </c:pt>
                <c:pt idx="6">
                  <c:v>21.564</c:v>
                </c:pt>
                <c:pt idx="7">
                  <c:v>21.666000000000004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00-49B7-A7C7-2AFB98B590E4}"/>
            </c:ext>
          </c:extLst>
        </c:ser>
        <c:ser>
          <c:idx val="8"/>
          <c:order val="8"/>
          <c:tx>
            <c:v>Cloudy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4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Summary!$AE$3:$AE$501</c:f>
              <c:numCache>
                <c:formatCode>0.000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1.1841666666666666</c:v>
                </c:pt>
                <c:pt idx="3">
                  <c:v>2.2154166666666666</c:v>
                </c:pt>
                <c:pt idx="4">
                  <c:v>3.2639814814814816</c:v>
                </c:pt>
                <c:pt idx="5">
                  <c:v>4.170289351851852</c:v>
                </c:pt>
                <c:pt idx="6">
                  <c:v>5.2848958333333336</c:v>
                </c:pt>
                <c:pt idx="7">
                  <c:v>6.3196412037037035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Summary!$Z$3:$Z$501</c:f>
              <c:numCache>
                <c:formatCode>0.00</c:formatCode>
                <c:ptCount val="499"/>
                <c:pt idx="0">
                  <c:v>20.72</c:v>
                </c:pt>
                <c:pt idx="1">
                  <c:v>21.224</c:v>
                </c:pt>
                <c:pt idx="2">
                  <c:v>21.527999999999999</c:v>
                </c:pt>
                <c:pt idx="3">
                  <c:v>21.23</c:v>
                </c:pt>
                <c:pt idx="4">
                  <c:v>21.042000000000002</c:v>
                </c:pt>
                <c:pt idx="5">
                  <c:v>21.608000000000001</c:v>
                </c:pt>
                <c:pt idx="6">
                  <c:v>#N/A</c:v>
                </c:pt>
                <c:pt idx="7">
                  <c:v>21.666000000000004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00-49B7-A7C7-2AFB98B59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78216"/>
        <c:axId val="473478544"/>
      </c:scatterChart>
      <c:scatterChart>
        <c:scatterStyle val="lineMarker"/>
        <c:varyColors val="0"/>
        <c:ser>
          <c:idx val="5"/>
          <c:order val="5"/>
          <c:tx>
            <c:v>full moon</c:v>
          </c:tx>
          <c:spPr>
            <a:ln w="19050" cap="rnd">
              <a:solidFill>
                <a:srgbClr val="FFFF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'1Month'!$E$4:$E$5</c:f>
              <c:numCache>
                <c:formatCode>General</c:formatCode>
                <c:ptCount val="2"/>
                <c:pt idx="0">
                  <c:v>1</c:v>
                </c:pt>
                <c:pt idx="1">
                  <c:v>31.5</c:v>
                </c:pt>
              </c:numCache>
            </c:numRef>
          </c:xVal>
          <c:yVal>
            <c:numRef>
              <c:f>'1Month'!$F$4:$F$5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00-49B7-A7C7-2AFB98B590E4}"/>
            </c:ext>
          </c:extLst>
        </c:ser>
        <c:ser>
          <c:idx val="6"/>
          <c:order val="6"/>
          <c:tx>
            <c:v>new moon</c:v>
          </c:tx>
          <c:spPr>
            <a:ln w="19050" cap="rnd">
              <a:solidFill>
                <a:srgbClr val="FFFF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'1Month'!$E$6:$E$7</c:f>
              <c:numCache>
                <c:formatCode>General</c:formatCode>
                <c:ptCount val="2"/>
                <c:pt idx="0">
                  <c:v>1</c:v>
                </c:pt>
                <c:pt idx="1">
                  <c:v>31.5</c:v>
                </c:pt>
              </c:numCache>
            </c:numRef>
          </c:xVal>
          <c:yVal>
            <c:numRef>
              <c:f>'1Month'!$F$6:$F$7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800-49B7-A7C7-2AFB98B590E4}"/>
            </c:ext>
          </c:extLst>
        </c:ser>
        <c:ser>
          <c:idx val="4"/>
          <c:order val="7"/>
          <c:tx>
            <c:v>Moon % Illum</c:v>
          </c:tx>
          <c:spPr>
            <a:ln w="31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FF00"/>
                </a:solidFill>
              </a:ln>
              <a:effectLst/>
            </c:spPr>
          </c:marker>
          <c:xVal>
            <c:numRef>
              <c:f>SQM!$AM$13:$AM$59326</c:f>
              <c:numCache>
                <c:formatCode>0.000</c:formatCode>
                <c:ptCount val="593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1.1285648148148149</c:v>
                </c:pt>
                <c:pt idx="220">
                  <c:v>1.132037037037037</c:v>
                </c:pt>
                <c:pt idx="221">
                  <c:v>1.1355092592592593</c:v>
                </c:pt>
                <c:pt idx="222">
                  <c:v>1.1389814814814816</c:v>
                </c:pt>
                <c:pt idx="223">
                  <c:v>1.1424537037037037</c:v>
                </c:pt>
                <c:pt idx="224">
                  <c:v>1.145925925925926</c:v>
                </c:pt>
                <c:pt idx="225">
                  <c:v>1.1493981481481481</c:v>
                </c:pt>
                <c:pt idx="226">
                  <c:v>1.1528935185185185</c:v>
                </c:pt>
                <c:pt idx="227">
                  <c:v>1.1563773148148149</c:v>
                </c:pt>
                <c:pt idx="228">
                  <c:v>1.1598379629629629</c:v>
                </c:pt>
                <c:pt idx="229">
                  <c:v>1.1633217592592593</c:v>
                </c:pt>
                <c:pt idx="230">
                  <c:v>1.1668055555555554</c:v>
                </c:pt>
                <c:pt idx="231">
                  <c:v>1.1702777777777778</c:v>
                </c:pt>
                <c:pt idx="232">
                  <c:v>1.1737500000000001</c:v>
                </c:pt>
                <c:pt idx="233">
                  <c:v>1.1772222222222222</c:v>
                </c:pt>
                <c:pt idx="234">
                  <c:v>1.1806944444444445</c:v>
                </c:pt>
                <c:pt idx="235">
                  <c:v>1.1841666666666666</c:v>
                </c:pt>
                <c:pt idx="236">
                  <c:v>1.1876388888888889</c:v>
                </c:pt>
                <c:pt idx="237">
                  <c:v>1.1911111111111112</c:v>
                </c:pt>
                <c:pt idx="238">
                  <c:v>1.1945833333333333</c:v>
                </c:pt>
                <c:pt idx="239">
                  <c:v>1.1980555555555557</c:v>
                </c:pt>
                <c:pt idx="240">
                  <c:v>1.2015162037037037</c:v>
                </c:pt>
                <c:pt idx="241">
                  <c:v>1.2050000000000001</c:v>
                </c:pt>
                <c:pt idx="242">
                  <c:v>1.2084606481481481</c:v>
                </c:pt>
                <c:pt idx="243">
                  <c:v>1.2119097222222222</c:v>
                </c:pt>
                <c:pt idx="244">
                  <c:v>1.2153935185185185</c:v>
                </c:pt>
                <c:pt idx="245">
                  <c:v>1.2188425925925925</c:v>
                </c:pt>
                <c:pt idx="246">
                  <c:v>1.2223263888888889</c:v>
                </c:pt>
                <c:pt idx="247">
                  <c:v>1.225787037037037</c:v>
                </c:pt>
                <c:pt idx="248">
                  <c:v>1.2292592592592593</c:v>
                </c:pt>
                <c:pt idx="249">
                  <c:v>1.2327314814814816</c:v>
                </c:pt>
                <c:pt idx="250">
                  <c:v>1.2362037037037037</c:v>
                </c:pt>
                <c:pt idx="251">
                  <c:v>1.239675925925926</c:v>
                </c:pt>
                <c:pt idx="252">
                  <c:v>1.2431481481481481</c:v>
                </c:pt>
                <c:pt idx="253">
                  <c:v>1.2466203703703704</c:v>
                </c:pt>
                <c:pt idx="254">
                  <c:v>1.2500925925925925</c:v>
                </c:pt>
                <c:pt idx="255">
                  <c:v>1.2535648148148149</c:v>
                </c:pt>
                <c:pt idx="256">
                  <c:v>1.257037037037037</c:v>
                </c:pt>
                <c:pt idx="257">
                  <c:v>1.2605092592592593</c:v>
                </c:pt>
                <c:pt idx="258">
                  <c:v>1.2639814814814816</c:v>
                </c:pt>
                <c:pt idx="259">
                  <c:v>1.2674537037037037</c:v>
                </c:pt>
                <c:pt idx="260">
                  <c:v>1.270925925925926</c:v>
                </c:pt>
                <c:pt idx="261">
                  <c:v>1.2743981481481481</c:v>
                </c:pt>
                <c:pt idx="262">
                  <c:v>1.2778703703703704</c:v>
                </c:pt>
                <c:pt idx="263">
                  <c:v>1.2813425925925925</c:v>
                </c:pt>
                <c:pt idx="264">
                  <c:v>1.2848148148148149</c:v>
                </c:pt>
                <c:pt idx="265">
                  <c:v>1.288287037037037</c:v>
                </c:pt>
                <c:pt idx="266">
                  <c:v>1.2917592592592593</c:v>
                </c:pt>
                <c:pt idx="267">
                  <c:v>1.2952314814814816</c:v>
                </c:pt>
                <c:pt idx="268">
                  <c:v>1.2987037037037037</c:v>
                </c:pt>
                <c:pt idx="269">
                  <c:v>1.302175925925926</c:v>
                </c:pt>
                <c:pt idx="270">
                  <c:v>1.3056481481481481</c:v>
                </c:pt>
                <c:pt idx="271">
                  <c:v>1.3091203703703704</c:v>
                </c:pt>
                <c:pt idx="272">
                  <c:v>1.3125925925925925</c:v>
                </c:pt>
                <c:pt idx="273">
                  <c:v>1.3160648148148149</c:v>
                </c:pt>
                <c:pt idx="274">
                  <c:v>1.319537037037037</c:v>
                </c:pt>
                <c:pt idx="275">
                  <c:v>1.3230092592592593</c:v>
                </c:pt>
                <c:pt idx="276">
                  <c:v>1.3264814814814816</c:v>
                </c:pt>
                <c:pt idx="277">
                  <c:v>1.3299537037037037</c:v>
                </c:pt>
                <c:pt idx="278">
                  <c:v>1.333425925925926</c:v>
                </c:pt>
                <c:pt idx="279">
                  <c:v>1.3368981481481481</c:v>
                </c:pt>
                <c:pt idx="280">
                  <c:v>1.3403703703703704</c:v>
                </c:pt>
                <c:pt idx="281">
                  <c:v>1.3438425925925925</c:v>
                </c:pt>
                <c:pt idx="282">
                  <c:v>1.3473148148148149</c:v>
                </c:pt>
                <c:pt idx="283">
                  <c:v>1.350787037037037</c:v>
                </c:pt>
                <c:pt idx="284">
                  <c:v>1.3542592592592593</c:v>
                </c:pt>
                <c:pt idx="285">
                  <c:v>1.3577314814814814</c:v>
                </c:pt>
                <c:pt idx="286">
                  <c:v>1.3612037037037037</c:v>
                </c:pt>
                <c:pt idx="287">
                  <c:v>1.364675925925926</c:v>
                </c:pt>
                <c:pt idx="288">
                  <c:v>1.3681481481481481</c:v>
                </c:pt>
                <c:pt idx="289">
                  <c:v>1.3716203703703704</c:v>
                </c:pt>
                <c:pt idx="290">
                  <c:v>1.3750925925925925</c:v>
                </c:pt>
                <c:pt idx="291">
                  <c:v>1.3785648148148149</c:v>
                </c:pt>
                <c:pt idx="292">
                  <c:v>1.382037037037037</c:v>
                </c:pt>
                <c:pt idx="293">
                  <c:v>1.3855092592592593</c:v>
                </c:pt>
                <c:pt idx="294">
                  <c:v>1.3889814814814814</c:v>
                </c:pt>
                <c:pt idx="295">
                  <c:v>1.3924537037037037</c:v>
                </c:pt>
                <c:pt idx="296">
                  <c:v>1.395925925925926</c:v>
                </c:pt>
                <c:pt idx="297">
                  <c:v>1.3993981481481481</c:v>
                </c:pt>
                <c:pt idx="298">
                  <c:v>1.4028703703703704</c:v>
                </c:pt>
                <c:pt idx="299">
                  <c:v>1.4063425925925925</c:v>
                </c:pt>
                <c:pt idx="300">
                  <c:v>1.4098148148148149</c:v>
                </c:pt>
                <c:pt idx="301">
                  <c:v>1.413287037037037</c:v>
                </c:pt>
                <c:pt idx="302">
                  <c:v>1.4167592592592593</c:v>
                </c:pt>
                <c:pt idx="303">
                  <c:v>1.4202314814814814</c:v>
                </c:pt>
                <c:pt idx="304">
                  <c:v>1.4237037037037037</c:v>
                </c:pt>
                <c:pt idx="305">
                  <c:v>1.427175925925926</c:v>
                </c:pt>
                <c:pt idx="306">
                  <c:v>1.4306481481481481</c:v>
                </c:pt>
                <c:pt idx="307">
                  <c:v>1.4341203703703704</c:v>
                </c:pt>
                <c:pt idx="308">
                  <c:v>1.4375925925925925</c:v>
                </c:pt>
                <c:pt idx="309">
                  <c:v>1.4410648148148149</c:v>
                </c:pt>
                <c:pt idx="310">
                  <c:v>1.444537037037037</c:v>
                </c:pt>
                <c:pt idx="311">
                  <c:v>1.4480092592592593</c:v>
                </c:pt>
                <c:pt idx="312">
                  <c:v>1.4514814814814814</c:v>
                </c:pt>
                <c:pt idx="313">
                  <c:v>1.4549537037037037</c:v>
                </c:pt>
                <c:pt idx="314">
                  <c:v>1.458425925925926</c:v>
                </c:pt>
                <c:pt idx="315">
                  <c:v>1.4618981481481481</c:v>
                </c:pt>
                <c:pt idx="316">
                  <c:v>1.4653703703703704</c:v>
                </c:pt>
                <c:pt idx="317">
                  <c:v>1.4688425925925925</c:v>
                </c:pt>
                <c:pt idx="318">
                  <c:v>1.4723148148148149</c:v>
                </c:pt>
                <c:pt idx="319">
                  <c:v>1.475787037037037</c:v>
                </c:pt>
                <c:pt idx="320">
                  <c:v>1.4792592592592593</c:v>
                </c:pt>
                <c:pt idx="321">
                  <c:v>1.4827314814814814</c:v>
                </c:pt>
                <c:pt idx="322">
                  <c:v>1.4862037037037037</c:v>
                </c:pt>
                <c:pt idx="323">
                  <c:v>1.489675925925926</c:v>
                </c:pt>
                <c:pt idx="324">
                  <c:v>1.4931481481481481</c:v>
                </c:pt>
                <c:pt idx="325">
                  <c:v>1.4966203703703704</c:v>
                </c:pt>
                <c:pt idx="326">
                  <c:v>2.1042592592592593</c:v>
                </c:pt>
                <c:pt idx="327">
                  <c:v>2.1077314814814816</c:v>
                </c:pt>
                <c:pt idx="328">
                  <c:v>2.1112037037037039</c:v>
                </c:pt>
                <c:pt idx="329">
                  <c:v>2.1146759259259258</c:v>
                </c:pt>
                <c:pt idx="330">
                  <c:v>2.1285648148148146</c:v>
                </c:pt>
                <c:pt idx="331">
                  <c:v>2.132037037037037</c:v>
                </c:pt>
                <c:pt idx="332">
                  <c:v>2.1355092592592593</c:v>
                </c:pt>
                <c:pt idx="333">
                  <c:v>2.1389814814814816</c:v>
                </c:pt>
                <c:pt idx="334">
                  <c:v>2.1424537037037039</c:v>
                </c:pt>
                <c:pt idx="335">
                  <c:v>2.1459259259259258</c:v>
                </c:pt>
                <c:pt idx="336">
                  <c:v>2.1493981481481481</c:v>
                </c:pt>
                <c:pt idx="337">
                  <c:v>2.1528703703703704</c:v>
                </c:pt>
                <c:pt idx="338">
                  <c:v>2.1563541666666666</c:v>
                </c:pt>
                <c:pt idx="339">
                  <c:v>2.1598263888888889</c:v>
                </c:pt>
                <c:pt idx="340">
                  <c:v>2.163287037037037</c:v>
                </c:pt>
                <c:pt idx="341">
                  <c:v>2.1667824074074074</c:v>
                </c:pt>
                <c:pt idx="342">
                  <c:v>2.1702546296296297</c:v>
                </c:pt>
                <c:pt idx="343">
                  <c:v>2.1737152777777777</c:v>
                </c:pt>
                <c:pt idx="344">
                  <c:v>2.1771875000000001</c:v>
                </c:pt>
                <c:pt idx="345">
                  <c:v>2.1806597222222224</c:v>
                </c:pt>
                <c:pt idx="346">
                  <c:v>2.1841319444444443</c:v>
                </c:pt>
                <c:pt idx="347">
                  <c:v>2.1876041666666666</c:v>
                </c:pt>
                <c:pt idx="348">
                  <c:v>2.1910763888888889</c:v>
                </c:pt>
                <c:pt idx="349">
                  <c:v>2.194560185185185</c:v>
                </c:pt>
                <c:pt idx="350">
                  <c:v>2.1980208333333335</c:v>
                </c:pt>
                <c:pt idx="351">
                  <c:v>2.2014930555555554</c:v>
                </c:pt>
                <c:pt idx="352">
                  <c:v>2.2049652777777777</c:v>
                </c:pt>
                <c:pt idx="353">
                  <c:v>2.2084375000000001</c:v>
                </c:pt>
                <c:pt idx="354">
                  <c:v>2.2119328703703705</c:v>
                </c:pt>
                <c:pt idx="355">
                  <c:v>2.2154166666666666</c:v>
                </c:pt>
                <c:pt idx="356">
                  <c:v>2.2189004629629627</c:v>
                </c:pt>
                <c:pt idx="357">
                  <c:v>2.222372685185185</c:v>
                </c:pt>
                <c:pt idx="358">
                  <c:v>2.2258217592592593</c:v>
                </c:pt>
                <c:pt idx="359">
                  <c:v>2.2292708333333335</c:v>
                </c:pt>
                <c:pt idx="360">
                  <c:v>2.2327430555555554</c:v>
                </c:pt>
                <c:pt idx="361">
                  <c:v>2.2362152777777777</c:v>
                </c:pt>
                <c:pt idx="362">
                  <c:v>2.2396759259259258</c:v>
                </c:pt>
                <c:pt idx="363">
                  <c:v>2.2431597222222224</c:v>
                </c:pt>
                <c:pt idx="364">
                  <c:v>2.2466203703703704</c:v>
                </c:pt>
                <c:pt idx="365">
                  <c:v>2.2501041666666666</c:v>
                </c:pt>
                <c:pt idx="366">
                  <c:v>2.2535648148148146</c:v>
                </c:pt>
                <c:pt idx="367">
                  <c:v>2.257037037037037</c:v>
                </c:pt>
                <c:pt idx="368">
                  <c:v>2.2605092592592593</c:v>
                </c:pt>
                <c:pt idx="369">
                  <c:v>2.2639814814814816</c:v>
                </c:pt>
                <c:pt idx="370">
                  <c:v>2.2674537037037039</c:v>
                </c:pt>
                <c:pt idx="371">
                  <c:v>2.2709259259259258</c:v>
                </c:pt>
                <c:pt idx="372">
                  <c:v>2.2743981481481481</c:v>
                </c:pt>
                <c:pt idx="373">
                  <c:v>2.2778703703703704</c:v>
                </c:pt>
                <c:pt idx="374">
                  <c:v>2.2813425925925928</c:v>
                </c:pt>
                <c:pt idx="375">
                  <c:v>2.2848148148148146</c:v>
                </c:pt>
                <c:pt idx="376">
                  <c:v>2.288287037037037</c:v>
                </c:pt>
                <c:pt idx="377">
                  <c:v>2.2917592592592593</c:v>
                </c:pt>
                <c:pt idx="378">
                  <c:v>2.2952314814814816</c:v>
                </c:pt>
                <c:pt idx="379">
                  <c:v>2.2987037037037039</c:v>
                </c:pt>
                <c:pt idx="380">
                  <c:v>2.3021759259259258</c:v>
                </c:pt>
                <c:pt idx="381">
                  <c:v>2.3056481481481481</c:v>
                </c:pt>
                <c:pt idx="382">
                  <c:v>2.3091203703703704</c:v>
                </c:pt>
                <c:pt idx="383">
                  <c:v>2.3125925925925928</c:v>
                </c:pt>
                <c:pt idx="384">
                  <c:v>2.3160648148148146</c:v>
                </c:pt>
                <c:pt idx="385">
                  <c:v>2.319537037037037</c:v>
                </c:pt>
                <c:pt idx="386">
                  <c:v>2.3230092592592593</c:v>
                </c:pt>
                <c:pt idx="387">
                  <c:v>2.3264814814814816</c:v>
                </c:pt>
                <c:pt idx="388">
                  <c:v>2.3299537037037039</c:v>
                </c:pt>
                <c:pt idx="389">
                  <c:v>2.3334259259259258</c:v>
                </c:pt>
                <c:pt idx="390">
                  <c:v>2.3368981481481481</c:v>
                </c:pt>
                <c:pt idx="391">
                  <c:v>2.3403703703703704</c:v>
                </c:pt>
                <c:pt idx="392">
                  <c:v>2.3438425925925928</c:v>
                </c:pt>
                <c:pt idx="393">
                  <c:v>2.3473148148148146</c:v>
                </c:pt>
                <c:pt idx="394">
                  <c:v>2.350787037037037</c:v>
                </c:pt>
                <c:pt idx="395">
                  <c:v>2.3542592592592593</c:v>
                </c:pt>
                <c:pt idx="396">
                  <c:v>2.3577314814814816</c:v>
                </c:pt>
                <c:pt idx="397">
                  <c:v>2.3612037037037039</c:v>
                </c:pt>
                <c:pt idx="398">
                  <c:v>2.3646759259259258</c:v>
                </c:pt>
                <c:pt idx="399">
                  <c:v>2.3681481481481481</c:v>
                </c:pt>
                <c:pt idx="400">
                  <c:v>2.3716203703703704</c:v>
                </c:pt>
                <c:pt idx="401">
                  <c:v>2.3750925925925928</c:v>
                </c:pt>
                <c:pt idx="402">
                  <c:v>2.3785648148148146</c:v>
                </c:pt>
                <c:pt idx="403">
                  <c:v>2.382037037037037</c:v>
                </c:pt>
                <c:pt idx="404">
                  <c:v>2.3855092592592593</c:v>
                </c:pt>
                <c:pt idx="405">
                  <c:v>2.3889814814814816</c:v>
                </c:pt>
                <c:pt idx="406">
                  <c:v>2.3924537037037039</c:v>
                </c:pt>
                <c:pt idx="407">
                  <c:v>2.3959259259259258</c:v>
                </c:pt>
                <c:pt idx="408">
                  <c:v>2.3993981481481481</c:v>
                </c:pt>
                <c:pt idx="409">
                  <c:v>2.4028703703703704</c:v>
                </c:pt>
                <c:pt idx="410">
                  <c:v>2.4063425925925928</c:v>
                </c:pt>
                <c:pt idx="411">
                  <c:v>2.4098148148148146</c:v>
                </c:pt>
                <c:pt idx="412">
                  <c:v>2.413287037037037</c:v>
                </c:pt>
                <c:pt idx="413">
                  <c:v>2.4167592592592593</c:v>
                </c:pt>
                <c:pt idx="414">
                  <c:v>2.4202314814814816</c:v>
                </c:pt>
                <c:pt idx="415">
                  <c:v>2.4237037037037039</c:v>
                </c:pt>
                <c:pt idx="416">
                  <c:v>2.4271759259259258</c:v>
                </c:pt>
                <c:pt idx="417">
                  <c:v>2.4306481481481481</c:v>
                </c:pt>
                <c:pt idx="418">
                  <c:v>2.4341203703703704</c:v>
                </c:pt>
                <c:pt idx="419">
                  <c:v>2.4375925925925928</c:v>
                </c:pt>
                <c:pt idx="420">
                  <c:v>2.4410648148148146</c:v>
                </c:pt>
                <c:pt idx="421">
                  <c:v>2.444537037037037</c:v>
                </c:pt>
                <c:pt idx="422">
                  <c:v>2.4480092592592593</c:v>
                </c:pt>
                <c:pt idx="423">
                  <c:v>2.4514814814814816</c:v>
                </c:pt>
                <c:pt idx="424">
                  <c:v>2.4549537037037039</c:v>
                </c:pt>
                <c:pt idx="425">
                  <c:v>2.4584259259259258</c:v>
                </c:pt>
                <c:pt idx="426">
                  <c:v>2.4618981481481481</c:v>
                </c:pt>
                <c:pt idx="427">
                  <c:v>2.4653703703703704</c:v>
                </c:pt>
                <c:pt idx="428">
                  <c:v>2.4688425925925928</c:v>
                </c:pt>
                <c:pt idx="429">
                  <c:v>2.4723148148148146</c:v>
                </c:pt>
                <c:pt idx="430">
                  <c:v>2.475787037037037</c:v>
                </c:pt>
                <c:pt idx="431">
                  <c:v>2.4792592592592593</c:v>
                </c:pt>
                <c:pt idx="432">
                  <c:v>2.4827314814814816</c:v>
                </c:pt>
                <c:pt idx="433">
                  <c:v>2.4862037037037039</c:v>
                </c:pt>
                <c:pt idx="434">
                  <c:v>2.4896759259259258</c:v>
                </c:pt>
                <c:pt idx="435">
                  <c:v>2.4931481481481481</c:v>
                </c:pt>
                <c:pt idx="436">
                  <c:v>2.4966203703703704</c:v>
                </c:pt>
                <c:pt idx="437">
                  <c:v>2.5000925925925928</c:v>
                </c:pt>
                <c:pt idx="438">
                  <c:v>3.1285648148148146</c:v>
                </c:pt>
                <c:pt idx="439">
                  <c:v>3.132037037037037</c:v>
                </c:pt>
                <c:pt idx="440">
                  <c:v>3.1355092592592593</c:v>
                </c:pt>
                <c:pt idx="441">
                  <c:v>3.1389814814814816</c:v>
                </c:pt>
                <c:pt idx="442">
                  <c:v>3.1424537037037039</c:v>
                </c:pt>
                <c:pt idx="443">
                  <c:v>3.1459259259259258</c:v>
                </c:pt>
                <c:pt idx="444">
                  <c:v>3.1493981481481481</c:v>
                </c:pt>
                <c:pt idx="445">
                  <c:v>3.1528703703703704</c:v>
                </c:pt>
                <c:pt idx="446">
                  <c:v>3.1563541666666666</c:v>
                </c:pt>
                <c:pt idx="447">
                  <c:v>3.1598379629629632</c:v>
                </c:pt>
                <c:pt idx="448">
                  <c:v>3.163310185185185</c:v>
                </c:pt>
                <c:pt idx="449">
                  <c:v>3.1667708333333335</c:v>
                </c:pt>
                <c:pt idx="450">
                  <c:v>3.1702546296296297</c:v>
                </c:pt>
                <c:pt idx="451">
                  <c:v>3.1737384259259258</c:v>
                </c:pt>
                <c:pt idx="452">
                  <c:v>3.1771990740740739</c:v>
                </c:pt>
                <c:pt idx="453">
                  <c:v>3.1806597222222224</c:v>
                </c:pt>
                <c:pt idx="454">
                  <c:v>3.1841435185185185</c:v>
                </c:pt>
                <c:pt idx="455">
                  <c:v>3.1875925925925928</c:v>
                </c:pt>
                <c:pt idx="456">
                  <c:v>3.1910648148148146</c:v>
                </c:pt>
                <c:pt idx="457">
                  <c:v>3.1945486111111112</c:v>
                </c:pt>
                <c:pt idx="458">
                  <c:v>3.1980208333333335</c:v>
                </c:pt>
                <c:pt idx="459">
                  <c:v>3.2015046296296297</c:v>
                </c:pt>
                <c:pt idx="460">
                  <c:v>3.204976851851852</c:v>
                </c:pt>
                <c:pt idx="461">
                  <c:v>3.2084722222222224</c:v>
                </c:pt>
                <c:pt idx="462">
                  <c:v>3.2119212962962962</c:v>
                </c:pt>
                <c:pt idx="463">
                  <c:v>3.2153703703703704</c:v>
                </c:pt>
                <c:pt idx="464">
                  <c:v>3.2188657407407408</c:v>
                </c:pt>
                <c:pt idx="465">
                  <c:v>3.2223379629629632</c:v>
                </c:pt>
                <c:pt idx="466">
                  <c:v>3.2257986111111112</c:v>
                </c:pt>
                <c:pt idx="467">
                  <c:v>3.2292592592592593</c:v>
                </c:pt>
                <c:pt idx="468">
                  <c:v>3.2327662037037035</c:v>
                </c:pt>
                <c:pt idx="469">
                  <c:v>3.2362037037037039</c:v>
                </c:pt>
                <c:pt idx="470">
                  <c:v>3.2396759259259258</c:v>
                </c:pt>
                <c:pt idx="471">
                  <c:v>3.2431712962962962</c:v>
                </c:pt>
                <c:pt idx="472">
                  <c:v>3.2466319444444443</c:v>
                </c:pt>
                <c:pt idx="473">
                  <c:v>3.2501041666666666</c:v>
                </c:pt>
                <c:pt idx="474">
                  <c:v>3.2535648148148146</c:v>
                </c:pt>
                <c:pt idx="475">
                  <c:v>3.257037037037037</c:v>
                </c:pt>
                <c:pt idx="476">
                  <c:v>3.2605324074074074</c:v>
                </c:pt>
                <c:pt idx="477">
                  <c:v>3.2639814814814816</c:v>
                </c:pt>
                <c:pt idx="478">
                  <c:v>3.2674884259259258</c:v>
                </c:pt>
                <c:pt idx="479">
                  <c:v>3.2709375000000001</c:v>
                </c:pt>
                <c:pt idx="480">
                  <c:v>3.2744212962962962</c:v>
                </c:pt>
                <c:pt idx="481">
                  <c:v>3.2778819444444443</c:v>
                </c:pt>
                <c:pt idx="482">
                  <c:v>3.2813425925925928</c:v>
                </c:pt>
                <c:pt idx="483">
                  <c:v>3.2848148148148146</c:v>
                </c:pt>
                <c:pt idx="484">
                  <c:v>3.288287037037037</c:v>
                </c:pt>
                <c:pt idx="485">
                  <c:v>3.2917592592592593</c:v>
                </c:pt>
                <c:pt idx="486">
                  <c:v>3.2952314814814816</c:v>
                </c:pt>
                <c:pt idx="487">
                  <c:v>3.2987037037037039</c:v>
                </c:pt>
                <c:pt idx="488">
                  <c:v>3.3021759259259258</c:v>
                </c:pt>
                <c:pt idx="489">
                  <c:v>3.3056481481481481</c:v>
                </c:pt>
                <c:pt idx="490">
                  <c:v>3.3091203703703704</c:v>
                </c:pt>
                <c:pt idx="491">
                  <c:v>3.3125925925925928</c:v>
                </c:pt>
                <c:pt idx="492">
                  <c:v>3.3160648148148146</c:v>
                </c:pt>
                <c:pt idx="493">
                  <c:v>3.319560185185185</c:v>
                </c:pt>
                <c:pt idx="494">
                  <c:v>3.3230208333333335</c:v>
                </c:pt>
                <c:pt idx="495">
                  <c:v>3.3265162037037035</c:v>
                </c:pt>
                <c:pt idx="496">
                  <c:v>3.3299537037037039</c:v>
                </c:pt>
                <c:pt idx="497">
                  <c:v>3.3334259259259258</c:v>
                </c:pt>
                <c:pt idx="498">
                  <c:v>3.3369097222222224</c:v>
                </c:pt>
                <c:pt idx="499">
                  <c:v>3.3403703703703704</c:v>
                </c:pt>
                <c:pt idx="500">
                  <c:v>3.3438425925925928</c:v>
                </c:pt>
                <c:pt idx="501">
                  <c:v>3.3473148148148146</c:v>
                </c:pt>
                <c:pt idx="502">
                  <c:v>3.350787037037037</c:v>
                </c:pt>
                <c:pt idx="503">
                  <c:v>3.3542592592592593</c:v>
                </c:pt>
                <c:pt idx="504">
                  <c:v>3.3577314814814816</c:v>
                </c:pt>
                <c:pt idx="505">
                  <c:v>3.3612037037037039</c:v>
                </c:pt>
                <c:pt idx="506">
                  <c:v>3.3646759259259258</c:v>
                </c:pt>
                <c:pt idx="507">
                  <c:v>3.3681481481481481</c:v>
                </c:pt>
                <c:pt idx="508">
                  <c:v>3.3716203703703704</c:v>
                </c:pt>
                <c:pt idx="509">
                  <c:v>3.3750925925925928</c:v>
                </c:pt>
                <c:pt idx="510">
                  <c:v>3.3785648148148146</c:v>
                </c:pt>
                <c:pt idx="511">
                  <c:v>3.382037037037037</c:v>
                </c:pt>
                <c:pt idx="512">
                  <c:v>3.3855092592592593</c:v>
                </c:pt>
                <c:pt idx="513">
                  <c:v>3.3889814814814816</c:v>
                </c:pt>
                <c:pt idx="514">
                  <c:v>3.3924537037037039</c:v>
                </c:pt>
                <c:pt idx="515">
                  <c:v>3.3959259259259258</c:v>
                </c:pt>
                <c:pt idx="516">
                  <c:v>3.3993981481481481</c:v>
                </c:pt>
                <c:pt idx="517">
                  <c:v>3.4028703703703704</c:v>
                </c:pt>
                <c:pt idx="518">
                  <c:v>3.4063425925925928</c:v>
                </c:pt>
                <c:pt idx="519">
                  <c:v>3.4098148148148146</c:v>
                </c:pt>
                <c:pt idx="520">
                  <c:v>3.413287037037037</c:v>
                </c:pt>
                <c:pt idx="521">
                  <c:v>3.4167592592592593</c:v>
                </c:pt>
                <c:pt idx="522">
                  <c:v>3.4202314814814816</c:v>
                </c:pt>
                <c:pt idx="523">
                  <c:v>3.4237037037037039</c:v>
                </c:pt>
                <c:pt idx="524">
                  <c:v>3.4271759259259258</c:v>
                </c:pt>
                <c:pt idx="525">
                  <c:v>3.4306481481481481</c:v>
                </c:pt>
                <c:pt idx="526">
                  <c:v>3.4341203703703704</c:v>
                </c:pt>
                <c:pt idx="527">
                  <c:v>3.4375925925925928</c:v>
                </c:pt>
                <c:pt idx="528">
                  <c:v>3.4410648148148146</c:v>
                </c:pt>
                <c:pt idx="529">
                  <c:v>3.444537037037037</c:v>
                </c:pt>
                <c:pt idx="530">
                  <c:v>3.4480092592592593</c:v>
                </c:pt>
                <c:pt idx="531">
                  <c:v>3.4514814814814816</c:v>
                </c:pt>
                <c:pt idx="532">
                  <c:v>3.4549537037037039</c:v>
                </c:pt>
                <c:pt idx="533">
                  <c:v>3.4584259259259258</c:v>
                </c:pt>
                <c:pt idx="534">
                  <c:v>3.4618981481481481</c:v>
                </c:pt>
                <c:pt idx="535">
                  <c:v>3.4653703703703704</c:v>
                </c:pt>
                <c:pt idx="536">
                  <c:v>3.4688425925925928</c:v>
                </c:pt>
                <c:pt idx="537">
                  <c:v>3.4723148148148146</c:v>
                </c:pt>
                <c:pt idx="538">
                  <c:v>3.475787037037037</c:v>
                </c:pt>
                <c:pt idx="539">
                  <c:v>3.4792592592592593</c:v>
                </c:pt>
                <c:pt idx="540">
                  <c:v>3.4827314814814816</c:v>
                </c:pt>
                <c:pt idx="541">
                  <c:v>3.4862037037037039</c:v>
                </c:pt>
                <c:pt idx="542">
                  <c:v>3.4896759259259258</c:v>
                </c:pt>
                <c:pt idx="543">
                  <c:v>3.4931481481481481</c:v>
                </c:pt>
                <c:pt idx="544">
                  <c:v>3.4966203703703704</c:v>
                </c:pt>
                <c:pt idx="545">
                  <c:v>3.5000925925925928</c:v>
                </c:pt>
                <c:pt idx="546">
                  <c:v>4.1285648148148146</c:v>
                </c:pt>
                <c:pt idx="547">
                  <c:v>4.132037037037037</c:v>
                </c:pt>
                <c:pt idx="548">
                  <c:v>4.1355092592592593</c:v>
                </c:pt>
                <c:pt idx="549">
                  <c:v>4.1389814814814816</c:v>
                </c:pt>
                <c:pt idx="550">
                  <c:v>4.1424537037037039</c:v>
                </c:pt>
                <c:pt idx="551">
                  <c:v>4.1459259259259262</c:v>
                </c:pt>
                <c:pt idx="552">
                  <c:v>4.1494097222222219</c:v>
                </c:pt>
                <c:pt idx="553">
                  <c:v>4.1528819444444443</c:v>
                </c:pt>
                <c:pt idx="554">
                  <c:v>4.1564004629629627</c:v>
                </c:pt>
                <c:pt idx="555">
                  <c:v>4.1598495370370374</c:v>
                </c:pt>
                <c:pt idx="556">
                  <c:v>4.1633333333333331</c:v>
                </c:pt>
                <c:pt idx="557">
                  <c:v>4.1668171296296297</c:v>
                </c:pt>
                <c:pt idx="558">
                  <c:v>4.170289351851852</c:v>
                </c:pt>
                <c:pt idx="559">
                  <c:v>4.1737500000000001</c:v>
                </c:pt>
                <c:pt idx="560">
                  <c:v>4.1772222222222224</c:v>
                </c:pt>
                <c:pt idx="561">
                  <c:v>4.1806944444444447</c:v>
                </c:pt>
                <c:pt idx="562">
                  <c:v>4.184166666666667</c:v>
                </c:pt>
                <c:pt idx="563">
                  <c:v>4.1876388888888885</c:v>
                </c:pt>
                <c:pt idx="564">
                  <c:v>4.1911111111111108</c:v>
                </c:pt>
                <c:pt idx="565">
                  <c:v>4.1945717592592588</c:v>
                </c:pt>
                <c:pt idx="566">
                  <c:v>4.1980439814814812</c:v>
                </c:pt>
                <c:pt idx="567">
                  <c:v>4.2015162037037035</c:v>
                </c:pt>
                <c:pt idx="568">
                  <c:v>4.2049884259259258</c:v>
                </c:pt>
                <c:pt idx="569">
                  <c:v>4.2084606481481481</c:v>
                </c:pt>
                <c:pt idx="570">
                  <c:v>4.2119328703703705</c:v>
                </c:pt>
                <c:pt idx="571">
                  <c:v>4.2154050925925928</c:v>
                </c:pt>
                <c:pt idx="572">
                  <c:v>4.2188773148148151</c:v>
                </c:pt>
                <c:pt idx="573">
                  <c:v>4.2223379629629632</c:v>
                </c:pt>
                <c:pt idx="574">
                  <c:v>4.2258101851851855</c:v>
                </c:pt>
                <c:pt idx="575">
                  <c:v>4.2292824074074078</c:v>
                </c:pt>
                <c:pt idx="576">
                  <c:v>4.2327546296296292</c:v>
                </c:pt>
                <c:pt idx="577">
                  <c:v>4.2362268518518515</c:v>
                </c:pt>
                <c:pt idx="578">
                  <c:v>4.2396990740740739</c:v>
                </c:pt>
                <c:pt idx="579">
                  <c:v>4.2431712962962962</c:v>
                </c:pt>
                <c:pt idx="580">
                  <c:v>4.2466435185185185</c:v>
                </c:pt>
                <c:pt idx="581">
                  <c:v>4.2501157407407408</c:v>
                </c:pt>
                <c:pt idx="582">
                  <c:v>4.2535879629629632</c:v>
                </c:pt>
                <c:pt idx="583">
                  <c:v>4.2570601851851855</c:v>
                </c:pt>
                <c:pt idx="584">
                  <c:v>4.2605324074074078</c:v>
                </c:pt>
                <c:pt idx="585">
                  <c:v>4.2640509259259263</c:v>
                </c:pt>
                <c:pt idx="586">
                  <c:v>4.2675231481481486</c:v>
                </c:pt>
                <c:pt idx="587">
                  <c:v>4.27099537037037</c:v>
                </c:pt>
                <c:pt idx="588">
                  <c:v>4.274456018518519</c:v>
                </c:pt>
                <c:pt idx="589">
                  <c:v>4.277916666666667</c:v>
                </c:pt>
                <c:pt idx="590">
                  <c:v>4.2813888888888894</c:v>
                </c:pt>
                <c:pt idx="591">
                  <c:v>4.2848495370370374</c:v>
                </c:pt>
                <c:pt idx="592">
                  <c:v>4.2883101851851855</c:v>
                </c:pt>
                <c:pt idx="593">
                  <c:v>4.2917708333333335</c:v>
                </c:pt>
                <c:pt idx="594">
                  <c:v>4.2952430555555559</c:v>
                </c:pt>
                <c:pt idx="595">
                  <c:v>4.2987384259259258</c:v>
                </c:pt>
                <c:pt idx="596">
                  <c:v>4.3022106481481481</c:v>
                </c:pt>
                <c:pt idx="597">
                  <c:v>4.3056712962962962</c:v>
                </c:pt>
                <c:pt idx="598">
                  <c:v>4.3091435185185185</c:v>
                </c:pt>
                <c:pt idx="599">
                  <c:v>4.3126157407407408</c:v>
                </c:pt>
                <c:pt idx="600">
                  <c:v>4.3160763888888889</c:v>
                </c:pt>
                <c:pt idx="601">
                  <c:v>4.3195486111111112</c:v>
                </c:pt>
                <c:pt idx="602">
                  <c:v>4.3230208333333335</c:v>
                </c:pt>
                <c:pt idx="603">
                  <c:v>4.3264814814814816</c:v>
                </c:pt>
                <c:pt idx="604">
                  <c:v>4.3299537037037039</c:v>
                </c:pt>
                <c:pt idx="605">
                  <c:v>4.3334490740740739</c:v>
                </c:pt>
                <c:pt idx="606">
                  <c:v>4.3369097222222219</c:v>
                </c:pt>
                <c:pt idx="607">
                  <c:v>4.3403819444444443</c:v>
                </c:pt>
                <c:pt idx="608">
                  <c:v>4.3438541666666666</c:v>
                </c:pt>
                <c:pt idx="609">
                  <c:v>4.3473263888888889</c:v>
                </c:pt>
                <c:pt idx="610">
                  <c:v>4.350787037037037</c:v>
                </c:pt>
                <c:pt idx="611">
                  <c:v>4.3542592592592593</c:v>
                </c:pt>
                <c:pt idx="612">
                  <c:v>4.3577314814814816</c:v>
                </c:pt>
                <c:pt idx="613">
                  <c:v>4.3612037037037039</c:v>
                </c:pt>
                <c:pt idx="614">
                  <c:v>4.3646759259259262</c:v>
                </c:pt>
                <c:pt idx="615">
                  <c:v>4.3681481481481477</c:v>
                </c:pt>
                <c:pt idx="616">
                  <c:v>4.37162037037037</c:v>
                </c:pt>
                <c:pt idx="617">
                  <c:v>4.3750925925925923</c:v>
                </c:pt>
                <c:pt idx="618">
                  <c:v>4.3785763888888889</c:v>
                </c:pt>
                <c:pt idx="619">
                  <c:v>4.382037037037037</c:v>
                </c:pt>
                <c:pt idx="620">
                  <c:v>4.3855092592592593</c:v>
                </c:pt>
                <c:pt idx="621">
                  <c:v>4.3889814814814816</c:v>
                </c:pt>
                <c:pt idx="622">
                  <c:v>4.3924537037037039</c:v>
                </c:pt>
                <c:pt idx="623">
                  <c:v>4.3959259259259262</c:v>
                </c:pt>
                <c:pt idx="624">
                  <c:v>4.3993981481481477</c:v>
                </c:pt>
                <c:pt idx="625">
                  <c:v>4.40287037037037</c:v>
                </c:pt>
                <c:pt idx="626">
                  <c:v>4.4063425925925923</c:v>
                </c:pt>
                <c:pt idx="627">
                  <c:v>4.4098148148148146</c:v>
                </c:pt>
                <c:pt idx="628">
                  <c:v>4.413287037037037</c:v>
                </c:pt>
                <c:pt idx="629">
                  <c:v>4.4167592592592593</c:v>
                </c:pt>
                <c:pt idx="630">
                  <c:v>4.4202314814814816</c:v>
                </c:pt>
                <c:pt idx="631">
                  <c:v>4.4237037037037039</c:v>
                </c:pt>
                <c:pt idx="632">
                  <c:v>4.4271759259259262</c:v>
                </c:pt>
                <c:pt idx="633">
                  <c:v>4.4306481481481477</c:v>
                </c:pt>
                <c:pt idx="634">
                  <c:v>4.43412037037037</c:v>
                </c:pt>
                <c:pt idx="635">
                  <c:v>4.4375925925925923</c:v>
                </c:pt>
                <c:pt idx="636">
                  <c:v>4.4410648148148146</c:v>
                </c:pt>
                <c:pt idx="637">
                  <c:v>4.444537037037037</c:v>
                </c:pt>
                <c:pt idx="638">
                  <c:v>4.4480092592592593</c:v>
                </c:pt>
                <c:pt idx="639">
                  <c:v>4.4514814814814816</c:v>
                </c:pt>
                <c:pt idx="640">
                  <c:v>4.4549537037037039</c:v>
                </c:pt>
                <c:pt idx="641">
                  <c:v>4.4584259259259262</c:v>
                </c:pt>
                <c:pt idx="642">
                  <c:v>4.4618981481481477</c:v>
                </c:pt>
                <c:pt idx="643">
                  <c:v>4.46537037037037</c:v>
                </c:pt>
                <c:pt idx="644">
                  <c:v>4.4688425925925923</c:v>
                </c:pt>
                <c:pt idx="645">
                  <c:v>4.4723148148148146</c:v>
                </c:pt>
                <c:pt idx="646">
                  <c:v>4.475787037037037</c:v>
                </c:pt>
                <c:pt idx="647">
                  <c:v>4.4792592592592593</c:v>
                </c:pt>
                <c:pt idx="648">
                  <c:v>4.4827314814814816</c:v>
                </c:pt>
                <c:pt idx="649">
                  <c:v>4.4862037037037039</c:v>
                </c:pt>
                <c:pt idx="650">
                  <c:v>4.4896759259259262</c:v>
                </c:pt>
                <c:pt idx="651">
                  <c:v>4.4931481481481477</c:v>
                </c:pt>
                <c:pt idx="652">
                  <c:v>4.49662037037037</c:v>
                </c:pt>
                <c:pt idx="653">
                  <c:v>4.5000925925925923</c:v>
                </c:pt>
                <c:pt idx="654">
                  <c:v>4.7461921296296294</c:v>
                </c:pt>
                <c:pt idx="655">
                  <c:v>4.7461921296296294</c:v>
                </c:pt>
                <c:pt idx="656">
                  <c:v>5.1146412037037035</c:v>
                </c:pt>
                <c:pt idx="657">
                  <c:v>5.1181134259259258</c:v>
                </c:pt>
                <c:pt idx="658">
                  <c:v>5.1215856481481481</c:v>
                </c:pt>
                <c:pt idx="659">
                  <c:v>5.1250578703703704</c:v>
                </c:pt>
                <c:pt idx="660">
                  <c:v>5.1285300925925927</c:v>
                </c:pt>
                <c:pt idx="661">
                  <c:v>5.1320023148148151</c:v>
                </c:pt>
                <c:pt idx="662">
                  <c:v>5.1354745370370374</c:v>
                </c:pt>
                <c:pt idx="663">
                  <c:v>5.1389467592592588</c:v>
                </c:pt>
                <c:pt idx="664">
                  <c:v>5.1424189814814811</c:v>
                </c:pt>
                <c:pt idx="665">
                  <c:v>5.1458912037037035</c:v>
                </c:pt>
                <c:pt idx="666">
                  <c:v>5.1493634259259258</c:v>
                </c:pt>
                <c:pt idx="667">
                  <c:v>5.1528356481481481</c:v>
                </c:pt>
                <c:pt idx="668">
                  <c:v>5.1563078703703704</c:v>
                </c:pt>
                <c:pt idx="669">
                  <c:v>5.1597800925925927</c:v>
                </c:pt>
                <c:pt idx="670">
                  <c:v>5.1632523148148151</c:v>
                </c:pt>
                <c:pt idx="671">
                  <c:v>5.1667245370370374</c:v>
                </c:pt>
                <c:pt idx="672">
                  <c:v>5.1701967592592588</c:v>
                </c:pt>
                <c:pt idx="673">
                  <c:v>5.1736689814814811</c:v>
                </c:pt>
                <c:pt idx="674">
                  <c:v>5.1771412037037035</c:v>
                </c:pt>
                <c:pt idx="675">
                  <c:v>5.1806134259259258</c:v>
                </c:pt>
                <c:pt idx="676">
                  <c:v>5.1840856481481481</c:v>
                </c:pt>
                <c:pt idx="677">
                  <c:v>5.1875578703703704</c:v>
                </c:pt>
                <c:pt idx="678">
                  <c:v>5.1910300925925927</c:v>
                </c:pt>
                <c:pt idx="679">
                  <c:v>5.1945023148148151</c:v>
                </c:pt>
                <c:pt idx="680">
                  <c:v>5.1979745370370374</c:v>
                </c:pt>
                <c:pt idx="681">
                  <c:v>5.2014467592592588</c:v>
                </c:pt>
                <c:pt idx="682">
                  <c:v>5.2049189814814811</c:v>
                </c:pt>
                <c:pt idx="683">
                  <c:v>5.2083912037037035</c:v>
                </c:pt>
                <c:pt idx="684">
                  <c:v>5.2118634259259258</c:v>
                </c:pt>
                <c:pt idx="685">
                  <c:v>5.2153356481481481</c:v>
                </c:pt>
                <c:pt idx="686">
                  <c:v>5.2189236111111112</c:v>
                </c:pt>
                <c:pt idx="687">
                  <c:v>5.2223842592592593</c:v>
                </c:pt>
                <c:pt idx="688">
                  <c:v>5.2258680555555559</c:v>
                </c:pt>
                <c:pt idx="689">
                  <c:v>5.2292824074074078</c:v>
                </c:pt>
                <c:pt idx="690">
                  <c:v>5.2328124999999996</c:v>
                </c:pt>
                <c:pt idx="691">
                  <c:v>5.236284722222222</c:v>
                </c:pt>
                <c:pt idx="692">
                  <c:v>5.2397569444444443</c:v>
                </c:pt>
                <c:pt idx="693">
                  <c:v>5.2432291666666666</c:v>
                </c:pt>
                <c:pt idx="694">
                  <c:v>5.2467013888888889</c:v>
                </c:pt>
                <c:pt idx="695">
                  <c:v>5.2501736111111112</c:v>
                </c:pt>
                <c:pt idx="696">
                  <c:v>5.2536458333333336</c:v>
                </c:pt>
                <c:pt idx="697">
                  <c:v>5.2571180555555559</c:v>
                </c:pt>
                <c:pt idx="698">
                  <c:v>5.2605902777777782</c:v>
                </c:pt>
                <c:pt idx="699">
                  <c:v>5.2640624999999996</c:v>
                </c:pt>
                <c:pt idx="700">
                  <c:v>5.267534722222222</c:v>
                </c:pt>
                <c:pt idx="701">
                  <c:v>5.2710069444444443</c:v>
                </c:pt>
                <c:pt idx="702">
                  <c:v>5.2744791666666666</c:v>
                </c:pt>
                <c:pt idx="703">
                  <c:v>5.2779513888888889</c:v>
                </c:pt>
                <c:pt idx="704">
                  <c:v>5.2814236111111112</c:v>
                </c:pt>
                <c:pt idx="705">
                  <c:v>5.2848958333333336</c:v>
                </c:pt>
                <c:pt idx="706">
                  <c:v>5.2883680555555559</c:v>
                </c:pt>
                <c:pt idx="707">
                  <c:v>5.2918402777777782</c:v>
                </c:pt>
                <c:pt idx="708">
                  <c:v>5.2953124999999996</c:v>
                </c:pt>
                <c:pt idx="709">
                  <c:v>5.298784722222222</c:v>
                </c:pt>
                <c:pt idx="710">
                  <c:v>5.30224537037037</c:v>
                </c:pt>
                <c:pt idx="711">
                  <c:v>5.3057175925925923</c:v>
                </c:pt>
                <c:pt idx="712">
                  <c:v>5.3091782407407404</c:v>
                </c:pt>
                <c:pt idx="713">
                  <c:v>5.3126504629629627</c:v>
                </c:pt>
                <c:pt idx="714">
                  <c:v>5.3161111111111108</c:v>
                </c:pt>
                <c:pt idx="715">
                  <c:v>5.3195833333333331</c:v>
                </c:pt>
                <c:pt idx="716">
                  <c:v>5.3230555555555554</c:v>
                </c:pt>
                <c:pt idx="717">
                  <c:v>5.3265162037037035</c:v>
                </c:pt>
                <c:pt idx="718">
                  <c:v>5.3299884259259258</c:v>
                </c:pt>
                <c:pt idx="719">
                  <c:v>5.3334606481481481</c:v>
                </c:pt>
                <c:pt idx="720">
                  <c:v>5.3369328703703705</c:v>
                </c:pt>
                <c:pt idx="721">
                  <c:v>5.3403935185185185</c:v>
                </c:pt>
                <c:pt idx="722">
                  <c:v>5.3438657407407408</c:v>
                </c:pt>
                <c:pt idx="723">
                  <c:v>5.3473379629629632</c:v>
                </c:pt>
                <c:pt idx="724">
                  <c:v>5.3508101851851855</c:v>
                </c:pt>
                <c:pt idx="725">
                  <c:v>5.3542824074074078</c:v>
                </c:pt>
                <c:pt idx="726">
                  <c:v>5.3577430555555559</c:v>
                </c:pt>
                <c:pt idx="727">
                  <c:v>5.3612152777777782</c:v>
                </c:pt>
                <c:pt idx="728">
                  <c:v>5.3646874999999996</c:v>
                </c:pt>
                <c:pt idx="729">
                  <c:v>5.3681597222222219</c:v>
                </c:pt>
                <c:pt idx="730">
                  <c:v>5.3716319444444443</c:v>
                </c:pt>
                <c:pt idx="731">
                  <c:v>5.3751041666666666</c:v>
                </c:pt>
                <c:pt idx="732">
                  <c:v>5.3785763888888889</c:v>
                </c:pt>
                <c:pt idx="733">
                  <c:v>5.3820486111111112</c:v>
                </c:pt>
                <c:pt idx="734">
                  <c:v>5.3855092592592593</c:v>
                </c:pt>
                <c:pt idx="735">
                  <c:v>5.3889814814814816</c:v>
                </c:pt>
                <c:pt idx="736">
                  <c:v>5.3924537037037039</c:v>
                </c:pt>
                <c:pt idx="737">
                  <c:v>5.3959259259259262</c:v>
                </c:pt>
                <c:pt idx="738">
                  <c:v>5.3993981481481477</c:v>
                </c:pt>
                <c:pt idx="739">
                  <c:v>5.40287037037037</c:v>
                </c:pt>
                <c:pt idx="740">
                  <c:v>5.4063425925925923</c:v>
                </c:pt>
                <c:pt idx="741">
                  <c:v>5.4098148148148146</c:v>
                </c:pt>
                <c:pt idx="742">
                  <c:v>5.4132754629629627</c:v>
                </c:pt>
                <c:pt idx="743">
                  <c:v>5.416747685185185</c:v>
                </c:pt>
                <c:pt idx="744">
                  <c:v>5.4202199074074073</c:v>
                </c:pt>
                <c:pt idx="745">
                  <c:v>5.4236921296296297</c:v>
                </c:pt>
                <c:pt idx="746">
                  <c:v>5.4271527777777777</c:v>
                </c:pt>
                <c:pt idx="747">
                  <c:v>5.4306134259259258</c:v>
                </c:pt>
                <c:pt idx="748">
                  <c:v>5.4340856481481481</c:v>
                </c:pt>
                <c:pt idx="749">
                  <c:v>5.4375578703703704</c:v>
                </c:pt>
                <c:pt idx="750">
                  <c:v>5.4410300925925927</c:v>
                </c:pt>
                <c:pt idx="751">
                  <c:v>5.4445138888888884</c:v>
                </c:pt>
                <c:pt idx="752">
                  <c:v>5.4479745370370374</c:v>
                </c:pt>
                <c:pt idx="753">
                  <c:v>5.4514467592592588</c:v>
                </c:pt>
                <c:pt idx="754">
                  <c:v>5.4549189814814811</c:v>
                </c:pt>
                <c:pt idx="755">
                  <c:v>5.4583912037037035</c:v>
                </c:pt>
                <c:pt idx="756">
                  <c:v>5.4618634259259258</c:v>
                </c:pt>
                <c:pt idx="757">
                  <c:v>5.4653356481481481</c:v>
                </c:pt>
                <c:pt idx="758">
                  <c:v>5.4688078703703704</c:v>
                </c:pt>
                <c:pt idx="759">
                  <c:v>5.4722800925925927</c:v>
                </c:pt>
                <c:pt idx="760">
                  <c:v>5.4757523148148151</c:v>
                </c:pt>
                <c:pt idx="761">
                  <c:v>5.4792245370370374</c:v>
                </c:pt>
                <c:pt idx="762">
                  <c:v>5.4826967592592588</c:v>
                </c:pt>
                <c:pt idx="763">
                  <c:v>5.4861689814814811</c:v>
                </c:pt>
                <c:pt idx="764">
                  <c:v>5.4896412037037035</c:v>
                </c:pt>
                <c:pt idx="765">
                  <c:v>5.4931134259259258</c:v>
                </c:pt>
                <c:pt idx="766">
                  <c:v>5.4965856481481481</c:v>
                </c:pt>
                <c:pt idx="767">
                  <c:v>5.5000578703703704</c:v>
                </c:pt>
                <c:pt idx="768">
                  <c:v>6.1042245370370374</c:v>
                </c:pt>
                <c:pt idx="769">
                  <c:v>6.1076967592592588</c:v>
                </c:pt>
                <c:pt idx="770">
                  <c:v>6.1111689814814811</c:v>
                </c:pt>
                <c:pt idx="771">
                  <c:v>6.1146412037037035</c:v>
                </c:pt>
                <c:pt idx="772">
                  <c:v>6.1181134259259258</c:v>
                </c:pt>
                <c:pt idx="773">
                  <c:v>6.1215856481481481</c:v>
                </c:pt>
                <c:pt idx="774">
                  <c:v>6.1250578703703704</c:v>
                </c:pt>
                <c:pt idx="775">
                  <c:v>6.1285300925925927</c:v>
                </c:pt>
                <c:pt idx="776">
                  <c:v>6.1320023148148151</c:v>
                </c:pt>
                <c:pt idx="777">
                  <c:v>6.1354745370370374</c:v>
                </c:pt>
                <c:pt idx="778">
                  <c:v>6.1389467592592588</c:v>
                </c:pt>
                <c:pt idx="779">
                  <c:v>6.1424189814814811</c:v>
                </c:pt>
                <c:pt idx="780">
                  <c:v>6.1458912037037035</c:v>
                </c:pt>
                <c:pt idx="781">
                  <c:v>6.1493634259259258</c:v>
                </c:pt>
                <c:pt idx="782">
                  <c:v>6.1528356481481481</c:v>
                </c:pt>
                <c:pt idx="783">
                  <c:v>6.1563078703703704</c:v>
                </c:pt>
                <c:pt idx="784">
                  <c:v>6.1597800925925927</c:v>
                </c:pt>
                <c:pt idx="785">
                  <c:v>6.1632523148148151</c:v>
                </c:pt>
                <c:pt idx="786">
                  <c:v>6.1667245370370374</c:v>
                </c:pt>
                <c:pt idx="787">
                  <c:v>6.1701967592592588</c:v>
                </c:pt>
                <c:pt idx="788">
                  <c:v>6.1736689814814811</c:v>
                </c:pt>
                <c:pt idx="789">
                  <c:v>6.1771412037037035</c:v>
                </c:pt>
                <c:pt idx="790">
                  <c:v>6.1806134259259258</c:v>
                </c:pt>
                <c:pt idx="791">
                  <c:v>6.1840856481481481</c:v>
                </c:pt>
                <c:pt idx="792">
                  <c:v>6.1910300925925927</c:v>
                </c:pt>
                <c:pt idx="793">
                  <c:v>6.1945023148148151</c:v>
                </c:pt>
                <c:pt idx="794">
                  <c:v>6.1981018518518516</c:v>
                </c:pt>
                <c:pt idx="795">
                  <c:v>6.201539351851852</c:v>
                </c:pt>
                <c:pt idx="796">
                  <c:v>6.2050000000000001</c:v>
                </c:pt>
                <c:pt idx="797">
                  <c:v>6.2084722222222224</c:v>
                </c:pt>
                <c:pt idx="798">
                  <c:v>6.2119444444444447</c:v>
                </c:pt>
                <c:pt idx="799">
                  <c:v>6.215416666666667</c:v>
                </c:pt>
                <c:pt idx="800">
                  <c:v>6.2188773148148151</c:v>
                </c:pt>
                <c:pt idx="801">
                  <c:v>6.2223495370370374</c:v>
                </c:pt>
                <c:pt idx="802">
                  <c:v>6.2258217592592588</c:v>
                </c:pt>
                <c:pt idx="803">
                  <c:v>6.2292939814814812</c:v>
                </c:pt>
                <c:pt idx="804">
                  <c:v>6.2327662037037035</c:v>
                </c:pt>
                <c:pt idx="805">
                  <c:v>6.2362731481481486</c:v>
                </c:pt>
                <c:pt idx="806">
                  <c:v>6.23974537037037</c:v>
                </c:pt>
                <c:pt idx="807">
                  <c:v>6.2432175925925923</c:v>
                </c:pt>
                <c:pt idx="808">
                  <c:v>6.2466898148148147</c:v>
                </c:pt>
                <c:pt idx="809">
                  <c:v>6.250162037037037</c:v>
                </c:pt>
                <c:pt idx="810">
                  <c:v>6.2536342592592593</c:v>
                </c:pt>
                <c:pt idx="811">
                  <c:v>6.2571064814814816</c:v>
                </c:pt>
                <c:pt idx="812">
                  <c:v>6.260578703703704</c:v>
                </c:pt>
                <c:pt idx="813">
                  <c:v>6.2640509259259263</c:v>
                </c:pt>
                <c:pt idx="814">
                  <c:v>6.2675231481481486</c:v>
                </c:pt>
                <c:pt idx="815">
                  <c:v>6.27099537037037</c:v>
                </c:pt>
                <c:pt idx="816">
                  <c:v>6.2744675925925923</c:v>
                </c:pt>
                <c:pt idx="817">
                  <c:v>6.2779398148148147</c:v>
                </c:pt>
                <c:pt idx="818">
                  <c:v>6.281412037037037</c:v>
                </c:pt>
                <c:pt idx="819">
                  <c:v>6.2848958333333336</c:v>
                </c:pt>
                <c:pt idx="820">
                  <c:v>6.2883680555555559</c:v>
                </c:pt>
                <c:pt idx="821">
                  <c:v>6.2918402777777782</c:v>
                </c:pt>
                <c:pt idx="822">
                  <c:v>6.2953124999999996</c:v>
                </c:pt>
                <c:pt idx="823">
                  <c:v>6.2987962962962962</c:v>
                </c:pt>
                <c:pt idx="824">
                  <c:v>6.3022685185185185</c:v>
                </c:pt>
                <c:pt idx="825">
                  <c:v>6.3057407407407409</c:v>
                </c:pt>
                <c:pt idx="826">
                  <c:v>6.3092129629629632</c:v>
                </c:pt>
                <c:pt idx="827">
                  <c:v>6.3126851851851855</c:v>
                </c:pt>
                <c:pt idx="828">
                  <c:v>6.3161689814814812</c:v>
                </c:pt>
                <c:pt idx="829">
                  <c:v>6.3196412037037035</c:v>
                </c:pt>
                <c:pt idx="830">
                  <c:v>6.3231134259259258</c:v>
                </c:pt>
                <c:pt idx="831">
                  <c:v>6.3265856481481482</c:v>
                </c:pt>
                <c:pt idx="832">
                  <c:v>6.3300462962962962</c:v>
                </c:pt>
                <c:pt idx="833">
                  <c:v>6.3335185185185185</c:v>
                </c:pt>
                <c:pt idx="834">
                  <c:v>6.3369907407407409</c:v>
                </c:pt>
                <c:pt idx="835">
                  <c:v>6.3404513888888889</c:v>
                </c:pt>
                <c:pt idx="836">
                  <c:v>6.3439236111111112</c:v>
                </c:pt>
                <c:pt idx="837">
                  <c:v>6.3473958333333336</c:v>
                </c:pt>
                <c:pt idx="838">
                  <c:v>6.3508564814814816</c:v>
                </c:pt>
                <c:pt idx="839">
                  <c:v>6.354328703703704</c:v>
                </c:pt>
                <c:pt idx="840">
                  <c:v>6.3578009259259263</c:v>
                </c:pt>
                <c:pt idx="841">
                  <c:v>6.3612615740740743</c:v>
                </c:pt>
                <c:pt idx="842">
                  <c:v>6.3647337962962967</c:v>
                </c:pt>
                <c:pt idx="843">
                  <c:v>6.368206018518519</c:v>
                </c:pt>
                <c:pt idx="844">
                  <c:v>6.3716782407407404</c:v>
                </c:pt>
                <c:pt idx="845">
                  <c:v>6.3751504629629627</c:v>
                </c:pt>
                <c:pt idx="846">
                  <c:v>6.378622685185185</c:v>
                </c:pt>
                <c:pt idx="847">
                  <c:v>6.3820833333333331</c:v>
                </c:pt>
                <c:pt idx="848">
                  <c:v>6.3855555555555554</c:v>
                </c:pt>
                <c:pt idx="849">
                  <c:v>6.3890277777777778</c:v>
                </c:pt>
                <c:pt idx="850">
                  <c:v>6.3925000000000001</c:v>
                </c:pt>
                <c:pt idx="851">
                  <c:v>6.3959722222222224</c:v>
                </c:pt>
                <c:pt idx="852">
                  <c:v>6.3994444444444447</c:v>
                </c:pt>
                <c:pt idx="853">
                  <c:v>6.402916666666667</c:v>
                </c:pt>
                <c:pt idx="854">
                  <c:v>6.4063888888888894</c:v>
                </c:pt>
                <c:pt idx="855">
                  <c:v>6.4098611111111108</c:v>
                </c:pt>
                <c:pt idx="856">
                  <c:v>6.4133333333333331</c:v>
                </c:pt>
                <c:pt idx="857">
                  <c:v>6.4167939814814812</c:v>
                </c:pt>
                <c:pt idx="858">
                  <c:v>6.4202662037037035</c:v>
                </c:pt>
                <c:pt idx="859">
                  <c:v>6.4237384259259258</c:v>
                </c:pt>
                <c:pt idx="860">
                  <c:v>6.4272106481481481</c:v>
                </c:pt>
                <c:pt idx="861">
                  <c:v>6.4306828703703705</c:v>
                </c:pt>
                <c:pt idx="862">
                  <c:v>6.4341550925925928</c:v>
                </c:pt>
                <c:pt idx="863">
                  <c:v>6.4376273148148151</c:v>
                </c:pt>
                <c:pt idx="864">
                  <c:v>6.4410995370370374</c:v>
                </c:pt>
                <c:pt idx="865">
                  <c:v>6.4445717592592597</c:v>
                </c:pt>
                <c:pt idx="866">
                  <c:v>6.4480324074074078</c:v>
                </c:pt>
                <c:pt idx="867">
                  <c:v>6.4515046296296292</c:v>
                </c:pt>
                <c:pt idx="868">
                  <c:v>6.4549768518518515</c:v>
                </c:pt>
                <c:pt idx="869">
                  <c:v>6.4584490740740739</c:v>
                </c:pt>
                <c:pt idx="870">
                  <c:v>6.4619097222222219</c:v>
                </c:pt>
                <c:pt idx="871">
                  <c:v>6.4653819444444443</c:v>
                </c:pt>
                <c:pt idx="872">
                  <c:v>6.4688425925925923</c:v>
                </c:pt>
                <c:pt idx="873">
                  <c:v>6.472291666666667</c:v>
                </c:pt>
                <c:pt idx="874">
                  <c:v>6.4757638888888884</c:v>
                </c:pt>
                <c:pt idx="875">
                  <c:v>6.4792245370370374</c:v>
                </c:pt>
                <c:pt idx="876">
                  <c:v>6.4826967592592588</c:v>
                </c:pt>
                <c:pt idx="877">
                  <c:v>6.4861689814814811</c:v>
                </c:pt>
                <c:pt idx="878">
                  <c:v>6.4896412037037035</c:v>
                </c:pt>
                <c:pt idx="879">
                  <c:v>6.4931134259259258</c:v>
                </c:pt>
                <c:pt idx="880">
                  <c:v>6.4965856481481481</c:v>
                </c:pt>
                <c:pt idx="881">
                  <c:v>6.5000578703703704</c:v>
                </c:pt>
                <c:pt idx="882">
                  <c:v>7.1250578703703704</c:v>
                </c:pt>
                <c:pt idx="883">
                  <c:v>7.1285300925925927</c:v>
                </c:pt>
                <c:pt idx="884">
                  <c:v>7.1320023148148151</c:v>
                </c:pt>
                <c:pt idx="885">
                  <c:v>7.1354745370370374</c:v>
                </c:pt>
                <c:pt idx="886">
                  <c:v>7.1389467592592588</c:v>
                </c:pt>
                <c:pt idx="887">
                  <c:v>7.1424189814814811</c:v>
                </c:pt>
                <c:pt idx="888">
                  <c:v>7.1458912037037035</c:v>
                </c:pt>
                <c:pt idx="889">
                  <c:v>7.1493865740740743</c:v>
                </c:pt>
                <c:pt idx="890">
                  <c:v>7.1529050925925928</c:v>
                </c:pt>
                <c:pt idx="891">
                  <c:v>7.156412037037037</c:v>
                </c:pt>
                <c:pt idx="892">
                  <c:v>7.1598958333333336</c:v>
                </c:pt>
                <c:pt idx="893">
                  <c:v>7.1633796296296293</c:v>
                </c:pt>
                <c:pt idx="894">
                  <c:v>7.1668518518518516</c:v>
                </c:pt>
                <c:pt idx="895">
                  <c:v>7.1703240740740739</c:v>
                </c:pt>
                <c:pt idx="896">
                  <c:v>7.1737962962962962</c:v>
                </c:pt>
                <c:pt idx="897">
                  <c:v>7.1772685185185185</c:v>
                </c:pt>
                <c:pt idx="898">
                  <c:v>7.1807407407407409</c:v>
                </c:pt>
                <c:pt idx="899">
                  <c:v>7.1842013888888889</c:v>
                </c:pt>
                <c:pt idx="900">
                  <c:v>7.1876736111111112</c:v>
                </c:pt>
                <c:pt idx="901">
                  <c:v>7.1911458333333336</c:v>
                </c:pt>
                <c:pt idx="902">
                  <c:v>7.1946064814814816</c:v>
                </c:pt>
                <c:pt idx="903">
                  <c:v>7.198078703703704</c:v>
                </c:pt>
                <c:pt idx="904">
                  <c:v>7.2015509259259263</c:v>
                </c:pt>
                <c:pt idx="905">
                  <c:v>7.2050231481481486</c:v>
                </c:pt>
                <c:pt idx="906">
                  <c:v>7.2084837962962967</c:v>
                </c:pt>
                <c:pt idx="907">
                  <c:v>7.211956018518519</c:v>
                </c:pt>
                <c:pt idx="908">
                  <c:v>7.2154282407407404</c:v>
                </c:pt>
                <c:pt idx="909">
                  <c:v>7.2189004629629627</c:v>
                </c:pt>
                <c:pt idx="910">
                  <c:v>7.222372685185185</c:v>
                </c:pt>
                <c:pt idx="911">
                  <c:v>7.2258449074074074</c:v>
                </c:pt>
                <c:pt idx="912">
                  <c:v>7.2293055555555554</c:v>
                </c:pt>
                <c:pt idx="913">
                  <c:v>7.2327546296296292</c:v>
                </c:pt>
                <c:pt idx="914">
                  <c:v>7.2362268518518515</c:v>
                </c:pt>
                <c:pt idx="915">
                  <c:v>7.2396990740740739</c:v>
                </c:pt>
                <c:pt idx="916">
                  <c:v>7.243206018518519</c:v>
                </c:pt>
                <c:pt idx="917">
                  <c:v>7.2466782407407404</c:v>
                </c:pt>
                <c:pt idx="918">
                  <c:v>7.2501504629629627</c:v>
                </c:pt>
                <c:pt idx="919">
                  <c:v>7.253622685185185</c:v>
                </c:pt>
                <c:pt idx="920">
                  <c:v>7.2570949074074074</c:v>
                </c:pt>
                <c:pt idx="921">
                  <c:v>7.2605671296296297</c:v>
                </c:pt>
                <c:pt idx="922">
                  <c:v>7.264039351851852</c:v>
                </c:pt>
                <c:pt idx="923">
                  <c:v>7.2675115740740743</c:v>
                </c:pt>
                <c:pt idx="924">
                  <c:v>7.2709837962962967</c:v>
                </c:pt>
                <c:pt idx="925">
                  <c:v>7.274456018518519</c:v>
                </c:pt>
                <c:pt idx="926">
                  <c:v>7.2779282407407404</c:v>
                </c:pt>
                <c:pt idx="927">
                  <c:v>7.2814004629629627</c:v>
                </c:pt>
                <c:pt idx="928">
                  <c:v>7.284872685185185</c:v>
                </c:pt>
                <c:pt idx="929">
                  <c:v>7.2883564814814816</c:v>
                </c:pt>
                <c:pt idx="930">
                  <c:v>7.291828703703704</c:v>
                </c:pt>
                <c:pt idx="931">
                  <c:v>7.2953009259259263</c:v>
                </c:pt>
                <c:pt idx="932">
                  <c:v>7.2987731481481486</c:v>
                </c:pt>
                <c:pt idx="933">
                  <c:v>7.3022569444444443</c:v>
                </c:pt>
                <c:pt idx="934">
                  <c:v>7.3057291666666666</c:v>
                </c:pt>
                <c:pt idx="935">
                  <c:v>7.3092013888888889</c:v>
                </c:pt>
                <c:pt idx="936">
                  <c:v>7.3126851851851855</c:v>
                </c:pt>
                <c:pt idx="937">
                  <c:v>7.3161574074074078</c:v>
                </c:pt>
                <c:pt idx="938">
                  <c:v>7.3196296296296293</c:v>
                </c:pt>
                <c:pt idx="939">
                  <c:v>7.3231018518518516</c:v>
                </c:pt>
                <c:pt idx="940">
                  <c:v>7.3265740740740739</c:v>
                </c:pt>
                <c:pt idx="941">
                  <c:v>7.3300462962962962</c:v>
                </c:pt>
                <c:pt idx="942">
                  <c:v>7.3335185185185185</c:v>
                </c:pt>
                <c:pt idx="943">
                  <c:v>7.3370023148148151</c:v>
                </c:pt>
                <c:pt idx="944">
                  <c:v>7.3404745370370375</c:v>
                </c:pt>
                <c:pt idx="945">
                  <c:v>7.3439467592592589</c:v>
                </c:pt>
                <c:pt idx="946">
                  <c:v>7.3474189814814812</c:v>
                </c:pt>
                <c:pt idx="947">
                  <c:v>7.3508912037037035</c:v>
                </c:pt>
                <c:pt idx="948">
                  <c:v>7.3543634259259258</c:v>
                </c:pt>
                <c:pt idx="949">
                  <c:v>7.3578356481481482</c:v>
                </c:pt>
                <c:pt idx="950">
                  <c:v>7.3613078703703705</c:v>
                </c:pt>
                <c:pt idx="951">
                  <c:v>7.3647800925925928</c:v>
                </c:pt>
                <c:pt idx="952">
                  <c:v>7.3682523148148151</c:v>
                </c:pt>
                <c:pt idx="953">
                  <c:v>7.3717245370370375</c:v>
                </c:pt>
                <c:pt idx="954">
                  <c:v>7.3751851851851855</c:v>
                </c:pt>
                <c:pt idx="955">
                  <c:v>7.3786574074074078</c:v>
                </c:pt>
                <c:pt idx="956">
                  <c:v>7.3821180555555559</c:v>
                </c:pt>
                <c:pt idx="957">
                  <c:v>7.3855902777777782</c:v>
                </c:pt>
                <c:pt idx="958">
                  <c:v>7.3890624999999996</c:v>
                </c:pt>
                <c:pt idx="959">
                  <c:v>7.3925231481481486</c:v>
                </c:pt>
                <c:pt idx="960">
                  <c:v>7.39599537037037</c:v>
                </c:pt>
                <c:pt idx="961">
                  <c:v>7.3994675925925923</c:v>
                </c:pt>
                <c:pt idx="962">
                  <c:v>7.4029398148148147</c:v>
                </c:pt>
                <c:pt idx="963">
                  <c:v>7.406412037037037</c:v>
                </c:pt>
                <c:pt idx="964">
                  <c:v>7.409872685185185</c:v>
                </c:pt>
                <c:pt idx="965">
                  <c:v>7.4133449074074074</c:v>
                </c:pt>
                <c:pt idx="966">
                  <c:v>7.4168171296296297</c:v>
                </c:pt>
                <c:pt idx="967">
                  <c:v>7.4202777777777778</c:v>
                </c:pt>
                <c:pt idx="968">
                  <c:v>7.4237500000000001</c:v>
                </c:pt>
                <c:pt idx="969">
                  <c:v>7.4272222222222224</c:v>
                </c:pt>
                <c:pt idx="970">
                  <c:v>7.4306944444444447</c:v>
                </c:pt>
                <c:pt idx="971">
                  <c:v>7.434166666666667</c:v>
                </c:pt>
                <c:pt idx="972">
                  <c:v>7.4376273148148151</c:v>
                </c:pt>
                <c:pt idx="973">
                  <c:v>7.4410995370370374</c:v>
                </c:pt>
                <c:pt idx="974">
                  <c:v>7.4445717592592597</c:v>
                </c:pt>
                <c:pt idx="975">
                  <c:v>7.4480439814814812</c:v>
                </c:pt>
                <c:pt idx="976">
                  <c:v>7.4515046296296292</c:v>
                </c:pt>
                <c:pt idx="977">
                  <c:v>7.4549768518518515</c:v>
                </c:pt>
                <c:pt idx="978">
                  <c:v>7.4584490740740739</c:v>
                </c:pt>
                <c:pt idx="979">
                  <c:v>7.4619097222222219</c:v>
                </c:pt>
                <c:pt idx="980">
                  <c:v>7.4653819444444443</c:v>
                </c:pt>
                <c:pt idx="981">
                  <c:v>7.4688425925925923</c:v>
                </c:pt>
                <c:pt idx="982">
                  <c:v>7.4723032407407404</c:v>
                </c:pt>
                <c:pt idx="983">
                  <c:v>7.4757638888888884</c:v>
                </c:pt>
                <c:pt idx="984">
                  <c:v>7.4792361111111108</c:v>
                </c:pt>
                <c:pt idx="985">
                  <c:v>7.4826967592592588</c:v>
                </c:pt>
                <c:pt idx="986">
                  <c:v>7.4861689814814811</c:v>
                </c:pt>
                <c:pt idx="987">
                  <c:v>7.4896412037037035</c:v>
                </c:pt>
              </c:numCache>
            </c:numRef>
          </c:xVal>
          <c:yVal>
            <c:numRef>
              <c:f>SQM!$AC$13:$AC$59326</c:f>
              <c:numCache>
                <c:formatCode>0.00</c:formatCode>
                <c:ptCount val="593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0.94700000000000006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0.89500000000000002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0.82799999999999996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0.747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0.65400000000000003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0.55200000000000005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0.44400000000000001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0.33600000000000002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0.23199999999999998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800-49B7-A7C7-2AFB98B590E4}"/>
            </c:ext>
          </c:extLst>
        </c:ser>
        <c:ser>
          <c:idx val="9"/>
          <c:order val="9"/>
          <c:tx>
            <c:v>Clear&amp;Dark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Summary!$AE$3:$AE$501</c:f>
              <c:numCache>
                <c:formatCode>0.000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1.1841666666666666</c:v>
                </c:pt>
                <c:pt idx="3">
                  <c:v>2.2154166666666666</c:v>
                </c:pt>
                <c:pt idx="4">
                  <c:v>3.2639814814814816</c:v>
                </c:pt>
                <c:pt idx="5">
                  <c:v>4.170289351851852</c:v>
                </c:pt>
                <c:pt idx="6">
                  <c:v>5.2848958333333336</c:v>
                </c:pt>
                <c:pt idx="7">
                  <c:v>6.3196412037037035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Summary!$AC$3:$AC$501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200-9800-49B7-A7C7-2AFB98B59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042128"/>
        <c:axId val="514040160"/>
      </c:scatterChart>
      <c:valAx>
        <c:axId val="473478216"/>
        <c:scaling>
          <c:orientation val="minMax"/>
          <c:max val="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  <a:alpha val="50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bg1"/>
                    </a:solidFill>
                  </a:rPr>
                  <a:t>UT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8544"/>
        <c:crosses val="max"/>
        <c:crossBetween val="midCat"/>
        <c:majorUnit val="1"/>
      </c:valAx>
      <c:valAx>
        <c:axId val="473478544"/>
        <c:scaling>
          <c:orientation val="maxMin"/>
          <c:max val="23.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  <a:alpha val="52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bg1"/>
                    </a:solidFill>
                  </a:rPr>
                  <a:t>MPSAS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8216"/>
        <c:crosses val="autoZero"/>
        <c:crossBetween val="midCat"/>
      </c:valAx>
      <c:valAx>
        <c:axId val="514040160"/>
        <c:scaling>
          <c:orientation val="minMax"/>
          <c:max val="11"/>
          <c:min val="-0.5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042128"/>
        <c:crosses val="max"/>
        <c:crossBetween val="midCat"/>
      </c:valAx>
      <c:valAx>
        <c:axId val="51404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040160"/>
        <c:crosses val="autoZero"/>
        <c:crossBetween val="midCat"/>
      </c:valAx>
      <c:spPr>
        <a:solidFill>
          <a:schemeClr val="tx1"/>
        </a:solidFill>
        <a:ln w="19050">
          <a:solidFill>
            <a:schemeClr val="tx1"/>
          </a:solidFill>
        </a:ln>
        <a:effectLst/>
      </c:spPr>
    </c:plotArea>
    <c:legend>
      <c:legendPos val="t"/>
      <c:legendEntry>
        <c:idx val="8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868044592416892E-2"/>
          <c:y val="8.4003976775630318E-2"/>
          <c:w val="0.87560145253060273"/>
          <c:h val="0.81157112021743283"/>
        </c:manualLayout>
      </c:layout>
      <c:scatterChart>
        <c:scatterStyle val="lineMarker"/>
        <c:varyColors val="0"/>
        <c:ser>
          <c:idx val="1"/>
          <c:order val="0"/>
          <c:tx>
            <c:v>Moon down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'1Night'!$F$3:$F$500</c:f>
              <c:numCache>
                <c:formatCode>0.00</c:formatCode>
                <c:ptCount val="498"/>
                <c:pt idx="0">
                  <c:v>3.0013888888888891</c:v>
                </c:pt>
                <c:pt idx="1">
                  <c:v>3.0847222222222221</c:v>
                </c:pt>
                <c:pt idx="2">
                  <c:v>3.1680555555555552</c:v>
                </c:pt>
                <c:pt idx="3">
                  <c:v>3.2513888888888891</c:v>
                </c:pt>
                <c:pt idx="4">
                  <c:v>3.3347222222222221</c:v>
                </c:pt>
                <c:pt idx="5">
                  <c:v>3.4180555555555561</c:v>
                </c:pt>
                <c:pt idx="6">
                  <c:v>3.5013888888888891</c:v>
                </c:pt>
                <c:pt idx="7">
                  <c:v>3.5852777777777778</c:v>
                </c:pt>
                <c:pt idx="8">
                  <c:v>3.6697222222222221</c:v>
                </c:pt>
                <c:pt idx="9">
                  <c:v>3.7538888888888891</c:v>
                </c:pt>
                <c:pt idx="10">
                  <c:v>3.8374999999999995</c:v>
                </c:pt>
                <c:pt idx="11">
                  <c:v>3.9211111111111112</c:v>
                </c:pt>
                <c:pt idx="12">
                  <c:v>4.0044444444444443</c:v>
                </c:pt>
                <c:pt idx="13">
                  <c:v>4.0877777777777782</c:v>
                </c:pt>
                <c:pt idx="14">
                  <c:v>4.1711111111111112</c:v>
                </c:pt>
                <c:pt idx="15">
                  <c:v>4.2544444444444443</c:v>
                </c:pt>
                <c:pt idx="16">
                  <c:v>4.3377777777777782</c:v>
                </c:pt>
                <c:pt idx="17">
                  <c:v>4.4208333333333334</c:v>
                </c:pt>
                <c:pt idx="18">
                  <c:v>4.5041666666666664</c:v>
                </c:pt>
                <c:pt idx="19">
                  <c:v>4.5875000000000004</c:v>
                </c:pt>
                <c:pt idx="20">
                  <c:v>4.6705555555555556</c:v>
                </c:pt>
                <c:pt idx="21">
                  <c:v>4.7538888888888886</c:v>
                </c:pt>
                <c:pt idx="22">
                  <c:v>4.8372222222222225</c:v>
                </c:pt>
                <c:pt idx="23">
                  <c:v>4.9205555555555556</c:v>
                </c:pt>
                <c:pt idx="24">
                  <c:v>5.0036111111111108</c:v>
                </c:pt>
                <c:pt idx="25">
                  <c:v>5.0869444444444447</c:v>
                </c:pt>
                <c:pt idx="26">
                  <c:v>5.1702777777777778</c:v>
                </c:pt>
                <c:pt idx="27">
                  <c:v>5.2536111111111108</c:v>
                </c:pt>
                <c:pt idx="28">
                  <c:v>5.3369444444444447</c:v>
                </c:pt>
                <c:pt idx="29">
                  <c:v>5.4202777777777778</c:v>
                </c:pt>
                <c:pt idx="30">
                  <c:v>5.503333333333333</c:v>
                </c:pt>
                <c:pt idx="31">
                  <c:v>5.5861111111111112</c:v>
                </c:pt>
                <c:pt idx="32">
                  <c:v>5.6694444444444443</c:v>
                </c:pt>
                <c:pt idx="33">
                  <c:v>5.7527777777777782</c:v>
                </c:pt>
                <c:pt idx="34">
                  <c:v>5.8369444444444447</c:v>
                </c:pt>
                <c:pt idx="35">
                  <c:v>5.9202777777777778</c:v>
                </c:pt>
                <c:pt idx="36">
                  <c:v>6.0036111111111108</c:v>
                </c:pt>
                <c:pt idx="37">
                  <c:v>6.0869444444444447</c:v>
                </c:pt>
                <c:pt idx="38">
                  <c:v>6.1702777777777786</c:v>
                </c:pt>
                <c:pt idx="39">
                  <c:v>6.2536111111111108</c:v>
                </c:pt>
                <c:pt idx="40">
                  <c:v>6.3369444444444447</c:v>
                </c:pt>
                <c:pt idx="41">
                  <c:v>6.4202777777777769</c:v>
                </c:pt>
                <c:pt idx="42">
                  <c:v>6.5036111111111108</c:v>
                </c:pt>
                <c:pt idx="43">
                  <c:v>6.5869444444444447</c:v>
                </c:pt>
                <c:pt idx="44">
                  <c:v>6.6702777777777778</c:v>
                </c:pt>
                <c:pt idx="45">
                  <c:v>6.7536111111111108</c:v>
                </c:pt>
                <c:pt idx="46">
                  <c:v>6.8369444444444447</c:v>
                </c:pt>
                <c:pt idx="47">
                  <c:v>6.9205555555555556</c:v>
                </c:pt>
                <c:pt idx="48">
                  <c:v>7.0038888888888877</c:v>
                </c:pt>
                <c:pt idx="49">
                  <c:v>7.0872222222222225</c:v>
                </c:pt>
                <c:pt idx="50">
                  <c:v>7.1705555555555556</c:v>
                </c:pt>
                <c:pt idx="51">
                  <c:v>7.2541666666666664</c:v>
                </c:pt>
                <c:pt idx="52">
                  <c:v>7.3375000000000004</c:v>
                </c:pt>
                <c:pt idx="53">
                  <c:v>7.4208333333333325</c:v>
                </c:pt>
                <c:pt idx="54">
                  <c:v>7.5044444444444443</c:v>
                </c:pt>
                <c:pt idx="55">
                  <c:v>7.5877777777777773</c:v>
                </c:pt>
                <c:pt idx="56">
                  <c:v>7.6711111111111112</c:v>
                </c:pt>
                <c:pt idx="57">
                  <c:v>7.7544444444444451</c:v>
                </c:pt>
                <c:pt idx="58">
                  <c:v>7.8377777777777773</c:v>
                </c:pt>
                <c:pt idx="59">
                  <c:v>7.9211111111111112</c:v>
                </c:pt>
                <c:pt idx="60">
                  <c:v>8.0044444444444451</c:v>
                </c:pt>
                <c:pt idx="61">
                  <c:v>8.088055555555556</c:v>
                </c:pt>
                <c:pt idx="62">
                  <c:v>8.1713888888888881</c:v>
                </c:pt>
                <c:pt idx="63">
                  <c:v>8.2547222222222221</c:v>
                </c:pt>
                <c:pt idx="64">
                  <c:v>8.338055555555556</c:v>
                </c:pt>
                <c:pt idx="65">
                  <c:v>8.4213888888888881</c:v>
                </c:pt>
                <c:pt idx="66">
                  <c:v>8.5047222222222221</c:v>
                </c:pt>
                <c:pt idx="67">
                  <c:v>8.588055555555556</c:v>
                </c:pt>
                <c:pt idx="68">
                  <c:v>8.6713888888888881</c:v>
                </c:pt>
                <c:pt idx="69">
                  <c:v>8.7547222222222221</c:v>
                </c:pt>
                <c:pt idx="70">
                  <c:v>8.838055555555556</c:v>
                </c:pt>
                <c:pt idx="71">
                  <c:v>8.9213888888888881</c:v>
                </c:pt>
                <c:pt idx="72">
                  <c:v>9.0044444444444451</c:v>
                </c:pt>
                <c:pt idx="73">
                  <c:v>9.0877777777777773</c:v>
                </c:pt>
                <c:pt idx="74">
                  <c:v>9.1708333333333325</c:v>
                </c:pt>
                <c:pt idx="75">
                  <c:v>9.2541666666666664</c:v>
                </c:pt>
                <c:pt idx="76">
                  <c:v>9.3375000000000004</c:v>
                </c:pt>
                <c:pt idx="77">
                  <c:v>9.4205555555555556</c:v>
                </c:pt>
                <c:pt idx="78">
                  <c:v>9.5038888888888895</c:v>
                </c:pt>
                <c:pt idx="79">
                  <c:v>9.5872222222222216</c:v>
                </c:pt>
                <c:pt idx="80">
                  <c:v>9.6705555555555556</c:v>
                </c:pt>
                <c:pt idx="81">
                  <c:v>9.7538888888888895</c:v>
                </c:pt>
                <c:pt idx="82">
                  <c:v>9.8369444444444447</c:v>
                </c:pt>
                <c:pt idx="83">
                  <c:v>9.9202777777777786</c:v>
                </c:pt>
                <c:pt idx="84">
                  <c:v>10.003611111111111</c:v>
                </c:pt>
                <c:pt idx="85">
                  <c:v>10.086666666666666</c:v>
                </c:pt>
                <c:pt idx="86">
                  <c:v>10.17</c:v>
                </c:pt>
                <c:pt idx="87">
                  <c:v>10.253333333333334</c:v>
                </c:pt>
                <c:pt idx="88">
                  <c:v>10.336666666666666</c:v>
                </c:pt>
                <c:pt idx="89">
                  <c:v>10.42</c:v>
                </c:pt>
                <c:pt idx="90">
                  <c:v>10.503055555555555</c:v>
                </c:pt>
                <c:pt idx="91">
                  <c:v>10.586388888888889</c:v>
                </c:pt>
                <c:pt idx="92">
                  <c:v>10.669722222222223</c:v>
                </c:pt>
                <c:pt idx="93">
                  <c:v>10.753055555555555</c:v>
                </c:pt>
                <c:pt idx="94">
                  <c:v>10.83611111111111</c:v>
                </c:pt>
                <c:pt idx="95">
                  <c:v>10.919444444444444</c:v>
                </c:pt>
                <c:pt idx="96">
                  <c:v>11.002777777777778</c:v>
                </c:pt>
                <c:pt idx="97">
                  <c:v>11.085833333333333</c:v>
                </c:pt>
                <c:pt idx="98">
                  <c:v>11.169166666666667</c:v>
                </c:pt>
                <c:pt idx="99">
                  <c:v>11.252222222222223</c:v>
                </c:pt>
                <c:pt idx="100">
                  <c:v>11.335277777777778</c:v>
                </c:pt>
                <c:pt idx="101">
                  <c:v>11.418333333333333</c:v>
                </c:pt>
                <c:pt idx="102">
                  <c:v>11.501666666666667</c:v>
                </c:pt>
                <c:pt idx="103">
                  <c:v>11.584722222222222</c:v>
                </c:pt>
                <c:pt idx="104">
                  <c:v>11.668055555555556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</c:numCache>
            </c:numRef>
          </c:xVal>
          <c:yVal>
            <c:numRef>
              <c:f>'1Night'!$E$3:$E$500</c:f>
              <c:numCache>
                <c:formatCode>General</c:formatCode>
                <c:ptCount val="498"/>
                <c:pt idx="0">
                  <c:v>15.110000000000001</c:v>
                </c:pt>
                <c:pt idx="1">
                  <c:v>16.18</c:v>
                </c:pt>
                <c:pt idx="2">
                  <c:v>17.11</c:v>
                </c:pt>
                <c:pt idx="3">
                  <c:v>17.97</c:v>
                </c:pt>
                <c:pt idx="4">
                  <c:v>18.8</c:v>
                </c:pt>
                <c:pt idx="5">
                  <c:v>19.57</c:v>
                </c:pt>
                <c:pt idx="6">
                  <c:v>20.27</c:v>
                </c:pt>
                <c:pt idx="7">
                  <c:v>20.84</c:v>
                </c:pt>
                <c:pt idx="8">
                  <c:v>21.25</c:v>
                </c:pt>
                <c:pt idx="9">
                  <c:v>21.48</c:v>
                </c:pt>
                <c:pt idx="10">
                  <c:v>21.580000000000002</c:v>
                </c:pt>
                <c:pt idx="11">
                  <c:v>21.63</c:v>
                </c:pt>
                <c:pt idx="12">
                  <c:v>21.650000000000002</c:v>
                </c:pt>
                <c:pt idx="13">
                  <c:v>21.650000000000002</c:v>
                </c:pt>
                <c:pt idx="14">
                  <c:v>21.63</c:v>
                </c:pt>
                <c:pt idx="15">
                  <c:v>21.62</c:v>
                </c:pt>
                <c:pt idx="16">
                  <c:v>21.61</c:v>
                </c:pt>
                <c:pt idx="17">
                  <c:v>21.580000000000002</c:v>
                </c:pt>
                <c:pt idx="18">
                  <c:v>21.57</c:v>
                </c:pt>
                <c:pt idx="19">
                  <c:v>21.560000000000002</c:v>
                </c:pt>
                <c:pt idx="20">
                  <c:v>21.560000000000002</c:v>
                </c:pt>
                <c:pt idx="21">
                  <c:v>21.54</c:v>
                </c:pt>
                <c:pt idx="22">
                  <c:v>21.52</c:v>
                </c:pt>
                <c:pt idx="23">
                  <c:v>21.51</c:v>
                </c:pt>
                <c:pt idx="24">
                  <c:v>21.5</c:v>
                </c:pt>
                <c:pt idx="25">
                  <c:v>21.490000000000002</c:v>
                </c:pt>
                <c:pt idx="26">
                  <c:v>21.47</c:v>
                </c:pt>
                <c:pt idx="27">
                  <c:v>21.47</c:v>
                </c:pt>
                <c:pt idx="28">
                  <c:v>21.46</c:v>
                </c:pt>
                <c:pt idx="29">
                  <c:v>21.46</c:v>
                </c:pt>
                <c:pt idx="30">
                  <c:v>21.43</c:v>
                </c:pt>
                <c:pt idx="31">
                  <c:v>21.22</c:v>
                </c:pt>
                <c:pt idx="32">
                  <c:v>21.240000000000002</c:v>
                </c:pt>
                <c:pt idx="33">
                  <c:v>21.25</c:v>
                </c:pt>
                <c:pt idx="34">
                  <c:v>21.47</c:v>
                </c:pt>
                <c:pt idx="35">
                  <c:v>21.48</c:v>
                </c:pt>
                <c:pt idx="36">
                  <c:v>21.490000000000002</c:v>
                </c:pt>
                <c:pt idx="37">
                  <c:v>21.490000000000002</c:v>
                </c:pt>
                <c:pt idx="38">
                  <c:v>21.5</c:v>
                </c:pt>
                <c:pt idx="39">
                  <c:v>21.5</c:v>
                </c:pt>
                <c:pt idx="40">
                  <c:v>21.51</c:v>
                </c:pt>
                <c:pt idx="41">
                  <c:v>21.51</c:v>
                </c:pt>
                <c:pt idx="42">
                  <c:v>21.51</c:v>
                </c:pt>
                <c:pt idx="43">
                  <c:v>21.51</c:v>
                </c:pt>
                <c:pt idx="44">
                  <c:v>21.53</c:v>
                </c:pt>
                <c:pt idx="45">
                  <c:v>21.53</c:v>
                </c:pt>
                <c:pt idx="46">
                  <c:v>21.55</c:v>
                </c:pt>
                <c:pt idx="47">
                  <c:v>21.560000000000002</c:v>
                </c:pt>
                <c:pt idx="48">
                  <c:v>21.580000000000002</c:v>
                </c:pt>
                <c:pt idx="49">
                  <c:v>21.6</c:v>
                </c:pt>
                <c:pt idx="50">
                  <c:v>21.63</c:v>
                </c:pt>
                <c:pt idx="51">
                  <c:v>21.650000000000002</c:v>
                </c:pt>
                <c:pt idx="52">
                  <c:v>21.66</c:v>
                </c:pt>
                <c:pt idx="53">
                  <c:v>21.68</c:v>
                </c:pt>
                <c:pt idx="54">
                  <c:v>21.69</c:v>
                </c:pt>
                <c:pt idx="55">
                  <c:v>21.7</c:v>
                </c:pt>
                <c:pt idx="56">
                  <c:v>21.71</c:v>
                </c:pt>
                <c:pt idx="57">
                  <c:v>21.71</c:v>
                </c:pt>
                <c:pt idx="58">
                  <c:v>21.72</c:v>
                </c:pt>
                <c:pt idx="59">
                  <c:v>21.740000000000002</c:v>
                </c:pt>
                <c:pt idx="60">
                  <c:v>21.75</c:v>
                </c:pt>
                <c:pt idx="61">
                  <c:v>21.76</c:v>
                </c:pt>
                <c:pt idx="62">
                  <c:v>21.77</c:v>
                </c:pt>
                <c:pt idx="63">
                  <c:v>21.77</c:v>
                </c:pt>
                <c:pt idx="64">
                  <c:v>21.78</c:v>
                </c:pt>
                <c:pt idx="65">
                  <c:v>21.8</c:v>
                </c:pt>
                <c:pt idx="66">
                  <c:v>21.810000000000002</c:v>
                </c:pt>
                <c:pt idx="67">
                  <c:v>21.82</c:v>
                </c:pt>
                <c:pt idx="68">
                  <c:v>21.82</c:v>
                </c:pt>
                <c:pt idx="69">
                  <c:v>21.810000000000002</c:v>
                </c:pt>
                <c:pt idx="70">
                  <c:v>21.8</c:v>
                </c:pt>
                <c:pt idx="71">
                  <c:v>21.77</c:v>
                </c:pt>
                <c:pt idx="72">
                  <c:v>21.75</c:v>
                </c:pt>
                <c:pt idx="73">
                  <c:v>21.73</c:v>
                </c:pt>
                <c:pt idx="74">
                  <c:v>21.7</c:v>
                </c:pt>
                <c:pt idx="75">
                  <c:v>21.67</c:v>
                </c:pt>
                <c:pt idx="76">
                  <c:v>21.650000000000002</c:v>
                </c:pt>
                <c:pt idx="77">
                  <c:v>21.64</c:v>
                </c:pt>
                <c:pt idx="78">
                  <c:v>21.63</c:v>
                </c:pt>
                <c:pt idx="79">
                  <c:v>21.63</c:v>
                </c:pt>
                <c:pt idx="80">
                  <c:v>21.61</c:v>
                </c:pt>
                <c:pt idx="81">
                  <c:v>21.6</c:v>
                </c:pt>
                <c:pt idx="82">
                  <c:v>21.580000000000002</c:v>
                </c:pt>
                <c:pt idx="83">
                  <c:v>21.560000000000002</c:v>
                </c:pt>
                <c:pt idx="84">
                  <c:v>21.53</c:v>
                </c:pt>
                <c:pt idx="85">
                  <c:v>21.5</c:v>
                </c:pt>
                <c:pt idx="86">
                  <c:v>21.490000000000002</c:v>
                </c:pt>
                <c:pt idx="87">
                  <c:v>21.490000000000002</c:v>
                </c:pt>
                <c:pt idx="88">
                  <c:v>21.490000000000002</c:v>
                </c:pt>
                <c:pt idx="89">
                  <c:v>21.46</c:v>
                </c:pt>
                <c:pt idx="90">
                  <c:v>21.45</c:v>
                </c:pt>
                <c:pt idx="91">
                  <c:v>21.42</c:v>
                </c:pt>
                <c:pt idx="92">
                  <c:v>21.400000000000002</c:v>
                </c:pt>
                <c:pt idx="93">
                  <c:v>21.39</c:v>
                </c:pt>
                <c:pt idx="94">
                  <c:v>21.38</c:v>
                </c:pt>
                <c:pt idx="95">
                  <c:v>21.35</c:v>
                </c:pt>
                <c:pt idx="96">
                  <c:v>21.330000000000002</c:v>
                </c:pt>
                <c:pt idx="97">
                  <c:v>21.310000000000002</c:v>
                </c:pt>
                <c:pt idx="98">
                  <c:v>21.28</c:v>
                </c:pt>
                <c:pt idx="99">
                  <c:v>21.22</c:v>
                </c:pt>
                <c:pt idx="100">
                  <c:v>21.11</c:v>
                </c:pt>
                <c:pt idx="101">
                  <c:v>20.900000000000002</c:v>
                </c:pt>
                <c:pt idx="102">
                  <c:v>20.560000000000002</c:v>
                </c:pt>
                <c:pt idx="103">
                  <c:v>20.060000000000002</c:v>
                </c:pt>
                <c:pt idx="104">
                  <c:v>19.420000000000002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09-40EE-9EC7-BFD870B86BEC}"/>
            </c:ext>
          </c:extLst>
        </c:ser>
        <c:ser>
          <c:idx val="3"/>
          <c:order val="1"/>
          <c:tx>
            <c:v>Moon up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'1Night'!$F$3:$F$500</c:f>
              <c:numCache>
                <c:formatCode>0.00</c:formatCode>
                <c:ptCount val="498"/>
                <c:pt idx="0">
                  <c:v>3.0013888888888891</c:v>
                </c:pt>
                <c:pt idx="1">
                  <c:v>3.0847222222222221</c:v>
                </c:pt>
                <c:pt idx="2">
                  <c:v>3.1680555555555552</c:v>
                </c:pt>
                <c:pt idx="3">
                  <c:v>3.2513888888888891</c:v>
                </c:pt>
                <c:pt idx="4">
                  <c:v>3.3347222222222221</c:v>
                </c:pt>
                <c:pt idx="5">
                  <c:v>3.4180555555555561</c:v>
                </c:pt>
                <c:pt idx="6">
                  <c:v>3.5013888888888891</c:v>
                </c:pt>
                <c:pt idx="7">
                  <c:v>3.5852777777777778</c:v>
                </c:pt>
                <c:pt idx="8">
                  <c:v>3.6697222222222221</c:v>
                </c:pt>
                <c:pt idx="9">
                  <c:v>3.7538888888888891</c:v>
                </c:pt>
                <c:pt idx="10">
                  <c:v>3.8374999999999995</c:v>
                </c:pt>
                <c:pt idx="11">
                  <c:v>3.9211111111111112</c:v>
                </c:pt>
                <c:pt idx="12">
                  <c:v>4.0044444444444443</c:v>
                </c:pt>
                <c:pt idx="13">
                  <c:v>4.0877777777777782</c:v>
                </c:pt>
                <c:pt idx="14">
                  <c:v>4.1711111111111112</c:v>
                </c:pt>
                <c:pt idx="15">
                  <c:v>4.2544444444444443</c:v>
                </c:pt>
                <c:pt idx="16">
                  <c:v>4.3377777777777782</c:v>
                </c:pt>
                <c:pt idx="17">
                  <c:v>4.4208333333333334</c:v>
                </c:pt>
                <c:pt idx="18">
                  <c:v>4.5041666666666664</c:v>
                </c:pt>
                <c:pt idx="19">
                  <c:v>4.5875000000000004</c:v>
                </c:pt>
                <c:pt idx="20">
                  <c:v>4.6705555555555556</c:v>
                </c:pt>
                <c:pt idx="21">
                  <c:v>4.7538888888888886</c:v>
                </c:pt>
                <c:pt idx="22">
                  <c:v>4.8372222222222225</c:v>
                </c:pt>
                <c:pt idx="23">
                  <c:v>4.9205555555555556</c:v>
                </c:pt>
                <c:pt idx="24">
                  <c:v>5.0036111111111108</c:v>
                </c:pt>
                <c:pt idx="25">
                  <c:v>5.0869444444444447</c:v>
                </c:pt>
                <c:pt idx="26">
                  <c:v>5.1702777777777778</c:v>
                </c:pt>
                <c:pt idx="27">
                  <c:v>5.2536111111111108</c:v>
                </c:pt>
                <c:pt idx="28">
                  <c:v>5.3369444444444447</c:v>
                </c:pt>
                <c:pt idx="29">
                  <c:v>5.4202777777777778</c:v>
                </c:pt>
                <c:pt idx="30">
                  <c:v>5.503333333333333</c:v>
                </c:pt>
                <c:pt idx="31">
                  <c:v>5.5861111111111112</c:v>
                </c:pt>
                <c:pt idx="32">
                  <c:v>5.6694444444444443</c:v>
                </c:pt>
                <c:pt idx="33">
                  <c:v>5.7527777777777782</c:v>
                </c:pt>
                <c:pt idx="34">
                  <c:v>5.8369444444444447</c:v>
                </c:pt>
                <c:pt idx="35">
                  <c:v>5.9202777777777778</c:v>
                </c:pt>
                <c:pt idx="36">
                  <c:v>6.0036111111111108</c:v>
                </c:pt>
                <c:pt idx="37">
                  <c:v>6.0869444444444447</c:v>
                </c:pt>
                <c:pt idx="38">
                  <c:v>6.1702777777777786</c:v>
                </c:pt>
                <c:pt idx="39">
                  <c:v>6.2536111111111108</c:v>
                </c:pt>
                <c:pt idx="40">
                  <c:v>6.3369444444444447</c:v>
                </c:pt>
                <c:pt idx="41">
                  <c:v>6.4202777777777769</c:v>
                </c:pt>
                <c:pt idx="42">
                  <c:v>6.5036111111111108</c:v>
                </c:pt>
                <c:pt idx="43">
                  <c:v>6.5869444444444447</c:v>
                </c:pt>
                <c:pt idx="44">
                  <c:v>6.6702777777777778</c:v>
                </c:pt>
                <c:pt idx="45">
                  <c:v>6.7536111111111108</c:v>
                </c:pt>
                <c:pt idx="46">
                  <c:v>6.8369444444444447</c:v>
                </c:pt>
                <c:pt idx="47">
                  <c:v>6.9205555555555556</c:v>
                </c:pt>
                <c:pt idx="48">
                  <c:v>7.0038888888888877</c:v>
                </c:pt>
                <c:pt idx="49">
                  <c:v>7.0872222222222225</c:v>
                </c:pt>
                <c:pt idx="50">
                  <c:v>7.1705555555555556</c:v>
                </c:pt>
                <c:pt idx="51">
                  <c:v>7.2541666666666664</c:v>
                </c:pt>
                <c:pt idx="52">
                  <c:v>7.3375000000000004</c:v>
                </c:pt>
                <c:pt idx="53">
                  <c:v>7.4208333333333325</c:v>
                </c:pt>
                <c:pt idx="54">
                  <c:v>7.5044444444444443</c:v>
                </c:pt>
                <c:pt idx="55">
                  <c:v>7.5877777777777773</c:v>
                </c:pt>
                <c:pt idx="56">
                  <c:v>7.6711111111111112</c:v>
                </c:pt>
                <c:pt idx="57">
                  <c:v>7.7544444444444451</c:v>
                </c:pt>
                <c:pt idx="58">
                  <c:v>7.8377777777777773</c:v>
                </c:pt>
                <c:pt idx="59">
                  <c:v>7.9211111111111112</c:v>
                </c:pt>
                <c:pt idx="60">
                  <c:v>8.0044444444444451</c:v>
                </c:pt>
                <c:pt idx="61">
                  <c:v>8.088055555555556</c:v>
                </c:pt>
                <c:pt idx="62">
                  <c:v>8.1713888888888881</c:v>
                </c:pt>
                <c:pt idx="63">
                  <c:v>8.2547222222222221</c:v>
                </c:pt>
                <c:pt idx="64">
                  <c:v>8.338055555555556</c:v>
                </c:pt>
                <c:pt idx="65">
                  <c:v>8.4213888888888881</c:v>
                </c:pt>
                <c:pt idx="66">
                  <c:v>8.5047222222222221</c:v>
                </c:pt>
                <c:pt idx="67">
                  <c:v>8.588055555555556</c:v>
                </c:pt>
                <c:pt idx="68">
                  <c:v>8.6713888888888881</c:v>
                </c:pt>
                <c:pt idx="69">
                  <c:v>8.7547222222222221</c:v>
                </c:pt>
                <c:pt idx="70">
                  <c:v>8.838055555555556</c:v>
                </c:pt>
                <c:pt idx="71">
                  <c:v>8.9213888888888881</c:v>
                </c:pt>
                <c:pt idx="72">
                  <c:v>9.0044444444444451</c:v>
                </c:pt>
                <c:pt idx="73">
                  <c:v>9.0877777777777773</c:v>
                </c:pt>
                <c:pt idx="74">
                  <c:v>9.1708333333333325</c:v>
                </c:pt>
                <c:pt idx="75">
                  <c:v>9.2541666666666664</c:v>
                </c:pt>
                <c:pt idx="76">
                  <c:v>9.3375000000000004</c:v>
                </c:pt>
                <c:pt idx="77">
                  <c:v>9.4205555555555556</c:v>
                </c:pt>
                <c:pt idx="78">
                  <c:v>9.5038888888888895</c:v>
                </c:pt>
                <c:pt idx="79">
                  <c:v>9.5872222222222216</c:v>
                </c:pt>
                <c:pt idx="80">
                  <c:v>9.6705555555555556</c:v>
                </c:pt>
                <c:pt idx="81">
                  <c:v>9.7538888888888895</c:v>
                </c:pt>
                <c:pt idx="82">
                  <c:v>9.8369444444444447</c:v>
                </c:pt>
                <c:pt idx="83">
                  <c:v>9.9202777777777786</c:v>
                </c:pt>
                <c:pt idx="84">
                  <c:v>10.003611111111111</c:v>
                </c:pt>
                <c:pt idx="85">
                  <c:v>10.086666666666666</c:v>
                </c:pt>
                <c:pt idx="86">
                  <c:v>10.17</c:v>
                </c:pt>
                <c:pt idx="87">
                  <c:v>10.253333333333334</c:v>
                </c:pt>
                <c:pt idx="88">
                  <c:v>10.336666666666666</c:v>
                </c:pt>
                <c:pt idx="89">
                  <c:v>10.42</c:v>
                </c:pt>
                <c:pt idx="90">
                  <c:v>10.503055555555555</c:v>
                </c:pt>
                <c:pt idx="91">
                  <c:v>10.586388888888889</c:v>
                </c:pt>
                <c:pt idx="92">
                  <c:v>10.669722222222223</c:v>
                </c:pt>
                <c:pt idx="93">
                  <c:v>10.753055555555555</c:v>
                </c:pt>
                <c:pt idx="94">
                  <c:v>10.83611111111111</c:v>
                </c:pt>
                <c:pt idx="95">
                  <c:v>10.919444444444444</c:v>
                </c:pt>
                <c:pt idx="96">
                  <c:v>11.002777777777778</c:v>
                </c:pt>
                <c:pt idx="97">
                  <c:v>11.085833333333333</c:v>
                </c:pt>
                <c:pt idx="98">
                  <c:v>11.169166666666667</c:v>
                </c:pt>
                <c:pt idx="99">
                  <c:v>11.252222222222223</c:v>
                </c:pt>
                <c:pt idx="100">
                  <c:v>11.335277777777778</c:v>
                </c:pt>
                <c:pt idx="101">
                  <c:v>11.418333333333333</c:v>
                </c:pt>
                <c:pt idx="102">
                  <c:v>11.501666666666667</c:v>
                </c:pt>
                <c:pt idx="103">
                  <c:v>11.584722222222222</c:v>
                </c:pt>
                <c:pt idx="104">
                  <c:v>11.668055555555556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</c:numCache>
            </c:numRef>
          </c:xVal>
          <c:yVal>
            <c:numRef>
              <c:f>'1Night'!$G$3:$G$500</c:f>
              <c:numCache>
                <c:formatCode>0.00</c:formatCode>
                <c:ptCount val="4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21.77</c:v>
                </c:pt>
                <c:pt idx="63">
                  <c:v>21.77</c:v>
                </c:pt>
                <c:pt idx="64">
                  <c:v>21.78</c:v>
                </c:pt>
                <c:pt idx="65">
                  <c:v>21.8</c:v>
                </c:pt>
                <c:pt idx="66">
                  <c:v>21.810000000000002</c:v>
                </c:pt>
                <c:pt idx="67">
                  <c:v>21.82</c:v>
                </c:pt>
                <c:pt idx="68">
                  <c:v>21.82</c:v>
                </c:pt>
                <c:pt idx="69">
                  <c:v>21.810000000000002</c:v>
                </c:pt>
                <c:pt idx="70">
                  <c:v>21.8</c:v>
                </c:pt>
                <c:pt idx="71">
                  <c:v>21.77</c:v>
                </c:pt>
                <c:pt idx="72">
                  <c:v>21.75</c:v>
                </c:pt>
                <c:pt idx="73">
                  <c:v>21.73</c:v>
                </c:pt>
                <c:pt idx="74">
                  <c:v>21.7</c:v>
                </c:pt>
                <c:pt idx="75">
                  <c:v>21.67</c:v>
                </c:pt>
                <c:pt idx="76">
                  <c:v>21.650000000000002</c:v>
                </c:pt>
                <c:pt idx="77">
                  <c:v>21.64</c:v>
                </c:pt>
                <c:pt idx="78">
                  <c:v>21.63</c:v>
                </c:pt>
                <c:pt idx="79">
                  <c:v>21.63</c:v>
                </c:pt>
                <c:pt idx="80">
                  <c:v>21.61</c:v>
                </c:pt>
                <c:pt idx="81">
                  <c:v>21.6</c:v>
                </c:pt>
                <c:pt idx="82">
                  <c:v>21.580000000000002</c:v>
                </c:pt>
                <c:pt idx="83">
                  <c:v>21.560000000000002</c:v>
                </c:pt>
                <c:pt idx="84">
                  <c:v>21.53</c:v>
                </c:pt>
                <c:pt idx="85">
                  <c:v>21.5</c:v>
                </c:pt>
                <c:pt idx="86">
                  <c:v>21.490000000000002</c:v>
                </c:pt>
                <c:pt idx="87">
                  <c:v>21.490000000000002</c:v>
                </c:pt>
                <c:pt idx="88">
                  <c:v>21.490000000000002</c:v>
                </c:pt>
                <c:pt idx="89">
                  <c:v>21.46</c:v>
                </c:pt>
                <c:pt idx="90">
                  <c:v>21.45</c:v>
                </c:pt>
                <c:pt idx="91">
                  <c:v>21.42</c:v>
                </c:pt>
                <c:pt idx="92">
                  <c:v>21.400000000000002</c:v>
                </c:pt>
                <c:pt idx="93">
                  <c:v>21.39</c:v>
                </c:pt>
                <c:pt idx="94">
                  <c:v>21.38</c:v>
                </c:pt>
                <c:pt idx="95">
                  <c:v>21.35</c:v>
                </c:pt>
                <c:pt idx="96">
                  <c:v>21.330000000000002</c:v>
                </c:pt>
                <c:pt idx="97">
                  <c:v>21.310000000000002</c:v>
                </c:pt>
                <c:pt idx="98">
                  <c:v>21.28</c:v>
                </c:pt>
                <c:pt idx="99">
                  <c:v>21.22</c:v>
                </c:pt>
                <c:pt idx="100">
                  <c:v>21.11</c:v>
                </c:pt>
                <c:pt idx="101">
                  <c:v>20.900000000000002</c:v>
                </c:pt>
                <c:pt idx="102">
                  <c:v>20.560000000000002</c:v>
                </c:pt>
                <c:pt idx="103">
                  <c:v>20.060000000000002</c:v>
                </c:pt>
                <c:pt idx="104">
                  <c:v>19.420000000000002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09-40EE-9EC7-BFD870B86BEC}"/>
            </c:ext>
          </c:extLst>
        </c:ser>
        <c:ser>
          <c:idx val="0"/>
          <c:order val="2"/>
          <c:tx>
            <c:v>Max5</c:v>
          </c:tx>
          <c:spPr>
            <a:ln w="25400" cap="rnd">
              <a:noFill/>
              <a:round/>
            </a:ln>
            <a:effectLst/>
          </c:spPr>
          <c:marker>
            <c:symbol val="dash"/>
            <c:size val="7"/>
            <c:spPr>
              <a:solidFill>
                <a:schemeClr val="accent1"/>
              </a:solidFill>
              <a:ln w="0">
                <a:solidFill>
                  <a:srgbClr val="FF0000"/>
                </a:solidFill>
              </a:ln>
              <a:effectLst/>
            </c:spPr>
          </c:marker>
          <c:xVal>
            <c:numRef>
              <c:f>'1Night'!$I$3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'1Night'!$H$3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09-40EE-9EC7-BFD870B86BEC}"/>
            </c:ext>
          </c:extLst>
        </c:ser>
        <c:ser>
          <c:idx val="2"/>
          <c:order val="3"/>
          <c:tx>
            <c:strRef>
              <c:f>'1Night'!$J$2</c:f>
              <c:strCache>
                <c:ptCount val="1"/>
                <c:pt idx="0">
                  <c:v>Max_Ave_30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16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'1Night'!$K$3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'1Night'!$J$3</c:f>
              <c:numCache>
                <c:formatCode>0.00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09-40EE-9EC7-BFD870B86BEC}"/>
            </c:ext>
          </c:extLst>
        </c:ser>
        <c:ser>
          <c:idx val="7"/>
          <c:order val="4"/>
          <c:tx>
            <c:v>Moon contamination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6"/>
            <c:spPr>
              <a:noFill/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'1Night'!$K$3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'1Night'!$I$10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F09-40EE-9EC7-BFD870B86BEC}"/>
            </c:ext>
          </c:extLst>
        </c:ser>
        <c:ser>
          <c:idx val="4"/>
          <c:order val="5"/>
          <c:tx>
            <c:v>Cloudy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4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'1Night'!$K$3</c:f>
              <c:numCache>
                <c:formatCode>General</c:formatCode>
                <c:ptCount val="1"/>
                <c:pt idx="0">
                  <c:v>#N/A</c:v>
                </c:pt>
              </c:numCache>
            </c:numRef>
          </c:xVal>
          <c:yVal>
            <c:numRef>
              <c:f>'1Night'!$I$8</c:f>
              <c:numCache>
                <c:formatCode>General</c:formatCode>
                <c:ptCount val="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09-40EE-9EC7-BFD870B86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78216"/>
        <c:axId val="473478544"/>
      </c:scatterChart>
      <c:valAx>
        <c:axId val="473478216"/>
        <c:scaling>
          <c:orientation val="minMax"/>
          <c:max val="14"/>
          <c:min val="0"/>
        </c:scaling>
        <c:delete val="0"/>
        <c:axPos val="b"/>
        <c:majorGridlines>
          <c:spPr>
            <a:ln w="9525" cap="flat" cmpd="sng" algn="ctr">
              <a:solidFill>
                <a:schemeClr val="bg1">
                  <a:alpha val="50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>
                    <a:solidFill>
                      <a:schemeClr val="bg1"/>
                    </a:solidFill>
                  </a:rPr>
                  <a:t>UT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8544"/>
        <c:crosses val="max"/>
        <c:crossBetween val="midCat"/>
        <c:majorUnit val="1"/>
      </c:valAx>
      <c:valAx>
        <c:axId val="473478544"/>
        <c:scaling>
          <c:orientation val="maxMin"/>
          <c:max val="23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52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>
                    <a:solidFill>
                      <a:schemeClr val="bg1"/>
                    </a:solidFill>
                  </a:rPr>
                  <a:t>MPSAS</a:t>
                </a:r>
              </a:p>
            </c:rich>
          </c:tx>
          <c:layout>
            <c:manualLayout>
              <c:xMode val="edge"/>
              <c:yMode val="edge"/>
              <c:x val="8.325240809146919E-3"/>
              <c:y val="0.478860062563227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8216"/>
        <c:crosses val="autoZero"/>
        <c:crossBetween val="midCat"/>
      </c:valAx>
      <c:spPr>
        <a:solidFill>
          <a:schemeClr val="tx1"/>
        </a:solidFill>
        <a:ln w="1905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14872752252555599"/>
          <c:y val="1.5324221596046314E-2"/>
          <c:w val="0.7231795343673052"/>
          <c:h val="4.57158156233815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'1Month'!$B$2</c:f>
          <c:strCache>
            <c:ptCount val="1"/>
            <c:pt idx="0">
              <c:v>2018</c:v>
            </c:pt>
          </c:strCache>
        </c:strRef>
      </c:tx>
      <c:layout>
        <c:manualLayout>
          <c:xMode val="edge"/>
          <c:yMode val="edge"/>
          <c:x val="6.7209584432560698E-2"/>
          <c:y val="0.1132075284822251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050344726266744E-2"/>
          <c:y val="7.8820040142617065E-2"/>
          <c:w val="0.92997683586127122"/>
          <c:h val="0.78384092897478719"/>
        </c:manualLayout>
      </c:layout>
      <c:scatterChart>
        <c:scatterStyle val="lineMarker"/>
        <c:varyColors val="0"/>
        <c:ser>
          <c:idx val="0"/>
          <c:order val="0"/>
          <c:tx>
            <c:v>Max5</c:v>
          </c:tx>
          <c:spPr>
            <a:ln w="79375" cap="sq">
              <a:noFill/>
              <a:round/>
            </a:ln>
            <a:effectLst/>
          </c:spPr>
          <c:marker>
            <c:symbol val="dash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Summary!$J$3:$J$501</c:f>
              <c:numCache>
                <c:formatCode>[$-F400]h:mm:ss\ AM/PM</c:formatCode>
                <c:ptCount val="499"/>
                <c:pt idx="0">
                  <c:v>43311.163287037038</c:v>
                </c:pt>
                <c:pt idx="1">
                  <c:v>43312.16679398148</c:v>
                </c:pt>
                <c:pt idx="2">
                  <c:v>43313.170277777775</c:v>
                </c:pt>
                <c:pt idx="3">
                  <c:v>43314.218900462962</c:v>
                </c:pt>
                <c:pt idx="4">
                  <c:v>43315.208472222221</c:v>
                </c:pt>
                <c:pt idx="5">
                  <c:v>43316.170289351852</c:v>
                </c:pt>
                <c:pt idx="6">
                  <c:v>43317.29184027778</c:v>
                </c:pt>
                <c:pt idx="7">
                  <c:v>43318.323113425926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Summary!$F$3:$F$501</c:f>
              <c:numCache>
                <c:formatCode>0.00</c:formatCode>
                <c:ptCount val="499"/>
                <c:pt idx="0">
                  <c:v>20.82</c:v>
                </c:pt>
                <c:pt idx="1">
                  <c:v>21.39</c:v>
                </c:pt>
                <c:pt idx="2">
                  <c:v>21.54</c:v>
                </c:pt>
                <c:pt idx="3">
                  <c:v>21.29</c:v>
                </c:pt>
                <c:pt idx="4">
                  <c:v>21.19</c:v>
                </c:pt>
                <c:pt idx="5">
                  <c:v>21.62</c:v>
                </c:pt>
                <c:pt idx="6">
                  <c:v>21.57</c:v>
                </c:pt>
                <c:pt idx="7">
                  <c:v>21.68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FE-4687-9515-0EC4B37BCA30}"/>
            </c:ext>
          </c:extLst>
        </c:ser>
        <c:ser>
          <c:idx val="2"/>
          <c:order val="1"/>
          <c:tx>
            <c:v>Max_Ave_30</c:v>
          </c:tx>
          <c:spPr>
            <a:ln w="25400" cap="rnd">
              <a:noFill/>
              <a:round/>
            </a:ln>
            <a:effectLst/>
          </c:spPr>
          <c:marker>
            <c:symbol val="dash"/>
            <c:size val="16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Summary!$U$3:$U$501</c:f>
              <c:numCache>
                <c:formatCode>h:mm;@</c:formatCode>
                <c:ptCount val="499"/>
                <c:pt idx="0">
                  <c:v>43311.159814814811</c:v>
                </c:pt>
                <c:pt idx="1">
                  <c:v>43312.163310185184</c:v>
                </c:pt>
                <c:pt idx="2">
                  <c:v>43313.184166666666</c:v>
                </c:pt>
                <c:pt idx="3">
                  <c:v>43314.215416666666</c:v>
                </c:pt>
                <c:pt idx="4">
                  <c:v>43315.263981481483</c:v>
                </c:pt>
                <c:pt idx="5">
                  <c:v>43316.170289351852</c:v>
                </c:pt>
                <c:pt idx="6">
                  <c:v>43317.284895833334</c:v>
                </c:pt>
                <c:pt idx="7">
                  <c:v>43318.319641203707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Summary!$L$3:$L$501</c:f>
              <c:numCache>
                <c:formatCode>0.00</c:formatCode>
                <c:ptCount val="499"/>
                <c:pt idx="0">
                  <c:v>20.72</c:v>
                </c:pt>
                <c:pt idx="1">
                  <c:v>21.224</c:v>
                </c:pt>
                <c:pt idx="2">
                  <c:v>21.527999999999999</c:v>
                </c:pt>
                <c:pt idx="3">
                  <c:v>21.23</c:v>
                </c:pt>
                <c:pt idx="4">
                  <c:v>21.042000000000002</c:v>
                </c:pt>
                <c:pt idx="5">
                  <c:v>21.608000000000001</c:v>
                </c:pt>
                <c:pt idx="6">
                  <c:v>21.564</c:v>
                </c:pt>
                <c:pt idx="7">
                  <c:v>21.666000000000004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FE-4687-9515-0EC4B37BCA30}"/>
            </c:ext>
          </c:extLst>
        </c:ser>
        <c:ser>
          <c:idx val="7"/>
          <c:order val="2"/>
          <c:tx>
            <c:v>Moon Contamination</c:v>
          </c:tx>
          <c:spPr>
            <a:ln w="25400" cap="rnd">
              <a:noFill/>
              <a:round/>
            </a:ln>
            <a:effectLst/>
          </c:spPr>
          <c:marker>
            <c:symbol val="x"/>
            <c:size val="20"/>
            <c:spPr>
              <a:noFill/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Summary!$U$3:$U$501</c:f>
              <c:numCache>
                <c:formatCode>h:mm;@</c:formatCode>
                <c:ptCount val="499"/>
                <c:pt idx="0">
                  <c:v>43311.159814814811</c:v>
                </c:pt>
                <c:pt idx="1">
                  <c:v>43312.163310185184</c:v>
                </c:pt>
                <c:pt idx="2">
                  <c:v>43313.184166666666</c:v>
                </c:pt>
                <c:pt idx="3">
                  <c:v>43314.215416666666</c:v>
                </c:pt>
                <c:pt idx="4">
                  <c:v>43315.263981481483</c:v>
                </c:pt>
                <c:pt idx="5">
                  <c:v>43316.170289351852</c:v>
                </c:pt>
                <c:pt idx="6">
                  <c:v>43317.284895833334</c:v>
                </c:pt>
                <c:pt idx="7">
                  <c:v>43318.319641203707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Summary!$X$3:$X$501</c:f>
              <c:numCache>
                <c:formatCode>0.00</c:formatCode>
                <c:ptCount val="499"/>
                <c:pt idx="0">
                  <c:v>20.72</c:v>
                </c:pt>
                <c:pt idx="1">
                  <c:v>21.224</c:v>
                </c:pt>
                <c:pt idx="2">
                  <c:v>21.527999999999999</c:v>
                </c:pt>
                <c:pt idx="3">
                  <c:v>21.23</c:v>
                </c:pt>
                <c:pt idx="4">
                  <c:v>21.042000000000002</c:v>
                </c:pt>
                <c:pt idx="5">
                  <c:v>#N/A</c:v>
                </c:pt>
                <c:pt idx="6">
                  <c:v>21.564</c:v>
                </c:pt>
                <c:pt idx="7">
                  <c:v>21.666000000000004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FE-4687-9515-0EC4B37BCA30}"/>
            </c:ext>
          </c:extLst>
        </c:ser>
        <c:ser>
          <c:idx val="8"/>
          <c:order val="6"/>
          <c:tx>
            <c:v>Cloudy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4"/>
            <c:spPr>
              <a:noFill/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Summary!$U$3:$U$501</c:f>
              <c:numCache>
                <c:formatCode>h:mm;@</c:formatCode>
                <c:ptCount val="499"/>
                <c:pt idx="0">
                  <c:v>43311.159814814811</c:v>
                </c:pt>
                <c:pt idx="1">
                  <c:v>43312.163310185184</c:v>
                </c:pt>
                <c:pt idx="2">
                  <c:v>43313.184166666666</c:v>
                </c:pt>
                <c:pt idx="3">
                  <c:v>43314.215416666666</c:v>
                </c:pt>
                <c:pt idx="4">
                  <c:v>43315.263981481483</c:v>
                </c:pt>
                <c:pt idx="5">
                  <c:v>43316.170289351852</c:v>
                </c:pt>
                <c:pt idx="6">
                  <c:v>43317.284895833334</c:v>
                </c:pt>
                <c:pt idx="7">
                  <c:v>43318.319641203707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Summary!$Z$3:$Z$501</c:f>
              <c:numCache>
                <c:formatCode>0.00</c:formatCode>
                <c:ptCount val="499"/>
                <c:pt idx="0">
                  <c:v>20.72</c:v>
                </c:pt>
                <c:pt idx="1">
                  <c:v>21.224</c:v>
                </c:pt>
                <c:pt idx="2">
                  <c:v>21.527999999999999</c:v>
                </c:pt>
                <c:pt idx="3">
                  <c:v>21.23</c:v>
                </c:pt>
                <c:pt idx="4">
                  <c:v>21.042000000000002</c:v>
                </c:pt>
                <c:pt idx="5">
                  <c:v>21.608000000000001</c:v>
                </c:pt>
                <c:pt idx="6">
                  <c:v>#N/A</c:v>
                </c:pt>
                <c:pt idx="7">
                  <c:v>21.666000000000004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FE-4687-9515-0EC4B37BC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78216"/>
        <c:axId val="473478544"/>
      </c:scatterChart>
      <c:scatterChart>
        <c:scatterStyle val="lineMarker"/>
        <c:varyColors val="0"/>
        <c:ser>
          <c:idx val="5"/>
          <c:order val="3"/>
          <c:tx>
            <c:v>full moon</c:v>
          </c:tx>
          <c:spPr>
            <a:ln w="0" cap="rnd">
              <a:solidFill>
                <a:srgbClr val="FFFF00"/>
              </a:solidFill>
              <a:prstDash val="lgDash"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9DB0653F-95DA-48F6-BCF4-EEBF88284F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AFE-4687-9515-0EC4B37BCA3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AFE-4687-9515-0EC4B37BCA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'1Month'!$D$4:$D$5</c:f>
              <c:numCache>
                <c:formatCode>General</c:formatCode>
                <c:ptCount val="2"/>
                <c:pt idx="0">
                  <c:v>43311.107731481483</c:v>
                </c:pt>
                <c:pt idx="1">
                  <c:v>43319.489641203705</c:v>
                </c:pt>
              </c:numCache>
            </c:numRef>
          </c:xVal>
          <c:yVal>
            <c:numRef>
              <c:f>'1Month'!$F$4:$F$5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'1Month'!$G$4</c15:f>
                <c15:dlblRangeCache>
                  <c:ptCount val="1"/>
                  <c:pt idx="0">
                    <c:v>Full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AFE-4687-9515-0EC4B37BCA30}"/>
            </c:ext>
          </c:extLst>
        </c:ser>
        <c:ser>
          <c:idx val="6"/>
          <c:order val="4"/>
          <c:tx>
            <c:v>new moon</c:v>
          </c:tx>
          <c:spPr>
            <a:ln w="0" cap="rnd">
              <a:solidFill>
                <a:srgbClr val="FFFF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86C13F1A-352A-4579-9B04-02018309A2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AFE-4687-9515-0EC4B37BCA3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AFE-4687-9515-0EC4B37BCA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'1Month'!$D$6:$D$7</c:f>
              <c:numCache>
                <c:formatCode>General</c:formatCode>
                <c:ptCount val="2"/>
                <c:pt idx="0">
                  <c:v>43311.107731481483</c:v>
                </c:pt>
                <c:pt idx="1">
                  <c:v>43319.489641203705</c:v>
                </c:pt>
              </c:numCache>
            </c:numRef>
          </c:xVal>
          <c:yVal>
            <c:numRef>
              <c:f>'1Month'!$F$6:$F$7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'1Month'!$G$6</c15:f>
                <c15:dlblRangeCache>
                  <c:ptCount val="1"/>
                  <c:pt idx="0">
                    <c:v>New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3AFE-4687-9515-0EC4B37BCA30}"/>
            </c:ext>
          </c:extLst>
        </c:ser>
        <c:ser>
          <c:idx val="4"/>
          <c:order val="5"/>
          <c:tx>
            <c:v>Moon % Illum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FFFF00"/>
                </a:solidFill>
              </a:ln>
              <a:effectLst/>
            </c:spPr>
          </c:marker>
          <c:xVal>
            <c:numRef>
              <c:f>SQM!$M$13:$M$59326</c:f>
              <c:numCache>
                <c:formatCode>yyyy-mm-dd\ hh:mm</c:formatCode>
                <c:ptCount val="59314"/>
                <c:pt idx="0">
                  <c:v>43311.107731481483</c:v>
                </c:pt>
                <c:pt idx="1">
                  <c:v>43311.111203703702</c:v>
                </c:pt>
                <c:pt idx="2">
                  <c:v>43311.114675925928</c:v>
                </c:pt>
                <c:pt idx="3">
                  <c:v>43311.118148148147</c:v>
                </c:pt>
                <c:pt idx="4">
                  <c:v>43311.121620370373</c:v>
                </c:pt>
                <c:pt idx="5">
                  <c:v>43311.125092592592</c:v>
                </c:pt>
                <c:pt idx="6">
                  <c:v>43311.128564814811</c:v>
                </c:pt>
                <c:pt idx="7">
                  <c:v>43311.132037037038</c:v>
                </c:pt>
                <c:pt idx="8">
                  <c:v>43311.135509259257</c:v>
                </c:pt>
                <c:pt idx="9">
                  <c:v>43311.138981481483</c:v>
                </c:pt>
                <c:pt idx="10">
                  <c:v>43311.142453703702</c:v>
                </c:pt>
                <c:pt idx="11">
                  <c:v>43311.145925925928</c:v>
                </c:pt>
                <c:pt idx="12">
                  <c:v>43311.149398148147</c:v>
                </c:pt>
                <c:pt idx="13">
                  <c:v>43311.152870370373</c:v>
                </c:pt>
                <c:pt idx="14">
                  <c:v>43311.156354166669</c:v>
                </c:pt>
                <c:pt idx="15">
                  <c:v>43311.159814814811</c:v>
                </c:pt>
                <c:pt idx="16">
                  <c:v>43311.163287037038</c:v>
                </c:pt>
                <c:pt idx="17">
                  <c:v>43311.16678240741</c:v>
                </c:pt>
                <c:pt idx="18">
                  <c:v>43311.170243055552</c:v>
                </c:pt>
                <c:pt idx="19">
                  <c:v>43311.173703703702</c:v>
                </c:pt>
                <c:pt idx="20">
                  <c:v>43311.177175925928</c:v>
                </c:pt>
                <c:pt idx="21">
                  <c:v>43311.180648148147</c:v>
                </c:pt>
                <c:pt idx="22">
                  <c:v>43311.184120370373</c:v>
                </c:pt>
                <c:pt idx="23">
                  <c:v>43311.187592592592</c:v>
                </c:pt>
                <c:pt idx="24">
                  <c:v>43311.191064814811</c:v>
                </c:pt>
                <c:pt idx="25">
                  <c:v>43311.194537037038</c:v>
                </c:pt>
                <c:pt idx="26">
                  <c:v>43311.198009259257</c:v>
                </c:pt>
                <c:pt idx="27">
                  <c:v>43311.201481481483</c:v>
                </c:pt>
                <c:pt idx="28">
                  <c:v>43311.204953703702</c:v>
                </c:pt>
                <c:pt idx="29">
                  <c:v>43311.208425925928</c:v>
                </c:pt>
                <c:pt idx="30">
                  <c:v>43311.211898148147</c:v>
                </c:pt>
                <c:pt idx="31">
                  <c:v>43311.215370370373</c:v>
                </c:pt>
                <c:pt idx="32">
                  <c:v>43311.218842592592</c:v>
                </c:pt>
                <c:pt idx="33">
                  <c:v>43311.222314814811</c:v>
                </c:pt>
                <c:pt idx="34">
                  <c:v>43311.225787037038</c:v>
                </c:pt>
                <c:pt idx="35">
                  <c:v>43311.229259259257</c:v>
                </c:pt>
                <c:pt idx="36">
                  <c:v>43311.232731481483</c:v>
                </c:pt>
                <c:pt idx="37">
                  <c:v>43311.236203703702</c:v>
                </c:pt>
                <c:pt idx="38">
                  <c:v>43311.239675925928</c:v>
                </c:pt>
                <c:pt idx="39">
                  <c:v>43311.243148148147</c:v>
                </c:pt>
                <c:pt idx="40">
                  <c:v>43311.246620370373</c:v>
                </c:pt>
                <c:pt idx="41">
                  <c:v>43311.250092592592</c:v>
                </c:pt>
                <c:pt idx="42">
                  <c:v>43311.253564814811</c:v>
                </c:pt>
                <c:pt idx="43">
                  <c:v>43311.257037037038</c:v>
                </c:pt>
                <c:pt idx="44">
                  <c:v>43311.260509259257</c:v>
                </c:pt>
                <c:pt idx="45">
                  <c:v>43311.263981481483</c:v>
                </c:pt>
                <c:pt idx="46">
                  <c:v>43311.267453703702</c:v>
                </c:pt>
                <c:pt idx="47">
                  <c:v>43311.270925925928</c:v>
                </c:pt>
                <c:pt idx="48">
                  <c:v>43311.274398148147</c:v>
                </c:pt>
                <c:pt idx="49">
                  <c:v>43311.277870370373</c:v>
                </c:pt>
                <c:pt idx="50">
                  <c:v>43311.281342592592</c:v>
                </c:pt>
                <c:pt idx="51">
                  <c:v>43311.284814814811</c:v>
                </c:pt>
                <c:pt idx="52">
                  <c:v>43311.288287037038</c:v>
                </c:pt>
                <c:pt idx="53">
                  <c:v>43311.291759259257</c:v>
                </c:pt>
                <c:pt idx="54">
                  <c:v>43311.295231481483</c:v>
                </c:pt>
                <c:pt idx="55">
                  <c:v>43311.298703703702</c:v>
                </c:pt>
                <c:pt idx="56">
                  <c:v>43311.302175925928</c:v>
                </c:pt>
                <c:pt idx="57">
                  <c:v>43311.305648148147</c:v>
                </c:pt>
                <c:pt idx="58">
                  <c:v>43311.309120370373</c:v>
                </c:pt>
                <c:pt idx="59">
                  <c:v>43311.312592592592</c:v>
                </c:pt>
                <c:pt idx="60">
                  <c:v>43311.316064814811</c:v>
                </c:pt>
                <c:pt idx="61">
                  <c:v>43311.319537037038</c:v>
                </c:pt>
                <c:pt idx="62">
                  <c:v>43311.323009259257</c:v>
                </c:pt>
                <c:pt idx="63">
                  <c:v>43311.326481481483</c:v>
                </c:pt>
                <c:pt idx="64">
                  <c:v>43311.329953703702</c:v>
                </c:pt>
                <c:pt idx="65">
                  <c:v>43311.333425925928</c:v>
                </c:pt>
                <c:pt idx="66">
                  <c:v>43311.336898148147</c:v>
                </c:pt>
                <c:pt idx="67">
                  <c:v>43311.340370370373</c:v>
                </c:pt>
                <c:pt idx="68">
                  <c:v>43311.343842592592</c:v>
                </c:pt>
                <c:pt idx="69">
                  <c:v>43311.347314814811</c:v>
                </c:pt>
                <c:pt idx="70">
                  <c:v>43311.350787037038</c:v>
                </c:pt>
                <c:pt idx="71">
                  <c:v>43311.354259259257</c:v>
                </c:pt>
                <c:pt idx="72">
                  <c:v>43311.357731481483</c:v>
                </c:pt>
                <c:pt idx="73">
                  <c:v>43311.361203703702</c:v>
                </c:pt>
                <c:pt idx="74">
                  <c:v>43311.364675925928</c:v>
                </c:pt>
                <c:pt idx="75">
                  <c:v>43311.368148148147</c:v>
                </c:pt>
                <c:pt idx="76">
                  <c:v>43311.371620370373</c:v>
                </c:pt>
                <c:pt idx="77">
                  <c:v>43311.375092592592</c:v>
                </c:pt>
                <c:pt idx="78">
                  <c:v>43311.378564814811</c:v>
                </c:pt>
                <c:pt idx="79">
                  <c:v>43311.382037037038</c:v>
                </c:pt>
                <c:pt idx="80">
                  <c:v>43311.385509259257</c:v>
                </c:pt>
                <c:pt idx="81">
                  <c:v>43311.388981481483</c:v>
                </c:pt>
                <c:pt idx="82">
                  <c:v>43311.392453703702</c:v>
                </c:pt>
                <c:pt idx="83">
                  <c:v>43311.395925925928</c:v>
                </c:pt>
                <c:pt idx="84">
                  <c:v>43311.399398148147</c:v>
                </c:pt>
                <c:pt idx="85">
                  <c:v>43311.402870370373</c:v>
                </c:pt>
                <c:pt idx="86">
                  <c:v>43311.156342592592</c:v>
                </c:pt>
                <c:pt idx="87">
                  <c:v>43311.409814814811</c:v>
                </c:pt>
                <c:pt idx="88">
                  <c:v>43311.413287037038</c:v>
                </c:pt>
                <c:pt idx="89">
                  <c:v>43311.416759259257</c:v>
                </c:pt>
                <c:pt idx="90">
                  <c:v>43311.420231481483</c:v>
                </c:pt>
                <c:pt idx="91">
                  <c:v>43311.423703703702</c:v>
                </c:pt>
                <c:pt idx="92">
                  <c:v>43311.427175925928</c:v>
                </c:pt>
                <c:pt idx="93">
                  <c:v>43311.430648148147</c:v>
                </c:pt>
                <c:pt idx="94">
                  <c:v>43311.434120370373</c:v>
                </c:pt>
                <c:pt idx="95">
                  <c:v>43311.437592592592</c:v>
                </c:pt>
                <c:pt idx="96">
                  <c:v>43311.441064814811</c:v>
                </c:pt>
                <c:pt idx="97">
                  <c:v>43311.444537037038</c:v>
                </c:pt>
                <c:pt idx="98">
                  <c:v>43311.448009259257</c:v>
                </c:pt>
                <c:pt idx="99">
                  <c:v>43311.451481481483</c:v>
                </c:pt>
                <c:pt idx="100">
                  <c:v>43311.454953703702</c:v>
                </c:pt>
                <c:pt idx="101">
                  <c:v>43311.458425925928</c:v>
                </c:pt>
                <c:pt idx="102">
                  <c:v>43311.461898148147</c:v>
                </c:pt>
                <c:pt idx="103">
                  <c:v>43311.465370370373</c:v>
                </c:pt>
                <c:pt idx="104">
                  <c:v>43311.468842592592</c:v>
                </c:pt>
                <c:pt idx="105">
                  <c:v>43311.472314814811</c:v>
                </c:pt>
                <c:pt idx="106">
                  <c:v>43311.475787037038</c:v>
                </c:pt>
                <c:pt idx="107">
                  <c:v>43311.479259259257</c:v>
                </c:pt>
                <c:pt idx="108">
                  <c:v>43311.482731481483</c:v>
                </c:pt>
                <c:pt idx="109">
                  <c:v>43311.486203703702</c:v>
                </c:pt>
                <c:pt idx="110">
                  <c:v>43311.489675925928</c:v>
                </c:pt>
                <c:pt idx="111">
                  <c:v>43311.493148148147</c:v>
                </c:pt>
                <c:pt idx="112">
                  <c:v>43311.496620370373</c:v>
                </c:pt>
                <c:pt idx="113">
                  <c:v>43312.132037037038</c:v>
                </c:pt>
                <c:pt idx="114">
                  <c:v>43312.135509259257</c:v>
                </c:pt>
                <c:pt idx="115">
                  <c:v>43312.138981481483</c:v>
                </c:pt>
                <c:pt idx="116">
                  <c:v>43312.142453703702</c:v>
                </c:pt>
                <c:pt idx="117">
                  <c:v>43312.145925925928</c:v>
                </c:pt>
                <c:pt idx="118">
                  <c:v>43312.149398148147</c:v>
                </c:pt>
                <c:pt idx="119">
                  <c:v>43312.152881944443</c:v>
                </c:pt>
                <c:pt idx="120">
                  <c:v>43312.156377314815</c:v>
                </c:pt>
                <c:pt idx="121">
                  <c:v>43312.159826388888</c:v>
                </c:pt>
                <c:pt idx="122">
                  <c:v>43312.163310185184</c:v>
                </c:pt>
                <c:pt idx="123">
                  <c:v>43312.16679398148</c:v>
                </c:pt>
                <c:pt idx="124">
                  <c:v>43312.170266203706</c:v>
                </c:pt>
                <c:pt idx="125">
                  <c:v>43312.173738425925</c:v>
                </c:pt>
                <c:pt idx="126">
                  <c:v>43312.177210648151</c:v>
                </c:pt>
                <c:pt idx="127">
                  <c:v>43312.18068287037</c:v>
                </c:pt>
                <c:pt idx="128">
                  <c:v>43312.18414351852</c:v>
                </c:pt>
                <c:pt idx="129">
                  <c:v>43312.187604166669</c:v>
                </c:pt>
                <c:pt idx="130">
                  <c:v>43312.191064814811</c:v>
                </c:pt>
                <c:pt idx="131">
                  <c:v>43312.194548611114</c:v>
                </c:pt>
                <c:pt idx="132">
                  <c:v>43312.19803240741</c:v>
                </c:pt>
                <c:pt idx="133">
                  <c:v>43312.201504629629</c:v>
                </c:pt>
                <c:pt idx="134">
                  <c:v>43312.204953703702</c:v>
                </c:pt>
                <c:pt idx="135">
                  <c:v>43312.208425925928</c:v>
                </c:pt>
                <c:pt idx="136">
                  <c:v>43312.211898148147</c:v>
                </c:pt>
                <c:pt idx="137">
                  <c:v>43312.215370370373</c:v>
                </c:pt>
                <c:pt idx="138">
                  <c:v>43312.218842592592</c:v>
                </c:pt>
                <c:pt idx="139">
                  <c:v>43312.222314814811</c:v>
                </c:pt>
                <c:pt idx="140">
                  <c:v>43312.225787037038</c:v>
                </c:pt>
                <c:pt idx="141">
                  <c:v>43312.229259259257</c:v>
                </c:pt>
                <c:pt idx="142">
                  <c:v>43312.232731481483</c:v>
                </c:pt>
                <c:pt idx="143">
                  <c:v>43312.236203703702</c:v>
                </c:pt>
                <c:pt idx="144">
                  <c:v>43312.239675925928</c:v>
                </c:pt>
                <c:pt idx="145">
                  <c:v>43312.243148148147</c:v>
                </c:pt>
                <c:pt idx="146">
                  <c:v>43312.246620370373</c:v>
                </c:pt>
                <c:pt idx="147">
                  <c:v>43312.250092592592</c:v>
                </c:pt>
                <c:pt idx="148">
                  <c:v>43312.253564814811</c:v>
                </c:pt>
                <c:pt idx="149">
                  <c:v>43312.257037037038</c:v>
                </c:pt>
                <c:pt idx="150">
                  <c:v>43312.260509259257</c:v>
                </c:pt>
                <c:pt idx="151">
                  <c:v>43312.263981481483</c:v>
                </c:pt>
                <c:pt idx="152">
                  <c:v>43312.267453703702</c:v>
                </c:pt>
                <c:pt idx="153">
                  <c:v>43312.270925925928</c:v>
                </c:pt>
                <c:pt idx="154">
                  <c:v>43312.274398148147</c:v>
                </c:pt>
                <c:pt idx="155">
                  <c:v>43312.277870370373</c:v>
                </c:pt>
                <c:pt idx="156">
                  <c:v>43312.281342592592</c:v>
                </c:pt>
                <c:pt idx="157">
                  <c:v>43312.284814814811</c:v>
                </c:pt>
                <c:pt idx="158">
                  <c:v>43312.288287037038</c:v>
                </c:pt>
                <c:pt idx="159">
                  <c:v>43312.291759259257</c:v>
                </c:pt>
                <c:pt idx="160">
                  <c:v>43312.295231481483</c:v>
                </c:pt>
                <c:pt idx="161">
                  <c:v>43312.298703703702</c:v>
                </c:pt>
                <c:pt idx="162">
                  <c:v>43312.302175925928</c:v>
                </c:pt>
                <c:pt idx="163">
                  <c:v>43312.305648148147</c:v>
                </c:pt>
                <c:pt idx="164">
                  <c:v>43312.309120370373</c:v>
                </c:pt>
                <c:pt idx="165">
                  <c:v>43312.312592592592</c:v>
                </c:pt>
                <c:pt idx="166">
                  <c:v>43312.316064814811</c:v>
                </c:pt>
                <c:pt idx="167">
                  <c:v>43312.319537037038</c:v>
                </c:pt>
                <c:pt idx="168">
                  <c:v>43312.323009259257</c:v>
                </c:pt>
                <c:pt idx="169">
                  <c:v>43312.326481481483</c:v>
                </c:pt>
                <c:pt idx="170">
                  <c:v>43312.329953703702</c:v>
                </c:pt>
                <c:pt idx="171">
                  <c:v>43312.333425925928</c:v>
                </c:pt>
                <c:pt idx="172">
                  <c:v>43312.336898148147</c:v>
                </c:pt>
                <c:pt idx="173">
                  <c:v>43312.340370370373</c:v>
                </c:pt>
                <c:pt idx="174">
                  <c:v>43312.343842592592</c:v>
                </c:pt>
                <c:pt idx="175">
                  <c:v>43312.347314814811</c:v>
                </c:pt>
                <c:pt idx="176">
                  <c:v>43312.350787037038</c:v>
                </c:pt>
                <c:pt idx="177">
                  <c:v>43312.354259259257</c:v>
                </c:pt>
                <c:pt idx="178">
                  <c:v>43312.357731481483</c:v>
                </c:pt>
                <c:pt idx="179">
                  <c:v>43312.361203703702</c:v>
                </c:pt>
                <c:pt idx="180">
                  <c:v>43312.364675925928</c:v>
                </c:pt>
                <c:pt idx="181">
                  <c:v>43312.368148148147</c:v>
                </c:pt>
                <c:pt idx="182">
                  <c:v>43312.371620370373</c:v>
                </c:pt>
                <c:pt idx="183">
                  <c:v>43312.375092592592</c:v>
                </c:pt>
                <c:pt idx="184">
                  <c:v>43312.378564814811</c:v>
                </c:pt>
                <c:pt idx="185">
                  <c:v>43312.382037037038</c:v>
                </c:pt>
                <c:pt idx="186">
                  <c:v>43312.385509259257</c:v>
                </c:pt>
                <c:pt idx="187">
                  <c:v>43312.388981481483</c:v>
                </c:pt>
                <c:pt idx="188">
                  <c:v>43312.392453703702</c:v>
                </c:pt>
                <c:pt idx="189">
                  <c:v>43312.395925925928</c:v>
                </c:pt>
                <c:pt idx="190">
                  <c:v>43312.399398148147</c:v>
                </c:pt>
                <c:pt idx="191">
                  <c:v>43312.402870370373</c:v>
                </c:pt>
                <c:pt idx="192">
                  <c:v>43312.406342592592</c:v>
                </c:pt>
                <c:pt idx="193">
                  <c:v>43312.409814814811</c:v>
                </c:pt>
                <c:pt idx="194">
                  <c:v>43312.413287037038</c:v>
                </c:pt>
                <c:pt idx="195">
                  <c:v>43312.416759259257</c:v>
                </c:pt>
                <c:pt idx="196">
                  <c:v>43312.420231481483</c:v>
                </c:pt>
                <c:pt idx="197">
                  <c:v>43312.423703703702</c:v>
                </c:pt>
                <c:pt idx="198">
                  <c:v>43312.427175925928</c:v>
                </c:pt>
                <c:pt idx="199">
                  <c:v>43312.430648148147</c:v>
                </c:pt>
                <c:pt idx="200">
                  <c:v>43312.434120370373</c:v>
                </c:pt>
                <c:pt idx="201">
                  <c:v>43312.437592592592</c:v>
                </c:pt>
                <c:pt idx="202">
                  <c:v>43312.441064814811</c:v>
                </c:pt>
                <c:pt idx="203">
                  <c:v>43312.444537037038</c:v>
                </c:pt>
                <c:pt idx="204">
                  <c:v>43312.448009259257</c:v>
                </c:pt>
                <c:pt idx="205">
                  <c:v>43312.451481481483</c:v>
                </c:pt>
                <c:pt idx="206">
                  <c:v>43312.454953703702</c:v>
                </c:pt>
                <c:pt idx="207">
                  <c:v>43312.458425925928</c:v>
                </c:pt>
                <c:pt idx="208">
                  <c:v>43312.461898148147</c:v>
                </c:pt>
                <c:pt idx="209">
                  <c:v>43312.465370370373</c:v>
                </c:pt>
                <c:pt idx="210">
                  <c:v>43312.468842592592</c:v>
                </c:pt>
                <c:pt idx="211">
                  <c:v>43312.472314814811</c:v>
                </c:pt>
                <c:pt idx="212">
                  <c:v>43312.475787037038</c:v>
                </c:pt>
                <c:pt idx="213">
                  <c:v>43312.479259259257</c:v>
                </c:pt>
                <c:pt idx="214">
                  <c:v>43312.482731481483</c:v>
                </c:pt>
                <c:pt idx="215">
                  <c:v>43312.486203703702</c:v>
                </c:pt>
                <c:pt idx="216">
                  <c:v>43312.489675925928</c:v>
                </c:pt>
                <c:pt idx="217">
                  <c:v>43312.493148148147</c:v>
                </c:pt>
                <c:pt idx="218">
                  <c:v>43312.496620370373</c:v>
                </c:pt>
                <c:pt idx="219">
                  <c:v>43313.128564814811</c:v>
                </c:pt>
                <c:pt idx="220">
                  <c:v>43313.132037037038</c:v>
                </c:pt>
                <c:pt idx="221">
                  <c:v>43313.135509259257</c:v>
                </c:pt>
                <c:pt idx="222">
                  <c:v>43313.138981481483</c:v>
                </c:pt>
                <c:pt idx="223">
                  <c:v>43313.142453703702</c:v>
                </c:pt>
                <c:pt idx="224">
                  <c:v>43313.145925925928</c:v>
                </c:pt>
                <c:pt idx="225">
                  <c:v>43313.149398148147</c:v>
                </c:pt>
                <c:pt idx="226">
                  <c:v>43313.15289351852</c:v>
                </c:pt>
                <c:pt idx="227">
                  <c:v>43313.156377314815</c:v>
                </c:pt>
                <c:pt idx="228">
                  <c:v>43313.159837962965</c:v>
                </c:pt>
                <c:pt idx="229">
                  <c:v>43313.163321759261</c:v>
                </c:pt>
                <c:pt idx="230">
                  <c:v>43313.166805555556</c:v>
                </c:pt>
                <c:pt idx="231">
                  <c:v>43313.170277777775</c:v>
                </c:pt>
                <c:pt idx="232">
                  <c:v>43313.173750000002</c:v>
                </c:pt>
                <c:pt idx="233">
                  <c:v>43313.177222222221</c:v>
                </c:pt>
                <c:pt idx="234">
                  <c:v>43313.180694444447</c:v>
                </c:pt>
                <c:pt idx="235">
                  <c:v>43313.184166666666</c:v>
                </c:pt>
                <c:pt idx="236">
                  <c:v>43313.187638888892</c:v>
                </c:pt>
                <c:pt idx="237">
                  <c:v>43313.191111111111</c:v>
                </c:pt>
                <c:pt idx="238">
                  <c:v>43313.19458333333</c:v>
                </c:pt>
                <c:pt idx="239">
                  <c:v>43313.198055555556</c:v>
                </c:pt>
                <c:pt idx="240">
                  <c:v>43313.201516203706</c:v>
                </c:pt>
                <c:pt idx="241">
                  <c:v>43313.205000000002</c:v>
                </c:pt>
                <c:pt idx="242">
                  <c:v>43313.208460648151</c:v>
                </c:pt>
                <c:pt idx="243">
                  <c:v>43313.211909722224</c:v>
                </c:pt>
                <c:pt idx="244">
                  <c:v>43313.21539351852</c:v>
                </c:pt>
                <c:pt idx="245">
                  <c:v>43313.218842592592</c:v>
                </c:pt>
                <c:pt idx="246">
                  <c:v>43313.222326388888</c:v>
                </c:pt>
                <c:pt idx="247">
                  <c:v>43313.225787037038</c:v>
                </c:pt>
                <c:pt idx="248">
                  <c:v>43313.229259259257</c:v>
                </c:pt>
                <c:pt idx="249">
                  <c:v>43313.232731481483</c:v>
                </c:pt>
                <c:pt idx="250">
                  <c:v>43313.236203703702</c:v>
                </c:pt>
                <c:pt idx="251">
                  <c:v>43313.239675925928</c:v>
                </c:pt>
                <c:pt idx="252">
                  <c:v>43313.243148148147</c:v>
                </c:pt>
                <c:pt idx="253">
                  <c:v>43313.246620370373</c:v>
                </c:pt>
                <c:pt idx="254">
                  <c:v>43313.250092592592</c:v>
                </c:pt>
                <c:pt idx="255">
                  <c:v>43313.253564814811</c:v>
                </c:pt>
                <c:pt idx="256">
                  <c:v>43313.257037037038</c:v>
                </c:pt>
                <c:pt idx="257">
                  <c:v>43313.260509259257</c:v>
                </c:pt>
                <c:pt idx="258">
                  <c:v>43313.263981481483</c:v>
                </c:pt>
                <c:pt idx="259">
                  <c:v>43313.267453703702</c:v>
                </c:pt>
                <c:pt idx="260">
                  <c:v>43313.270925925928</c:v>
                </c:pt>
                <c:pt idx="261">
                  <c:v>43313.274398148147</c:v>
                </c:pt>
                <c:pt idx="262">
                  <c:v>43313.277870370373</c:v>
                </c:pt>
                <c:pt idx="263">
                  <c:v>43313.281342592592</c:v>
                </c:pt>
                <c:pt idx="264">
                  <c:v>43313.284814814811</c:v>
                </c:pt>
                <c:pt idx="265">
                  <c:v>43313.288287037038</c:v>
                </c:pt>
                <c:pt idx="266">
                  <c:v>43313.291759259257</c:v>
                </c:pt>
                <c:pt idx="267">
                  <c:v>43313.295231481483</c:v>
                </c:pt>
                <c:pt idx="268">
                  <c:v>43313.298703703702</c:v>
                </c:pt>
                <c:pt idx="269">
                  <c:v>43313.302175925928</c:v>
                </c:pt>
                <c:pt idx="270">
                  <c:v>43313.305648148147</c:v>
                </c:pt>
                <c:pt idx="271">
                  <c:v>43313.309120370373</c:v>
                </c:pt>
                <c:pt idx="272">
                  <c:v>43313.312592592592</c:v>
                </c:pt>
                <c:pt idx="273">
                  <c:v>43313.316064814811</c:v>
                </c:pt>
                <c:pt idx="274">
                  <c:v>43313.319537037038</c:v>
                </c:pt>
                <c:pt idx="275">
                  <c:v>43313.323009259257</c:v>
                </c:pt>
                <c:pt idx="276">
                  <c:v>43313.326481481483</c:v>
                </c:pt>
                <c:pt idx="277">
                  <c:v>43313.329953703702</c:v>
                </c:pt>
                <c:pt idx="278">
                  <c:v>43313.333425925928</c:v>
                </c:pt>
                <c:pt idx="279">
                  <c:v>43313.336898148147</c:v>
                </c:pt>
                <c:pt idx="280">
                  <c:v>43313.340370370373</c:v>
                </c:pt>
                <c:pt idx="281">
                  <c:v>43313.343842592592</c:v>
                </c:pt>
                <c:pt idx="282">
                  <c:v>43313.347314814811</c:v>
                </c:pt>
                <c:pt idx="283">
                  <c:v>43313.350787037038</c:v>
                </c:pt>
                <c:pt idx="284">
                  <c:v>43313.354259259257</c:v>
                </c:pt>
                <c:pt idx="285">
                  <c:v>43313.357731481483</c:v>
                </c:pt>
                <c:pt idx="286">
                  <c:v>43313.361203703702</c:v>
                </c:pt>
                <c:pt idx="287">
                  <c:v>43313.364675925928</c:v>
                </c:pt>
                <c:pt idx="288">
                  <c:v>43313.368148148147</c:v>
                </c:pt>
                <c:pt idx="289">
                  <c:v>43313.371620370373</c:v>
                </c:pt>
                <c:pt idx="290">
                  <c:v>43313.375092592592</c:v>
                </c:pt>
                <c:pt idx="291">
                  <c:v>43313.378564814811</c:v>
                </c:pt>
                <c:pt idx="292">
                  <c:v>43313.382037037038</c:v>
                </c:pt>
                <c:pt idx="293">
                  <c:v>43313.385509259257</c:v>
                </c:pt>
                <c:pt idx="294">
                  <c:v>43313.388981481483</c:v>
                </c:pt>
                <c:pt idx="295">
                  <c:v>43313.392453703702</c:v>
                </c:pt>
                <c:pt idx="296">
                  <c:v>43313.395925925928</c:v>
                </c:pt>
                <c:pt idx="297">
                  <c:v>43313.399398148147</c:v>
                </c:pt>
                <c:pt idx="298">
                  <c:v>43313.402870370373</c:v>
                </c:pt>
                <c:pt idx="299">
                  <c:v>43313.406342592592</c:v>
                </c:pt>
                <c:pt idx="300">
                  <c:v>43313.409814814811</c:v>
                </c:pt>
                <c:pt idx="301">
                  <c:v>43313.413287037038</c:v>
                </c:pt>
                <c:pt idx="302">
                  <c:v>43313.416759259257</c:v>
                </c:pt>
                <c:pt idx="303">
                  <c:v>43313.420231481483</c:v>
                </c:pt>
                <c:pt idx="304">
                  <c:v>43313.423703703702</c:v>
                </c:pt>
                <c:pt idx="305">
                  <c:v>43313.427175925928</c:v>
                </c:pt>
                <c:pt idx="306">
                  <c:v>43313.430648148147</c:v>
                </c:pt>
                <c:pt idx="307">
                  <c:v>43313.434120370373</c:v>
                </c:pt>
                <c:pt idx="308">
                  <c:v>43313.437592592592</c:v>
                </c:pt>
                <c:pt idx="309">
                  <c:v>43313.441064814811</c:v>
                </c:pt>
                <c:pt idx="310">
                  <c:v>43313.444537037038</c:v>
                </c:pt>
                <c:pt idx="311">
                  <c:v>43313.448009259257</c:v>
                </c:pt>
                <c:pt idx="312">
                  <c:v>43313.451481481483</c:v>
                </c:pt>
                <c:pt idx="313">
                  <c:v>43313.454953703702</c:v>
                </c:pt>
                <c:pt idx="314">
                  <c:v>43313.458425925928</c:v>
                </c:pt>
                <c:pt idx="315">
                  <c:v>43313.461898148147</c:v>
                </c:pt>
                <c:pt idx="316">
                  <c:v>43313.465370370373</c:v>
                </c:pt>
                <c:pt idx="317">
                  <c:v>43313.468842592592</c:v>
                </c:pt>
                <c:pt idx="318">
                  <c:v>43313.472314814811</c:v>
                </c:pt>
                <c:pt idx="319">
                  <c:v>43313.475787037038</c:v>
                </c:pt>
                <c:pt idx="320">
                  <c:v>43313.479259259257</c:v>
                </c:pt>
                <c:pt idx="321">
                  <c:v>43313.482731481483</c:v>
                </c:pt>
                <c:pt idx="322">
                  <c:v>43313.486203703702</c:v>
                </c:pt>
                <c:pt idx="323">
                  <c:v>43313.489675925928</c:v>
                </c:pt>
                <c:pt idx="324">
                  <c:v>43313.493148148147</c:v>
                </c:pt>
                <c:pt idx="325">
                  <c:v>43313.496620370373</c:v>
                </c:pt>
                <c:pt idx="326">
                  <c:v>43314.104259259257</c:v>
                </c:pt>
                <c:pt idx="327">
                  <c:v>43314.107731481483</c:v>
                </c:pt>
                <c:pt idx="328">
                  <c:v>43314.111203703702</c:v>
                </c:pt>
                <c:pt idx="329">
                  <c:v>43314.114675925928</c:v>
                </c:pt>
                <c:pt idx="330">
                  <c:v>43314.128564814811</c:v>
                </c:pt>
                <c:pt idx="331">
                  <c:v>43314.132037037038</c:v>
                </c:pt>
                <c:pt idx="332">
                  <c:v>43314.135509259257</c:v>
                </c:pt>
                <c:pt idx="333">
                  <c:v>43314.138981481483</c:v>
                </c:pt>
                <c:pt idx="334">
                  <c:v>43314.142453703702</c:v>
                </c:pt>
                <c:pt idx="335">
                  <c:v>43314.145925925928</c:v>
                </c:pt>
                <c:pt idx="336">
                  <c:v>43314.149398148147</c:v>
                </c:pt>
                <c:pt idx="337">
                  <c:v>43314.152870370373</c:v>
                </c:pt>
                <c:pt idx="338">
                  <c:v>43314.156354166669</c:v>
                </c:pt>
                <c:pt idx="339">
                  <c:v>43314.159826388888</c:v>
                </c:pt>
                <c:pt idx="340">
                  <c:v>43314.163287037038</c:v>
                </c:pt>
                <c:pt idx="341">
                  <c:v>43314.16678240741</c:v>
                </c:pt>
                <c:pt idx="342">
                  <c:v>43314.170254629629</c:v>
                </c:pt>
                <c:pt idx="343">
                  <c:v>43314.173715277779</c:v>
                </c:pt>
                <c:pt idx="344">
                  <c:v>43314.177187499998</c:v>
                </c:pt>
                <c:pt idx="345">
                  <c:v>43314.180659722224</c:v>
                </c:pt>
                <c:pt idx="346">
                  <c:v>43314.184131944443</c:v>
                </c:pt>
                <c:pt idx="347">
                  <c:v>43314.187604166669</c:v>
                </c:pt>
                <c:pt idx="348">
                  <c:v>43314.191076388888</c:v>
                </c:pt>
                <c:pt idx="349">
                  <c:v>43314.194560185184</c:v>
                </c:pt>
                <c:pt idx="350">
                  <c:v>43314.198020833333</c:v>
                </c:pt>
                <c:pt idx="351">
                  <c:v>43314.201493055552</c:v>
                </c:pt>
                <c:pt idx="352">
                  <c:v>43314.204965277779</c:v>
                </c:pt>
                <c:pt idx="353">
                  <c:v>43314.208437499998</c:v>
                </c:pt>
                <c:pt idx="354">
                  <c:v>43314.21193287037</c:v>
                </c:pt>
                <c:pt idx="355">
                  <c:v>43314.215416666666</c:v>
                </c:pt>
                <c:pt idx="356">
                  <c:v>43314.218900462962</c:v>
                </c:pt>
                <c:pt idx="357">
                  <c:v>43314.222372685188</c:v>
                </c:pt>
                <c:pt idx="358">
                  <c:v>43314.225821759261</c:v>
                </c:pt>
                <c:pt idx="359">
                  <c:v>43314.229270833333</c:v>
                </c:pt>
                <c:pt idx="360">
                  <c:v>43314.232743055552</c:v>
                </c:pt>
                <c:pt idx="361">
                  <c:v>43314.236215277779</c:v>
                </c:pt>
                <c:pt idx="362">
                  <c:v>43314.239675925928</c:v>
                </c:pt>
                <c:pt idx="363">
                  <c:v>43314.243159722224</c:v>
                </c:pt>
                <c:pt idx="364">
                  <c:v>43314.246620370373</c:v>
                </c:pt>
                <c:pt idx="365">
                  <c:v>43314.250104166669</c:v>
                </c:pt>
                <c:pt idx="366">
                  <c:v>43314.253564814811</c:v>
                </c:pt>
                <c:pt idx="367">
                  <c:v>43314.257037037038</c:v>
                </c:pt>
                <c:pt idx="368">
                  <c:v>43314.260509259257</c:v>
                </c:pt>
                <c:pt idx="369">
                  <c:v>43314.263981481483</c:v>
                </c:pt>
                <c:pt idx="370">
                  <c:v>43314.267453703702</c:v>
                </c:pt>
                <c:pt idx="371">
                  <c:v>43314.270925925928</c:v>
                </c:pt>
                <c:pt idx="372">
                  <c:v>43314.274398148147</c:v>
                </c:pt>
                <c:pt idx="373">
                  <c:v>43314.277870370373</c:v>
                </c:pt>
                <c:pt idx="374">
                  <c:v>43314.281342592592</c:v>
                </c:pt>
                <c:pt idx="375">
                  <c:v>43314.284814814811</c:v>
                </c:pt>
                <c:pt idx="376">
                  <c:v>43314.288287037038</c:v>
                </c:pt>
                <c:pt idx="377">
                  <c:v>43314.291759259257</c:v>
                </c:pt>
                <c:pt idx="378">
                  <c:v>43314.295231481483</c:v>
                </c:pt>
                <c:pt idx="379">
                  <c:v>43314.298703703702</c:v>
                </c:pt>
                <c:pt idx="380">
                  <c:v>43314.302175925928</c:v>
                </c:pt>
                <c:pt idx="381">
                  <c:v>43314.305648148147</c:v>
                </c:pt>
                <c:pt idx="382">
                  <c:v>43314.309120370373</c:v>
                </c:pt>
                <c:pt idx="383">
                  <c:v>43314.312592592592</c:v>
                </c:pt>
                <c:pt idx="384">
                  <c:v>43314.316064814811</c:v>
                </c:pt>
                <c:pt idx="385">
                  <c:v>43314.319537037038</c:v>
                </c:pt>
                <c:pt idx="386">
                  <c:v>43314.323009259257</c:v>
                </c:pt>
                <c:pt idx="387">
                  <c:v>43314.326481481483</c:v>
                </c:pt>
                <c:pt idx="388">
                  <c:v>43314.329953703702</c:v>
                </c:pt>
                <c:pt idx="389">
                  <c:v>43314.333425925928</c:v>
                </c:pt>
                <c:pt idx="390">
                  <c:v>43314.336898148147</c:v>
                </c:pt>
                <c:pt idx="391">
                  <c:v>43314.340370370373</c:v>
                </c:pt>
                <c:pt idx="392">
                  <c:v>43314.343842592592</c:v>
                </c:pt>
                <c:pt idx="393">
                  <c:v>43314.347314814811</c:v>
                </c:pt>
                <c:pt idx="394">
                  <c:v>43314.350787037038</c:v>
                </c:pt>
                <c:pt idx="395">
                  <c:v>43314.354259259257</c:v>
                </c:pt>
                <c:pt idx="396">
                  <c:v>43314.357731481483</c:v>
                </c:pt>
                <c:pt idx="397">
                  <c:v>43314.361203703702</c:v>
                </c:pt>
                <c:pt idx="398">
                  <c:v>43314.364675925928</c:v>
                </c:pt>
                <c:pt idx="399">
                  <c:v>43314.368148148147</c:v>
                </c:pt>
                <c:pt idx="400">
                  <c:v>43314.371620370373</c:v>
                </c:pt>
                <c:pt idx="401">
                  <c:v>43314.375092592592</c:v>
                </c:pt>
                <c:pt idx="402">
                  <c:v>43314.378564814811</c:v>
                </c:pt>
                <c:pt idx="403">
                  <c:v>43314.382037037038</c:v>
                </c:pt>
                <c:pt idx="404">
                  <c:v>43314.385509259257</c:v>
                </c:pt>
                <c:pt idx="405">
                  <c:v>43314.388981481483</c:v>
                </c:pt>
                <c:pt idx="406">
                  <c:v>43314.392453703702</c:v>
                </c:pt>
                <c:pt idx="407">
                  <c:v>43314.395925925928</c:v>
                </c:pt>
                <c:pt idx="408">
                  <c:v>43314.399398148147</c:v>
                </c:pt>
                <c:pt idx="409">
                  <c:v>43314.402870370373</c:v>
                </c:pt>
                <c:pt idx="410">
                  <c:v>43314.406342592592</c:v>
                </c:pt>
                <c:pt idx="411">
                  <c:v>43314.409814814811</c:v>
                </c:pt>
                <c:pt idx="412">
                  <c:v>43314.413287037038</c:v>
                </c:pt>
                <c:pt idx="413">
                  <c:v>43314.416759259257</c:v>
                </c:pt>
                <c:pt idx="414">
                  <c:v>43314.420231481483</c:v>
                </c:pt>
                <c:pt idx="415">
                  <c:v>43314.423703703702</c:v>
                </c:pt>
                <c:pt idx="416">
                  <c:v>43314.427175925928</c:v>
                </c:pt>
                <c:pt idx="417">
                  <c:v>43314.430648148147</c:v>
                </c:pt>
                <c:pt idx="418">
                  <c:v>43314.434120370373</c:v>
                </c:pt>
                <c:pt idx="419">
                  <c:v>43314.437592592592</c:v>
                </c:pt>
                <c:pt idx="420">
                  <c:v>43314.441064814811</c:v>
                </c:pt>
                <c:pt idx="421">
                  <c:v>43314.444537037038</c:v>
                </c:pt>
                <c:pt idx="422">
                  <c:v>43314.448009259257</c:v>
                </c:pt>
                <c:pt idx="423">
                  <c:v>43314.451481481483</c:v>
                </c:pt>
                <c:pt idx="424">
                  <c:v>43314.454953703702</c:v>
                </c:pt>
                <c:pt idx="425">
                  <c:v>43314.458425925928</c:v>
                </c:pt>
                <c:pt idx="426">
                  <c:v>43314.461898148147</c:v>
                </c:pt>
                <c:pt idx="427">
                  <c:v>43314.465370370373</c:v>
                </c:pt>
                <c:pt idx="428">
                  <c:v>43314.468842592592</c:v>
                </c:pt>
                <c:pt idx="429">
                  <c:v>43314.472314814811</c:v>
                </c:pt>
                <c:pt idx="430">
                  <c:v>43314.475787037038</c:v>
                </c:pt>
                <c:pt idx="431">
                  <c:v>43314.479259259257</c:v>
                </c:pt>
                <c:pt idx="432">
                  <c:v>43314.482731481483</c:v>
                </c:pt>
                <c:pt idx="433">
                  <c:v>43314.486203703702</c:v>
                </c:pt>
                <c:pt idx="434">
                  <c:v>43314.489675925928</c:v>
                </c:pt>
                <c:pt idx="435">
                  <c:v>43314.493148148147</c:v>
                </c:pt>
                <c:pt idx="436">
                  <c:v>43314.496620370373</c:v>
                </c:pt>
                <c:pt idx="437">
                  <c:v>43314.500092592592</c:v>
                </c:pt>
                <c:pt idx="438">
                  <c:v>43315.128564814811</c:v>
                </c:pt>
                <c:pt idx="439">
                  <c:v>43315.132037037038</c:v>
                </c:pt>
                <c:pt idx="440">
                  <c:v>43315.135509259257</c:v>
                </c:pt>
                <c:pt idx="441">
                  <c:v>43315.138981481483</c:v>
                </c:pt>
                <c:pt idx="442">
                  <c:v>43315.142453703702</c:v>
                </c:pt>
                <c:pt idx="443">
                  <c:v>43315.145925925928</c:v>
                </c:pt>
                <c:pt idx="444">
                  <c:v>43315.149398148147</c:v>
                </c:pt>
                <c:pt idx="445">
                  <c:v>43315.152870370373</c:v>
                </c:pt>
                <c:pt idx="446">
                  <c:v>43315.156354166669</c:v>
                </c:pt>
                <c:pt idx="447">
                  <c:v>43315.159837962965</c:v>
                </c:pt>
                <c:pt idx="448">
                  <c:v>43315.163310185184</c:v>
                </c:pt>
                <c:pt idx="449">
                  <c:v>43315.166770833333</c:v>
                </c:pt>
                <c:pt idx="450">
                  <c:v>43315.170254629629</c:v>
                </c:pt>
                <c:pt idx="451">
                  <c:v>43315.173738425925</c:v>
                </c:pt>
                <c:pt idx="452">
                  <c:v>43315.177199074074</c:v>
                </c:pt>
                <c:pt idx="453">
                  <c:v>43315.180659722224</c:v>
                </c:pt>
                <c:pt idx="454">
                  <c:v>43315.18414351852</c:v>
                </c:pt>
                <c:pt idx="455">
                  <c:v>43315.187592592592</c:v>
                </c:pt>
                <c:pt idx="456">
                  <c:v>43315.191064814811</c:v>
                </c:pt>
                <c:pt idx="457">
                  <c:v>43315.194548611114</c:v>
                </c:pt>
                <c:pt idx="458">
                  <c:v>43315.198020833333</c:v>
                </c:pt>
                <c:pt idx="459">
                  <c:v>43315.201504629629</c:v>
                </c:pt>
                <c:pt idx="460">
                  <c:v>43315.204976851855</c:v>
                </c:pt>
                <c:pt idx="461">
                  <c:v>43315.208472222221</c:v>
                </c:pt>
                <c:pt idx="462">
                  <c:v>43315.211921296293</c:v>
                </c:pt>
                <c:pt idx="463">
                  <c:v>43315.215370370373</c:v>
                </c:pt>
                <c:pt idx="464">
                  <c:v>43315.218865740739</c:v>
                </c:pt>
                <c:pt idx="465">
                  <c:v>43315.222337962965</c:v>
                </c:pt>
                <c:pt idx="466">
                  <c:v>43315.225798611114</c:v>
                </c:pt>
                <c:pt idx="467">
                  <c:v>43315.229259259257</c:v>
                </c:pt>
                <c:pt idx="468">
                  <c:v>43315.232766203706</c:v>
                </c:pt>
                <c:pt idx="469">
                  <c:v>43315.236203703702</c:v>
                </c:pt>
                <c:pt idx="470">
                  <c:v>43315.239675925928</c:v>
                </c:pt>
                <c:pt idx="471">
                  <c:v>43315.243171296293</c:v>
                </c:pt>
                <c:pt idx="472">
                  <c:v>43315.246631944443</c:v>
                </c:pt>
                <c:pt idx="473">
                  <c:v>43315.250104166669</c:v>
                </c:pt>
                <c:pt idx="474">
                  <c:v>43315.253564814811</c:v>
                </c:pt>
                <c:pt idx="475">
                  <c:v>43315.257037037038</c:v>
                </c:pt>
                <c:pt idx="476">
                  <c:v>43315.26053240741</c:v>
                </c:pt>
                <c:pt idx="477">
                  <c:v>43315.263981481483</c:v>
                </c:pt>
                <c:pt idx="478">
                  <c:v>43315.267488425925</c:v>
                </c:pt>
                <c:pt idx="479">
                  <c:v>43315.270937499998</c:v>
                </c:pt>
                <c:pt idx="480">
                  <c:v>43315.274421296293</c:v>
                </c:pt>
                <c:pt idx="481">
                  <c:v>43315.277881944443</c:v>
                </c:pt>
                <c:pt idx="482">
                  <c:v>43315.281342592592</c:v>
                </c:pt>
                <c:pt idx="483">
                  <c:v>43315.284814814811</c:v>
                </c:pt>
                <c:pt idx="484">
                  <c:v>43315.288287037038</c:v>
                </c:pt>
                <c:pt idx="485">
                  <c:v>43315.291759259257</c:v>
                </c:pt>
                <c:pt idx="486">
                  <c:v>43315.295231481483</c:v>
                </c:pt>
                <c:pt idx="487">
                  <c:v>43315.298703703702</c:v>
                </c:pt>
                <c:pt idx="488">
                  <c:v>43315.302175925928</c:v>
                </c:pt>
                <c:pt idx="489">
                  <c:v>43315.305648148147</c:v>
                </c:pt>
                <c:pt idx="490">
                  <c:v>43315.309120370373</c:v>
                </c:pt>
                <c:pt idx="491">
                  <c:v>43315.312592592592</c:v>
                </c:pt>
                <c:pt idx="492">
                  <c:v>43315.316064814811</c:v>
                </c:pt>
                <c:pt idx="493">
                  <c:v>43315.319560185184</c:v>
                </c:pt>
                <c:pt idx="494">
                  <c:v>43315.323020833333</c:v>
                </c:pt>
                <c:pt idx="495">
                  <c:v>43315.326516203706</c:v>
                </c:pt>
                <c:pt idx="496">
                  <c:v>43315.329953703702</c:v>
                </c:pt>
                <c:pt idx="497">
                  <c:v>43315.333425925928</c:v>
                </c:pt>
                <c:pt idx="498">
                  <c:v>43315.336909722224</c:v>
                </c:pt>
                <c:pt idx="499">
                  <c:v>43315.340370370373</c:v>
                </c:pt>
                <c:pt idx="500">
                  <c:v>43315.343842592592</c:v>
                </c:pt>
                <c:pt idx="501">
                  <c:v>43315.347314814811</c:v>
                </c:pt>
                <c:pt idx="502">
                  <c:v>43315.350787037038</c:v>
                </c:pt>
                <c:pt idx="503">
                  <c:v>43315.354259259257</c:v>
                </c:pt>
                <c:pt idx="504">
                  <c:v>43315.357731481483</c:v>
                </c:pt>
                <c:pt idx="505">
                  <c:v>43315.361203703702</c:v>
                </c:pt>
                <c:pt idx="506">
                  <c:v>43315.364675925928</c:v>
                </c:pt>
                <c:pt idx="507">
                  <c:v>43315.368148148147</c:v>
                </c:pt>
                <c:pt idx="508">
                  <c:v>43315.371620370373</c:v>
                </c:pt>
                <c:pt idx="509">
                  <c:v>43315.375092592592</c:v>
                </c:pt>
                <c:pt idx="510">
                  <c:v>43315.378564814811</c:v>
                </c:pt>
                <c:pt idx="511">
                  <c:v>43315.382037037038</c:v>
                </c:pt>
                <c:pt idx="512">
                  <c:v>43315.385509259257</c:v>
                </c:pt>
                <c:pt idx="513">
                  <c:v>43315.388981481483</c:v>
                </c:pt>
                <c:pt idx="514">
                  <c:v>43315.392453703702</c:v>
                </c:pt>
                <c:pt idx="515">
                  <c:v>43315.395925925928</c:v>
                </c:pt>
                <c:pt idx="516">
                  <c:v>43315.399398148147</c:v>
                </c:pt>
                <c:pt idx="517">
                  <c:v>43315.402870370373</c:v>
                </c:pt>
                <c:pt idx="518">
                  <c:v>43315.406342592592</c:v>
                </c:pt>
                <c:pt idx="519">
                  <c:v>43315.409814814811</c:v>
                </c:pt>
                <c:pt idx="520">
                  <c:v>43315.413287037038</c:v>
                </c:pt>
                <c:pt idx="521">
                  <c:v>43315.416759259257</c:v>
                </c:pt>
                <c:pt idx="522">
                  <c:v>43315.420231481483</c:v>
                </c:pt>
                <c:pt idx="523">
                  <c:v>43315.423703703702</c:v>
                </c:pt>
                <c:pt idx="524">
                  <c:v>43315.427175925928</c:v>
                </c:pt>
                <c:pt idx="525">
                  <c:v>43315.430648148147</c:v>
                </c:pt>
                <c:pt idx="526">
                  <c:v>43315.434120370373</c:v>
                </c:pt>
                <c:pt idx="527">
                  <c:v>43315.437592592592</c:v>
                </c:pt>
                <c:pt idx="528">
                  <c:v>43315.441064814811</c:v>
                </c:pt>
                <c:pt idx="529">
                  <c:v>43315.444537037038</c:v>
                </c:pt>
                <c:pt idx="530">
                  <c:v>43315.448009259257</c:v>
                </c:pt>
                <c:pt idx="531">
                  <c:v>43315.451481481483</c:v>
                </c:pt>
                <c:pt idx="532">
                  <c:v>43315.454953703702</c:v>
                </c:pt>
                <c:pt idx="533">
                  <c:v>43315.458425925928</c:v>
                </c:pt>
                <c:pt idx="534">
                  <c:v>43315.461898148147</c:v>
                </c:pt>
                <c:pt idx="535">
                  <c:v>43315.465370370373</c:v>
                </c:pt>
                <c:pt idx="536">
                  <c:v>43315.468842592592</c:v>
                </c:pt>
                <c:pt idx="537">
                  <c:v>43315.472314814811</c:v>
                </c:pt>
                <c:pt idx="538">
                  <c:v>43315.475787037038</c:v>
                </c:pt>
                <c:pt idx="539">
                  <c:v>43315.479259259257</c:v>
                </c:pt>
                <c:pt idx="540">
                  <c:v>43315.482731481483</c:v>
                </c:pt>
                <c:pt idx="541">
                  <c:v>43315.486203703702</c:v>
                </c:pt>
                <c:pt idx="542">
                  <c:v>43315.489675925928</c:v>
                </c:pt>
                <c:pt idx="543">
                  <c:v>43315.493148148147</c:v>
                </c:pt>
                <c:pt idx="544">
                  <c:v>43315.496620370373</c:v>
                </c:pt>
                <c:pt idx="545">
                  <c:v>43315.500092592592</c:v>
                </c:pt>
                <c:pt idx="546">
                  <c:v>43316.128564814811</c:v>
                </c:pt>
                <c:pt idx="547">
                  <c:v>43316.132037037038</c:v>
                </c:pt>
                <c:pt idx="548">
                  <c:v>43316.135509259257</c:v>
                </c:pt>
                <c:pt idx="549">
                  <c:v>43316.138981481483</c:v>
                </c:pt>
                <c:pt idx="550">
                  <c:v>43316.142453703702</c:v>
                </c:pt>
                <c:pt idx="551">
                  <c:v>43316.145925925928</c:v>
                </c:pt>
                <c:pt idx="552">
                  <c:v>43316.149409722224</c:v>
                </c:pt>
                <c:pt idx="553">
                  <c:v>43316.152881944443</c:v>
                </c:pt>
                <c:pt idx="554">
                  <c:v>43316.156400462962</c:v>
                </c:pt>
                <c:pt idx="555">
                  <c:v>43316.159849537034</c:v>
                </c:pt>
                <c:pt idx="556">
                  <c:v>43316.16333333333</c:v>
                </c:pt>
                <c:pt idx="557">
                  <c:v>43316.166817129626</c:v>
                </c:pt>
                <c:pt idx="558">
                  <c:v>43316.170289351852</c:v>
                </c:pt>
                <c:pt idx="559">
                  <c:v>43316.173750000002</c:v>
                </c:pt>
                <c:pt idx="560">
                  <c:v>43316.177222222221</c:v>
                </c:pt>
                <c:pt idx="561">
                  <c:v>43316.180694444447</c:v>
                </c:pt>
                <c:pt idx="562">
                  <c:v>43316.184166666666</c:v>
                </c:pt>
                <c:pt idx="563">
                  <c:v>43316.187638888892</c:v>
                </c:pt>
                <c:pt idx="564">
                  <c:v>43316.191111111111</c:v>
                </c:pt>
                <c:pt idx="565">
                  <c:v>43316.194571759261</c:v>
                </c:pt>
                <c:pt idx="566">
                  <c:v>43316.19804398148</c:v>
                </c:pt>
                <c:pt idx="567">
                  <c:v>43316.201516203706</c:v>
                </c:pt>
                <c:pt idx="568">
                  <c:v>43316.204988425925</c:v>
                </c:pt>
                <c:pt idx="569">
                  <c:v>43316.208460648151</c:v>
                </c:pt>
                <c:pt idx="570">
                  <c:v>43316.21193287037</c:v>
                </c:pt>
                <c:pt idx="571">
                  <c:v>43316.215405092589</c:v>
                </c:pt>
                <c:pt idx="572">
                  <c:v>43316.218877314815</c:v>
                </c:pt>
                <c:pt idx="573">
                  <c:v>43316.222337962965</c:v>
                </c:pt>
                <c:pt idx="574">
                  <c:v>43316.225810185184</c:v>
                </c:pt>
                <c:pt idx="575">
                  <c:v>43316.22928240741</c:v>
                </c:pt>
                <c:pt idx="576">
                  <c:v>43316.232754629629</c:v>
                </c:pt>
                <c:pt idx="577">
                  <c:v>43316.236226851855</c:v>
                </c:pt>
                <c:pt idx="578">
                  <c:v>43316.239699074074</c:v>
                </c:pt>
                <c:pt idx="579">
                  <c:v>43316.243171296293</c:v>
                </c:pt>
                <c:pt idx="580">
                  <c:v>43316.24664351852</c:v>
                </c:pt>
                <c:pt idx="581">
                  <c:v>43316.250115740739</c:v>
                </c:pt>
                <c:pt idx="582">
                  <c:v>43316.253587962965</c:v>
                </c:pt>
                <c:pt idx="583">
                  <c:v>43316.257060185184</c:v>
                </c:pt>
                <c:pt idx="584">
                  <c:v>43316.26053240741</c:v>
                </c:pt>
                <c:pt idx="585">
                  <c:v>43316.264050925929</c:v>
                </c:pt>
                <c:pt idx="586">
                  <c:v>43316.267523148148</c:v>
                </c:pt>
                <c:pt idx="587">
                  <c:v>43316.270995370367</c:v>
                </c:pt>
                <c:pt idx="588">
                  <c:v>43316.274456018517</c:v>
                </c:pt>
                <c:pt idx="589">
                  <c:v>43316.277916666666</c:v>
                </c:pt>
                <c:pt idx="590">
                  <c:v>43316.281388888892</c:v>
                </c:pt>
                <c:pt idx="591">
                  <c:v>43316.284849537034</c:v>
                </c:pt>
                <c:pt idx="592">
                  <c:v>43316.288310185184</c:v>
                </c:pt>
                <c:pt idx="593">
                  <c:v>43316.291770833333</c:v>
                </c:pt>
                <c:pt idx="594">
                  <c:v>43316.295243055552</c:v>
                </c:pt>
                <c:pt idx="595">
                  <c:v>43316.298738425925</c:v>
                </c:pt>
                <c:pt idx="596">
                  <c:v>43316.302210648151</c:v>
                </c:pt>
                <c:pt idx="597">
                  <c:v>43316.305671296293</c:v>
                </c:pt>
                <c:pt idx="598">
                  <c:v>43316.30914351852</c:v>
                </c:pt>
                <c:pt idx="599">
                  <c:v>43316.312615740739</c:v>
                </c:pt>
                <c:pt idx="600">
                  <c:v>43316.316076388888</c:v>
                </c:pt>
                <c:pt idx="601">
                  <c:v>43316.319548611114</c:v>
                </c:pt>
                <c:pt idx="602">
                  <c:v>43316.323020833333</c:v>
                </c:pt>
                <c:pt idx="603">
                  <c:v>43316.326481481483</c:v>
                </c:pt>
                <c:pt idx="604">
                  <c:v>43316.329953703702</c:v>
                </c:pt>
                <c:pt idx="605">
                  <c:v>43316.333449074074</c:v>
                </c:pt>
                <c:pt idx="606">
                  <c:v>43316.336909722224</c:v>
                </c:pt>
                <c:pt idx="607">
                  <c:v>43316.340381944443</c:v>
                </c:pt>
                <c:pt idx="608">
                  <c:v>43316.343854166669</c:v>
                </c:pt>
                <c:pt idx="609">
                  <c:v>43316.347326388888</c:v>
                </c:pt>
                <c:pt idx="610">
                  <c:v>43316.350787037038</c:v>
                </c:pt>
                <c:pt idx="611">
                  <c:v>43316.354259259257</c:v>
                </c:pt>
                <c:pt idx="612">
                  <c:v>43316.357731481483</c:v>
                </c:pt>
                <c:pt idx="613">
                  <c:v>43316.361203703702</c:v>
                </c:pt>
                <c:pt idx="614">
                  <c:v>43316.364675925928</c:v>
                </c:pt>
                <c:pt idx="615">
                  <c:v>43316.368148148147</c:v>
                </c:pt>
                <c:pt idx="616">
                  <c:v>43316.371620370373</c:v>
                </c:pt>
                <c:pt idx="617">
                  <c:v>43316.375092592592</c:v>
                </c:pt>
                <c:pt idx="618">
                  <c:v>43316.378576388888</c:v>
                </c:pt>
                <c:pt idx="619">
                  <c:v>43316.382037037038</c:v>
                </c:pt>
                <c:pt idx="620">
                  <c:v>43316.385509259257</c:v>
                </c:pt>
                <c:pt idx="621">
                  <c:v>43316.388981481483</c:v>
                </c:pt>
                <c:pt idx="622">
                  <c:v>43316.392453703702</c:v>
                </c:pt>
                <c:pt idx="623">
                  <c:v>43316.395925925928</c:v>
                </c:pt>
                <c:pt idx="624">
                  <c:v>43316.399398148147</c:v>
                </c:pt>
                <c:pt idx="625">
                  <c:v>43316.402870370373</c:v>
                </c:pt>
                <c:pt idx="626">
                  <c:v>43316.406342592592</c:v>
                </c:pt>
                <c:pt idx="627">
                  <c:v>43316.409814814811</c:v>
                </c:pt>
                <c:pt idx="628">
                  <c:v>43316.413287037038</c:v>
                </c:pt>
                <c:pt idx="629">
                  <c:v>43316.416759259257</c:v>
                </c:pt>
                <c:pt idx="630">
                  <c:v>43316.420231481483</c:v>
                </c:pt>
                <c:pt idx="631">
                  <c:v>43316.423703703702</c:v>
                </c:pt>
                <c:pt idx="632">
                  <c:v>43316.427175925928</c:v>
                </c:pt>
                <c:pt idx="633">
                  <c:v>43316.430648148147</c:v>
                </c:pt>
                <c:pt idx="634">
                  <c:v>43316.434120370373</c:v>
                </c:pt>
                <c:pt idx="635">
                  <c:v>43316.437592592592</c:v>
                </c:pt>
                <c:pt idx="636">
                  <c:v>43316.441064814811</c:v>
                </c:pt>
                <c:pt idx="637">
                  <c:v>43316.444537037038</c:v>
                </c:pt>
                <c:pt idx="638">
                  <c:v>43316.448009259257</c:v>
                </c:pt>
                <c:pt idx="639">
                  <c:v>43316.451481481483</c:v>
                </c:pt>
                <c:pt idx="640">
                  <c:v>43316.454953703702</c:v>
                </c:pt>
                <c:pt idx="641">
                  <c:v>43316.458425925928</c:v>
                </c:pt>
                <c:pt idx="642">
                  <c:v>43316.461898148147</c:v>
                </c:pt>
                <c:pt idx="643">
                  <c:v>43316.465370370373</c:v>
                </c:pt>
                <c:pt idx="644">
                  <c:v>43316.468842592592</c:v>
                </c:pt>
                <c:pt idx="645">
                  <c:v>43316.472314814811</c:v>
                </c:pt>
                <c:pt idx="646">
                  <c:v>43316.475787037038</c:v>
                </c:pt>
                <c:pt idx="647">
                  <c:v>43316.479259259257</c:v>
                </c:pt>
                <c:pt idx="648">
                  <c:v>43316.482731481483</c:v>
                </c:pt>
                <c:pt idx="649">
                  <c:v>43316.486203703702</c:v>
                </c:pt>
                <c:pt idx="650">
                  <c:v>43316.489675925928</c:v>
                </c:pt>
                <c:pt idx="651">
                  <c:v>43316.493148148147</c:v>
                </c:pt>
                <c:pt idx="652">
                  <c:v>43316.496620370373</c:v>
                </c:pt>
                <c:pt idx="653">
                  <c:v>43316.500092592592</c:v>
                </c:pt>
                <c:pt idx="654">
                  <c:v>43316.746192129627</c:v>
                </c:pt>
                <c:pt idx="655">
                  <c:v>43316.746192129627</c:v>
                </c:pt>
                <c:pt idx="656">
                  <c:v>43317.114641203705</c:v>
                </c:pt>
                <c:pt idx="657">
                  <c:v>43317.118113425924</c:v>
                </c:pt>
                <c:pt idx="658">
                  <c:v>43317.12158564815</c:v>
                </c:pt>
                <c:pt idx="659">
                  <c:v>43317.125057870369</c:v>
                </c:pt>
                <c:pt idx="660">
                  <c:v>43317.128530092596</c:v>
                </c:pt>
                <c:pt idx="661">
                  <c:v>43317.132002314815</c:v>
                </c:pt>
                <c:pt idx="662">
                  <c:v>43317.135474537034</c:v>
                </c:pt>
                <c:pt idx="663">
                  <c:v>43317.13894675926</c:v>
                </c:pt>
                <c:pt idx="664">
                  <c:v>43317.142418981479</c:v>
                </c:pt>
                <c:pt idx="665">
                  <c:v>43317.145891203705</c:v>
                </c:pt>
                <c:pt idx="666">
                  <c:v>43317.149363425924</c:v>
                </c:pt>
                <c:pt idx="667">
                  <c:v>43317.15283564815</c:v>
                </c:pt>
                <c:pt idx="668">
                  <c:v>43317.156307870369</c:v>
                </c:pt>
                <c:pt idx="669">
                  <c:v>43317.159780092596</c:v>
                </c:pt>
                <c:pt idx="670">
                  <c:v>43317.163252314815</c:v>
                </c:pt>
                <c:pt idx="671">
                  <c:v>43317.166724537034</c:v>
                </c:pt>
                <c:pt idx="672">
                  <c:v>43317.17019675926</c:v>
                </c:pt>
                <c:pt idx="673">
                  <c:v>43317.173668981479</c:v>
                </c:pt>
                <c:pt idx="674">
                  <c:v>43317.177141203705</c:v>
                </c:pt>
                <c:pt idx="675">
                  <c:v>43317.180613425924</c:v>
                </c:pt>
                <c:pt idx="676">
                  <c:v>43317.18408564815</c:v>
                </c:pt>
                <c:pt idx="677">
                  <c:v>43317.187557870369</c:v>
                </c:pt>
                <c:pt idx="678">
                  <c:v>43317.191030092596</c:v>
                </c:pt>
                <c:pt idx="679">
                  <c:v>43317.194502314815</c:v>
                </c:pt>
                <c:pt idx="680">
                  <c:v>43317.197974537034</c:v>
                </c:pt>
                <c:pt idx="681">
                  <c:v>43317.20144675926</c:v>
                </c:pt>
                <c:pt idx="682">
                  <c:v>43317.204918981479</c:v>
                </c:pt>
                <c:pt idx="683">
                  <c:v>43317.208391203705</c:v>
                </c:pt>
                <c:pt idx="684">
                  <c:v>43317.211863425924</c:v>
                </c:pt>
                <c:pt idx="685">
                  <c:v>43317.21533564815</c:v>
                </c:pt>
                <c:pt idx="686">
                  <c:v>43317.218923611108</c:v>
                </c:pt>
                <c:pt idx="687">
                  <c:v>43317.222384259258</c:v>
                </c:pt>
                <c:pt idx="688">
                  <c:v>43317.225868055553</c:v>
                </c:pt>
                <c:pt idx="689">
                  <c:v>43317.22928240741</c:v>
                </c:pt>
                <c:pt idx="690">
                  <c:v>43317.232812499999</c:v>
                </c:pt>
                <c:pt idx="691">
                  <c:v>43317.236284722225</c:v>
                </c:pt>
                <c:pt idx="692">
                  <c:v>43317.239756944444</c:v>
                </c:pt>
                <c:pt idx="693">
                  <c:v>43317.24322916667</c:v>
                </c:pt>
                <c:pt idx="694">
                  <c:v>43317.246701388889</c:v>
                </c:pt>
                <c:pt idx="695">
                  <c:v>43317.250173611108</c:v>
                </c:pt>
                <c:pt idx="696">
                  <c:v>43317.253645833334</c:v>
                </c:pt>
                <c:pt idx="697">
                  <c:v>43317.257118055553</c:v>
                </c:pt>
                <c:pt idx="698">
                  <c:v>43317.26059027778</c:v>
                </c:pt>
                <c:pt idx="699">
                  <c:v>43317.264062499999</c:v>
                </c:pt>
                <c:pt idx="700">
                  <c:v>43317.267534722225</c:v>
                </c:pt>
                <c:pt idx="701">
                  <c:v>43317.271006944444</c:v>
                </c:pt>
                <c:pt idx="702">
                  <c:v>43317.27447916667</c:v>
                </c:pt>
                <c:pt idx="703">
                  <c:v>43317.277951388889</c:v>
                </c:pt>
                <c:pt idx="704">
                  <c:v>43317.281423611108</c:v>
                </c:pt>
                <c:pt idx="705">
                  <c:v>43317.284895833334</c:v>
                </c:pt>
                <c:pt idx="706">
                  <c:v>43317.288368055553</c:v>
                </c:pt>
                <c:pt idx="707">
                  <c:v>43317.29184027778</c:v>
                </c:pt>
                <c:pt idx="708">
                  <c:v>43317.295312499999</c:v>
                </c:pt>
                <c:pt idx="709">
                  <c:v>43317.298784722225</c:v>
                </c:pt>
                <c:pt idx="710">
                  <c:v>43317.302245370367</c:v>
                </c:pt>
                <c:pt idx="711">
                  <c:v>43317.305717592593</c:v>
                </c:pt>
                <c:pt idx="712">
                  <c:v>43317.309178240743</c:v>
                </c:pt>
                <c:pt idx="713">
                  <c:v>43317.312650462962</c:v>
                </c:pt>
                <c:pt idx="714">
                  <c:v>43317.316111111111</c:v>
                </c:pt>
                <c:pt idx="715">
                  <c:v>43317.31958333333</c:v>
                </c:pt>
                <c:pt idx="716">
                  <c:v>43317.323055555556</c:v>
                </c:pt>
                <c:pt idx="717">
                  <c:v>43317.326516203706</c:v>
                </c:pt>
                <c:pt idx="718">
                  <c:v>43317.329988425925</c:v>
                </c:pt>
                <c:pt idx="719">
                  <c:v>43317.333460648151</c:v>
                </c:pt>
                <c:pt idx="720">
                  <c:v>43317.33693287037</c:v>
                </c:pt>
                <c:pt idx="721">
                  <c:v>43317.34039351852</c:v>
                </c:pt>
                <c:pt idx="722">
                  <c:v>43317.343865740739</c:v>
                </c:pt>
                <c:pt idx="723">
                  <c:v>43317.347337962965</c:v>
                </c:pt>
                <c:pt idx="724">
                  <c:v>43317.350810185184</c:v>
                </c:pt>
                <c:pt idx="725">
                  <c:v>43317.35428240741</c:v>
                </c:pt>
                <c:pt idx="726">
                  <c:v>43317.357743055552</c:v>
                </c:pt>
                <c:pt idx="727">
                  <c:v>43317.361215277779</c:v>
                </c:pt>
                <c:pt idx="728">
                  <c:v>43317.364687499998</c:v>
                </c:pt>
                <c:pt idx="729">
                  <c:v>43317.368159722224</c:v>
                </c:pt>
                <c:pt idx="730">
                  <c:v>43317.371631944443</c:v>
                </c:pt>
                <c:pt idx="731">
                  <c:v>43317.375104166669</c:v>
                </c:pt>
                <c:pt idx="732">
                  <c:v>43317.378576388888</c:v>
                </c:pt>
                <c:pt idx="733">
                  <c:v>43317.382048611114</c:v>
                </c:pt>
                <c:pt idx="734">
                  <c:v>43317.385509259257</c:v>
                </c:pt>
                <c:pt idx="735">
                  <c:v>43317.388981481483</c:v>
                </c:pt>
                <c:pt idx="736">
                  <c:v>43317.392453703702</c:v>
                </c:pt>
                <c:pt idx="737">
                  <c:v>43317.395925925928</c:v>
                </c:pt>
                <c:pt idx="738">
                  <c:v>43317.399398148147</c:v>
                </c:pt>
                <c:pt idx="739">
                  <c:v>43317.402870370373</c:v>
                </c:pt>
                <c:pt idx="740">
                  <c:v>43317.406342592592</c:v>
                </c:pt>
                <c:pt idx="741">
                  <c:v>43317.409814814811</c:v>
                </c:pt>
                <c:pt idx="742">
                  <c:v>43317.413275462961</c:v>
                </c:pt>
                <c:pt idx="743">
                  <c:v>43317.416747685187</c:v>
                </c:pt>
                <c:pt idx="744">
                  <c:v>43317.420219907406</c:v>
                </c:pt>
                <c:pt idx="745">
                  <c:v>43317.423692129632</c:v>
                </c:pt>
                <c:pt idx="746">
                  <c:v>43317.427152777775</c:v>
                </c:pt>
                <c:pt idx="747">
                  <c:v>43317.430613425924</c:v>
                </c:pt>
                <c:pt idx="748">
                  <c:v>43317.43408564815</c:v>
                </c:pt>
                <c:pt idx="749">
                  <c:v>43317.437557870369</c:v>
                </c:pt>
                <c:pt idx="750">
                  <c:v>43317.441030092596</c:v>
                </c:pt>
                <c:pt idx="751">
                  <c:v>43317.444513888891</c:v>
                </c:pt>
                <c:pt idx="752">
                  <c:v>43317.447974537034</c:v>
                </c:pt>
                <c:pt idx="753">
                  <c:v>43317.45144675926</c:v>
                </c:pt>
                <c:pt idx="754">
                  <c:v>43317.454918981479</c:v>
                </c:pt>
                <c:pt idx="755">
                  <c:v>43317.458391203705</c:v>
                </c:pt>
                <c:pt idx="756">
                  <c:v>43317.461863425924</c:v>
                </c:pt>
                <c:pt idx="757">
                  <c:v>43317.46533564815</c:v>
                </c:pt>
                <c:pt idx="758">
                  <c:v>43317.468807870369</c:v>
                </c:pt>
                <c:pt idx="759">
                  <c:v>43317.472280092596</c:v>
                </c:pt>
                <c:pt idx="760">
                  <c:v>43317.475752314815</c:v>
                </c:pt>
                <c:pt idx="761">
                  <c:v>43317.479224537034</c:v>
                </c:pt>
                <c:pt idx="762">
                  <c:v>43317.48269675926</c:v>
                </c:pt>
                <c:pt idx="763">
                  <c:v>43317.486168981479</c:v>
                </c:pt>
                <c:pt idx="764">
                  <c:v>43317.489641203705</c:v>
                </c:pt>
                <c:pt idx="765">
                  <c:v>43317.493113425924</c:v>
                </c:pt>
                <c:pt idx="766">
                  <c:v>43317.49658564815</c:v>
                </c:pt>
                <c:pt idx="767">
                  <c:v>43317.500057870369</c:v>
                </c:pt>
                <c:pt idx="768">
                  <c:v>43318.104224537034</c:v>
                </c:pt>
                <c:pt idx="769">
                  <c:v>43318.10769675926</c:v>
                </c:pt>
                <c:pt idx="770">
                  <c:v>43318.111168981479</c:v>
                </c:pt>
                <c:pt idx="771">
                  <c:v>43318.114641203705</c:v>
                </c:pt>
                <c:pt idx="772">
                  <c:v>43318.118113425924</c:v>
                </c:pt>
                <c:pt idx="773">
                  <c:v>43318.12158564815</c:v>
                </c:pt>
                <c:pt idx="774">
                  <c:v>43318.125057870369</c:v>
                </c:pt>
                <c:pt idx="775">
                  <c:v>43318.128530092596</c:v>
                </c:pt>
                <c:pt idx="776">
                  <c:v>43318.132002314815</c:v>
                </c:pt>
                <c:pt idx="777">
                  <c:v>43318.135474537034</c:v>
                </c:pt>
                <c:pt idx="778">
                  <c:v>43318.13894675926</c:v>
                </c:pt>
                <c:pt idx="779">
                  <c:v>43318.142418981479</c:v>
                </c:pt>
                <c:pt idx="780">
                  <c:v>43318.145891203705</c:v>
                </c:pt>
                <c:pt idx="781">
                  <c:v>43318.149363425924</c:v>
                </c:pt>
                <c:pt idx="782">
                  <c:v>43318.15283564815</c:v>
                </c:pt>
                <c:pt idx="783">
                  <c:v>43318.156307870369</c:v>
                </c:pt>
                <c:pt idx="784">
                  <c:v>43318.159780092596</c:v>
                </c:pt>
                <c:pt idx="785">
                  <c:v>43318.163252314815</c:v>
                </c:pt>
                <c:pt idx="786">
                  <c:v>43318.166724537034</c:v>
                </c:pt>
                <c:pt idx="787">
                  <c:v>43318.17019675926</c:v>
                </c:pt>
                <c:pt idx="788">
                  <c:v>43318.173668981479</c:v>
                </c:pt>
                <c:pt idx="789">
                  <c:v>43318.177141203705</c:v>
                </c:pt>
                <c:pt idx="790">
                  <c:v>43318.180613425924</c:v>
                </c:pt>
                <c:pt idx="791">
                  <c:v>43318.18408564815</c:v>
                </c:pt>
                <c:pt idx="792">
                  <c:v>43318.191030092596</c:v>
                </c:pt>
                <c:pt idx="793">
                  <c:v>43318.194502314815</c:v>
                </c:pt>
                <c:pt idx="794">
                  <c:v>43318.198101851849</c:v>
                </c:pt>
                <c:pt idx="795">
                  <c:v>43318.201539351852</c:v>
                </c:pt>
                <c:pt idx="796">
                  <c:v>43318.205000000002</c:v>
                </c:pt>
                <c:pt idx="797">
                  <c:v>43318.208472222221</c:v>
                </c:pt>
                <c:pt idx="798">
                  <c:v>43318.211944444447</c:v>
                </c:pt>
                <c:pt idx="799">
                  <c:v>43318.215416666666</c:v>
                </c:pt>
                <c:pt idx="800">
                  <c:v>43318.218877314815</c:v>
                </c:pt>
                <c:pt idx="801">
                  <c:v>43318.222349537034</c:v>
                </c:pt>
                <c:pt idx="802">
                  <c:v>43318.225821759261</c:v>
                </c:pt>
                <c:pt idx="803">
                  <c:v>43318.22929398148</c:v>
                </c:pt>
                <c:pt idx="804">
                  <c:v>43318.232766203706</c:v>
                </c:pt>
                <c:pt idx="805">
                  <c:v>43318.236273148148</c:v>
                </c:pt>
                <c:pt idx="806">
                  <c:v>43318.239745370367</c:v>
                </c:pt>
                <c:pt idx="807">
                  <c:v>43318.243217592593</c:v>
                </c:pt>
                <c:pt idx="808">
                  <c:v>43318.246689814812</c:v>
                </c:pt>
                <c:pt idx="809">
                  <c:v>43318.250162037039</c:v>
                </c:pt>
                <c:pt idx="810">
                  <c:v>43318.253634259258</c:v>
                </c:pt>
                <c:pt idx="811">
                  <c:v>43318.257106481484</c:v>
                </c:pt>
                <c:pt idx="812">
                  <c:v>43318.260578703703</c:v>
                </c:pt>
                <c:pt idx="813">
                  <c:v>43318.264050925929</c:v>
                </c:pt>
                <c:pt idx="814">
                  <c:v>43318.267523148148</c:v>
                </c:pt>
                <c:pt idx="815">
                  <c:v>43318.270995370367</c:v>
                </c:pt>
                <c:pt idx="816">
                  <c:v>43318.274467592593</c:v>
                </c:pt>
                <c:pt idx="817">
                  <c:v>43318.277939814812</c:v>
                </c:pt>
                <c:pt idx="818">
                  <c:v>43318.281412037039</c:v>
                </c:pt>
                <c:pt idx="819">
                  <c:v>43318.284895833334</c:v>
                </c:pt>
                <c:pt idx="820">
                  <c:v>43318.288368055553</c:v>
                </c:pt>
                <c:pt idx="821">
                  <c:v>43318.29184027778</c:v>
                </c:pt>
                <c:pt idx="822">
                  <c:v>43318.295312499999</c:v>
                </c:pt>
                <c:pt idx="823">
                  <c:v>43318.298796296294</c:v>
                </c:pt>
                <c:pt idx="824">
                  <c:v>43318.302268518521</c:v>
                </c:pt>
                <c:pt idx="825">
                  <c:v>43318.30574074074</c:v>
                </c:pt>
                <c:pt idx="826">
                  <c:v>43318.309212962966</c:v>
                </c:pt>
                <c:pt idx="827">
                  <c:v>43318.312685185185</c:v>
                </c:pt>
                <c:pt idx="828">
                  <c:v>43318.316168981481</c:v>
                </c:pt>
                <c:pt idx="829">
                  <c:v>43318.319641203707</c:v>
                </c:pt>
                <c:pt idx="830">
                  <c:v>43318.323113425926</c:v>
                </c:pt>
                <c:pt idx="831">
                  <c:v>43318.326585648145</c:v>
                </c:pt>
                <c:pt idx="832">
                  <c:v>43318.330046296294</c:v>
                </c:pt>
                <c:pt idx="833">
                  <c:v>43318.333518518521</c:v>
                </c:pt>
                <c:pt idx="834">
                  <c:v>43318.33699074074</c:v>
                </c:pt>
                <c:pt idx="835">
                  <c:v>43318.340451388889</c:v>
                </c:pt>
                <c:pt idx="836">
                  <c:v>43318.343923611108</c:v>
                </c:pt>
                <c:pt idx="837">
                  <c:v>43318.347395833334</c:v>
                </c:pt>
                <c:pt idx="838">
                  <c:v>43318.350856481484</c:v>
                </c:pt>
                <c:pt idx="839">
                  <c:v>43318.354328703703</c:v>
                </c:pt>
                <c:pt idx="840">
                  <c:v>43318.357800925929</c:v>
                </c:pt>
                <c:pt idx="841">
                  <c:v>43318.361261574071</c:v>
                </c:pt>
                <c:pt idx="842">
                  <c:v>43318.364733796298</c:v>
                </c:pt>
                <c:pt idx="843">
                  <c:v>43318.368206018517</c:v>
                </c:pt>
                <c:pt idx="844">
                  <c:v>43318.371678240743</c:v>
                </c:pt>
                <c:pt idx="845">
                  <c:v>43318.375150462962</c:v>
                </c:pt>
                <c:pt idx="846">
                  <c:v>43318.378622685188</c:v>
                </c:pt>
                <c:pt idx="847">
                  <c:v>43318.38208333333</c:v>
                </c:pt>
                <c:pt idx="848">
                  <c:v>43318.385555555556</c:v>
                </c:pt>
                <c:pt idx="849">
                  <c:v>43318.389027777775</c:v>
                </c:pt>
                <c:pt idx="850">
                  <c:v>43318.392500000002</c:v>
                </c:pt>
                <c:pt idx="851">
                  <c:v>43318.395972222221</c:v>
                </c:pt>
                <c:pt idx="852">
                  <c:v>43318.399444444447</c:v>
                </c:pt>
                <c:pt idx="853">
                  <c:v>43318.402916666666</c:v>
                </c:pt>
                <c:pt idx="854">
                  <c:v>43318.406388888892</c:v>
                </c:pt>
                <c:pt idx="855">
                  <c:v>43318.409861111111</c:v>
                </c:pt>
                <c:pt idx="856">
                  <c:v>43318.41333333333</c:v>
                </c:pt>
                <c:pt idx="857">
                  <c:v>43318.41679398148</c:v>
                </c:pt>
                <c:pt idx="858">
                  <c:v>43318.420266203706</c:v>
                </c:pt>
                <c:pt idx="859">
                  <c:v>43318.423738425925</c:v>
                </c:pt>
                <c:pt idx="860">
                  <c:v>43318.427210648151</c:v>
                </c:pt>
                <c:pt idx="861">
                  <c:v>43318.43068287037</c:v>
                </c:pt>
                <c:pt idx="862">
                  <c:v>43318.434155092589</c:v>
                </c:pt>
                <c:pt idx="863">
                  <c:v>43318.437627314815</c:v>
                </c:pt>
                <c:pt idx="864">
                  <c:v>43318.441099537034</c:v>
                </c:pt>
                <c:pt idx="865">
                  <c:v>43318.444571759261</c:v>
                </c:pt>
                <c:pt idx="866">
                  <c:v>43318.44803240741</c:v>
                </c:pt>
                <c:pt idx="867">
                  <c:v>43318.451504629629</c:v>
                </c:pt>
                <c:pt idx="868">
                  <c:v>43318.454976851855</c:v>
                </c:pt>
                <c:pt idx="869">
                  <c:v>43318.458449074074</c:v>
                </c:pt>
                <c:pt idx="870">
                  <c:v>43318.461909722224</c:v>
                </c:pt>
                <c:pt idx="871">
                  <c:v>43318.465381944443</c:v>
                </c:pt>
                <c:pt idx="872">
                  <c:v>43318.468842592592</c:v>
                </c:pt>
                <c:pt idx="873">
                  <c:v>43318.472291666665</c:v>
                </c:pt>
                <c:pt idx="874">
                  <c:v>43318.475763888891</c:v>
                </c:pt>
                <c:pt idx="875">
                  <c:v>43318.479224537034</c:v>
                </c:pt>
                <c:pt idx="876">
                  <c:v>43318.48269675926</c:v>
                </c:pt>
                <c:pt idx="877">
                  <c:v>43318.486168981479</c:v>
                </c:pt>
                <c:pt idx="878">
                  <c:v>43318.489641203705</c:v>
                </c:pt>
                <c:pt idx="879">
                  <c:v>43318.493113425924</c:v>
                </c:pt>
                <c:pt idx="880">
                  <c:v>43318.49658564815</c:v>
                </c:pt>
                <c:pt idx="881">
                  <c:v>43318.500057870369</c:v>
                </c:pt>
                <c:pt idx="882">
                  <c:v>43319.125057870369</c:v>
                </c:pt>
                <c:pt idx="883">
                  <c:v>43319.128530092596</c:v>
                </c:pt>
                <c:pt idx="884">
                  <c:v>43319.132002314815</c:v>
                </c:pt>
                <c:pt idx="885">
                  <c:v>43319.135474537034</c:v>
                </c:pt>
                <c:pt idx="886">
                  <c:v>43319.13894675926</c:v>
                </c:pt>
                <c:pt idx="887">
                  <c:v>43319.142418981479</c:v>
                </c:pt>
                <c:pt idx="888">
                  <c:v>43319.145891203705</c:v>
                </c:pt>
                <c:pt idx="889">
                  <c:v>43319.149386574078</c:v>
                </c:pt>
                <c:pt idx="890">
                  <c:v>43319.152905092589</c:v>
                </c:pt>
                <c:pt idx="891">
                  <c:v>43319.156412037039</c:v>
                </c:pt>
                <c:pt idx="892">
                  <c:v>43319.159895833334</c:v>
                </c:pt>
                <c:pt idx="893">
                  <c:v>43319.16337962963</c:v>
                </c:pt>
                <c:pt idx="894">
                  <c:v>43319.166851851849</c:v>
                </c:pt>
                <c:pt idx="895">
                  <c:v>43319.170324074075</c:v>
                </c:pt>
                <c:pt idx="896">
                  <c:v>43319.173796296294</c:v>
                </c:pt>
                <c:pt idx="897">
                  <c:v>43319.177268518521</c:v>
                </c:pt>
                <c:pt idx="898">
                  <c:v>43319.18074074074</c:v>
                </c:pt>
                <c:pt idx="899">
                  <c:v>43319.184201388889</c:v>
                </c:pt>
                <c:pt idx="900">
                  <c:v>43319.187673611108</c:v>
                </c:pt>
                <c:pt idx="901">
                  <c:v>43319.191145833334</c:v>
                </c:pt>
                <c:pt idx="902">
                  <c:v>43319.194606481484</c:v>
                </c:pt>
                <c:pt idx="903">
                  <c:v>43319.198078703703</c:v>
                </c:pt>
                <c:pt idx="904">
                  <c:v>43319.201550925929</c:v>
                </c:pt>
                <c:pt idx="905">
                  <c:v>43319.205023148148</c:v>
                </c:pt>
                <c:pt idx="906">
                  <c:v>43319.208483796298</c:v>
                </c:pt>
                <c:pt idx="907">
                  <c:v>43319.211956018517</c:v>
                </c:pt>
                <c:pt idx="908">
                  <c:v>43319.215428240743</c:v>
                </c:pt>
                <c:pt idx="909">
                  <c:v>43319.218900462962</c:v>
                </c:pt>
                <c:pt idx="910">
                  <c:v>43319.222372685188</c:v>
                </c:pt>
                <c:pt idx="911">
                  <c:v>43319.225844907407</c:v>
                </c:pt>
                <c:pt idx="912">
                  <c:v>43319.229305555556</c:v>
                </c:pt>
                <c:pt idx="913">
                  <c:v>43319.232754629629</c:v>
                </c:pt>
                <c:pt idx="914">
                  <c:v>43319.236226851855</c:v>
                </c:pt>
                <c:pt idx="915">
                  <c:v>43319.239699074074</c:v>
                </c:pt>
                <c:pt idx="916">
                  <c:v>43319.243206018517</c:v>
                </c:pt>
                <c:pt idx="917">
                  <c:v>43319.246678240743</c:v>
                </c:pt>
                <c:pt idx="918">
                  <c:v>43319.250150462962</c:v>
                </c:pt>
                <c:pt idx="919">
                  <c:v>43319.253622685188</c:v>
                </c:pt>
                <c:pt idx="920">
                  <c:v>43319.257094907407</c:v>
                </c:pt>
                <c:pt idx="921">
                  <c:v>43319.260567129626</c:v>
                </c:pt>
                <c:pt idx="922">
                  <c:v>43319.264039351852</c:v>
                </c:pt>
                <c:pt idx="923">
                  <c:v>43319.267511574071</c:v>
                </c:pt>
                <c:pt idx="924">
                  <c:v>43319.270983796298</c:v>
                </c:pt>
                <c:pt idx="925">
                  <c:v>43319.274456018517</c:v>
                </c:pt>
                <c:pt idx="926">
                  <c:v>43319.277928240743</c:v>
                </c:pt>
                <c:pt idx="927">
                  <c:v>43319.281400462962</c:v>
                </c:pt>
                <c:pt idx="928">
                  <c:v>43319.284872685188</c:v>
                </c:pt>
                <c:pt idx="929">
                  <c:v>43319.288356481484</c:v>
                </c:pt>
                <c:pt idx="930">
                  <c:v>43319.291828703703</c:v>
                </c:pt>
                <c:pt idx="931">
                  <c:v>43319.295300925929</c:v>
                </c:pt>
                <c:pt idx="932">
                  <c:v>43319.298773148148</c:v>
                </c:pt>
                <c:pt idx="933">
                  <c:v>43319.302256944444</c:v>
                </c:pt>
                <c:pt idx="934">
                  <c:v>43319.30572916667</c:v>
                </c:pt>
                <c:pt idx="935">
                  <c:v>43319.309201388889</c:v>
                </c:pt>
                <c:pt idx="936">
                  <c:v>43319.312685185185</c:v>
                </c:pt>
                <c:pt idx="937">
                  <c:v>43319.316157407404</c:v>
                </c:pt>
                <c:pt idx="938">
                  <c:v>43319.31962962963</c:v>
                </c:pt>
                <c:pt idx="939">
                  <c:v>43319.323101851849</c:v>
                </c:pt>
                <c:pt idx="940">
                  <c:v>43319.326574074075</c:v>
                </c:pt>
                <c:pt idx="941">
                  <c:v>43319.330046296294</c:v>
                </c:pt>
                <c:pt idx="942">
                  <c:v>43319.333518518521</c:v>
                </c:pt>
                <c:pt idx="943">
                  <c:v>43319.337002314816</c:v>
                </c:pt>
                <c:pt idx="944">
                  <c:v>43319.340474537035</c:v>
                </c:pt>
                <c:pt idx="945">
                  <c:v>43319.343946759262</c:v>
                </c:pt>
                <c:pt idx="946">
                  <c:v>43319.347418981481</c:v>
                </c:pt>
                <c:pt idx="947">
                  <c:v>43319.350891203707</c:v>
                </c:pt>
                <c:pt idx="948">
                  <c:v>43319.354363425926</c:v>
                </c:pt>
                <c:pt idx="949">
                  <c:v>43319.357835648145</c:v>
                </c:pt>
                <c:pt idx="950">
                  <c:v>43319.361307870371</c:v>
                </c:pt>
                <c:pt idx="951">
                  <c:v>43319.36478009259</c:v>
                </c:pt>
                <c:pt idx="952">
                  <c:v>43319.368252314816</c:v>
                </c:pt>
                <c:pt idx="953">
                  <c:v>43319.371724537035</c:v>
                </c:pt>
                <c:pt idx="954">
                  <c:v>43319.375185185185</c:v>
                </c:pt>
                <c:pt idx="955">
                  <c:v>43319.378657407404</c:v>
                </c:pt>
                <c:pt idx="956">
                  <c:v>43319.382118055553</c:v>
                </c:pt>
                <c:pt idx="957">
                  <c:v>43319.38559027778</c:v>
                </c:pt>
                <c:pt idx="958">
                  <c:v>43319.389062499999</c:v>
                </c:pt>
                <c:pt idx="959">
                  <c:v>43319.392523148148</c:v>
                </c:pt>
                <c:pt idx="960">
                  <c:v>43319.395995370367</c:v>
                </c:pt>
                <c:pt idx="961">
                  <c:v>43319.399467592593</c:v>
                </c:pt>
                <c:pt idx="962">
                  <c:v>43319.402939814812</c:v>
                </c:pt>
                <c:pt idx="963">
                  <c:v>43319.406412037039</c:v>
                </c:pt>
                <c:pt idx="964">
                  <c:v>43319.409872685188</c:v>
                </c:pt>
                <c:pt idx="965">
                  <c:v>43319.413344907407</c:v>
                </c:pt>
                <c:pt idx="966">
                  <c:v>43319.416817129626</c:v>
                </c:pt>
                <c:pt idx="967">
                  <c:v>43319.420277777775</c:v>
                </c:pt>
                <c:pt idx="968">
                  <c:v>43319.423750000002</c:v>
                </c:pt>
                <c:pt idx="969">
                  <c:v>43319.427222222221</c:v>
                </c:pt>
                <c:pt idx="970">
                  <c:v>43319.430694444447</c:v>
                </c:pt>
                <c:pt idx="971">
                  <c:v>43319.434166666666</c:v>
                </c:pt>
                <c:pt idx="972">
                  <c:v>43319.437627314815</c:v>
                </c:pt>
                <c:pt idx="973">
                  <c:v>43319.441099537034</c:v>
                </c:pt>
                <c:pt idx="974">
                  <c:v>43319.444571759261</c:v>
                </c:pt>
                <c:pt idx="975">
                  <c:v>43319.44804398148</c:v>
                </c:pt>
                <c:pt idx="976">
                  <c:v>43319.451504629629</c:v>
                </c:pt>
                <c:pt idx="977">
                  <c:v>43319.454976851855</c:v>
                </c:pt>
                <c:pt idx="978">
                  <c:v>43319.458449074074</c:v>
                </c:pt>
                <c:pt idx="979">
                  <c:v>43319.461909722224</c:v>
                </c:pt>
                <c:pt idx="980">
                  <c:v>43319.465381944443</c:v>
                </c:pt>
                <c:pt idx="981">
                  <c:v>43319.468842592592</c:v>
                </c:pt>
                <c:pt idx="982">
                  <c:v>43319.472303240742</c:v>
                </c:pt>
                <c:pt idx="983">
                  <c:v>43319.475763888891</c:v>
                </c:pt>
                <c:pt idx="984">
                  <c:v>43319.47923611111</c:v>
                </c:pt>
                <c:pt idx="985">
                  <c:v>43319.48269675926</c:v>
                </c:pt>
                <c:pt idx="986">
                  <c:v>43319.486168981479</c:v>
                </c:pt>
                <c:pt idx="987">
                  <c:v>43319.489641203705</c:v>
                </c:pt>
              </c:numCache>
            </c:numRef>
          </c:xVal>
          <c:yVal>
            <c:numRef>
              <c:f>SQM!$AC$13:$AC$59326</c:f>
              <c:numCache>
                <c:formatCode>0.00</c:formatCode>
                <c:ptCount val="593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0.94700000000000006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0.89500000000000002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0.82799999999999996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0.747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0.65400000000000003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0.55200000000000005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0.44400000000000001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0.33600000000000002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0.23199999999999998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AFE-4687-9515-0EC4B37BCA30}"/>
            </c:ext>
          </c:extLst>
        </c:ser>
        <c:ser>
          <c:idx val="9"/>
          <c:order val="7"/>
          <c:tx>
            <c:v>Clear&amp;Dark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Summary!$AA$3:$AA$501</c:f>
              <c:numCache>
                <c:formatCode>h:mm;@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Summary!$AC$3:$AC$501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200-3AFE-4687-9515-0EC4B37BC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042128"/>
        <c:axId val="514040160"/>
      </c:scatterChart>
      <c:valAx>
        <c:axId val="473478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  <a:alpha val="50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bg1"/>
                    </a:solidFill>
                  </a:rPr>
                  <a:t>UT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mmm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8544"/>
        <c:crosses val="max"/>
        <c:crossBetween val="midCat"/>
        <c:majorUnit val="2"/>
      </c:valAx>
      <c:valAx>
        <c:axId val="473478544"/>
        <c:scaling>
          <c:orientation val="maxMin"/>
          <c:max val="23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  <a:alpha val="52000"/>
                </a:schemeClr>
              </a:solidFill>
              <a:prstDash val="sysDot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bg1"/>
                    </a:solidFill>
                  </a:rPr>
                  <a:t>MPSAS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8216"/>
        <c:crosses val="autoZero"/>
        <c:crossBetween val="midCat"/>
        <c:majorUnit val="1"/>
        <c:minorUnit val="0.1"/>
      </c:valAx>
      <c:valAx>
        <c:axId val="514040160"/>
        <c:scaling>
          <c:orientation val="minMax"/>
          <c:max val="11"/>
          <c:min val="-0.5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042128"/>
        <c:crosses val="max"/>
        <c:crossBetween val="midCat"/>
      </c:valAx>
      <c:valAx>
        <c:axId val="51404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4040160"/>
        <c:crosses val="autoZero"/>
        <c:crossBetween val="midCat"/>
      </c:valAx>
      <c:spPr>
        <a:solidFill>
          <a:schemeClr val="tx1"/>
        </a:solidFill>
        <a:ln w="19050">
          <a:solidFill>
            <a:schemeClr val="tx1"/>
          </a:solidFill>
        </a:ln>
        <a:effectLst/>
      </c:spPr>
    </c:plotArea>
    <c:legend>
      <c:legendPos val="t"/>
      <c:legendEntry>
        <c:idx val="7"/>
        <c:delete val="1"/>
      </c:legendEntry>
      <c:layout>
        <c:manualLayout>
          <c:xMode val="edge"/>
          <c:yMode val="edge"/>
          <c:x val="3.0271334721855312E-2"/>
          <c:y val="2.2222222222222223E-2"/>
          <c:w val="0.89999997264185827"/>
          <c:h val="4.8048160575750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'1Month'!$B$2</c:f>
          <c:strCache>
            <c:ptCount val="1"/>
            <c:pt idx="0">
              <c:v>2018</c:v>
            </c:pt>
          </c:strCache>
        </c:strRef>
      </c:tx>
      <c:layout>
        <c:manualLayout>
          <c:xMode val="edge"/>
          <c:yMode val="edge"/>
          <c:x val="5.4750859106529229E-2"/>
          <c:y val="1.49933052952340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Max_Ave_30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Summary!$Q$3:$Q$501</c:f>
                <c:numCache>
                  <c:formatCode>General</c:formatCode>
                  <c:ptCount val="499"/>
                  <c:pt idx="0">
                    <c:v>0.10000000000000142</c:v>
                  </c:pt>
                  <c:pt idx="1">
                    <c:v>0.16600000000000037</c:v>
                  </c:pt>
                  <c:pt idx="2">
                    <c:v>1.2000000000000455E-2</c:v>
                  </c:pt>
                  <c:pt idx="3">
                    <c:v>5.9999999999998721E-2</c:v>
                  </c:pt>
                  <c:pt idx="4">
                    <c:v>8.7999999999997414E-2</c:v>
                  </c:pt>
                  <c:pt idx="5">
                    <c:v>1.2000000000000455E-2</c:v>
                  </c:pt>
                  <c:pt idx="6">
                    <c:v>6.0000000000002274E-3</c:v>
                  </c:pt>
                  <c:pt idx="7">
                    <c:v>1.3999999999995794E-2</c:v>
                  </c:pt>
                  <c:pt idx="8">
                    <c:v>#N/A</c:v>
                  </c:pt>
                  <c:pt idx="9">
                    <c:v>#N/A</c:v>
                  </c:pt>
                  <c:pt idx="10">
                    <c:v>#N/A</c:v>
                  </c:pt>
                  <c:pt idx="11">
                    <c:v>#N/A</c:v>
                  </c:pt>
                  <c:pt idx="12">
                    <c:v>#N/A</c:v>
                  </c:pt>
                  <c:pt idx="13">
                    <c:v>#N/A</c:v>
                  </c:pt>
                  <c:pt idx="14">
                    <c:v>#N/A</c:v>
                  </c:pt>
                  <c:pt idx="15">
                    <c:v>#N/A</c:v>
                  </c:pt>
                  <c:pt idx="16">
                    <c:v>#N/A</c:v>
                  </c:pt>
                  <c:pt idx="17">
                    <c:v>#N/A</c:v>
                  </c:pt>
                  <c:pt idx="18">
                    <c:v>#N/A</c:v>
                  </c:pt>
                  <c:pt idx="19">
                    <c:v>#N/A</c:v>
                  </c:pt>
                  <c:pt idx="20">
                    <c:v>#N/A</c:v>
                  </c:pt>
                  <c:pt idx="21">
                    <c:v>#N/A</c:v>
                  </c:pt>
                  <c:pt idx="22">
                    <c:v>#N/A</c:v>
                  </c:pt>
                  <c:pt idx="23">
                    <c:v>#N/A</c:v>
                  </c:pt>
                  <c:pt idx="24">
                    <c:v>#N/A</c:v>
                  </c:pt>
                  <c:pt idx="25">
                    <c:v>#N/A</c:v>
                  </c:pt>
                  <c:pt idx="26">
                    <c:v>#N/A</c:v>
                  </c:pt>
                  <c:pt idx="27">
                    <c:v>#N/A</c:v>
                  </c:pt>
                  <c:pt idx="28">
                    <c:v>#N/A</c:v>
                  </c:pt>
                  <c:pt idx="29">
                    <c:v>#N/A</c:v>
                  </c:pt>
                  <c:pt idx="30">
                    <c:v>#N/A</c:v>
                  </c:pt>
                  <c:pt idx="31">
                    <c:v>#N/A</c:v>
                  </c:pt>
                  <c:pt idx="32">
                    <c:v>#N/A</c:v>
                  </c:pt>
                  <c:pt idx="33">
                    <c:v>#N/A</c:v>
                  </c:pt>
                  <c:pt idx="34">
                    <c:v>#N/A</c:v>
                  </c:pt>
                  <c:pt idx="35">
                    <c:v>#N/A</c:v>
                  </c:pt>
                  <c:pt idx="36">
                    <c:v>#N/A</c:v>
                  </c:pt>
                  <c:pt idx="37">
                    <c:v>#N/A</c:v>
                  </c:pt>
                  <c:pt idx="38">
                    <c:v>#N/A</c:v>
                  </c:pt>
                  <c:pt idx="39">
                    <c:v>#N/A</c:v>
                  </c:pt>
                  <c:pt idx="40">
                    <c:v>#N/A</c:v>
                  </c:pt>
                  <c:pt idx="41">
                    <c:v>#N/A</c:v>
                  </c:pt>
                  <c:pt idx="42">
                    <c:v>#N/A</c:v>
                  </c:pt>
                  <c:pt idx="43">
                    <c:v>#N/A</c:v>
                  </c:pt>
                  <c:pt idx="44">
                    <c:v>#N/A</c:v>
                  </c:pt>
                  <c:pt idx="45">
                    <c:v>#N/A</c:v>
                  </c:pt>
                  <c:pt idx="46">
                    <c:v>#N/A</c:v>
                  </c:pt>
                  <c:pt idx="47">
                    <c:v>#N/A</c:v>
                  </c:pt>
                  <c:pt idx="48">
                    <c:v>#N/A</c:v>
                  </c:pt>
                  <c:pt idx="49">
                    <c:v>#N/A</c:v>
                  </c:pt>
                  <c:pt idx="50">
                    <c:v>#N/A</c:v>
                  </c:pt>
                  <c:pt idx="51">
                    <c:v>#N/A</c:v>
                  </c:pt>
                  <c:pt idx="52">
                    <c:v>#N/A</c:v>
                  </c:pt>
                  <c:pt idx="53">
                    <c:v>#N/A</c:v>
                  </c:pt>
                  <c:pt idx="54">
                    <c:v>#N/A</c:v>
                  </c:pt>
                  <c:pt idx="55">
                    <c:v>#N/A</c:v>
                  </c:pt>
                  <c:pt idx="56">
                    <c:v>#N/A</c:v>
                  </c:pt>
                  <c:pt idx="57">
                    <c:v>#N/A</c:v>
                  </c:pt>
                  <c:pt idx="58">
                    <c:v>#N/A</c:v>
                  </c:pt>
                  <c:pt idx="59">
                    <c:v>#N/A</c:v>
                  </c:pt>
                  <c:pt idx="60">
                    <c:v>#N/A</c:v>
                  </c:pt>
                  <c:pt idx="61">
                    <c:v>#N/A</c:v>
                  </c:pt>
                  <c:pt idx="62">
                    <c:v>#N/A</c:v>
                  </c:pt>
                  <c:pt idx="63">
                    <c:v>#N/A</c:v>
                  </c:pt>
                  <c:pt idx="64">
                    <c:v>#N/A</c:v>
                  </c:pt>
                  <c:pt idx="65">
                    <c:v>#N/A</c:v>
                  </c:pt>
                  <c:pt idx="66">
                    <c:v>#N/A</c:v>
                  </c:pt>
                  <c:pt idx="67">
                    <c:v>#N/A</c:v>
                  </c:pt>
                  <c:pt idx="68">
                    <c:v>#N/A</c:v>
                  </c:pt>
                  <c:pt idx="69">
                    <c:v>#N/A</c:v>
                  </c:pt>
                  <c:pt idx="70">
                    <c:v>#N/A</c:v>
                  </c:pt>
                  <c:pt idx="71">
                    <c:v>#N/A</c:v>
                  </c:pt>
                  <c:pt idx="72">
                    <c:v>#N/A</c:v>
                  </c:pt>
                  <c:pt idx="73">
                    <c:v>#N/A</c:v>
                  </c:pt>
                  <c:pt idx="74">
                    <c:v>#N/A</c:v>
                  </c:pt>
                  <c:pt idx="75">
                    <c:v>#N/A</c:v>
                  </c:pt>
                  <c:pt idx="76">
                    <c:v>#N/A</c:v>
                  </c:pt>
                  <c:pt idx="77">
                    <c:v>#N/A</c:v>
                  </c:pt>
                  <c:pt idx="78">
                    <c:v>#N/A</c:v>
                  </c:pt>
                  <c:pt idx="79">
                    <c:v>#N/A</c:v>
                  </c:pt>
                  <c:pt idx="80">
                    <c:v>#N/A</c:v>
                  </c:pt>
                  <c:pt idx="81">
                    <c:v>#N/A</c:v>
                  </c:pt>
                  <c:pt idx="82">
                    <c:v>#N/A</c:v>
                  </c:pt>
                  <c:pt idx="83">
                    <c:v>#N/A</c:v>
                  </c:pt>
                  <c:pt idx="84">
                    <c:v>#N/A</c:v>
                  </c:pt>
                  <c:pt idx="85">
                    <c:v>#N/A</c:v>
                  </c:pt>
                  <c:pt idx="86">
                    <c:v>#N/A</c:v>
                  </c:pt>
                  <c:pt idx="87">
                    <c:v>#N/A</c:v>
                  </c:pt>
                  <c:pt idx="88">
                    <c:v>#N/A</c:v>
                  </c:pt>
                  <c:pt idx="89">
                    <c:v>#N/A</c:v>
                  </c:pt>
                  <c:pt idx="90">
                    <c:v>#N/A</c:v>
                  </c:pt>
                  <c:pt idx="91">
                    <c:v>#N/A</c:v>
                  </c:pt>
                  <c:pt idx="92">
                    <c:v>#N/A</c:v>
                  </c:pt>
                  <c:pt idx="93">
                    <c:v>#N/A</c:v>
                  </c:pt>
                  <c:pt idx="94">
                    <c:v>#N/A</c:v>
                  </c:pt>
                  <c:pt idx="95">
                    <c:v>#N/A</c:v>
                  </c:pt>
                  <c:pt idx="96">
                    <c:v>#N/A</c:v>
                  </c:pt>
                  <c:pt idx="97">
                    <c:v>#N/A</c:v>
                  </c:pt>
                  <c:pt idx="98">
                    <c:v>#N/A</c:v>
                  </c:pt>
                  <c:pt idx="99">
                    <c:v>#N/A</c:v>
                  </c:pt>
                  <c:pt idx="100">
                    <c:v>#N/A</c:v>
                  </c:pt>
                  <c:pt idx="101">
                    <c:v>#N/A</c:v>
                  </c:pt>
                  <c:pt idx="102">
                    <c:v>#N/A</c:v>
                  </c:pt>
                  <c:pt idx="103">
                    <c:v>#N/A</c:v>
                  </c:pt>
                  <c:pt idx="104">
                    <c:v>#N/A</c:v>
                  </c:pt>
                  <c:pt idx="105">
                    <c:v>#N/A</c:v>
                  </c:pt>
                  <c:pt idx="106">
                    <c:v>#N/A</c:v>
                  </c:pt>
                  <c:pt idx="107">
                    <c:v>#N/A</c:v>
                  </c:pt>
                  <c:pt idx="108">
                    <c:v>#N/A</c:v>
                  </c:pt>
                  <c:pt idx="109">
                    <c:v>#N/A</c:v>
                  </c:pt>
                  <c:pt idx="110">
                    <c:v>#N/A</c:v>
                  </c:pt>
                  <c:pt idx="111">
                    <c:v>#N/A</c:v>
                  </c:pt>
                  <c:pt idx="112">
                    <c:v>#N/A</c:v>
                  </c:pt>
                  <c:pt idx="113">
                    <c:v>#N/A</c:v>
                  </c:pt>
                  <c:pt idx="114">
                    <c:v>#N/A</c:v>
                  </c:pt>
                  <c:pt idx="115">
                    <c:v>#N/A</c:v>
                  </c:pt>
                  <c:pt idx="116">
                    <c:v>#N/A</c:v>
                  </c:pt>
                  <c:pt idx="117">
                    <c:v>#N/A</c:v>
                  </c:pt>
                  <c:pt idx="118">
                    <c:v>#N/A</c:v>
                  </c:pt>
                  <c:pt idx="119">
                    <c:v>#N/A</c:v>
                  </c:pt>
                  <c:pt idx="120">
                    <c:v>#N/A</c:v>
                  </c:pt>
                  <c:pt idx="121">
                    <c:v>#N/A</c:v>
                  </c:pt>
                  <c:pt idx="122">
                    <c:v>#N/A</c:v>
                  </c:pt>
                  <c:pt idx="123">
                    <c:v>#N/A</c:v>
                  </c:pt>
                  <c:pt idx="124">
                    <c:v>#N/A</c:v>
                  </c:pt>
                  <c:pt idx="125">
                    <c:v>#N/A</c:v>
                  </c:pt>
                  <c:pt idx="126">
                    <c:v>#N/A</c:v>
                  </c:pt>
                  <c:pt idx="127">
                    <c:v>#N/A</c:v>
                  </c:pt>
                  <c:pt idx="128">
                    <c:v>#N/A</c:v>
                  </c:pt>
                  <c:pt idx="129">
                    <c:v>#N/A</c:v>
                  </c:pt>
                  <c:pt idx="130">
                    <c:v>#N/A</c:v>
                  </c:pt>
                  <c:pt idx="131">
                    <c:v>#N/A</c:v>
                  </c:pt>
                  <c:pt idx="132">
                    <c:v>#N/A</c:v>
                  </c:pt>
                  <c:pt idx="133">
                    <c:v>#N/A</c:v>
                  </c:pt>
                  <c:pt idx="134">
                    <c:v>#N/A</c:v>
                  </c:pt>
                  <c:pt idx="135">
                    <c:v>#N/A</c:v>
                  </c:pt>
                  <c:pt idx="136">
                    <c:v>#N/A</c:v>
                  </c:pt>
                  <c:pt idx="137">
                    <c:v>#N/A</c:v>
                  </c:pt>
                  <c:pt idx="138">
                    <c:v>#N/A</c:v>
                  </c:pt>
                  <c:pt idx="139">
                    <c:v>#N/A</c:v>
                  </c:pt>
                  <c:pt idx="140">
                    <c:v>#N/A</c:v>
                  </c:pt>
                  <c:pt idx="141">
                    <c:v>#N/A</c:v>
                  </c:pt>
                  <c:pt idx="142">
                    <c:v>#N/A</c:v>
                  </c:pt>
                  <c:pt idx="143">
                    <c:v>#N/A</c:v>
                  </c:pt>
                  <c:pt idx="144">
                    <c:v>#N/A</c:v>
                  </c:pt>
                  <c:pt idx="145">
                    <c:v>#N/A</c:v>
                  </c:pt>
                  <c:pt idx="146">
                    <c:v>#N/A</c:v>
                  </c:pt>
                  <c:pt idx="147">
                    <c:v>#N/A</c:v>
                  </c:pt>
                  <c:pt idx="148">
                    <c:v>#N/A</c:v>
                  </c:pt>
                  <c:pt idx="149">
                    <c:v>#N/A</c:v>
                  </c:pt>
                  <c:pt idx="150">
                    <c:v>#N/A</c:v>
                  </c:pt>
                  <c:pt idx="151">
                    <c:v>#N/A</c:v>
                  </c:pt>
                  <c:pt idx="152">
                    <c:v>#N/A</c:v>
                  </c:pt>
                  <c:pt idx="153">
                    <c:v>#N/A</c:v>
                  </c:pt>
                  <c:pt idx="154">
                    <c:v>#N/A</c:v>
                  </c:pt>
                  <c:pt idx="155">
                    <c:v>#N/A</c:v>
                  </c:pt>
                  <c:pt idx="156">
                    <c:v>#N/A</c:v>
                  </c:pt>
                  <c:pt idx="157">
                    <c:v>#N/A</c:v>
                  </c:pt>
                  <c:pt idx="158">
                    <c:v>#N/A</c:v>
                  </c:pt>
                  <c:pt idx="159">
                    <c:v>#N/A</c:v>
                  </c:pt>
                  <c:pt idx="160">
                    <c:v>#N/A</c:v>
                  </c:pt>
                  <c:pt idx="161">
                    <c:v>#N/A</c:v>
                  </c:pt>
                  <c:pt idx="162">
                    <c:v>#N/A</c:v>
                  </c:pt>
                  <c:pt idx="163">
                    <c:v>#N/A</c:v>
                  </c:pt>
                  <c:pt idx="164">
                    <c:v>#N/A</c:v>
                  </c:pt>
                  <c:pt idx="165">
                    <c:v>#N/A</c:v>
                  </c:pt>
                  <c:pt idx="166">
                    <c:v>#N/A</c:v>
                  </c:pt>
                  <c:pt idx="167">
                    <c:v>#N/A</c:v>
                  </c:pt>
                  <c:pt idx="168">
                    <c:v>#N/A</c:v>
                  </c:pt>
                  <c:pt idx="169">
                    <c:v>#N/A</c:v>
                  </c:pt>
                  <c:pt idx="170">
                    <c:v>#N/A</c:v>
                  </c:pt>
                  <c:pt idx="171">
                    <c:v>#N/A</c:v>
                  </c:pt>
                  <c:pt idx="172">
                    <c:v>#N/A</c:v>
                  </c:pt>
                  <c:pt idx="173">
                    <c:v>#N/A</c:v>
                  </c:pt>
                  <c:pt idx="174">
                    <c:v>#N/A</c:v>
                  </c:pt>
                  <c:pt idx="175">
                    <c:v>#N/A</c:v>
                  </c:pt>
                  <c:pt idx="176">
                    <c:v>#N/A</c:v>
                  </c:pt>
                  <c:pt idx="177">
                    <c:v>#N/A</c:v>
                  </c:pt>
                  <c:pt idx="178">
                    <c:v>#N/A</c:v>
                  </c:pt>
                  <c:pt idx="179">
                    <c:v>#N/A</c:v>
                  </c:pt>
                  <c:pt idx="180">
                    <c:v>#N/A</c:v>
                  </c:pt>
                  <c:pt idx="181">
                    <c:v>#N/A</c:v>
                  </c:pt>
                  <c:pt idx="182">
                    <c:v>#N/A</c:v>
                  </c:pt>
                  <c:pt idx="183">
                    <c:v>#N/A</c:v>
                  </c:pt>
                  <c:pt idx="184">
                    <c:v>#N/A</c:v>
                  </c:pt>
                  <c:pt idx="185">
                    <c:v>#N/A</c:v>
                  </c:pt>
                  <c:pt idx="186">
                    <c:v>#N/A</c:v>
                  </c:pt>
                  <c:pt idx="187">
                    <c:v>#N/A</c:v>
                  </c:pt>
                  <c:pt idx="188">
                    <c:v>#N/A</c:v>
                  </c:pt>
                  <c:pt idx="189">
                    <c:v>#N/A</c:v>
                  </c:pt>
                  <c:pt idx="190">
                    <c:v>#N/A</c:v>
                  </c:pt>
                  <c:pt idx="191">
                    <c:v>#N/A</c:v>
                  </c:pt>
                  <c:pt idx="192">
                    <c:v>#N/A</c:v>
                  </c:pt>
                  <c:pt idx="193">
                    <c:v>#N/A</c:v>
                  </c:pt>
                  <c:pt idx="194">
                    <c:v>#N/A</c:v>
                  </c:pt>
                  <c:pt idx="195">
                    <c:v>#N/A</c:v>
                  </c:pt>
                  <c:pt idx="196">
                    <c:v>#N/A</c:v>
                  </c:pt>
                  <c:pt idx="197">
                    <c:v>#N/A</c:v>
                  </c:pt>
                  <c:pt idx="198">
                    <c:v>#N/A</c:v>
                  </c:pt>
                  <c:pt idx="199">
                    <c:v>#N/A</c:v>
                  </c:pt>
                  <c:pt idx="200">
                    <c:v>#N/A</c:v>
                  </c:pt>
                  <c:pt idx="201">
                    <c:v>#N/A</c:v>
                  </c:pt>
                  <c:pt idx="202">
                    <c:v>#N/A</c:v>
                  </c:pt>
                  <c:pt idx="203">
                    <c:v>#N/A</c:v>
                  </c:pt>
                  <c:pt idx="204">
                    <c:v>#N/A</c:v>
                  </c:pt>
                  <c:pt idx="205">
                    <c:v>#N/A</c:v>
                  </c:pt>
                  <c:pt idx="206">
                    <c:v>#N/A</c:v>
                  </c:pt>
                  <c:pt idx="207">
                    <c:v>#N/A</c:v>
                  </c:pt>
                  <c:pt idx="208">
                    <c:v>#N/A</c:v>
                  </c:pt>
                  <c:pt idx="209">
                    <c:v>#N/A</c:v>
                  </c:pt>
                  <c:pt idx="210">
                    <c:v>#N/A</c:v>
                  </c:pt>
                  <c:pt idx="211">
                    <c:v>#N/A</c:v>
                  </c:pt>
                  <c:pt idx="212">
                    <c:v>#N/A</c:v>
                  </c:pt>
                  <c:pt idx="213">
                    <c:v>#N/A</c:v>
                  </c:pt>
                  <c:pt idx="214">
                    <c:v>#N/A</c:v>
                  </c:pt>
                  <c:pt idx="215">
                    <c:v>#N/A</c:v>
                  </c:pt>
                  <c:pt idx="216">
                    <c:v>#N/A</c:v>
                  </c:pt>
                  <c:pt idx="217">
                    <c:v>#N/A</c:v>
                  </c:pt>
                  <c:pt idx="218">
                    <c:v>#N/A</c:v>
                  </c:pt>
                  <c:pt idx="219">
                    <c:v>#N/A</c:v>
                  </c:pt>
                  <c:pt idx="220">
                    <c:v>#N/A</c:v>
                  </c:pt>
                  <c:pt idx="221">
                    <c:v>#N/A</c:v>
                  </c:pt>
                  <c:pt idx="222">
                    <c:v>#N/A</c:v>
                  </c:pt>
                  <c:pt idx="223">
                    <c:v>#N/A</c:v>
                  </c:pt>
                  <c:pt idx="224">
                    <c:v>#N/A</c:v>
                  </c:pt>
                  <c:pt idx="225">
                    <c:v>#N/A</c:v>
                  </c:pt>
                  <c:pt idx="226">
                    <c:v>#N/A</c:v>
                  </c:pt>
                  <c:pt idx="227">
                    <c:v>#N/A</c:v>
                  </c:pt>
                  <c:pt idx="228">
                    <c:v>#N/A</c:v>
                  </c:pt>
                  <c:pt idx="229">
                    <c:v>#N/A</c:v>
                  </c:pt>
                  <c:pt idx="230">
                    <c:v>#N/A</c:v>
                  </c:pt>
                  <c:pt idx="231">
                    <c:v>#N/A</c:v>
                  </c:pt>
                  <c:pt idx="232">
                    <c:v>#N/A</c:v>
                  </c:pt>
                  <c:pt idx="233">
                    <c:v>#N/A</c:v>
                  </c:pt>
                  <c:pt idx="234">
                    <c:v>#N/A</c:v>
                  </c:pt>
                  <c:pt idx="235">
                    <c:v>#N/A</c:v>
                  </c:pt>
                  <c:pt idx="236">
                    <c:v>#N/A</c:v>
                  </c:pt>
                  <c:pt idx="237">
                    <c:v>#N/A</c:v>
                  </c:pt>
                  <c:pt idx="238">
                    <c:v>#N/A</c:v>
                  </c:pt>
                  <c:pt idx="239">
                    <c:v>#N/A</c:v>
                  </c:pt>
                  <c:pt idx="240">
                    <c:v>#N/A</c:v>
                  </c:pt>
                  <c:pt idx="241">
                    <c:v>#N/A</c:v>
                  </c:pt>
                  <c:pt idx="242">
                    <c:v>#N/A</c:v>
                  </c:pt>
                  <c:pt idx="243">
                    <c:v>#N/A</c:v>
                  </c:pt>
                  <c:pt idx="244">
                    <c:v>#N/A</c:v>
                  </c:pt>
                  <c:pt idx="245">
                    <c:v>#N/A</c:v>
                  </c:pt>
                  <c:pt idx="246">
                    <c:v>#N/A</c:v>
                  </c:pt>
                  <c:pt idx="247">
                    <c:v>#N/A</c:v>
                  </c:pt>
                  <c:pt idx="248">
                    <c:v>#N/A</c:v>
                  </c:pt>
                  <c:pt idx="249">
                    <c:v>#N/A</c:v>
                  </c:pt>
                  <c:pt idx="250">
                    <c:v>#N/A</c:v>
                  </c:pt>
                  <c:pt idx="251">
                    <c:v>#N/A</c:v>
                  </c:pt>
                  <c:pt idx="252">
                    <c:v>#N/A</c:v>
                  </c:pt>
                  <c:pt idx="253">
                    <c:v>#N/A</c:v>
                  </c:pt>
                  <c:pt idx="254">
                    <c:v>#N/A</c:v>
                  </c:pt>
                  <c:pt idx="255">
                    <c:v>#N/A</c:v>
                  </c:pt>
                  <c:pt idx="256">
                    <c:v>#N/A</c:v>
                  </c:pt>
                  <c:pt idx="257">
                    <c:v>#N/A</c:v>
                  </c:pt>
                  <c:pt idx="258">
                    <c:v>#N/A</c:v>
                  </c:pt>
                  <c:pt idx="259">
                    <c:v>#N/A</c:v>
                  </c:pt>
                  <c:pt idx="260">
                    <c:v>#N/A</c:v>
                  </c:pt>
                  <c:pt idx="261">
                    <c:v>#N/A</c:v>
                  </c:pt>
                  <c:pt idx="262">
                    <c:v>#N/A</c:v>
                  </c:pt>
                  <c:pt idx="263">
                    <c:v>#N/A</c:v>
                  </c:pt>
                  <c:pt idx="264">
                    <c:v>#N/A</c:v>
                  </c:pt>
                  <c:pt idx="265">
                    <c:v>#N/A</c:v>
                  </c:pt>
                  <c:pt idx="266">
                    <c:v>#N/A</c:v>
                  </c:pt>
                  <c:pt idx="267">
                    <c:v>#N/A</c:v>
                  </c:pt>
                  <c:pt idx="268">
                    <c:v>#N/A</c:v>
                  </c:pt>
                  <c:pt idx="269">
                    <c:v>#N/A</c:v>
                  </c:pt>
                  <c:pt idx="270">
                    <c:v>#N/A</c:v>
                  </c:pt>
                  <c:pt idx="271">
                    <c:v>#N/A</c:v>
                  </c:pt>
                  <c:pt idx="272">
                    <c:v>#N/A</c:v>
                  </c:pt>
                  <c:pt idx="273">
                    <c:v>#N/A</c:v>
                  </c:pt>
                  <c:pt idx="274">
                    <c:v>#N/A</c:v>
                  </c:pt>
                  <c:pt idx="275">
                    <c:v>#N/A</c:v>
                  </c:pt>
                  <c:pt idx="276">
                    <c:v>#N/A</c:v>
                  </c:pt>
                  <c:pt idx="277">
                    <c:v>#N/A</c:v>
                  </c:pt>
                  <c:pt idx="278">
                    <c:v>#N/A</c:v>
                  </c:pt>
                  <c:pt idx="279">
                    <c:v>#N/A</c:v>
                  </c:pt>
                  <c:pt idx="280">
                    <c:v>#N/A</c:v>
                  </c:pt>
                  <c:pt idx="281">
                    <c:v>#N/A</c:v>
                  </c:pt>
                  <c:pt idx="282">
                    <c:v>#N/A</c:v>
                  </c:pt>
                  <c:pt idx="283">
                    <c:v>#N/A</c:v>
                  </c:pt>
                  <c:pt idx="284">
                    <c:v>#N/A</c:v>
                  </c:pt>
                  <c:pt idx="285">
                    <c:v>#N/A</c:v>
                  </c:pt>
                  <c:pt idx="286">
                    <c:v>#N/A</c:v>
                  </c:pt>
                  <c:pt idx="287">
                    <c:v>#N/A</c:v>
                  </c:pt>
                  <c:pt idx="288">
                    <c:v>#N/A</c:v>
                  </c:pt>
                  <c:pt idx="289">
                    <c:v>#N/A</c:v>
                  </c:pt>
                  <c:pt idx="290">
                    <c:v>#N/A</c:v>
                  </c:pt>
                  <c:pt idx="291">
                    <c:v>#N/A</c:v>
                  </c:pt>
                  <c:pt idx="292">
                    <c:v>#N/A</c:v>
                  </c:pt>
                  <c:pt idx="293">
                    <c:v>#N/A</c:v>
                  </c:pt>
                  <c:pt idx="294">
                    <c:v>#N/A</c:v>
                  </c:pt>
                  <c:pt idx="295">
                    <c:v>#N/A</c:v>
                  </c:pt>
                  <c:pt idx="296">
                    <c:v>#N/A</c:v>
                  </c:pt>
                  <c:pt idx="297">
                    <c:v>#N/A</c:v>
                  </c:pt>
                  <c:pt idx="298">
                    <c:v>#N/A</c:v>
                  </c:pt>
                  <c:pt idx="299">
                    <c:v>#N/A</c:v>
                  </c:pt>
                  <c:pt idx="300">
                    <c:v>#N/A</c:v>
                  </c:pt>
                  <c:pt idx="301">
                    <c:v>#N/A</c:v>
                  </c:pt>
                  <c:pt idx="302">
                    <c:v>#N/A</c:v>
                  </c:pt>
                  <c:pt idx="303">
                    <c:v>#N/A</c:v>
                  </c:pt>
                  <c:pt idx="304">
                    <c:v>#N/A</c:v>
                  </c:pt>
                  <c:pt idx="305">
                    <c:v>#N/A</c:v>
                  </c:pt>
                  <c:pt idx="306">
                    <c:v>#N/A</c:v>
                  </c:pt>
                  <c:pt idx="307">
                    <c:v>#N/A</c:v>
                  </c:pt>
                  <c:pt idx="308">
                    <c:v>#N/A</c:v>
                  </c:pt>
                  <c:pt idx="309">
                    <c:v>#N/A</c:v>
                  </c:pt>
                  <c:pt idx="310">
                    <c:v>#N/A</c:v>
                  </c:pt>
                  <c:pt idx="311">
                    <c:v>#N/A</c:v>
                  </c:pt>
                  <c:pt idx="312">
                    <c:v>#N/A</c:v>
                  </c:pt>
                  <c:pt idx="313">
                    <c:v>#N/A</c:v>
                  </c:pt>
                  <c:pt idx="314">
                    <c:v>#N/A</c:v>
                  </c:pt>
                  <c:pt idx="315">
                    <c:v>#N/A</c:v>
                  </c:pt>
                  <c:pt idx="316">
                    <c:v>#N/A</c:v>
                  </c:pt>
                  <c:pt idx="317">
                    <c:v>#N/A</c:v>
                  </c:pt>
                  <c:pt idx="318">
                    <c:v>#N/A</c:v>
                  </c:pt>
                  <c:pt idx="319">
                    <c:v>#N/A</c:v>
                  </c:pt>
                  <c:pt idx="320">
                    <c:v>#N/A</c:v>
                  </c:pt>
                  <c:pt idx="321">
                    <c:v>#N/A</c:v>
                  </c:pt>
                  <c:pt idx="322">
                    <c:v>#N/A</c:v>
                  </c:pt>
                  <c:pt idx="323">
                    <c:v>#N/A</c:v>
                  </c:pt>
                  <c:pt idx="324">
                    <c:v>#N/A</c:v>
                  </c:pt>
                  <c:pt idx="325">
                    <c:v>#N/A</c:v>
                  </c:pt>
                  <c:pt idx="326">
                    <c:v>#N/A</c:v>
                  </c:pt>
                  <c:pt idx="327">
                    <c:v>#N/A</c:v>
                  </c:pt>
                  <c:pt idx="328">
                    <c:v>#N/A</c:v>
                  </c:pt>
                  <c:pt idx="329">
                    <c:v>#N/A</c:v>
                  </c:pt>
                  <c:pt idx="330">
                    <c:v>#N/A</c:v>
                  </c:pt>
                  <c:pt idx="331">
                    <c:v>#N/A</c:v>
                  </c:pt>
                  <c:pt idx="332">
                    <c:v>#N/A</c:v>
                  </c:pt>
                  <c:pt idx="333">
                    <c:v>#N/A</c:v>
                  </c:pt>
                  <c:pt idx="334">
                    <c:v>#N/A</c:v>
                  </c:pt>
                  <c:pt idx="335">
                    <c:v>#N/A</c:v>
                  </c:pt>
                  <c:pt idx="336">
                    <c:v>#N/A</c:v>
                  </c:pt>
                  <c:pt idx="337">
                    <c:v>#N/A</c:v>
                  </c:pt>
                  <c:pt idx="338">
                    <c:v>#N/A</c:v>
                  </c:pt>
                  <c:pt idx="339">
                    <c:v>#N/A</c:v>
                  </c:pt>
                  <c:pt idx="340">
                    <c:v>#N/A</c:v>
                  </c:pt>
                  <c:pt idx="341">
                    <c:v>#N/A</c:v>
                  </c:pt>
                  <c:pt idx="342">
                    <c:v>#N/A</c:v>
                  </c:pt>
                  <c:pt idx="343">
                    <c:v>#N/A</c:v>
                  </c:pt>
                  <c:pt idx="344">
                    <c:v>#N/A</c:v>
                  </c:pt>
                  <c:pt idx="345">
                    <c:v>#N/A</c:v>
                  </c:pt>
                  <c:pt idx="346">
                    <c:v>#N/A</c:v>
                  </c:pt>
                  <c:pt idx="347">
                    <c:v>#N/A</c:v>
                  </c:pt>
                  <c:pt idx="348">
                    <c:v>#N/A</c:v>
                  </c:pt>
                  <c:pt idx="349">
                    <c:v>#N/A</c:v>
                  </c:pt>
                  <c:pt idx="350">
                    <c:v>#N/A</c:v>
                  </c:pt>
                  <c:pt idx="351">
                    <c:v>#N/A</c:v>
                  </c:pt>
                  <c:pt idx="352">
                    <c:v>#N/A</c:v>
                  </c:pt>
                  <c:pt idx="353">
                    <c:v>#N/A</c:v>
                  </c:pt>
                  <c:pt idx="354">
                    <c:v>#N/A</c:v>
                  </c:pt>
                  <c:pt idx="355">
                    <c:v>#N/A</c:v>
                  </c:pt>
                  <c:pt idx="356">
                    <c:v>#N/A</c:v>
                  </c:pt>
                  <c:pt idx="357">
                    <c:v>#N/A</c:v>
                  </c:pt>
                  <c:pt idx="358">
                    <c:v>#N/A</c:v>
                  </c:pt>
                  <c:pt idx="359">
                    <c:v>#N/A</c:v>
                  </c:pt>
                  <c:pt idx="360">
                    <c:v>#N/A</c:v>
                  </c:pt>
                  <c:pt idx="361">
                    <c:v>#N/A</c:v>
                  </c:pt>
                  <c:pt idx="362">
                    <c:v>#N/A</c:v>
                  </c:pt>
                  <c:pt idx="363">
                    <c:v>#N/A</c:v>
                  </c:pt>
                  <c:pt idx="364">
                    <c:v>#N/A</c:v>
                  </c:pt>
                  <c:pt idx="365">
                    <c:v>#N/A</c:v>
                  </c:pt>
                  <c:pt idx="366">
                    <c:v>#N/A</c:v>
                  </c:pt>
                  <c:pt idx="367">
                    <c:v>#N/A</c:v>
                  </c:pt>
                  <c:pt idx="368">
                    <c:v>#N/A</c:v>
                  </c:pt>
                  <c:pt idx="369">
                    <c:v>#N/A</c:v>
                  </c:pt>
                  <c:pt idx="370">
                    <c:v>#N/A</c:v>
                  </c:pt>
                  <c:pt idx="371">
                    <c:v>#N/A</c:v>
                  </c:pt>
                  <c:pt idx="372">
                    <c:v>#N/A</c:v>
                  </c:pt>
                  <c:pt idx="373">
                    <c:v>#N/A</c:v>
                  </c:pt>
                  <c:pt idx="374">
                    <c:v>#N/A</c:v>
                  </c:pt>
                  <c:pt idx="375">
                    <c:v>#N/A</c:v>
                  </c:pt>
                  <c:pt idx="376">
                    <c:v>#N/A</c:v>
                  </c:pt>
                  <c:pt idx="377">
                    <c:v>#N/A</c:v>
                  </c:pt>
                  <c:pt idx="378">
                    <c:v>#N/A</c:v>
                  </c:pt>
                  <c:pt idx="379">
                    <c:v>#N/A</c:v>
                  </c:pt>
                  <c:pt idx="380">
                    <c:v>#N/A</c:v>
                  </c:pt>
                  <c:pt idx="381">
                    <c:v>#N/A</c:v>
                  </c:pt>
                  <c:pt idx="382">
                    <c:v>#N/A</c:v>
                  </c:pt>
                  <c:pt idx="383">
                    <c:v>#N/A</c:v>
                  </c:pt>
                  <c:pt idx="384">
                    <c:v>#N/A</c:v>
                  </c:pt>
                  <c:pt idx="385">
                    <c:v>#N/A</c:v>
                  </c:pt>
                  <c:pt idx="386">
                    <c:v>#N/A</c:v>
                  </c:pt>
                  <c:pt idx="387">
                    <c:v>#N/A</c:v>
                  </c:pt>
                  <c:pt idx="388">
                    <c:v>#N/A</c:v>
                  </c:pt>
                  <c:pt idx="389">
                    <c:v>#N/A</c:v>
                  </c:pt>
                  <c:pt idx="390">
                    <c:v>#N/A</c:v>
                  </c:pt>
                  <c:pt idx="391">
                    <c:v>#N/A</c:v>
                  </c:pt>
                  <c:pt idx="392">
                    <c:v>#N/A</c:v>
                  </c:pt>
                  <c:pt idx="393">
                    <c:v>#N/A</c:v>
                  </c:pt>
                  <c:pt idx="394">
                    <c:v>#N/A</c:v>
                  </c:pt>
                  <c:pt idx="395">
                    <c:v>#N/A</c:v>
                  </c:pt>
                  <c:pt idx="396">
                    <c:v>#N/A</c:v>
                  </c:pt>
                  <c:pt idx="397">
                    <c:v>#N/A</c:v>
                  </c:pt>
                  <c:pt idx="398">
                    <c:v>#N/A</c:v>
                  </c:pt>
                  <c:pt idx="399">
                    <c:v>#N/A</c:v>
                  </c:pt>
                  <c:pt idx="400">
                    <c:v>#N/A</c:v>
                  </c:pt>
                  <c:pt idx="401">
                    <c:v>#N/A</c:v>
                  </c:pt>
                  <c:pt idx="402">
                    <c:v>#N/A</c:v>
                  </c:pt>
                  <c:pt idx="403">
                    <c:v>#N/A</c:v>
                  </c:pt>
                  <c:pt idx="404">
                    <c:v>#N/A</c:v>
                  </c:pt>
                  <c:pt idx="405">
                    <c:v>#N/A</c:v>
                  </c:pt>
                  <c:pt idx="406">
                    <c:v>#N/A</c:v>
                  </c:pt>
                  <c:pt idx="407">
                    <c:v>#N/A</c:v>
                  </c:pt>
                  <c:pt idx="408">
                    <c:v>#N/A</c:v>
                  </c:pt>
                  <c:pt idx="409">
                    <c:v>#N/A</c:v>
                  </c:pt>
                  <c:pt idx="410">
                    <c:v>#N/A</c:v>
                  </c:pt>
                  <c:pt idx="411">
                    <c:v>#N/A</c:v>
                  </c:pt>
                  <c:pt idx="412">
                    <c:v>#N/A</c:v>
                  </c:pt>
                  <c:pt idx="413">
                    <c:v>#N/A</c:v>
                  </c:pt>
                  <c:pt idx="414">
                    <c:v>#N/A</c:v>
                  </c:pt>
                  <c:pt idx="415">
                    <c:v>#N/A</c:v>
                  </c:pt>
                  <c:pt idx="416">
                    <c:v>#N/A</c:v>
                  </c:pt>
                  <c:pt idx="417">
                    <c:v>#N/A</c:v>
                  </c:pt>
                  <c:pt idx="418">
                    <c:v>#N/A</c:v>
                  </c:pt>
                  <c:pt idx="419">
                    <c:v>#N/A</c:v>
                  </c:pt>
                  <c:pt idx="420">
                    <c:v>#N/A</c:v>
                  </c:pt>
                  <c:pt idx="421">
                    <c:v>#N/A</c:v>
                  </c:pt>
                  <c:pt idx="422">
                    <c:v>#N/A</c:v>
                  </c:pt>
                  <c:pt idx="423">
                    <c:v>#N/A</c:v>
                  </c:pt>
                  <c:pt idx="424">
                    <c:v>#N/A</c:v>
                  </c:pt>
                  <c:pt idx="425">
                    <c:v>#N/A</c:v>
                  </c:pt>
                  <c:pt idx="426">
                    <c:v>#N/A</c:v>
                  </c:pt>
                  <c:pt idx="427">
                    <c:v>#N/A</c:v>
                  </c:pt>
                  <c:pt idx="428">
                    <c:v>#N/A</c:v>
                  </c:pt>
                  <c:pt idx="429">
                    <c:v>#N/A</c:v>
                  </c:pt>
                  <c:pt idx="430">
                    <c:v>#N/A</c:v>
                  </c:pt>
                  <c:pt idx="431">
                    <c:v>#N/A</c:v>
                  </c:pt>
                  <c:pt idx="432">
                    <c:v>#N/A</c:v>
                  </c:pt>
                  <c:pt idx="433">
                    <c:v>#N/A</c:v>
                  </c:pt>
                  <c:pt idx="434">
                    <c:v>#N/A</c:v>
                  </c:pt>
                  <c:pt idx="435">
                    <c:v>#N/A</c:v>
                  </c:pt>
                  <c:pt idx="436">
                    <c:v>#N/A</c:v>
                  </c:pt>
                  <c:pt idx="437">
                    <c:v>#N/A</c:v>
                  </c:pt>
                  <c:pt idx="438">
                    <c:v>#N/A</c:v>
                  </c:pt>
                  <c:pt idx="439">
                    <c:v>#N/A</c:v>
                  </c:pt>
                  <c:pt idx="440">
                    <c:v>#N/A</c:v>
                  </c:pt>
                  <c:pt idx="441">
                    <c:v>#N/A</c:v>
                  </c:pt>
                  <c:pt idx="442">
                    <c:v>#N/A</c:v>
                  </c:pt>
                  <c:pt idx="443">
                    <c:v>#N/A</c:v>
                  </c:pt>
                  <c:pt idx="444">
                    <c:v>#N/A</c:v>
                  </c:pt>
                  <c:pt idx="445">
                    <c:v>#N/A</c:v>
                  </c:pt>
                  <c:pt idx="446">
                    <c:v>#N/A</c:v>
                  </c:pt>
                  <c:pt idx="447">
                    <c:v>#N/A</c:v>
                  </c:pt>
                  <c:pt idx="448">
                    <c:v>#N/A</c:v>
                  </c:pt>
                  <c:pt idx="449">
                    <c:v>#N/A</c:v>
                  </c:pt>
                  <c:pt idx="450">
                    <c:v>#N/A</c:v>
                  </c:pt>
                  <c:pt idx="451">
                    <c:v>#N/A</c:v>
                  </c:pt>
                  <c:pt idx="452">
                    <c:v>#N/A</c:v>
                  </c:pt>
                  <c:pt idx="453">
                    <c:v>#N/A</c:v>
                  </c:pt>
                  <c:pt idx="454">
                    <c:v>#N/A</c:v>
                  </c:pt>
                  <c:pt idx="455">
                    <c:v>#N/A</c:v>
                  </c:pt>
                  <c:pt idx="456">
                    <c:v>#N/A</c:v>
                  </c:pt>
                  <c:pt idx="457">
                    <c:v>#N/A</c:v>
                  </c:pt>
                  <c:pt idx="458">
                    <c:v>#N/A</c:v>
                  </c:pt>
                  <c:pt idx="459">
                    <c:v>#N/A</c:v>
                  </c:pt>
                  <c:pt idx="460">
                    <c:v>#N/A</c:v>
                  </c:pt>
                  <c:pt idx="461">
                    <c:v>#N/A</c:v>
                  </c:pt>
                  <c:pt idx="462">
                    <c:v>#N/A</c:v>
                  </c:pt>
                  <c:pt idx="463">
                    <c:v>#N/A</c:v>
                  </c:pt>
                  <c:pt idx="464">
                    <c:v>#N/A</c:v>
                  </c:pt>
                  <c:pt idx="465">
                    <c:v>#N/A</c:v>
                  </c:pt>
                  <c:pt idx="466">
                    <c:v>#N/A</c:v>
                  </c:pt>
                  <c:pt idx="467">
                    <c:v>#N/A</c:v>
                  </c:pt>
                  <c:pt idx="468">
                    <c:v>#N/A</c:v>
                  </c:pt>
                  <c:pt idx="469">
                    <c:v>#N/A</c:v>
                  </c:pt>
                  <c:pt idx="470">
                    <c:v>#N/A</c:v>
                  </c:pt>
                  <c:pt idx="471">
                    <c:v>#N/A</c:v>
                  </c:pt>
                  <c:pt idx="472">
                    <c:v>#N/A</c:v>
                  </c:pt>
                  <c:pt idx="473">
                    <c:v>#N/A</c:v>
                  </c:pt>
                  <c:pt idx="474">
                    <c:v>#N/A</c:v>
                  </c:pt>
                  <c:pt idx="475">
                    <c:v>#N/A</c:v>
                  </c:pt>
                  <c:pt idx="476">
                    <c:v>#N/A</c:v>
                  </c:pt>
                  <c:pt idx="477">
                    <c:v>#N/A</c:v>
                  </c:pt>
                  <c:pt idx="478">
                    <c:v>#N/A</c:v>
                  </c:pt>
                  <c:pt idx="479">
                    <c:v>#N/A</c:v>
                  </c:pt>
                  <c:pt idx="480">
                    <c:v>#N/A</c:v>
                  </c:pt>
                  <c:pt idx="481">
                    <c:v>#N/A</c:v>
                  </c:pt>
                  <c:pt idx="482">
                    <c:v>#N/A</c:v>
                  </c:pt>
                  <c:pt idx="483">
                    <c:v>#N/A</c:v>
                  </c:pt>
                  <c:pt idx="484">
                    <c:v>#N/A</c:v>
                  </c:pt>
                  <c:pt idx="485">
                    <c:v>#N/A</c:v>
                  </c:pt>
                  <c:pt idx="486">
                    <c:v>#N/A</c:v>
                  </c:pt>
                  <c:pt idx="487">
                    <c:v>#N/A</c:v>
                  </c:pt>
                  <c:pt idx="488">
                    <c:v>#N/A</c:v>
                  </c:pt>
                  <c:pt idx="489">
                    <c:v>#N/A</c:v>
                  </c:pt>
                  <c:pt idx="490">
                    <c:v>#N/A</c:v>
                  </c:pt>
                  <c:pt idx="491">
                    <c:v>#N/A</c:v>
                  </c:pt>
                  <c:pt idx="492">
                    <c:v>#N/A</c:v>
                  </c:pt>
                  <c:pt idx="493">
                    <c:v>#N/A</c:v>
                  </c:pt>
                  <c:pt idx="494">
                    <c:v>#N/A</c:v>
                  </c:pt>
                  <c:pt idx="495">
                    <c:v>#N/A</c:v>
                  </c:pt>
                  <c:pt idx="496">
                    <c:v>#N/A</c:v>
                  </c:pt>
                  <c:pt idx="497">
                    <c:v>#N/A</c:v>
                  </c:pt>
                  <c:pt idx="498">
                    <c:v>#N/A</c:v>
                  </c:pt>
                </c:numCache>
              </c:numRef>
            </c:plus>
            <c:minus>
              <c:numRef>
                <c:f>Summary!$R$3:$R$501</c:f>
                <c:numCache>
                  <c:formatCode>General</c:formatCode>
                  <c:ptCount val="499"/>
                  <c:pt idx="0">
                    <c:v>0.37999999999999901</c:v>
                  </c:pt>
                  <c:pt idx="1">
                    <c:v>0.18400000000000105</c:v>
                  </c:pt>
                  <c:pt idx="2">
                    <c:v>3.7999999999996703E-2</c:v>
                  </c:pt>
                  <c:pt idx="3">
                    <c:v>0.25</c:v>
                  </c:pt>
                  <c:pt idx="4">
                    <c:v>0.16200000000000259</c:v>
                  </c:pt>
                  <c:pt idx="5">
                    <c:v>2.7999999999998693E-2</c:v>
                  </c:pt>
                  <c:pt idx="6">
                    <c:v>3.9999999999977831E-3</c:v>
                  </c:pt>
                  <c:pt idx="7">
                    <c:v>3.6000000000004917E-2</c:v>
                  </c:pt>
                  <c:pt idx="8">
                    <c:v>#N/A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Summary!$T$3:$T$501</c:f>
              <c:numCache>
                <c:formatCode>0.00</c:formatCode>
                <c:ptCount val="499"/>
                <c:pt idx="0">
                  <c:v>3.8355555555555556</c:v>
                </c:pt>
                <c:pt idx="1">
                  <c:v>3.9194444444444443</c:v>
                </c:pt>
                <c:pt idx="2">
                  <c:v>4.42</c:v>
                </c:pt>
                <c:pt idx="3">
                  <c:v>5.17</c:v>
                </c:pt>
                <c:pt idx="4">
                  <c:v>6.3355555555555556</c:v>
                </c:pt>
                <c:pt idx="5">
                  <c:v>4.0869444444444447</c:v>
                </c:pt>
                <c:pt idx="6">
                  <c:v>6.8375000000000004</c:v>
                </c:pt>
                <c:pt idx="7">
                  <c:v>7.6713888888888881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Summary!$L$3:$L$501</c:f>
              <c:numCache>
                <c:formatCode>0.00</c:formatCode>
                <c:ptCount val="499"/>
                <c:pt idx="0">
                  <c:v>20.72</c:v>
                </c:pt>
                <c:pt idx="1">
                  <c:v>21.224</c:v>
                </c:pt>
                <c:pt idx="2">
                  <c:v>21.527999999999999</c:v>
                </c:pt>
                <c:pt idx="3">
                  <c:v>21.23</c:v>
                </c:pt>
                <c:pt idx="4">
                  <c:v>21.042000000000002</c:v>
                </c:pt>
                <c:pt idx="5">
                  <c:v>21.608000000000001</c:v>
                </c:pt>
                <c:pt idx="6">
                  <c:v>21.564</c:v>
                </c:pt>
                <c:pt idx="7">
                  <c:v>21.666000000000004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BC-419E-B4CF-B34611E74786}"/>
            </c:ext>
          </c:extLst>
        </c:ser>
        <c:ser>
          <c:idx val="0"/>
          <c:order val="1"/>
          <c:tx>
            <c:v>No Clouds or Moon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Summary!$I$3:$I$500</c:f>
              <c:numCache>
                <c:formatCode>0.00</c:formatCode>
                <c:ptCount val="498"/>
                <c:pt idx="0">
                  <c:v>3.9188888888888886</c:v>
                </c:pt>
                <c:pt idx="1">
                  <c:v>4.0030555555555551</c:v>
                </c:pt>
                <c:pt idx="2">
                  <c:v>4.0866666666666669</c:v>
                </c:pt>
                <c:pt idx="3">
                  <c:v>5.2536111111111108</c:v>
                </c:pt>
                <c:pt idx="4">
                  <c:v>5.003333333333333</c:v>
                </c:pt>
                <c:pt idx="5">
                  <c:v>4.0869444444444447</c:v>
                </c:pt>
                <c:pt idx="6">
                  <c:v>7.0041666666666664</c:v>
                </c:pt>
                <c:pt idx="7">
                  <c:v>7.7547222222222221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</c:numCache>
            </c:numRef>
          </c:xVal>
          <c:yVal>
            <c:numRef>
              <c:f>Summary!$AB$3:$AB$500</c:f>
              <c:numCache>
                <c:formatCode>0.00</c:formatCode>
                <c:ptCount val="4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2-4D61-826C-072E109B8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78216"/>
        <c:axId val="473478544"/>
      </c:scatterChart>
      <c:valAx>
        <c:axId val="473478216"/>
        <c:scaling>
          <c:orientation val="minMax"/>
          <c:max val="1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UT</a:t>
                </a:r>
                <a:r>
                  <a:rPr lang="en-US" sz="1200" b="1" baseline="0"/>
                  <a:t> (hrs)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8544"/>
        <c:crosses val="max"/>
        <c:crossBetween val="midCat"/>
        <c:majorUnit val="1"/>
      </c:valAx>
      <c:valAx>
        <c:axId val="473478544"/>
        <c:scaling>
          <c:orientation val="maxMin"/>
          <c:max val="23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MPSAS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821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'1Month'!$B$2</c:f>
          <c:strCache>
            <c:ptCount val="1"/>
            <c:pt idx="0">
              <c:v>2018</c:v>
            </c:pt>
          </c:strCache>
        </c:strRef>
      </c:tx>
      <c:layout>
        <c:manualLayout>
          <c:xMode val="edge"/>
          <c:yMode val="edge"/>
          <c:x val="5.388856047074244E-2"/>
          <c:y val="1.26482223935947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Max_Ave_30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Summary!$Q$3:$Q$501</c:f>
                <c:numCache>
                  <c:formatCode>General</c:formatCode>
                  <c:ptCount val="499"/>
                  <c:pt idx="0">
                    <c:v>0.10000000000000142</c:v>
                  </c:pt>
                  <c:pt idx="1">
                    <c:v>0.16600000000000037</c:v>
                  </c:pt>
                  <c:pt idx="2">
                    <c:v>1.2000000000000455E-2</c:v>
                  </c:pt>
                  <c:pt idx="3">
                    <c:v>5.9999999999998721E-2</c:v>
                  </c:pt>
                  <c:pt idx="4">
                    <c:v>8.7999999999997414E-2</c:v>
                  </c:pt>
                  <c:pt idx="5">
                    <c:v>1.2000000000000455E-2</c:v>
                  </c:pt>
                  <c:pt idx="6">
                    <c:v>6.0000000000002274E-3</c:v>
                  </c:pt>
                  <c:pt idx="7">
                    <c:v>1.3999999999995794E-2</c:v>
                  </c:pt>
                  <c:pt idx="8">
                    <c:v>#N/A</c:v>
                  </c:pt>
                  <c:pt idx="9">
                    <c:v>#N/A</c:v>
                  </c:pt>
                  <c:pt idx="10">
                    <c:v>#N/A</c:v>
                  </c:pt>
                  <c:pt idx="11">
                    <c:v>#N/A</c:v>
                  </c:pt>
                  <c:pt idx="12">
                    <c:v>#N/A</c:v>
                  </c:pt>
                  <c:pt idx="13">
                    <c:v>#N/A</c:v>
                  </c:pt>
                  <c:pt idx="14">
                    <c:v>#N/A</c:v>
                  </c:pt>
                  <c:pt idx="15">
                    <c:v>#N/A</c:v>
                  </c:pt>
                  <c:pt idx="16">
                    <c:v>#N/A</c:v>
                  </c:pt>
                  <c:pt idx="17">
                    <c:v>#N/A</c:v>
                  </c:pt>
                  <c:pt idx="18">
                    <c:v>#N/A</c:v>
                  </c:pt>
                  <c:pt idx="19">
                    <c:v>#N/A</c:v>
                  </c:pt>
                  <c:pt idx="20">
                    <c:v>#N/A</c:v>
                  </c:pt>
                  <c:pt idx="21">
                    <c:v>#N/A</c:v>
                  </c:pt>
                  <c:pt idx="22">
                    <c:v>#N/A</c:v>
                  </c:pt>
                  <c:pt idx="23">
                    <c:v>#N/A</c:v>
                  </c:pt>
                  <c:pt idx="24">
                    <c:v>#N/A</c:v>
                  </c:pt>
                  <c:pt idx="25">
                    <c:v>#N/A</c:v>
                  </c:pt>
                  <c:pt idx="26">
                    <c:v>#N/A</c:v>
                  </c:pt>
                  <c:pt idx="27">
                    <c:v>#N/A</c:v>
                  </c:pt>
                  <c:pt idx="28">
                    <c:v>#N/A</c:v>
                  </c:pt>
                  <c:pt idx="29">
                    <c:v>#N/A</c:v>
                  </c:pt>
                  <c:pt idx="30">
                    <c:v>#N/A</c:v>
                  </c:pt>
                  <c:pt idx="31">
                    <c:v>#N/A</c:v>
                  </c:pt>
                  <c:pt idx="32">
                    <c:v>#N/A</c:v>
                  </c:pt>
                  <c:pt idx="33">
                    <c:v>#N/A</c:v>
                  </c:pt>
                  <c:pt idx="34">
                    <c:v>#N/A</c:v>
                  </c:pt>
                  <c:pt idx="35">
                    <c:v>#N/A</c:v>
                  </c:pt>
                  <c:pt idx="36">
                    <c:v>#N/A</c:v>
                  </c:pt>
                  <c:pt idx="37">
                    <c:v>#N/A</c:v>
                  </c:pt>
                  <c:pt idx="38">
                    <c:v>#N/A</c:v>
                  </c:pt>
                  <c:pt idx="39">
                    <c:v>#N/A</c:v>
                  </c:pt>
                  <c:pt idx="40">
                    <c:v>#N/A</c:v>
                  </c:pt>
                  <c:pt idx="41">
                    <c:v>#N/A</c:v>
                  </c:pt>
                  <c:pt idx="42">
                    <c:v>#N/A</c:v>
                  </c:pt>
                  <c:pt idx="43">
                    <c:v>#N/A</c:v>
                  </c:pt>
                  <c:pt idx="44">
                    <c:v>#N/A</c:v>
                  </c:pt>
                  <c:pt idx="45">
                    <c:v>#N/A</c:v>
                  </c:pt>
                  <c:pt idx="46">
                    <c:v>#N/A</c:v>
                  </c:pt>
                  <c:pt idx="47">
                    <c:v>#N/A</c:v>
                  </c:pt>
                  <c:pt idx="48">
                    <c:v>#N/A</c:v>
                  </c:pt>
                  <c:pt idx="49">
                    <c:v>#N/A</c:v>
                  </c:pt>
                  <c:pt idx="50">
                    <c:v>#N/A</c:v>
                  </c:pt>
                  <c:pt idx="51">
                    <c:v>#N/A</c:v>
                  </c:pt>
                  <c:pt idx="52">
                    <c:v>#N/A</c:v>
                  </c:pt>
                  <c:pt idx="53">
                    <c:v>#N/A</c:v>
                  </c:pt>
                  <c:pt idx="54">
                    <c:v>#N/A</c:v>
                  </c:pt>
                  <c:pt idx="55">
                    <c:v>#N/A</c:v>
                  </c:pt>
                  <c:pt idx="56">
                    <c:v>#N/A</c:v>
                  </c:pt>
                  <c:pt idx="57">
                    <c:v>#N/A</c:v>
                  </c:pt>
                  <c:pt idx="58">
                    <c:v>#N/A</c:v>
                  </c:pt>
                  <c:pt idx="59">
                    <c:v>#N/A</c:v>
                  </c:pt>
                  <c:pt idx="60">
                    <c:v>#N/A</c:v>
                  </c:pt>
                  <c:pt idx="61">
                    <c:v>#N/A</c:v>
                  </c:pt>
                  <c:pt idx="62">
                    <c:v>#N/A</c:v>
                  </c:pt>
                  <c:pt idx="63">
                    <c:v>#N/A</c:v>
                  </c:pt>
                  <c:pt idx="64">
                    <c:v>#N/A</c:v>
                  </c:pt>
                  <c:pt idx="65">
                    <c:v>#N/A</c:v>
                  </c:pt>
                  <c:pt idx="66">
                    <c:v>#N/A</c:v>
                  </c:pt>
                  <c:pt idx="67">
                    <c:v>#N/A</c:v>
                  </c:pt>
                  <c:pt idx="68">
                    <c:v>#N/A</c:v>
                  </c:pt>
                  <c:pt idx="69">
                    <c:v>#N/A</c:v>
                  </c:pt>
                  <c:pt idx="70">
                    <c:v>#N/A</c:v>
                  </c:pt>
                  <c:pt idx="71">
                    <c:v>#N/A</c:v>
                  </c:pt>
                  <c:pt idx="72">
                    <c:v>#N/A</c:v>
                  </c:pt>
                  <c:pt idx="73">
                    <c:v>#N/A</c:v>
                  </c:pt>
                  <c:pt idx="74">
                    <c:v>#N/A</c:v>
                  </c:pt>
                  <c:pt idx="75">
                    <c:v>#N/A</c:v>
                  </c:pt>
                  <c:pt idx="76">
                    <c:v>#N/A</c:v>
                  </c:pt>
                  <c:pt idx="77">
                    <c:v>#N/A</c:v>
                  </c:pt>
                  <c:pt idx="78">
                    <c:v>#N/A</c:v>
                  </c:pt>
                  <c:pt idx="79">
                    <c:v>#N/A</c:v>
                  </c:pt>
                  <c:pt idx="80">
                    <c:v>#N/A</c:v>
                  </c:pt>
                  <c:pt idx="81">
                    <c:v>#N/A</c:v>
                  </c:pt>
                  <c:pt idx="82">
                    <c:v>#N/A</c:v>
                  </c:pt>
                  <c:pt idx="83">
                    <c:v>#N/A</c:v>
                  </c:pt>
                  <c:pt idx="84">
                    <c:v>#N/A</c:v>
                  </c:pt>
                  <c:pt idx="85">
                    <c:v>#N/A</c:v>
                  </c:pt>
                  <c:pt idx="86">
                    <c:v>#N/A</c:v>
                  </c:pt>
                  <c:pt idx="87">
                    <c:v>#N/A</c:v>
                  </c:pt>
                  <c:pt idx="88">
                    <c:v>#N/A</c:v>
                  </c:pt>
                  <c:pt idx="89">
                    <c:v>#N/A</c:v>
                  </c:pt>
                  <c:pt idx="90">
                    <c:v>#N/A</c:v>
                  </c:pt>
                  <c:pt idx="91">
                    <c:v>#N/A</c:v>
                  </c:pt>
                  <c:pt idx="92">
                    <c:v>#N/A</c:v>
                  </c:pt>
                  <c:pt idx="93">
                    <c:v>#N/A</c:v>
                  </c:pt>
                  <c:pt idx="94">
                    <c:v>#N/A</c:v>
                  </c:pt>
                  <c:pt idx="95">
                    <c:v>#N/A</c:v>
                  </c:pt>
                  <c:pt idx="96">
                    <c:v>#N/A</c:v>
                  </c:pt>
                  <c:pt idx="97">
                    <c:v>#N/A</c:v>
                  </c:pt>
                  <c:pt idx="98">
                    <c:v>#N/A</c:v>
                  </c:pt>
                  <c:pt idx="99">
                    <c:v>#N/A</c:v>
                  </c:pt>
                  <c:pt idx="100">
                    <c:v>#N/A</c:v>
                  </c:pt>
                  <c:pt idx="101">
                    <c:v>#N/A</c:v>
                  </c:pt>
                  <c:pt idx="102">
                    <c:v>#N/A</c:v>
                  </c:pt>
                  <c:pt idx="103">
                    <c:v>#N/A</c:v>
                  </c:pt>
                  <c:pt idx="104">
                    <c:v>#N/A</c:v>
                  </c:pt>
                  <c:pt idx="105">
                    <c:v>#N/A</c:v>
                  </c:pt>
                  <c:pt idx="106">
                    <c:v>#N/A</c:v>
                  </c:pt>
                  <c:pt idx="107">
                    <c:v>#N/A</c:v>
                  </c:pt>
                  <c:pt idx="108">
                    <c:v>#N/A</c:v>
                  </c:pt>
                  <c:pt idx="109">
                    <c:v>#N/A</c:v>
                  </c:pt>
                  <c:pt idx="110">
                    <c:v>#N/A</c:v>
                  </c:pt>
                  <c:pt idx="111">
                    <c:v>#N/A</c:v>
                  </c:pt>
                  <c:pt idx="112">
                    <c:v>#N/A</c:v>
                  </c:pt>
                  <c:pt idx="113">
                    <c:v>#N/A</c:v>
                  </c:pt>
                  <c:pt idx="114">
                    <c:v>#N/A</c:v>
                  </c:pt>
                  <c:pt idx="115">
                    <c:v>#N/A</c:v>
                  </c:pt>
                  <c:pt idx="116">
                    <c:v>#N/A</c:v>
                  </c:pt>
                  <c:pt idx="117">
                    <c:v>#N/A</c:v>
                  </c:pt>
                  <c:pt idx="118">
                    <c:v>#N/A</c:v>
                  </c:pt>
                  <c:pt idx="119">
                    <c:v>#N/A</c:v>
                  </c:pt>
                  <c:pt idx="120">
                    <c:v>#N/A</c:v>
                  </c:pt>
                  <c:pt idx="121">
                    <c:v>#N/A</c:v>
                  </c:pt>
                  <c:pt idx="122">
                    <c:v>#N/A</c:v>
                  </c:pt>
                  <c:pt idx="123">
                    <c:v>#N/A</c:v>
                  </c:pt>
                  <c:pt idx="124">
                    <c:v>#N/A</c:v>
                  </c:pt>
                  <c:pt idx="125">
                    <c:v>#N/A</c:v>
                  </c:pt>
                  <c:pt idx="126">
                    <c:v>#N/A</c:v>
                  </c:pt>
                  <c:pt idx="127">
                    <c:v>#N/A</c:v>
                  </c:pt>
                  <c:pt idx="128">
                    <c:v>#N/A</c:v>
                  </c:pt>
                  <c:pt idx="129">
                    <c:v>#N/A</c:v>
                  </c:pt>
                  <c:pt idx="130">
                    <c:v>#N/A</c:v>
                  </c:pt>
                  <c:pt idx="131">
                    <c:v>#N/A</c:v>
                  </c:pt>
                  <c:pt idx="132">
                    <c:v>#N/A</c:v>
                  </c:pt>
                  <c:pt idx="133">
                    <c:v>#N/A</c:v>
                  </c:pt>
                  <c:pt idx="134">
                    <c:v>#N/A</c:v>
                  </c:pt>
                  <c:pt idx="135">
                    <c:v>#N/A</c:v>
                  </c:pt>
                  <c:pt idx="136">
                    <c:v>#N/A</c:v>
                  </c:pt>
                  <c:pt idx="137">
                    <c:v>#N/A</c:v>
                  </c:pt>
                  <c:pt idx="138">
                    <c:v>#N/A</c:v>
                  </c:pt>
                  <c:pt idx="139">
                    <c:v>#N/A</c:v>
                  </c:pt>
                  <c:pt idx="140">
                    <c:v>#N/A</c:v>
                  </c:pt>
                  <c:pt idx="141">
                    <c:v>#N/A</c:v>
                  </c:pt>
                  <c:pt idx="142">
                    <c:v>#N/A</c:v>
                  </c:pt>
                  <c:pt idx="143">
                    <c:v>#N/A</c:v>
                  </c:pt>
                  <c:pt idx="144">
                    <c:v>#N/A</c:v>
                  </c:pt>
                  <c:pt idx="145">
                    <c:v>#N/A</c:v>
                  </c:pt>
                  <c:pt idx="146">
                    <c:v>#N/A</c:v>
                  </c:pt>
                  <c:pt idx="147">
                    <c:v>#N/A</c:v>
                  </c:pt>
                  <c:pt idx="148">
                    <c:v>#N/A</c:v>
                  </c:pt>
                  <c:pt idx="149">
                    <c:v>#N/A</c:v>
                  </c:pt>
                  <c:pt idx="150">
                    <c:v>#N/A</c:v>
                  </c:pt>
                  <c:pt idx="151">
                    <c:v>#N/A</c:v>
                  </c:pt>
                  <c:pt idx="152">
                    <c:v>#N/A</c:v>
                  </c:pt>
                  <c:pt idx="153">
                    <c:v>#N/A</c:v>
                  </c:pt>
                  <c:pt idx="154">
                    <c:v>#N/A</c:v>
                  </c:pt>
                  <c:pt idx="155">
                    <c:v>#N/A</c:v>
                  </c:pt>
                  <c:pt idx="156">
                    <c:v>#N/A</c:v>
                  </c:pt>
                  <c:pt idx="157">
                    <c:v>#N/A</c:v>
                  </c:pt>
                  <c:pt idx="158">
                    <c:v>#N/A</c:v>
                  </c:pt>
                  <c:pt idx="159">
                    <c:v>#N/A</c:v>
                  </c:pt>
                  <c:pt idx="160">
                    <c:v>#N/A</c:v>
                  </c:pt>
                  <c:pt idx="161">
                    <c:v>#N/A</c:v>
                  </c:pt>
                  <c:pt idx="162">
                    <c:v>#N/A</c:v>
                  </c:pt>
                  <c:pt idx="163">
                    <c:v>#N/A</c:v>
                  </c:pt>
                  <c:pt idx="164">
                    <c:v>#N/A</c:v>
                  </c:pt>
                  <c:pt idx="165">
                    <c:v>#N/A</c:v>
                  </c:pt>
                  <c:pt idx="166">
                    <c:v>#N/A</c:v>
                  </c:pt>
                  <c:pt idx="167">
                    <c:v>#N/A</c:v>
                  </c:pt>
                  <c:pt idx="168">
                    <c:v>#N/A</c:v>
                  </c:pt>
                  <c:pt idx="169">
                    <c:v>#N/A</c:v>
                  </c:pt>
                  <c:pt idx="170">
                    <c:v>#N/A</c:v>
                  </c:pt>
                  <c:pt idx="171">
                    <c:v>#N/A</c:v>
                  </c:pt>
                  <c:pt idx="172">
                    <c:v>#N/A</c:v>
                  </c:pt>
                  <c:pt idx="173">
                    <c:v>#N/A</c:v>
                  </c:pt>
                  <c:pt idx="174">
                    <c:v>#N/A</c:v>
                  </c:pt>
                  <c:pt idx="175">
                    <c:v>#N/A</c:v>
                  </c:pt>
                  <c:pt idx="176">
                    <c:v>#N/A</c:v>
                  </c:pt>
                  <c:pt idx="177">
                    <c:v>#N/A</c:v>
                  </c:pt>
                  <c:pt idx="178">
                    <c:v>#N/A</c:v>
                  </c:pt>
                  <c:pt idx="179">
                    <c:v>#N/A</c:v>
                  </c:pt>
                  <c:pt idx="180">
                    <c:v>#N/A</c:v>
                  </c:pt>
                  <c:pt idx="181">
                    <c:v>#N/A</c:v>
                  </c:pt>
                  <c:pt idx="182">
                    <c:v>#N/A</c:v>
                  </c:pt>
                  <c:pt idx="183">
                    <c:v>#N/A</c:v>
                  </c:pt>
                  <c:pt idx="184">
                    <c:v>#N/A</c:v>
                  </c:pt>
                  <c:pt idx="185">
                    <c:v>#N/A</c:v>
                  </c:pt>
                  <c:pt idx="186">
                    <c:v>#N/A</c:v>
                  </c:pt>
                  <c:pt idx="187">
                    <c:v>#N/A</c:v>
                  </c:pt>
                  <c:pt idx="188">
                    <c:v>#N/A</c:v>
                  </c:pt>
                  <c:pt idx="189">
                    <c:v>#N/A</c:v>
                  </c:pt>
                  <c:pt idx="190">
                    <c:v>#N/A</c:v>
                  </c:pt>
                  <c:pt idx="191">
                    <c:v>#N/A</c:v>
                  </c:pt>
                  <c:pt idx="192">
                    <c:v>#N/A</c:v>
                  </c:pt>
                  <c:pt idx="193">
                    <c:v>#N/A</c:v>
                  </c:pt>
                  <c:pt idx="194">
                    <c:v>#N/A</c:v>
                  </c:pt>
                  <c:pt idx="195">
                    <c:v>#N/A</c:v>
                  </c:pt>
                  <c:pt idx="196">
                    <c:v>#N/A</c:v>
                  </c:pt>
                  <c:pt idx="197">
                    <c:v>#N/A</c:v>
                  </c:pt>
                  <c:pt idx="198">
                    <c:v>#N/A</c:v>
                  </c:pt>
                  <c:pt idx="199">
                    <c:v>#N/A</c:v>
                  </c:pt>
                  <c:pt idx="200">
                    <c:v>#N/A</c:v>
                  </c:pt>
                  <c:pt idx="201">
                    <c:v>#N/A</c:v>
                  </c:pt>
                  <c:pt idx="202">
                    <c:v>#N/A</c:v>
                  </c:pt>
                  <c:pt idx="203">
                    <c:v>#N/A</c:v>
                  </c:pt>
                  <c:pt idx="204">
                    <c:v>#N/A</c:v>
                  </c:pt>
                  <c:pt idx="205">
                    <c:v>#N/A</c:v>
                  </c:pt>
                  <c:pt idx="206">
                    <c:v>#N/A</c:v>
                  </c:pt>
                  <c:pt idx="207">
                    <c:v>#N/A</c:v>
                  </c:pt>
                  <c:pt idx="208">
                    <c:v>#N/A</c:v>
                  </c:pt>
                  <c:pt idx="209">
                    <c:v>#N/A</c:v>
                  </c:pt>
                  <c:pt idx="210">
                    <c:v>#N/A</c:v>
                  </c:pt>
                  <c:pt idx="211">
                    <c:v>#N/A</c:v>
                  </c:pt>
                  <c:pt idx="212">
                    <c:v>#N/A</c:v>
                  </c:pt>
                  <c:pt idx="213">
                    <c:v>#N/A</c:v>
                  </c:pt>
                  <c:pt idx="214">
                    <c:v>#N/A</c:v>
                  </c:pt>
                  <c:pt idx="215">
                    <c:v>#N/A</c:v>
                  </c:pt>
                  <c:pt idx="216">
                    <c:v>#N/A</c:v>
                  </c:pt>
                  <c:pt idx="217">
                    <c:v>#N/A</c:v>
                  </c:pt>
                  <c:pt idx="218">
                    <c:v>#N/A</c:v>
                  </c:pt>
                  <c:pt idx="219">
                    <c:v>#N/A</c:v>
                  </c:pt>
                  <c:pt idx="220">
                    <c:v>#N/A</c:v>
                  </c:pt>
                  <c:pt idx="221">
                    <c:v>#N/A</c:v>
                  </c:pt>
                  <c:pt idx="222">
                    <c:v>#N/A</c:v>
                  </c:pt>
                  <c:pt idx="223">
                    <c:v>#N/A</c:v>
                  </c:pt>
                  <c:pt idx="224">
                    <c:v>#N/A</c:v>
                  </c:pt>
                  <c:pt idx="225">
                    <c:v>#N/A</c:v>
                  </c:pt>
                  <c:pt idx="226">
                    <c:v>#N/A</c:v>
                  </c:pt>
                  <c:pt idx="227">
                    <c:v>#N/A</c:v>
                  </c:pt>
                  <c:pt idx="228">
                    <c:v>#N/A</c:v>
                  </c:pt>
                  <c:pt idx="229">
                    <c:v>#N/A</c:v>
                  </c:pt>
                  <c:pt idx="230">
                    <c:v>#N/A</c:v>
                  </c:pt>
                  <c:pt idx="231">
                    <c:v>#N/A</c:v>
                  </c:pt>
                  <c:pt idx="232">
                    <c:v>#N/A</c:v>
                  </c:pt>
                  <c:pt idx="233">
                    <c:v>#N/A</c:v>
                  </c:pt>
                  <c:pt idx="234">
                    <c:v>#N/A</c:v>
                  </c:pt>
                  <c:pt idx="235">
                    <c:v>#N/A</c:v>
                  </c:pt>
                  <c:pt idx="236">
                    <c:v>#N/A</c:v>
                  </c:pt>
                  <c:pt idx="237">
                    <c:v>#N/A</c:v>
                  </c:pt>
                  <c:pt idx="238">
                    <c:v>#N/A</c:v>
                  </c:pt>
                  <c:pt idx="239">
                    <c:v>#N/A</c:v>
                  </c:pt>
                  <c:pt idx="240">
                    <c:v>#N/A</c:v>
                  </c:pt>
                  <c:pt idx="241">
                    <c:v>#N/A</c:v>
                  </c:pt>
                  <c:pt idx="242">
                    <c:v>#N/A</c:v>
                  </c:pt>
                  <c:pt idx="243">
                    <c:v>#N/A</c:v>
                  </c:pt>
                  <c:pt idx="244">
                    <c:v>#N/A</c:v>
                  </c:pt>
                  <c:pt idx="245">
                    <c:v>#N/A</c:v>
                  </c:pt>
                  <c:pt idx="246">
                    <c:v>#N/A</c:v>
                  </c:pt>
                  <c:pt idx="247">
                    <c:v>#N/A</c:v>
                  </c:pt>
                  <c:pt idx="248">
                    <c:v>#N/A</c:v>
                  </c:pt>
                  <c:pt idx="249">
                    <c:v>#N/A</c:v>
                  </c:pt>
                  <c:pt idx="250">
                    <c:v>#N/A</c:v>
                  </c:pt>
                  <c:pt idx="251">
                    <c:v>#N/A</c:v>
                  </c:pt>
                  <c:pt idx="252">
                    <c:v>#N/A</c:v>
                  </c:pt>
                  <c:pt idx="253">
                    <c:v>#N/A</c:v>
                  </c:pt>
                  <c:pt idx="254">
                    <c:v>#N/A</c:v>
                  </c:pt>
                  <c:pt idx="255">
                    <c:v>#N/A</c:v>
                  </c:pt>
                  <c:pt idx="256">
                    <c:v>#N/A</c:v>
                  </c:pt>
                  <c:pt idx="257">
                    <c:v>#N/A</c:v>
                  </c:pt>
                  <c:pt idx="258">
                    <c:v>#N/A</c:v>
                  </c:pt>
                  <c:pt idx="259">
                    <c:v>#N/A</c:v>
                  </c:pt>
                  <c:pt idx="260">
                    <c:v>#N/A</c:v>
                  </c:pt>
                  <c:pt idx="261">
                    <c:v>#N/A</c:v>
                  </c:pt>
                  <c:pt idx="262">
                    <c:v>#N/A</c:v>
                  </c:pt>
                  <c:pt idx="263">
                    <c:v>#N/A</c:v>
                  </c:pt>
                  <c:pt idx="264">
                    <c:v>#N/A</c:v>
                  </c:pt>
                  <c:pt idx="265">
                    <c:v>#N/A</c:v>
                  </c:pt>
                  <c:pt idx="266">
                    <c:v>#N/A</c:v>
                  </c:pt>
                  <c:pt idx="267">
                    <c:v>#N/A</c:v>
                  </c:pt>
                  <c:pt idx="268">
                    <c:v>#N/A</c:v>
                  </c:pt>
                  <c:pt idx="269">
                    <c:v>#N/A</c:v>
                  </c:pt>
                  <c:pt idx="270">
                    <c:v>#N/A</c:v>
                  </c:pt>
                  <c:pt idx="271">
                    <c:v>#N/A</c:v>
                  </c:pt>
                  <c:pt idx="272">
                    <c:v>#N/A</c:v>
                  </c:pt>
                  <c:pt idx="273">
                    <c:v>#N/A</c:v>
                  </c:pt>
                  <c:pt idx="274">
                    <c:v>#N/A</c:v>
                  </c:pt>
                  <c:pt idx="275">
                    <c:v>#N/A</c:v>
                  </c:pt>
                  <c:pt idx="276">
                    <c:v>#N/A</c:v>
                  </c:pt>
                  <c:pt idx="277">
                    <c:v>#N/A</c:v>
                  </c:pt>
                  <c:pt idx="278">
                    <c:v>#N/A</c:v>
                  </c:pt>
                  <c:pt idx="279">
                    <c:v>#N/A</c:v>
                  </c:pt>
                  <c:pt idx="280">
                    <c:v>#N/A</c:v>
                  </c:pt>
                  <c:pt idx="281">
                    <c:v>#N/A</c:v>
                  </c:pt>
                  <c:pt idx="282">
                    <c:v>#N/A</c:v>
                  </c:pt>
                  <c:pt idx="283">
                    <c:v>#N/A</c:v>
                  </c:pt>
                  <c:pt idx="284">
                    <c:v>#N/A</c:v>
                  </c:pt>
                  <c:pt idx="285">
                    <c:v>#N/A</c:v>
                  </c:pt>
                  <c:pt idx="286">
                    <c:v>#N/A</c:v>
                  </c:pt>
                  <c:pt idx="287">
                    <c:v>#N/A</c:v>
                  </c:pt>
                  <c:pt idx="288">
                    <c:v>#N/A</c:v>
                  </c:pt>
                  <c:pt idx="289">
                    <c:v>#N/A</c:v>
                  </c:pt>
                  <c:pt idx="290">
                    <c:v>#N/A</c:v>
                  </c:pt>
                  <c:pt idx="291">
                    <c:v>#N/A</c:v>
                  </c:pt>
                  <c:pt idx="292">
                    <c:v>#N/A</c:v>
                  </c:pt>
                  <c:pt idx="293">
                    <c:v>#N/A</c:v>
                  </c:pt>
                  <c:pt idx="294">
                    <c:v>#N/A</c:v>
                  </c:pt>
                  <c:pt idx="295">
                    <c:v>#N/A</c:v>
                  </c:pt>
                  <c:pt idx="296">
                    <c:v>#N/A</c:v>
                  </c:pt>
                  <c:pt idx="297">
                    <c:v>#N/A</c:v>
                  </c:pt>
                  <c:pt idx="298">
                    <c:v>#N/A</c:v>
                  </c:pt>
                  <c:pt idx="299">
                    <c:v>#N/A</c:v>
                  </c:pt>
                  <c:pt idx="300">
                    <c:v>#N/A</c:v>
                  </c:pt>
                  <c:pt idx="301">
                    <c:v>#N/A</c:v>
                  </c:pt>
                  <c:pt idx="302">
                    <c:v>#N/A</c:v>
                  </c:pt>
                  <c:pt idx="303">
                    <c:v>#N/A</c:v>
                  </c:pt>
                  <c:pt idx="304">
                    <c:v>#N/A</c:v>
                  </c:pt>
                  <c:pt idx="305">
                    <c:v>#N/A</c:v>
                  </c:pt>
                  <c:pt idx="306">
                    <c:v>#N/A</c:v>
                  </c:pt>
                  <c:pt idx="307">
                    <c:v>#N/A</c:v>
                  </c:pt>
                  <c:pt idx="308">
                    <c:v>#N/A</c:v>
                  </c:pt>
                  <c:pt idx="309">
                    <c:v>#N/A</c:v>
                  </c:pt>
                  <c:pt idx="310">
                    <c:v>#N/A</c:v>
                  </c:pt>
                  <c:pt idx="311">
                    <c:v>#N/A</c:v>
                  </c:pt>
                  <c:pt idx="312">
                    <c:v>#N/A</c:v>
                  </c:pt>
                  <c:pt idx="313">
                    <c:v>#N/A</c:v>
                  </c:pt>
                  <c:pt idx="314">
                    <c:v>#N/A</c:v>
                  </c:pt>
                  <c:pt idx="315">
                    <c:v>#N/A</c:v>
                  </c:pt>
                  <c:pt idx="316">
                    <c:v>#N/A</c:v>
                  </c:pt>
                  <c:pt idx="317">
                    <c:v>#N/A</c:v>
                  </c:pt>
                  <c:pt idx="318">
                    <c:v>#N/A</c:v>
                  </c:pt>
                  <c:pt idx="319">
                    <c:v>#N/A</c:v>
                  </c:pt>
                  <c:pt idx="320">
                    <c:v>#N/A</c:v>
                  </c:pt>
                  <c:pt idx="321">
                    <c:v>#N/A</c:v>
                  </c:pt>
                  <c:pt idx="322">
                    <c:v>#N/A</c:v>
                  </c:pt>
                  <c:pt idx="323">
                    <c:v>#N/A</c:v>
                  </c:pt>
                  <c:pt idx="324">
                    <c:v>#N/A</c:v>
                  </c:pt>
                  <c:pt idx="325">
                    <c:v>#N/A</c:v>
                  </c:pt>
                  <c:pt idx="326">
                    <c:v>#N/A</c:v>
                  </c:pt>
                  <c:pt idx="327">
                    <c:v>#N/A</c:v>
                  </c:pt>
                  <c:pt idx="328">
                    <c:v>#N/A</c:v>
                  </c:pt>
                  <c:pt idx="329">
                    <c:v>#N/A</c:v>
                  </c:pt>
                  <c:pt idx="330">
                    <c:v>#N/A</c:v>
                  </c:pt>
                  <c:pt idx="331">
                    <c:v>#N/A</c:v>
                  </c:pt>
                  <c:pt idx="332">
                    <c:v>#N/A</c:v>
                  </c:pt>
                  <c:pt idx="333">
                    <c:v>#N/A</c:v>
                  </c:pt>
                  <c:pt idx="334">
                    <c:v>#N/A</c:v>
                  </c:pt>
                  <c:pt idx="335">
                    <c:v>#N/A</c:v>
                  </c:pt>
                  <c:pt idx="336">
                    <c:v>#N/A</c:v>
                  </c:pt>
                  <c:pt idx="337">
                    <c:v>#N/A</c:v>
                  </c:pt>
                  <c:pt idx="338">
                    <c:v>#N/A</c:v>
                  </c:pt>
                  <c:pt idx="339">
                    <c:v>#N/A</c:v>
                  </c:pt>
                  <c:pt idx="340">
                    <c:v>#N/A</c:v>
                  </c:pt>
                  <c:pt idx="341">
                    <c:v>#N/A</c:v>
                  </c:pt>
                  <c:pt idx="342">
                    <c:v>#N/A</c:v>
                  </c:pt>
                  <c:pt idx="343">
                    <c:v>#N/A</c:v>
                  </c:pt>
                  <c:pt idx="344">
                    <c:v>#N/A</c:v>
                  </c:pt>
                  <c:pt idx="345">
                    <c:v>#N/A</c:v>
                  </c:pt>
                  <c:pt idx="346">
                    <c:v>#N/A</c:v>
                  </c:pt>
                  <c:pt idx="347">
                    <c:v>#N/A</c:v>
                  </c:pt>
                  <c:pt idx="348">
                    <c:v>#N/A</c:v>
                  </c:pt>
                  <c:pt idx="349">
                    <c:v>#N/A</c:v>
                  </c:pt>
                  <c:pt idx="350">
                    <c:v>#N/A</c:v>
                  </c:pt>
                  <c:pt idx="351">
                    <c:v>#N/A</c:v>
                  </c:pt>
                  <c:pt idx="352">
                    <c:v>#N/A</c:v>
                  </c:pt>
                  <c:pt idx="353">
                    <c:v>#N/A</c:v>
                  </c:pt>
                  <c:pt idx="354">
                    <c:v>#N/A</c:v>
                  </c:pt>
                  <c:pt idx="355">
                    <c:v>#N/A</c:v>
                  </c:pt>
                  <c:pt idx="356">
                    <c:v>#N/A</c:v>
                  </c:pt>
                  <c:pt idx="357">
                    <c:v>#N/A</c:v>
                  </c:pt>
                  <c:pt idx="358">
                    <c:v>#N/A</c:v>
                  </c:pt>
                  <c:pt idx="359">
                    <c:v>#N/A</c:v>
                  </c:pt>
                  <c:pt idx="360">
                    <c:v>#N/A</c:v>
                  </c:pt>
                  <c:pt idx="361">
                    <c:v>#N/A</c:v>
                  </c:pt>
                  <c:pt idx="362">
                    <c:v>#N/A</c:v>
                  </c:pt>
                  <c:pt idx="363">
                    <c:v>#N/A</c:v>
                  </c:pt>
                  <c:pt idx="364">
                    <c:v>#N/A</c:v>
                  </c:pt>
                  <c:pt idx="365">
                    <c:v>#N/A</c:v>
                  </c:pt>
                  <c:pt idx="366">
                    <c:v>#N/A</c:v>
                  </c:pt>
                  <c:pt idx="367">
                    <c:v>#N/A</c:v>
                  </c:pt>
                  <c:pt idx="368">
                    <c:v>#N/A</c:v>
                  </c:pt>
                  <c:pt idx="369">
                    <c:v>#N/A</c:v>
                  </c:pt>
                  <c:pt idx="370">
                    <c:v>#N/A</c:v>
                  </c:pt>
                  <c:pt idx="371">
                    <c:v>#N/A</c:v>
                  </c:pt>
                  <c:pt idx="372">
                    <c:v>#N/A</c:v>
                  </c:pt>
                  <c:pt idx="373">
                    <c:v>#N/A</c:v>
                  </c:pt>
                  <c:pt idx="374">
                    <c:v>#N/A</c:v>
                  </c:pt>
                  <c:pt idx="375">
                    <c:v>#N/A</c:v>
                  </c:pt>
                  <c:pt idx="376">
                    <c:v>#N/A</c:v>
                  </c:pt>
                  <c:pt idx="377">
                    <c:v>#N/A</c:v>
                  </c:pt>
                  <c:pt idx="378">
                    <c:v>#N/A</c:v>
                  </c:pt>
                  <c:pt idx="379">
                    <c:v>#N/A</c:v>
                  </c:pt>
                  <c:pt idx="380">
                    <c:v>#N/A</c:v>
                  </c:pt>
                  <c:pt idx="381">
                    <c:v>#N/A</c:v>
                  </c:pt>
                  <c:pt idx="382">
                    <c:v>#N/A</c:v>
                  </c:pt>
                  <c:pt idx="383">
                    <c:v>#N/A</c:v>
                  </c:pt>
                  <c:pt idx="384">
                    <c:v>#N/A</c:v>
                  </c:pt>
                  <c:pt idx="385">
                    <c:v>#N/A</c:v>
                  </c:pt>
                  <c:pt idx="386">
                    <c:v>#N/A</c:v>
                  </c:pt>
                  <c:pt idx="387">
                    <c:v>#N/A</c:v>
                  </c:pt>
                  <c:pt idx="388">
                    <c:v>#N/A</c:v>
                  </c:pt>
                  <c:pt idx="389">
                    <c:v>#N/A</c:v>
                  </c:pt>
                  <c:pt idx="390">
                    <c:v>#N/A</c:v>
                  </c:pt>
                  <c:pt idx="391">
                    <c:v>#N/A</c:v>
                  </c:pt>
                  <c:pt idx="392">
                    <c:v>#N/A</c:v>
                  </c:pt>
                  <c:pt idx="393">
                    <c:v>#N/A</c:v>
                  </c:pt>
                  <c:pt idx="394">
                    <c:v>#N/A</c:v>
                  </c:pt>
                  <c:pt idx="395">
                    <c:v>#N/A</c:v>
                  </c:pt>
                  <c:pt idx="396">
                    <c:v>#N/A</c:v>
                  </c:pt>
                  <c:pt idx="397">
                    <c:v>#N/A</c:v>
                  </c:pt>
                  <c:pt idx="398">
                    <c:v>#N/A</c:v>
                  </c:pt>
                  <c:pt idx="399">
                    <c:v>#N/A</c:v>
                  </c:pt>
                  <c:pt idx="400">
                    <c:v>#N/A</c:v>
                  </c:pt>
                  <c:pt idx="401">
                    <c:v>#N/A</c:v>
                  </c:pt>
                  <c:pt idx="402">
                    <c:v>#N/A</c:v>
                  </c:pt>
                  <c:pt idx="403">
                    <c:v>#N/A</c:v>
                  </c:pt>
                  <c:pt idx="404">
                    <c:v>#N/A</c:v>
                  </c:pt>
                  <c:pt idx="405">
                    <c:v>#N/A</c:v>
                  </c:pt>
                  <c:pt idx="406">
                    <c:v>#N/A</c:v>
                  </c:pt>
                  <c:pt idx="407">
                    <c:v>#N/A</c:v>
                  </c:pt>
                  <c:pt idx="408">
                    <c:v>#N/A</c:v>
                  </c:pt>
                  <c:pt idx="409">
                    <c:v>#N/A</c:v>
                  </c:pt>
                  <c:pt idx="410">
                    <c:v>#N/A</c:v>
                  </c:pt>
                  <c:pt idx="411">
                    <c:v>#N/A</c:v>
                  </c:pt>
                  <c:pt idx="412">
                    <c:v>#N/A</c:v>
                  </c:pt>
                  <c:pt idx="413">
                    <c:v>#N/A</c:v>
                  </c:pt>
                  <c:pt idx="414">
                    <c:v>#N/A</c:v>
                  </c:pt>
                  <c:pt idx="415">
                    <c:v>#N/A</c:v>
                  </c:pt>
                  <c:pt idx="416">
                    <c:v>#N/A</c:v>
                  </c:pt>
                  <c:pt idx="417">
                    <c:v>#N/A</c:v>
                  </c:pt>
                  <c:pt idx="418">
                    <c:v>#N/A</c:v>
                  </c:pt>
                  <c:pt idx="419">
                    <c:v>#N/A</c:v>
                  </c:pt>
                  <c:pt idx="420">
                    <c:v>#N/A</c:v>
                  </c:pt>
                  <c:pt idx="421">
                    <c:v>#N/A</c:v>
                  </c:pt>
                  <c:pt idx="422">
                    <c:v>#N/A</c:v>
                  </c:pt>
                  <c:pt idx="423">
                    <c:v>#N/A</c:v>
                  </c:pt>
                  <c:pt idx="424">
                    <c:v>#N/A</c:v>
                  </c:pt>
                  <c:pt idx="425">
                    <c:v>#N/A</c:v>
                  </c:pt>
                  <c:pt idx="426">
                    <c:v>#N/A</c:v>
                  </c:pt>
                  <c:pt idx="427">
                    <c:v>#N/A</c:v>
                  </c:pt>
                  <c:pt idx="428">
                    <c:v>#N/A</c:v>
                  </c:pt>
                  <c:pt idx="429">
                    <c:v>#N/A</c:v>
                  </c:pt>
                  <c:pt idx="430">
                    <c:v>#N/A</c:v>
                  </c:pt>
                  <c:pt idx="431">
                    <c:v>#N/A</c:v>
                  </c:pt>
                  <c:pt idx="432">
                    <c:v>#N/A</c:v>
                  </c:pt>
                  <c:pt idx="433">
                    <c:v>#N/A</c:v>
                  </c:pt>
                  <c:pt idx="434">
                    <c:v>#N/A</c:v>
                  </c:pt>
                  <c:pt idx="435">
                    <c:v>#N/A</c:v>
                  </c:pt>
                  <c:pt idx="436">
                    <c:v>#N/A</c:v>
                  </c:pt>
                  <c:pt idx="437">
                    <c:v>#N/A</c:v>
                  </c:pt>
                  <c:pt idx="438">
                    <c:v>#N/A</c:v>
                  </c:pt>
                  <c:pt idx="439">
                    <c:v>#N/A</c:v>
                  </c:pt>
                  <c:pt idx="440">
                    <c:v>#N/A</c:v>
                  </c:pt>
                  <c:pt idx="441">
                    <c:v>#N/A</c:v>
                  </c:pt>
                  <c:pt idx="442">
                    <c:v>#N/A</c:v>
                  </c:pt>
                  <c:pt idx="443">
                    <c:v>#N/A</c:v>
                  </c:pt>
                  <c:pt idx="444">
                    <c:v>#N/A</c:v>
                  </c:pt>
                  <c:pt idx="445">
                    <c:v>#N/A</c:v>
                  </c:pt>
                  <c:pt idx="446">
                    <c:v>#N/A</c:v>
                  </c:pt>
                  <c:pt idx="447">
                    <c:v>#N/A</c:v>
                  </c:pt>
                  <c:pt idx="448">
                    <c:v>#N/A</c:v>
                  </c:pt>
                  <c:pt idx="449">
                    <c:v>#N/A</c:v>
                  </c:pt>
                  <c:pt idx="450">
                    <c:v>#N/A</c:v>
                  </c:pt>
                  <c:pt idx="451">
                    <c:v>#N/A</c:v>
                  </c:pt>
                  <c:pt idx="452">
                    <c:v>#N/A</c:v>
                  </c:pt>
                  <c:pt idx="453">
                    <c:v>#N/A</c:v>
                  </c:pt>
                  <c:pt idx="454">
                    <c:v>#N/A</c:v>
                  </c:pt>
                  <c:pt idx="455">
                    <c:v>#N/A</c:v>
                  </c:pt>
                  <c:pt idx="456">
                    <c:v>#N/A</c:v>
                  </c:pt>
                  <c:pt idx="457">
                    <c:v>#N/A</c:v>
                  </c:pt>
                  <c:pt idx="458">
                    <c:v>#N/A</c:v>
                  </c:pt>
                  <c:pt idx="459">
                    <c:v>#N/A</c:v>
                  </c:pt>
                  <c:pt idx="460">
                    <c:v>#N/A</c:v>
                  </c:pt>
                  <c:pt idx="461">
                    <c:v>#N/A</c:v>
                  </c:pt>
                  <c:pt idx="462">
                    <c:v>#N/A</c:v>
                  </c:pt>
                  <c:pt idx="463">
                    <c:v>#N/A</c:v>
                  </c:pt>
                  <c:pt idx="464">
                    <c:v>#N/A</c:v>
                  </c:pt>
                  <c:pt idx="465">
                    <c:v>#N/A</c:v>
                  </c:pt>
                  <c:pt idx="466">
                    <c:v>#N/A</c:v>
                  </c:pt>
                  <c:pt idx="467">
                    <c:v>#N/A</c:v>
                  </c:pt>
                  <c:pt idx="468">
                    <c:v>#N/A</c:v>
                  </c:pt>
                  <c:pt idx="469">
                    <c:v>#N/A</c:v>
                  </c:pt>
                  <c:pt idx="470">
                    <c:v>#N/A</c:v>
                  </c:pt>
                  <c:pt idx="471">
                    <c:v>#N/A</c:v>
                  </c:pt>
                  <c:pt idx="472">
                    <c:v>#N/A</c:v>
                  </c:pt>
                  <c:pt idx="473">
                    <c:v>#N/A</c:v>
                  </c:pt>
                  <c:pt idx="474">
                    <c:v>#N/A</c:v>
                  </c:pt>
                  <c:pt idx="475">
                    <c:v>#N/A</c:v>
                  </c:pt>
                  <c:pt idx="476">
                    <c:v>#N/A</c:v>
                  </c:pt>
                  <c:pt idx="477">
                    <c:v>#N/A</c:v>
                  </c:pt>
                  <c:pt idx="478">
                    <c:v>#N/A</c:v>
                  </c:pt>
                  <c:pt idx="479">
                    <c:v>#N/A</c:v>
                  </c:pt>
                  <c:pt idx="480">
                    <c:v>#N/A</c:v>
                  </c:pt>
                  <c:pt idx="481">
                    <c:v>#N/A</c:v>
                  </c:pt>
                  <c:pt idx="482">
                    <c:v>#N/A</c:v>
                  </c:pt>
                  <c:pt idx="483">
                    <c:v>#N/A</c:v>
                  </c:pt>
                  <c:pt idx="484">
                    <c:v>#N/A</c:v>
                  </c:pt>
                  <c:pt idx="485">
                    <c:v>#N/A</c:v>
                  </c:pt>
                  <c:pt idx="486">
                    <c:v>#N/A</c:v>
                  </c:pt>
                  <c:pt idx="487">
                    <c:v>#N/A</c:v>
                  </c:pt>
                  <c:pt idx="488">
                    <c:v>#N/A</c:v>
                  </c:pt>
                  <c:pt idx="489">
                    <c:v>#N/A</c:v>
                  </c:pt>
                  <c:pt idx="490">
                    <c:v>#N/A</c:v>
                  </c:pt>
                  <c:pt idx="491">
                    <c:v>#N/A</c:v>
                  </c:pt>
                  <c:pt idx="492">
                    <c:v>#N/A</c:v>
                  </c:pt>
                  <c:pt idx="493">
                    <c:v>#N/A</c:v>
                  </c:pt>
                  <c:pt idx="494">
                    <c:v>#N/A</c:v>
                  </c:pt>
                  <c:pt idx="495">
                    <c:v>#N/A</c:v>
                  </c:pt>
                  <c:pt idx="496">
                    <c:v>#N/A</c:v>
                  </c:pt>
                  <c:pt idx="497">
                    <c:v>#N/A</c:v>
                  </c:pt>
                  <c:pt idx="498">
                    <c:v>#N/A</c:v>
                  </c:pt>
                </c:numCache>
              </c:numRef>
            </c:plus>
            <c:minus>
              <c:numRef>
                <c:f>Summary!$R$3:$R$501</c:f>
                <c:numCache>
                  <c:formatCode>General</c:formatCode>
                  <c:ptCount val="499"/>
                  <c:pt idx="0">
                    <c:v>0.37999999999999901</c:v>
                  </c:pt>
                  <c:pt idx="1">
                    <c:v>0.18400000000000105</c:v>
                  </c:pt>
                  <c:pt idx="2">
                    <c:v>3.7999999999996703E-2</c:v>
                  </c:pt>
                  <c:pt idx="3">
                    <c:v>0.25</c:v>
                  </c:pt>
                  <c:pt idx="4">
                    <c:v>0.16200000000000259</c:v>
                  </c:pt>
                  <c:pt idx="5">
                    <c:v>2.7999999999998693E-2</c:v>
                  </c:pt>
                  <c:pt idx="6">
                    <c:v>3.9999999999977831E-3</c:v>
                  </c:pt>
                  <c:pt idx="7">
                    <c:v>3.6000000000004917E-2</c:v>
                  </c:pt>
                  <c:pt idx="8">
                    <c:v>#N/A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Summary!$V$3:$V$501</c:f>
              <c:numCache>
                <c:formatCode>0.000</c:formatCode>
                <c:ptCount val="499"/>
                <c:pt idx="0">
                  <c:v>3.8355555555555556</c:v>
                </c:pt>
                <c:pt idx="1">
                  <c:v>3.9194444444444443</c:v>
                </c:pt>
                <c:pt idx="2">
                  <c:v>4.42</c:v>
                </c:pt>
                <c:pt idx="3">
                  <c:v>5.17</c:v>
                </c:pt>
                <c:pt idx="4">
                  <c:v>6.3355555555555556</c:v>
                </c:pt>
                <c:pt idx="5">
                  <c:v>4.0869444444444447</c:v>
                </c:pt>
                <c:pt idx="6">
                  <c:v>6.8375000000000004</c:v>
                </c:pt>
                <c:pt idx="7">
                  <c:v>7.6713888888888881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Summary!$L$3:$L$501</c:f>
              <c:numCache>
                <c:formatCode>0.00</c:formatCode>
                <c:ptCount val="499"/>
                <c:pt idx="0">
                  <c:v>20.72</c:v>
                </c:pt>
                <c:pt idx="1">
                  <c:v>21.224</c:v>
                </c:pt>
                <c:pt idx="2">
                  <c:v>21.527999999999999</c:v>
                </c:pt>
                <c:pt idx="3">
                  <c:v>21.23</c:v>
                </c:pt>
                <c:pt idx="4">
                  <c:v>21.042000000000002</c:v>
                </c:pt>
                <c:pt idx="5">
                  <c:v>21.608000000000001</c:v>
                </c:pt>
                <c:pt idx="6">
                  <c:v>21.564</c:v>
                </c:pt>
                <c:pt idx="7">
                  <c:v>21.666000000000004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EB-4763-BE4C-0F0F7D055004}"/>
            </c:ext>
          </c:extLst>
        </c:ser>
        <c:ser>
          <c:idx val="0"/>
          <c:order val="1"/>
          <c:tx>
            <c:v>No Cloud or Moon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rgbClr val="00B050"/>
              </a:solidFill>
              <a:ln w="19050">
                <a:noFill/>
              </a:ln>
              <a:effectLst/>
            </c:spPr>
          </c:marker>
          <c:xVal>
            <c:numRef>
              <c:f>Summary!$V$3:$V$500</c:f>
              <c:numCache>
                <c:formatCode>0.000</c:formatCode>
                <c:ptCount val="498"/>
                <c:pt idx="0">
                  <c:v>3.8355555555555556</c:v>
                </c:pt>
                <c:pt idx="1">
                  <c:v>3.9194444444444443</c:v>
                </c:pt>
                <c:pt idx="2">
                  <c:v>4.42</c:v>
                </c:pt>
                <c:pt idx="3">
                  <c:v>5.17</c:v>
                </c:pt>
                <c:pt idx="4">
                  <c:v>6.3355555555555556</c:v>
                </c:pt>
                <c:pt idx="5">
                  <c:v>4.0869444444444447</c:v>
                </c:pt>
                <c:pt idx="6">
                  <c:v>6.8375000000000004</c:v>
                </c:pt>
                <c:pt idx="7">
                  <c:v>7.6713888888888881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</c:numCache>
            </c:numRef>
          </c:xVal>
          <c:yVal>
            <c:numRef>
              <c:f>Summary!$AB$3:$AB$500</c:f>
              <c:numCache>
                <c:formatCode>0.00</c:formatCode>
                <c:ptCount val="4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D0-4A36-B9AF-E53CF8F38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78216"/>
        <c:axId val="473478544"/>
      </c:scatterChart>
      <c:valAx>
        <c:axId val="473478216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LST</a:t>
                </a:r>
                <a:r>
                  <a:rPr lang="en-US" sz="1200" b="1" baseline="0"/>
                  <a:t> (hrs)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8544"/>
        <c:crosses val="max"/>
        <c:crossBetween val="midCat"/>
        <c:majorUnit val="1"/>
      </c:valAx>
      <c:valAx>
        <c:axId val="473478544"/>
        <c:scaling>
          <c:orientation val="maxMin"/>
          <c:max val="23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MPSAS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7821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76200</xdr:rowOff>
    </xdr:from>
    <xdr:to>
      <xdr:col>23</xdr:col>
      <xdr:colOff>447676</xdr:colOff>
      <xdr:row>32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70DBF-52DF-4A4E-ABFF-E8F0D27CC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1609725" y="104775"/>
    <xdr:ext cx="8839200" cy="6076950"/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E547CA4-7360-40DB-814D-79EB8B891F1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600076</xdr:colOff>
      <xdr:row>31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FE713-1BDC-424A-8F4F-FF755625F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147636</xdr:rowOff>
    </xdr:from>
    <xdr:to>
      <xdr:col>24</xdr:col>
      <xdr:colOff>266700</xdr:colOff>
      <xdr:row>31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A50AF-9479-4FCC-8FD1-C995AFAD6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0.10812</cdr:x>
      <cdr:y>0.10069</cdr:y>
    </cdr:from>
    <cdr:to>
      <cdr:x>0.90886</cdr:x>
      <cdr:y>0.23875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CBE7817-C9F7-42E5-AE27-C6E68F82B62E}"/>
            </a:ext>
          </a:extLst>
        </cdr:cNvPr>
        <cdr:cNvSpPr txBox="1"/>
      </cdr:nvSpPr>
      <cdr:spPr>
        <a:xfrm xmlns:a="http://schemas.openxmlformats.org/drawingml/2006/main">
          <a:off x="1598316" y="597052"/>
          <a:ext cx="11837180" cy="8185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/>
            <a:t>                                                                                                                                                 MST</a:t>
          </a:r>
        </a:p>
        <a:p xmlns:a="http://schemas.openxmlformats.org/drawingml/2006/main">
          <a:r>
            <a:rPr lang="en-US" sz="1400" b="1"/>
            <a:t>18                    19                    20                    21                    22                    23                     0                      1                      2                       3                      4                      5                      6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0</xdr:row>
      <xdr:rowOff>80963</xdr:rowOff>
    </xdr:from>
    <xdr:to>
      <xdr:col>24</xdr:col>
      <xdr:colOff>285750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36BD7-E52B-4733-B02A-FBF871857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870F-15D7-48E1-B061-A0C0D478F4BF}">
  <dimension ref="A1:I14"/>
  <sheetViews>
    <sheetView showRowColHeaders="0" zoomScaleNormal="100" workbookViewId="0">
      <selection activeCell="A3" sqref="A3"/>
    </sheetView>
  </sheetViews>
  <sheetFormatPr defaultRowHeight="15"/>
  <cols>
    <col min="1" max="1" width="15.140625" style="23" customWidth="1"/>
    <col min="2" max="2" width="10.5703125" style="23" customWidth="1"/>
    <col min="3" max="16384" width="9.140625" style="23"/>
  </cols>
  <sheetData>
    <row r="1" spans="1:9" ht="23.25">
      <c r="A1" s="83" t="s">
        <v>0</v>
      </c>
    </row>
    <row r="2" spans="1:9" ht="18.75">
      <c r="A2" s="24" t="s">
        <v>1</v>
      </c>
      <c r="B2" s="84" t="str">
        <f>TEXT(Summary!A3,"yyyy")</f>
        <v>2018</v>
      </c>
    </row>
    <row r="3" spans="1:9" ht="18.75">
      <c r="A3" s="82" t="s">
        <v>2</v>
      </c>
      <c r="D3" s="87" t="s">
        <v>3</v>
      </c>
      <c r="E3" s="25"/>
      <c r="F3" s="87"/>
      <c r="G3"/>
      <c r="H3" t="s">
        <v>4</v>
      </c>
      <c r="I3"/>
    </row>
    <row r="4" spans="1:9">
      <c r="D4" s="25">
        <f>MIN(SQM!M:M)</f>
        <v>43311.107731481483</v>
      </c>
      <c r="E4" s="87">
        <v>1</v>
      </c>
      <c r="F4" s="87">
        <v>1</v>
      </c>
      <c r="G4" t="s">
        <v>5</v>
      </c>
      <c r="H4">
        <v>0.6</v>
      </c>
      <c r="I4">
        <f>MIN(SQM!F:F)</f>
        <v>4.9400000000000004</v>
      </c>
    </row>
    <row r="5" spans="1:9">
      <c r="D5" s="25">
        <f>MAX(SQM!M:M)</f>
        <v>43319.489641203705</v>
      </c>
      <c r="E5" s="87">
        <v>31.5</v>
      </c>
      <c r="F5" s="87">
        <v>1</v>
      </c>
      <c r="G5"/>
      <c r="H5">
        <f>H4</f>
        <v>0.6</v>
      </c>
      <c r="I5">
        <v>0</v>
      </c>
    </row>
    <row r="6" spans="1:9" ht="15.75">
      <c r="A6" s="86" t="s">
        <v>6</v>
      </c>
      <c r="B6" s="89">
        <f>I4</f>
        <v>4.9400000000000004</v>
      </c>
      <c r="D6" s="25">
        <f>D4</f>
        <v>43311.107731481483</v>
      </c>
      <c r="E6" s="88">
        <v>1</v>
      </c>
      <c r="F6" s="87">
        <v>0</v>
      </c>
      <c r="G6" t="s">
        <v>7</v>
      </c>
    </row>
    <row r="7" spans="1:9">
      <c r="D7" s="25">
        <f>D5</f>
        <v>43319.489641203705</v>
      </c>
      <c r="E7" s="87">
        <v>31.5</v>
      </c>
      <c r="F7" s="87">
        <v>0</v>
      </c>
      <c r="G7"/>
    </row>
    <row r="8" spans="1:9">
      <c r="E8" s="23" t="s">
        <v>8</v>
      </c>
    </row>
    <row r="9" spans="1:9">
      <c r="E9" s="23" t="s">
        <v>9</v>
      </c>
    </row>
    <row r="10" spans="1:9">
      <c r="E10" s="23" t="s">
        <v>2</v>
      </c>
    </row>
    <row r="11" spans="1:9">
      <c r="E11" s="23" t="s">
        <v>10</v>
      </c>
    </row>
    <row r="12" spans="1:9">
      <c r="E12" s="23" t="s">
        <v>11</v>
      </c>
    </row>
    <row r="13" spans="1:9">
      <c r="E13" s="23" t="s">
        <v>12</v>
      </c>
    </row>
    <row r="14" spans="1:9">
      <c r="E14" s="23" t="s">
        <v>13</v>
      </c>
    </row>
  </sheetData>
  <conditionalFormatting sqref="B6">
    <cfRule type="cellIs" dxfId="1" priority="1" operator="lessThan">
      <formula>4.94</formula>
    </cfRule>
    <cfRule type="cellIs" dxfId="0" priority="2" operator="lessThan">
      <formula>4.9</formula>
    </cfRule>
  </conditionalFormatting>
  <dataValidations count="1">
    <dataValidation type="list" allowBlank="1" showInputMessage="1" showErrorMessage="1" sqref="A3" xr:uid="{3D9012C5-6E81-4CCE-B5CD-B531AF0FF809}">
      <formula1>$E$3:$E$14</formula1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46EAC-37AD-46EE-B30C-29C953129147}">
  <dimension ref="A1:AX441"/>
  <sheetViews>
    <sheetView topLeftCell="A11" zoomScaleNormal="100" workbookViewId="0">
      <selection activeCell="A3" sqref="A3"/>
    </sheetView>
  </sheetViews>
  <sheetFormatPr defaultRowHeight="15"/>
  <cols>
    <col min="1" max="1" width="15.42578125" customWidth="1"/>
    <col min="2" max="2" width="8.7109375" customWidth="1"/>
    <col min="3" max="3" width="1.28515625" customWidth="1"/>
    <col min="4" max="4" width="9.140625" style="25" hidden="1" customWidth="1"/>
    <col min="5" max="5" width="9.140625" style="26" hidden="1" customWidth="1"/>
    <col min="6" max="6" width="11.42578125" style="26" hidden="1" customWidth="1"/>
    <col min="7" max="7" width="9.140625" style="28" hidden="1" customWidth="1"/>
    <col min="8" max="12" width="9.140625" style="25" hidden="1" customWidth="1"/>
  </cols>
  <sheetData>
    <row r="1" spans="1:50" ht="23.25">
      <c r="A1" s="22" t="s">
        <v>14</v>
      </c>
      <c r="B1" s="23"/>
      <c r="C1" s="23"/>
      <c r="E1" s="26" t="s">
        <v>15</v>
      </c>
      <c r="F1" s="27">
        <f ca="1">COUNTIF(Summary!C3:C501,"&gt;0")</f>
        <v>9</v>
      </c>
      <c r="G1" s="28" t="s">
        <v>16</v>
      </c>
      <c r="H1" s="29">
        <f ca="1">MATCH($A$3,UTDATE,0)+SQM!$AB$3</f>
        <v>895</v>
      </c>
      <c r="I1" s="25" t="s">
        <v>17</v>
      </c>
      <c r="J1" s="29">
        <f ca="1">MATCH($A$3,UTDATE)+SQM!$AB$3</f>
        <v>1000</v>
      </c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</row>
    <row r="2" spans="1:50" ht="18.75">
      <c r="A2" s="24" t="s">
        <v>18</v>
      </c>
      <c r="B2" s="24"/>
      <c r="C2" s="24"/>
      <c r="D2" s="25" t="s">
        <v>19</v>
      </c>
      <c r="E2" s="28" t="str">
        <f>SQM!L12</f>
        <v>MPSAS cor</v>
      </c>
      <c r="F2" s="28" t="str">
        <f>SQM!M12</f>
        <v>UT</v>
      </c>
      <c r="G2" s="28" t="str">
        <f>SQM!AB12</f>
        <v>Moon Cont</v>
      </c>
      <c r="H2" s="25" t="s">
        <v>20</v>
      </c>
      <c r="I2" s="25" t="s">
        <v>21</v>
      </c>
      <c r="J2" s="25" t="s">
        <v>22</v>
      </c>
      <c r="K2" s="25" t="s">
        <v>21</v>
      </c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</row>
    <row r="3" spans="1:50" ht="18.75">
      <c r="A3" s="85">
        <v>43319</v>
      </c>
      <c r="B3" s="23"/>
      <c r="C3" s="23"/>
      <c r="D3" s="29">
        <f ca="1">H1</f>
        <v>895</v>
      </c>
      <c r="E3" s="26">
        <f ca="1">INDIRECT("SQM!$L$"&amp;D3)</f>
        <v>15.110000000000001</v>
      </c>
      <c r="F3" s="28">
        <f ca="1">INDIRECT("SQM!$O$"&amp;D3)</f>
        <v>3.0013888888888891</v>
      </c>
      <c r="G3" s="28" t="e">
        <f ca="1">INDIRECT("SQM!$AB$"&amp;D3)</f>
        <v>#N/A</v>
      </c>
      <c r="H3" s="25" t="e">
        <f ca="1">VLOOKUP($A$3,Summary!$A$3:$T$501,6)</f>
        <v>#N/A</v>
      </c>
      <c r="I3" s="25" t="e">
        <f ca="1">VLOOKUP($A$3,Summary!$A$3:$T$501,9)</f>
        <v>#N/A</v>
      </c>
      <c r="J3" s="30" t="e">
        <f ca="1">VLOOKUP($A$3,Summary!$A$3:$T$501,12)</f>
        <v>#N/A</v>
      </c>
      <c r="K3" s="25" t="e">
        <f ca="1">VLOOKUP($A$3,Summary!$A$3:$T$501,20)</f>
        <v>#N/A</v>
      </c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</row>
    <row r="4" spans="1:50">
      <c r="A4" s="23"/>
      <c r="B4" s="23"/>
      <c r="C4" s="23"/>
      <c r="D4" s="25">
        <f ca="1">IF(D3+1&lt;$J$1,D3+1,NA())</f>
        <v>896</v>
      </c>
      <c r="E4" s="26">
        <f t="shared" ref="E4:E67" ca="1" si="0">INDIRECT("SQM!$L$"&amp;D4)</f>
        <v>16.18</v>
      </c>
      <c r="F4" s="28">
        <f t="shared" ref="F4:F67" ca="1" si="1">INDIRECT("SQM!$O$"&amp;D4)</f>
        <v>3.0847222222222221</v>
      </c>
      <c r="G4" s="28" t="e">
        <f t="shared" ref="G4:G67" ca="1" si="2">INDIRECT("SQM!$AB$"&amp;D4)</f>
        <v>#N/A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</row>
    <row r="5" spans="1:50">
      <c r="A5" s="23"/>
      <c r="B5" s="23"/>
      <c r="C5" s="23"/>
      <c r="D5" s="25">
        <f t="shared" ref="D5:D68" ca="1" si="3">IF(D4+1&lt;$J$1,D4+1,NA())</f>
        <v>897</v>
      </c>
      <c r="E5" s="26">
        <f t="shared" ca="1" si="0"/>
        <v>17.11</v>
      </c>
      <c r="F5" s="28">
        <f t="shared" ca="1" si="1"/>
        <v>3.1680555555555552</v>
      </c>
      <c r="G5" s="28" t="e">
        <f t="shared" ca="1" si="2"/>
        <v>#N/A</v>
      </c>
      <c r="H5" s="25" t="s">
        <v>23</v>
      </c>
      <c r="I5" s="25" t="s">
        <v>24</v>
      </c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</row>
    <row r="6" spans="1:50" ht="18.75">
      <c r="A6" s="24" t="s">
        <v>20</v>
      </c>
      <c r="B6" s="51" t="e">
        <f ca="1">H3</f>
        <v>#N/A</v>
      </c>
      <c r="C6" s="51"/>
      <c r="D6" s="25">
        <f t="shared" ca="1" si="3"/>
        <v>898</v>
      </c>
      <c r="E6" s="26">
        <f t="shared" ca="1" si="0"/>
        <v>17.97</v>
      </c>
      <c r="F6" s="28">
        <f t="shared" ca="1" si="1"/>
        <v>3.2513888888888891</v>
      </c>
      <c r="G6" s="28" t="e">
        <f t="shared" ca="1" si="2"/>
        <v>#N/A</v>
      </c>
      <c r="H6" s="30" t="e">
        <f ca="1">VLOOKUP($A$3,Summary!$A$3:$N$501,14)</f>
        <v>#N/A</v>
      </c>
      <c r="I6" s="30" t="e">
        <f ca="1">VLOOKUP($A$3,Summary!$A$3:$Y$501,25)</f>
        <v>#N/A</v>
      </c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</row>
    <row r="7" spans="1:50" ht="18.75">
      <c r="A7" s="24" t="s">
        <v>25</v>
      </c>
      <c r="B7" s="52" t="e">
        <f ca="1">J3</f>
        <v>#N/A</v>
      </c>
      <c r="C7" s="52"/>
      <c r="D7" s="25">
        <f t="shared" ca="1" si="3"/>
        <v>899</v>
      </c>
      <c r="E7" s="26">
        <f t="shared" ca="1" si="0"/>
        <v>18.8</v>
      </c>
      <c r="F7" s="28">
        <f t="shared" ca="1" si="1"/>
        <v>3.3347222222222221</v>
      </c>
      <c r="G7" s="28" t="e">
        <f t="shared" ca="1" si="2"/>
        <v>#N/A</v>
      </c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</row>
    <row r="8" spans="1:50" ht="18.75">
      <c r="A8" s="24" t="s">
        <v>26</v>
      </c>
      <c r="B8" s="52" t="e">
        <f ca="1">H6</f>
        <v>#N/A</v>
      </c>
      <c r="C8" s="52"/>
      <c r="D8" s="25">
        <f t="shared" ca="1" si="3"/>
        <v>900</v>
      </c>
      <c r="E8" s="26">
        <f t="shared" ca="1" si="0"/>
        <v>19.57</v>
      </c>
      <c r="F8" s="28">
        <f t="shared" ca="1" si="1"/>
        <v>3.4180555555555561</v>
      </c>
      <c r="G8" s="28" t="e">
        <f t="shared" ca="1" si="2"/>
        <v>#N/A</v>
      </c>
      <c r="H8" s="25" t="s">
        <v>27</v>
      </c>
      <c r="I8" s="25" t="e">
        <f ca="1">VLOOKUP(A3,Summary!A3:Z501,26)</f>
        <v>#N/A</v>
      </c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</row>
    <row r="9" spans="1:50" ht="18.75">
      <c r="A9" s="24" t="s">
        <v>28</v>
      </c>
      <c r="B9" s="52" t="e">
        <f ca="1">I6</f>
        <v>#N/A</v>
      </c>
      <c r="C9" s="52"/>
      <c r="D9" s="25">
        <f t="shared" ca="1" si="3"/>
        <v>901</v>
      </c>
      <c r="E9" s="26">
        <f t="shared" ca="1" si="0"/>
        <v>20.27</v>
      </c>
      <c r="F9" s="28">
        <f t="shared" ca="1" si="1"/>
        <v>3.5013888888888891</v>
      </c>
      <c r="G9" s="28" t="e">
        <f t="shared" ca="1" si="2"/>
        <v>#N/A</v>
      </c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</row>
    <row r="10" spans="1:50">
      <c r="A10" s="23"/>
      <c r="B10" s="23"/>
      <c r="C10" s="23"/>
      <c r="D10" s="25">
        <f t="shared" ca="1" si="3"/>
        <v>902</v>
      </c>
      <c r="E10" s="26">
        <f t="shared" ca="1" si="0"/>
        <v>20.84</v>
      </c>
      <c r="F10" s="28">
        <f t="shared" ca="1" si="1"/>
        <v>3.5852777777777778</v>
      </c>
      <c r="G10" s="28" t="e">
        <f t="shared" ca="1" si="2"/>
        <v>#N/A</v>
      </c>
      <c r="H10" s="25" t="s">
        <v>29</v>
      </c>
      <c r="I10" s="25" t="e">
        <f ca="1">VLOOKUP(A3,Summary!A3:X501,24)</f>
        <v>#N/A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</row>
    <row r="11" spans="1:50">
      <c r="A11" s="23"/>
      <c r="B11" s="23"/>
      <c r="C11" s="23"/>
      <c r="D11" s="25">
        <f t="shared" ca="1" si="3"/>
        <v>903</v>
      </c>
      <c r="E11" s="26">
        <f t="shared" ca="1" si="0"/>
        <v>21.25</v>
      </c>
      <c r="F11" s="28">
        <f t="shared" ca="1" si="1"/>
        <v>3.6697222222222221</v>
      </c>
      <c r="G11" s="28" t="e">
        <f t="shared" ca="1" si="2"/>
        <v>#N/A</v>
      </c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</row>
    <row r="12" spans="1:50">
      <c r="A12" s="23"/>
      <c r="B12" s="23"/>
      <c r="C12" s="23"/>
      <c r="D12" s="25">
        <f t="shared" ca="1" si="3"/>
        <v>904</v>
      </c>
      <c r="E12" s="26">
        <f t="shared" ca="1" si="0"/>
        <v>21.48</v>
      </c>
      <c r="F12" s="28">
        <f t="shared" ca="1" si="1"/>
        <v>3.7538888888888891</v>
      </c>
      <c r="G12" s="28" t="e">
        <f t="shared" ca="1" si="2"/>
        <v>#N/A</v>
      </c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</row>
    <row r="13" spans="1:50">
      <c r="A13" s="23"/>
      <c r="B13" s="23"/>
      <c r="C13" s="23"/>
      <c r="D13" s="25">
        <f t="shared" ca="1" si="3"/>
        <v>905</v>
      </c>
      <c r="E13" s="26">
        <f t="shared" ca="1" si="0"/>
        <v>21.580000000000002</v>
      </c>
      <c r="F13" s="28">
        <f t="shared" ca="1" si="1"/>
        <v>3.8374999999999995</v>
      </c>
      <c r="G13" s="28" t="e">
        <f t="shared" ca="1" si="2"/>
        <v>#N/A</v>
      </c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</row>
    <row r="14" spans="1:50">
      <c r="A14" s="23"/>
      <c r="B14" s="23"/>
      <c r="C14" s="23"/>
      <c r="D14" s="25">
        <f t="shared" ca="1" si="3"/>
        <v>906</v>
      </c>
      <c r="E14" s="26">
        <f t="shared" ca="1" si="0"/>
        <v>21.63</v>
      </c>
      <c r="F14" s="28">
        <f t="shared" ca="1" si="1"/>
        <v>3.9211111111111112</v>
      </c>
      <c r="G14" s="28" t="e">
        <f t="shared" ca="1" si="2"/>
        <v>#N/A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</row>
    <row r="15" spans="1:50">
      <c r="A15" s="23"/>
      <c r="B15" s="23"/>
      <c r="C15" s="23"/>
      <c r="D15" s="25">
        <f t="shared" ca="1" si="3"/>
        <v>907</v>
      </c>
      <c r="E15" s="26">
        <f t="shared" ca="1" si="0"/>
        <v>21.650000000000002</v>
      </c>
      <c r="F15" s="28">
        <f t="shared" ca="1" si="1"/>
        <v>4.0044444444444443</v>
      </c>
      <c r="G15" s="28" t="e">
        <f t="shared" ca="1" si="2"/>
        <v>#N/A</v>
      </c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</row>
    <row r="16" spans="1:50">
      <c r="A16" s="23"/>
      <c r="B16" s="23"/>
      <c r="C16" s="23"/>
      <c r="D16" s="25">
        <f t="shared" ca="1" si="3"/>
        <v>908</v>
      </c>
      <c r="E16" s="26">
        <f t="shared" ca="1" si="0"/>
        <v>21.650000000000002</v>
      </c>
      <c r="F16" s="28">
        <f t="shared" ca="1" si="1"/>
        <v>4.0877777777777782</v>
      </c>
      <c r="G16" s="28" t="e">
        <f t="shared" ca="1" si="2"/>
        <v>#N/A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</row>
    <row r="17" spans="1:50">
      <c r="A17" s="23"/>
      <c r="B17" s="23"/>
      <c r="C17" s="23"/>
      <c r="D17" s="25">
        <f t="shared" ca="1" si="3"/>
        <v>909</v>
      </c>
      <c r="E17" s="26">
        <f t="shared" ca="1" si="0"/>
        <v>21.63</v>
      </c>
      <c r="F17" s="28">
        <f t="shared" ca="1" si="1"/>
        <v>4.1711111111111112</v>
      </c>
      <c r="G17" s="28" t="e">
        <f t="shared" ca="1" si="2"/>
        <v>#N/A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</row>
    <row r="18" spans="1:50">
      <c r="A18" s="23"/>
      <c r="B18" s="23"/>
      <c r="C18" s="23"/>
      <c r="D18" s="25">
        <f t="shared" ca="1" si="3"/>
        <v>910</v>
      </c>
      <c r="E18" s="26">
        <f t="shared" ca="1" si="0"/>
        <v>21.62</v>
      </c>
      <c r="F18" s="28">
        <f t="shared" ca="1" si="1"/>
        <v>4.2544444444444443</v>
      </c>
      <c r="G18" s="28" t="e">
        <f t="shared" ca="1" si="2"/>
        <v>#N/A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</row>
    <row r="19" spans="1:50">
      <c r="A19" s="23"/>
      <c r="B19" s="23"/>
      <c r="C19" s="23"/>
      <c r="D19" s="25">
        <f t="shared" ca="1" si="3"/>
        <v>911</v>
      </c>
      <c r="E19" s="26">
        <f t="shared" ca="1" si="0"/>
        <v>21.61</v>
      </c>
      <c r="F19" s="28">
        <f t="shared" ca="1" si="1"/>
        <v>4.3377777777777782</v>
      </c>
      <c r="G19" s="28" t="e">
        <f t="shared" ca="1" si="2"/>
        <v>#N/A</v>
      </c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</row>
    <row r="20" spans="1:50">
      <c r="A20" s="23"/>
      <c r="B20" s="23"/>
      <c r="C20" s="23"/>
      <c r="D20" s="25">
        <f t="shared" ca="1" si="3"/>
        <v>912</v>
      </c>
      <c r="E20" s="26">
        <f t="shared" ca="1" si="0"/>
        <v>21.580000000000002</v>
      </c>
      <c r="F20" s="28">
        <f t="shared" ca="1" si="1"/>
        <v>4.4208333333333334</v>
      </c>
      <c r="G20" s="28" t="e">
        <f t="shared" ca="1" si="2"/>
        <v>#N/A</v>
      </c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</row>
    <row r="21" spans="1:50">
      <c r="A21" s="23"/>
      <c r="B21" s="23"/>
      <c r="C21" s="23"/>
      <c r="D21" s="25">
        <f t="shared" ca="1" si="3"/>
        <v>913</v>
      </c>
      <c r="E21" s="26">
        <f t="shared" ca="1" si="0"/>
        <v>21.57</v>
      </c>
      <c r="F21" s="28">
        <f t="shared" ca="1" si="1"/>
        <v>4.5041666666666664</v>
      </c>
      <c r="G21" s="28" t="e">
        <f t="shared" ca="1" si="2"/>
        <v>#N/A</v>
      </c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</row>
    <row r="22" spans="1:50">
      <c r="A22" s="23"/>
      <c r="B22" s="23"/>
      <c r="C22" s="23"/>
      <c r="D22" s="25">
        <f t="shared" ca="1" si="3"/>
        <v>914</v>
      </c>
      <c r="E22" s="26">
        <f t="shared" ca="1" si="0"/>
        <v>21.560000000000002</v>
      </c>
      <c r="F22" s="28">
        <f t="shared" ca="1" si="1"/>
        <v>4.5875000000000004</v>
      </c>
      <c r="G22" s="28" t="e">
        <f t="shared" ca="1" si="2"/>
        <v>#N/A</v>
      </c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</row>
    <row r="23" spans="1:50">
      <c r="A23" s="23"/>
      <c r="B23" s="23"/>
      <c r="C23" s="23"/>
      <c r="D23" s="25">
        <f t="shared" ca="1" si="3"/>
        <v>915</v>
      </c>
      <c r="E23" s="26">
        <f t="shared" ca="1" si="0"/>
        <v>21.560000000000002</v>
      </c>
      <c r="F23" s="28">
        <f t="shared" ca="1" si="1"/>
        <v>4.6705555555555556</v>
      </c>
      <c r="G23" s="28" t="e">
        <f t="shared" ca="1" si="2"/>
        <v>#N/A</v>
      </c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</row>
    <row r="24" spans="1:50">
      <c r="A24" s="23"/>
      <c r="B24" s="23"/>
      <c r="C24" s="23"/>
      <c r="D24" s="25">
        <f t="shared" ca="1" si="3"/>
        <v>916</v>
      </c>
      <c r="E24" s="26">
        <f t="shared" ca="1" si="0"/>
        <v>21.54</v>
      </c>
      <c r="F24" s="28">
        <f t="shared" ca="1" si="1"/>
        <v>4.7538888888888886</v>
      </c>
      <c r="G24" s="28" t="e">
        <f t="shared" ca="1" si="2"/>
        <v>#N/A</v>
      </c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</row>
    <row r="25" spans="1:50">
      <c r="A25" s="23"/>
      <c r="B25" s="23"/>
      <c r="C25" s="23"/>
      <c r="D25" s="25">
        <f t="shared" ca="1" si="3"/>
        <v>917</v>
      </c>
      <c r="E25" s="26">
        <f t="shared" ca="1" si="0"/>
        <v>21.52</v>
      </c>
      <c r="F25" s="28">
        <f t="shared" ca="1" si="1"/>
        <v>4.8372222222222225</v>
      </c>
      <c r="G25" s="28" t="e">
        <f t="shared" ca="1" si="2"/>
        <v>#N/A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</row>
    <row r="26" spans="1:50">
      <c r="A26" s="23"/>
      <c r="B26" s="23"/>
      <c r="C26" s="23"/>
      <c r="D26" s="25">
        <f t="shared" ca="1" si="3"/>
        <v>918</v>
      </c>
      <c r="E26" s="26">
        <f t="shared" ca="1" si="0"/>
        <v>21.51</v>
      </c>
      <c r="F26" s="28">
        <f t="shared" ca="1" si="1"/>
        <v>4.9205555555555556</v>
      </c>
      <c r="G26" s="28" t="e">
        <f t="shared" ca="1" si="2"/>
        <v>#N/A</v>
      </c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</row>
    <row r="27" spans="1:50">
      <c r="A27" s="23"/>
      <c r="B27" s="23"/>
      <c r="C27" s="23"/>
      <c r="D27" s="25">
        <f t="shared" ca="1" si="3"/>
        <v>919</v>
      </c>
      <c r="E27" s="26">
        <f t="shared" ca="1" si="0"/>
        <v>21.5</v>
      </c>
      <c r="F27" s="28">
        <f t="shared" ca="1" si="1"/>
        <v>5.0036111111111108</v>
      </c>
      <c r="G27" s="28" t="e">
        <f t="shared" ca="1" si="2"/>
        <v>#N/A</v>
      </c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</row>
    <row r="28" spans="1:50">
      <c r="A28" s="23"/>
      <c r="B28" s="23"/>
      <c r="C28" s="23"/>
      <c r="D28" s="25">
        <f t="shared" ca="1" si="3"/>
        <v>920</v>
      </c>
      <c r="E28" s="26">
        <f t="shared" ca="1" si="0"/>
        <v>21.490000000000002</v>
      </c>
      <c r="F28" s="28">
        <f t="shared" ca="1" si="1"/>
        <v>5.0869444444444447</v>
      </c>
      <c r="G28" s="28" t="e">
        <f t="shared" ca="1" si="2"/>
        <v>#N/A</v>
      </c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</row>
    <row r="29" spans="1:50">
      <c r="A29" s="23"/>
      <c r="B29" s="23"/>
      <c r="C29" s="23"/>
      <c r="D29" s="25">
        <f t="shared" ca="1" si="3"/>
        <v>921</v>
      </c>
      <c r="E29" s="26">
        <f t="shared" ca="1" si="0"/>
        <v>21.47</v>
      </c>
      <c r="F29" s="28">
        <f t="shared" ca="1" si="1"/>
        <v>5.1702777777777778</v>
      </c>
      <c r="G29" s="28" t="e">
        <f t="shared" ca="1" si="2"/>
        <v>#N/A</v>
      </c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</row>
    <row r="30" spans="1:50">
      <c r="A30" s="23"/>
      <c r="B30" s="23"/>
      <c r="C30" s="23"/>
      <c r="D30" s="25">
        <f t="shared" ca="1" si="3"/>
        <v>922</v>
      </c>
      <c r="E30" s="26">
        <f t="shared" ca="1" si="0"/>
        <v>21.47</v>
      </c>
      <c r="F30" s="28">
        <f t="shared" ca="1" si="1"/>
        <v>5.2536111111111108</v>
      </c>
      <c r="G30" s="28" t="e">
        <f t="shared" ca="1" si="2"/>
        <v>#N/A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</row>
    <row r="31" spans="1:50">
      <c r="A31" s="23"/>
      <c r="B31" s="23"/>
      <c r="C31" s="23"/>
      <c r="D31" s="25">
        <f t="shared" ca="1" si="3"/>
        <v>923</v>
      </c>
      <c r="E31" s="26">
        <f t="shared" ca="1" si="0"/>
        <v>21.46</v>
      </c>
      <c r="F31" s="28">
        <f t="shared" ca="1" si="1"/>
        <v>5.3369444444444447</v>
      </c>
      <c r="G31" s="28" t="e">
        <f t="shared" ca="1" si="2"/>
        <v>#N/A</v>
      </c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</row>
    <row r="32" spans="1:50">
      <c r="A32" s="23"/>
      <c r="B32" s="23"/>
      <c r="C32" s="23"/>
      <c r="D32" s="25">
        <f t="shared" ca="1" si="3"/>
        <v>924</v>
      </c>
      <c r="E32" s="26">
        <f t="shared" ca="1" si="0"/>
        <v>21.46</v>
      </c>
      <c r="F32" s="28">
        <f t="shared" ca="1" si="1"/>
        <v>5.4202777777777778</v>
      </c>
      <c r="G32" s="28" t="e">
        <f t="shared" ca="1" si="2"/>
        <v>#N/A</v>
      </c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</row>
    <row r="33" spans="1:50">
      <c r="A33" s="23"/>
      <c r="B33" s="23"/>
      <c r="C33" s="23"/>
      <c r="D33" s="25">
        <f t="shared" ca="1" si="3"/>
        <v>925</v>
      </c>
      <c r="E33" s="26">
        <f t="shared" ca="1" si="0"/>
        <v>21.43</v>
      </c>
      <c r="F33" s="28">
        <f t="shared" ca="1" si="1"/>
        <v>5.503333333333333</v>
      </c>
      <c r="G33" s="28" t="e">
        <f t="shared" ca="1" si="2"/>
        <v>#N/A</v>
      </c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</row>
    <row r="34" spans="1:50">
      <c r="A34" s="23"/>
      <c r="B34" s="23"/>
      <c r="C34" s="23"/>
      <c r="D34" s="25">
        <f t="shared" ca="1" si="3"/>
        <v>926</v>
      </c>
      <c r="E34" s="26">
        <f t="shared" ca="1" si="0"/>
        <v>21.22</v>
      </c>
      <c r="F34" s="28">
        <f t="shared" ca="1" si="1"/>
        <v>5.5861111111111112</v>
      </c>
      <c r="G34" s="28" t="e">
        <f t="shared" ca="1" si="2"/>
        <v>#N/A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</row>
    <row r="35" spans="1:50">
      <c r="A35" s="23"/>
      <c r="B35" s="23"/>
      <c r="C35" s="23"/>
      <c r="D35" s="25">
        <f t="shared" ca="1" si="3"/>
        <v>927</v>
      </c>
      <c r="E35" s="26">
        <f t="shared" ca="1" si="0"/>
        <v>21.240000000000002</v>
      </c>
      <c r="F35" s="28">
        <f t="shared" ca="1" si="1"/>
        <v>5.6694444444444443</v>
      </c>
      <c r="G35" s="28" t="e">
        <f t="shared" ca="1" si="2"/>
        <v>#N/A</v>
      </c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</row>
    <row r="36" spans="1:50">
      <c r="A36" s="23"/>
      <c r="B36" s="23"/>
      <c r="C36" s="23"/>
      <c r="D36" s="25">
        <f t="shared" ca="1" si="3"/>
        <v>928</v>
      </c>
      <c r="E36" s="26">
        <f t="shared" ca="1" si="0"/>
        <v>21.25</v>
      </c>
      <c r="F36" s="28">
        <f t="shared" ca="1" si="1"/>
        <v>5.7527777777777782</v>
      </c>
      <c r="G36" s="28" t="e">
        <f t="shared" ca="1" si="2"/>
        <v>#N/A</v>
      </c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</row>
    <row r="37" spans="1:50">
      <c r="A37" s="23"/>
      <c r="B37" s="23"/>
      <c r="C37" s="23"/>
      <c r="D37" s="25">
        <f t="shared" ca="1" si="3"/>
        <v>929</v>
      </c>
      <c r="E37" s="26">
        <f t="shared" ca="1" si="0"/>
        <v>21.47</v>
      </c>
      <c r="F37" s="28">
        <f t="shared" ca="1" si="1"/>
        <v>5.8369444444444447</v>
      </c>
      <c r="G37" s="28" t="e">
        <f t="shared" ca="1" si="2"/>
        <v>#N/A</v>
      </c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</row>
    <row r="38" spans="1:50">
      <c r="A38" s="23"/>
      <c r="B38" s="23"/>
      <c r="C38" s="23"/>
      <c r="D38" s="25">
        <f t="shared" ca="1" si="3"/>
        <v>930</v>
      </c>
      <c r="E38" s="26">
        <f t="shared" ca="1" si="0"/>
        <v>21.48</v>
      </c>
      <c r="F38" s="28">
        <f t="shared" ca="1" si="1"/>
        <v>5.9202777777777778</v>
      </c>
      <c r="G38" s="28" t="e">
        <f t="shared" ca="1" si="2"/>
        <v>#N/A</v>
      </c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</row>
    <row r="39" spans="1:50">
      <c r="A39" s="23"/>
      <c r="B39" s="23"/>
      <c r="C39" s="23"/>
      <c r="D39" s="25">
        <f t="shared" ca="1" si="3"/>
        <v>931</v>
      </c>
      <c r="E39" s="26">
        <f t="shared" ca="1" si="0"/>
        <v>21.490000000000002</v>
      </c>
      <c r="F39" s="28">
        <f t="shared" ca="1" si="1"/>
        <v>6.0036111111111108</v>
      </c>
      <c r="G39" s="28" t="e">
        <f t="shared" ca="1" si="2"/>
        <v>#N/A</v>
      </c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</row>
    <row r="40" spans="1:50">
      <c r="A40" s="23"/>
      <c r="B40" s="23"/>
      <c r="C40" s="23"/>
      <c r="D40" s="25">
        <f t="shared" ca="1" si="3"/>
        <v>932</v>
      </c>
      <c r="E40" s="26">
        <f t="shared" ca="1" si="0"/>
        <v>21.490000000000002</v>
      </c>
      <c r="F40" s="28">
        <f t="shared" ca="1" si="1"/>
        <v>6.0869444444444447</v>
      </c>
      <c r="G40" s="28" t="e">
        <f t="shared" ca="1" si="2"/>
        <v>#N/A</v>
      </c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</row>
    <row r="41" spans="1:50">
      <c r="A41" s="23"/>
      <c r="B41" s="23"/>
      <c r="C41" s="23"/>
      <c r="D41" s="25">
        <f t="shared" ca="1" si="3"/>
        <v>933</v>
      </c>
      <c r="E41" s="26">
        <f t="shared" ca="1" si="0"/>
        <v>21.5</v>
      </c>
      <c r="F41" s="28">
        <f t="shared" ca="1" si="1"/>
        <v>6.1702777777777786</v>
      </c>
      <c r="G41" s="28" t="e">
        <f t="shared" ca="1" si="2"/>
        <v>#N/A</v>
      </c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</row>
    <row r="42" spans="1:50">
      <c r="A42" s="23"/>
      <c r="B42" s="23"/>
      <c r="C42" s="23"/>
      <c r="D42" s="25">
        <f t="shared" ca="1" si="3"/>
        <v>934</v>
      </c>
      <c r="E42" s="26">
        <f t="shared" ca="1" si="0"/>
        <v>21.5</v>
      </c>
      <c r="F42" s="28">
        <f t="shared" ca="1" si="1"/>
        <v>6.2536111111111108</v>
      </c>
      <c r="G42" s="28" t="e">
        <f t="shared" ca="1" si="2"/>
        <v>#N/A</v>
      </c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</row>
    <row r="43" spans="1:50">
      <c r="A43" s="23"/>
      <c r="B43" s="23"/>
      <c r="C43" s="23"/>
      <c r="D43" s="25">
        <f t="shared" ca="1" si="3"/>
        <v>935</v>
      </c>
      <c r="E43" s="26">
        <f t="shared" ca="1" si="0"/>
        <v>21.51</v>
      </c>
      <c r="F43" s="28">
        <f t="shared" ca="1" si="1"/>
        <v>6.3369444444444447</v>
      </c>
      <c r="G43" s="28" t="e">
        <f t="shared" ca="1" si="2"/>
        <v>#N/A</v>
      </c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</row>
    <row r="44" spans="1:50">
      <c r="A44" s="23"/>
      <c r="B44" s="23"/>
      <c r="C44" s="23"/>
      <c r="D44" s="25">
        <f t="shared" ca="1" si="3"/>
        <v>936</v>
      </c>
      <c r="E44" s="26">
        <f t="shared" ca="1" si="0"/>
        <v>21.51</v>
      </c>
      <c r="F44" s="28">
        <f t="shared" ca="1" si="1"/>
        <v>6.4202777777777769</v>
      </c>
      <c r="G44" s="28" t="e">
        <f t="shared" ca="1" si="2"/>
        <v>#N/A</v>
      </c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</row>
    <row r="45" spans="1:50">
      <c r="A45" s="23"/>
      <c r="B45" s="23"/>
      <c r="C45" s="23"/>
      <c r="D45" s="25">
        <f t="shared" ca="1" si="3"/>
        <v>937</v>
      </c>
      <c r="E45" s="26">
        <f t="shared" ca="1" si="0"/>
        <v>21.51</v>
      </c>
      <c r="F45" s="28">
        <f t="shared" ca="1" si="1"/>
        <v>6.5036111111111108</v>
      </c>
      <c r="G45" s="28" t="e">
        <f t="shared" ca="1" si="2"/>
        <v>#N/A</v>
      </c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</row>
    <row r="46" spans="1:50">
      <c r="A46" s="23"/>
      <c r="B46" s="23"/>
      <c r="C46" s="23"/>
      <c r="D46" s="25">
        <f t="shared" ca="1" si="3"/>
        <v>938</v>
      </c>
      <c r="E46" s="26">
        <f t="shared" ca="1" si="0"/>
        <v>21.51</v>
      </c>
      <c r="F46" s="28">
        <f t="shared" ca="1" si="1"/>
        <v>6.5869444444444447</v>
      </c>
      <c r="G46" s="28" t="e">
        <f t="shared" ca="1" si="2"/>
        <v>#N/A</v>
      </c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</row>
    <row r="47" spans="1:50">
      <c r="A47" s="23"/>
      <c r="B47" s="23"/>
      <c r="C47" s="23"/>
      <c r="D47" s="25">
        <f t="shared" ca="1" si="3"/>
        <v>939</v>
      </c>
      <c r="E47" s="26">
        <f t="shared" ca="1" si="0"/>
        <v>21.53</v>
      </c>
      <c r="F47" s="28">
        <f t="shared" ca="1" si="1"/>
        <v>6.6702777777777778</v>
      </c>
      <c r="G47" s="28" t="e">
        <f t="shared" ca="1" si="2"/>
        <v>#N/A</v>
      </c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</row>
    <row r="48" spans="1:50">
      <c r="A48" s="23"/>
      <c r="B48" s="23"/>
      <c r="C48" s="23"/>
      <c r="D48" s="25">
        <f t="shared" ca="1" si="3"/>
        <v>940</v>
      </c>
      <c r="E48" s="26">
        <f t="shared" ca="1" si="0"/>
        <v>21.53</v>
      </c>
      <c r="F48" s="28">
        <f t="shared" ca="1" si="1"/>
        <v>6.7536111111111108</v>
      </c>
      <c r="G48" s="28" t="e">
        <f t="shared" ca="1" si="2"/>
        <v>#N/A</v>
      </c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</row>
    <row r="49" spans="1:50">
      <c r="A49" s="23"/>
      <c r="B49" s="23"/>
      <c r="C49" s="23"/>
      <c r="D49" s="25">
        <f t="shared" ca="1" si="3"/>
        <v>941</v>
      </c>
      <c r="E49" s="26">
        <f t="shared" ca="1" si="0"/>
        <v>21.55</v>
      </c>
      <c r="F49" s="28">
        <f t="shared" ca="1" si="1"/>
        <v>6.8369444444444447</v>
      </c>
      <c r="G49" s="28" t="e">
        <f t="shared" ca="1" si="2"/>
        <v>#N/A</v>
      </c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</row>
    <row r="50" spans="1:50">
      <c r="A50" s="23"/>
      <c r="B50" s="23"/>
      <c r="C50" s="23"/>
      <c r="D50" s="25">
        <f t="shared" ca="1" si="3"/>
        <v>942</v>
      </c>
      <c r="E50" s="26">
        <f t="shared" ca="1" si="0"/>
        <v>21.560000000000002</v>
      </c>
      <c r="F50" s="28">
        <f t="shared" ca="1" si="1"/>
        <v>6.9205555555555556</v>
      </c>
      <c r="G50" s="28" t="e">
        <f t="shared" ca="1" si="2"/>
        <v>#N/A</v>
      </c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</row>
    <row r="51" spans="1:50">
      <c r="A51" s="23"/>
      <c r="B51" s="23"/>
      <c r="C51" s="23"/>
      <c r="D51" s="25">
        <f t="shared" ca="1" si="3"/>
        <v>943</v>
      </c>
      <c r="E51" s="26">
        <f t="shared" ca="1" si="0"/>
        <v>21.580000000000002</v>
      </c>
      <c r="F51" s="28">
        <f t="shared" ca="1" si="1"/>
        <v>7.0038888888888877</v>
      </c>
      <c r="G51" s="28" t="e">
        <f t="shared" ca="1" si="2"/>
        <v>#N/A</v>
      </c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</row>
    <row r="52" spans="1:50">
      <c r="A52" s="23"/>
      <c r="B52" s="23"/>
      <c r="C52" s="23"/>
      <c r="D52" s="25">
        <f t="shared" ca="1" si="3"/>
        <v>944</v>
      </c>
      <c r="E52" s="26">
        <f t="shared" ca="1" si="0"/>
        <v>21.6</v>
      </c>
      <c r="F52" s="28">
        <f t="shared" ca="1" si="1"/>
        <v>7.0872222222222225</v>
      </c>
      <c r="G52" s="28" t="e">
        <f t="shared" ca="1" si="2"/>
        <v>#N/A</v>
      </c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</row>
    <row r="53" spans="1:50">
      <c r="A53" s="23"/>
      <c r="B53" s="23"/>
      <c r="C53" s="23"/>
      <c r="D53" s="25">
        <f t="shared" ca="1" si="3"/>
        <v>945</v>
      </c>
      <c r="E53" s="26">
        <f t="shared" ca="1" si="0"/>
        <v>21.63</v>
      </c>
      <c r="F53" s="28">
        <f t="shared" ca="1" si="1"/>
        <v>7.1705555555555556</v>
      </c>
      <c r="G53" s="28" t="e">
        <f t="shared" ca="1" si="2"/>
        <v>#N/A</v>
      </c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</row>
    <row r="54" spans="1:50">
      <c r="A54" s="23"/>
      <c r="B54" s="23"/>
      <c r="C54" s="23"/>
      <c r="D54" s="25">
        <f t="shared" ca="1" si="3"/>
        <v>946</v>
      </c>
      <c r="E54" s="26">
        <f t="shared" ca="1" si="0"/>
        <v>21.650000000000002</v>
      </c>
      <c r="F54" s="28">
        <f t="shared" ca="1" si="1"/>
        <v>7.2541666666666664</v>
      </c>
      <c r="G54" s="28" t="e">
        <f t="shared" ca="1" si="2"/>
        <v>#N/A</v>
      </c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</row>
    <row r="55" spans="1:50">
      <c r="D55" s="25">
        <f t="shared" ca="1" si="3"/>
        <v>947</v>
      </c>
      <c r="E55" s="26">
        <f t="shared" ca="1" si="0"/>
        <v>21.66</v>
      </c>
      <c r="F55" s="28">
        <f t="shared" ca="1" si="1"/>
        <v>7.3375000000000004</v>
      </c>
      <c r="G55" s="28" t="e">
        <f t="shared" ca="1" si="2"/>
        <v>#N/A</v>
      </c>
    </row>
    <row r="56" spans="1:50">
      <c r="D56" s="25">
        <f t="shared" ca="1" si="3"/>
        <v>948</v>
      </c>
      <c r="E56" s="26">
        <f t="shared" ca="1" si="0"/>
        <v>21.68</v>
      </c>
      <c r="F56" s="28">
        <f t="shared" ca="1" si="1"/>
        <v>7.4208333333333325</v>
      </c>
      <c r="G56" s="28" t="e">
        <f t="shared" ca="1" si="2"/>
        <v>#N/A</v>
      </c>
    </row>
    <row r="57" spans="1:50">
      <c r="D57" s="25">
        <f t="shared" ca="1" si="3"/>
        <v>949</v>
      </c>
      <c r="E57" s="26">
        <f t="shared" ca="1" si="0"/>
        <v>21.69</v>
      </c>
      <c r="F57" s="28">
        <f t="shared" ca="1" si="1"/>
        <v>7.5044444444444443</v>
      </c>
      <c r="G57" s="28" t="e">
        <f t="shared" ca="1" si="2"/>
        <v>#N/A</v>
      </c>
    </row>
    <row r="58" spans="1:50">
      <c r="D58" s="25">
        <f t="shared" ca="1" si="3"/>
        <v>950</v>
      </c>
      <c r="E58" s="26">
        <f t="shared" ca="1" si="0"/>
        <v>21.7</v>
      </c>
      <c r="F58" s="28">
        <f t="shared" ca="1" si="1"/>
        <v>7.5877777777777773</v>
      </c>
      <c r="G58" s="28" t="e">
        <f t="shared" ca="1" si="2"/>
        <v>#N/A</v>
      </c>
    </row>
    <row r="59" spans="1:50">
      <c r="D59" s="25">
        <f t="shared" ca="1" si="3"/>
        <v>951</v>
      </c>
      <c r="E59" s="26">
        <f t="shared" ca="1" si="0"/>
        <v>21.71</v>
      </c>
      <c r="F59" s="28">
        <f t="shared" ca="1" si="1"/>
        <v>7.6711111111111112</v>
      </c>
      <c r="G59" s="28" t="e">
        <f t="shared" ca="1" si="2"/>
        <v>#N/A</v>
      </c>
    </row>
    <row r="60" spans="1:50">
      <c r="D60" s="25">
        <f t="shared" ca="1" si="3"/>
        <v>952</v>
      </c>
      <c r="E60" s="26">
        <f t="shared" ca="1" si="0"/>
        <v>21.71</v>
      </c>
      <c r="F60" s="28">
        <f t="shared" ca="1" si="1"/>
        <v>7.7544444444444451</v>
      </c>
      <c r="G60" s="28" t="e">
        <f t="shared" ca="1" si="2"/>
        <v>#N/A</v>
      </c>
    </row>
    <row r="61" spans="1:50">
      <c r="D61" s="25">
        <f t="shared" ca="1" si="3"/>
        <v>953</v>
      </c>
      <c r="E61" s="26">
        <f t="shared" ca="1" si="0"/>
        <v>21.72</v>
      </c>
      <c r="F61" s="28">
        <f t="shared" ca="1" si="1"/>
        <v>7.8377777777777773</v>
      </c>
      <c r="G61" s="28" t="e">
        <f t="shared" ca="1" si="2"/>
        <v>#N/A</v>
      </c>
    </row>
    <row r="62" spans="1:50">
      <c r="D62" s="25">
        <f t="shared" ca="1" si="3"/>
        <v>954</v>
      </c>
      <c r="E62" s="26">
        <f t="shared" ca="1" si="0"/>
        <v>21.740000000000002</v>
      </c>
      <c r="F62" s="28">
        <f t="shared" ca="1" si="1"/>
        <v>7.9211111111111112</v>
      </c>
      <c r="G62" s="28" t="e">
        <f t="shared" ca="1" si="2"/>
        <v>#N/A</v>
      </c>
    </row>
    <row r="63" spans="1:50">
      <c r="D63" s="25">
        <f t="shared" ca="1" si="3"/>
        <v>955</v>
      </c>
      <c r="E63" s="26">
        <f t="shared" ca="1" si="0"/>
        <v>21.75</v>
      </c>
      <c r="F63" s="28">
        <f t="shared" ca="1" si="1"/>
        <v>8.0044444444444451</v>
      </c>
      <c r="G63" s="28" t="e">
        <f t="shared" ca="1" si="2"/>
        <v>#N/A</v>
      </c>
    </row>
    <row r="64" spans="1:50">
      <c r="D64" s="25">
        <f t="shared" ca="1" si="3"/>
        <v>956</v>
      </c>
      <c r="E64" s="26">
        <f t="shared" ca="1" si="0"/>
        <v>21.76</v>
      </c>
      <c r="F64" s="28">
        <f t="shared" ca="1" si="1"/>
        <v>8.088055555555556</v>
      </c>
      <c r="G64" s="28" t="e">
        <f t="shared" ca="1" si="2"/>
        <v>#N/A</v>
      </c>
    </row>
    <row r="65" spans="4:7">
      <c r="D65" s="25">
        <f t="shared" ca="1" si="3"/>
        <v>957</v>
      </c>
      <c r="E65" s="26">
        <f t="shared" ca="1" si="0"/>
        <v>21.77</v>
      </c>
      <c r="F65" s="28">
        <f t="shared" ca="1" si="1"/>
        <v>8.1713888888888881</v>
      </c>
      <c r="G65" s="28">
        <f t="shared" ca="1" si="2"/>
        <v>21.77</v>
      </c>
    </row>
    <row r="66" spans="4:7">
      <c r="D66" s="25">
        <f t="shared" ca="1" si="3"/>
        <v>958</v>
      </c>
      <c r="E66" s="26">
        <f t="shared" ca="1" si="0"/>
        <v>21.77</v>
      </c>
      <c r="F66" s="28">
        <f t="shared" ca="1" si="1"/>
        <v>8.2547222222222221</v>
      </c>
      <c r="G66" s="28">
        <f t="shared" ca="1" si="2"/>
        <v>21.77</v>
      </c>
    </row>
    <row r="67" spans="4:7">
      <c r="D67" s="25">
        <f t="shared" ca="1" si="3"/>
        <v>959</v>
      </c>
      <c r="E67" s="26">
        <f t="shared" ca="1" si="0"/>
        <v>21.78</v>
      </c>
      <c r="F67" s="28">
        <f t="shared" ca="1" si="1"/>
        <v>8.338055555555556</v>
      </c>
      <c r="G67" s="28">
        <f t="shared" ca="1" si="2"/>
        <v>21.78</v>
      </c>
    </row>
    <row r="68" spans="4:7">
      <c r="D68" s="25">
        <f t="shared" ca="1" si="3"/>
        <v>960</v>
      </c>
      <c r="E68" s="26">
        <f t="shared" ref="E68:E131" ca="1" si="4">INDIRECT("SQM!$L$"&amp;D68)</f>
        <v>21.8</v>
      </c>
      <c r="F68" s="28">
        <f t="shared" ref="F68:F131" ca="1" si="5">INDIRECT("SQM!$O$"&amp;D68)</f>
        <v>8.4213888888888881</v>
      </c>
      <c r="G68" s="28">
        <f t="shared" ref="G68:G131" ca="1" si="6">INDIRECT("SQM!$AB$"&amp;D68)</f>
        <v>21.8</v>
      </c>
    </row>
    <row r="69" spans="4:7">
      <c r="D69" s="25">
        <f t="shared" ref="D69:D132" ca="1" si="7">IF(D68+1&lt;$J$1,D68+1,NA())</f>
        <v>961</v>
      </c>
      <c r="E69" s="26">
        <f t="shared" ca="1" si="4"/>
        <v>21.810000000000002</v>
      </c>
      <c r="F69" s="28">
        <f t="shared" ca="1" si="5"/>
        <v>8.5047222222222221</v>
      </c>
      <c r="G69" s="28">
        <f t="shared" ca="1" si="6"/>
        <v>21.810000000000002</v>
      </c>
    </row>
    <row r="70" spans="4:7">
      <c r="D70" s="25">
        <f t="shared" ca="1" si="7"/>
        <v>962</v>
      </c>
      <c r="E70" s="26">
        <f t="shared" ca="1" si="4"/>
        <v>21.82</v>
      </c>
      <c r="F70" s="28">
        <f t="shared" ca="1" si="5"/>
        <v>8.588055555555556</v>
      </c>
      <c r="G70" s="28">
        <f t="shared" ca="1" si="6"/>
        <v>21.82</v>
      </c>
    </row>
    <row r="71" spans="4:7">
      <c r="D71" s="25">
        <f t="shared" ca="1" si="7"/>
        <v>963</v>
      </c>
      <c r="E71" s="26">
        <f t="shared" ca="1" si="4"/>
        <v>21.82</v>
      </c>
      <c r="F71" s="28">
        <f t="shared" ca="1" si="5"/>
        <v>8.6713888888888881</v>
      </c>
      <c r="G71" s="28">
        <f t="shared" ca="1" si="6"/>
        <v>21.82</v>
      </c>
    </row>
    <row r="72" spans="4:7">
      <c r="D72" s="25">
        <f t="shared" ca="1" si="7"/>
        <v>964</v>
      </c>
      <c r="E72" s="26">
        <f t="shared" ca="1" si="4"/>
        <v>21.810000000000002</v>
      </c>
      <c r="F72" s="28">
        <f t="shared" ca="1" si="5"/>
        <v>8.7547222222222221</v>
      </c>
      <c r="G72" s="28">
        <f t="shared" ca="1" si="6"/>
        <v>21.810000000000002</v>
      </c>
    </row>
    <row r="73" spans="4:7">
      <c r="D73" s="25">
        <f t="shared" ca="1" si="7"/>
        <v>965</v>
      </c>
      <c r="E73" s="26">
        <f t="shared" ca="1" si="4"/>
        <v>21.8</v>
      </c>
      <c r="F73" s="28">
        <f t="shared" ca="1" si="5"/>
        <v>8.838055555555556</v>
      </c>
      <c r="G73" s="28">
        <f t="shared" ca="1" si="6"/>
        <v>21.8</v>
      </c>
    </row>
    <row r="74" spans="4:7">
      <c r="D74" s="25">
        <f t="shared" ca="1" si="7"/>
        <v>966</v>
      </c>
      <c r="E74" s="26">
        <f t="shared" ca="1" si="4"/>
        <v>21.77</v>
      </c>
      <c r="F74" s="28">
        <f t="shared" ca="1" si="5"/>
        <v>8.9213888888888881</v>
      </c>
      <c r="G74" s="28">
        <f t="shared" ca="1" si="6"/>
        <v>21.77</v>
      </c>
    </row>
    <row r="75" spans="4:7">
      <c r="D75" s="25">
        <f t="shared" ca="1" si="7"/>
        <v>967</v>
      </c>
      <c r="E75" s="26">
        <f t="shared" ca="1" si="4"/>
        <v>21.75</v>
      </c>
      <c r="F75" s="28">
        <f t="shared" ca="1" si="5"/>
        <v>9.0044444444444451</v>
      </c>
      <c r="G75" s="28">
        <f t="shared" ca="1" si="6"/>
        <v>21.75</v>
      </c>
    </row>
    <row r="76" spans="4:7">
      <c r="D76" s="25">
        <f t="shared" ca="1" si="7"/>
        <v>968</v>
      </c>
      <c r="E76" s="26">
        <f t="shared" ca="1" si="4"/>
        <v>21.73</v>
      </c>
      <c r="F76" s="28">
        <f t="shared" ca="1" si="5"/>
        <v>9.0877777777777773</v>
      </c>
      <c r="G76" s="28">
        <f t="shared" ca="1" si="6"/>
        <v>21.73</v>
      </c>
    </row>
    <row r="77" spans="4:7">
      <c r="D77" s="25">
        <f t="shared" ca="1" si="7"/>
        <v>969</v>
      </c>
      <c r="E77" s="26">
        <f t="shared" ca="1" si="4"/>
        <v>21.7</v>
      </c>
      <c r="F77" s="28">
        <f t="shared" ca="1" si="5"/>
        <v>9.1708333333333325</v>
      </c>
      <c r="G77" s="28">
        <f t="shared" ca="1" si="6"/>
        <v>21.7</v>
      </c>
    </row>
    <row r="78" spans="4:7">
      <c r="D78" s="25">
        <f t="shared" ca="1" si="7"/>
        <v>970</v>
      </c>
      <c r="E78" s="26">
        <f t="shared" ca="1" si="4"/>
        <v>21.67</v>
      </c>
      <c r="F78" s="28">
        <f t="shared" ca="1" si="5"/>
        <v>9.2541666666666664</v>
      </c>
      <c r="G78" s="28">
        <f t="shared" ca="1" si="6"/>
        <v>21.67</v>
      </c>
    </row>
    <row r="79" spans="4:7">
      <c r="D79" s="25">
        <f t="shared" ca="1" si="7"/>
        <v>971</v>
      </c>
      <c r="E79" s="26">
        <f t="shared" ca="1" si="4"/>
        <v>21.650000000000002</v>
      </c>
      <c r="F79" s="28">
        <f t="shared" ca="1" si="5"/>
        <v>9.3375000000000004</v>
      </c>
      <c r="G79" s="28">
        <f t="shared" ca="1" si="6"/>
        <v>21.650000000000002</v>
      </c>
    </row>
    <row r="80" spans="4:7">
      <c r="D80" s="25">
        <f t="shared" ca="1" si="7"/>
        <v>972</v>
      </c>
      <c r="E80" s="26">
        <f t="shared" ca="1" si="4"/>
        <v>21.64</v>
      </c>
      <c r="F80" s="28">
        <f t="shared" ca="1" si="5"/>
        <v>9.4205555555555556</v>
      </c>
      <c r="G80" s="28">
        <f t="shared" ca="1" si="6"/>
        <v>21.64</v>
      </c>
    </row>
    <row r="81" spans="4:7">
      <c r="D81" s="25">
        <f t="shared" ca="1" si="7"/>
        <v>973</v>
      </c>
      <c r="E81" s="26">
        <f t="shared" ca="1" si="4"/>
        <v>21.63</v>
      </c>
      <c r="F81" s="28">
        <f t="shared" ca="1" si="5"/>
        <v>9.5038888888888895</v>
      </c>
      <c r="G81" s="28">
        <f t="shared" ca="1" si="6"/>
        <v>21.63</v>
      </c>
    </row>
    <row r="82" spans="4:7">
      <c r="D82" s="25">
        <f t="shared" ca="1" si="7"/>
        <v>974</v>
      </c>
      <c r="E82" s="26">
        <f t="shared" ca="1" si="4"/>
        <v>21.63</v>
      </c>
      <c r="F82" s="28">
        <f t="shared" ca="1" si="5"/>
        <v>9.5872222222222216</v>
      </c>
      <c r="G82" s="28">
        <f t="shared" ca="1" si="6"/>
        <v>21.63</v>
      </c>
    </row>
    <row r="83" spans="4:7">
      <c r="D83" s="25">
        <f t="shared" ca="1" si="7"/>
        <v>975</v>
      </c>
      <c r="E83" s="26">
        <f t="shared" ca="1" si="4"/>
        <v>21.61</v>
      </c>
      <c r="F83" s="28">
        <f t="shared" ca="1" si="5"/>
        <v>9.6705555555555556</v>
      </c>
      <c r="G83" s="28">
        <f t="shared" ca="1" si="6"/>
        <v>21.61</v>
      </c>
    </row>
    <row r="84" spans="4:7">
      <c r="D84" s="25">
        <f t="shared" ca="1" si="7"/>
        <v>976</v>
      </c>
      <c r="E84" s="26">
        <f t="shared" ca="1" si="4"/>
        <v>21.6</v>
      </c>
      <c r="F84" s="28">
        <f t="shared" ca="1" si="5"/>
        <v>9.7538888888888895</v>
      </c>
      <c r="G84" s="28">
        <f t="shared" ca="1" si="6"/>
        <v>21.6</v>
      </c>
    </row>
    <row r="85" spans="4:7">
      <c r="D85" s="25">
        <f t="shared" ca="1" si="7"/>
        <v>977</v>
      </c>
      <c r="E85" s="26">
        <f t="shared" ca="1" si="4"/>
        <v>21.580000000000002</v>
      </c>
      <c r="F85" s="28">
        <f t="shared" ca="1" si="5"/>
        <v>9.8369444444444447</v>
      </c>
      <c r="G85" s="28">
        <f t="shared" ca="1" si="6"/>
        <v>21.580000000000002</v>
      </c>
    </row>
    <row r="86" spans="4:7">
      <c r="D86" s="25">
        <f t="shared" ca="1" si="7"/>
        <v>978</v>
      </c>
      <c r="E86" s="26">
        <f t="shared" ca="1" si="4"/>
        <v>21.560000000000002</v>
      </c>
      <c r="F86" s="28">
        <f t="shared" ca="1" si="5"/>
        <v>9.9202777777777786</v>
      </c>
      <c r="G86" s="28">
        <f t="shared" ca="1" si="6"/>
        <v>21.560000000000002</v>
      </c>
    </row>
    <row r="87" spans="4:7">
      <c r="D87" s="25">
        <f t="shared" ca="1" si="7"/>
        <v>979</v>
      </c>
      <c r="E87" s="26">
        <f t="shared" ca="1" si="4"/>
        <v>21.53</v>
      </c>
      <c r="F87" s="28">
        <f t="shared" ca="1" si="5"/>
        <v>10.003611111111111</v>
      </c>
      <c r="G87" s="28">
        <f t="shared" ca="1" si="6"/>
        <v>21.53</v>
      </c>
    </row>
    <row r="88" spans="4:7">
      <c r="D88" s="25">
        <f t="shared" ca="1" si="7"/>
        <v>980</v>
      </c>
      <c r="E88" s="26">
        <f t="shared" ca="1" si="4"/>
        <v>21.5</v>
      </c>
      <c r="F88" s="28">
        <f t="shared" ca="1" si="5"/>
        <v>10.086666666666666</v>
      </c>
      <c r="G88" s="28">
        <f t="shared" ca="1" si="6"/>
        <v>21.5</v>
      </c>
    </row>
    <row r="89" spans="4:7">
      <c r="D89" s="25">
        <f t="shared" ca="1" si="7"/>
        <v>981</v>
      </c>
      <c r="E89" s="26">
        <f t="shared" ca="1" si="4"/>
        <v>21.490000000000002</v>
      </c>
      <c r="F89" s="28">
        <f t="shared" ca="1" si="5"/>
        <v>10.17</v>
      </c>
      <c r="G89" s="28">
        <f t="shared" ca="1" si="6"/>
        <v>21.490000000000002</v>
      </c>
    </row>
    <row r="90" spans="4:7">
      <c r="D90" s="25">
        <f t="shared" ca="1" si="7"/>
        <v>982</v>
      </c>
      <c r="E90" s="26">
        <f t="shared" ca="1" si="4"/>
        <v>21.490000000000002</v>
      </c>
      <c r="F90" s="28">
        <f t="shared" ca="1" si="5"/>
        <v>10.253333333333334</v>
      </c>
      <c r="G90" s="28">
        <f t="shared" ca="1" si="6"/>
        <v>21.490000000000002</v>
      </c>
    </row>
    <row r="91" spans="4:7">
      <c r="D91" s="25">
        <f t="shared" ca="1" si="7"/>
        <v>983</v>
      </c>
      <c r="E91" s="26">
        <f t="shared" ca="1" si="4"/>
        <v>21.490000000000002</v>
      </c>
      <c r="F91" s="28">
        <f t="shared" ca="1" si="5"/>
        <v>10.336666666666666</v>
      </c>
      <c r="G91" s="28">
        <f t="shared" ca="1" si="6"/>
        <v>21.490000000000002</v>
      </c>
    </row>
    <row r="92" spans="4:7">
      <c r="D92" s="25">
        <f t="shared" ca="1" si="7"/>
        <v>984</v>
      </c>
      <c r="E92" s="26">
        <f t="shared" ca="1" si="4"/>
        <v>21.46</v>
      </c>
      <c r="F92" s="28">
        <f t="shared" ca="1" si="5"/>
        <v>10.42</v>
      </c>
      <c r="G92" s="28">
        <f t="shared" ca="1" si="6"/>
        <v>21.46</v>
      </c>
    </row>
    <row r="93" spans="4:7">
      <c r="D93" s="25">
        <f t="shared" ca="1" si="7"/>
        <v>985</v>
      </c>
      <c r="E93" s="26">
        <f t="shared" ca="1" si="4"/>
        <v>21.45</v>
      </c>
      <c r="F93" s="28">
        <f t="shared" ca="1" si="5"/>
        <v>10.503055555555555</v>
      </c>
      <c r="G93" s="28">
        <f t="shared" ca="1" si="6"/>
        <v>21.45</v>
      </c>
    </row>
    <row r="94" spans="4:7">
      <c r="D94" s="25">
        <f t="shared" ca="1" si="7"/>
        <v>986</v>
      </c>
      <c r="E94" s="26">
        <f t="shared" ca="1" si="4"/>
        <v>21.42</v>
      </c>
      <c r="F94" s="28">
        <f t="shared" ca="1" si="5"/>
        <v>10.586388888888889</v>
      </c>
      <c r="G94" s="28">
        <f t="shared" ca="1" si="6"/>
        <v>21.42</v>
      </c>
    </row>
    <row r="95" spans="4:7">
      <c r="D95" s="25">
        <f t="shared" ca="1" si="7"/>
        <v>987</v>
      </c>
      <c r="E95" s="26">
        <f t="shared" ca="1" si="4"/>
        <v>21.400000000000002</v>
      </c>
      <c r="F95" s="28">
        <f t="shared" ca="1" si="5"/>
        <v>10.669722222222223</v>
      </c>
      <c r="G95" s="28">
        <f t="shared" ca="1" si="6"/>
        <v>21.400000000000002</v>
      </c>
    </row>
    <row r="96" spans="4:7">
      <c r="D96" s="25">
        <f t="shared" ca="1" si="7"/>
        <v>988</v>
      </c>
      <c r="E96" s="26">
        <f t="shared" ca="1" si="4"/>
        <v>21.39</v>
      </c>
      <c r="F96" s="28">
        <f t="shared" ca="1" si="5"/>
        <v>10.753055555555555</v>
      </c>
      <c r="G96" s="28">
        <f t="shared" ca="1" si="6"/>
        <v>21.39</v>
      </c>
    </row>
    <row r="97" spans="4:7">
      <c r="D97" s="25">
        <f t="shared" ca="1" si="7"/>
        <v>989</v>
      </c>
      <c r="E97" s="26">
        <f t="shared" ca="1" si="4"/>
        <v>21.38</v>
      </c>
      <c r="F97" s="28">
        <f t="shared" ca="1" si="5"/>
        <v>10.83611111111111</v>
      </c>
      <c r="G97" s="28">
        <f t="shared" ca="1" si="6"/>
        <v>21.38</v>
      </c>
    </row>
    <row r="98" spans="4:7">
      <c r="D98" s="25">
        <f t="shared" ca="1" si="7"/>
        <v>990</v>
      </c>
      <c r="E98" s="26">
        <f t="shared" ca="1" si="4"/>
        <v>21.35</v>
      </c>
      <c r="F98" s="28">
        <f t="shared" ca="1" si="5"/>
        <v>10.919444444444444</v>
      </c>
      <c r="G98" s="28">
        <f t="shared" ca="1" si="6"/>
        <v>21.35</v>
      </c>
    </row>
    <row r="99" spans="4:7">
      <c r="D99" s="25">
        <f t="shared" ca="1" si="7"/>
        <v>991</v>
      </c>
      <c r="E99" s="26">
        <f t="shared" ca="1" si="4"/>
        <v>21.330000000000002</v>
      </c>
      <c r="F99" s="28">
        <f t="shared" ca="1" si="5"/>
        <v>11.002777777777778</v>
      </c>
      <c r="G99" s="28">
        <f t="shared" ca="1" si="6"/>
        <v>21.330000000000002</v>
      </c>
    </row>
    <row r="100" spans="4:7">
      <c r="D100" s="25">
        <f t="shared" ca="1" si="7"/>
        <v>992</v>
      </c>
      <c r="E100" s="26">
        <f t="shared" ca="1" si="4"/>
        <v>21.310000000000002</v>
      </c>
      <c r="F100" s="28">
        <f t="shared" ca="1" si="5"/>
        <v>11.085833333333333</v>
      </c>
      <c r="G100" s="28">
        <f t="shared" ca="1" si="6"/>
        <v>21.310000000000002</v>
      </c>
    </row>
    <row r="101" spans="4:7">
      <c r="D101" s="25">
        <f t="shared" ca="1" si="7"/>
        <v>993</v>
      </c>
      <c r="E101" s="26">
        <f t="shared" ca="1" si="4"/>
        <v>21.28</v>
      </c>
      <c r="F101" s="28">
        <f t="shared" ca="1" si="5"/>
        <v>11.169166666666667</v>
      </c>
      <c r="G101" s="28">
        <f t="shared" ca="1" si="6"/>
        <v>21.28</v>
      </c>
    </row>
    <row r="102" spans="4:7">
      <c r="D102" s="25">
        <f t="shared" ca="1" si="7"/>
        <v>994</v>
      </c>
      <c r="E102" s="26">
        <f t="shared" ca="1" si="4"/>
        <v>21.22</v>
      </c>
      <c r="F102" s="28">
        <f t="shared" ca="1" si="5"/>
        <v>11.252222222222223</v>
      </c>
      <c r="G102" s="28">
        <f t="shared" ca="1" si="6"/>
        <v>21.22</v>
      </c>
    </row>
    <row r="103" spans="4:7">
      <c r="D103" s="25">
        <f t="shared" ca="1" si="7"/>
        <v>995</v>
      </c>
      <c r="E103" s="26">
        <f t="shared" ca="1" si="4"/>
        <v>21.11</v>
      </c>
      <c r="F103" s="28">
        <f t="shared" ca="1" si="5"/>
        <v>11.335277777777778</v>
      </c>
      <c r="G103" s="28">
        <f t="shared" ca="1" si="6"/>
        <v>21.11</v>
      </c>
    </row>
    <row r="104" spans="4:7">
      <c r="D104" s="25">
        <f t="shared" ca="1" si="7"/>
        <v>996</v>
      </c>
      <c r="E104" s="26">
        <f t="shared" ca="1" si="4"/>
        <v>20.900000000000002</v>
      </c>
      <c r="F104" s="28">
        <f t="shared" ca="1" si="5"/>
        <v>11.418333333333333</v>
      </c>
      <c r="G104" s="28">
        <f t="shared" ca="1" si="6"/>
        <v>20.900000000000002</v>
      </c>
    </row>
    <row r="105" spans="4:7">
      <c r="D105" s="25">
        <f t="shared" ca="1" si="7"/>
        <v>997</v>
      </c>
      <c r="E105" s="26">
        <f t="shared" ca="1" si="4"/>
        <v>20.560000000000002</v>
      </c>
      <c r="F105" s="28">
        <f t="shared" ca="1" si="5"/>
        <v>11.501666666666667</v>
      </c>
      <c r="G105" s="28">
        <f t="shared" ca="1" si="6"/>
        <v>20.560000000000002</v>
      </c>
    </row>
    <row r="106" spans="4:7">
      <c r="D106" s="25">
        <f t="shared" ca="1" si="7"/>
        <v>998</v>
      </c>
      <c r="E106" s="26">
        <f t="shared" ca="1" si="4"/>
        <v>20.060000000000002</v>
      </c>
      <c r="F106" s="28">
        <f t="shared" ca="1" si="5"/>
        <v>11.584722222222222</v>
      </c>
      <c r="G106" s="28">
        <f t="shared" ca="1" si="6"/>
        <v>20.060000000000002</v>
      </c>
    </row>
    <row r="107" spans="4:7">
      <c r="D107" s="25">
        <f t="shared" ca="1" si="7"/>
        <v>999</v>
      </c>
      <c r="E107" s="26">
        <f t="shared" ca="1" si="4"/>
        <v>19.420000000000002</v>
      </c>
      <c r="F107" s="28">
        <f t="shared" ca="1" si="5"/>
        <v>11.668055555555556</v>
      </c>
      <c r="G107" s="28">
        <f t="shared" ca="1" si="6"/>
        <v>19.420000000000002</v>
      </c>
    </row>
    <row r="108" spans="4:7">
      <c r="D108" s="25" t="e">
        <f t="shared" ca="1" si="7"/>
        <v>#N/A</v>
      </c>
      <c r="E108" s="26" t="e">
        <f t="shared" ca="1" si="4"/>
        <v>#N/A</v>
      </c>
      <c r="F108" s="28" t="e">
        <f t="shared" ca="1" si="5"/>
        <v>#N/A</v>
      </c>
      <c r="G108" s="28" t="e">
        <f t="shared" ca="1" si="6"/>
        <v>#N/A</v>
      </c>
    </row>
    <row r="109" spans="4:7">
      <c r="D109" s="25" t="e">
        <f t="shared" ca="1" si="7"/>
        <v>#N/A</v>
      </c>
      <c r="E109" s="26" t="e">
        <f t="shared" ca="1" si="4"/>
        <v>#N/A</v>
      </c>
      <c r="F109" s="28" t="e">
        <f t="shared" ca="1" si="5"/>
        <v>#N/A</v>
      </c>
      <c r="G109" s="28" t="e">
        <f t="shared" ca="1" si="6"/>
        <v>#N/A</v>
      </c>
    </row>
    <row r="110" spans="4:7">
      <c r="D110" s="25" t="e">
        <f t="shared" ca="1" si="7"/>
        <v>#N/A</v>
      </c>
      <c r="E110" s="26" t="e">
        <f t="shared" ca="1" si="4"/>
        <v>#N/A</v>
      </c>
      <c r="F110" s="28" t="e">
        <f t="shared" ca="1" si="5"/>
        <v>#N/A</v>
      </c>
      <c r="G110" s="28" t="e">
        <f t="shared" ca="1" si="6"/>
        <v>#N/A</v>
      </c>
    </row>
    <row r="111" spans="4:7">
      <c r="D111" s="25" t="e">
        <f t="shared" ca="1" si="7"/>
        <v>#N/A</v>
      </c>
      <c r="E111" s="26" t="e">
        <f t="shared" ca="1" si="4"/>
        <v>#N/A</v>
      </c>
      <c r="F111" s="28" t="e">
        <f t="shared" ca="1" si="5"/>
        <v>#N/A</v>
      </c>
      <c r="G111" s="28" t="e">
        <f t="shared" ca="1" si="6"/>
        <v>#N/A</v>
      </c>
    </row>
    <row r="112" spans="4:7">
      <c r="D112" s="25" t="e">
        <f t="shared" ca="1" si="7"/>
        <v>#N/A</v>
      </c>
      <c r="E112" s="26" t="e">
        <f t="shared" ca="1" si="4"/>
        <v>#N/A</v>
      </c>
      <c r="F112" s="28" t="e">
        <f t="shared" ca="1" si="5"/>
        <v>#N/A</v>
      </c>
      <c r="G112" s="28" t="e">
        <f t="shared" ca="1" si="6"/>
        <v>#N/A</v>
      </c>
    </row>
    <row r="113" spans="4:7">
      <c r="D113" s="25" t="e">
        <f t="shared" ca="1" si="7"/>
        <v>#N/A</v>
      </c>
      <c r="E113" s="26" t="e">
        <f t="shared" ca="1" si="4"/>
        <v>#N/A</v>
      </c>
      <c r="F113" s="28" t="e">
        <f t="shared" ca="1" si="5"/>
        <v>#N/A</v>
      </c>
      <c r="G113" s="28" t="e">
        <f t="shared" ca="1" si="6"/>
        <v>#N/A</v>
      </c>
    </row>
    <row r="114" spans="4:7">
      <c r="D114" s="25" t="e">
        <f t="shared" ca="1" si="7"/>
        <v>#N/A</v>
      </c>
      <c r="E114" s="26" t="e">
        <f t="shared" ca="1" si="4"/>
        <v>#N/A</v>
      </c>
      <c r="F114" s="28" t="e">
        <f t="shared" ca="1" si="5"/>
        <v>#N/A</v>
      </c>
      <c r="G114" s="28" t="e">
        <f t="shared" ca="1" si="6"/>
        <v>#N/A</v>
      </c>
    </row>
    <row r="115" spans="4:7">
      <c r="D115" s="25" t="e">
        <f t="shared" ca="1" si="7"/>
        <v>#N/A</v>
      </c>
      <c r="E115" s="26" t="e">
        <f t="shared" ca="1" si="4"/>
        <v>#N/A</v>
      </c>
      <c r="F115" s="28" t="e">
        <f t="shared" ca="1" si="5"/>
        <v>#N/A</v>
      </c>
      <c r="G115" s="28" t="e">
        <f t="shared" ca="1" si="6"/>
        <v>#N/A</v>
      </c>
    </row>
    <row r="116" spans="4:7">
      <c r="D116" s="25" t="e">
        <f t="shared" ca="1" si="7"/>
        <v>#N/A</v>
      </c>
      <c r="E116" s="26" t="e">
        <f t="shared" ca="1" si="4"/>
        <v>#N/A</v>
      </c>
      <c r="F116" s="28" t="e">
        <f t="shared" ca="1" si="5"/>
        <v>#N/A</v>
      </c>
      <c r="G116" s="28" t="e">
        <f t="shared" ca="1" si="6"/>
        <v>#N/A</v>
      </c>
    </row>
    <row r="117" spans="4:7">
      <c r="D117" s="25" t="e">
        <f t="shared" ca="1" si="7"/>
        <v>#N/A</v>
      </c>
      <c r="E117" s="26" t="e">
        <f t="shared" ca="1" si="4"/>
        <v>#N/A</v>
      </c>
      <c r="F117" s="28" t="e">
        <f t="shared" ca="1" si="5"/>
        <v>#N/A</v>
      </c>
      <c r="G117" s="28" t="e">
        <f t="shared" ca="1" si="6"/>
        <v>#N/A</v>
      </c>
    </row>
    <row r="118" spans="4:7">
      <c r="D118" s="25" t="e">
        <f t="shared" ca="1" si="7"/>
        <v>#N/A</v>
      </c>
      <c r="E118" s="26" t="e">
        <f t="shared" ca="1" si="4"/>
        <v>#N/A</v>
      </c>
      <c r="F118" s="28" t="e">
        <f t="shared" ca="1" si="5"/>
        <v>#N/A</v>
      </c>
      <c r="G118" s="28" t="e">
        <f t="shared" ca="1" si="6"/>
        <v>#N/A</v>
      </c>
    </row>
    <row r="119" spans="4:7">
      <c r="D119" s="25" t="e">
        <f t="shared" ca="1" si="7"/>
        <v>#N/A</v>
      </c>
      <c r="E119" s="26" t="e">
        <f t="shared" ca="1" si="4"/>
        <v>#N/A</v>
      </c>
      <c r="F119" s="28" t="e">
        <f t="shared" ca="1" si="5"/>
        <v>#N/A</v>
      </c>
      <c r="G119" s="28" t="e">
        <f t="shared" ca="1" si="6"/>
        <v>#N/A</v>
      </c>
    </row>
    <row r="120" spans="4:7">
      <c r="D120" s="25" t="e">
        <f t="shared" ca="1" si="7"/>
        <v>#N/A</v>
      </c>
      <c r="E120" s="26" t="e">
        <f t="shared" ca="1" si="4"/>
        <v>#N/A</v>
      </c>
      <c r="F120" s="28" t="e">
        <f t="shared" ca="1" si="5"/>
        <v>#N/A</v>
      </c>
      <c r="G120" s="28" t="e">
        <f t="shared" ca="1" si="6"/>
        <v>#N/A</v>
      </c>
    </row>
    <row r="121" spans="4:7">
      <c r="D121" s="25" t="e">
        <f t="shared" ca="1" si="7"/>
        <v>#N/A</v>
      </c>
      <c r="E121" s="26" t="e">
        <f t="shared" ca="1" si="4"/>
        <v>#N/A</v>
      </c>
      <c r="F121" s="28" t="e">
        <f t="shared" ca="1" si="5"/>
        <v>#N/A</v>
      </c>
      <c r="G121" s="28" t="e">
        <f t="shared" ca="1" si="6"/>
        <v>#N/A</v>
      </c>
    </row>
    <row r="122" spans="4:7">
      <c r="D122" s="25" t="e">
        <f t="shared" ca="1" si="7"/>
        <v>#N/A</v>
      </c>
      <c r="E122" s="26" t="e">
        <f t="shared" ca="1" si="4"/>
        <v>#N/A</v>
      </c>
      <c r="F122" s="28" t="e">
        <f t="shared" ca="1" si="5"/>
        <v>#N/A</v>
      </c>
      <c r="G122" s="28" t="e">
        <f t="shared" ca="1" si="6"/>
        <v>#N/A</v>
      </c>
    </row>
    <row r="123" spans="4:7">
      <c r="D123" s="25" t="e">
        <f t="shared" ca="1" si="7"/>
        <v>#N/A</v>
      </c>
      <c r="E123" s="26" t="e">
        <f t="shared" ca="1" si="4"/>
        <v>#N/A</v>
      </c>
      <c r="F123" s="28" t="e">
        <f t="shared" ca="1" si="5"/>
        <v>#N/A</v>
      </c>
      <c r="G123" s="28" t="e">
        <f t="shared" ca="1" si="6"/>
        <v>#N/A</v>
      </c>
    </row>
    <row r="124" spans="4:7">
      <c r="D124" s="25" t="e">
        <f t="shared" ca="1" si="7"/>
        <v>#N/A</v>
      </c>
      <c r="E124" s="26" t="e">
        <f t="shared" ca="1" si="4"/>
        <v>#N/A</v>
      </c>
      <c r="F124" s="28" t="e">
        <f t="shared" ca="1" si="5"/>
        <v>#N/A</v>
      </c>
      <c r="G124" s="28" t="e">
        <f t="shared" ca="1" si="6"/>
        <v>#N/A</v>
      </c>
    </row>
    <row r="125" spans="4:7">
      <c r="D125" s="25" t="e">
        <f t="shared" ca="1" si="7"/>
        <v>#N/A</v>
      </c>
      <c r="E125" s="26" t="e">
        <f t="shared" ca="1" si="4"/>
        <v>#N/A</v>
      </c>
      <c r="F125" s="28" t="e">
        <f t="shared" ca="1" si="5"/>
        <v>#N/A</v>
      </c>
      <c r="G125" s="28" t="e">
        <f t="shared" ca="1" si="6"/>
        <v>#N/A</v>
      </c>
    </row>
    <row r="126" spans="4:7">
      <c r="D126" s="25" t="e">
        <f t="shared" ca="1" si="7"/>
        <v>#N/A</v>
      </c>
      <c r="E126" s="26" t="e">
        <f t="shared" ca="1" si="4"/>
        <v>#N/A</v>
      </c>
      <c r="F126" s="28" t="e">
        <f t="shared" ca="1" si="5"/>
        <v>#N/A</v>
      </c>
      <c r="G126" s="28" t="e">
        <f t="shared" ca="1" si="6"/>
        <v>#N/A</v>
      </c>
    </row>
    <row r="127" spans="4:7">
      <c r="D127" s="25" t="e">
        <f t="shared" ca="1" si="7"/>
        <v>#N/A</v>
      </c>
      <c r="E127" s="26" t="e">
        <f t="shared" ca="1" si="4"/>
        <v>#N/A</v>
      </c>
      <c r="F127" s="28" t="e">
        <f t="shared" ca="1" si="5"/>
        <v>#N/A</v>
      </c>
      <c r="G127" s="28" t="e">
        <f t="shared" ca="1" si="6"/>
        <v>#N/A</v>
      </c>
    </row>
    <row r="128" spans="4:7">
      <c r="D128" s="25" t="e">
        <f t="shared" ca="1" si="7"/>
        <v>#N/A</v>
      </c>
      <c r="E128" s="26" t="e">
        <f t="shared" ca="1" si="4"/>
        <v>#N/A</v>
      </c>
      <c r="F128" s="28" t="e">
        <f t="shared" ca="1" si="5"/>
        <v>#N/A</v>
      </c>
      <c r="G128" s="28" t="e">
        <f t="shared" ca="1" si="6"/>
        <v>#N/A</v>
      </c>
    </row>
    <row r="129" spans="4:7">
      <c r="D129" s="25" t="e">
        <f t="shared" ca="1" si="7"/>
        <v>#N/A</v>
      </c>
      <c r="E129" s="26" t="e">
        <f t="shared" ca="1" si="4"/>
        <v>#N/A</v>
      </c>
      <c r="F129" s="28" t="e">
        <f t="shared" ca="1" si="5"/>
        <v>#N/A</v>
      </c>
      <c r="G129" s="28" t="e">
        <f t="shared" ca="1" si="6"/>
        <v>#N/A</v>
      </c>
    </row>
    <row r="130" spans="4:7">
      <c r="D130" s="25" t="e">
        <f t="shared" ca="1" si="7"/>
        <v>#N/A</v>
      </c>
      <c r="E130" s="26" t="e">
        <f t="shared" ca="1" si="4"/>
        <v>#N/A</v>
      </c>
      <c r="F130" s="28" t="e">
        <f t="shared" ca="1" si="5"/>
        <v>#N/A</v>
      </c>
      <c r="G130" s="28" t="e">
        <f t="shared" ca="1" si="6"/>
        <v>#N/A</v>
      </c>
    </row>
    <row r="131" spans="4:7">
      <c r="D131" s="25" t="e">
        <f t="shared" ca="1" si="7"/>
        <v>#N/A</v>
      </c>
      <c r="E131" s="26" t="e">
        <f t="shared" ca="1" si="4"/>
        <v>#N/A</v>
      </c>
      <c r="F131" s="28" t="e">
        <f t="shared" ca="1" si="5"/>
        <v>#N/A</v>
      </c>
      <c r="G131" s="28" t="e">
        <f t="shared" ca="1" si="6"/>
        <v>#N/A</v>
      </c>
    </row>
    <row r="132" spans="4:7">
      <c r="D132" s="25" t="e">
        <f t="shared" ca="1" si="7"/>
        <v>#N/A</v>
      </c>
      <c r="E132" s="26" t="e">
        <f t="shared" ref="E132:E195" ca="1" si="8">INDIRECT("SQM!$L$"&amp;D132)</f>
        <v>#N/A</v>
      </c>
      <c r="F132" s="28" t="e">
        <f t="shared" ref="F132:F195" ca="1" si="9">INDIRECT("SQM!$O$"&amp;D132)</f>
        <v>#N/A</v>
      </c>
      <c r="G132" s="28" t="e">
        <f t="shared" ref="G132:G195" ca="1" si="10">INDIRECT("SQM!$AB$"&amp;D132)</f>
        <v>#N/A</v>
      </c>
    </row>
    <row r="133" spans="4:7">
      <c r="D133" s="25" t="e">
        <f t="shared" ref="D133:D196" ca="1" si="11">IF(D132+1&lt;$J$1,D132+1,NA())</f>
        <v>#N/A</v>
      </c>
      <c r="E133" s="26" t="e">
        <f t="shared" ca="1" si="8"/>
        <v>#N/A</v>
      </c>
      <c r="F133" s="28" t="e">
        <f t="shared" ca="1" si="9"/>
        <v>#N/A</v>
      </c>
      <c r="G133" s="28" t="e">
        <f t="shared" ca="1" si="10"/>
        <v>#N/A</v>
      </c>
    </row>
    <row r="134" spans="4:7">
      <c r="D134" s="25" t="e">
        <f t="shared" ca="1" si="11"/>
        <v>#N/A</v>
      </c>
      <c r="E134" s="26" t="e">
        <f t="shared" ca="1" si="8"/>
        <v>#N/A</v>
      </c>
      <c r="F134" s="28" t="e">
        <f t="shared" ca="1" si="9"/>
        <v>#N/A</v>
      </c>
      <c r="G134" s="28" t="e">
        <f t="shared" ca="1" si="10"/>
        <v>#N/A</v>
      </c>
    </row>
    <row r="135" spans="4:7">
      <c r="D135" s="25" t="e">
        <f t="shared" ca="1" si="11"/>
        <v>#N/A</v>
      </c>
      <c r="E135" s="26" t="e">
        <f t="shared" ca="1" si="8"/>
        <v>#N/A</v>
      </c>
      <c r="F135" s="28" t="e">
        <f t="shared" ca="1" si="9"/>
        <v>#N/A</v>
      </c>
      <c r="G135" s="28" t="e">
        <f t="shared" ca="1" si="10"/>
        <v>#N/A</v>
      </c>
    </row>
    <row r="136" spans="4:7">
      <c r="D136" s="25" t="e">
        <f t="shared" ca="1" si="11"/>
        <v>#N/A</v>
      </c>
      <c r="E136" s="26" t="e">
        <f t="shared" ca="1" si="8"/>
        <v>#N/A</v>
      </c>
      <c r="F136" s="28" t="e">
        <f t="shared" ca="1" si="9"/>
        <v>#N/A</v>
      </c>
      <c r="G136" s="28" t="e">
        <f t="shared" ca="1" si="10"/>
        <v>#N/A</v>
      </c>
    </row>
    <row r="137" spans="4:7">
      <c r="D137" s="25" t="e">
        <f t="shared" ca="1" si="11"/>
        <v>#N/A</v>
      </c>
      <c r="E137" s="26" t="e">
        <f t="shared" ca="1" si="8"/>
        <v>#N/A</v>
      </c>
      <c r="F137" s="28" t="e">
        <f t="shared" ca="1" si="9"/>
        <v>#N/A</v>
      </c>
      <c r="G137" s="28" t="e">
        <f t="shared" ca="1" si="10"/>
        <v>#N/A</v>
      </c>
    </row>
    <row r="138" spans="4:7">
      <c r="D138" s="25" t="e">
        <f t="shared" ca="1" si="11"/>
        <v>#N/A</v>
      </c>
      <c r="E138" s="26" t="e">
        <f t="shared" ca="1" si="8"/>
        <v>#N/A</v>
      </c>
      <c r="F138" s="28" t="e">
        <f t="shared" ca="1" si="9"/>
        <v>#N/A</v>
      </c>
      <c r="G138" s="28" t="e">
        <f t="shared" ca="1" si="10"/>
        <v>#N/A</v>
      </c>
    </row>
    <row r="139" spans="4:7">
      <c r="D139" s="25" t="e">
        <f t="shared" ca="1" si="11"/>
        <v>#N/A</v>
      </c>
      <c r="E139" s="26" t="e">
        <f t="shared" ca="1" si="8"/>
        <v>#N/A</v>
      </c>
      <c r="F139" s="28" t="e">
        <f t="shared" ca="1" si="9"/>
        <v>#N/A</v>
      </c>
      <c r="G139" s="28" t="e">
        <f t="shared" ca="1" si="10"/>
        <v>#N/A</v>
      </c>
    </row>
    <row r="140" spans="4:7">
      <c r="D140" s="25" t="e">
        <f t="shared" ca="1" si="11"/>
        <v>#N/A</v>
      </c>
      <c r="E140" s="26" t="e">
        <f t="shared" ca="1" si="8"/>
        <v>#N/A</v>
      </c>
      <c r="F140" s="28" t="e">
        <f t="shared" ca="1" si="9"/>
        <v>#N/A</v>
      </c>
      <c r="G140" s="28" t="e">
        <f t="shared" ca="1" si="10"/>
        <v>#N/A</v>
      </c>
    </row>
    <row r="141" spans="4:7">
      <c r="D141" s="25" t="e">
        <f t="shared" ca="1" si="11"/>
        <v>#N/A</v>
      </c>
      <c r="E141" s="26" t="e">
        <f t="shared" ca="1" si="8"/>
        <v>#N/A</v>
      </c>
      <c r="F141" s="28" t="e">
        <f t="shared" ca="1" si="9"/>
        <v>#N/A</v>
      </c>
      <c r="G141" s="28" t="e">
        <f t="shared" ca="1" si="10"/>
        <v>#N/A</v>
      </c>
    </row>
    <row r="142" spans="4:7">
      <c r="D142" s="25" t="e">
        <f t="shared" ca="1" si="11"/>
        <v>#N/A</v>
      </c>
      <c r="E142" s="26" t="e">
        <f t="shared" ca="1" si="8"/>
        <v>#N/A</v>
      </c>
      <c r="F142" s="28" t="e">
        <f t="shared" ca="1" si="9"/>
        <v>#N/A</v>
      </c>
      <c r="G142" s="28" t="e">
        <f t="shared" ca="1" si="10"/>
        <v>#N/A</v>
      </c>
    </row>
    <row r="143" spans="4:7">
      <c r="D143" s="25" t="e">
        <f t="shared" ca="1" si="11"/>
        <v>#N/A</v>
      </c>
      <c r="E143" s="26" t="e">
        <f t="shared" ca="1" si="8"/>
        <v>#N/A</v>
      </c>
      <c r="F143" s="28" t="e">
        <f t="shared" ca="1" si="9"/>
        <v>#N/A</v>
      </c>
      <c r="G143" s="28" t="e">
        <f t="shared" ca="1" si="10"/>
        <v>#N/A</v>
      </c>
    </row>
    <row r="144" spans="4:7">
      <c r="D144" s="25" t="e">
        <f t="shared" ca="1" si="11"/>
        <v>#N/A</v>
      </c>
      <c r="E144" s="26" t="e">
        <f t="shared" ca="1" si="8"/>
        <v>#N/A</v>
      </c>
      <c r="F144" s="28" t="e">
        <f t="shared" ca="1" si="9"/>
        <v>#N/A</v>
      </c>
      <c r="G144" s="28" t="e">
        <f t="shared" ca="1" si="10"/>
        <v>#N/A</v>
      </c>
    </row>
    <row r="145" spans="4:7">
      <c r="D145" s="25" t="e">
        <f t="shared" ca="1" si="11"/>
        <v>#N/A</v>
      </c>
      <c r="E145" s="26" t="e">
        <f t="shared" ca="1" si="8"/>
        <v>#N/A</v>
      </c>
      <c r="F145" s="28" t="e">
        <f t="shared" ca="1" si="9"/>
        <v>#N/A</v>
      </c>
      <c r="G145" s="28" t="e">
        <f t="shared" ca="1" si="10"/>
        <v>#N/A</v>
      </c>
    </row>
    <row r="146" spans="4:7">
      <c r="D146" s="25" t="e">
        <f t="shared" ca="1" si="11"/>
        <v>#N/A</v>
      </c>
      <c r="E146" s="26" t="e">
        <f t="shared" ca="1" si="8"/>
        <v>#N/A</v>
      </c>
      <c r="F146" s="28" t="e">
        <f t="shared" ca="1" si="9"/>
        <v>#N/A</v>
      </c>
      <c r="G146" s="28" t="e">
        <f t="shared" ca="1" si="10"/>
        <v>#N/A</v>
      </c>
    </row>
    <row r="147" spans="4:7">
      <c r="D147" s="25" t="e">
        <f t="shared" ca="1" si="11"/>
        <v>#N/A</v>
      </c>
      <c r="E147" s="26" t="e">
        <f t="shared" ca="1" si="8"/>
        <v>#N/A</v>
      </c>
      <c r="F147" s="28" t="e">
        <f t="shared" ca="1" si="9"/>
        <v>#N/A</v>
      </c>
      <c r="G147" s="28" t="e">
        <f t="shared" ca="1" si="10"/>
        <v>#N/A</v>
      </c>
    </row>
    <row r="148" spans="4:7">
      <c r="D148" s="25" t="e">
        <f t="shared" ca="1" si="11"/>
        <v>#N/A</v>
      </c>
      <c r="E148" s="26" t="e">
        <f t="shared" ca="1" si="8"/>
        <v>#N/A</v>
      </c>
      <c r="F148" s="28" t="e">
        <f t="shared" ca="1" si="9"/>
        <v>#N/A</v>
      </c>
      <c r="G148" s="28" t="e">
        <f t="shared" ca="1" si="10"/>
        <v>#N/A</v>
      </c>
    </row>
    <row r="149" spans="4:7">
      <c r="D149" s="25" t="e">
        <f t="shared" ca="1" si="11"/>
        <v>#N/A</v>
      </c>
      <c r="E149" s="26" t="e">
        <f t="shared" ca="1" si="8"/>
        <v>#N/A</v>
      </c>
      <c r="F149" s="28" t="e">
        <f t="shared" ca="1" si="9"/>
        <v>#N/A</v>
      </c>
      <c r="G149" s="28" t="e">
        <f t="shared" ca="1" si="10"/>
        <v>#N/A</v>
      </c>
    </row>
    <row r="150" spans="4:7">
      <c r="D150" s="25" t="e">
        <f t="shared" ca="1" si="11"/>
        <v>#N/A</v>
      </c>
      <c r="E150" s="26" t="e">
        <f t="shared" ca="1" si="8"/>
        <v>#N/A</v>
      </c>
      <c r="F150" s="28" t="e">
        <f t="shared" ca="1" si="9"/>
        <v>#N/A</v>
      </c>
      <c r="G150" s="28" t="e">
        <f t="shared" ca="1" si="10"/>
        <v>#N/A</v>
      </c>
    </row>
    <row r="151" spans="4:7">
      <c r="D151" s="25" t="e">
        <f t="shared" ca="1" si="11"/>
        <v>#N/A</v>
      </c>
      <c r="E151" s="26" t="e">
        <f t="shared" ca="1" si="8"/>
        <v>#N/A</v>
      </c>
      <c r="F151" s="28" t="e">
        <f t="shared" ca="1" si="9"/>
        <v>#N/A</v>
      </c>
      <c r="G151" s="28" t="e">
        <f t="shared" ca="1" si="10"/>
        <v>#N/A</v>
      </c>
    </row>
    <row r="152" spans="4:7">
      <c r="D152" s="25" t="e">
        <f t="shared" ca="1" si="11"/>
        <v>#N/A</v>
      </c>
      <c r="E152" s="26" t="e">
        <f t="shared" ca="1" si="8"/>
        <v>#N/A</v>
      </c>
      <c r="F152" s="28" t="e">
        <f t="shared" ca="1" si="9"/>
        <v>#N/A</v>
      </c>
      <c r="G152" s="28" t="e">
        <f t="shared" ca="1" si="10"/>
        <v>#N/A</v>
      </c>
    </row>
    <row r="153" spans="4:7">
      <c r="D153" s="25" t="e">
        <f t="shared" ca="1" si="11"/>
        <v>#N/A</v>
      </c>
      <c r="E153" s="26" t="e">
        <f t="shared" ca="1" si="8"/>
        <v>#N/A</v>
      </c>
      <c r="F153" s="28" t="e">
        <f t="shared" ca="1" si="9"/>
        <v>#N/A</v>
      </c>
      <c r="G153" s="28" t="e">
        <f t="shared" ca="1" si="10"/>
        <v>#N/A</v>
      </c>
    </row>
    <row r="154" spans="4:7">
      <c r="D154" s="25" t="e">
        <f t="shared" ca="1" si="11"/>
        <v>#N/A</v>
      </c>
      <c r="E154" s="26" t="e">
        <f t="shared" ca="1" si="8"/>
        <v>#N/A</v>
      </c>
      <c r="F154" s="28" t="e">
        <f t="shared" ca="1" si="9"/>
        <v>#N/A</v>
      </c>
      <c r="G154" s="28" t="e">
        <f t="shared" ca="1" si="10"/>
        <v>#N/A</v>
      </c>
    </row>
    <row r="155" spans="4:7">
      <c r="D155" s="25" t="e">
        <f t="shared" ca="1" si="11"/>
        <v>#N/A</v>
      </c>
      <c r="E155" s="26" t="e">
        <f t="shared" ca="1" si="8"/>
        <v>#N/A</v>
      </c>
      <c r="F155" s="28" t="e">
        <f t="shared" ca="1" si="9"/>
        <v>#N/A</v>
      </c>
      <c r="G155" s="28" t="e">
        <f t="shared" ca="1" si="10"/>
        <v>#N/A</v>
      </c>
    </row>
    <row r="156" spans="4:7">
      <c r="D156" s="25" t="e">
        <f t="shared" ca="1" si="11"/>
        <v>#N/A</v>
      </c>
      <c r="E156" s="26" t="e">
        <f t="shared" ca="1" si="8"/>
        <v>#N/A</v>
      </c>
      <c r="F156" s="28" t="e">
        <f t="shared" ca="1" si="9"/>
        <v>#N/A</v>
      </c>
      <c r="G156" s="28" t="e">
        <f t="shared" ca="1" si="10"/>
        <v>#N/A</v>
      </c>
    </row>
    <row r="157" spans="4:7">
      <c r="D157" s="25" t="e">
        <f t="shared" ca="1" si="11"/>
        <v>#N/A</v>
      </c>
      <c r="E157" s="26" t="e">
        <f t="shared" ca="1" si="8"/>
        <v>#N/A</v>
      </c>
      <c r="F157" s="28" t="e">
        <f t="shared" ca="1" si="9"/>
        <v>#N/A</v>
      </c>
      <c r="G157" s="28" t="e">
        <f t="shared" ca="1" si="10"/>
        <v>#N/A</v>
      </c>
    </row>
    <row r="158" spans="4:7">
      <c r="D158" s="25" t="e">
        <f t="shared" ca="1" si="11"/>
        <v>#N/A</v>
      </c>
      <c r="E158" s="26" t="e">
        <f t="shared" ca="1" si="8"/>
        <v>#N/A</v>
      </c>
      <c r="F158" s="28" t="e">
        <f t="shared" ca="1" si="9"/>
        <v>#N/A</v>
      </c>
      <c r="G158" s="28" t="e">
        <f t="shared" ca="1" si="10"/>
        <v>#N/A</v>
      </c>
    </row>
    <row r="159" spans="4:7">
      <c r="D159" s="25" t="e">
        <f t="shared" ca="1" si="11"/>
        <v>#N/A</v>
      </c>
      <c r="E159" s="26" t="e">
        <f t="shared" ca="1" si="8"/>
        <v>#N/A</v>
      </c>
      <c r="F159" s="28" t="e">
        <f t="shared" ca="1" si="9"/>
        <v>#N/A</v>
      </c>
      <c r="G159" s="28" t="e">
        <f t="shared" ca="1" si="10"/>
        <v>#N/A</v>
      </c>
    </row>
    <row r="160" spans="4:7">
      <c r="D160" s="25" t="e">
        <f t="shared" ca="1" si="11"/>
        <v>#N/A</v>
      </c>
      <c r="E160" s="26" t="e">
        <f t="shared" ca="1" si="8"/>
        <v>#N/A</v>
      </c>
      <c r="F160" s="28" t="e">
        <f t="shared" ca="1" si="9"/>
        <v>#N/A</v>
      </c>
      <c r="G160" s="28" t="e">
        <f t="shared" ca="1" si="10"/>
        <v>#N/A</v>
      </c>
    </row>
    <row r="161" spans="4:7">
      <c r="D161" s="25" t="e">
        <f t="shared" ca="1" si="11"/>
        <v>#N/A</v>
      </c>
      <c r="E161" s="26" t="e">
        <f t="shared" ca="1" si="8"/>
        <v>#N/A</v>
      </c>
      <c r="F161" s="28" t="e">
        <f t="shared" ca="1" si="9"/>
        <v>#N/A</v>
      </c>
      <c r="G161" s="28" t="e">
        <f t="shared" ca="1" si="10"/>
        <v>#N/A</v>
      </c>
    </row>
    <row r="162" spans="4:7">
      <c r="D162" s="25" t="e">
        <f t="shared" ca="1" si="11"/>
        <v>#N/A</v>
      </c>
      <c r="E162" s="26" t="e">
        <f t="shared" ca="1" si="8"/>
        <v>#N/A</v>
      </c>
      <c r="F162" s="28" t="e">
        <f t="shared" ca="1" si="9"/>
        <v>#N/A</v>
      </c>
      <c r="G162" s="28" t="e">
        <f t="shared" ca="1" si="10"/>
        <v>#N/A</v>
      </c>
    </row>
    <row r="163" spans="4:7">
      <c r="D163" s="25" t="e">
        <f t="shared" ca="1" si="11"/>
        <v>#N/A</v>
      </c>
      <c r="E163" s="26" t="e">
        <f t="shared" ca="1" si="8"/>
        <v>#N/A</v>
      </c>
      <c r="F163" s="28" t="e">
        <f t="shared" ca="1" si="9"/>
        <v>#N/A</v>
      </c>
      <c r="G163" s="28" t="e">
        <f t="shared" ca="1" si="10"/>
        <v>#N/A</v>
      </c>
    </row>
    <row r="164" spans="4:7">
      <c r="D164" s="25" t="e">
        <f t="shared" ca="1" si="11"/>
        <v>#N/A</v>
      </c>
      <c r="E164" s="26" t="e">
        <f t="shared" ca="1" si="8"/>
        <v>#N/A</v>
      </c>
      <c r="F164" s="28" t="e">
        <f t="shared" ca="1" si="9"/>
        <v>#N/A</v>
      </c>
      <c r="G164" s="28" t="e">
        <f t="shared" ca="1" si="10"/>
        <v>#N/A</v>
      </c>
    </row>
    <row r="165" spans="4:7">
      <c r="D165" s="25" t="e">
        <f t="shared" ca="1" si="11"/>
        <v>#N/A</v>
      </c>
      <c r="E165" s="26" t="e">
        <f t="shared" ca="1" si="8"/>
        <v>#N/A</v>
      </c>
      <c r="F165" s="28" t="e">
        <f t="shared" ca="1" si="9"/>
        <v>#N/A</v>
      </c>
      <c r="G165" s="28" t="e">
        <f t="shared" ca="1" si="10"/>
        <v>#N/A</v>
      </c>
    </row>
    <row r="166" spans="4:7">
      <c r="D166" s="25" t="e">
        <f t="shared" ca="1" si="11"/>
        <v>#N/A</v>
      </c>
      <c r="E166" s="26" t="e">
        <f t="shared" ca="1" si="8"/>
        <v>#N/A</v>
      </c>
      <c r="F166" s="28" t="e">
        <f t="shared" ca="1" si="9"/>
        <v>#N/A</v>
      </c>
      <c r="G166" s="28" t="e">
        <f t="shared" ca="1" si="10"/>
        <v>#N/A</v>
      </c>
    </row>
    <row r="167" spans="4:7">
      <c r="D167" s="25" t="e">
        <f t="shared" ca="1" si="11"/>
        <v>#N/A</v>
      </c>
      <c r="E167" s="26" t="e">
        <f t="shared" ca="1" si="8"/>
        <v>#N/A</v>
      </c>
      <c r="F167" s="28" t="e">
        <f t="shared" ca="1" si="9"/>
        <v>#N/A</v>
      </c>
      <c r="G167" s="28" t="e">
        <f t="shared" ca="1" si="10"/>
        <v>#N/A</v>
      </c>
    </row>
    <row r="168" spans="4:7">
      <c r="D168" s="25" t="e">
        <f t="shared" ca="1" si="11"/>
        <v>#N/A</v>
      </c>
      <c r="E168" s="26" t="e">
        <f t="shared" ca="1" si="8"/>
        <v>#N/A</v>
      </c>
      <c r="F168" s="28" t="e">
        <f t="shared" ca="1" si="9"/>
        <v>#N/A</v>
      </c>
      <c r="G168" s="28" t="e">
        <f t="shared" ca="1" si="10"/>
        <v>#N/A</v>
      </c>
    </row>
    <row r="169" spans="4:7">
      <c r="D169" s="25" t="e">
        <f t="shared" ca="1" si="11"/>
        <v>#N/A</v>
      </c>
      <c r="E169" s="26" t="e">
        <f t="shared" ca="1" si="8"/>
        <v>#N/A</v>
      </c>
      <c r="F169" s="28" t="e">
        <f t="shared" ca="1" si="9"/>
        <v>#N/A</v>
      </c>
      <c r="G169" s="28" t="e">
        <f t="shared" ca="1" si="10"/>
        <v>#N/A</v>
      </c>
    </row>
    <row r="170" spans="4:7">
      <c r="D170" s="25" t="e">
        <f t="shared" ca="1" si="11"/>
        <v>#N/A</v>
      </c>
      <c r="E170" s="26" t="e">
        <f t="shared" ca="1" si="8"/>
        <v>#N/A</v>
      </c>
      <c r="F170" s="28" t="e">
        <f t="shared" ca="1" si="9"/>
        <v>#N/A</v>
      </c>
      <c r="G170" s="28" t="e">
        <f t="shared" ca="1" si="10"/>
        <v>#N/A</v>
      </c>
    </row>
    <row r="171" spans="4:7">
      <c r="D171" s="25" t="e">
        <f t="shared" ca="1" si="11"/>
        <v>#N/A</v>
      </c>
      <c r="E171" s="26" t="e">
        <f t="shared" ca="1" si="8"/>
        <v>#N/A</v>
      </c>
      <c r="F171" s="28" t="e">
        <f t="shared" ca="1" si="9"/>
        <v>#N/A</v>
      </c>
      <c r="G171" s="28" t="e">
        <f t="shared" ca="1" si="10"/>
        <v>#N/A</v>
      </c>
    </row>
    <row r="172" spans="4:7">
      <c r="D172" s="25" t="e">
        <f t="shared" ca="1" si="11"/>
        <v>#N/A</v>
      </c>
      <c r="E172" s="26" t="e">
        <f t="shared" ca="1" si="8"/>
        <v>#N/A</v>
      </c>
      <c r="F172" s="28" t="e">
        <f t="shared" ca="1" si="9"/>
        <v>#N/A</v>
      </c>
      <c r="G172" s="28" t="e">
        <f t="shared" ca="1" si="10"/>
        <v>#N/A</v>
      </c>
    </row>
    <row r="173" spans="4:7">
      <c r="D173" s="25" t="e">
        <f t="shared" ca="1" si="11"/>
        <v>#N/A</v>
      </c>
      <c r="E173" s="26" t="e">
        <f t="shared" ca="1" si="8"/>
        <v>#N/A</v>
      </c>
      <c r="F173" s="28" t="e">
        <f t="shared" ca="1" si="9"/>
        <v>#N/A</v>
      </c>
      <c r="G173" s="28" t="e">
        <f t="shared" ca="1" si="10"/>
        <v>#N/A</v>
      </c>
    </row>
    <row r="174" spans="4:7">
      <c r="D174" s="25" t="e">
        <f t="shared" ca="1" si="11"/>
        <v>#N/A</v>
      </c>
      <c r="E174" s="26" t="e">
        <f t="shared" ca="1" si="8"/>
        <v>#N/A</v>
      </c>
      <c r="F174" s="28" t="e">
        <f t="shared" ca="1" si="9"/>
        <v>#N/A</v>
      </c>
      <c r="G174" s="28" t="e">
        <f t="shared" ca="1" si="10"/>
        <v>#N/A</v>
      </c>
    </row>
    <row r="175" spans="4:7">
      <c r="D175" s="25" t="e">
        <f t="shared" ca="1" si="11"/>
        <v>#N/A</v>
      </c>
      <c r="E175" s="26" t="e">
        <f t="shared" ca="1" si="8"/>
        <v>#N/A</v>
      </c>
      <c r="F175" s="28" t="e">
        <f t="shared" ca="1" si="9"/>
        <v>#N/A</v>
      </c>
      <c r="G175" s="28" t="e">
        <f t="shared" ca="1" si="10"/>
        <v>#N/A</v>
      </c>
    </row>
    <row r="176" spans="4:7">
      <c r="D176" s="25" t="e">
        <f t="shared" ca="1" si="11"/>
        <v>#N/A</v>
      </c>
      <c r="E176" s="26" t="e">
        <f t="shared" ca="1" si="8"/>
        <v>#N/A</v>
      </c>
      <c r="F176" s="28" t="e">
        <f t="shared" ca="1" si="9"/>
        <v>#N/A</v>
      </c>
      <c r="G176" s="28" t="e">
        <f t="shared" ca="1" si="10"/>
        <v>#N/A</v>
      </c>
    </row>
    <row r="177" spans="4:7">
      <c r="D177" s="25" t="e">
        <f t="shared" ca="1" si="11"/>
        <v>#N/A</v>
      </c>
      <c r="E177" s="26" t="e">
        <f t="shared" ca="1" si="8"/>
        <v>#N/A</v>
      </c>
      <c r="F177" s="28" t="e">
        <f t="shared" ca="1" si="9"/>
        <v>#N/A</v>
      </c>
      <c r="G177" s="28" t="e">
        <f t="shared" ca="1" si="10"/>
        <v>#N/A</v>
      </c>
    </row>
    <row r="178" spans="4:7">
      <c r="D178" s="25" t="e">
        <f t="shared" ca="1" si="11"/>
        <v>#N/A</v>
      </c>
      <c r="E178" s="26" t="e">
        <f t="shared" ca="1" si="8"/>
        <v>#N/A</v>
      </c>
      <c r="F178" s="28" t="e">
        <f t="shared" ca="1" si="9"/>
        <v>#N/A</v>
      </c>
      <c r="G178" s="28" t="e">
        <f t="shared" ca="1" si="10"/>
        <v>#N/A</v>
      </c>
    </row>
    <row r="179" spans="4:7">
      <c r="D179" s="25" t="e">
        <f t="shared" ca="1" si="11"/>
        <v>#N/A</v>
      </c>
      <c r="E179" s="26" t="e">
        <f t="shared" ca="1" si="8"/>
        <v>#N/A</v>
      </c>
      <c r="F179" s="28" t="e">
        <f t="shared" ca="1" si="9"/>
        <v>#N/A</v>
      </c>
      <c r="G179" s="28" t="e">
        <f t="shared" ca="1" si="10"/>
        <v>#N/A</v>
      </c>
    </row>
    <row r="180" spans="4:7">
      <c r="D180" s="25" t="e">
        <f t="shared" ca="1" si="11"/>
        <v>#N/A</v>
      </c>
      <c r="E180" s="26" t="e">
        <f t="shared" ca="1" si="8"/>
        <v>#N/A</v>
      </c>
      <c r="F180" s="28" t="e">
        <f t="shared" ca="1" si="9"/>
        <v>#N/A</v>
      </c>
      <c r="G180" s="28" t="e">
        <f t="shared" ca="1" si="10"/>
        <v>#N/A</v>
      </c>
    </row>
    <row r="181" spans="4:7">
      <c r="D181" s="25" t="e">
        <f t="shared" ca="1" si="11"/>
        <v>#N/A</v>
      </c>
      <c r="E181" s="26" t="e">
        <f t="shared" ca="1" si="8"/>
        <v>#N/A</v>
      </c>
      <c r="F181" s="28" t="e">
        <f t="shared" ca="1" si="9"/>
        <v>#N/A</v>
      </c>
      <c r="G181" s="28" t="e">
        <f t="shared" ca="1" si="10"/>
        <v>#N/A</v>
      </c>
    </row>
    <row r="182" spans="4:7">
      <c r="D182" s="25" t="e">
        <f t="shared" ca="1" si="11"/>
        <v>#N/A</v>
      </c>
      <c r="E182" s="26" t="e">
        <f t="shared" ca="1" si="8"/>
        <v>#N/A</v>
      </c>
      <c r="F182" s="28" t="e">
        <f t="shared" ca="1" si="9"/>
        <v>#N/A</v>
      </c>
      <c r="G182" s="28" t="e">
        <f t="shared" ca="1" si="10"/>
        <v>#N/A</v>
      </c>
    </row>
    <row r="183" spans="4:7">
      <c r="D183" s="25" t="e">
        <f t="shared" ca="1" si="11"/>
        <v>#N/A</v>
      </c>
      <c r="E183" s="26" t="e">
        <f t="shared" ca="1" si="8"/>
        <v>#N/A</v>
      </c>
      <c r="F183" s="28" t="e">
        <f t="shared" ca="1" si="9"/>
        <v>#N/A</v>
      </c>
      <c r="G183" s="28" t="e">
        <f t="shared" ca="1" si="10"/>
        <v>#N/A</v>
      </c>
    </row>
    <row r="184" spans="4:7">
      <c r="D184" s="25" t="e">
        <f t="shared" ca="1" si="11"/>
        <v>#N/A</v>
      </c>
      <c r="E184" s="26" t="e">
        <f t="shared" ca="1" si="8"/>
        <v>#N/A</v>
      </c>
      <c r="F184" s="28" t="e">
        <f t="shared" ca="1" si="9"/>
        <v>#N/A</v>
      </c>
      <c r="G184" s="28" t="e">
        <f t="shared" ca="1" si="10"/>
        <v>#N/A</v>
      </c>
    </row>
    <row r="185" spans="4:7">
      <c r="D185" s="25" t="e">
        <f t="shared" ca="1" si="11"/>
        <v>#N/A</v>
      </c>
      <c r="E185" s="26" t="e">
        <f t="shared" ca="1" si="8"/>
        <v>#N/A</v>
      </c>
      <c r="F185" s="28" t="e">
        <f t="shared" ca="1" si="9"/>
        <v>#N/A</v>
      </c>
      <c r="G185" s="28" t="e">
        <f t="shared" ca="1" si="10"/>
        <v>#N/A</v>
      </c>
    </row>
    <row r="186" spans="4:7">
      <c r="D186" s="25" t="e">
        <f t="shared" ca="1" si="11"/>
        <v>#N/A</v>
      </c>
      <c r="E186" s="26" t="e">
        <f t="shared" ca="1" si="8"/>
        <v>#N/A</v>
      </c>
      <c r="F186" s="28" t="e">
        <f t="shared" ca="1" si="9"/>
        <v>#N/A</v>
      </c>
      <c r="G186" s="28" t="e">
        <f t="shared" ca="1" si="10"/>
        <v>#N/A</v>
      </c>
    </row>
    <row r="187" spans="4:7">
      <c r="D187" s="25" t="e">
        <f t="shared" ca="1" si="11"/>
        <v>#N/A</v>
      </c>
      <c r="E187" s="26" t="e">
        <f t="shared" ca="1" si="8"/>
        <v>#N/A</v>
      </c>
      <c r="F187" s="28" t="e">
        <f t="shared" ca="1" si="9"/>
        <v>#N/A</v>
      </c>
      <c r="G187" s="28" t="e">
        <f t="shared" ca="1" si="10"/>
        <v>#N/A</v>
      </c>
    </row>
    <row r="188" spans="4:7">
      <c r="D188" s="25" t="e">
        <f t="shared" ca="1" si="11"/>
        <v>#N/A</v>
      </c>
      <c r="E188" s="26" t="e">
        <f t="shared" ca="1" si="8"/>
        <v>#N/A</v>
      </c>
      <c r="F188" s="28" t="e">
        <f t="shared" ca="1" si="9"/>
        <v>#N/A</v>
      </c>
      <c r="G188" s="28" t="e">
        <f t="shared" ca="1" si="10"/>
        <v>#N/A</v>
      </c>
    </row>
    <row r="189" spans="4:7">
      <c r="D189" s="25" t="e">
        <f t="shared" ca="1" si="11"/>
        <v>#N/A</v>
      </c>
      <c r="E189" s="26" t="e">
        <f t="shared" ca="1" si="8"/>
        <v>#N/A</v>
      </c>
      <c r="F189" s="28" t="e">
        <f t="shared" ca="1" si="9"/>
        <v>#N/A</v>
      </c>
      <c r="G189" s="28" t="e">
        <f t="shared" ca="1" si="10"/>
        <v>#N/A</v>
      </c>
    </row>
    <row r="190" spans="4:7">
      <c r="D190" s="25" t="e">
        <f t="shared" ca="1" si="11"/>
        <v>#N/A</v>
      </c>
      <c r="E190" s="26" t="e">
        <f t="shared" ca="1" si="8"/>
        <v>#N/A</v>
      </c>
      <c r="F190" s="28" t="e">
        <f t="shared" ca="1" si="9"/>
        <v>#N/A</v>
      </c>
      <c r="G190" s="28" t="e">
        <f t="shared" ca="1" si="10"/>
        <v>#N/A</v>
      </c>
    </row>
    <row r="191" spans="4:7">
      <c r="D191" s="25" t="e">
        <f t="shared" ca="1" si="11"/>
        <v>#N/A</v>
      </c>
      <c r="E191" s="26" t="e">
        <f t="shared" ca="1" si="8"/>
        <v>#N/A</v>
      </c>
      <c r="F191" s="28" t="e">
        <f t="shared" ca="1" si="9"/>
        <v>#N/A</v>
      </c>
      <c r="G191" s="28" t="e">
        <f t="shared" ca="1" si="10"/>
        <v>#N/A</v>
      </c>
    </row>
    <row r="192" spans="4:7">
      <c r="D192" s="25" t="e">
        <f t="shared" ca="1" si="11"/>
        <v>#N/A</v>
      </c>
      <c r="E192" s="26" t="e">
        <f t="shared" ca="1" si="8"/>
        <v>#N/A</v>
      </c>
      <c r="F192" s="28" t="e">
        <f t="shared" ca="1" si="9"/>
        <v>#N/A</v>
      </c>
      <c r="G192" s="28" t="e">
        <f t="shared" ca="1" si="10"/>
        <v>#N/A</v>
      </c>
    </row>
    <row r="193" spans="4:7">
      <c r="D193" s="25" t="e">
        <f t="shared" ca="1" si="11"/>
        <v>#N/A</v>
      </c>
      <c r="E193" s="26" t="e">
        <f t="shared" ca="1" si="8"/>
        <v>#N/A</v>
      </c>
      <c r="F193" s="28" t="e">
        <f t="shared" ca="1" si="9"/>
        <v>#N/A</v>
      </c>
      <c r="G193" s="28" t="e">
        <f t="shared" ca="1" si="10"/>
        <v>#N/A</v>
      </c>
    </row>
    <row r="194" spans="4:7">
      <c r="D194" s="25" t="e">
        <f t="shared" ca="1" si="11"/>
        <v>#N/A</v>
      </c>
      <c r="E194" s="26" t="e">
        <f t="shared" ca="1" si="8"/>
        <v>#N/A</v>
      </c>
      <c r="F194" s="28" t="e">
        <f t="shared" ca="1" si="9"/>
        <v>#N/A</v>
      </c>
      <c r="G194" s="28" t="e">
        <f t="shared" ca="1" si="10"/>
        <v>#N/A</v>
      </c>
    </row>
    <row r="195" spans="4:7">
      <c r="D195" s="25" t="e">
        <f t="shared" ca="1" si="11"/>
        <v>#N/A</v>
      </c>
      <c r="E195" s="26" t="e">
        <f t="shared" ca="1" si="8"/>
        <v>#N/A</v>
      </c>
      <c r="F195" s="28" t="e">
        <f t="shared" ca="1" si="9"/>
        <v>#N/A</v>
      </c>
      <c r="G195" s="28" t="e">
        <f t="shared" ca="1" si="10"/>
        <v>#N/A</v>
      </c>
    </row>
    <row r="196" spans="4:7">
      <c r="D196" s="25" t="e">
        <f t="shared" ca="1" si="11"/>
        <v>#N/A</v>
      </c>
      <c r="E196" s="26" t="e">
        <f t="shared" ref="E196:E259" ca="1" si="12">INDIRECT("SQM!$L$"&amp;D196)</f>
        <v>#N/A</v>
      </c>
      <c r="F196" s="28" t="e">
        <f t="shared" ref="F196:F259" ca="1" si="13">INDIRECT("SQM!$O$"&amp;D196)</f>
        <v>#N/A</v>
      </c>
      <c r="G196" s="28" t="e">
        <f t="shared" ref="G196:G259" ca="1" si="14">INDIRECT("SQM!$AB$"&amp;D196)</f>
        <v>#N/A</v>
      </c>
    </row>
    <row r="197" spans="4:7">
      <c r="D197" s="25" t="e">
        <f t="shared" ref="D197:D260" ca="1" si="15">IF(D196+1&lt;$J$1,D196+1,NA())</f>
        <v>#N/A</v>
      </c>
      <c r="E197" s="26" t="e">
        <f t="shared" ca="1" si="12"/>
        <v>#N/A</v>
      </c>
      <c r="F197" s="28" t="e">
        <f t="shared" ca="1" si="13"/>
        <v>#N/A</v>
      </c>
      <c r="G197" s="28" t="e">
        <f t="shared" ca="1" si="14"/>
        <v>#N/A</v>
      </c>
    </row>
    <row r="198" spans="4:7">
      <c r="D198" s="25" t="e">
        <f t="shared" ca="1" si="15"/>
        <v>#N/A</v>
      </c>
      <c r="E198" s="26" t="e">
        <f t="shared" ca="1" si="12"/>
        <v>#N/A</v>
      </c>
      <c r="F198" s="28" t="e">
        <f t="shared" ca="1" si="13"/>
        <v>#N/A</v>
      </c>
      <c r="G198" s="28" t="e">
        <f t="shared" ca="1" si="14"/>
        <v>#N/A</v>
      </c>
    </row>
    <row r="199" spans="4:7">
      <c r="D199" s="25" t="e">
        <f t="shared" ca="1" si="15"/>
        <v>#N/A</v>
      </c>
      <c r="E199" s="26" t="e">
        <f t="shared" ca="1" si="12"/>
        <v>#N/A</v>
      </c>
      <c r="F199" s="28" t="e">
        <f t="shared" ca="1" si="13"/>
        <v>#N/A</v>
      </c>
      <c r="G199" s="28" t="e">
        <f t="shared" ca="1" si="14"/>
        <v>#N/A</v>
      </c>
    </row>
    <row r="200" spans="4:7">
      <c r="D200" s="25" t="e">
        <f t="shared" ca="1" si="15"/>
        <v>#N/A</v>
      </c>
      <c r="E200" s="26" t="e">
        <f t="shared" ca="1" si="12"/>
        <v>#N/A</v>
      </c>
      <c r="F200" s="28" t="e">
        <f t="shared" ca="1" si="13"/>
        <v>#N/A</v>
      </c>
      <c r="G200" s="28" t="e">
        <f t="shared" ca="1" si="14"/>
        <v>#N/A</v>
      </c>
    </row>
    <row r="201" spans="4:7">
      <c r="D201" s="25" t="e">
        <f t="shared" ca="1" si="15"/>
        <v>#N/A</v>
      </c>
      <c r="E201" s="26" t="e">
        <f t="shared" ca="1" si="12"/>
        <v>#N/A</v>
      </c>
      <c r="F201" s="28" t="e">
        <f t="shared" ca="1" si="13"/>
        <v>#N/A</v>
      </c>
      <c r="G201" s="28" t="e">
        <f t="shared" ca="1" si="14"/>
        <v>#N/A</v>
      </c>
    </row>
    <row r="202" spans="4:7">
      <c r="D202" s="25" t="e">
        <f t="shared" ca="1" si="15"/>
        <v>#N/A</v>
      </c>
      <c r="E202" s="26" t="e">
        <f t="shared" ca="1" si="12"/>
        <v>#N/A</v>
      </c>
      <c r="F202" s="28" t="e">
        <f t="shared" ca="1" si="13"/>
        <v>#N/A</v>
      </c>
      <c r="G202" s="28" t="e">
        <f t="shared" ca="1" si="14"/>
        <v>#N/A</v>
      </c>
    </row>
    <row r="203" spans="4:7">
      <c r="D203" s="25" t="e">
        <f t="shared" ca="1" si="15"/>
        <v>#N/A</v>
      </c>
      <c r="E203" s="26" t="e">
        <f t="shared" ca="1" si="12"/>
        <v>#N/A</v>
      </c>
      <c r="F203" s="28" t="e">
        <f t="shared" ca="1" si="13"/>
        <v>#N/A</v>
      </c>
      <c r="G203" s="28" t="e">
        <f t="shared" ca="1" si="14"/>
        <v>#N/A</v>
      </c>
    </row>
    <row r="204" spans="4:7">
      <c r="D204" s="25" t="e">
        <f t="shared" ca="1" si="15"/>
        <v>#N/A</v>
      </c>
      <c r="E204" s="26" t="e">
        <f t="shared" ca="1" si="12"/>
        <v>#N/A</v>
      </c>
      <c r="F204" s="28" t="e">
        <f t="shared" ca="1" si="13"/>
        <v>#N/A</v>
      </c>
      <c r="G204" s="28" t="e">
        <f t="shared" ca="1" si="14"/>
        <v>#N/A</v>
      </c>
    </row>
    <row r="205" spans="4:7">
      <c r="D205" s="25" t="e">
        <f t="shared" ca="1" si="15"/>
        <v>#N/A</v>
      </c>
      <c r="E205" s="26" t="e">
        <f t="shared" ca="1" si="12"/>
        <v>#N/A</v>
      </c>
      <c r="F205" s="28" t="e">
        <f t="shared" ca="1" si="13"/>
        <v>#N/A</v>
      </c>
      <c r="G205" s="28" t="e">
        <f t="shared" ca="1" si="14"/>
        <v>#N/A</v>
      </c>
    </row>
    <row r="206" spans="4:7">
      <c r="D206" s="25" t="e">
        <f t="shared" ca="1" si="15"/>
        <v>#N/A</v>
      </c>
      <c r="E206" s="26" t="e">
        <f t="shared" ca="1" si="12"/>
        <v>#N/A</v>
      </c>
      <c r="F206" s="28" t="e">
        <f t="shared" ca="1" si="13"/>
        <v>#N/A</v>
      </c>
      <c r="G206" s="28" t="e">
        <f t="shared" ca="1" si="14"/>
        <v>#N/A</v>
      </c>
    </row>
    <row r="207" spans="4:7">
      <c r="D207" s="25" t="e">
        <f t="shared" ca="1" si="15"/>
        <v>#N/A</v>
      </c>
      <c r="E207" s="26" t="e">
        <f t="shared" ca="1" si="12"/>
        <v>#N/A</v>
      </c>
      <c r="F207" s="28" t="e">
        <f t="shared" ca="1" si="13"/>
        <v>#N/A</v>
      </c>
      <c r="G207" s="28" t="e">
        <f t="shared" ca="1" si="14"/>
        <v>#N/A</v>
      </c>
    </row>
    <row r="208" spans="4:7">
      <c r="D208" s="25" t="e">
        <f t="shared" ca="1" si="15"/>
        <v>#N/A</v>
      </c>
      <c r="E208" s="26" t="e">
        <f t="shared" ca="1" si="12"/>
        <v>#N/A</v>
      </c>
      <c r="F208" s="28" t="e">
        <f t="shared" ca="1" si="13"/>
        <v>#N/A</v>
      </c>
      <c r="G208" s="28" t="e">
        <f t="shared" ca="1" si="14"/>
        <v>#N/A</v>
      </c>
    </row>
    <row r="209" spans="4:7">
      <c r="D209" s="25" t="e">
        <f t="shared" ca="1" si="15"/>
        <v>#N/A</v>
      </c>
      <c r="E209" s="26" t="e">
        <f t="shared" ca="1" si="12"/>
        <v>#N/A</v>
      </c>
      <c r="F209" s="28" t="e">
        <f t="shared" ca="1" si="13"/>
        <v>#N/A</v>
      </c>
      <c r="G209" s="28" t="e">
        <f t="shared" ca="1" si="14"/>
        <v>#N/A</v>
      </c>
    </row>
    <row r="210" spans="4:7">
      <c r="D210" s="25" t="e">
        <f t="shared" ca="1" si="15"/>
        <v>#N/A</v>
      </c>
      <c r="E210" s="26" t="e">
        <f t="shared" ca="1" si="12"/>
        <v>#N/A</v>
      </c>
      <c r="F210" s="28" t="e">
        <f t="shared" ca="1" si="13"/>
        <v>#N/A</v>
      </c>
      <c r="G210" s="28" t="e">
        <f t="shared" ca="1" si="14"/>
        <v>#N/A</v>
      </c>
    </row>
    <row r="211" spans="4:7">
      <c r="D211" s="25" t="e">
        <f t="shared" ca="1" si="15"/>
        <v>#N/A</v>
      </c>
      <c r="E211" s="26" t="e">
        <f t="shared" ca="1" si="12"/>
        <v>#N/A</v>
      </c>
      <c r="F211" s="28" t="e">
        <f t="shared" ca="1" si="13"/>
        <v>#N/A</v>
      </c>
      <c r="G211" s="28" t="e">
        <f t="shared" ca="1" si="14"/>
        <v>#N/A</v>
      </c>
    </row>
    <row r="212" spans="4:7">
      <c r="D212" s="25" t="e">
        <f t="shared" ca="1" si="15"/>
        <v>#N/A</v>
      </c>
      <c r="E212" s="26" t="e">
        <f t="shared" ca="1" si="12"/>
        <v>#N/A</v>
      </c>
      <c r="F212" s="28" t="e">
        <f t="shared" ca="1" si="13"/>
        <v>#N/A</v>
      </c>
      <c r="G212" s="28" t="e">
        <f t="shared" ca="1" si="14"/>
        <v>#N/A</v>
      </c>
    </row>
    <row r="213" spans="4:7">
      <c r="D213" s="25" t="e">
        <f t="shared" ca="1" si="15"/>
        <v>#N/A</v>
      </c>
      <c r="E213" s="26" t="e">
        <f t="shared" ca="1" si="12"/>
        <v>#N/A</v>
      </c>
      <c r="F213" s="28" t="e">
        <f t="shared" ca="1" si="13"/>
        <v>#N/A</v>
      </c>
      <c r="G213" s="28" t="e">
        <f t="shared" ca="1" si="14"/>
        <v>#N/A</v>
      </c>
    </row>
    <row r="214" spans="4:7">
      <c r="D214" s="25" t="e">
        <f t="shared" ca="1" si="15"/>
        <v>#N/A</v>
      </c>
      <c r="E214" s="26" t="e">
        <f t="shared" ca="1" si="12"/>
        <v>#N/A</v>
      </c>
      <c r="F214" s="28" t="e">
        <f t="shared" ca="1" si="13"/>
        <v>#N/A</v>
      </c>
      <c r="G214" s="28" t="e">
        <f t="shared" ca="1" si="14"/>
        <v>#N/A</v>
      </c>
    </row>
    <row r="215" spans="4:7">
      <c r="D215" s="25" t="e">
        <f t="shared" ca="1" si="15"/>
        <v>#N/A</v>
      </c>
      <c r="E215" s="26" t="e">
        <f t="shared" ca="1" si="12"/>
        <v>#N/A</v>
      </c>
      <c r="F215" s="28" t="e">
        <f t="shared" ca="1" si="13"/>
        <v>#N/A</v>
      </c>
      <c r="G215" s="28" t="e">
        <f t="shared" ca="1" si="14"/>
        <v>#N/A</v>
      </c>
    </row>
    <row r="216" spans="4:7">
      <c r="D216" s="25" t="e">
        <f t="shared" ca="1" si="15"/>
        <v>#N/A</v>
      </c>
      <c r="E216" s="26" t="e">
        <f t="shared" ca="1" si="12"/>
        <v>#N/A</v>
      </c>
      <c r="F216" s="28" t="e">
        <f t="shared" ca="1" si="13"/>
        <v>#N/A</v>
      </c>
      <c r="G216" s="28" t="e">
        <f t="shared" ca="1" si="14"/>
        <v>#N/A</v>
      </c>
    </row>
    <row r="217" spans="4:7">
      <c r="D217" s="25" t="e">
        <f t="shared" ca="1" si="15"/>
        <v>#N/A</v>
      </c>
      <c r="E217" s="26" t="e">
        <f t="shared" ca="1" si="12"/>
        <v>#N/A</v>
      </c>
      <c r="F217" s="28" t="e">
        <f t="shared" ca="1" si="13"/>
        <v>#N/A</v>
      </c>
      <c r="G217" s="28" t="e">
        <f t="shared" ca="1" si="14"/>
        <v>#N/A</v>
      </c>
    </row>
    <row r="218" spans="4:7">
      <c r="D218" s="25" t="e">
        <f t="shared" ca="1" si="15"/>
        <v>#N/A</v>
      </c>
      <c r="E218" s="26" t="e">
        <f t="shared" ca="1" si="12"/>
        <v>#N/A</v>
      </c>
      <c r="F218" s="28" t="e">
        <f t="shared" ca="1" si="13"/>
        <v>#N/A</v>
      </c>
      <c r="G218" s="28" t="e">
        <f t="shared" ca="1" si="14"/>
        <v>#N/A</v>
      </c>
    </row>
    <row r="219" spans="4:7">
      <c r="D219" s="25" t="e">
        <f t="shared" ca="1" si="15"/>
        <v>#N/A</v>
      </c>
      <c r="E219" s="26" t="e">
        <f t="shared" ca="1" si="12"/>
        <v>#N/A</v>
      </c>
      <c r="F219" s="28" t="e">
        <f t="shared" ca="1" si="13"/>
        <v>#N/A</v>
      </c>
      <c r="G219" s="28" t="e">
        <f t="shared" ca="1" si="14"/>
        <v>#N/A</v>
      </c>
    </row>
    <row r="220" spans="4:7">
      <c r="D220" s="25" t="e">
        <f t="shared" ca="1" si="15"/>
        <v>#N/A</v>
      </c>
      <c r="E220" s="26" t="e">
        <f t="shared" ca="1" si="12"/>
        <v>#N/A</v>
      </c>
      <c r="F220" s="28" t="e">
        <f t="shared" ca="1" si="13"/>
        <v>#N/A</v>
      </c>
      <c r="G220" s="28" t="e">
        <f t="shared" ca="1" si="14"/>
        <v>#N/A</v>
      </c>
    </row>
    <row r="221" spans="4:7">
      <c r="D221" s="25" t="e">
        <f t="shared" ca="1" si="15"/>
        <v>#N/A</v>
      </c>
      <c r="E221" s="26" t="e">
        <f t="shared" ca="1" si="12"/>
        <v>#N/A</v>
      </c>
      <c r="F221" s="28" t="e">
        <f t="shared" ca="1" si="13"/>
        <v>#N/A</v>
      </c>
      <c r="G221" s="28" t="e">
        <f t="shared" ca="1" si="14"/>
        <v>#N/A</v>
      </c>
    </row>
    <row r="222" spans="4:7">
      <c r="D222" s="25" t="e">
        <f t="shared" ca="1" si="15"/>
        <v>#N/A</v>
      </c>
      <c r="E222" s="26" t="e">
        <f t="shared" ca="1" si="12"/>
        <v>#N/A</v>
      </c>
      <c r="F222" s="28" t="e">
        <f t="shared" ca="1" si="13"/>
        <v>#N/A</v>
      </c>
      <c r="G222" s="28" t="e">
        <f t="shared" ca="1" si="14"/>
        <v>#N/A</v>
      </c>
    </row>
    <row r="223" spans="4:7">
      <c r="D223" s="25" t="e">
        <f t="shared" ca="1" si="15"/>
        <v>#N/A</v>
      </c>
      <c r="E223" s="26" t="e">
        <f t="shared" ca="1" si="12"/>
        <v>#N/A</v>
      </c>
      <c r="F223" s="28" t="e">
        <f t="shared" ca="1" si="13"/>
        <v>#N/A</v>
      </c>
      <c r="G223" s="28" t="e">
        <f t="shared" ca="1" si="14"/>
        <v>#N/A</v>
      </c>
    </row>
    <row r="224" spans="4:7">
      <c r="D224" s="25" t="e">
        <f t="shared" ca="1" si="15"/>
        <v>#N/A</v>
      </c>
      <c r="E224" s="26" t="e">
        <f t="shared" ca="1" si="12"/>
        <v>#N/A</v>
      </c>
      <c r="F224" s="28" t="e">
        <f t="shared" ca="1" si="13"/>
        <v>#N/A</v>
      </c>
      <c r="G224" s="28" t="e">
        <f t="shared" ca="1" si="14"/>
        <v>#N/A</v>
      </c>
    </row>
    <row r="225" spans="4:7">
      <c r="D225" s="25" t="e">
        <f t="shared" ca="1" si="15"/>
        <v>#N/A</v>
      </c>
      <c r="E225" s="26" t="e">
        <f t="shared" ca="1" si="12"/>
        <v>#N/A</v>
      </c>
      <c r="F225" s="28" t="e">
        <f t="shared" ca="1" si="13"/>
        <v>#N/A</v>
      </c>
      <c r="G225" s="28" t="e">
        <f t="shared" ca="1" si="14"/>
        <v>#N/A</v>
      </c>
    </row>
    <row r="226" spans="4:7">
      <c r="D226" s="25" t="e">
        <f t="shared" ca="1" si="15"/>
        <v>#N/A</v>
      </c>
      <c r="E226" s="26" t="e">
        <f t="shared" ca="1" si="12"/>
        <v>#N/A</v>
      </c>
      <c r="F226" s="28" t="e">
        <f t="shared" ca="1" si="13"/>
        <v>#N/A</v>
      </c>
      <c r="G226" s="28" t="e">
        <f t="shared" ca="1" si="14"/>
        <v>#N/A</v>
      </c>
    </row>
    <row r="227" spans="4:7">
      <c r="D227" s="25" t="e">
        <f t="shared" ca="1" si="15"/>
        <v>#N/A</v>
      </c>
      <c r="E227" s="26" t="e">
        <f t="shared" ca="1" si="12"/>
        <v>#N/A</v>
      </c>
      <c r="F227" s="28" t="e">
        <f t="shared" ca="1" si="13"/>
        <v>#N/A</v>
      </c>
      <c r="G227" s="28" t="e">
        <f t="shared" ca="1" si="14"/>
        <v>#N/A</v>
      </c>
    </row>
    <row r="228" spans="4:7">
      <c r="D228" s="25" t="e">
        <f t="shared" ca="1" si="15"/>
        <v>#N/A</v>
      </c>
      <c r="E228" s="26" t="e">
        <f t="shared" ca="1" si="12"/>
        <v>#N/A</v>
      </c>
      <c r="F228" s="28" t="e">
        <f t="shared" ca="1" si="13"/>
        <v>#N/A</v>
      </c>
      <c r="G228" s="28" t="e">
        <f t="shared" ca="1" si="14"/>
        <v>#N/A</v>
      </c>
    </row>
    <row r="229" spans="4:7">
      <c r="D229" s="25" t="e">
        <f t="shared" ca="1" si="15"/>
        <v>#N/A</v>
      </c>
      <c r="E229" s="26" t="e">
        <f t="shared" ca="1" si="12"/>
        <v>#N/A</v>
      </c>
      <c r="F229" s="28" t="e">
        <f t="shared" ca="1" si="13"/>
        <v>#N/A</v>
      </c>
      <c r="G229" s="28" t="e">
        <f t="shared" ca="1" si="14"/>
        <v>#N/A</v>
      </c>
    </row>
    <row r="230" spans="4:7">
      <c r="D230" s="25" t="e">
        <f t="shared" ca="1" si="15"/>
        <v>#N/A</v>
      </c>
      <c r="E230" s="26" t="e">
        <f t="shared" ca="1" si="12"/>
        <v>#N/A</v>
      </c>
      <c r="F230" s="28" t="e">
        <f t="shared" ca="1" si="13"/>
        <v>#N/A</v>
      </c>
      <c r="G230" s="28" t="e">
        <f t="shared" ca="1" si="14"/>
        <v>#N/A</v>
      </c>
    </row>
    <row r="231" spans="4:7">
      <c r="D231" s="25" t="e">
        <f t="shared" ca="1" si="15"/>
        <v>#N/A</v>
      </c>
      <c r="E231" s="26" t="e">
        <f t="shared" ca="1" si="12"/>
        <v>#N/A</v>
      </c>
      <c r="F231" s="28" t="e">
        <f t="shared" ca="1" si="13"/>
        <v>#N/A</v>
      </c>
      <c r="G231" s="28" t="e">
        <f t="shared" ca="1" si="14"/>
        <v>#N/A</v>
      </c>
    </row>
    <row r="232" spans="4:7">
      <c r="D232" s="25" t="e">
        <f t="shared" ca="1" si="15"/>
        <v>#N/A</v>
      </c>
      <c r="E232" s="26" t="e">
        <f t="shared" ca="1" si="12"/>
        <v>#N/A</v>
      </c>
      <c r="F232" s="28" t="e">
        <f t="shared" ca="1" si="13"/>
        <v>#N/A</v>
      </c>
      <c r="G232" s="28" t="e">
        <f t="shared" ca="1" si="14"/>
        <v>#N/A</v>
      </c>
    </row>
    <row r="233" spans="4:7">
      <c r="D233" s="25" t="e">
        <f t="shared" ca="1" si="15"/>
        <v>#N/A</v>
      </c>
      <c r="E233" s="26" t="e">
        <f t="shared" ca="1" si="12"/>
        <v>#N/A</v>
      </c>
      <c r="F233" s="28" t="e">
        <f t="shared" ca="1" si="13"/>
        <v>#N/A</v>
      </c>
      <c r="G233" s="28" t="e">
        <f t="shared" ca="1" si="14"/>
        <v>#N/A</v>
      </c>
    </row>
    <row r="234" spans="4:7">
      <c r="D234" s="25" t="e">
        <f t="shared" ca="1" si="15"/>
        <v>#N/A</v>
      </c>
      <c r="E234" s="26" t="e">
        <f t="shared" ca="1" si="12"/>
        <v>#N/A</v>
      </c>
      <c r="F234" s="28" t="e">
        <f t="shared" ca="1" si="13"/>
        <v>#N/A</v>
      </c>
      <c r="G234" s="28" t="e">
        <f t="shared" ca="1" si="14"/>
        <v>#N/A</v>
      </c>
    </row>
    <row r="235" spans="4:7">
      <c r="D235" s="25" t="e">
        <f t="shared" ca="1" si="15"/>
        <v>#N/A</v>
      </c>
      <c r="E235" s="26" t="e">
        <f t="shared" ca="1" si="12"/>
        <v>#N/A</v>
      </c>
      <c r="F235" s="28" t="e">
        <f t="shared" ca="1" si="13"/>
        <v>#N/A</v>
      </c>
      <c r="G235" s="28" t="e">
        <f t="shared" ca="1" si="14"/>
        <v>#N/A</v>
      </c>
    </row>
    <row r="236" spans="4:7">
      <c r="D236" s="25" t="e">
        <f t="shared" ca="1" si="15"/>
        <v>#N/A</v>
      </c>
      <c r="E236" s="26" t="e">
        <f t="shared" ca="1" si="12"/>
        <v>#N/A</v>
      </c>
      <c r="F236" s="28" t="e">
        <f t="shared" ca="1" si="13"/>
        <v>#N/A</v>
      </c>
      <c r="G236" s="28" t="e">
        <f t="shared" ca="1" si="14"/>
        <v>#N/A</v>
      </c>
    </row>
    <row r="237" spans="4:7">
      <c r="D237" s="25" t="e">
        <f t="shared" ca="1" si="15"/>
        <v>#N/A</v>
      </c>
      <c r="E237" s="26" t="e">
        <f t="shared" ca="1" si="12"/>
        <v>#N/A</v>
      </c>
      <c r="F237" s="28" t="e">
        <f t="shared" ca="1" si="13"/>
        <v>#N/A</v>
      </c>
      <c r="G237" s="28" t="e">
        <f t="shared" ca="1" si="14"/>
        <v>#N/A</v>
      </c>
    </row>
    <row r="238" spans="4:7">
      <c r="D238" s="25" t="e">
        <f t="shared" ca="1" si="15"/>
        <v>#N/A</v>
      </c>
      <c r="E238" s="26" t="e">
        <f t="shared" ca="1" si="12"/>
        <v>#N/A</v>
      </c>
      <c r="F238" s="28" t="e">
        <f t="shared" ca="1" si="13"/>
        <v>#N/A</v>
      </c>
      <c r="G238" s="28" t="e">
        <f t="shared" ca="1" si="14"/>
        <v>#N/A</v>
      </c>
    </row>
    <row r="239" spans="4:7">
      <c r="D239" s="25" t="e">
        <f t="shared" ca="1" si="15"/>
        <v>#N/A</v>
      </c>
      <c r="E239" s="26" t="e">
        <f t="shared" ca="1" si="12"/>
        <v>#N/A</v>
      </c>
      <c r="F239" s="28" t="e">
        <f t="shared" ca="1" si="13"/>
        <v>#N/A</v>
      </c>
      <c r="G239" s="28" t="e">
        <f t="shared" ca="1" si="14"/>
        <v>#N/A</v>
      </c>
    </row>
    <row r="240" spans="4:7">
      <c r="D240" s="25" t="e">
        <f t="shared" ca="1" si="15"/>
        <v>#N/A</v>
      </c>
      <c r="E240" s="26" t="e">
        <f t="shared" ca="1" si="12"/>
        <v>#N/A</v>
      </c>
      <c r="F240" s="28" t="e">
        <f t="shared" ca="1" si="13"/>
        <v>#N/A</v>
      </c>
      <c r="G240" s="28" t="e">
        <f t="shared" ca="1" si="14"/>
        <v>#N/A</v>
      </c>
    </row>
    <row r="241" spans="4:7">
      <c r="D241" s="25" t="e">
        <f t="shared" ca="1" si="15"/>
        <v>#N/A</v>
      </c>
      <c r="E241" s="26" t="e">
        <f t="shared" ca="1" si="12"/>
        <v>#N/A</v>
      </c>
      <c r="F241" s="28" t="e">
        <f t="shared" ca="1" si="13"/>
        <v>#N/A</v>
      </c>
      <c r="G241" s="28" t="e">
        <f t="shared" ca="1" si="14"/>
        <v>#N/A</v>
      </c>
    </row>
    <row r="242" spans="4:7">
      <c r="D242" s="25" t="e">
        <f t="shared" ca="1" si="15"/>
        <v>#N/A</v>
      </c>
      <c r="E242" s="26" t="e">
        <f t="shared" ca="1" si="12"/>
        <v>#N/A</v>
      </c>
      <c r="F242" s="28" t="e">
        <f t="shared" ca="1" si="13"/>
        <v>#N/A</v>
      </c>
      <c r="G242" s="28" t="e">
        <f t="shared" ca="1" si="14"/>
        <v>#N/A</v>
      </c>
    </row>
    <row r="243" spans="4:7">
      <c r="D243" s="25" t="e">
        <f t="shared" ca="1" si="15"/>
        <v>#N/A</v>
      </c>
      <c r="E243" s="26" t="e">
        <f t="shared" ca="1" si="12"/>
        <v>#N/A</v>
      </c>
      <c r="F243" s="28" t="e">
        <f t="shared" ca="1" si="13"/>
        <v>#N/A</v>
      </c>
      <c r="G243" s="28" t="e">
        <f t="shared" ca="1" si="14"/>
        <v>#N/A</v>
      </c>
    </row>
    <row r="244" spans="4:7">
      <c r="D244" s="25" t="e">
        <f t="shared" ca="1" si="15"/>
        <v>#N/A</v>
      </c>
      <c r="E244" s="26" t="e">
        <f t="shared" ca="1" si="12"/>
        <v>#N/A</v>
      </c>
      <c r="F244" s="28" t="e">
        <f t="shared" ca="1" si="13"/>
        <v>#N/A</v>
      </c>
      <c r="G244" s="28" t="e">
        <f t="shared" ca="1" si="14"/>
        <v>#N/A</v>
      </c>
    </row>
    <row r="245" spans="4:7">
      <c r="D245" s="25" t="e">
        <f t="shared" ca="1" si="15"/>
        <v>#N/A</v>
      </c>
      <c r="E245" s="26" t="e">
        <f t="shared" ca="1" si="12"/>
        <v>#N/A</v>
      </c>
      <c r="F245" s="28" t="e">
        <f t="shared" ca="1" si="13"/>
        <v>#N/A</v>
      </c>
      <c r="G245" s="28" t="e">
        <f t="shared" ca="1" si="14"/>
        <v>#N/A</v>
      </c>
    </row>
    <row r="246" spans="4:7">
      <c r="D246" s="25" t="e">
        <f t="shared" ca="1" si="15"/>
        <v>#N/A</v>
      </c>
      <c r="E246" s="26" t="e">
        <f t="shared" ca="1" si="12"/>
        <v>#N/A</v>
      </c>
      <c r="F246" s="28" t="e">
        <f t="shared" ca="1" si="13"/>
        <v>#N/A</v>
      </c>
      <c r="G246" s="28" t="e">
        <f t="shared" ca="1" si="14"/>
        <v>#N/A</v>
      </c>
    </row>
    <row r="247" spans="4:7">
      <c r="D247" s="25" t="e">
        <f t="shared" ca="1" si="15"/>
        <v>#N/A</v>
      </c>
      <c r="E247" s="26" t="e">
        <f t="shared" ca="1" si="12"/>
        <v>#N/A</v>
      </c>
      <c r="F247" s="28" t="e">
        <f t="shared" ca="1" si="13"/>
        <v>#N/A</v>
      </c>
      <c r="G247" s="28" t="e">
        <f t="shared" ca="1" si="14"/>
        <v>#N/A</v>
      </c>
    </row>
    <row r="248" spans="4:7">
      <c r="D248" s="25" t="e">
        <f t="shared" ca="1" si="15"/>
        <v>#N/A</v>
      </c>
      <c r="E248" s="26" t="e">
        <f t="shared" ca="1" si="12"/>
        <v>#N/A</v>
      </c>
      <c r="F248" s="28" t="e">
        <f t="shared" ca="1" si="13"/>
        <v>#N/A</v>
      </c>
      <c r="G248" s="28" t="e">
        <f t="shared" ca="1" si="14"/>
        <v>#N/A</v>
      </c>
    </row>
    <row r="249" spans="4:7">
      <c r="D249" s="25" t="e">
        <f t="shared" ca="1" si="15"/>
        <v>#N/A</v>
      </c>
      <c r="E249" s="26" t="e">
        <f t="shared" ca="1" si="12"/>
        <v>#N/A</v>
      </c>
      <c r="F249" s="28" t="e">
        <f t="shared" ca="1" si="13"/>
        <v>#N/A</v>
      </c>
      <c r="G249" s="28" t="e">
        <f t="shared" ca="1" si="14"/>
        <v>#N/A</v>
      </c>
    </row>
    <row r="250" spans="4:7">
      <c r="D250" s="25" t="e">
        <f t="shared" ca="1" si="15"/>
        <v>#N/A</v>
      </c>
      <c r="E250" s="26" t="e">
        <f t="shared" ca="1" si="12"/>
        <v>#N/A</v>
      </c>
      <c r="F250" s="28" t="e">
        <f t="shared" ca="1" si="13"/>
        <v>#N/A</v>
      </c>
      <c r="G250" s="28" t="e">
        <f t="shared" ca="1" si="14"/>
        <v>#N/A</v>
      </c>
    </row>
    <row r="251" spans="4:7">
      <c r="D251" s="25" t="e">
        <f t="shared" ca="1" si="15"/>
        <v>#N/A</v>
      </c>
      <c r="E251" s="26" t="e">
        <f t="shared" ca="1" si="12"/>
        <v>#N/A</v>
      </c>
      <c r="F251" s="28" t="e">
        <f t="shared" ca="1" si="13"/>
        <v>#N/A</v>
      </c>
      <c r="G251" s="28" t="e">
        <f t="shared" ca="1" si="14"/>
        <v>#N/A</v>
      </c>
    </row>
    <row r="252" spans="4:7">
      <c r="D252" s="25" t="e">
        <f t="shared" ca="1" si="15"/>
        <v>#N/A</v>
      </c>
      <c r="E252" s="26" t="e">
        <f t="shared" ca="1" si="12"/>
        <v>#N/A</v>
      </c>
      <c r="F252" s="28" t="e">
        <f t="shared" ca="1" si="13"/>
        <v>#N/A</v>
      </c>
      <c r="G252" s="28" t="e">
        <f t="shared" ca="1" si="14"/>
        <v>#N/A</v>
      </c>
    </row>
    <row r="253" spans="4:7">
      <c r="D253" s="25" t="e">
        <f t="shared" ca="1" si="15"/>
        <v>#N/A</v>
      </c>
      <c r="E253" s="26" t="e">
        <f t="shared" ca="1" si="12"/>
        <v>#N/A</v>
      </c>
      <c r="F253" s="28" t="e">
        <f t="shared" ca="1" si="13"/>
        <v>#N/A</v>
      </c>
      <c r="G253" s="28" t="e">
        <f t="shared" ca="1" si="14"/>
        <v>#N/A</v>
      </c>
    </row>
    <row r="254" spans="4:7">
      <c r="D254" s="25" t="e">
        <f t="shared" ca="1" si="15"/>
        <v>#N/A</v>
      </c>
      <c r="E254" s="26" t="e">
        <f t="shared" ca="1" si="12"/>
        <v>#N/A</v>
      </c>
      <c r="F254" s="28" t="e">
        <f t="shared" ca="1" si="13"/>
        <v>#N/A</v>
      </c>
      <c r="G254" s="28" t="e">
        <f t="shared" ca="1" si="14"/>
        <v>#N/A</v>
      </c>
    </row>
    <row r="255" spans="4:7">
      <c r="D255" s="25" t="e">
        <f t="shared" ca="1" si="15"/>
        <v>#N/A</v>
      </c>
      <c r="E255" s="26" t="e">
        <f t="shared" ca="1" si="12"/>
        <v>#N/A</v>
      </c>
      <c r="F255" s="28" t="e">
        <f t="shared" ca="1" si="13"/>
        <v>#N/A</v>
      </c>
      <c r="G255" s="28" t="e">
        <f t="shared" ca="1" si="14"/>
        <v>#N/A</v>
      </c>
    </row>
    <row r="256" spans="4:7">
      <c r="D256" s="25" t="e">
        <f t="shared" ca="1" si="15"/>
        <v>#N/A</v>
      </c>
      <c r="E256" s="26" t="e">
        <f t="shared" ca="1" si="12"/>
        <v>#N/A</v>
      </c>
      <c r="F256" s="28" t="e">
        <f t="shared" ca="1" si="13"/>
        <v>#N/A</v>
      </c>
      <c r="G256" s="28" t="e">
        <f t="shared" ca="1" si="14"/>
        <v>#N/A</v>
      </c>
    </row>
    <row r="257" spans="4:7">
      <c r="D257" s="25" t="e">
        <f t="shared" ca="1" si="15"/>
        <v>#N/A</v>
      </c>
      <c r="E257" s="26" t="e">
        <f t="shared" ca="1" si="12"/>
        <v>#N/A</v>
      </c>
      <c r="F257" s="28" t="e">
        <f t="shared" ca="1" si="13"/>
        <v>#N/A</v>
      </c>
      <c r="G257" s="28" t="e">
        <f t="shared" ca="1" si="14"/>
        <v>#N/A</v>
      </c>
    </row>
    <row r="258" spans="4:7">
      <c r="D258" s="25" t="e">
        <f t="shared" ca="1" si="15"/>
        <v>#N/A</v>
      </c>
      <c r="E258" s="26" t="e">
        <f t="shared" ca="1" si="12"/>
        <v>#N/A</v>
      </c>
      <c r="F258" s="28" t="e">
        <f t="shared" ca="1" si="13"/>
        <v>#N/A</v>
      </c>
      <c r="G258" s="28" t="e">
        <f t="shared" ca="1" si="14"/>
        <v>#N/A</v>
      </c>
    </row>
    <row r="259" spans="4:7">
      <c r="D259" s="25" t="e">
        <f t="shared" ca="1" si="15"/>
        <v>#N/A</v>
      </c>
      <c r="E259" s="26" t="e">
        <f t="shared" ca="1" si="12"/>
        <v>#N/A</v>
      </c>
      <c r="F259" s="28" t="e">
        <f t="shared" ca="1" si="13"/>
        <v>#N/A</v>
      </c>
      <c r="G259" s="28" t="e">
        <f t="shared" ca="1" si="14"/>
        <v>#N/A</v>
      </c>
    </row>
    <row r="260" spans="4:7">
      <c r="D260" s="25" t="e">
        <f t="shared" ca="1" si="15"/>
        <v>#N/A</v>
      </c>
      <c r="E260" s="26" t="e">
        <f t="shared" ref="E260:E323" ca="1" si="16">INDIRECT("SQM!$L$"&amp;D260)</f>
        <v>#N/A</v>
      </c>
      <c r="F260" s="28" t="e">
        <f t="shared" ref="F260:F323" ca="1" si="17">INDIRECT("SQM!$O$"&amp;D260)</f>
        <v>#N/A</v>
      </c>
      <c r="G260" s="28" t="e">
        <f t="shared" ref="G260:G323" ca="1" si="18">INDIRECT("SQM!$AB$"&amp;D260)</f>
        <v>#N/A</v>
      </c>
    </row>
    <row r="261" spans="4:7">
      <c r="D261" s="25" t="e">
        <f t="shared" ref="D261:D324" ca="1" si="19">IF(D260+1&lt;$J$1,D260+1,NA())</f>
        <v>#N/A</v>
      </c>
      <c r="E261" s="26" t="e">
        <f t="shared" ca="1" si="16"/>
        <v>#N/A</v>
      </c>
      <c r="F261" s="28" t="e">
        <f t="shared" ca="1" si="17"/>
        <v>#N/A</v>
      </c>
      <c r="G261" s="28" t="e">
        <f t="shared" ca="1" si="18"/>
        <v>#N/A</v>
      </c>
    </row>
    <row r="262" spans="4:7">
      <c r="D262" s="25" t="e">
        <f t="shared" ca="1" si="19"/>
        <v>#N/A</v>
      </c>
      <c r="E262" s="26" t="e">
        <f t="shared" ca="1" si="16"/>
        <v>#N/A</v>
      </c>
      <c r="F262" s="28" t="e">
        <f t="shared" ca="1" si="17"/>
        <v>#N/A</v>
      </c>
      <c r="G262" s="28" t="e">
        <f t="shared" ca="1" si="18"/>
        <v>#N/A</v>
      </c>
    </row>
    <row r="263" spans="4:7">
      <c r="D263" s="25" t="e">
        <f t="shared" ca="1" si="19"/>
        <v>#N/A</v>
      </c>
      <c r="E263" s="26" t="e">
        <f t="shared" ca="1" si="16"/>
        <v>#N/A</v>
      </c>
      <c r="F263" s="28" t="e">
        <f t="shared" ca="1" si="17"/>
        <v>#N/A</v>
      </c>
      <c r="G263" s="28" t="e">
        <f t="shared" ca="1" si="18"/>
        <v>#N/A</v>
      </c>
    </row>
    <row r="264" spans="4:7">
      <c r="D264" s="25" t="e">
        <f t="shared" ca="1" si="19"/>
        <v>#N/A</v>
      </c>
      <c r="E264" s="26" t="e">
        <f t="shared" ca="1" si="16"/>
        <v>#N/A</v>
      </c>
      <c r="F264" s="28" t="e">
        <f t="shared" ca="1" si="17"/>
        <v>#N/A</v>
      </c>
      <c r="G264" s="28" t="e">
        <f t="shared" ca="1" si="18"/>
        <v>#N/A</v>
      </c>
    </row>
    <row r="265" spans="4:7">
      <c r="D265" s="25" t="e">
        <f t="shared" ca="1" si="19"/>
        <v>#N/A</v>
      </c>
      <c r="E265" s="26" t="e">
        <f t="shared" ca="1" si="16"/>
        <v>#N/A</v>
      </c>
      <c r="F265" s="28" t="e">
        <f t="shared" ca="1" si="17"/>
        <v>#N/A</v>
      </c>
      <c r="G265" s="28" t="e">
        <f t="shared" ca="1" si="18"/>
        <v>#N/A</v>
      </c>
    </row>
    <row r="266" spans="4:7">
      <c r="D266" s="25" t="e">
        <f t="shared" ca="1" si="19"/>
        <v>#N/A</v>
      </c>
      <c r="E266" s="26" t="e">
        <f t="shared" ca="1" si="16"/>
        <v>#N/A</v>
      </c>
      <c r="F266" s="28" t="e">
        <f t="shared" ca="1" si="17"/>
        <v>#N/A</v>
      </c>
      <c r="G266" s="28" t="e">
        <f t="shared" ca="1" si="18"/>
        <v>#N/A</v>
      </c>
    </row>
    <row r="267" spans="4:7">
      <c r="D267" s="25" t="e">
        <f t="shared" ca="1" si="19"/>
        <v>#N/A</v>
      </c>
      <c r="E267" s="26" t="e">
        <f t="shared" ca="1" si="16"/>
        <v>#N/A</v>
      </c>
      <c r="F267" s="28" t="e">
        <f t="shared" ca="1" si="17"/>
        <v>#N/A</v>
      </c>
      <c r="G267" s="28" t="e">
        <f t="shared" ca="1" si="18"/>
        <v>#N/A</v>
      </c>
    </row>
    <row r="268" spans="4:7">
      <c r="D268" s="25" t="e">
        <f t="shared" ca="1" si="19"/>
        <v>#N/A</v>
      </c>
      <c r="E268" s="26" t="e">
        <f t="shared" ca="1" si="16"/>
        <v>#N/A</v>
      </c>
      <c r="F268" s="28" t="e">
        <f t="shared" ca="1" si="17"/>
        <v>#N/A</v>
      </c>
      <c r="G268" s="28" t="e">
        <f t="shared" ca="1" si="18"/>
        <v>#N/A</v>
      </c>
    </row>
    <row r="269" spans="4:7">
      <c r="D269" s="25" t="e">
        <f t="shared" ca="1" si="19"/>
        <v>#N/A</v>
      </c>
      <c r="E269" s="26" t="e">
        <f t="shared" ca="1" si="16"/>
        <v>#N/A</v>
      </c>
      <c r="F269" s="28" t="e">
        <f t="shared" ca="1" si="17"/>
        <v>#N/A</v>
      </c>
      <c r="G269" s="28" t="e">
        <f t="shared" ca="1" si="18"/>
        <v>#N/A</v>
      </c>
    </row>
    <row r="270" spans="4:7">
      <c r="D270" s="25" t="e">
        <f t="shared" ca="1" si="19"/>
        <v>#N/A</v>
      </c>
      <c r="E270" s="26" t="e">
        <f t="shared" ca="1" si="16"/>
        <v>#N/A</v>
      </c>
      <c r="F270" s="28" t="e">
        <f t="shared" ca="1" si="17"/>
        <v>#N/A</v>
      </c>
      <c r="G270" s="28" t="e">
        <f t="shared" ca="1" si="18"/>
        <v>#N/A</v>
      </c>
    </row>
    <row r="271" spans="4:7">
      <c r="D271" s="25" t="e">
        <f t="shared" ca="1" si="19"/>
        <v>#N/A</v>
      </c>
      <c r="E271" s="26" t="e">
        <f t="shared" ca="1" si="16"/>
        <v>#N/A</v>
      </c>
      <c r="F271" s="28" t="e">
        <f t="shared" ca="1" si="17"/>
        <v>#N/A</v>
      </c>
      <c r="G271" s="28" t="e">
        <f t="shared" ca="1" si="18"/>
        <v>#N/A</v>
      </c>
    </row>
    <row r="272" spans="4:7">
      <c r="D272" s="25" t="e">
        <f t="shared" ca="1" si="19"/>
        <v>#N/A</v>
      </c>
      <c r="E272" s="26" t="e">
        <f t="shared" ca="1" si="16"/>
        <v>#N/A</v>
      </c>
      <c r="F272" s="28" t="e">
        <f t="shared" ca="1" si="17"/>
        <v>#N/A</v>
      </c>
      <c r="G272" s="28" t="e">
        <f t="shared" ca="1" si="18"/>
        <v>#N/A</v>
      </c>
    </row>
    <row r="273" spans="4:7">
      <c r="D273" s="25" t="e">
        <f t="shared" ca="1" si="19"/>
        <v>#N/A</v>
      </c>
      <c r="E273" s="26" t="e">
        <f t="shared" ca="1" si="16"/>
        <v>#N/A</v>
      </c>
      <c r="F273" s="28" t="e">
        <f t="shared" ca="1" si="17"/>
        <v>#N/A</v>
      </c>
      <c r="G273" s="28" t="e">
        <f t="shared" ca="1" si="18"/>
        <v>#N/A</v>
      </c>
    </row>
    <row r="274" spans="4:7">
      <c r="D274" s="25" t="e">
        <f t="shared" ca="1" si="19"/>
        <v>#N/A</v>
      </c>
      <c r="E274" s="26" t="e">
        <f t="shared" ca="1" si="16"/>
        <v>#N/A</v>
      </c>
      <c r="F274" s="28" t="e">
        <f t="shared" ca="1" si="17"/>
        <v>#N/A</v>
      </c>
      <c r="G274" s="28" t="e">
        <f t="shared" ca="1" si="18"/>
        <v>#N/A</v>
      </c>
    </row>
    <row r="275" spans="4:7">
      <c r="D275" s="25" t="e">
        <f t="shared" ca="1" si="19"/>
        <v>#N/A</v>
      </c>
      <c r="E275" s="26" t="e">
        <f t="shared" ca="1" si="16"/>
        <v>#N/A</v>
      </c>
      <c r="F275" s="28" t="e">
        <f t="shared" ca="1" si="17"/>
        <v>#N/A</v>
      </c>
      <c r="G275" s="28" t="e">
        <f t="shared" ca="1" si="18"/>
        <v>#N/A</v>
      </c>
    </row>
    <row r="276" spans="4:7">
      <c r="D276" s="25" t="e">
        <f t="shared" ca="1" si="19"/>
        <v>#N/A</v>
      </c>
      <c r="E276" s="26" t="e">
        <f t="shared" ca="1" si="16"/>
        <v>#N/A</v>
      </c>
      <c r="F276" s="28" t="e">
        <f t="shared" ca="1" si="17"/>
        <v>#N/A</v>
      </c>
      <c r="G276" s="28" t="e">
        <f t="shared" ca="1" si="18"/>
        <v>#N/A</v>
      </c>
    </row>
    <row r="277" spans="4:7">
      <c r="D277" s="25" t="e">
        <f t="shared" ca="1" si="19"/>
        <v>#N/A</v>
      </c>
      <c r="E277" s="26" t="e">
        <f t="shared" ca="1" si="16"/>
        <v>#N/A</v>
      </c>
      <c r="F277" s="28" t="e">
        <f t="shared" ca="1" si="17"/>
        <v>#N/A</v>
      </c>
      <c r="G277" s="28" t="e">
        <f t="shared" ca="1" si="18"/>
        <v>#N/A</v>
      </c>
    </row>
    <row r="278" spans="4:7">
      <c r="D278" s="25" t="e">
        <f t="shared" ca="1" si="19"/>
        <v>#N/A</v>
      </c>
      <c r="E278" s="26" t="e">
        <f t="shared" ca="1" si="16"/>
        <v>#N/A</v>
      </c>
      <c r="F278" s="28" t="e">
        <f t="shared" ca="1" si="17"/>
        <v>#N/A</v>
      </c>
      <c r="G278" s="28" t="e">
        <f t="shared" ca="1" si="18"/>
        <v>#N/A</v>
      </c>
    </row>
    <row r="279" spans="4:7">
      <c r="D279" s="25" t="e">
        <f t="shared" ca="1" si="19"/>
        <v>#N/A</v>
      </c>
      <c r="E279" s="26" t="e">
        <f t="shared" ca="1" si="16"/>
        <v>#N/A</v>
      </c>
      <c r="F279" s="28" t="e">
        <f t="shared" ca="1" si="17"/>
        <v>#N/A</v>
      </c>
      <c r="G279" s="28" t="e">
        <f t="shared" ca="1" si="18"/>
        <v>#N/A</v>
      </c>
    </row>
    <row r="280" spans="4:7">
      <c r="D280" s="25" t="e">
        <f t="shared" ca="1" si="19"/>
        <v>#N/A</v>
      </c>
      <c r="E280" s="26" t="e">
        <f t="shared" ca="1" si="16"/>
        <v>#N/A</v>
      </c>
      <c r="F280" s="28" t="e">
        <f t="shared" ca="1" si="17"/>
        <v>#N/A</v>
      </c>
      <c r="G280" s="28" t="e">
        <f t="shared" ca="1" si="18"/>
        <v>#N/A</v>
      </c>
    </row>
    <row r="281" spans="4:7">
      <c r="D281" s="25" t="e">
        <f t="shared" ca="1" si="19"/>
        <v>#N/A</v>
      </c>
      <c r="E281" s="26" t="e">
        <f t="shared" ca="1" si="16"/>
        <v>#N/A</v>
      </c>
      <c r="F281" s="28" t="e">
        <f t="shared" ca="1" si="17"/>
        <v>#N/A</v>
      </c>
      <c r="G281" s="28" t="e">
        <f t="shared" ca="1" si="18"/>
        <v>#N/A</v>
      </c>
    </row>
    <row r="282" spans="4:7">
      <c r="D282" s="25" t="e">
        <f t="shared" ca="1" si="19"/>
        <v>#N/A</v>
      </c>
      <c r="E282" s="26" t="e">
        <f t="shared" ca="1" si="16"/>
        <v>#N/A</v>
      </c>
      <c r="F282" s="28" t="e">
        <f t="shared" ca="1" si="17"/>
        <v>#N/A</v>
      </c>
      <c r="G282" s="28" t="e">
        <f t="shared" ca="1" si="18"/>
        <v>#N/A</v>
      </c>
    </row>
    <row r="283" spans="4:7">
      <c r="D283" s="25" t="e">
        <f t="shared" ca="1" si="19"/>
        <v>#N/A</v>
      </c>
      <c r="E283" s="26" t="e">
        <f t="shared" ca="1" si="16"/>
        <v>#N/A</v>
      </c>
      <c r="F283" s="28" t="e">
        <f t="shared" ca="1" si="17"/>
        <v>#N/A</v>
      </c>
      <c r="G283" s="28" t="e">
        <f t="shared" ca="1" si="18"/>
        <v>#N/A</v>
      </c>
    </row>
    <row r="284" spans="4:7">
      <c r="D284" s="25" t="e">
        <f t="shared" ca="1" si="19"/>
        <v>#N/A</v>
      </c>
      <c r="E284" s="26" t="e">
        <f t="shared" ca="1" si="16"/>
        <v>#N/A</v>
      </c>
      <c r="F284" s="28" t="e">
        <f t="shared" ca="1" si="17"/>
        <v>#N/A</v>
      </c>
      <c r="G284" s="28" t="e">
        <f t="shared" ca="1" si="18"/>
        <v>#N/A</v>
      </c>
    </row>
    <row r="285" spans="4:7">
      <c r="D285" s="25" t="e">
        <f t="shared" ca="1" si="19"/>
        <v>#N/A</v>
      </c>
      <c r="E285" s="26" t="e">
        <f t="shared" ca="1" si="16"/>
        <v>#N/A</v>
      </c>
      <c r="F285" s="28" t="e">
        <f t="shared" ca="1" si="17"/>
        <v>#N/A</v>
      </c>
      <c r="G285" s="28" t="e">
        <f t="shared" ca="1" si="18"/>
        <v>#N/A</v>
      </c>
    </row>
    <row r="286" spans="4:7">
      <c r="D286" s="25" t="e">
        <f t="shared" ca="1" si="19"/>
        <v>#N/A</v>
      </c>
      <c r="E286" s="26" t="e">
        <f t="shared" ca="1" si="16"/>
        <v>#N/A</v>
      </c>
      <c r="F286" s="28" t="e">
        <f t="shared" ca="1" si="17"/>
        <v>#N/A</v>
      </c>
      <c r="G286" s="28" t="e">
        <f t="shared" ca="1" si="18"/>
        <v>#N/A</v>
      </c>
    </row>
    <row r="287" spans="4:7">
      <c r="D287" s="25" t="e">
        <f t="shared" ca="1" si="19"/>
        <v>#N/A</v>
      </c>
      <c r="E287" s="26" t="e">
        <f t="shared" ca="1" si="16"/>
        <v>#N/A</v>
      </c>
      <c r="F287" s="28" t="e">
        <f t="shared" ca="1" si="17"/>
        <v>#N/A</v>
      </c>
      <c r="G287" s="28" t="e">
        <f t="shared" ca="1" si="18"/>
        <v>#N/A</v>
      </c>
    </row>
    <row r="288" spans="4:7">
      <c r="D288" s="25" t="e">
        <f t="shared" ca="1" si="19"/>
        <v>#N/A</v>
      </c>
      <c r="E288" s="26" t="e">
        <f t="shared" ca="1" si="16"/>
        <v>#N/A</v>
      </c>
      <c r="F288" s="28" t="e">
        <f t="shared" ca="1" si="17"/>
        <v>#N/A</v>
      </c>
      <c r="G288" s="28" t="e">
        <f t="shared" ca="1" si="18"/>
        <v>#N/A</v>
      </c>
    </row>
    <row r="289" spans="4:7">
      <c r="D289" s="25" t="e">
        <f t="shared" ca="1" si="19"/>
        <v>#N/A</v>
      </c>
      <c r="E289" s="26" t="e">
        <f t="shared" ca="1" si="16"/>
        <v>#N/A</v>
      </c>
      <c r="F289" s="28" t="e">
        <f t="shared" ca="1" si="17"/>
        <v>#N/A</v>
      </c>
      <c r="G289" s="28" t="e">
        <f t="shared" ca="1" si="18"/>
        <v>#N/A</v>
      </c>
    </row>
    <row r="290" spans="4:7">
      <c r="D290" s="25" t="e">
        <f t="shared" ca="1" si="19"/>
        <v>#N/A</v>
      </c>
      <c r="E290" s="26" t="e">
        <f t="shared" ca="1" si="16"/>
        <v>#N/A</v>
      </c>
      <c r="F290" s="28" t="e">
        <f t="shared" ca="1" si="17"/>
        <v>#N/A</v>
      </c>
      <c r="G290" s="28" t="e">
        <f t="shared" ca="1" si="18"/>
        <v>#N/A</v>
      </c>
    </row>
    <row r="291" spans="4:7">
      <c r="D291" s="25" t="e">
        <f t="shared" ca="1" si="19"/>
        <v>#N/A</v>
      </c>
      <c r="E291" s="26" t="e">
        <f t="shared" ca="1" si="16"/>
        <v>#N/A</v>
      </c>
      <c r="F291" s="28" t="e">
        <f t="shared" ca="1" si="17"/>
        <v>#N/A</v>
      </c>
      <c r="G291" s="28" t="e">
        <f t="shared" ca="1" si="18"/>
        <v>#N/A</v>
      </c>
    </row>
    <row r="292" spans="4:7">
      <c r="D292" s="25" t="e">
        <f t="shared" ca="1" si="19"/>
        <v>#N/A</v>
      </c>
      <c r="E292" s="26" t="e">
        <f t="shared" ca="1" si="16"/>
        <v>#N/A</v>
      </c>
      <c r="F292" s="28" t="e">
        <f t="shared" ca="1" si="17"/>
        <v>#N/A</v>
      </c>
      <c r="G292" s="28" t="e">
        <f t="shared" ca="1" si="18"/>
        <v>#N/A</v>
      </c>
    </row>
    <row r="293" spans="4:7">
      <c r="D293" s="25" t="e">
        <f t="shared" ca="1" si="19"/>
        <v>#N/A</v>
      </c>
      <c r="E293" s="26" t="e">
        <f t="shared" ca="1" si="16"/>
        <v>#N/A</v>
      </c>
      <c r="F293" s="28" t="e">
        <f t="shared" ca="1" si="17"/>
        <v>#N/A</v>
      </c>
      <c r="G293" s="28" t="e">
        <f t="shared" ca="1" si="18"/>
        <v>#N/A</v>
      </c>
    </row>
    <row r="294" spans="4:7">
      <c r="D294" s="25" t="e">
        <f t="shared" ca="1" si="19"/>
        <v>#N/A</v>
      </c>
      <c r="E294" s="26" t="e">
        <f t="shared" ca="1" si="16"/>
        <v>#N/A</v>
      </c>
      <c r="F294" s="28" t="e">
        <f t="shared" ca="1" si="17"/>
        <v>#N/A</v>
      </c>
      <c r="G294" s="28" t="e">
        <f t="shared" ca="1" si="18"/>
        <v>#N/A</v>
      </c>
    </row>
    <row r="295" spans="4:7">
      <c r="D295" s="25" t="e">
        <f t="shared" ca="1" si="19"/>
        <v>#N/A</v>
      </c>
      <c r="E295" s="26" t="e">
        <f t="shared" ca="1" si="16"/>
        <v>#N/A</v>
      </c>
      <c r="F295" s="28" t="e">
        <f t="shared" ca="1" si="17"/>
        <v>#N/A</v>
      </c>
      <c r="G295" s="28" t="e">
        <f t="shared" ca="1" si="18"/>
        <v>#N/A</v>
      </c>
    </row>
    <row r="296" spans="4:7">
      <c r="D296" s="25" t="e">
        <f t="shared" ca="1" si="19"/>
        <v>#N/A</v>
      </c>
      <c r="E296" s="26" t="e">
        <f t="shared" ca="1" si="16"/>
        <v>#N/A</v>
      </c>
      <c r="F296" s="28" t="e">
        <f t="shared" ca="1" si="17"/>
        <v>#N/A</v>
      </c>
      <c r="G296" s="28" t="e">
        <f t="shared" ca="1" si="18"/>
        <v>#N/A</v>
      </c>
    </row>
    <row r="297" spans="4:7">
      <c r="D297" s="25" t="e">
        <f t="shared" ca="1" si="19"/>
        <v>#N/A</v>
      </c>
      <c r="E297" s="26" t="e">
        <f t="shared" ca="1" si="16"/>
        <v>#N/A</v>
      </c>
      <c r="F297" s="28" t="e">
        <f t="shared" ca="1" si="17"/>
        <v>#N/A</v>
      </c>
      <c r="G297" s="28" t="e">
        <f t="shared" ca="1" si="18"/>
        <v>#N/A</v>
      </c>
    </row>
    <row r="298" spans="4:7">
      <c r="D298" s="25" t="e">
        <f t="shared" ca="1" si="19"/>
        <v>#N/A</v>
      </c>
      <c r="E298" s="26" t="e">
        <f t="shared" ca="1" si="16"/>
        <v>#N/A</v>
      </c>
      <c r="F298" s="28" t="e">
        <f t="shared" ca="1" si="17"/>
        <v>#N/A</v>
      </c>
      <c r="G298" s="28" t="e">
        <f t="shared" ca="1" si="18"/>
        <v>#N/A</v>
      </c>
    </row>
    <row r="299" spans="4:7">
      <c r="D299" s="25" t="e">
        <f t="shared" ca="1" si="19"/>
        <v>#N/A</v>
      </c>
      <c r="E299" s="26" t="e">
        <f t="shared" ca="1" si="16"/>
        <v>#N/A</v>
      </c>
      <c r="F299" s="28" t="e">
        <f t="shared" ca="1" si="17"/>
        <v>#N/A</v>
      </c>
      <c r="G299" s="28" t="e">
        <f t="shared" ca="1" si="18"/>
        <v>#N/A</v>
      </c>
    </row>
    <row r="300" spans="4:7">
      <c r="D300" s="25" t="e">
        <f t="shared" ca="1" si="19"/>
        <v>#N/A</v>
      </c>
      <c r="E300" s="26" t="e">
        <f t="shared" ca="1" si="16"/>
        <v>#N/A</v>
      </c>
      <c r="F300" s="28" t="e">
        <f t="shared" ca="1" si="17"/>
        <v>#N/A</v>
      </c>
      <c r="G300" s="28" t="e">
        <f t="shared" ca="1" si="18"/>
        <v>#N/A</v>
      </c>
    </row>
    <row r="301" spans="4:7">
      <c r="D301" s="25" t="e">
        <f t="shared" ca="1" si="19"/>
        <v>#N/A</v>
      </c>
      <c r="E301" s="26" t="e">
        <f t="shared" ca="1" si="16"/>
        <v>#N/A</v>
      </c>
      <c r="F301" s="28" t="e">
        <f t="shared" ca="1" si="17"/>
        <v>#N/A</v>
      </c>
      <c r="G301" s="28" t="e">
        <f t="shared" ca="1" si="18"/>
        <v>#N/A</v>
      </c>
    </row>
    <row r="302" spans="4:7">
      <c r="D302" s="25" t="e">
        <f t="shared" ca="1" si="19"/>
        <v>#N/A</v>
      </c>
      <c r="E302" s="26" t="e">
        <f t="shared" ca="1" si="16"/>
        <v>#N/A</v>
      </c>
      <c r="F302" s="28" t="e">
        <f t="shared" ca="1" si="17"/>
        <v>#N/A</v>
      </c>
      <c r="G302" s="28" t="e">
        <f t="shared" ca="1" si="18"/>
        <v>#N/A</v>
      </c>
    </row>
    <row r="303" spans="4:7">
      <c r="D303" s="25" t="e">
        <f t="shared" ca="1" si="19"/>
        <v>#N/A</v>
      </c>
      <c r="E303" s="26" t="e">
        <f t="shared" ca="1" si="16"/>
        <v>#N/A</v>
      </c>
      <c r="F303" s="28" t="e">
        <f t="shared" ca="1" si="17"/>
        <v>#N/A</v>
      </c>
      <c r="G303" s="28" t="e">
        <f t="shared" ca="1" si="18"/>
        <v>#N/A</v>
      </c>
    </row>
    <row r="304" spans="4:7">
      <c r="D304" s="25" t="e">
        <f t="shared" ca="1" si="19"/>
        <v>#N/A</v>
      </c>
      <c r="E304" s="26" t="e">
        <f t="shared" ca="1" si="16"/>
        <v>#N/A</v>
      </c>
      <c r="F304" s="28" t="e">
        <f t="shared" ca="1" si="17"/>
        <v>#N/A</v>
      </c>
      <c r="G304" s="28" t="e">
        <f t="shared" ca="1" si="18"/>
        <v>#N/A</v>
      </c>
    </row>
    <row r="305" spans="4:7">
      <c r="D305" s="25" t="e">
        <f t="shared" ca="1" si="19"/>
        <v>#N/A</v>
      </c>
      <c r="E305" s="26" t="e">
        <f t="shared" ca="1" si="16"/>
        <v>#N/A</v>
      </c>
      <c r="F305" s="28" t="e">
        <f t="shared" ca="1" si="17"/>
        <v>#N/A</v>
      </c>
      <c r="G305" s="28" t="e">
        <f t="shared" ca="1" si="18"/>
        <v>#N/A</v>
      </c>
    </row>
    <row r="306" spans="4:7">
      <c r="D306" s="25" t="e">
        <f t="shared" ca="1" si="19"/>
        <v>#N/A</v>
      </c>
      <c r="E306" s="26" t="e">
        <f t="shared" ca="1" si="16"/>
        <v>#N/A</v>
      </c>
      <c r="F306" s="28" t="e">
        <f t="shared" ca="1" si="17"/>
        <v>#N/A</v>
      </c>
      <c r="G306" s="28" t="e">
        <f t="shared" ca="1" si="18"/>
        <v>#N/A</v>
      </c>
    </row>
    <row r="307" spans="4:7">
      <c r="D307" s="25" t="e">
        <f t="shared" ca="1" si="19"/>
        <v>#N/A</v>
      </c>
      <c r="E307" s="26" t="e">
        <f t="shared" ca="1" si="16"/>
        <v>#N/A</v>
      </c>
      <c r="F307" s="28" t="e">
        <f t="shared" ca="1" si="17"/>
        <v>#N/A</v>
      </c>
      <c r="G307" s="28" t="e">
        <f t="shared" ca="1" si="18"/>
        <v>#N/A</v>
      </c>
    </row>
    <row r="308" spans="4:7">
      <c r="D308" s="25" t="e">
        <f t="shared" ca="1" si="19"/>
        <v>#N/A</v>
      </c>
      <c r="E308" s="26" t="e">
        <f t="shared" ca="1" si="16"/>
        <v>#N/A</v>
      </c>
      <c r="F308" s="28" t="e">
        <f t="shared" ca="1" si="17"/>
        <v>#N/A</v>
      </c>
      <c r="G308" s="28" t="e">
        <f t="shared" ca="1" si="18"/>
        <v>#N/A</v>
      </c>
    </row>
    <row r="309" spans="4:7">
      <c r="D309" s="25" t="e">
        <f t="shared" ca="1" si="19"/>
        <v>#N/A</v>
      </c>
      <c r="E309" s="26" t="e">
        <f t="shared" ca="1" si="16"/>
        <v>#N/A</v>
      </c>
      <c r="F309" s="28" t="e">
        <f t="shared" ca="1" si="17"/>
        <v>#N/A</v>
      </c>
      <c r="G309" s="28" t="e">
        <f t="shared" ca="1" si="18"/>
        <v>#N/A</v>
      </c>
    </row>
    <row r="310" spans="4:7">
      <c r="D310" s="25" t="e">
        <f t="shared" ca="1" si="19"/>
        <v>#N/A</v>
      </c>
      <c r="E310" s="26" t="e">
        <f t="shared" ca="1" si="16"/>
        <v>#N/A</v>
      </c>
      <c r="F310" s="28" t="e">
        <f t="shared" ca="1" si="17"/>
        <v>#N/A</v>
      </c>
      <c r="G310" s="28" t="e">
        <f t="shared" ca="1" si="18"/>
        <v>#N/A</v>
      </c>
    </row>
    <row r="311" spans="4:7">
      <c r="D311" s="25" t="e">
        <f t="shared" ca="1" si="19"/>
        <v>#N/A</v>
      </c>
      <c r="E311" s="26" t="e">
        <f t="shared" ca="1" si="16"/>
        <v>#N/A</v>
      </c>
      <c r="F311" s="28" t="e">
        <f t="shared" ca="1" si="17"/>
        <v>#N/A</v>
      </c>
      <c r="G311" s="28" t="e">
        <f t="shared" ca="1" si="18"/>
        <v>#N/A</v>
      </c>
    </row>
    <row r="312" spans="4:7">
      <c r="D312" s="25" t="e">
        <f t="shared" ca="1" si="19"/>
        <v>#N/A</v>
      </c>
      <c r="E312" s="26" t="e">
        <f t="shared" ca="1" si="16"/>
        <v>#N/A</v>
      </c>
      <c r="F312" s="28" t="e">
        <f t="shared" ca="1" si="17"/>
        <v>#N/A</v>
      </c>
      <c r="G312" s="28" t="e">
        <f t="shared" ca="1" si="18"/>
        <v>#N/A</v>
      </c>
    </row>
    <row r="313" spans="4:7">
      <c r="D313" s="25" t="e">
        <f t="shared" ca="1" si="19"/>
        <v>#N/A</v>
      </c>
      <c r="E313" s="26" t="e">
        <f t="shared" ca="1" si="16"/>
        <v>#N/A</v>
      </c>
      <c r="F313" s="28" t="e">
        <f t="shared" ca="1" si="17"/>
        <v>#N/A</v>
      </c>
      <c r="G313" s="28" t="e">
        <f t="shared" ca="1" si="18"/>
        <v>#N/A</v>
      </c>
    </row>
    <row r="314" spans="4:7">
      <c r="D314" s="25" t="e">
        <f t="shared" ca="1" si="19"/>
        <v>#N/A</v>
      </c>
      <c r="E314" s="26" t="e">
        <f t="shared" ca="1" si="16"/>
        <v>#N/A</v>
      </c>
      <c r="F314" s="28" t="e">
        <f t="shared" ca="1" si="17"/>
        <v>#N/A</v>
      </c>
      <c r="G314" s="28" t="e">
        <f t="shared" ca="1" si="18"/>
        <v>#N/A</v>
      </c>
    </row>
    <row r="315" spans="4:7">
      <c r="D315" s="25" t="e">
        <f t="shared" ca="1" si="19"/>
        <v>#N/A</v>
      </c>
      <c r="E315" s="26" t="e">
        <f t="shared" ca="1" si="16"/>
        <v>#N/A</v>
      </c>
      <c r="F315" s="28" t="e">
        <f t="shared" ca="1" si="17"/>
        <v>#N/A</v>
      </c>
      <c r="G315" s="28" t="e">
        <f t="shared" ca="1" si="18"/>
        <v>#N/A</v>
      </c>
    </row>
    <row r="316" spans="4:7">
      <c r="D316" s="25" t="e">
        <f t="shared" ca="1" si="19"/>
        <v>#N/A</v>
      </c>
      <c r="E316" s="26" t="e">
        <f t="shared" ca="1" si="16"/>
        <v>#N/A</v>
      </c>
      <c r="F316" s="28" t="e">
        <f t="shared" ca="1" si="17"/>
        <v>#N/A</v>
      </c>
      <c r="G316" s="28" t="e">
        <f t="shared" ca="1" si="18"/>
        <v>#N/A</v>
      </c>
    </row>
    <row r="317" spans="4:7">
      <c r="D317" s="25" t="e">
        <f t="shared" ca="1" si="19"/>
        <v>#N/A</v>
      </c>
      <c r="E317" s="26" t="e">
        <f t="shared" ca="1" si="16"/>
        <v>#N/A</v>
      </c>
      <c r="F317" s="28" t="e">
        <f t="shared" ca="1" si="17"/>
        <v>#N/A</v>
      </c>
      <c r="G317" s="28" t="e">
        <f t="shared" ca="1" si="18"/>
        <v>#N/A</v>
      </c>
    </row>
    <row r="318" spans="4:7">
      <c r="D318" s="25" t="e">
        <f t="shared" ca="1" si="19"/>
        <v>#N/A</v>
      </c>
      <c r="E318" s="26" t="e">
        <f t="shared" ca="1" si="16"/>
        <v>#N/A</v>
      </c>
      <c r="F318" s="28" t="e">
        <f t="shared" ca="1" si="17"/>
        <v>#N/A</v>
      </c>
      <c r="G318" s="28" t="e">
        <f t="shared" ca="1" si="18"/>
        <v>#N/A</v>
      </c>
    </row>
    <row r="319" spans="4:7">
      <c r="D319" s="25" t="e">
        <f t="shared" ca="1" si="19"/>
        <v>#N/A</v>
      </c>
      <c r="E319" s="26" t="e">
        <f t="shared" ca="1" si="16"/>
        <v>#N/A</v>
      </c>
      <c r="F319" s="28" t="e">
        <f t="shared" ca="1" si="17"/>
        <v>#N/A</v>
      </c>
      <c r="G319" s="28" t="e">
        <f t="shared" ca="1" si="18"/>
        <v>#N/A</v>
      </c>
    </row>
    <row r="320" spans="4:7">
      <c r="D320" s="25" t="e">
        <f t="shared" ca="1" si="19"/>
        <v>#N/A</v>
      </c>
      <c r="E320" s="26" t="e">
        <f t="shared" ca="1" si="16"/>
        <v>#N/A</v>
      </c>
      <c r="F320" s="28" t="e">
        <f t="shared" ca="1" si="17"/>
        <v>#N/A</v>
      </c>
      <c r="G320" s="28" t="e">
        <f t="shared" ca="1" si="18"/>
        <v>#N/A</v>
      </c>
    </row>
    <row r="321" spans="4:7">
      <c r="D321" s="25" t="e">
        <f t="shared" ca="1" si="19"/>
        <v>#N/A</v>
      </c>
      <c r="E321" s="26" t="e">
        <f t="shared" ca="1" si="16"/>
        <v>#N/A</v>
      </c>
      <c r="F321" s="28" t="e">
        <f t="shared" ca="1" si="17"/>
        <v>#N/A</v>
      </c>
      <c r="G321" s="28" t="e">
        <f t="shared" ca="1" si="18"/>
        <v>#N/A</v>
      </c>
    </row>
    <row r="322" spans="4:7">
      <c r="D322" s="25" t="e">
        <f t="shared" ca="1" si="19"/>
        <v>#N/A</v>
      </c>
      <c r="E322" s="26" t="e">
        <f t="shared" ca="1" si="16"/>
        <v>#N/A</v>
      </c>
      <c r="F322" s="28" t="e">
        <f t="shared" ca="1" si="17"/>
        <v>#N/A</v>
      </c>
      <c r="G322" s="28" t="e">
        <f t="shared" ca="1" si="18"/>
        <v>#N/A</v>
      </c>
    </row>
    <row r="323" spans="4:7">
      <c r="D323" s="25" t="e">
        <f t="shared" ca="1" si="19"/>
        <v>#N/A</v>
      </c>
      <c r="E323" s="26" t="e">
        <f t="shared" ca="1" si="16"/>
        <v>#N/A</v>
      </c>
      <c r="F323" s="28" t="e">
        <f t="shared" ca="1" si="17"/>
        <v>#N/A</v>
      </c>
      <c r="G323" s="28" t="e">
        <f t="shared" ca="1" si="18"/>
        <v>#N/A</v>
      </c>
    </row>
    <row r="324" spans="4:7">
      <c r="D324" s="25" t="e">
        <f t="shared" ca="1" si="19"/>
        <v>#N/A</v>
      </c>
      <c r="E324" s="26" t="e">
        <f t="shared" ref="E324:E387" ca="1" si="20">INDIRECT("SQM!$L$"&amp;D324)</f>
        <v>#N/A</v>
      </c>
      <c r="F324" s="28" t="e">
        <f t="shared" ref="F324:F387" ca="1" si="21">INDIRECT("SQM!$O$"&amp;D324)</f>
        <v>#N/A</v>
      </c>
      <c r="G324" s="28" t="e">
        <f t="shared" ref="G324:G387" ca="1" si="22">INDIRECT("SQM!$AB$"&amp;D324)</f>
        <v>#N/A</v>
      </c>
    </row>
    <row r="325" spans="4:7">
      <c r="D325" s="25" t="e">
        <f t="shared" ref="D325:D388" ca="1" si="23">IF(D324+1&lt;$J$1,D324+1,NA())</f>
        <v>#N/A</v>
      </c>
      <c r="E325" s="26" t="e">
        <f t="shared" ca="1" si="20"/>
        <v>#N/A</v>
      </c>
      <c r="F325" s="28" t="e">
        <f t="shared" ca="1" si="21"/>
        <v>#N/A</v>
      </c>
      <c r="G325" s="28" t="e">
        <f t="shared" ca="1" si="22"/>
        <v>#N/A</v>
      </c>
    </row>
    <row r="326" spans="4:7">
      <c r="D326" s="25" t="e">
        <f t="shared" ca="1" si="23"/>
        <v>#N/A</v>
      </c>
      <c r="E326" s="26" t="e">
        <f t="shared" ca="1" si="20"/>
        <v>#N/A</v>
      </c>
      <c r="F326" s="28" t="e">
        <f t="shared" ca="1" si="21"/>
        <v>#N/A</v>
      </c>
      <c r="G326" s="28" t="e">
        <f t="shared" ca="1" si="22"/>
        <v>#N/A</v>
      </c>
    </row>
    <row r="327" spans="4:7">
      <c r="D327" s="25" t="e">
        <f t="shared" ca="1" si="23"/>
        <v>#N/A</v>
      </c>
      <c r="E327" s="26" t="e">
        <f t="shared" ca="1" si="20"/>
        <v>#N/A</v>
      </c>
      <c r="F327" s="28" t="e">
        <f t="shared" ca="1" si="21"/>
        <v>#N/A</v>
      </c>
      <c r="G327" s="28" t="e">
        <f t="shared" ca="1" si="22"/>
        <v>#N/A</v>
      </c>
    </row>
    <row r="328" spans="4:7">
      <c r="D328" s="25" t="e">
        <f t="shared" ca="1" si="23"/>
        <v>#N/A</v>
      </c>
      <c r="E328" s="26" t="e">
        <f t="shared" ca="1" si="20"/>
        <v>#N/A</v>
      </c>
      <c r="F328" s="28" t="e">
        <f t="shared" ca="1" si="21"/>
        <v>#N/A</v>
      </c>
      <c r="G328" s="28" t="e">
        <f t="shared" ca="1" si="22"/>
        <v>#N/A</v>
      </c>
    </row>
    <row r="329" spans="4:7">
      <c r="D329" s="25" t="e">
        <f t="shared" ca="1" si="23"/>
        <v>#N/A</v>
      </c>
      <c r="E329" s="26" t="e">
        <f t="shared" ca="1" si="20"/>
        <v>#N/A</v>
      </c>
      <c r="F329" s="28" t="e">
        <f t="shared" ca="1" si="21"/>
        <v>#N/A</v>
      </c>
      <c r="G329" s="28" t="e">
        <f t="shared" ca="1" si="22"/>
        <v>#N/A</v>
      </c>
    </row>
    <row r="330" spans="4:7">
      <c r="D330" s="25" t="e">
        <f t="shared" ca="1" si="23"/>
        <v>#N/A</v>
      </c>
      <c r="E330" s="26" t="e">
        <f t="shared" ca="1" si="20"/>
        <v>#N/A</v>
      </c>
      <c r="F330" s="28" t="e">
        <f t="shared" ca="1" si="21"/>
        <v>#N/A</v>
      </c>
      <c r="G330" s="28" t="e">
        <f t="shared" ca="1" si="22"/>
        <v>#N/A</v>
      </c>
    </row>
    <row r="331" spans="4:7">
      <c r="D331" s="25" t="e">
        <f t="shared" ca="1" si="23"/>
        <v>#N/A</v>
      </c>
      <c r="E331" s="26" t="e">
        <f t="shared" ca="1" si="20"/>
        <v>#N/A</v>
      </c>
      <c r="F331" s="28" t="e">
        <f t="shared" ca="1" si="21"/>
        <v>#N/A</v>
      </c>
      <c r="G331" s="28" t="e">
        <f t="shared" ca="1" si="22"/>
        <v>#N/A</v>
      </c>
    </row>
    <row r="332" spans="4:7">
      <c r="D332" s="25" t="e">
        <f t="shared" ca="1" si="23"/>
        <v>#N/A</v>
      </c>
      <c r="E332" s="26" t="e">
        <f t="shared" ca="1" si="20"/>
        <v>#N/A</v>
      </c>
      <c r="F332" s="28" t="e">
        <f t="shared" ca="1" si="21"/>
        <v>#N/A</v>
      </c>
      <c r="G332" s="28" t="e">
        <f t="shared" ca="1" si="22"/>
        <v>#N/A</v>
      </c>
    </row>
    <row r="333" spans="4:7">
      <c r="D333" s="25" t="e">
        <f t="shared" ca="1" si="23"/>
        <v>#N/A</v>
      </c>
      <c r="E333" s="26" t="e">
        <f t="shared" ca="1" si="20"/>
        <v>#N/A</v>
      </c>
      <c r="F333" s="28" t="e">
        <f t="shared" ca="1" si="21"/>
        <v>#N/A</v>
      </c>
      <c r="G333" s="28" t="e">
        <f t="shared" ca="1" si="22"/>
        <v>#N/A</v>
      </c>
    </row>
    <row r="334" spans="4:7">
      <c r="D334" s="25" t="e">
        <f t="shared" ca="1" si="23"/>
        <v>#N/A</v>
      </c>
      <c r="E334" s="26" t="e">
        <f t="shared" ca="1" si="20"/>
        <v>#N/A</v>
      </c>
      <c r="F334" s="28" t="e">
        <f t="shared" ca="1" si="21"/>
        <v>#N/A</v>
      </c>
      <c r="G334" s="28" t="e">
        <f t="shared" ca="1" si="22"/>
        <v>#N/A</v>
      </c>
    </row>
    <row r="335" spans="4:7">
      <c r="D335" s="25" t="e">
        <f t="shared" ca="1" si="23"/>
        <v>#N/A</v>
      </c>
      <c r="E335" s="26" t="e">
        <f t="shared" ca="1" si="20"/>
        <v>#N/A</v>
      </c>
      <c r="F335" s="28" t="e">
        <f t="shared" ca="1" si="21"/>
        <v>#N/A</v>
      </c>
      <c r="G335" s="28" t="e">
        <f t="shared" ca="1" si="22"/>
        <v>#N/A</v>
      </c>
    </row>
    <row r="336" spans="4:7">
      <c r="D336" s="25" t="e">
        <f t="shared" ca="1" si="23"/>
        <v>#N/A</v>
      </c>
      <c r="E336" s="26" t="e">
        <f t="shared" ca="1" si="20"/>
        <v>#N/A</v>
      </c>
      <c r="F336" s="28" t="e">
        <f t="shared" ca="1" si="21"/>
        <v>#N/A</v>
      </c>
      <c r="G336" s="28" t="e">
        <f t="shared" ca="1" si="22"/>
        <v>#N/A</v>
      </c>
    </row>
    <row r="337" spans="4:7">
      <c r="D337" s="25" t="e">
        <f t="shared" ca="1" si="23"/>
        <v>#N/A</v>
      </c>
      <c r="E337" s="26" t="e">
        <f t="shared" ca="1" si="20"/>
        <v>#N/A</v>
      </c>
      <c r="F337" s="28" t="e">
        <f t="shared" ca="1" si="21"/>
        <v>#N/A</v>
      </c>
      <c r="G337" s="28" t="e">
        <f t="shared" ca="1" si="22"/>
        <v>#N/A</v>
      </c>
    </row>
    <row r="338" spans="4:7">
      <c r="D338" s="25" t="e">
        <f t="shared" ca="1" si="23"/>
        <v>#N/A</v>
      </c>
      <c r="E338" s="26" t="e">
        <f t="shared" ca="1" si="20"/>
        <v>#N/A</v>
      </c>
      <c r="F338" s="28" t="e">
        <f t="shared" ca="1" si="21"/>
        <v>#N/A</v>
      </c>
      <c r="G338" s="28" t="e">
        <f t="shared" ca="1" si="22"/>
        <v>#N/A</v>
      </c>
    </row>
    <row r="339" spans="4:7">
      <c r="D339" s="25" t="e">
        <f t="shared" ca="1" si="23"/>
        <v>#N/A</v>
      </c>
      <c r="E339" s="26" t="e">
        <f t="shared" ca="1" si="20"/>
        <v>#N/A</v>
      </c>
      <c r="F339" s="28" t="e">
        <f t="shared" ca="1" si="21"/>
        <v>#N/A</v>
      </c>
      <c r="G339" s="28" t="e">
        <f t="shared" ca="1" si="22"/>
        <v>#N/A</v>
      </c>
    </row>
    <row r="340" spans="4:7">
      <c r="D340" s="25" t="e">
        <f t="shared" ca="1" si="23"/>
        <v>#N/A</v>
      </c>
      <c r="E340" s="26" t="e">
        <f t="shared" ca="1" si="20"/>
        <v>#N/A</v>
      </c>
      <c r="F340" s="28" t="e">
        <f t="shared" ca="1" si="21"/>
        <v>#N/A</v>
      </c>
      <c r="G340" s="28" t="e">
        <f t="shared" ca="1" si="22"/>
        <v>#N/A</v>
      </c>
    </row>
    <row r="341" spans="4:7">
      <c r="D341" s="25" t="e">
        <f t="shared" ca="1" si="23"/>
        <v>#N/A</v>
      </c>
      <c r="E341" s="26" t="e">
        <f t="shared" ca="1" si="20"/>
        <v>#N/A</v>
      </c>
      <c r="F341" s="28" t="e">
        <f t="shared" ca="1" si="21"/>
        <v>#N/A</v>
      </c>
      <c r="G341" s="28" t="e">
        <f t="shared" ca="1" si="22"/>
        <v>#N/A</v>
      </c>
    </row>
    <row r="342" spans="4:7">
      <c r="D342" s="25" t="e">
        <f t="shared" ca="1" si="23"/>
        <v>#N/A</v>
      </c>
      <c r="E342" s="26" t="e">
        <f t="shared" ca="1" si="20"/>
        <v>#N/A</v>
      </c>
      <c r="F342" s="28" t="e">
        <f t="shared" ca="1" si="21"/>
        <v>#N/A</v>
      </c>
      <c r="G342" s="28" t="e">
        <f t="shared" ca="1" si="22"/>
        <v>#N/A</v>
      </c>
    </row>
    <row r="343" spans="4:7">
      <c r="D343" s="25" t="e">
        <f t="shared" ca="1" si="23"/>
        <v>#N/A</v>
      </c>
      <c r="E343" s="26" t="e">
        <f t="shared" ca="1" si="20"/>
        <v>#N/A</v>
      </c>
      <c r="F343" s="28" t="e">
        <f t="shared" ca="1" si="21"/>
        <v>#N/A</v>
      </c>
      <c r="G343" s="28" t="e">
        <f t="shared" ca="1" si="22"/>
        <v>#N/A</v>
      </c>
    </row>
    <row r="344" spans="4:7">
      <c r="D344" s="25" t="e">
        <f t="shared" ca="1" si="23"/>
        <v>#N/A</v>
      </c>
      <c r="E344" s="26" t="e">
        <f t="shared" ca="1" si="20"/>
        <v>#N/A</v>
      </c>
      <c r="F344" s="28" t="e">
        <f t="shared" ca="1" si="21"/>
        <v>#N/A</v>
      </c>
      <c r="G344" s="28" t="e">
        <f t="shared" ca="1" si="22"/>
        <v>#N/A</v>
      </c>
    </row>
    <row r="345" spans="4:7">
      <c r="D345" s="25" t="e">
        <f t="shared" ca="1" si="23"/>
        <v>#N/A</v>
      </c>
      <c r="E345" s="26" t="e">
        <f t="shared" ca="1" si="20"/>
        <v>#N/A</v>
      </c>
      <c r="F345" s="28" t="e">
        <f t="shared" ca="1" si="21"/>
        <v>#N/A</v>
      </c>
      <c r="G345" s="28" t="e">
        <f t="shared" ca="1" si="22"/>
        <v>#N/A</v>
      </c>
    </row>
    <row r="346" spans="4:7">
      <c r="D346" s="25" t="e">
        <f t="shared" ca="1" si="23"/>
        <v>#N/A</v>
      </c>
      <c r="E346" s="26" t="e">
        <f t="shared" ca="1" si="20"/>
        <v>#N/A</v>
      </c>
      <c r="F346" s="28" t="e">
        <f t="shared" ca="1" si="21"/>
        <v>#N/A</v>
      </c>
      <c r="G346" s="28" t="e">
        <f t="shared" ca="1" si="22"/>
        <v>#N/A</v>
      </c>
    </row>
    <row r="347" spans="4:7">
      <c r="D347" s="25" t="e">
        <f t="shared" ca="1" si="23"/>
        <v>#N/A</v>
      </c>
      <c r="E347" s="26" t="e">
        <f t="shared" ca="1" si="20"/>
        <v>#N/A</v>
      </c>
      <c r="F347" s="28" t="e">
        <f t="shared" ca="1" si="21"/>
        <v>#N/A</v>
      </c>
      <c r="G347" s="28" t="e">
        <f t="shared" ca="1" si="22"/>
        <v>#N/A</v>
      </c>
    </row>
    <row r="348" spans="4:7">
      <c r="D348" s="25" t="e">
        <f t="shared" ca="1" si="23"/>
        <v>#N/A</v>
      </c>
      <c r="E348" s="26" t="e">
        <f t="shared" ca="1" si="20"/>
        <v>#N/A</v>
      </c>
      <c r="F348" s="28" t="e">
        <f t="shared" ca="1" si="21"/>
        <v>#N/A</v>
      </c>
      <c r="G348" s="28" t="e">
        <f t="shared" ca="1" si="22"/>
        <v>#N/A</v>
      </c>
    </row>
    <row r="349" spans="4:7">
      <c r="D349" s="25" t="e">
        <f t="shared" ca="1" si="23"/>
        <v>#N/A</v>
      </c>
      <c r="E349" s="26" t="e">
        <f t="shared" ca="1" si="20"/>
        <v>#N/A</v>
      </c>
      <c r="F349" s="28" t="e">
        <f t="shared" ca="1" si="21"/>
        <v>#N/A</v>
      </c>
      <c r="G349" s="28" t="e">
        <f t="shared" ca="1" si="22"/>
        <v>#N/A</v>
      </c>
    </row>
    <row r="350" spans="4:7">
      <c r="D350" s="25" t="e">
        <f t="shared" ca="1" si="23"/>
        <v>#N/A</v>
      </c>
      <c r="E350" s="26" t="e">
        <f t="shared" ca="1" si="20"/>
        <v>#N/A</v>
      </c>
      <c r="F350" s="28" t="e">
        <f t="shared" ca="1" si="21"/>
        <v>#N/A</v>
      </c>
      <c r="G350" s="28" t="e">
        <f t="shared" ca="1" si="22"/>
        <v>#N/A</v>
      </c>
    </row>
    <row r="351" spans="4:7">
      <c r="D351" s="25" t="e">
        <f t="shared" ca="1" si="23"/>
        <v>#N/A</v>
      </c>
      <c r="E351" s="26" t="e">
        <f t="shared" ca="1" si="20"/>
        <v>#N/A</v>
      </c>
      <c r="F351" s="28" t="e">
        <f t="shared" ca="1" si="21"/>
        <v>#N/A</v>
      </c>
      <c r="G351" s="28" t="e">
        <f t="shared" ca="1" si="22"/>
        <v>#N/A</v>
      </c>
    </row>
    <row r="352" spans="4:7">
      <c r="D352" s="25" t="e">
        <f t="shared" ca="1" si="23"/>
        <v>#N/A</v>
      </c>
      <c r="E352" s="26" t="e">
        <f t="shared" ca="1" si="20"/>
        <v>#N/A</v>
      </c>
      <c r="F352" s="28" t="e">
        <f t="shared" ca="1" si="21"/>
        <v>#N/A</v>
      </c>
      <c r="G352" s="28" t="e">
        <f t="shared" ca="1" si="22"/>
        <v>#N/A</v>
      </c>
    </row>
    <row r="353" spans="4:7">
      <c r="D353" s="25" t="e">
        <f t="shared" ca="1" si="23"/>
        <v>#N/A</v>
      </c>
      <c r="E353" s="26" t="e">
        <f t="shared" ca="1" si="20"/>
        <v>#N/A</v>
      </c>
      <c r="F353" s="28" t="e">
        <f t="shared" ca="1" si="21"/>
        <v>#N/A</v>
      </c>
      <c r="G353" s="28" t="e">
        <f t="shared" ca="1" si="22"/>
        <v>#N/A</v>
      </c>
    </row>
    <row r="354" spans="4:7">
      <c r="D354" s="25" t="e">
        <f t="shared" ca="1" si="23"/>
        <v>#N/A</v>
      </c>
      <c r="E354" s="26" t="e">
        <f t="shared" ca="1" si="20"/>
        <v>#N/A</v>
      </c>
      <c r="F354" s="28" t="e">
        <f t="shared" ca="1" si="21"/>
        <v>#N/A</v>
      </c>
      <c r="G354" s="28" t="e">
        <f t="shared" ca="1" si="22"/>
        <v>#N/A</v>
      </c>
    </row>
    <row r="355" spans="4:7">
      <c r="D355" s="25" t="e">
        <f t="shared" ca="1" si="23"/>
        <v>#N/A</v>
      </c>
      <c r="E355" s="26" t="e">
        <f t="shared" ca="1" si="20"/>
        <v>#N/A</v>
      </c>
      <c r="F355" s="28" t="e">
        <f t="shared" ca="1" si="21"/>
        <v>#N/A</v>
      </c>
      <c r="G355" s="28" t="e">
        <f t="shared" ca="1" si="22"/>
        <v>#N/A</v>
      </c>
    </row>
    <row r="356" spans="4:7">
      <c r="D356" s="25" t="e">
        <f t="shared" ca="1" si="23"/>
        <v>#N/A</v>
      </c>
      <c r="E356" s="26" t="e">
        <f t="shared" ca="1" si="20"/>
        <v>#N/A</v>
      </c>
      <c r="F356" s="28" t="e">
        <f t="shared" ca="1" si="21"/>
        <v>#N/A</v>
      </c>
      <c r="G356" s="28" t="e">
        <f t="shared" ca="1" si="22"/>
        <v>#N/A</v>
      </c>
    </row>
    <row r="357" spans="4:7">
      <c r="D357" s="25" t="e">
        <f t="shared" ca="1" si="23"/>
        <v>#N/A</v>
      </c>
      <c r="E357" s="26" t="e">
        <f t="shared" ca="1" si="20"/>
        <v>#N/A</v>
      </c>
      <c r="F357" s="28" t="e">
        <f t="shared" ca="1" si="21"/>
        <v>#N/A</v>
      </c>
      <c r="G357" s="28" t="e">
        <f t="shared" ca="1" si="22"/>
        <v>#N/A</v>
      </c>
    </row>
    <row r="358" spans="4:7">
      <c r="D358" s="25" t="e">
        <f t="shared" ca="1" si="23"/>
        <v>#N/A</v>
      </c>
      <c r="E358" s="26" t="e">
        <f t="shared" ca="1" si="20"/>
        <v>#N/A</v>
      </c>
      <c r="F358" s="28" t="e">
        <f t="shared" ca="1" si="21"/>
        <v>#N/A</v>
      </c>
      <c r="G358" s="28" t="e">
        <f t="shared" ca="1" si="22"/>
        <v>#N/A</v>
      </c>
    </row>
    <row r="359" spans="4:7">
      <c r="D359" s="25" t="e">
        <f t="shared" ca="1" si="23"/>
        <v>#N/A</v>
      </c>
      <c r="E359" s="26" t="e">
        <f t="shared" ca="1" si="20"/>
        <v>#N/A</v>
      </c>
      <c r="F359" s="28" t="e">
        <f t="shared" ca="1" si="21"/>
        <v>#N/A</v>
      </c>
      <c r="G359" s="28" t="e">
        <f t="shared" ca="1" si="22"/>
        <v>#N/A</v>
      </c>
    </row>
    <row r="360" spans="4:7">
      <c r="D360" s="25" t="e">
        <f t="shared" ca="1" si="23"/>
        <v>#N/A</v>
      </c>
      <c r="E360" s="26" t="e">
        <f t="shared" ca="1" si="20"/>
        <v>#N/A</v>
      </c>
      <c r="F360" s="28" t="e">
        <f t="shared" ca="1" si="21"/>
        <v>#N/A</v>
      </c>
      <c r="G360" s="28" t="e">
        <f t="shared" ca="1" si="22"/>
        <v>#N/A</v>
      </c>
    </row>
    <row r="361" spans="4:7">
      <c r="D361" s="25" t="e">
        <f t="shared" ca="1" si="23"/>
        <v>#N/A</v>
      </c>
      <c r="E361" s="26" t="e">
        <f t="shared" ca="1" si="20"/>
        <v>#N/A</v>
      </c>
      <c r="F361" s="28" t="e">
        <f t="shared" ca="1" si="21"/>
        <v>#N/A</v>
      </c>
      <c r="G361" s="28" t="e">
        <f t="shared" ca="1" si="22"/>
        <v>#N/A</v>
      </c>
    </row>
    <row r="362" spans="4:7">
      <c r="D362" s="25" t="e">
        <f t="shared" ca="1" si="23"/>
        <v>#N/A</v>
      </c>
      <c r="E362" s="26" t="e">
        <f t="shared" ca="1" si="20"/>
        <v>#N/A</v>
      </c>
      <c r="F362" s="28" t="e">
        <f t="shared" ca="1" si="21"/>
        <v>#N/A</v>
      </c>
      <c r="G362" s="28" t="e">
        <f t="shared" ca="1" si="22"/>
        <v>#N/A</v>
      </c>
    </row>
    <row r="363" spans="4:7">
      <c r="D363" s="25" t="e">
        <f t="shared" ca="1" si="23"/>
        <v>#N/A</v>
      </c>
      <c r="E363" s="26" t="e">
        <f t="shared" ca="1" si="20"/>
        <v>#N/A</v>
      </c>
      <c r="F363" s="28" t="e">
        <f t="shared" ca="1" si="21"/>
        <v>#N/A</v>
      </c>
      <c r="G363" s="28" t="e">
        <f t="shared" ca="1" si="22"/>
        <v>#N/A</v>
      </c>
    </row>
    <row r="364" spans="4:7">
      <c r="D364" s="25" t="e">
        <f t="shared" ca="1" si="23"/>
        <v>#N/A</v>
      </c>
      <c r="E364" s="26" t="e">
        <f t="shared" ca="1" si="20"/>
        <v>#N/A</v>
      </c>
      <c r="F364" s="28" t="e">
        <f t="shared" ca="1" si="21"/>
        <v>#N/A</v>
      </c>
      <c r="G364" s="28" t="e">
        <f t="shared" ca="1" si="22"/>
        <v>#N/A</v>
      </c>
    </row>
    <row r="365" spans="4:7">
      <c r="D365" s="25" t="e">
        <f t="shared" ca="1" si="23"/>
        <v>#N/A</v>
      </c>
      <c r="E365" s="26" t="e">
        <f t="shared" ca="1" si="20"/>
        <v>#N/A</v>
      </c>
      <c r="F365" s="28" t="e">
        <f t="shared" ca="1" si="21"/>
        <v>#N/A</v>
      </c>
      <c r="G365" s="28" t="e">
        <f t="shared" ca="1" si="22"/>
        <v>#N/A</v>
      </c>
    </row>
    <row r="366" spans="4:7">
      <c r="D366" s="25" t="e">
        <f t="shared" ca="1" si="23"/>
        <v>#N/A</v>
      </c>
      <c r="E366" s="26" t="e">
        <f t="shared" ca="1" si="20"/>
        <v>#N/A</v>
      </c>
      <c r="F366" s="28" t="e">
        <f t="shared" ca="1" si="21"/>
        <v>#N/A</v>
      </c>
      <c r="G366" s="28" t="e">
        <f t="shared" ca="1" si="22"/>
        <v>#N/A</v>
      </c>
    </row>
    <row r="367" spans="4:7">
      <c r="D367" s="25" t="e">
        <f t="shared" ca="1" si="23"/>
        <v>#N/A</v>
      </c>
      <c r="E367" s="26" t="e">
        <f t="shared" ca="1" si="20"/>
        <v>#N/A</v>
      </c>
      <c r="F367" s="28" t="e">
        <f t="shared" ca="1" si="21"/>
        <v>#N/A</v>
      </c>
      <c r="G367" s="28" t="e">
        <f t="shared" ca="1" si="22"/>
        <v>#N/A</v>
      </c>
    </row>
    <row r="368" spans="4:7">
      <c r="D368" s="25" t="e">
        <f t="shared" ca="1" si="23"/>
        <v>#N/A</v>
      </c>
      <c r="E368" s="26" t="e">
        <f t="shared" ca="1" si="20"/>
        <v>#N/A</v>
      </c>
      <c r="F368" s="28" t="e">
        <f t="shared" ca="1" si="21"/>
        <v>#N/A</v>
      </c>
      <c r="G368" s="28" t="e">
        <f t="shared" ca="1" si="22"/>
        <v>#N/A</v>
      </c>
    </row>
    <row r="369" spans="4:7">
      <c r="D369" s="25" t="e">
        <f t="shared" ca="1" si="23"/>
        <v>#N/A</v>
      </c>
      <c r="E369" s="26" t="e">
        <f t="shared" ca="1" si="20"/>
        <v>#N/A</v>
      </c>
      <c r="F369" s="28" t="e">
        <f t="shared" ca="1" si="21"/>
        <v>#N/A</v>
      </c>
      <c r="G369" s="28" t="e">
        <f t="shared" ca="1" si="22"/>
        <v>#N/A</v>
      </c>
    </row>
    <row r="370" spans="4:7">
      <c r="D370" s="25" t="e">
        <f t="shared" ca="1" si="23"/>
        <v>#N/A</v>
      </c>
      <c r="E370" s="26" t="e">
        <f t="shared" ca="1" si="20"/>
        <v>#N/A</v>
      </c>
      <c r="F370" s="28" t="e">
        <f t="shared" ca="1" si="21"/>
        <v>#N/A</v>
      </c>
      <c r="G370" s="28" t="e">
        <f t="shared" ca="1" si="22"/>
        <v>#N/A</v>
      </c>
    </row>
    <row r="371" spans="4:7">
      <c r="D371" s="25" t="e">
        <f t="shared" ca="1" si="23"/>
        <v>#N/A</v>
      </c>
      <c r="E371" s="26" t="e">
        <f t="shared" ca="1" si="20"/>
        <v>#N/A</v>
      </c>
      <c r="F371" s="28" t="e">
        <f t="shared" ca="1" si="21"/>
        <v>#N/A</v>
      </c>
      <c r="G371" s="28" t="e">
        <f t="shared" ca="1" si="22"/>
        <v>#N/A</v>
      </c>
    </row>
    <row r="372" spans="4:7">
      <c r="D372" s="25" t="e">
        <f t="shared" ca="1" si="23"/>
        <v>#N/A</v>
      </c>
      <c r="E372" s="26" t="e">
        <f t="shared" ca="1" si="20"/>
        <v>#N/A</v>
      </c>
      <c r="F372" s="28" t="e">
        <f t="shared" ca="1" si="21"/>
        <v>#N/A</v>
      </c>
      <c r="G372" s="28" t="e">
        <f t="shared" ca="1" si="22"/>
        <v>#N/A</v>
      </c>
    </row>
    <row r="373" spans="4:7">
      <c r="D373" s="25" t="e">
        <f t="shared" ca="1" si="23"/>
        <v>#N/A</v>
      </c>
      <c r="E373" s="26" t="e">
        <f t="shared" ca="1" si="20"/>
        <v>#N/A</v>
      </c>
      <c r="F373" s="28" t="e">
        <f t="shared" ca="1" si="21"/>
        <v>#N/A</v>
      </c>
      <c r="G373" s="28" t="e">
        <f t="shared" ca="1" si="22"/>
        <v>#N/A</v>
      </c>
    </row>
    <row r="374" spans="4:7">
      <c r="D374" s="25" t="e">
        <f t="shared" ca="1" si="23"/>
        <v>#N/A</v>
      </c>
      <c r="E374" s="26" t="e">
        <f t="shared" ca="1" si="20"/>
        <v>#N/A</v>
      </c>
      <c r="F374" s="28" t="e">
        <f t="shared" ca="1" si="21"/>
        <v>#N/A</v>
      </c>
      <c r="G374" s="28" t="e">
        <f t="shared" ca="1" si="22"/>
        <v>#N/A</v>
      </c>
    </row>
    <row r="375" spans="4:7">
      <c r="D375" s="25" t="e">
        <f t="shared" ca="1" si="23"/>
        <v>#N/A</v>
      </c>
      <c r="E375" s="26" t="e">
        <f t="shared" ca="1" si="20"/>
        <v>#N/A</v>
      </c>
      <c r="F375" s="28" t="e">
        <f t="shared" ca="1" si="21"/>
        <v>#N/A</v>
      </c>
      <c r="G375" s="28" t="e">
        <f t="shared" ca="1" si="22"/>
        <v>#N/A</v>
      </c>
    </row>
    <row r="376" spans="4:7">
      <c r="D376" s="25" t="e">
        <f t="shared" ca="1" si="23"/>
        <v>#N/A</v>
      </c>
      <c r="E376" s="26" t="e">
        <f t="shared" ca="1" si="20"/>
        <v>#N/A</v>
      </c>
      <c r="F376" s="28" t="e">
        <f t="shared" ca="1" si="21"/>
        <v>#N/A</v>
      </c>
      <c r="G376" s="28" t="e">
        <f t="shared" ca="1" si="22"/>
        <v>#N/A</v>
      </c>
    </row>
    <row r="377" spans="4:7">
      <c r="D377" s="25" t="e">
        <f t="shared" ca="1" si="23"/>
        <v>#N/A</v>
      </c>
      <c r="E377" s="26" t="e">
        <f t="shared" ca="1" si="20"/>
        <v>#N/A</v>
      </c>
      <c r="F377" s="28" t="e">
        <f t="shared" ca="1" si="21"/>
        <v>#N/A</v>
      </c>
      <c r="G377" s="28" t="e">
        <f t="shared" ca="1" si="22"/>
        <v>#N/A</v>
      </c>
    </row>
    <row r="378" spans="4:7">
      <c r="D378" s="25" t="e">
        <f t="shared" ca="1" si="23"/>
        <v>#N/A</v>
      </c>
      <c r="E378" s="26" t="e">
        <f t="shared" ca="1" si="20"/>
        <v>#N/A</v>
      </c>
      <c r="F378" s="28" t="e">
        <f t="shared" ca="1" si="21"/>
        <v>#N/A</v>
      </c>
      <c r="G378" s="28" t="e">
        <f t="shared" ca="1" si="22"/>
        <v>#N/A</v>
      </c>
    </row>
    <row r="379" spans="4:7">
      <c r="D379" s="25" t="e">
        <f t="shared" ca="1" si="23"/>
        <v>#N/A</v>
      </c>
      <c r="E379" s="26" t="e">
        <f t="shared" ca="1" si="20"/>
        <v>#N/A</v>
      </c>
      <c r="F379" s="28" t="e">
        <f t="shared" ca="1" si="21"/>
        <v>#N/A</v>
      </c>
      <c r="G379" s="28" t="e">
        <f t="shared" ca="1" si="22"/>
        <v>#N/A</v>
      </c>
    </row>
    <row r="380" spans="4:7">
      <c r="D380" s="25" t="e">
        <f t="shared" ca="1" si="23"/>
        <v>#N/A</v>
      </c>
      <c r="E380" s="26" t="e">
        <f t="shared" ca="1" si="20"/>
        <v>#N/A</v>
      </c>
      <c r="F380" s="28" t="e">
        <f t="shared" ca="1" si="21"/>
        <v>#N/A</v>
      </c>
      <c r="G380" s="28" t="e">
        <f t="shared" ca="1" si="22"/>
        <v>#N/A</v>
      </c>
    </row>
    <row r="381" spans="4:7">
      <c r="D381" s="25" t="e">
        <f t="shared" ca="1" si="23"/>
        <v>#N/A</v>
      </c>
      <c r="E381" s="26" t="e">
        <f t="shared" ca="1" si="20"/>
        <v>#N/A</v>
      </c>
      <c r="F381" s="28" t="e">
        <f t="shared" ca="1" si="21"/>
        <v>#N/A</v>
      </c>
      <c r="G381" s="28" t="e">
        <f t="shared" ca="1" si="22"/>
        <v>#N/A</v>
      </c>
    </row>
    <row r="382" spans="4:7">
      <c r="D382" s="25" t="e">
        <f t="shared" ca="1" si="23"/>
        <v>#N/A</v>
      </c>
      <c r="E382" s="26" t="e">
        <f t="shared" ca="1" si="20"/>
        <v>#N/A</v>
      </c>
      <c r="F382" s="28" t="e">
        <f t="shared" ca="1" si="21"/>
        <v>#N/A</v>
      </c>
      <c r="G382" s="28" t="e">
        <f t="shared" ca="1" si="22"/>
        <v>#N/A</v>
      </c>
    </row>
    <row r="383" spans="4:7">
      <c r="D383" s="25" t="e">
        <f t="shared" ca="1" si="23"/>
        <v>#N/A</v>
      </c>
      <c r="E383" s="26" t="e">
        <f t="shared" ca="1" si="20"/>
        <v>#N/A</v>
      </c>
      <c r="F383" s="28" t="e">
        <f t="shared" ca="1" si="21"/>
        <v>#N/A</v>
      </c>
      <c r="G383" s="28" t="e">
        <f t="shared" ca="1" si="22"/>
        <v>#N/A</v>
      </c>
    </row>
    <row r="384" spans="4:7">
      <c r="D384" s="25" t="e">
        <f t="shared" ca="1" si="23"/>
        <v>#N/A</v>
      </c>
      <c r="E384" s="26" t="e">
        <f t="shared" ca="1" si="20"/>
        <v>#N/A</v>
      </c>
      <c r="F384" s="28" t="e">
        <f t="shared" ca="1" si="21"/>
        <v>#N/A</v>
      </c>
      <c r="G384" s="28" t="e">
        <f t="shared" ca="1" si="22"/>
        <v>#N/A</v>
      </c>
    </row>
    <row r="385" spans="4:7">
      <c r="D385" s="25" t="e">
        <f t="shared" ca="1" si="23"/>
        <v>#N/A</v>
      </c>
      <c r="E385" s="26" t="e">
        <f t="shared" ca="1" si="20"/>
        <v>#N/A</v>
      </c>
      <c r="F385" s="28" t="e">
        <f t="shared" ca="1" si="21"/>
        <v>#N/A</v>
      </c>
      <c r="G385" s="28" t="e">
        <f t="shared" ca="1" si="22"/>
        <v>#N/A</v>
      </c>
    </row>
    <row r="386" spans="4:7">
      <c r="D386" s="25" t="e">
        <f t="shared" ca="1" si="23"/>
        <v>#N/A</v>
      </c>
      <c r="E386" s="26" t="e">
        <f t="shared" ca="1" si="20"/>
        <v>#N/A</v>
      </c>
      <c r="F386" s="28" t="e">
        <f t="shared" ca="1" si="21"/>
        <v>#N/A</v>
      </c>
      <c r="G386" s="28" t="e">
        <f t="shared" ca="1" si="22"/>
        <v>#N/A</v>
      </c>
    </row>
    <row r="387" spans="4:7">
      <c r="D387" s="25" t="e">
        <f t="shared" ca="1" si="23"/>
        <v>#N/A</v>
      </c>
      <c r="E387" s="26" t="e">
        <f t="shared" ca="1" si="20"/>
        <v>#N/A</v>
      </c>
      <c r="F387" s="28" t="e">
        <f t="shared" ca="1" si="21"/>
        <v>#N/A</v>
      </c>
      <c r="G387" s="28" t="e">
        <f t="shared" ca="1" si="22"/>
        <v>#N/A</v>
      </c>
    </row>
    <row r="388" spans="4:7">
      <c r="D388" s="25" t="e">
        <f t="shared" ca="1" si="23"/>
        <v>#N/A</v>
      </c>
      <c r="E388" s="26" t="e">
        <f t="shared" ref="E388:E441" ca="1" si="24">INDIRECT("SQM!$L$"&amp;D388)</f>
        <v>#N/A</v>
      </c>
      <c r="F388" s="28" t="e">
        <f t="shared" ref="F388:F441" ca="1" si="25">INDIRECT("SQM!$O$"&amp;D388)</f>
        <v>#N/A</v>
      </c>
      <c r="G388" s="28" t="e">
        <f t="shared" ref="G388:G441" ca="1" si="26">INDIRECT("SQM!$AB$"&amp;D388)</f>
        <v>#N/A</v>
      </c>
    </row>
    <row r="389" spans="4:7">
      <c r="D389" s="25" t="e">
        <f t="shared" ref="D389:D441" ca="1" si="27">IF(D388+1&lt;$J$1,D388+1,NA())</f>
        <v>#N/A</v>
      </c>
      <c r="E389" s="26" t="e">
        <f t="shared" ca="1" si="24"/>
        <v>#N/A</v>
      </c>
      <c r="F389" s="28" t="e">
        <f t="shared" ca="1" si="25"/>
        <v>#N/A</v>
      </c>
      <c r="G389" s="28" t="e">
        <f t="shared" ca="1" si="26"/>
        <v>#N/A</v>
      </c>
    </row>
    <row r="390" spans="4:7">
      <c r="D390" s="25" t="e">
        <f t="shared" ca="1" si="27"/>
        <v>#N/A</v>
      </c>
      <c r="E390" s="26" t="e">
        <f t="shared" ca="1" si="24"/>
        <v>#N/A</v>
      </c>
      <c r="F390" s="28" t="e">
        <f t="shared" ca="1" si="25"/>
        <v>#N/A</v>
      </c>
      <c r="G390" s="28" t="e">
        <f t="shared" ca="1" si="26"/>
        <v>#N/A</v>
      </c>
    </row>
    <row r="391" spans="4:7">
      <c r="D391" s="25" t="e">
        <f t="shared" ca="1" si="27"/>
        <v>#N/A</v>
      </c>
      <c r="E391" s="26" t="e">
        <f t="shared" ca="1" si="24"/>
        <v>#N/A</v>
      </c>
      <c r="F391" s="28" t="e">
        <f t="shared" ca="1" si="25"/>
        <v>#N/A</v>
      </c>
      <c r="G391" s="28" t="e">
        <f t="shared" ca="1" si="26"/>
        <v>#N/A</v>
      </c>
    </row>
    <row r="392" spans="4:7">
      <c r="D392" s="25" t="e">
        <f t="shared" ca="1" si="27"/>
        <v>#N/A</v>
      </c>
      <c r="E392" s="26" t="e">
        <f t="shared" ca="1" si="24"/>
        <v>#N/A</v>
      </c>
      <c r="F392" s="28" t="e">
        <f t="shared" ca="1" si="25"/>
        <v>#N/A</v>
      </c>
      <c r="G392" s="28" t="e">
        <f t="shared" ca="1" si="26"/>
        <v>#N/A</v>
      </c>
    </row>
    <row r="393" spans="4:7">
      <c r="D393" s="25" t="e">
        <f t="shared" ca="1" si="27"/>
        <v>#N/A</v>
      </c>
      <c r="E393" s="26" t="e">
        <f t="shared" ca="1" si="24"/>
        <v>#N/A</v>
      </c>
      <c r="F393" s="28" t="e">
        <f t="shared" ca="1" si="25"/>
        <v>#N/A</v>
      </c>
      <c r="G393" s="28" t="e">
        <f t="shared" ca="1" si="26"/>
        <v>#N/A</v>
      </c>
    </row>
    <row r="394" spans="4:7">
      <c r="D394" s="25" t="e">
        <f t="shared" ca="1" si="27"/>
        <v>#N/A</v>
      </c>
      <c r="E394" s="26" t="e">
        <f t="shared" ca="1" si="24"/>
        <v>#N/A</v>
      </c>
      <c r="F394" s="28" t="e">
        <f t="shared" ca="1" si="25"/>
        <v>#N/A</v>
      </c>
      <c r="G394" s="28" t="e">
        <f t="shared" ca="1" si="26"/>
        <v>#N/A</v>
      </c>
    </row>
    <row r="395" spans="4:7">
      <c r="D395" s="25" t="e">
        <f t="shared" ca="1" si="27"/>
        <v>#N/A</v>
      </c>
      <c r="E395" s="26" t="e">
        <f t="shared" ca="1" si="24"/>
        <v>#N/A</v>
      </c>
      <c r="F395" s="28" t="e">
        <f t="shared" ca="1" si="25"/>
        <v>#N/A</v>
      </c>
      <c r="G395" s="28" t="e">
        <f t="shared" ca="1" si="26"/>
        <v>#N/A</v>
      </c>
    </row>
    <row r="396" spans="4:7">
      <c r="D396" s="25" t="e">
        <f t="shared" ca="1" si="27"/>
        <v>#N/A</v>
      </c>
      <c r="E396" s="26" t="e">
        <f t="shared" ca="1" si="24"/>
        <v>#N/A</v>
      </c>
      <c r="F396" s="28" t="e">
        <f t="shared" ca="1" si="25"/>
        <v>#N/A</v>
      </c>
      <c r="G396" s="28" t="e">
        <f t="shared" ca="1" si="26"/>
        <v>#N/A</v>
      </c>
    </row>
    <row r="397" spans="4:7">
      <c r="D397" s="25" t="e">
        <f t="shared" ca="1" si="27"/>
        <v>#N/A</v>
      </c>
      <c r="E397" s="26" t="e">
        <f t="shared" ca="1" si="24"/>
        <v>#N/A</v>
      </c>
      <c r="F397" s="28" t="e">
        <f t="shared" ca="1" si="25"/>
        <v>#N/A</v>
      </c>
      <c r="G397" s="28" t="e">
        <f t="shared" ca="1" si="26"/>
        <v>#N/A</v>
      </c>
    </row>
    <row r="398" spans="4:7">
      <c r="D398" s="25" t="e">
        <f t="shared" ca="1" si="27"/>
        <v>#N/A</v>
      </c>
      <c r="E398" s="26" t="e">
        <f t="shared" ca="1" si="24"/>
        <v>#N/A</v>
      </c>
      <c r="F398" s="28" t="e">
        <f t="shared" ca="1" si="25"/>
        <v>#N/A</v>
      </c>
      <c r="G398" s="28" t="e">
        <f t="shared" ca="1" si="26"/>
        <v>#N/A</v>
      </c>
    </row>
    <row r="399" spans="4:7">
      <c r="D399" s="25" t="e">
        <f t="shared" ca="1" si="27"/>
        <v>#N/A</v>
      </c>
      <c r="E399" s="26" t="e">
        <f t="shared" ca="1" si="24"/>
        <v>#N/A</v>
      </c>
      <c r="F399" s="28" t="e">
        <f t="shared" ca="1" si="25"/>
        <v>#N/A</v>
      </c>
      <c r="G399" s="28" t="e">
        <f t="shared" ca="1" si="26"/>
        <v>#N/A</v>
      </c>
    </row>
    <row r="400" spans="4:7">
      <c r="D400" s="25" t="e">
        <f t="shared" ca="1" si="27"/>
        <v>#N/A</v>
      </c>
      <c r="E400" s="26" t="e">
        <f t="shared" ca="1" si="24"/>
        <v>#N/A</v>
      </c>
      <c r="F400" s="28" t="e">
        <f t="shared" ca="1" si="25"/>
        <v>#N/A</v>
      </c>
      <c r="G400" s="28" t="e">
        <f t="shared" ca="1" si="26"/>
        <v>#N/A</v>
      </c>
    </row>
    <row r="401" spans="4:7">
      <c r="D401" s="25" t="e">
        <f t="shared" ca="1" si="27"/>
        <v>#N/A</v>
      </c>
      <c r="E401" s="26" t="e">
        <f t="shared" ca="1" si="24"/>
        <v>#N/A</v>
      </c>
      <c r="F401" s="28" t="e">
        <f t="shared" ca="1" si="25"/>
        <v>#N/A</v>
      </c>
      <c r="G401" s="28" t="e">
        <f t="shared" ca="1" si="26"/>
        <v>#N/A</v>
      </c>
    </row>
    <row r="402" spans="4:7">
      <c r="D402" s="25" t="e">
        <f t="shared" ca="1" si="27"/>
        <v>#N/A</v>
      </c>
      <c r="E402" s="26" t="e">
        <f t="shared" ca="1" si="24"/>
        <v>#N/A</v>
      </c>
      <c r="F402" s="28" t="e">
        <f t="shared" ca="1" si="25"/>
        <v>#N/A</v>
      </c>
      <c r="G402" s="28" t="e">
        <f t="shared" ca="1" si="26"/>
        <v>#N/A</v>
      </c>
    </row>
    <row r="403" spans="4:7">
      <c r="D403" s="25" t="e">
        <f t="shared" ca="1" si="27"/>
        <v>#N/A</v>
      </c>
      <c r="E403" s="26" t="e">
        <f t="shared" ca="1" si="24"/>
        <v>#N/A</v>
      </c>
      <c r="F403" s="28" t="e">
        <f t="shared" ca="1" si="25"/>
        <v>#N/A</v>
      </c>
      <c r="G403" s="28" t="e">
        <f t="shared" ca="1" si="26"/>
        <v>#N/A</v>
      </c>
    </row>
    <row r="404" spans="4:7">
      <c r="D404" s="25" t="e">
        <f t="shared" ca="1" si="27"/>
        <v>#N/A</v>
      </c>
      <c r="E404" s="26" t="e">
        <f t="shared" ca="1" si="24"/>
        <v>#N/A</v>
      </c>
      <c r="F404" s="28" t="e">
        <f t="shared" ca="1" si="25"/>
        <v>#N/A</v>
      </c>
      <c r="G404" s="28" t="e">
        <f t="shared" ca="1" si="26"/>
        <v>#N/A</v>
      </c>
    </row>
    <row r="405" spans="4:7">
      <c r="D405" s="25" t="e">
        <f t="shared" ca="1" si="27"/>
        <v>#N/A</v>
      </c>
      <c r="E405" s="26" t="e">
        <f t="shared" ca="1" si="24"/>
        <v>#N/A</v>
      </c>
      <c r="F405" s="28" t="e">
        <f t="shared" ca="1" si="25"/>
        <v>#N/A</v>
      </c>
      <c r="G405" s="28" t="e">
        <f t="shared" ca="1" si="26"/>
        <v>#N/A</v>
      </c>
    </row>
    <row r="406" spans="4:7">
      <c r="D406" s="25" t="e">
        <f t="shared" ca="1" si="27"/>
        <v>#N/A</v>
      </c>
      <c r="E406" s="26" t="e">
        <f t="shared" ca="1" si="24"/>
        <v>#N/A</v>
      </c>
      <c r="F406" s="28" t="e">
        <f t="shared" ca="1" si="25"/>
        <v>#N/A</v>
      </c>
      <c r="G406" s="28" t="e">
        <f t="shared" ca="1" si="26"/>
        <v>#N/A</v>
      </c>
    </row>
    <row r="407" spans="4:7">
      <c r="D407" s="25" t="e">
        <f t="shared" ca="1" si="27"/>
        <v>#N/A</v>
      </c>
      <c r="E407" s="26" t="e">
        <f t="shared" ca="1" si="24"/>
        <v>#N/A</v>
      </c>
      <c r="F407" s="28" t="e">
        <f t="shared" ca="1" si="25"/>
        <v>#N/A</v>
      </c>
      <c r="G407" s="28" t="e">
        <f t="shared" ca="1" si="26"/>
        <v>#N/A</v>
      </c>
    </row>
    <row r="408" spans="4:7">
      <c r="D408" s="25" t="e">
        <f t="shared" ca="1" si="27"/>
        <v>#N/A</v>
      </c>
      <c r="E408" s="26" t="e">
        <f t="shared" ca="1" si="24"/>
        <v>#N/A</v>
      </c>
      <c r="F408" s="28" t="e">
        <f t="shared" ca="1" si="25"/>
        <v>#N/A</v>
      </c>
      <c r="G408" s="28" t="e">
        <f t="shared" ca="1" si="26"/>
        <v>#N/A</v>
      </c>
    </row>
    <row r="409" spans="4:7">
      <c r="D409" s="25" t="e">
        <f t="shared" ca="1" si="27"/>
        <v>#N/A</v>
      </c>
      <c r="E409" s="26" t="e">
        <f t="shared" ca="1" si="24"/>
        <v>#N/A</v>
      </c>
      <c r="F409" s="28" t="e">
        <f t="shared" ca="1" si="25"/>
        <v>#N/A</v>
      </c>
      <c r="G409" s="28" t="e">
        <f t="shared" ca="1" si="26"/>
        <v>#N/A</v>
      </c>
    </row>
    <row r="410" spans="4:7">
      <c r="D410" s="25" t="e">
        <f t="shared" ca="1" si="27"/>
        <v>#N/A</v>
      </c>
      <c r="E410" s="26" t="e">
        <f t="shared" ca="1" si="24"/>
        <v>#N/A</v>
      </c>
      <c r="F410" s="28" t="e">
        <f t="shared" ca="1" si="25"/>
        <v>#N/A</v>
      </c>
      <c r="G410" s="28" t="e">
        <f t="shared" ca="1" si="26"/>
        <v>#N/A</v>
      </c>
    </row>
    <row r="411" spans="4:7">
      <c r="D411" s="25" t="e">
        <f t="shared" ca="1" si="27"/>
        <v>#N/A</v>
      </c>
      <c r="E411" s="26" t="e">
        <f t="shared" ca="1" si="24"/>
        <v>#N/A</v>
      </c>
      <c r="F411" s="28" t="e">
        <f t="shared" ca="1" si="25"/>
        <v>#N/A</v>
      </c>
      <c r="G411" s="28" t="e">
        <f t="shared" ca="1" si="26"/>
        <v>#N/A</v>
      </c>
    </row>
    <row r="412" spans="4:7">
      <c r="D412" s="25" t="e">
        <f t="shared" ca="1" si="27"/>
        <v>#N/A</v>
      </c>
      <c r="E412" s="26" t="e">
        <f t="shared" ca="1" si="24"/>
        <v>#N/A</v>
      </c>
      <c r="F412" s="28" t="e">
        <f t="shared" ca="1" si="25"/>
        <v>#N/A</v>
      </c>
      <c r="G412" s="28" t="e">
        <f t="shared" ca="1" si="26"/>
        <v>#N/A</v>
      </c>
    </row>
    <row r="413" spans="4:7">
      <c r="D413" s="25" t="e">
        <f t="shared" ca="1" si="27"/>
        <v>#N/A</v>
      </c>
      <c r="E413" s="26" t="e">
        <f t="shared" ca="1" si="24"/>
        <v>#N/A</v>
      </c>
      <c r="F413" s="28" t="e">
        <f t="shared" ca="1" si="25"/>
        <v>#N/A</v>
      </c>
      <c r="G413" s="28" t="e">
        <f t="shared" ca="1" si="26"/>
        <v>#N/A</v>
      </c>
    </row>
    <row r="414" spans="4:7">
      <c r="D414" s="25" t="e">
        <f t="shared" ca="1" si="27"/>
        <v>#N/A</v>
      </c>
      <c r="E414" s="26" t="e">
        <f t="shared" ca="1" si="24"/>
        <v>#N/A</v>
      </c>
      <c r="F414" s="28" t="e">
        <f t="shared" ca="1" si="25"/>
        <v>#N/A</v>
      </c>
      <c r="G414" s="28" t="e">
        <f t="shared" ca="1" si="26"/>
        <v>#N/A</v>
      </c>
    </row>
    <row r="415" spans="4:7">
      <c r="D415" s="25" t="e">
        <f t="shared" ca="1" si="27"/>
        <v>#N/A</v>
      </c>
      <c r="E415" s="26" t="e">
        <f t="shared" ca="1" si="24"/>
        <v>#N/A</v>
      </c>
      <c r="F415" s="28" t="e">
        <f t="shared" ca="1" si="25"/>
        <v>#N/A</v>
      </c>
      <c r="G415" s="28" t="e">
        <f t="shared" ca="1" si="26"/>
        <v>#N/A</v>
      </c>
    </row>
    <row r="416" spans="4:7">
      <c r="D416" s="25" t="e">
        <f t="shared" ca="1" si="27"/>
        <v>#N/A</v>
      </c>
      <c r="E416" s="26" t="e">
        <f t="shared" ca="1" si="24"/>
        <v>#N/A</v>
      </c>
      <c r="F416" s="28" t="e">
        <f t="shared" ca="1" si="25"/>
        <v>#N/A</v>
      </c>
      <c r="G416" s="28" t="e">
        <f t="shared" ca="1" si="26"/>
        <v>#N/A</v>
      </c>
    </row>
    <row r="417" spans="4:7">
      <c r="D417" s="25" t="e">
        <f t="shared" ca="1" si="27"/>
        <v>#N/A</v>
      </c>
      <c r="E417" s="26" t="e">
        <f t="shared" ca="1" si="24"/>
        <v>#N/A</v>
      </c>
      <c r="F417" s="28" t="e">
        <f t="shared" ca="1" si="25"/>
        <v>#N/A</v>
      </c>
      <c r="G417" s="28" t="e">
        <f t="shared" ca="1" si="26"/>
        <v>#N/A</v>
      </c>
    </row>
    <row r="418" spans="4:7">
      <c r="D418" s="25" t="e">
        <f t="shared" ca="1" si="27"/>
        <v>#N/A</v>
      </c>
      <c r="E418" s="26" t="e">
        <f t="shared" ca="1" si="24"/>
        <v>#N/A</v>
      </c>
      <c r="F418" s="28" t="e">
        <f t="shared" ca="1" si="25"/>
        <v>#N/A</v>
      </c>
      <c r="G418" s="28" t="e">
        <f t="shared" ca="1" si="26"/>
        <v>#N/A</v>
      </c>
    </row>
    <row r="419" spans="4:7">
      <c r="D419" s="25" t="e">
        <f t="shared" ca="1" si="27"/>
        <v>#N/A</v>
      </c>
      <c r="E419" s="26" t="e">
        <f t="shared" ca="1" si="24"/>
        <v>#N/A</v>
      </c>
      <c r="F419" s="28" t="e">
        <f t="shared" ca="1" si="25"/>
        <v>#N/A</v>
      </c>
      <c r="G419" s="28" t="e">
        <f t="shared" ca="1" si="26"/>
        <v>#N/A</v>
      </c>
    </row>
    <row r="420" spans="4:7">
      <c r="D420" s="25" t="e">
        <f t="shared" ca="1" si="27"/>
        <v>#N/A</v>
      </c>
      <c r="E420" s="26" t="e">
        <f t="shared" ca="1" si="24"/>
        <v>#N/A</v>
      </c>
      <c r="F420" s="28" t="e">
        <f t="shared" ca="1" si="25"/>
        <v>#N/A</v>
      </c>
      <c r="G420" s="28" t="e">
        <f t="shared" ca="1" si="26"/>
        <v>#N/A</v>
      </c>
    </row>
    <row r="421" spans="4:7">
      <c r="D421" s="25" t="e">
        <f t="shared" ca="1" si="27"/>
        <v>#N/A</v>
      </c>
      <c r="E421" s="26" t="e">
        <f t="shared" ca="1" si="24"/>
        <v>#N/A</v>
      </c>
      <c r="F421" s="28" t="e">
        <f t="shared" ca="1" si="25"/>
        <v>#N/A</v>
      </c>
      <c r="G421" s="28" t="e">
        <f t="shared" ca="1" si="26"/>
        <v>#N/A</v>
      </c>
    </row>
    <row r="422" spans="4:7">
      <c r="D422" s="25" t="e">
        <f t="shared" ca="1" si="27"/>
        <v>#N/A</v>
      </c>
      <c r="E422" s="26" t="e">
        <f t="shared" ca="1" si="24"/>
        <v>#N/A</v>
      </c>
      <c r="F422" s="28" t="e">
        <f t="shared" ca="1" si="25"/>
        <v>#N/A</v>
      </c>
      <c r="G422" s="28" t="e">
        <f t="shared" ca="1" si="26"/>
        <v>#N/A</v>
      </c>
    </row>
    <row r="423" spans="4:7">
      <c r="D423" s="25" t="e">
        <f t="shared" ca="1" si="27"/>
        <v>#N/A</v>
      </c>
      <c r="E423" s="26" t="e">
        <f t="shared" ca="1" si="24"/>
        <v>#N/A</v>
      </c>
      <c r="F423" s="28" t="e">
        <f t="shared" ca="1" si="25"/>
        <v>#N/A</v>
      </c>
      <c r="G423" s="28" t="e">
        <f t="shared" ca="1" si="26"/>
        <v>#N/A</v>
      </c>
    </row>
    <row r="424" spans="4:7">
      <c r="D424" s="25" t="e">
        <f t="shared" ca="1" si="27"/>
        <v>#N/A</v>
      </c>
      <c r="E424" s="26" t="e">
        <f t="shared" ca="1" si="24"/>
        <v>#N/A</v>
      </c>
      <c r="F424" s="28" t="e">
        <f t="shared" ca="1" si="25"/>
        <v>#N/A</v>
      </c>
      <c r="G424" s="28" t="e">
        <f t="shared" ca="1" si="26"/>
        <v>#N/A</v>
      </c>
    </row>
    <row r="425" spans="4:7">
      <c r="D425" s="25" t="e">
        <f t="shared" ca="1" si="27"/>
        <v>#N/A</v>
      </c>
      <c r="E425" s="26" t="e">
        <f t="shared" ca="1" si="24"/>
        <v>#N/A</v>
      </c>
      <c r="F425" s="28" t="e">
        <f t="shared" ca="1" si="25"/>
        <v>#N/A</v>
      </c>
      <c r="G425" s="28" t="e">
        <f t="shared" ca="1" si="26"/>
        <v>#N/A</v>
      </c>
    </row>
    <row r="426" spans="4:7">
      <c r="D426" s="25" t="e">
        <f t="shared" ca="1" si="27"/>
        <v>#N/A</v>
      </c>
      <c r="E426" s="26" t="e">
        <f t="shared" ca="1" si="24"/>
        <v>#N/A</v>
      </c>
      <c r="F426" s="28" t="e">
        <f t="shared" ca="1" si="25"/>
        <v>#N/A</v>
      </c>
      <c r="G426" s="28" t="e">
        <f t="shared" ca="1" si="26"/>
        <v>#N/A</v>
      </c>
    </row>
    <row r="427" spans="4:7">
      <c r="D427" s="25" t="e">
        <f t="shared" ca="1" si="27"/>
        <v>#N/A</v>
      </c>
      <c r="E427" s="26" t="e">
        <f t="shared" ca="1" si="24"/>
        <v>#N/A</v>
      </c>
      <c r="F427" s="28" t="e">
        <f t="shared" ca="1" si="25"/>
        <v>#N/A</v>
      </c>
      <c r="G427" s="28" t="e">
        <f t="shared" ca="1" si="26"/>
        <v>#N/A</v>
      </c>
    </row>
    <row r="428" spans="4:7">
      <c r="D428" s="25" t="e">
        <f t="shared" ca="1" si="27"/>
        <v>#N/A</v>
      </c>
      <c r="E428" s="26" t="e">
        <f t="shared" ca="1" si="24"/>
        <v>#N/A</v>
      </c>
      <c r="F428" s="28" t="e">
        <f t="shared" ca="1" si="25"/>
        <v>#N/A</v>
      </c>
      <c r="G428" s="28" t="e">
        <f t="shared" ca="1" si="26"/>
        <v>#N/A</v>
      </c>
    </row>
    <row r="429" spans="4:7">
      <c r="D429" s="25" t="e">
        <f t="shared" ca="1" si="27"/>
        <v>#N/A</v>
      </c>
      <c r="E429" s="26" t="e">
        <f t="shared" ca="1" si="24"/>
        <v>#N/A</v>
      </c>
      <c r="F429" s="28" t="e">
        <f t="shared" ca="1" si="25"/>
        <v>#N/A</v>
      </c>
      <c r="G429" s="28" t="e">
        <f t="shared" ca="1" si="26"/>
        <v>#N/A</v>
      </c>
    </row>
    <row r="430" spans="4:7">
      <c r="D430" s="25" t="e">
        <f t="shared" ca="1" si="27"/>
        <v>#N/A</v>
      </c>
      <c r="E430" s="26" t="e">
        <f t="shared" ca="1" si="24"/>
        <v>#N/A</v>
      </c>
      <c r="F430" s="28" t="e">
        <f t="shared" ca="1" si="25"/>
        <v>#N/A</v>
      </c>
      <c r="G430" s="28" t="e">
        <f t="shared" ca="1" si="26"/>
        <v>#N/A</v>
      </c>
    </row>
    <row r="431" spans="4:7">
      <c r="D431" s="25" t="e">
        <f t="shared" ca="1" si="27"/>
        <v>#N/A</v>
      </c>
      <c r="E431" s="26" t="e">
        <f t="shared" ca="1" si="24"/>
        <v>#N/A</v>
      </c>
      <c r="F431" s="28" t="e">
        <f t="shared" ca="1" si="25"/>
        <v>#N/A</v>
      </c>
      <c r="G431" s="28" t="e">
        <f t="shared" ca="1" si="26"/>
        <v>#N/A</v>
      </c>
    </row>
    <row r="432" spans="4:7">
      <c r="D432" s="25" t="e">
        <f t="shared" ca="1" si="27"/>
        <v>#N/A</v>
      </c>
      <c r="E432" s="26" t="e">
        <f t="shared" ca="1" si="24"/>
        <v>#N/A</v>
      </c>
      <c r="F432" s="28" t="e">
        <f t="shared" ca="1" si="25"/>
        <v>#N/A</v>
      </c>
      <c r="G432" s="28" t="e">
        <f t="shared" ca="1" si="26"/>
        <v>#N/A</v>
      </c>
    </row>
    <row r="433" spans="4:7">
      <c r="D433" s="25" t="e">
        <f t="shared" ca="1" si="27"/>
        <v>#N/A</v>
      </c>
      <c r="E433" s="26" t="e">
        <f t="shared" ca="1" si="24"/>
        <v>#N/A</v>
      </c>
      <c r="F433" s="28" t="e">
        <f t="shared" ca="1" si="25"/>
        <v>#N/A</v>
      </c>
      <c r="G433" s="28" t="e">
        <f t="shared" ca="1" si="26"/>
        <v>#N/A</v>
      </c>
    </row>
    <row r="434" spans="4:7">
      <c r="D434" s="25" t="e">
        <f t="shared" ca="1" si="27"/>
        <v>#N/A</v>
      </c>
      <c r="E434" s="26" t="e">
        <f t="shared" ca="1" si="24"/>
        <v>#N/A</v>
      </c>
      <c r="F434" s="28" t="e">
        <f t="shared" ca="1" si="25"/>
        <v>#N/A</v>
      </c>
      <c r="G434" s="28" t="e">
        <f t="shared" ca="1" si="26"/>
        <v>#N/A</v>
      </c>
    </row>
    <row r="435" spans="4:7">
      <c r="D435" s="25" t="e">
        <f t="shared" ca="1" si="27"/>
        <v>#N/A</v>
      </c>
      <c r="E435" s="26" t="e">
        <f t="shared" ca="1" si="24"/>
        <v>#N/A</v>
      </c>
      <c r="F435" s="28" t="e">
        <f t="shared" ca="1" si="25"/>
        <v>#N/A</v>
      </c>
      <c r="G435" s="28" t="e">
        <f t="shared" ca="1" si="26"/>
        <v>#N/A</v>
      </c>
    </row>
    <row r="436" spans="4:7">
      <c r="D436" s="25" t="e">
        <f t="shared" ca="1" si="27"/>
        <v>#N/A</v>
      </c>
      <c r="E436" s="26" t="e">
        <f t="shared" ca="1" si="24"/>
        <v>#N/A</v>
      </c>
      <c r="F436" s="28" t="e">
        <f t="shared" ca="1" si="25"/>
        <v>#N/A</v>
      </c>
      <c r="G436" s="28" t="e">
        <f t="shared" ca="1" si="26"/>
        <v>#N/A</v>
      </c>
    </row>
    <row r="437" spans="4:7">
      <c r="D437" s="25" t="e">
        <f t="shared" ca="1" si="27"/>
        <v>#N/A</v>
      </c>
      <c r="E437" s="26" t="e">
        <f t="shared" ca="1" si="24"/>
        <v>#N/A</v>
      </c>
      <c r="F437" s="28" t="e">
        <f t="shared" ca="1" si="25"/>
        <v>#N/A</v>
      </c>
      <c r="G437" s="28" t="e">
        <f t="shared" ca="1" si="26"/>
        <v>#N/A</v>
      </c>
    </row>
    <row r="438" spans="4:7">
      <c r="D438" s="25" t="e">
        <f t="shared" ca="1" si="27"/>
        <v>#N/A</v>
      </c>
      <c r="E438" s="26" t="e">
        <f t="shared" ca="1" si="24"/>
        <v>#N/A</v>
      </c>
      <c r="F438" s="28" t="e">
        <f t="shared" ca="1" si="25"/>
        <v>#N/A</v>
      </c>
      <c r="G438" s="28" t="e">
        <f t="shared" ca="1" si="26"/>
        <v>#N/A</v>
      </c>
    </row>
    <row r="439" spans="4:7">
      <c r="D439" s="25" t="e">
        <f t="shared" ca="1" si="27"/>
        <v>#N/A</v>
      </c>
      <c r="E439" s="26" t="e">
        <f t="shared" ca="1" si="24"/>
        <v>#N/A</v>
      </c>
      <c r="F439" s="28" t="e">
        <f t="shared" ca="1" si="25"/>
        <v>#N/A</v>
      </c>
      <c r="G439" s="28" t="e">
        <f t="shared" ca="1" si="26"/>
        <v>#N/A</v>
      </c>
    </row>
    <row r="440" spans="4:7">
      <c r="D440" s="25" t="e">
        <f t="shared" ca="1" si="27"/>
        <v>#N/A</v>
      </c>
      <c r="E440" s="26" t="e">
        <f t="shared" ca="1" si="24"/>
        <v>#N/A</v>
      </c>
      <c r="F440" s="28" t="e">
        <f t="shared" ca="1" si="25"/>
        <v>#N/A</v>
      </c>
      <c r="G440" s="28" t="e">
        <f t="shared" ca="1" si="26"/>
        <v>#N/A</v>
      </c>
    </row>
    <row r="441" spans="4:7">
      <c r="D441" s="25" t="e">
        <f t="shared" ca="1" si="27"/>
        <v>#N/A</v>
      </c>
      <c r="E441" s="26" t="e">
        <f t="shared" ca="1" si="24"/>
        <v>#N/A</v>
      </c>
      <c r="F441" s="28" t="e">
        <f t="shared" ca="1" si="25"/>
        <v>#N/A</v>
      </c>
      <c r="G441" s="28" t="e">
        <f t="shared" ca="1" si="26"/>
        <v>#N/A</v>
      </c>
    </row>
  </sheetData>
  <dataValidations count="1">
    <dataValidation type="list" allowBlank="1" showInputMessage="1" showErrorMessage="1" sqref="A3" xr:uid="{266DA4D4-E06E-4E27-BCED-BA1BCCBB6C0D}">
      <formula1>Datelist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9F2CD-5DB0-4E11-90D0-7087385802BC}">
  <dimension ref="A1"/>
  <sheetViews>
    <sheetView showRowColHeaders="0" workbookViewId="0">
      <selection activeCell="C34" sqref="C34:C36"/>
    </sheetView>
  </sheetViews>
  <sheetFormatPr defaultRowHeight="15"/>
  <cols>
    <col min="1" max="16384" width="9.140625" style="23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D6DB9-80CF-4411-9302-2A6F65ADD4A7}">
  <dimension ref="A1"/>
  <sheetViews>
    <sheetView showGridLines="0" showRowColHeaders="0" workbookViewId="0">
      <selection activeCell="E18" sqref="E18"/>
    </sheetView>
  </sheetViews>
  <sheetFormatPr defaultRowHeight="15"/>
  <cols>
    <col min="1" max="16384" width="9.140625" style="23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3C246-A824-4FD1-A6C2-7CF1EF83C8BC}">
  <dimension ref="A1"/>
  <sheetViews>
    <sheetView showRowColHeaders="0" workbookViewId="0">
      <selection activeCell="K37" sqref="A1:XFD1048576"/>
    </sheetView>
  </sheetViews>
  <sheetFormatPr defaultRowHeight="15"/>
  <cols>
    <col min="1" max="16384" width="9.140625" style="23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5981"/>
  <sheetViews>
    <sheetView tabSelected="1" workbookViewId="0">
      <pane ySplit="12" topLeftCell="A946" activePane="bottomLeft" state="frozen"/>
      <selection activeCell="D1" sqref="D1"/>
      <selection pane="bottomLeft" activeCell="F1000" sqref="F1000"/>
    </sheetView>
  </sheetViews>
  <sheetFormatPr defaultRowHeight="15"/>
  <cols>
    <col min="1" max="1" width="11.140625" style="66" customWidth="1"/>
    <col min="2" max="2" width="13.28515625" style="67" customWidth="1"/>
    <col min="3" max="3" width="11.42578125" style="68" customWidth="1"/>
    <col min="4" max="4" width="12.5703125" style="67" bestFit="1" customWidth="1"/>
    <col min="5" max="5" width="7.140625" style="68" customWidth="1"/>
    <col min="6" max="6" width="5.5703125" style="68" bestFit="1" customWidth="1"/>
    <col min="7" max="10" width="7" style="69" customWidth="1"/>
    <col min="11" max="11" width="7" style="70" customWidth="1"/>
    <col min="12" max="12" width="10.28515625" style="4" bestFit="1" customWidth="1"/>
    <col min="13" max="13" width="15.5703125" style="78" bestFit="1" customWidth="1"/>
    <col min="14" max="18" width="14.5703125" hidden="1" customWidth="1"/>
    <col min="19" max="19" width="13.85546875" style="10" bestFit="1" customWidth="1"/>
    <col min="20" max="20" width="7.42578125" style="2" bestFit="1" customWidth="1"/>
    <col min="21" max="21" width="10.7109375" style="4" bestFit="1" customWidth="1"/>
    <col min="22" max="22" width="8" style="2" bestFit="1" customWidth="1"/>
    <col min="23" max="23" width="7.7109375" style="2" bestFit="1" customWidth="1"/>
    <col min="24" max="24" width="7.42578125" style="2" bestFit="1" customWidth="1"/>
    <col min="25" max="25" width="9.140625" style="4"/>
    <col min="26" max="26" width="5" style="2" bestFit="1" customWidth="1"/>
    <col min="27" max="27" width="11" bestFit="1" customWidth="1"/>
    <col min="29" max="29" width="9.140625" style="4"/>
    <col min="31" max="31" width="9.140625" style="2"/>
    <col min="32" max="35" width="9.140625" style="4"/>
    <col min="36" max="36" width="10.85546875" style="2" bestFit="1" customWidth="1"/>
    <col min="37" max="37" width="4.140625" style="2" bestFit="1" customWidth="1"/>
    <col min="38" max="39" width="7.28515625" style="2" bestFit="1" customWidth="1"/>
  </cols>
  <sheetData>
    <row r="1" spans="1:39">
      <c r="A1" s="60" t="s">
        <v>30</v>
      </c>
      <c r="B1" s="61"/>
      <c r="C1" s="62"/>
      <c r="D1" s="61"/>
      <c r="E1" s="63"/>
      <c r="F1" s="63"/>
      <c r="G1" s="64"/>
      <c r="H1" s="64"/>
      <c r="I1" s="64"/>
      <c r="J1" s="64"/>
      <c r="K1" s="65"/>
      <c r="L1" s="18" t="s">
        <v>31</v>
      </c>
      <c r="T1" s="4"/>
    </row>
    <row r="2" spans="1:39">
      <c r="A2" s="66" t="s">
        <v>32</v>
      </c>
      <c r="B2" s="67" t="s">
        <v>33</v>
      </c>
      <c r="L2" s="4">
        <v>15</v>
      </c>
      <c r="T2" s="4">
        <v>15</v>
      </c>
      <c r="U2" s="4">
        <v>0</v>
      </c>
      <c r="Y2" s="4">
        <v>0</v>
      </c>
      <c r="AH2" s="4">
        <v>0</v>
      </c>
    </row>
    <row r="3" spans="1:39">
      <c r="A3" s="66" t="s">
        <v>32</v>
      </c>
      <c r="B3" s="67" t="s">
        <v>34</v>
      </c>
      <c r="L3" s="4">
        <v>15</v>
      </c>
      <c r="T3" s="4">
        <v>15</v>
      </c>
      <c r="U3" s="4">
        <v>0</v>
      </c>
      <c r="Y3" s="4">
        <v>0</v>
      </c>
      <c r="AA3" s="12" t="s">
        <v>35</v>
      </c>
      <c r="AB3" s="9">
        <f>COUNTIFS(A:A,"#*")</f>
        <v>12</v>
      </c>
      <c r="AH3" s="4">
        <v>0</v>
      </c>
    </row>
    <row r="4" spans="1:39">
      <c r="A4" s="66" t="s">
        <v>32</v>
      </c>
      <c r="B4" s="67" t="s">
        <v>36</v>
      </c>
      <c r="L4" s="4">
        <v>16</v>
      </c>
      <c r="S4" s="2"/>
      <c r="T4" s="4">
        <v>16</v>
      </c>
      <c r="U4" s="4">
        <v>0.05</v>
      </c>
      <c r="Y4" s="4">
        <v>0.1</v>
      </c>
      <c r="AA4" s="12" t="s">
        <v>37</v>
      </c>
      <c r="AB4" s="9">
        <f>COUNTA(A:A)</f>
        <v>1000</v>
      </c>
      <c r="AH4" s="4">
        <v>0.05</v>
      </c>
    </row>
    <row r="5" spans="1:39">
      <c r="A5" s="66" t="s">
        <v>32</v>
      </c>
      <c r="L5" s="4">
        <v>17</v>
      </c>
      <c r="M5" s="78" t="s">
        <v>38</v>
      </c>
      <c r="S5" s="11"/>
      <c r="T5" s="4">
        <v>17</v>
      </c>
      <c r="U5" s="4">
        <v>0.1</v>
      </c>
      <c r="Y5" s="4">
        <v>0.2</v>
      </c>
      <c r="AA5" s="53" t="s">
        <v>39</v>
      </c>
      <c r="AB5" s="7">
        <v>-5</v>
      </c>
      <c r="AC5" s="18" t="s">
        <v>40</v>
      </c>
      <c r="AH5" s="4">
        <v>0.1</v>
      </c>
    </row>
    <row r="6" spans="1:39">
      <c r="A6" s="66" t="s">
        <v>32</v>
      </c>
      <c r="L6" s="4">
        <v>18</v>
      </c>
      <c r="S6" s="11"/>
      <c r="T6" s="4">
        <v>18</v>
      </c>
      <c r="U6" s="4">
        <v>0.2</v>
      </c>
      <c r="Y6" s="4">
        <v>0.5</v>
      </c>
      <c r="AA6" s="12" t="s">
        <v>41</v>
      </c>
      <c r="AB6" s="7">
        <v>-111.557934</v>
      </c>
      <c r="AC6" s="4" t="s">
        <v>42</v>
      </c>
      <c r="AH6" s="4">
        <v>0.2</v>
      </c>
    </row>
    <row r="7" spans="1:39">
      <c r="A7" s="66" t="s">
        <v>32</v>
      </c>
      <c r="L7" s="4">
        <v>19</v>
      </c>
      <c r="M7" s="78" t="s">
        <v>43</v>
      </c>
      <c r="T7" s="4">
        <v>19</v>
      </c>
      <c r="U7" s="4">
        <v>0.5</v>
      </c>
      <c r="Y7" s="4">
        <v>1</v>
      </c>
      <c r="AA7" s="12" t="s">
        <v>44</v>
      </c>
      <c r="AB7" s="7">
        <v>35.318874000000001</v>
      </c>
      <c r="AC7" s="4" t="s">
        <v>42</v>
      </c>
      <c r="AH7" s="4">
        <v>0.5</v>
      </c>
    </row>
    <row r="8" spans="1:39">
      <c r="A8" s="66" t="s">
        <v>32</v>
      </c>
      <c r="L8" s="4">
        <v>20</v>
      </c>
      <c r="T8" s="4">
        <v>20</v>
      </c>
      <c r="U8" s="4">
        <v>1</v>
      </c>
      <c r="Y8" s="4">
        <v>2</v>
      </c>
      <c r="AA8" s="12" t="s">
        <v>45</v>
      </c>
      <c r="AB8" s="13">
        <v>0.11</v>
      </c>
      <c r="AC8" s="18" t="s">
        <v>46</v>
      </c>
      <c r="AH8" s="4">
        <v>1</v>
      </c>
    </row>
    <row r="9" spans="1:39">
      <c r="A9" s="66" t="s">
        <v>32</v>
      </c>
      <c r="L9" s="4">
        <v>21</v>
      </c>
      <c r="N9" s="6"/>
      <c r="O9" s="6"/>
      <c r="P9" s="6"/>
      <c r="Q9" s="6"/>
      <c r="R9" s="6"/>
      <c r="T9" s="4">
        <v>21</v>
      </c>
      <c r="U9" s="4">
        <v>2</v>
      </c>
      <c r="Y9" s="4">
        <v>4</v>
      </c>
      <c r="AA9" s="12" t="s">
        <v>47</v>
      </c>
      <c r="AB9" s="7">
        <v>0.02</v>
      </c>
      <c r="AC9" s="18" t="s">
        <v>48</v>
      </c>
      <c r="AH9" s="4">
        <v>2</v>
      </c>
    </row>
    <row r="10" spans="1:39">
      <c r="A10" s="66" t="s">
        <v>32</v>
      </c>
      <c r="L10" s="4">
        <v>22</v>
      </c>
      <c r="T10" s="4">
        <v>22</v>
      </c>
    </row>
    <row r="11" spans="1:39" ht="15.75" thickBot="1">
      <c r="A11" s="66" t="s">
        <v>32</v>
      </c>
      <c r="T11" s="4"/>
    </row>
    <row r="12" spans="1:39" s="14" customFormat="1" ht="15.75" thickBot="1">
      <c r="A12" s="71" t="s">
        <v>49</v>
      </c>
      <c r="B12" s="72" t="s">
        <v>50</v>
      </c>
      <c r="C12" s="73" t="s">
        <v>51</v>
      </c>
      <c r="D12" s="72" t="s">
        <v>50</v>
      </c>
      <c r="E12" s="72" t="s">
        <v>52</v>
      </c>
      <c r="F12" s="74" t="s">
        <v>53</v>
      </c>
      <c r="G12" s="74" t="s">
        <v>54</v>
      </c>
      <c r="H12" s="74" t="s">
        <v>55</v>
      </c>
      <c r="I12" s="74" t="s">
        <v>56</v>
      </c>
      <c r="J12" s="74" t="s">
        <v>57</v>
      </c>
      <c r="K12" s="75" t="s">
        <v>58</v>
      </c>
      <c r="L12" s="19" t="s">
        <v>59</v>
      </c>
      <c r="M12" s="79" t="s">
        <v>60</v>
      </c>
      <c r="N12" s="14" t="s">
        <v>61</v>
      </c>
      <c r="O12" s="14" t="s">
        <v>62</v>
      </c>
      <c r="P12" s="14" t="s">
        <v>63</v>
      </c>
      <c r="Q12" s="14" t="s">
        <v>64</v>
      </c>
      <c r="R12" s="14" t="s">
        <v>65</v>
      </c>
      <c r="S12" s="17" t="s">
        <v>66</v>
      </c>
      <c r="T12" s="19" t="s">
        <v>67</v>
      </c>
      <c r="U12" s="15" t="s">
        <v>23</v>
      </c>
      <c r="V12" s="16" t="s">
        <v>68</v>
      </c>
      <c r="W12" s="16" t="s">
        <v>69</v>
      </c>
      <c r="X12" s="16" t="s">
        <v>70</v>
      </c>
      <c r="Y12" s="15" t="s">
        <v>71</v>
      </c>
      <c r="Z12" s="16" t="s">
        <v>72</v>
      </c>
      <c r="AA12" s="16" t="s">
        <v>73</v>
      </c>
      <c r="AB12" s="16" t="s">
        <v>74</v>
      </c>
      <c r="AC12" s="15" t="s">
        <v>75</v>
      </c>
      <c r="AD12" s="14" t="s">
        <v>29</v>
      </c>
      <c r="AE12" s="16" t="s">
        <v>76</v>
      </c>
      <c r="AF12" s="15" t="s">
        <v>77</v>
      </c>
      <c r="AG12" s="15" t="s">
        <v>78</v>
      </c>
      <c r="AH12" s="15" t="s">
        <v>24</v>
      </c>
      <c r="AI12" s="15" t="s">
        <v>79</v>
      </c>
      <c r="AJ12" s="16" t="s">
        <v>80</v>
      </c>
      <c r="AK12" s="16" t="s">
        <v>81</v>
      </c>
      <c r="AL12" s="16" t="s">
        <v>82</v>
      </c>
      <c r="AM12" s="16" t="s">
        <v>82</v>
      </c>
    </row>
    <row r="13" spans="1:39" ht="15.75" thickTop="1">
      <c r="A13" s="76">
        <v>43311</v>
      </c>
      <c r="B13" s="67">
        <v>0.10773148148148148</v>
      </c>
      <c r="C13" s="77">
        <v>43310</v>
      </c>
      <c r="D13" s="67">
        <v>0.81606481481481474</v>
      </c>
      <c r="E13" s="68">
        <v>21.2</v>
      </c>
      <c r="F13" s="68">
        <v>4.9400000000000004</v>
      </c>
      <c r="G13" s="69">
        <v>15.63</v>
      </c>
      <c r="I13" s="69">
        <v>-24.7</v>
      </c>
      <c r="J13" s="69">
        <v>-15.175000000000001</v>
      </c>
      <c r="K13" s="70">
        <v>95.4</v>
      </c>
      <c r="L13" s="4">
        <f t="shared" ref="L13:L76" si="0">G13-$AB$8</f>
        <v>15.520000000000001</v>
      </c>
      <c r="M13" s="80">
        <f t="shared" ref="M13:M76" si="1">A13+B13</f>
        <v>43311.107731481483</v>
      </c>
      <c r="N13">
        <f t="shared" ref="N13:N76" si="2">A13+2415018.5</f>
        <v>2458329.5</v>
      </c>
      <c r="O13">
        <f t="shared" ref="O13:O76" si="3">(B13-INT(B13))*24</f>
        <v>2.5855555555555556</v>
      </c>
      <c r="P13">
        <f>(N13-2451545)/36525</f>
        <v>0.18574948665297741</v>
      </c>
      <c r="Q13">
        <f>6.697374558+(2400.051336*P13)+(0.000025862*(P13^2))+(O13*1.0027379093)</f>
        <v>455.09831362526262</v>
      </c>
      <c r="R13">
        <f>ABS(Q13)-(INT(ABS(Q13)/24)*24)</f>
        <v>23.09831362526262</v>
      </c>
      <c r="S13" s="10">
        <f t="shared" ref="S13:S76" si="4">IF(R13+($AB$6/15)&gt;=0,(R13+($AB$6/15)),(R13+($AB$6/15)+24))</f>
        <v>15.661118025262621</v>
      </c>
      <c r="T13" s="4">
        <f>AVERAGE(L12:L16)</f>
        <v>16.537500000000001</v>
      </c>
      <c r="U13" s="4">
        <f>AVEDEV(L12:L16)</f>
        <v>0.67750000000000066</v>
      </c>
      <c r="V13" s="4">
        <f>MEDIAN(L12:L16)</f>
        <v>16.560000000000002</v>
      </c>
      <c r="W13" s="4">
        <f>MAX(L12:L16)</f>
        <v>17.510000000000002</v>
      </c>
      <c r="X13" s="4">
        <f>MIN(L12:L16)</f>
        <v>15.520000000000001</v>
      </c>
      <c r="Y13" s="4">
        <f>W13-X13</f>
        <v>1.9900000000000002</v>
      </c>
      <c r="Z13" s="2">
        <f>ROW()</f>
        <v>13</v>
      </c>
      <c r="AA13" t="b">
        <f>J13&gt;$AB$5</f>
        <v>0</v>
      </c>
      <c r="AB13" s="4" t="e">
        <f t="shared" ref="AB13:AB76" si="5">IF(AA13,L13,NA())</f>
        <v>#N/A</v>
      </c>
      <c r="AC13" s="4" t="e">
        <f>IF(D13&lt;0.001,K13/100,NA())</f>
        <v>#N/A</v>
      </c>
      <c r="AD13" t="b">
        <f>OR(AA12:AA16)</f>
        <v>0</v>
      </c>
      <c r="AE13" s="2">
        <v>2</v>
      </c>
      <c r="AF13" s="4">
        <f>-Y13/2</f>
        <v>-0.99500000000000011</v>
      </c>
      <c r="AG13" s="4">
        <f>Y13/2</f>
        <v>0.99500000000000011</v>
      </c>
      <c r="AI13" s="4" t="e">
        <f>IF(D13&lt;0.001,0.1,NA())</f>
        <v>#N/A</v>
      </c>
      <c r="AJ13" s="2" t="str">
        <f>TEXT(A13,"mmmm")</f>
        <v>July</v>
      </c>
      <c r="AK13" s="2" t="str">
        <f>TEXT(A13,"dd")</f>
        <v>30</v>
      </c>
      <c r="AL13" s="81">
        <f>AK13+B13</f>
        <v>30.10773148148148</v>
      </c>
      <c r="AM13" s="81" t="e">
        <f>IF(AJ13='1Month'!$A$3,AL13,NA())</f>
        <v>#N/A</v>
      </c>
    </row>
    <row r="14" spans="1:39">
      <c r="A14" s="76">
        <v>43311</v>
      </c>
      <c r="B14" s="67">
        <v>0.11120370370370369</v>
      </c>
      <c r="C14" s="77">
        <v>43310</v>
      </c>
      <c r="D14" s="67">
        <v>0.81953703703703706</v>
      </c>
      <c r="E14" s="68">
        <v>21.2</v>
      </c>
      <c r="F14" s="68">
        <v>4.9400000000000004</v>
      </c>
      <c r="G14" s="69">
        <v>16.309999999999999</v>
      </c>
      <c r="I14" s="69">
        <v>-24.7</v>
      </c>
      <c r="J14" s="69">
        <v>-14.183999999999999</v>
      </c>
      <c r="K14" s="70">
        <v>95.4</v>
      </c>
      <c r="L14" s="4">
        <f t="shared" si="0"/>
        <v>16.2</v>
      </c>
      <c r="M14" s="80">
        <f t="shared" si="1"/>
        <v>43311.111203703702</v>
      </c>
      <c r="N14">
        <f t="shared" si="2"/>
        <v>2458329.5</v>
      </c>
      <c r="O14">
        <f t="shared" si="3"/>
        <v>2.6688888888888886</v>
      </c>
      <c r="P14">
        <f t="shared" ref="P14:P77" si="6">(N14-2451545)/36525</f>
        <v>0.18574948665297741</v>
      </c>
      <c r="Q14">
        <f t="shared" ref="Q14:Q77" si="7">6.697374558+(2400.051336*P14)+(0.000025862*(P14^2))+(O14*1.0027379093)</f>
        <v>455.18187511770429</v>
      </c>
      <c r="R14">
        <f t="shared" ref="R14:R77" si="8">ABS(Q14)-(INT(ABS(Q14)/24)*24)</f>
        <v>23.181875117704294</v>
      </c>
      <c r="S14" s="10">
        <f t="shared" si="4"/>
        <v>15.744679517704295</v>
      </c>
      <c r="T14" s="4">
        <f t="shared" ref="T14:T77" si="9">AVERAGE(L13:L17)</f>
        <v>16.79</v>
      </c>
      <c r="U14" s="4">
        <f t="shared" ref="U14:U77" si="10">AVEDEV(L13:L17)</f>
        <v>0.74400000000000088</v>
      </c>
      <c r="V14" s="4">
        <f>MEDIAN(L12:L17)</f>
        <v>16.920000000000002</v>
      </c>
      <c r="W14" s="4">
        <f>MAX(L12:L17)</f>
        <v>17.8</v>
      </c>
      <c r="X14" s="4">
        <f>MIN(L12:L17)</f>
        <v>15.520000000000001</v>
      </c>
      <c r="Y14" s="4">
        <f t="shared" ref="Y14:Y77" si="11">W14-X14</f>
        <v>2.2799999999999994</v>
      </c>
      <c r="Z14" s="2">
        <f>ROW()</f>
        <v>14</v>
      </c>
      <c r="AA14" t="b">
        <f t="shared" ref="AA14:AA77" si="12">J14&gt;$AB$5</f>
        <v>0</v>
      </c>
      <c r="AB14" s="4" t="e">
        <f t="shared" si="5"/>
        <v>#N/A</v>
      </c>
      <c r="AC14" s="4" t="e">
        <f t="shared" ref="AC14:AC77" si="13">IF(D14&lt;0.001,K14/100,NA())</f>
        <v>#N/A</v>
      </c>
      <c r="AD14" t="b">
        <f>OR(AA12:AA17)</f>
        <v>0</v>
      </c>
      <c r="AE14" s="2">
        <v>2</v>
      </c>
      <c r="AF14" s="4">
        <f t="shared" ref="AF14:AF77" si="14">-Y14/2</f>
        <v>-1.1399999999999997</v>
      </c>
      <c r="AG14" s="4">
        <f t="shared" ref="AG14:AG77" si="15">Y14/2</f>
        <v>1.1399999999999997</v>
      </c>
      <c r="AI14" s="4" t="e">
        <f t="shared" ref="AI14:AI77" si="16">IF(D14&lt;0.001,0.1,NA())</f>
        <v>#N/A</v>
      </c>
      <c r="AJ14" s="2" t="str">
        <f t="shared" ref="AJ14:AJ77" si="17">TEXT(A14,"mmmm")</f>
        <v>July</v>
      </c>
      <c r="AK14" s="2" t="str">
        <f t="shared" ref="AK14:AK77" si="18">TEXT(A14,"dd")</f>
        <v>30</v>
      </c>
      <c r="AL14" s="81">
        <f t="shared" ref="AL14:AL77" si="19">AK14+B14</f>
        <v>30.111203703703705</v>
      </c>
      <c r="AM14" s="81" t="e">
        <f>IF(AJ14='1Month'!$A$3,AL14,NA())</f>
        <v>#N/A</v>
      </c>
    </row>
    <row r="15" spans="1:39">
      <c r="A15" s="76">
        <v>43311</v>
      </c>
      <c r="B15" s="67">
        <v>0.11467592592592592</v>
      </c>
      <c r="C15" s="77">
        <v>43310</v>
      </c>
      <c r="D15" s="67">
        <v>0.82300925925925927</v>
      </c>
      <c r="E15" s="68">
        <v>21.2</v>
      </c>
      <c r="F15" s="68">
        <v>4.9400000000000004</v>
      </c>
      <c r="G15" s="69">
        <v>17.03</v>
      </c>
      <c r="I15" s="69">
        <v>-24.8</v>
      </c>
      <c r="J15" s="69">
        <v>-13.195</v>
      </c>
      <c r="K15" s="70">
        <v>95.4</v>
      </c>
      <c r="L15" s="4">
        <f t="shared" si="0"/>
        <v>16.920000000000002</v>
      </c>
      <c r="M15" s="80">
        <f t="shared" si="1"/>
        <v>43311.114675925928</v>
      </c>
      <c r="N15">
        <f t="shared" si="2"/>
        <v>2458329.5</v>
      </c>
      <c r="O15">
        <f t="shared" si="3"/>
        <v>2.7522222222222221</v>
      </c>
      <c r="P15">
        <f t="shared" si="6"/>
        <v>0.18574948665297741</v>
      </c>
      <c r="Q15">
        <f t="shared" si="7"/>
        <v>455.26543661014597</v>
      </c>
      <c r="R15">
        <f t="shared" si="8"/>
        <v>23.265436610145969</v>
      </c>
      <c r="S15" s="10">
        <f t="shared" si="4"/>
        <v>15.82824101014597</v>
      </c>
      <c r="T15" s="4">
        <f t="shared" si="9"/>
        <v>17.298000000000002</v>
      </c>
      <c r="U15" s="4">
        <f t="shared" si="10"/>
        <v>0.59040000000000037</v>
      </c>
      <c r="V15" s="4">
        <f t="shared" ref="V15:V76" si="20">MEDIAN(L13:L18)</f>
        <v>17.215000000000003</v>
      </c>
      <c r="W15" s="4">
        <f t="shared" ref="W15:W76" si="21">MAX(L13:L18)</f>
        <v>18.060000000000002</v>
      </c>
      <c r="X15" s="4">
        <f t="shared" ref="X15:X76" si="22">MIN(L13:L18)</f>
        <v>15.520000000000001</v>
      </c>
      <c r="Y15" s="4">
        <f t="shared" si="11"/>
        <v>2.5400000000000009</v>
      </c>
      <c r="Z15" s="2">
        <f>ROW()</f>
        <v>15</v>
      </c>
      <c r="AA15" t="b">
        <f t="shared" si="12"/>
        <v>0</v>
      </c>
      <c r="AB15" s="4" t="e">
        <f t="shared" si="5"/>
        <v>#N/A</v>
      </c>
      <c r="AC15" s="4" t="e">
        <f t="shared" si="13"/>
        <v>#N/A</v>
      </c>
      <c r="AD15" t="b">
        <f t="shared" ref="AD15:AD77" si="23">OR(AA13:AA18)</f>
        <v>0</v>
      </c>
      <c r="AE15" s="2">
        <v>2</v>
      </c>
      <c r="AF15" s="4">
        <f t="shared" si="14"/>
        <v>-1.2700000000000005</v>
      </c>
      <c r="AG15" s="4">
        <f t="shared" si="15"/>
        <v>1.2700000000000005</v>
      </c>
      <c r="AI15" s="4" t="e">
        <f t="shared" si="16"/>
        <v>#N/A</v>
      </c>
      <c r="AJ15" s="2" t="str">
        <f t="shared" si="17"/>
        <v>July</v>
      </c>
      <c r="AK15" s="2" t="str">
        <f t="shared" si="18"/>
        <v>30</v>
      </c>
      <c r="AL15" s="81">
        <f t="shared" si="19"/>
        <v>30.114675925925926</v>
      </c>
      <c r="AM15" s="81" t="e">
        <f>IF(AJ15='1Month'!$A$3,AL15,NA())</f>
        <v>#N/A</v>
      </c>
    </row>
    <row r="16" spans="1:39">
      <c r="A16" s="76">
        <v>43311</v>
      </c>
      <c r="B16" s="67">
        <v>0.11814814814814815</v>
      </c>
      <c r="C16" s="77">
        <v>43310</v>
      </c>
      <c r="D16" s="67">
        <v>0.82648148148148148</v>
      </c>
      <c r="E16" s="68">
        <v>21.2</v>
      </c>
      <c r="F16" s="68">
        <v>4.9400000000000004</v>
      </c>
      <c r="G16" s="69">
        <v>17.62</v>
      </c>
      <c r="I16" s="69">
        <v>-24.8</v>
      </c>
      <c r="J16" s="69">
        <v>-12.207000000000001</v>
      </c>
      <c r="K16" s="70">
        <v>95.4</v>
      </c>
      <c r="L16" s="4">
        <f t="shared" si="0"/>
        <v>17.510000000000002</v>
      </c>
      <c r="M16" s="80">
        <f t="shared" si="1"/>
        <v>43311.118148148147</v>
      </c>
      <c r="N16">
        <f t="shared" si="2"/>
        <v>2458329.5</v>
      </c>
      <c r="O16">
        <f t="shared" si="3"/>
        <v>2.8355555555555556</v>
      </c>
      <c r="P16">
        <f t="shared" si="6"/>
        <v>0.18574948665297741</v>
      </c>
      <c r="Q16">
        <f t="shared" si="7"/>
        <v>455.34899810258759</v>
      </c>
      <c r="R16">
        <f t="shared" si="8"/>
        <v>23.348998102587586</v>
      </c>
      <c r="S16" s="10">
        <f t="shared" si="4"/>
        <v>15.911802502587587</v>
      </c>
      <c r="T16" s="4">
        <f t="shared" si="9"/>
        <v>17.654000000000003</v>
      </c>
      <c r="U16" s="4">
        <f t="shared" si="10"/>
        <v>0.35119999999999935</v>
      </c>
      <c r="V16" s="4">
        <f t="shared" si="20"/>
        <v>17.655000000000001</v>
      </c>
      <c r="W16" s="4">
        <f t="shared" si="21"/>
        <v>18.060000000000002</v>
      </c>
      <c r="X16" s="4">
        <f t="shared" si="22"/>
        <v>16.2</v>
      </c>
      <c r="Y16" s="4">
        <f t="shared" si="11"/>
        <v>1.860000000000003</v>
      </c>
      <c r="Z16" s="2">
        <f>ROW()</f>
        <v>16</v>
      </c>
      <c r="AA16" t="b">
        <f t="shared" si="12"/>
        <v>0</v>
      </c>
      <c r="AB16" s="4" t="e">
        <f t="shared" si="5"/>
        <v>#N/A</v>
      </c>
      <c r="AC16" s="4" t="e">
        <f t="shared" si="13"/>
        <v>#N/A</v>
      </c>
      <c r="AD16" t="b">
        <f t="shared" si="23"/>
        <v>0</v>
      </c>
      <c r="AE16" s="2">
        <v>2</v>
      </c>
      <c r="AF16" s="4">
        <f t="shared" si="14"/>
        <v>-0.93000000000000149</v>
      </c>
      <c r="AG16" s="4">
        <f t="shared" si="15"/>
        <v>0.93000000000000149</v>
      </c>
      <c r="AI16" s="4" t="e">
        <f t="shared" si="16"/>
        <v>#N/A</v>
      </c>
      <c r="AJ16" s="2" t="str">
        <f t="shared" si="17"/>
        <v>July</v>
      </c>
      <c r="AK16" s="2" t="str">
        <f t="shared" si="18"/>
        <v>30</v>
      </c>
      <c r="AL16" s="81">
        <f t="shared" si="19"/>
        <v>30.118148148148148</v>
      </c>
      <c r="AM16" s="81" t="e">
        <f>IF(AJ16='1Month'!$A$3,AL16,NA())</f>
        <v>#N/A</v>
      </c>
    </row>
    <row r="17" spans="1:39">
      <c r="A17" s="76">
        <v>43311</v>
      </c>
      <c r="B17" s="67">
        <v>0.12162037037037036</v>
      </c>
      <c r="C17" s="77">
        <v>43310</v>
      </c>
      <c r="D17" s="67">
        <v>0.8299537037037038</v>
      </c>
      <c r="E17" s="68">
        <v>21.2</v>
      </c>
      <c r="F17" s="68">
        <v>4.9400000000000004</v>
      </c>
      <c r="G17" s="69">
        <v>17.91</v>
      </c>
      <c r="I17" s="69">
        <v>-24.8</v>
      </c>
      <c r="J17" s="69">
        <v>-11.22</v>
      </c>
      <c r="K17" s="70">
        <v>95.4</v>
      </c>
      <c r="L17" s="4">
        <f t="shared" si="0"/>
        <v>17.8</v>
      </c>
      <c r="M17" s="80">
        <f t="shared" si="1"/>
        <v>43311.121620370373</v>
      </c>
      <c r="N17">
        <f t="shared" si="2"/>
        <v>2458329.5</v>
      </c>
      <c r="O17">
        <f t="shared" si="3"/>
        <v>2.9188888888888886</v>
      </c>
      <c r="P17">
        <f t="shared" si="6"/>
        <v>0.18574948665297741</v>
      </c>
      <c r="Q17">
        <f t="shared" si="7"/>
        <v>455.43255959502926</v>
      </c>
      <c r="R17">
        <f t="shared" si="8"/>
        <v>23.432559595029261</v>
      </c>
      <c r="S17" s="10">
        <f t="shared" si="4"/>
        <v>15.995363995029262</v>
      </c>
      <c r="T17" s="4">
        <f t="shared" si="9"/>
        <v>17.892000000000003</v>
      </c>
      <c r="U17" s="4">
        <f t="shared" si="10"/>
        <v>0.18959999999999938</v>
      </c>
      <c r="V17" s="4">
        <f t="shared" si="20"/>
        <v>17.89</v>
      </c>
      <c r="W17" s="4">
        <f t="shared" si="21"/>
        <v>18.11</v>
      </c>
      <c r="X17" s="4">
        <f t="shared" si="22"/>
        <v>16.920000000000002</v>
      </c>
      <c r="Y17" s="4">
        <f t="shared" si="11"/>
        <v>1.1899999999999977</v>
      </c>
      <c r="Z17" s="2">
        <f>ROW()</f>
        <v>17</v>
      </c>
      <c r="AA17" t="b">
        <f t="shared" si="12"/>
        <v>0</v>
      </c>
      <c r="AB17" s="4" t="e">
        <f t="shared" si="5"/>
        <v>#N/A</v>
      </c>
      <c r="AC17" s="4" t="e">
        <f t="shared" si="13"/>
        <v>#N/A</v>
      </c>
      <c r="AD17" t="b">
        <f t="shared" si="23"/>
        <v>0</v>
      </c>
      <c r="AE17" s="2">
        <v>2</v>
      </c>
      <c r="AF17" s="4">
        <f t="shared" si="14"/>
        <v>-0.59499999999999886</v>
      </c>
      <c r="AG17" s="4">
        <f t="shared" si="15"/>
        <v>0.59499999999999886</v>
      </c>
      <c r="AI17" s="4" t="e">
        <f t="shared" si="16"/>
        <v>#N/A</v>
      </c>
      <c r="AJ17" s="2" t="str">
        <f t="shared" si="17"/>
        <v>July</v>
      </c>
      <c r="AK17" s="2" t="str">
        <f t="shared" si="18"/>
        <v>30</v>
      </c>
      <c r="AL17" s="81">
        <f t="shared" si="19"/>
        <v>30.121620370370369</v>
      </c>
      <c r="AM17" s="81" t="e">
        <f>IF(AJ17='1Month'!$A$3,AL17,NA())</f>
        <v>#N/A</v>
      </c>
    </row>
    <row r="18" spans="1:39">
      <c r="A18" s="76">
        <v>43311</v>
      </c>
      <c r="B18" s="67">
        <v>0.12509259259259259</v>
      </c>
      <c r="C18" s="77">
        <v>43310</v>
      </c>
      <c r="D18" s="67">
        <v>0.8334259259259259</v>
      </c>
      <c r="E18" s="68">
        <v>21.2</v>
      </c>
      <c r="F18" s="68">
        <v>4.9400000000000004</v>
      </c>
      <c r="G18" s="69">
        <v>18.170000000000002</v>
      </c>
      <c r="I18" s="69">
        <v>-24.9</v>
      </c>
      <c r="J18" s="69">
        <v>-10.234999999999999</v>
      </c>
      <c r="K18" s="70">
        <v>95.4</v>
      </c>
      <c r="L18" s="4">
        <f t="shared" si="0"/>
        <v>18.060000000000002</v>
      </c>
      <c r="M18" s="80">
        <f t="shared" si="1"/>
        <v>43311.125092592592</v>
      </c>
      <c r="N18">
        <f t="shared" si="2"/>
        <v>2458329.5</v>
      </c>
      <c r="O18">
        <f t="shared" si="3"/>
        <v>3.0022222222222221</v>
      </c>
      <c r="P18">
        <f t="shared" si="6"/>
        <v>0.18574948665297741</v>
      </c>
      <c r="Q18">
        <f t="shared" si="7"/>
        <v>455.51612108747094</v>
      </c>
      <c r="R18">
        <f t="shared" si="8"/>
        <v>23.516121087470935</v>
      </c>
      <c r="S18" s="10">
        <f t="shared" si="4"/>
        <v>16.078925487470936</v>
      </c>
      <c r="T18" s="4">
        <f t="shared" si="9"/>
        <v>18.006</v>
      </c>
      <c r="U18" s="4">
        <f t="shared" si="10"/>
        <v>9.2800000000000438E-2</v>
      </c>
      <c r="V18" s="4">
        <f t="shared" si="20"/>
        <v>18.020000000000003</v>
      </c>
      <c r="W18" s="4">
        <f t="shared" si="21"/>
        <v>18.11</v>
      </c>
      <c r="X18" s="4">
        <f t="shared" si="22"/>
        <v>17.510000000000002</v>
      </c>
      <c r="Y18" s="4">
        <f t="shared" si="11"/>
        <v>0.59999999999999787</v>
      </c>
      <c r="Z18" s="2">
        <f>ROW()</f>
        <v>18</v>
      </c>
      <c r="AA18" t="b">
        <f t="shared" si="12"/>
        <v>0</v>
      </c>
      <c r="AB18" s="4" t="e">
        <f t="shared" si="5"/>
        <v>#N/A</v>
      </c>
      <c r="AC18" s="4" t="e">
        <f t="shared" si="13"/>
        <v>#N/A</v>
      </c>
      <c r="AD18" t="b">
        <f t="shared" si="23"/>
        <v>0</v>
      </c>
      <c r="AE18" s="2">
        <v>2</v>
      </c>
      <c r="AF18" s="4">
        <f t="shared" si="14"/>
        <v>-0.29999999999999893</v>
      </c>
      <c r="AG18" s="4">
        <f t="shared" si="15"/>
        <v>0.29999999999999893</v>
      </c>
      <c r="AI18" s="4" t="e">
        <f t="shared" si="16"/>
        <v>#N/A</v>
      </c>
      <c r="AJ18" s="2" t="str">
        <f t="shared" si="17"/>
        <v>July</v>
      </c>
      <c r="AK18" s="2" t="str">
        <f t="shared" si="18"/>
        <v>30</v>
      </c>
      <c r="AL18" s="81">
        <f t="shared" si="19"/>
        <v>30.125092592592594</v>
      </c>
      <c r="AM18" s="81" t="e">
        <f>IF(AJ18='1Month'!$A$3,AL18,NA())</f>
        <v>#N/A</v>
      </c>
    </row>
    <row r="19" spans="1:39">
      <c r="A19" s="76">
        <v>43311</v>
      </c>
      <c r="B19" s="67">
        <v>0.12856481481481483</v>
      </c>
      <c r="C19" s="77">
        <v>43310</v>
      </c>
      <c r="D19" s="67">
        <v>0.83689814814814811</v>
      </c>
      <c r="E19" s="68">
        <v>21.2</v>
      </c>
      <c r="F19" s="68">
        <v>4.9400000000000004</v>
      </c>
      <c r="G19" s="69">
        <v>18.09</v>
      </c>
      <c r="I19" s="69">
        <v>-24.9</v>
      </c>
      <c r="J19" s="69">
        <v>-9.2509999999999994</v>
      </c>
      <c r="K19" s="70">
        <v>95.4</v>
      </c>
      <c r="L19" s="4">
        <f t="shared" si="0"/>
        <v>17.98</v>
      </c>
      <c r="M19" s="80">
        <f t="shared" si="1"/>
        <v>43311.128564814811</v>
      </c>
      <c r="N19">
        <f t="shared" si="2"/>
        <v>2458329.5</v>
      </c>
      <c r="O19">
        <f t="shared" si="3"/>
        <v>3.0855555555555556</v>
      </c>
      <c r="P19">
        <f t="shared" si="6"/>
        <v>0.18574948665297741</v>
      </c>
      <c r="Q19">
        <f t="shared" si="7"/>
        <v>455.59968257991261</v>
      </c>
      <c r="R19">
        <f t="shared" si="8"/>
        <v>23.59968257991261</v>
      </c>
      <c r="S19" s="10">
        <f t="shared" si="4"/>
        <v>16.162486979912611</v>
      </c>
      <c r="T19" s="4">
        <f t="shared" si="9"/>
        <v>18.060000000000002</v>
      </c>
      <c r="U19" s="4">
        <f t="shared" si="10"/>
        <v>3.1999999999999321E-2</v>
      </c>
      <c r="V19" s="4">
        <f t="shared" si="20"/>
        <v>18.065000000000001</v>
      </c>
      <c r="W19" s="4">
        <f t="shared" si="21"/>
        <v>18.11</v>
      </c>
      <c r="X19" s="4">
        <f t="shared" si="22"/>
        <v>17.8</v>
      </c>
      <c r="Y19" s="4">
        <f t="shared" si="11"/>
        <v>0.30999999999999872</v>
      </c>
      <c r="Z19" s="2">
        <f>ROW()</f>
        <v>19</v>
      </c>
      <c r="AA19" t="b">
        <f t="shared" si="12"/>
        <v>0</v>
      </c>
      <c r="AB19" s="4" t="e">
        <f t="shared" si="5"/>
        <v>#N/A</v>
      </c>
      <c r="AC19" s="4" t="e">
        <f t="shared" si="13"/>
        <v>#N/A</v>
      </c>
      <c r="AD19" t="b">
        <f t="shared" si="23"/>
        <v>0</v>
      </c>
      <c r="AE19" s="2">
        <v>2</v>
      </c>
      <c r="AF19" s="4">
        <f t="shared" si="14"/>
        <v>-0.15499999999999936</v>
      </c>
      <c r="AG19" s="4">
        <f t="shared" si="15"/>
        <v>0.15499999999999936</v>
      </c>
      <c r="AH19" s="4">
        <f>AVEDEV(L14:L25)</f>
        <v>0.66708333333333381</v>
      </c>
      <c r="AI19" s="4" t="e">
        <f t="shared" si="16"/>
        <v>#N/A</v>
      </c>
      <c r="AJ19" s="2" t="str">
        <f t="shared" si="17"/>
        <v>July</v>
      </c>
      <c r="AK19" s="2" t="str">
        <f t="shared" si="18"/>
        <v>30</v>
      </c>
      <c r="AL19" s="81">
        <f t="shared" si="19"/>
        <v>30.128564814814816</v>
      </c>
      <c r="AM19" s="81" t="e">
        <f>IF(AJ19='1Month'!$A$3,AL19,NA())</f>
        <v>#N/A</v>
      </c>
    </row>
    <row r="20" spans="1:39">
      <c r="A20" s="76">
        <v>43311</v>
      </c>
      <c r="B20" s="67">
        <v>0.13203703703703704</v>
      </c>
      <c r="C20" s="77">
        <v>43310</v>
      </c>
      <c r="D20" s="67">
        <v>0.84037037037037043</v>
      </c>
      <c r="E20" s="68">
        <v>21.2</v>
      </c>
      <c r="F20" s="68">
        <v>4.9400000000000004</v>
      </c>
      <c r="G20" s="69">
        <v>18.22</v>
      </c>
      <c r="I20" s="69">
        <v>-24.9</v>
      </c>
      <c r="J20" s="69">
        <v>-8.27</v>
      </c>
      <c r="K20" s="70">
        <v>95.3</v>
      </c>
      <c r="L20" s="4">
        <f t="shared" si="0"/>
        <v>18.11</v>
      </c>
      <c r="M20" s="80">
        <f t="shared" si="1"/>
        <v>43311.132037037038</v>
      </c>
      <c r="N20">
        <f t="shared" si="2"/>
        <v>2458329.5</v>
      </c>
      <c r="O20">
        <f t="shared" si="3"/>
        <v>3.1688888888888886</v>
      </c>
      <c r="P20">
        <f t="shared" si="6"/>
        <v>0.18574948665297741</v>
      </c>
      <c r="Q20">
        <f t="shared" si="7"/>
        <v>455.68324407235428</v>
      </c>
      <c r="R20">
        <f t="shared" si="8"/>
        <v>23.683244072354285</v>
      </c>
      <c r="S20" s="10">
        <f t="shared" si="4"/>
        <v>16.246048472354286</v>
      </c>
      <c r="T20" s="4">
        <f t="shared" si="9"/>
        <v>18.212</v>
      </c>
      <c r="U20" s="4">
        <f t="shared" si="10"/>
        <v>0.2431999999999995</v>
      </c>
      <c r="V20" s="4">
        <f t="shared" si="20"/>
        <v>18.075000000000003</v>
      </c>
      <c r="W20" s="4">
        <f t="shared" si="21"/>
        <v>18.82</v>
      </c>
      <c r="X20" s="4">
        <f t="shared" si="22"/>
        <v>17.98</v>
      </c>
      <c r="Y20" s="4">
        <f t="shared" si="11"/>
        <v>0.83999999999999986</v>
      </c>
      <c r="Z20" s="2">
        <f>ROW()</f>
        <v>20</v>
      </c>
      <c r="AA20" t="b">
        <f t="shared" si="12"/>
        <v>0</v>
      </c>
      <c r="AB20" s="4" t="e">
        <f t="shared" si="5"/>
        <v>#N/A</v>
      </c>
      <c r="AC20" s="4" t="e">
        <f t="shared" si="13"/>
        <v>#N/A</v>
      </c>
      <c r="AD20" t="b">
        <f t="shared" si="23"/>
        <v>0</v>
      </c>
      <c r="AE20" s="2">
        <v>2</v>
      </c>
      <c r="AF20" s="4">
        <f t="shared" si="14"/>
        <v>-0.41999999999999993</v>
      </c>
      <c r="AG20" s="4">
        <f t="shared" si="15"/>
        <v>0.41999999999999993</v>
      </c>
      <c r="AH20" s="4">
        <f t="shared" ref="AH20:AH83" si="24">AVEDEV(L15:L26)</f>
        <v>0.80833333333333268</v>
      </c>
      <c r="AI20" s="4" t="e">
        <f t="shared" si="16"/>
        <v>#N/A</v>
      </c>
      <c r="AJ20" s="2" t="str">
        <f t="shared" si="17"/>
        <v>July</v>
      </c>
      <c r="AK20" s="2" t="str">
        <f t="shared" si="18"/>
        <v>30</v>
      </c>
      <c r="AL20" s="81">
        <f t="shared" si="19"/>
        <v>30.132037037037037</v>
      </c>
      <c r="AM20" s="81" t="e">
        <f>IF(AJ20='1Month'!$A$3,AL20,NA())</f>
        <v>#N/A</v>
      </c>
    </row>
    <row r="21" spans="1:39">
      <c r="A21" s="76">
        <v>43311</v>
      </c>
      <c r="B21" s="67">
        <v>0.13550925925925925</v>
      </c>
      <c r="C21" s="77">
        <v>43310</v>
      </c>
      <c r="D21" s="67">
        <v>0.84384259259259264</v>
      </c>
      <c r="E21" s="68">
        <v>21.2</v>
      </c>
      <c r="F21" s="68">
        <v>4.9400000000000004</v>
      </c>
      <c r="G21" s="69">
        <v>18.190000000000001</v>
      </c>
      <c r="I21" s="69">
        <v>-25</v>
      </c>
      <c r="J21" s="69">
        <v>-7.29</v>
      </c>
      <c r="K21" s="70">
        <v>95.3</v>
      </c>
      <c r="L21" s="4">
        <f t="shared" si="0"/>
        <v>18.080000000000002</v>
      </c>
      <c r="M21" s="80">
        <f t="shared" si="1"/>
        <v>43311.135509259257</v>
      </c>
      <c r="N21">
        <f t="shared" si="2"/>
        <v>2458329.5</v>
      </c>
      <c r="O21">
        <f t="shared" si="3"/>
        <v>3.2522222222222217</v>
      </c>
      <c r="P21">
        <f t="shared" si="6"/>
        <v>0.18574948665297741</v>
      </c>
      <c r="Q21">
        <f t="shared" si="7"/>
        <v>455.76680556479596</v>
      </c>
      <c r="R21">
        <f t="shared" si="8"/>
        <v>23.766805564795959</v>
      </c>
      <c r="S21" s="10">
        <f t="shared" si="4"/>
        <v>16.32960996479596</v>
      </c>
      <c r="T21" s="4">
        <f t="shared" si="9"/>
        <v>18.5</v>
      </c>
      <c r="U21" s="4">
        <f t="shared" si="10"/>
        <v>0.49600000000000011</v>
      </c>
      <c r="V21" s="4">
        <f t="shared" si="20"/>
        <v>18.094999999999999</v>
      </c>
      <c r="W21" s="4">
        <f t="shared" si="21"/>
        <v>19.420000000000002</v>
      </c>
      <c r="X21" s="4">
        <f t="shared" si="22"/>
        <v>17.98</v>
      </c>
      <c r="Y21" s="4">
        <f t="shared" si="11"/>
        <v>1.4400000000000013</v>
      </c>
      <c r="Z21" s="2">
        <f>ROW()</f>
        <v>21</v>
      </c>
      <c r="AA21" t="b">
        <f t="shared" si="12"/>
        <v>0</v>
      </c>
      <c r="AB21" s="4" t="e">
        <f t="shared" si="5"/>
        <v>#N/A</v>
      </c>
      <c r="AC21" s="4" t="e">
        <f t="shared" si="13"/>
        <v>#N/A</v>
      </c>
      <c r="AD21" t="b">
        <f t="shared" si="23"/>
        <v>1</v>
      </c>
      <c r="AE21" s="2">
        <v>2</v>
      </c>
      <c r="AF21" s="4">
        <f t="shared" si="14"/>
        <v>-0.72000000000000064</v>
      </c>
      <c r="AG21" s="4">
        <f t="shared" si="15"/>
        <v>0.72000000000000064</v>
      </c>
      <c r="AH21" s="4">
        <f t="shared" si="24"/>
        <v>0.91958333333333331</v>
      </c>
      <c r="AI21" s="4" t="e">
        <f t="shared" si="16"/>
        <v>#N/A</v>
      </c>
      <c r="AJ21" s="2" t="str">
        <f t="shared" si="17"/>
        <v>July</v>
      </c>
      <c r="AK21" s="2" t="str">
        <f t="shared" si="18"/>
        <v>30</v>
      </c>
      <c r="AL21" s="81">
        <f t="shared" si="19"/>
        <v>30.135509259259258</v>
      </c>
      <c r="AM21" s="81" t="e">
        <f>IF(AJ21='1Month'!$A$3,AL21,NA())</f>
        <v>#N/A</v>
      </c>
    </row>
    <row r="22" spans="1:39">
      <c r="A22" s="76">
        <v>43311</v>
      </c>
      <c r="B22" s="67">
        <v>0.13898148148148148</v>
      </c>
      <c r="C22" s="77">
        <v>43310</v>
      </c>
      <c r="D22" s="67">
        <v>0.84731481481481474</v>
      </c>
      <c r="E22" s="68">
        <v>21.2</v>
      </c>
      <c r="F22" s="68">
        <v>4.9400000000000004</v>
      </c>
      <c r="G22" s="69">
        <v>18.18</v>
      </c>
      <c r="I22" s="69">
        <v>-25</v>
      </c>
      <c r="J22" s="69">
        <v>-6.3129999999999997</v>
      </c>
      <c r="K22" s="70">
        <v>95.3</v>
      </c>
      <c r="L22" s="4">
        <f t="shared" si="0"/>
        <v>18.07</v>
      </c>
      <c r="M22" s="80">
        <f t="shared" si="1"/>
        <v>43311.138981481483</v>
      </c>
      <c r="N22">
        <f t="shared" si="2"/>
        <v>2458329.5</v>
      </c>
      <c r="O22">
        <f t="shared" si="3"/>
        <v>3.3355555555555556</v>
      </c>
      <c r="P22">
        <f t="shared" si="6"/>
        <v>0.18574948665297741</v>
      </c>
      <c r="Q22">
        <f t="shared" si="7"/>
        <v>455.85036705723763</v>
      </c>
      <c r="R22">
        <f t="shared" si="8"/>
        <v>23.850367057237634</v>
      </c>
      <c r="S22" s="10">
        <f t="shared" si="4"/>
        <v>16.413171457237635</v>
      </c>
      <c r="T22" s="4">
        <f t="shared" si="9"/>
        <v>18.870000000000005</v>
      </c>
      <c r="U22" s="4">
        <f t="shared" si="10"/>
        <v>0.65600000000000092</v>
      </c>
      <c r="V22" s="4">
        <f t="shared" si="20"/>
        <v>18.465</v>
      </c>
      <c r="W22" s="4">
        <f t="shared" si="21"/>
        <v>19.96</v>
      </c>
      <c r="X22" s="4">
        <f t="shared" si="22"/>
        <v>18.07</v>
      </c>
      <c r="Y22" s="4">
        <f t="shared" si="11"/>
        <v>1.8900000000000006</v>
      </c>
      <c r="Z22" s="2">
        <f>ROW()</f>
        <v>22</v>
      </c>
      <c r="AA22" t="b">
        <f t="shared" si="12"/>
        <v>0</v>
      </c>
      <c r="AB22" s="4" t="e">
        <f t="shared" si="5"/>
        <v>#N/A</v>
      </c>
      <c r="AC22" s="4" t="e">
        <f t="shared" si="13"/>
        <v>#N/A</v>
      </c>
      <c r="AD22" t="b">
        <f t="shared" si="23"/>
        <v>1</v>
      </c>
      <c r="AE22" s="2">
        <v>2</v>
      </c>
      <c r="AF22" s="4">
        <f t="shared" si="14"/>
        <v>-0.94500000000000028</v>
      </c>
      <c r="AG22" s="4">
        <f t="shared" si="15"/>
        <v>0.94500000000000028</v>
      </c>
      <c r="AH22" s="4">
        <f t="shared" si="24"/>
        <v>1.0211111111111106</v>
      </c>
      <c r="AI22" s="4" t="e">
        <f t="shared" si="16"/>
        <v>#N/A</v>
      </c>
      <c r="AJ22" s="2" t="str">
        <f t="shared" si="17"/>
        <v>July</v>
      </c>
      <c r="AK22" s="2" t="str">
        <f t="shared" si="18"/>
        <v>30</v>
      </c>
      <c r="AL22" s="81">
        <f t="shared" si="19"/>
        <v>30.13898148148148</v>
      </c>
      <c r="AM22" s="81" t="e">
        <f>IF(AJ22='1Month'!$A$3,AL22,NA())</f>
        <v>#N/A</v>
      </c>
    </row>
    <row r="23" spans="1:39">
      <c r="A23" s="76">
        <v>43311</v>
      </c>
      <c r="B23" s="67">
        <v>0.14245370370370369</v>
      </c>
      <c r="C23" s="77">
        <v>43310</v>
      </c>
      <c r="D23" s="67">
        <v>0.85078703703703706</v>
      </c>
      <c r="E23" s="68">
        <v>21.2</v>
      </c>
      <c r="F23" s="68">
        <v>4.9400000000000004</v>
      </c>
      <c r="G23" s="69">
        <v>18.93</v>
      </c>
      <c r="I23" s="69">
        <v>-25.1</v>
      </c>
      <c r="J23" s="69">
        <v>-5.3380000000000001</v>
      </c>
      <c r="K23" s="70">
        <v>95.3</v>
      </c>
      <c r="L23" s="4">
        <f t="shared" si="0"/>
        <v>18.82</v>
      </c>
      <c r="M23" s="80">
        <f t="shared" si="1"/>
        <v>43311.142453703702</v>
      </c>
      <c r="N23">
        <f t="shared" si="2"/>
        <v>2458329.5</v>
      </c>
      <c r="O23">
        <f t="shared" si="3"/>
        <v>3.4188888888888886</v>
      </c>
      <c r="P23">
        <f t="shared" si="6"/>
        <v>0.18574948665297741</v>
      </c>
      <c r="Q23">
        <f t="shared" si="7"/>
        <v>455.93392854967931</v>
      </c>
      <c r="R23">
        <f t="shared" si="8"/>
        <v>23.933928549679308</v>
      </c>
      <c r="S23" s="10">
        <f t="shared" si="4"/>
        <v>16.496732949679309</v>
      </c>
      <c r="T23" s="4">
        <f t="shared" si="9"/>
        <v>19.322000000000003</v>
      </c>
      <c r="U23" s="4">
        <f t="shared" si="10"/>
        <v>0.70159999999999978</v>
      </c>
      <c r="V23" s="4">
        <f t="shared" si="20"/>
        <v>19.12</v>
      </c>
      <c r="W23" s="4">
        <f t="shared" si="21"/>
        <v>20.34</v>
      </c>
      <c r="X23" s="4">
        <f t="shared" si="22"/>
        <v>18.07</v>
      </c>
      <c r="Y23" s="4">
        <f t="shared" si="11"/>
        <v>2.2699999999999996</v>
      </c>
      <c r="Z23" s="2">
        <f>ROW()</f>
        <v>23</v>
      </c>
      <c r="AA23" t="b">
        <f t="shared" si="12"/>
        <v>0</v>
      </c>
      <c r="AB23" s="4" t="e">
        <f t="shared" si="5"/>
        <v>#N/A</v>
      </c>
      <c r="AC23" s="4" t="e">
        <f t="shared" si="13"/>
        <v>#N/A</v>
      </c>
      <c r="AD23" t="b">
        <f t="shared" si="23"/>
        <v>1</v>
      </c>
      <c r="AE23" s="2">
        <v>2</v>
      </c>
      <c r="AF23" s="4">
        <f t="shared" si="14"/>
        <v>-1.1349999999999998</v>
      </c>
      <c r="AG23" s="4">
        <f t="shared" si="15"/>
        <v>1.1349999999999998</v>
      </c>
      <c r="AH23" s="4">
        <f t="shared" si="24"/>
        <v>1.0716666666666665</v>
      </c>
      <c r="AI23" s="4" t="e">
        <f t="shared" si="16"/>
        <v>#N/A</v>
      </c>
      <c r="AJ23" s="2" t="str">
        <f t="shared" si="17"/>
        <v>July</v>
      </c>
      <c r="AK23" s="2" t="str">
        <f t="shared" si="18"/>
        <v>30</v>
      </c>
      <c r="AL23" s="81">
        <f t="shared" si="19"/>
        <v>30.142453703703705</v>
      </c>
      <c r="AM23" s="81" t="e">
        <f>IF(AJ23='1Month'!$A$3,AL23,NA())</f>
        <v>#N/A</v>
      </c>
    </row>
    <row r="24" spans="1:39">
      <c r="A24" s="76">
        <v>43311</v>
      </c>
      <c r="B24" s="67">
        <v>0.14592592592592593</v>
      </c>
      <c r="C24" s="77">
        <v>43310</v>
      </c>
      <c r="D24" s="67">
        <v>0.85425925925925927</v>
      </c>
      <c r="E24" s="68">
        <v>21.2</v>
      </c>
      <c r="F24" s="68">
        <v>4.9400000000000004</v>
      </c>
      <c r="G24" s="69">
        <v>19.53</v>
      </c>
      <c r="I24" s="69">
        <v>-25.1</v>
      </c>
      <c r="J24" s="69">
        <v>-4.3650000000000002</v>
      </c>
      <c r="K24" s="70">
        <v>95.3</v>
      </c>
      <c r="L24" s="4">
        <f t="shared" si="0"/>
        <v>19.420000000000002</v>
      </c>
      <c r="M24" s="80">
        <f t="shared" si="1"/>
        <v>43311.145925925928</v>
      </c>
      <c r="N24">
        <f t="shared" si="2"/>
        <v>2458329.5</v>
      </c>
      <c r="O24">
        <f t="shared" si="3"/>
        <v>3.5022222222222226</v>
      </c>
      <c r="P24">
        <f t="shared" si="6"/>
        <v>0.18574948665297741</v>
      </c>
      <c r="Q24">
        <f t="shared" si="7"/>
        <v>456.01749004212093</v>
      </c>
      <c r="R24">
        <f t="shared" si="8"/>
        <v>1.7490042120925864E-2</v>
      </c>
      <c r="S24" s="10">
        <f t="shared" si="4"/>
        <v>16.580294442120927</v>
      </c>
      <c r="T24" s="4">
        <f t="shared" si="9"/>
        <v>19.836000000000002</v>
      </c>
      <c r="U24" s="4">
        <f t="shared" si="10"/>
        <v>0.57279999999999942</v>
      </c>
      <c r="V24" s="4">
        <f t="shared" si="20"/>
        <v>19.690000000000001</v>
      </c>
      <c r="W24" s="4">
        <f t="shared" si="21"/>
        <v>20.64</v>
      </c>
      <c r="X24" s="4">
        <f t="shared" si="22"/>
        <v>18.07</v>
      </c>
      <c r="Y24" s="4">
        <f t="shared" si="11"/>
        <v>2.5700000000000003</v>
      </c>
      <c r="Z24" s="2">
        <f>ROW()</f>
        <v>24</v>
      </c>
      <c r="AA24" t="b">
        <f t="shared" si="12"/>
        <v>1</v>
      </c>
      <c r="AB24" s="4">
        <f t="shared" si="5"/>
        <v>19.420000000000002</v>
      </c>
      <c r="AC24" s="4" t="e">
        <f t="shared" si="13"/>
        <v>#N/A</v>
      </c>
      <c r="AD24" t="b">
        <f t="shared" si="23"/>
        <v>1</v>
      </c>
      <c r="AE24" s="2">
        <v>2</v>
      </c>
      <c r="AF24" s="4">
        <f t="shared" si="14"/>
        <v>-1.2850000000000001</v>
      </c>
      <c r="AG24" s="4">
        <f t="shared" si="15"/>
        <v>1.2850000000000001</v>
      </c>
      <c r="AH24" s="4">
        <f t="shared" si="24"/>
        <v>1.0683333333333334</v>
      </c>
      <c r="AI24" s="4" t="e">
        <f t="shared" si="16"/>
        <v>#N/A</v>
      </c>
      <c r="AJ24" s="2" t="str">
        <f t="shared" si="17"/>
        <v>July</v>
      </c>
      <c r="AK24" s="2" t="str">
        <f t="shared" si="18"/>
        <v>30</v>
      </c>
      <c r="AL24" s="81">
        <f t="shared" si="19"/>
        <v>30.145925925925926</v>
      </c>
      <c r="AM24" s="81" t="e">
        <f>IF(AJ24='1Month'!$A$3,AL24,NA())</f>
        <v>#N/A</v>
      </c>
    </row>
    <row r="25" spans="1:39">
      <c r="A25" s="76">
        <v>43311</v>
      </c>
      <c r="B25" s="67">
        <v>0.14939814814814814</v>
      </c>
      <c r="C25" s="77">
        <v>43310</v>
      </c>
      <c r="D25" s="67">
        <v>0.85773148148148148</v>
      </c>
      <c r="E25" s="68">
        <v>20.6</v>
      </c>
      <c r="F25" s="68">
        <v>4.9400000000000004</v>
      </c>
      <c r="G25" s="69">
        <v>20.07</v>
      </c>
      <c r="I25" s="69">
        <v>-25.1</v>
      </c>
      <c r="J25" s="69">
        <v>-3.395</v>
      </c>
      <c r="K25" s="70">
        <v>95.3</v>
      </c>
      <c r="L25" s="4">
        <f t="shared" si="0"/>
        <v>19.96</v>
      </c>
      <c r="M25" s="80">
        <f t="shared" si="1"/>
        <v>43311.149398148147</v>
      </c>
      <c r="N25">
        <f t="shared" si="2"/>
        <v>2458329.5</v>
      </c>
      <c r="O25">
        <f t="shared" si="3"/>
        <v>3.5855555555555556</v>
      </c>
      <c r="P25">
        <f t="shared" si="6"/>
        <v>0.18574948665297741</v>
      </c>
      <c r="Q25">
        <f t="shared" si="7"/>
        <v>456.1010515345626</v>
      </c>
      <c r="R25">
        <f t="shared" si="8"/>
        <v>0.10105153456260041</v>
      </c>
      <c r="S25" s="10">
        <f t="shared" si="4"/>
        <v>16.663855934562601</v>
      </c>
      <c r="T25" s="4">
        <f t="shared" si="9"/>
        <v>20.231999999999999</v>
      </c>
      <c r="U25" s="4">
        <f t="shared" si="10"/>
        <v>0.43359999999999987</v>
      </c>
      <c r="V25" s="4">
        <f t="shared" si="20"/>
        <v>20.149999999999999</v>
      </c>
      <c r="W25" s="4">
        <f t="shared" si="21"/>
        <v>20.8</v>
      </c>
      <c r="X25" s="4">
        <f t="shared" si="22"/>
        <v>18.82</v>
      </c>
      <c r="Y25" s="4">
        <f t="shared" si="11"/>
        <v>1.9800000000000004</v>
      </c>
      <c r="Z25" s="2">
        <f>ROW()</f>
        <v>25</v>
      </c>
      <c r="AA25" t="b">
        <f t="shared" si="12"/>
        <v>1</v>
      </c>
      <c r="AB25" s="4">
        <f t="shared" si="5"/>
        <v>19.96</v>
      </c>
      <c r="AC25" s="4" t="e">
        <f t="shared" si="13"/>
        <v>#N/A</v>
      </c>
      <c r="AD25" t="b">
        <f t="shared" si="23"/>
        <v>1</v>
      </c>
      <c r="AE25" s="2">
        <v>2</v>
      </c>
      <c r="AF25" s="4">
        <f t="shared" si="14"/>
        <v>-0.99000000000000021</v>
      </c>
      <c r="AG25" s="4">
        <f t="shared" si="15"/>
        <v>0.99000000000000021</v>
      </c>
      <c r="AH25" s="4">
        <f t="shared" si="24"/>
        <v>1.0000000000000002</v>
      </c>
      <c r="AI25" s="4" t="e">
        <f t="shared" si="16"/>
        <v>#N/A</v>
      </c>
      <c r="AJ25" s="2" t="str">
        <f t="shared" si="17"/>
        <v>July</v>
      </c>
      <c r="AK25" s="2" t="str">
        <f t="shared" si="18"/>
        <v>30</v>
      </c>
      <c r="AL25" s="81">
        <f t="shared" si="19"/>
        <v>30.149398148148148</v>
      </c>
      <c r="AM25" s="81" t="e">
        <f>IF(AJ25='1Month'!$A$3,AL25,NA())</f>
        <v>#N/A</v>
      </c>
    </row>
    <row r="26" spans="1:39">
      <c r="A26" s="76">
        <v>43311</v>
      </c>
      <c r="B26" s="67">
        <v>0.15287037037037035</v>
      </c>
      <c r="C26" s="77">
        <v>43310</v>
      </c>
      <c r="D26" s="67">
        <v>0.8612037037037038</v>
      </c>
      <c r="E26" s="68">
        <v>20.3</v>
      </c>
      <c r="F26" s="68">
        <v>4.9400000000000004</v>
      </c>
      <c r="G26" s="69">
        <v>20.45</v>
      </c>
      <c r="I26" s="69">
        <v>-25.2</v>
      </c>
      <c r="J26" s="69">
        <v>-2.427</v>
      </c>
      <c r="K26" s="70">
        <v>95.3</v>
      </c>
      <c r="L26" s="4">
        <f t="shared" si="0"/>
        <v>20.34</v>
      </c>
      <c r="M26" s="80">
        <f t="shared" si="1"/>
        <v>43311.152870370373</v>
      </c>
      <c r="N26">
        <f t="shared" si="2"/>
        <v>2458329.5</v>
      </c>
      <c r="O26">
        <f t="shared" si="3"/>
        <v>3.6688888888888886</v>
      </c>
      <c r="P26">
        <f t="shared" si="6"/>
        <v>0.18574948665297741</v>
      </c>
      <c r="Q26">
        <f t="shared" si="7"/>
        <v>456.18461302700427</v>
      </c>
      <c r="R26">
        <f t="shared" si="8"/>
        <v>0.18461302700427495</v>
      </c>
      <c r="S26" s="10">
        <f t="shared" si="4"/>
        <v>16.747417427004276</v>
      </c>
      <c r="T26" s="4">
        <f t="shared" si="9"/>
        <v>20.512</v>
      </c>
      <c r="U26" s="4">
        <f t="shared" si="10"/>
        <v>0.28960000000000008</v>
      </c>
      <c r="V26" s="4">
        <f t="shared" si="20"/>
        <v>20.490000000000002</v>
      </c>
      <c r="W26" s="4">
        <f t="shared" si="21"/>
        <v>20.82</v>
      </c>
      <c r="X26" s="4">
        <f t="shared" si="22"/>
        <v>19.420000000000002</v>
      </c>
      <c r="Y26" s="4">
        <f t="shared" si="11"/>
        <v>1.3999999999999986</v>
      </c>
      <c r="Z26" s="2">
        <f>ROW()</f>
        <v>26</v>
      </c>
      <c r="AA26" t="b">
        <f t="shared" si="12"/>
        <v>1</v>
      </c>
      <c r="AB26" s="4">
        <f t="shared" si="5"/>
        <v>20.34</v>
      </c>
      <c r="AC26" s="4" t="e">
        <f t="shared" si="13"/>
        <v>#N/A</v>
      </c>
      <c r="AD26" t="b">
        <f t="shared" si="23"/>
        <v>1</v>
      </c>
      <c r="AE26" s="2">
        <v>2</v>
      </c>
      <c r="AF26" s="4">
        <f t="shared" si="14"/>
        <v>-0.69999999999999929</v>
      </c>
      <c r="AG26" s="4">
        <f t="shared" si="15"/>
        <v>0.69999999999999929</v>
      </c>
      <c r="AH26" s="4">
        <f t="shared" si="24"/>
        <v>0.85555555555555396</v>
      </c>
      <c r="AI26" s="4" t="e">
        <f t="shared" si="16"/>
        <v>#N/A</v>
      </c>
      <c r="AJ26" s="2" t="str">
        <f t="shared" si="17"/>
        <v>July</v>
      </c>
      <c r="AK26" s="2" t="str">
        <f t="shared" si="18"/>
        <v>30</v>
      </c>
      <c r="AL26" s="81">
        <f t="shared" si="19"/>
        <v>30.152870370370369</v>
      </c>
      <c r="AM26" s="81" t="e">
        <f>IF(AJ26='1Month'!$A$3,AL26,NA())</f>
        <v>#N/A</v>
      </c>
    </row>
    <row r="27" spans="1:39">
      <c r="A27" s="76">
        <v>43311</v>
      </c>
      <c r="B27" s="67">
        <v>0.15635416666666666</v>
      </c>
      <c r="C27" s="77">
        <v>43310</v>
      </c>
      <c r="D27" s="67">
        <v>0.86468750000000005</v>
      </c>
      <c r="E27" s="68">
        <v>19.600000000000001</v>
      </c>
      <c r="F27" s="68">
        <v>4.9400000000000004</v>
      </c>
      <c r="G27" s="69">
        <v>20.75</v>
      </c>
      <c r="I27" s="69">
        <v>-25.2</v>
      </c>
      <c r="J27" s="69">
        <v>-1.4590000000000001</v>
      </c>
      <c r="K27" s="70">
        <v>95.2</v>
      </c>
      <c r="L27" s="4">
        <f t="shared" si="0"/>
        <v>20.64</v>
      </c>
      <c r="M27" s="80">
        <f t="shared" si="1"/>
        <v>43311.156354166669</v>
      </c>
      <c r="N27">
        <f t="shared" si="2"/>
        <v>2458329.5</v>
      </c>
      <c r="O27">
        <f t="shared" si="3"/>
        <v>3.7524999999999995</v>
      </c>
      <c r="P27">
        <f t="shared" si="6"/>
        <v>0.18574948665297741</v>
      </c>
      <c r="Q27">
        <f t="shared" si="7"/>
        <v>456.26845305775407</v>
      </c>
      <c r="R27">
        <f t="shared" si="8"/>
        <v>0.26845305775407269</v>
      </c>
      <c r="S27" s="10">
        <f t="shared" si="4"/>
        <v>16.831257457754074</v>
      </c>
      <c r="T27" s="4">
        <f t="shared" si="9"/>
        <v>20.667999999999999</v>
      </c>
      <c r="U27" s="4">
        <f t="shared" si="10"/>
        <v>0.14240000000000066</v>
      </c>
      <c r="V27" s="4">
        <f t="shared" si="20"/>
        <v>20.69</v>
      </c>
      <c r="W27" s="4">
        <f t="shared" si="21"/>
        <v>20.82</v>
      </c>
      <c r="X27" s="4">
        <f t="shared" si="22"/>
        <v>19.96</v>
      </c>
      <c r="Y27" s="4">
        <f t="shared" si="11"/>
        <v>0.85999999999999943</v>
      </c>
      <c r="Z27" s="2">
        <f>ROW()</f>
        <v>27</v>
      </c>
      <c r="AA27" t="b">
        <f t="shared" si="12"/>
        <v>1</v>
      </c>
      <c r="AB27" s="4">
        <f t="shared" si="5"/>
        <v>20.64</v>
      </c>
      <c r="AC27" s="4" t="e">
        <f t="shared" si="13"/>
        <v>#N/A</v>
      </c>
      <c r="AD27" t="b">
        <f t="shared" si="23"/>
        <v>1</v>
      </c>
      <c r="AE27" s="2">
        <v>2</v>
      </c>
      <c r="AF27" s="4">
        <f t="shared" si="14"/>
        <v>-0.42999999999999972</v>
      </c>
      <c r="AG27" s="4">
        <f t="shared" si="15"/>
        <v>0.42999999999999972</v>
      </c>
      <c r="AH27" s="4">
        <f t="shared" si="24"/>
        <v>0.65375000000000016</v>
      </c>
      <c r="AI27" s="4" t="e">
        <f t="shared" si="16"/>
        <v>#N/A</v>
      </c>
      <c r="AJ27" s="2" t="str">
        <f t="shared" si="17"/>
        <v>July</v>
      </c>
      <c r="AK27" s="2" t="str">
        <f t="shared" si="18"/>
        <v>30</v>
      </c>
      <c r="AL27" s="81">
        <f t="shared" si="19"/>
        <v>30.156354166666667</v>
      </c>
      <c r="AM27" s="81" t="e">
        <f>IF(AJ27='1Month'!$A$3,AL27,NA())</f>
        <v>#N/A</v>
      </c>
    </row>
    <row r="28" spans="1:39">
      <c r="A28" s="76">
        <v>43311</v>
      </c>
      <c r="B28" s="67">
        <v>0.15981481481481483</v>
      </c>
      <c r="C28" s="77">
        <v>43310</v>
      </c>
      <c r="D28" s="67">
        <v>0.86814814814814811</v>
      </c>
      <c r="E28" s="68">
        <v>19.3</v>
      </c>
      <c r="F28" s="68">
        <v>4.9400000000000004</v>
      </c>
      <c r="G28" s="69">
        <v>20.91</v>
      </c>
      <c r="I28" s="69">
        <v>-25.2</v>
      </c>
      <c r="J28" s="69">
        <v>-0.5</v>
      </c>
      <c r="K28" s="70">
        <v>95.2</v>
      </c>
      <c r="L28" s="4">
        <f t="shared" si="0"/>
        <v>20.8</v>
      </c>
      <c r="M28" s="80">
        <f t="shared" si="1"/>
        <v>43311.159814814811</v>
      </c>
      <c r="N28">
        <f t="shared" si="2"/>
        <v>2458329.5</v>
      </c>
      <c r="O28">
        <f t="shared" si="3"/>
        <v>3.8355555555555556</v>
      </c>
      <c r="P28">
        <f t="shared" si="6"/>
        <v>0.18574948665297741</v>
      </c>
      <c r="Q28">
        <f t="shared" si="7"/>
        <v>456.35173601188762</v>
      </c>
      <c r="R28">
        <f t="shared" si="8"/>
        <v>0.35173601188762404</v>
      </c>
      <c r="S28" s="10">
        <f t="shared" si="4"/>
        <v>16.914540411887625</v>
      </c>
      <c r="T28" s="4">
        <f t="shared" si="9"/>
        <v>20.72</v>
      </c>
      <c r="U28" s="4">
        <f t="shared" si="10"/>
        <v>8.0000000000000432E-2</v>
      </c>
      <c r="V28" s="4">
        <f t="shared" si="20"/>
        <v>20.69</v>
      </c>
      <c r="W28" s="4">
        <f t="shared" si="21"/>
        <v>20.82</v>
      </c>
      <c r="X28" s="4">
        <f t="shared" si="22"/>
        <v>20.34</v>
      </c>
      <c r="Y28" s="4">
        <f t="shared" si="11"/>
        <v>0.48000000000000043</v>
      </c>
      <c r="Z28" s="2">
        <f>ROW()</f>
        <v>28</v>
      </c>
      <c r="AA28" t="b">
        <f t="shared" si="12"/>
        <v>1</v>
      </c>
      <c r="AB28" s="4">
        <f t="shared" si="5"/>
        <v>20.8</v>
      </c>
      <c r="AC28" s="4" t="e">
        <f t="shared" si="13"/>
        <v>#N/A</v>
      </c>
      <c r="AD28" t="b">
        <f t="shared" si="23"/>
        <v>1</v>
      </c>
      <c r="AE28" s="2">
        <v>2</v>
      </c>
      <c r="AF28" s="4">
        <f t="shared" si="14"/>
        <v>-0.24000000000000021</v>
      </c>
      <c r="AG28" s="4">
        <f t="shared" si="15"/>
        <v>0.24000000000000021</v>
      </c>
      <c r="AH28" s="4">
        <f t="shared" si="24"/>
        <v>0.46319444444444446</v>
      </c>
      <c r="AI28" s="4" t="e">
        <f t="shared" si="16"/>
        <v>#N/A</v>
      </c>
      <c r="AJ28" s="2" t="str">
        <f t="shared" si="17"/>
        <v>July</v>
      </c>
      <c r="AK28" s="2" t="str">
        <f t="shared" si="18"/>
        <v>30</v>
      </c>
      <c r="AL28" s="81">
        <f t="shared" si="19"/>
        <v>30.159814814814816</v>
      </c>
      <c r="AM28" s="81" t="e">
        <f>IF(AJ28='1Month'!$A$3,AL28,NA())</f>
        <v>#N/A</v>
      </c>
    </row>
    <row r="29" spans="1:39">
      <c r="A29" s="76">
        <v>43311</v>
      </c>
      <c r="B29" s="67">
        <v>0.16328703703703704</v>
      </c>
      <c r="C29" s="77">
        <v>43310</v>
      </c>
      <c r="D29" s="67">
        <v>0.87162037037037043</v>
      </c>
      <c r="E29" s="68">
        <v>19</v>
      </c>
      <c r="F29" s="68">
        <v>4.9400000000000004</v>
      </c>
      <c r="G29" s="69">
        <v>20.93</v>
      </c>
      <c r="I29" s="69">
        <v>-25.3</v>
      </c>
      <c r="J29" s="69">
        <v>0.45800000000000002</v>
      </c>
      <c r="K29" s="70">
        <v>95.2</v>
      </c>
      <c r="L29" s="4">
        <f t="shared" si="0"/>
        <v>20.82</v>
      </c>
      <c r="M29" s="80">
        <f t="shared" si="1"/>
        <v>43311.163287037038</v>
      </c>
      <c r="N29">
        <f t="shared" si="2"/>
        <v>2458329.5</v>
      </c>
      <c r="O29">
        <f t="shared" si="3"/>
        <v>3.9188888888888886</v>
      </c>
      <c r="P29">
        <f t="shared" si="6"/>
        <v>0.18574948665297741</v>
      </c>
      <c r="Q29">
        <f t="shared" si="7"/>
        <v>456.4352975043293</v>
      </c>
      <c r="R29">
        <f t="shared" si="8"/>
        <v>0.43529750432929859</v>
      </c>
      <c r="S29" s="10">
        <f t="shared" si="4"/>
        <v>16.9981019043293</v>
      </c>
      <c r="T29" s="4">
        <f t="shared" si="9"/>
        <v>20.648000000000003</v>
      </c>
      <c r="U29" s="4">
        <f t="shared" si="10"/>
        <v>0.16639999999999944</v>
      </c>
      <c r="V29" s="4">
        <f t="shared" si="20"/>
        <v>20.69</v>
      </c>
      <c r="W29" s="4">
        <f t="shared" si="21"/>
        <v>20.82</v>
      </c>
      <c r="X29" s="4">
        <f t="shared" si="22"/>
        <v>20.28</v>
      </c>
      <c r="Y29" s="4">
        <f t="shared" si="11"/>
        <v>0.53999999999999915</v>
      </c>
      <c r="Z29" s="2">
        <f>ROW()</f>
        <v>29</v>
      </c>
      <c r="AA29" t="b">
        <f t="shared" si="12"/>
        <v>1</v>
      </c>
      <c r="AB29" s="4">
        <f t="shared" si="5"/>
        <v>20.82</v>
      </c>
      <c r="AC29" s="4" t="e">
        <f t="shared" si="13"/>
        <v>#N/A</v>
      </c>
      <c r="AD29" t="b">
        <f t="shared" si="23"/>
        <v>1</v>
      </c>
      <c r="AE29" s="2">
        <v>2</v>
      </c>
      <c r="AF29" s="4">
        <f t="shared" si="14"/>
        <v>-0.26999999999999957</v>
      </c>
      <c r="AG29" s="4">
        <f t="shared" si="15"/>
        <v>0.26999999999999957</v>
      </c>
      <c r="AH29" s="4">
        <f t="shared" si="24"/>
        <v>0.36083333333333317</v>
      </c>
      <c r="AI29" s="4" t="e">
        <f t="shared" si="16"/>
        <v>#N/A</v>
      </c>
      <c r="AJ29" s="2" t="str">
        <f t="shared" si="17"/>
        <v>July</v>
      </c>
      <c r="AK29" s="2" t="str">
        <f t="shared" si="18"/>
        <v>30</v>
      </c>
      <c r="AL29" s="81">
        <f t="shared" si="19"/>
        <v>30.163287037037037</v>
      </c>
      <c r="AM29" s="81" t="e">
        <f>IF(AJ29='1Month'!$A$3,AL29,NA())</f>
        <v>#N/A</v>
      </c>
    </row>
    <row r="30" spans="1:39">
      <c r="A30" s="76">
        <v>43311</v>
      </c>
      <c r="B30" s="67">
        <v>0.16678240740740743</v>
      </c>
      <c r="C30" s="77">
        <v>43310</v>
      </c>
      <c r="D30" s="67">
        <v>0.87511574074074072</v>
      </c>
      <c r="E30" s="68">
        <v>18.600000000000001</v>
      </c>
      <c r="F30" s="68">
        <v>4.9400000000000004</v>
      </c>
      <c r="G30" s="69">
        <v>20.85</v>
      </c>
      <c r="I30" s="69">
        <v>-25.3</v>
      </c>
      <c r="J30" s="69">
        <v>1.42</v>
      </c>
      <c r="K30" s="70">
        <v>95.2</v>
      </c>
      <c r="L30" s="4">
        <f t="shared" si="0"/>
        <v>20.740000000000002</v>
      </c>
      <c r="M30" s="80">
        <f t="shared" si="1"/>
        <v>43311.16678240741</v>
      </c>
      <c r="N30">
        <f t="shared" si="2"/>
        <v>2458329.5</v>
      </c>
      <c r="O30">
        <f t="shared" si="3"/>
        <v>4.0027777777777782</v>
      </c>
      <c r="P30">
        <f t="shared" si="6"/>
        <v>0.18574948665297741</v>
      </c>
      <c r="Q30">
        <f t="shared" si="7"/>
        <v>456.51941607338722</v>
      </c>
      <c r="R30">
        <f t="shared" si="8"/>
        <v>0.51941607338721951</v>
      </c>
      <c r="S30" s="10">
        <f t="shared" si="4"/>
        <v>17.08222047338722</v>
      </c>
      <c r="T30" s="4">
        <f t="shared" si="9"/>
        <v>20.491999999999997</v>
      </c>
      <c r="U30" s="4">
        <f t="shared" si="10"/>
        <v>0.27360000000000112</v>
      </c>
      <c r="V30" s="4">
        <f t="shared" si="20"/>
        <v>20.67</v>
      </c>
      <c r="W30" s="4">
        <f t="shared" si="21"/>
        <v>20.82</v>
      </c>
      <c r="X30" s="4">
        <f t="shared" si="22"/>
        <v>20.02</v>
      </c>
      <c r="Y30" s="4">
        <f t="shared" si="11"/>
        <v>0.80000000000000071</v>
      </c>
      <c r="Z30" s="2">
        <f>ROW()</f>
        <v>30</v>
      </c>
      <c r="AA30" t="b">
        <f t="shared" si="12"/>
        <v>1</v>
      </c>
      <c r="AB30" s="4">
        <f t="shared" si="5"/>
        <v>20.740000000000002</v>
      </c>
      <c r="AC30" s="4" t="e">
        <f t="shared" si="13"/>
        <v>#N/A</v>
      </c>
      <c r="AD30" t="b">
        <f t="shared" si="23"/>
        <v>1</v>
      </c>
      <c r="AE30" s="2">
        <v>2</v>
      </c>
      <c r="AF30" s="4">
        <f t="shared" si="14"/>
        <v>-0.40000000000000036</v>
      </c>
      <c r="AG30" s="4">
        <f t="shared" si="15"/>
        <v>0.40000000000000036</v>
      </c>
      <c r="AH30" s="4">
        <f t="shared" si="24"/>
        <v>0.32833333333333314</v>
      </c>
      <c r="AI30" s="4" t="e">
        <f t="shared" si="16"/>
        <v>#N/A</v>
      </c>
      <c r="AJ30" s="2" t="str">
        <f t="shared" si="17"/>
        <v>July</v>
      </c>
      <c r="AK30" s="2" t="str">
        <f t="shared" si="18"/>
        <v>30</v>
      </c>
      <c r="AL30" s="81">
        <f t="shared" si="19"/>
        <v>30.166782407407407</v>
      </c>
      <c r="AM30" s="81" t="e">
        <f>IF(AJ30='1Month'!$A$3,AL30,NA())</f>
        <v>#N/A</v>
      </c>
    </row>
    <row r="31" spans="1:39">
      <c r="A31" s="76">
        <v>43311</v>
      </c>
      <c r="B31" s="67">
        <v>0.17024305555555555</v>
      </c>
      <c r="C31" s="77">
        <v>43310</v>
      </c>
      <c r="D31" s="67">
        <v>0.87857638888888889</v>
      </c>
      <c r="E31" s="68">
        <v>18.3</v>
      </c>
      <c r="F31" s="68">
        <v>4.9400000000000004</v>
      </c>
      <c r="G31" s="69">
        <v>20.71</v>
      </c>
      <c r="I31" s="69">
        <v>-25.4</v>
      </c>
      <c r="J31" s="69">
        <v>2.3690000000000002</v>
      </c>
      <c r="K31" s="70">
        <v>95.2</v>
      </c>
      <c r="L31" s="4">
        <f t="shared" si="0"/>
        <v>20.6</v>
      </c>
      <c r="M31" s="80">
        <f t="shared" si="1"/>
        <v>43311.170243055552</v>
      </c>
      <c r="N31">
        <f t="shared" si="2"/>
        <v>2458329.5</v>
      </c>
      <c r="O31">
        <f t="shared" si="3"/>
        <v>4.0858333333333334</v>
      </c>
      <c r="P31">
        <f t="shared" si="6"/>
        <v>0.18574948665297741</v>
      </c>
      <c r="Q31">
        <f t="shared" si="7"/>
        <v>456.60269902752077</v>
      </c>
      <c r="R31">
        <f t="shared" si="8"/>
        <v>0.60269902752077087</v>
      </c>
      <c r="S31" s="10">
        <f t="shared" si="4"/>
        <v>17.165503427520772</v>
      </c>
      <c r="T31" s="4">
        <f t="shared" si="9"/>
        <v>20.334</v>
      </c>
      <c r="U31" s="4">
        <f t="shared" si="10"/>
        <v>0.26880000000000026</v>
      </c>
      <c r="V31" s="4">
        <f t="shared" si="20"/>
        <v>20.440000000000001</v>
      </c>
      <c r="W31" s="4">
        <f t="shared" si="21"/>
        <v>20.82</v>
      </c>
      <c r="X31" s="4">
        <f t="shared" si="22"/>
        <v>20.02</v>
      </c>
      <c r="Y31" s="4">
        <f t="shared" si="11"/>
        <v>0.80000000000000071</v>
      </c>
      <c r="Z31" s="2">
        <f>ROW()</f>
        <v>31</v>
      </c>
      <c r="AA31" t="b">
        <f t="shared" si="12"/>
        <v>1</v>
      </c>
      <c r="AB31" s="4">
        <f t="shared" si="5"/>
        <v>20.6</v>
      </c>
      <c r="AC31" s="4" t="e">
        <f t="shared" si="13"/>
        <v>#N/A</v>
      </c>
      <c r="AD31" t="b">
        <f t="shared" si="23"/>
        <v>1</v>
      </c>
      <c r="AE31" s="2">
        <v>2</v>
      </c>
      <c r="AF31" s="4">
        <f t="shared" si="14"/>
        <v>-0.40000000000000036</v>
      </c>
      <c r="AG31" s="4">
        <f t="shared" si="15"/>
        <v>0.40000000000000036</v>
      </c>
      <c r="AH31" s="4">
        <f t="shared" si="24"/>
        <v>0.36999999999999983</v>
      </c>
      <c r="AI31" s="4" t="e">
        <f t="shared" si="16"/>
        <v>#N/A</v>
      </c>
      <c r="AJ31" s="2" t="str">
        <f t="shared" si="17"/>
        <v>July</v>
      </c>
      <c r="AK31" s="2" t="str">
        <f t="shared" si="18"/>
        <v>30</v>
      </c>
      <c r="AL31" s="81">
        <f t="shared" si="19"/>
        <v>30.170243055555556</v>
      </c>
      <c r="AM31" s="81" t="e">
        <f>IF(AJ31='1Month'!$A$3,AL31,NA())</f>
        <v>#N/A</v>
      </c>
    </row>
    <row r="32" spans="1:39">
      <c r="A32" s="76">
        <v>43311</v>
      </c>
      <c r="B32" s="67">
        <v>0.17370370370370369</v>
      </c>
      <c r="C32" s="77">
        <v>43310</v>
      </c>
      <c r="D32" s="67">
        <v>0.88203703703703706</v>
      </c>
      <c r="E32" s="68">
        <v>18</v>
      </c>
      <c r="F32" s="68">
        <v>4.9400000000000004</v>
      </c>
      <c r="G32" s="69">
        <v>20.39</v>
      </c>
      <c r="I32" s="69">
        <v>-25.4</v>
      </c>
      <c r="J32" s="69">
        <v>3.3140000000000001</v>
      </c>
      <c r="K32" s="70">
        <v>95.2</v>
      </c>
      <c r="L32" s="4">
        <f t="shared" si="0"/>
        <v>20.28</v>
      </c>
      <c r="M32" s="80">
        <f t="shared" si="1"/>
        <v>43311.173703703702</v>
      </c>
      <c r="N32">
        <f t="shared" si="2"/>
        <v>2458329.5</v>
      </c>
      <c r="O32">
        <f t="shared" si="3"/>
        <v>4.1688888888888886</v>
      </c>
      <c r="P32">
        <f t="shared" si="6"/>
        <v>0.18574948665297741</v>
      </c>
      <c r="Q32">
        <f t="shared" si="7"/>
        <v>456.68598198165427</v>
      </c>
      <c r="R32">
        <f t="shared" si="8"/>
        <v>0.68598198165426538</v>
      </c>
      <c r="S32" s="10">
        <f t="shared" si="4"/>
        <v>17.248786381654266</v>
      </c>
      <c r="T32" s="4">
        <f t="shared" si="9"/>
        <v>20.166000000000004</v>
      </c>
      <c r="U32" s="4">
        <f t="shared" si="10"/>
        <v>0.21920000000000073</v>
      </c>
      <c r="V32" s="4">
        <f t="shared" si="20"/>
        <v>20.155000000000001</v>
      </c>
      <c r="W32" s="4">
        <f t="shared" si="21"/>
        <v>20.740000000000002</v>
      </c>
      <c r="X32" s="4">
        <f t="shared" si="22"/>
        <v>19.900000000000002</v>
      </c>
      <c r="Y32" s="4">
        <f t="shared" si="11"/>
        <v>0.83999999999999986</v>
      </c>
      <c r="Z32" s="2">
        <f>ROW()</f>
        <v>32</v>
      </c>
      <c r="AA32" t="b">
        <f t="shared" si="12"/>
        <v>1</v>
      </c>
      <c r="AB32" s="4">
        <f t="shared" si="5"/>
        <v>20.28</v>
      </c>
      <c r="AC32" s="4" t="e">
        <f t="shared" si="13"/>
        <v>#N/A</v>
      </c>
      <c r="AD32" t="b">
        <f t="shared" si="23"/>
        <v>1</v>
      </c>
      <c r="AE32" s="2">
        <v>2</v>
      </c>
      <c r="AF32" s="4">
        <f t="shared" si="14"/>
        <v>-0.41999999999999993</v>
      </c>
      <c r="AG32" s="4">
        <f t="shared" si="15"/>
        <v>0.41999999999999993</v>
      </c>
      <c r="AH32" s="4">
        <f t="shared" si="24"/>
        <v>0.43166666666666664</v>
      </c>
      <c r="AI32" s="4" t="e">
        <f t="shared" si="16"/>
        <v>#N/A</v>
      </c>
      <c r="AJ32" s="2" t="str">
        <f t="shared" si="17"/>
        <v>July</v>
      </c>
      <c r="AK32" s="2" t="str">
        <f t="shared" si="18"/>
        <v>30</v>
      </c>
      <c r="AL32" s="81">
        <f t="shared" si="19"/>
        <v>30.173703703703705</v>
      </c>
      <c r="AM32" s="81" t="e">
        <f>IF(AJ32='1Month'!$A$3,AL32,NA())</f>
        <v>#N/A</v>
      </c>
    </row>
    <row r="33" spans="1:39">
      <c r="A33" s="76">
        <v>43311</v>
      </c>
      <c r="B33" s="67">
        <v>0.17717592592592593</v>
      </c>
      <c r="C33" s="77">
        <v>43310</v>
      </c>
      <c r="D33" s="67">
        <v>0.88550925925925927</v>
      </c>
      <c r="E33" s="68">
        <v>18</v>
      </c>
      <c r="F33" s="68">
        <v>4.9400000000000004</v>
      </c>
      <c r="G33" s="69">
        <v>20.13</v>
      </c>
      <c r="I33" s="69">
        <v>-25.4</v>
      </c>
      <c r="J33" s="69">
        <v>4.258</v>
      </c>
      <c r="K33" s="70">
        <v>95.2</v>
      </c>
      <c r="L33" s="4">
        <f t="shared" si="0"/>
        <v>20.02</v>
      </c>
      <c r="M33" s="80">
        <f t="shared" si="1"/>
        <v>43311.177175925928</v>
      </c>
      <c r="N33">
        <f t="shared" si="2"/>
        <v>2458329.5</v>
      </c>
      <c r="O33">
        <f t="shared" si="3"/>
        <v>4.2522222222222226</v>
      </c>
      <c r="P33">
        <f t="shared" si="6"/>
        <v>0.18574948665297741</v>
      </c>
      <c r="Q33">
        <f t="shared" si="7"/>
        <v>456.76954347409594</v>
      </c>
      <c r="R33">
        <f t="shared" si="8"/>
        <v>0.76954347409593993</v>
      </c>
      <c r="S33" s="10">
        <f t="shared" si="4"/>
        <v>17.332347874095941</v>
      </c>
      <c r="T33" s="4">
        <f t="shared" si="9"/>
        <v>20.008000000000003</v>
      </c>
      <c r="U33" s="4">
        <f t="shared" si="10"/>
        <v>0.12239999999999895</v>
      </c>
      <c r="V33" s="4">
        <f t="shared" si="20"/>
        <v>20.024999999999999</v>
      </c>
      <c r="W33" s="4">
        <f t="shared" si="21"/>
        <v>20.6</v>
      </c>
      <c r="X33" s="4">
        <f t="shared" si="22"/>
        <v>19.810000000000002</v>
      </c>
      <c r="Y33" s="4">
        <f t="shared" si="11"/>
        <v>0.78999999999999915</v>
      </c>
      <c r="Z33" s="2">
        <f>ROW()</f>
        <v>33</v>
      </c>
      <c r="AA33" t="b">
        <f t="shared" si="12"/>
        <v>1</v>
      </c>
      <c r="AB33" s="4">
        <f t="shared" si="5"/>
        <v>20.02</v>
      </c>
      <c r="AC33" s="4" t="e">
        <f t="shared" si="13"/>
        <v>#N/A</v>
      </c>
      <c r="AD33" t="b">
        <f t="shared" si="23"/>
        <v>1</v>
      </c>
      <c r="AE33" s="2">
        <v>2</v>
      </c>
      <c r="AF33" s="4">
        <f t="shared" si="14"/>
        <v>-0.39499999999999957</v>
      </c>
      <c r="AG33" s="4">
        <f t="shared" si="15"/>
        <v>0.39499999999999957</v>
      </c>
      <c r="AH33" s="4">
        <f t="shared" si="24"/>
        <v>0.42611111111111111</v>
      </c>
      <c r="AI33" s="4" t="e">
        <f t="shared" si="16"/>
        <v>#N/A</v>
      </c>
      <c r="AJ33" s="2" t="str">
        <f t="shared" si="17"/>
        <v>July</v>
      </c>
      <c r="AK33" s="2" t="str">
        <f t="shared" si="18"/>
        <v>30</v>
      </c>
      <c r="AL33" s="81">
        <f t="shared" si="19"/>
        <v>30.177175925925926</v>
      </c>
      <c r="AM33" s="81" t="e">
        <f>IF(AJ33='1Month'!$A$3,AL33,NA())</f>
        <v>#N/A</v>
      </c>
    </row>
    <row r="34" spans="1:39">
      <c r="A34" s="76">
        <v>43311</v>
      </c>
      <c r="B34" s="67">
        <v>0.18064814814814814</v>
      </c>
      <c r="C34" s="77">
        <v>43310</v>
      </c>
      <c r="D34" s="67">
        <v>0.88898148148148148</v>
      </c>
      <c r="E34" s="68">
        <v>17.7</v>
      </c>
      <c r="F34" s="68">
        <v>4.9400000000000004</v>
      </c>
      <c r="G34" s="69">
        <v>20.14</v>
      </c>
      <c r="I34" s="69">
        <v>-25.5</v>
      </c>
      <c r="J34" s="69">
        <v>5.1989999999999998</v>
      </c>
      <c r="K34" s="70">
        <v>95.1</v>
      </c>
      <c r="L34" s="4">
        <f t="shared" si="0"/>
        <v>20.03</v>
      </c>
      <c r="M34" s="80">
        <f t="shared" si="1"/>
        <v>43311.180648148147</v>
      </c>
      <c r="N34">
        <f t="shared" si="2"/>
        <v>2458329.5</v>
      </c>
      <c r="O34">
        <f t="shared" si="3"/>
        <v>4.3355555555555556</v>
      </c>
      <c r="P34">
        <f t="shared" si="6"/>
        <v>0.18574948665297741</v>
      </c>
      <c r="Q34">
        <f t="shared" si="7"/>
        <v>456.85310496653761</v>
      </c>
      <c r="R34">
        <f t="shared" si="8"/>
        <v>0.85310496653761447</v>
      </c>
      <c r="S34" s="10">
        <f t="shared" si="4"/>
        <v>17.415909366537615</v>
      </c>
      <c r="T34" s="4">
        <f t="shared" si="9"/>
        <v>19.844000000000001</v>
      </c>
      <c r="U34" s="4">
        <f t="shared" si="10"/>
        <v>0.16719999999999971</v>
      </c>
      <c r="V34" s="4">
        <f t="shared" si="20"/>
        <v>19.96</v>
      </c>
      <c r="W34" s="4">
        <f t="shared" si="21"/>
        <v>20.28</v>
      </c>
      <c r="X34" s="4">
        <f t="shared" si="22"/>
        <v>19.46</v>
      </c>
      <c r="Y34" s="4">
        <f t="shared" si="11"/>
        <v>0.82000000000000028</v>
      </c>
      <c r="Z34" s="2">
        <f>ROW()</f>
        <v>34</v>
      </c>
      <c r="AA34" t="b">
        <f t="shared" si="12"/>
        <v>1</v>
      </c>
      <c r="AB34" s="4">
        <f t="shared" si="5"/>
        <v>20.03</v>
      </c>
      <c r="AC34" s="4" t="e">
        <f t="shared" si="13"/>
        <v>#N/A</v>
      </c>
      <c r="AD34" t="b">
        <f t="shared" si="23"/>
        <v>1</v>
      </c>
      <c r="AE34" s="2">
        <v>2</v>
      </c>
      <c r="AF34" s="4">
        <f t="shared" si="14"/>
        <v>-0.41000000000000014</v>
      </c>
      <c r="AG34" s="4">
        <f t="shared" si="15"/>
        <v>0.41000000000000014</v>
      </c>
      <c r="AH34" s="4">
        <f t="shared" si="24"/>
        <v>0.37999999999999839</v>
      </c>
      <c r="AI34" s="4" t="e">
        <f t="shared" si="16"/>
        <v>#N/A</v>
      </c>
      <c r="AJ34" s="2" t="str">
        <f t="shared" si="17"/>
        <v>July</v>
      </c>
      <c r="AK34" s="2" t="str">
        <f t="shared" si="18"/>
        <v>30</v>
      </c>
      <c r="AL34" s="81">
        <f t="shared" si="19"/>
        <v>30.180648148148148</v>
      </c>
      <c r="AM34" s="81" t="e">
        <f>IF(AJ34='1Month'!$A$3,AL34,NA())</f>
        <v>#N/A</v>
      </c>
    </row>
    <row r="35" spans="1:39">
      <c r="A35" s="76">
        <v>43311</v>
      </c>
      <c r="B35" s="67">
        <v>0.18412037037037035</v>
      </c>
      <c r="C35" s="77">
        <v>43310</v>
      </c>
      <c r="D35" s="67">
        <v>0.8924537037037038</v>
      </c>
      <c r="E35" s="68">
        <v>17.7</v>
      </c>
      <c r="F35" s="68">
        <v>4.9400000000000004</v>
      </c>
      <c r="G35" s="69">
        <v>20.010000000000002</v>
      </c>
      <c r="I35" s="69">
        <v>-25.5</v>
      </c>
      <c r="J35" s="69">
        <v>6.1349999999999998</v>
      </c>
      <c r="K35" s="70">
        <v>95.1</v>
      </c>
      <c r="L35" s="4">
        <f t="shared" si="0"/>
        <v>19.900000000000002</v>
      </c>
      <c r="M35" s="80">
        <f t="shared" si="1"/>
        <v>43311.184120370373</v>
      </c>
      <c r="N35">
        <f t="shared" si="2"/>
        <v>2458329.5</v>
      </c>
      <c r="O35">
        <f t="shared" si="3"/>
        <v>4.4188888888888886</v>
      </c>
      <c r="P35">
        <f t="shared" si="6"/>
        <v>0.18574948665297741</v>
      </c>
      <c r="Q35">
        <f t="shared" si="7"/>
        <v>456.93666645897929</v>
      </c>
      <c r="R35">
        <f t="shared" si="8"/>
        <v>0.93666645897928902</v>
      </c>
      <c r="S35" s="10">
        <f t="shared" si="4"/>
        <v>17.49947085897929</v>
      </c>
      <c r="T35" s="4">
        <f t="shared" si="9"/>
        <v>19.736000000000004</v>
      </c>
      <c r="U35" s="4">
        <f t="shared" si="10"/>
        <v>0.21280000000000002</v>
      </c>
      <c r="V35" s="4">
        <f t="shared" si="20"/>
        <v>19.855000000000004</v>
      </c>
      <c r="W35" s="4">
        <f t="shared" si="21"/>
        <v>20.03</v>
      </c>
      <c r="X35" s="4">
        <f t="shared" si="22"/>
        <v>19.46</v>
      </c>
      <c r="Y35" s="4">
        <f t="shared" si="11"/>
        <v>0.57000000000000028</v>
      </c>
      <c r="Z35" s="2">
        <f>ROW()</f>
        <v>35</v>
      </c>
      <c r="AA35" t="b">
        <f t="shared" si="12"/>
        <v>1</v>
      </c>
      <c r="AB35" s="4">
        <f t="shared" si="5"/>
        <v>19.900000000000002</v>
      </c>
      <c r="AC35" s="4" t="e">
        <f t="shared" si="13"/>
        <v>#N/A</v>
      </c>
      <c r="AD35" t="b">
        <f t="shared" si="23"/>
        <v>1</v>
      </c>
      <c r="AE35" s="2">
        <v>2</v>
      </c>
      <c r="AF35" s="4">
        <f t="shared" si="14"/>
        <v>-0.28500000000000014</v>
      </c>
      <c r="AG35" s="4">
        <f t="shared" si="15"/>
        <v>0.28500000000000014</v>
      </c>
      <c r="AH35" s="4">
        <f t="shared" si="24"/>
        <v>0.33527777777777751</v>
      </c>
      <c r="AI35" s="4" t="e">
        <f t="shared" si="16"/>
        <v>#N/A</v>
      </c>
      <c r="AJ35" s="2" t="str">
        <f t="shared" si="17"/>
        <v>July</v>
      </c>
      <c r="AK35" s="2" t="str">
        <f t="shared" si="18"/>
        <v>30</v>
      </c>
      <c r="AL35" s="81">
        <f t="shared" si="19"/>
        <v>30.184120370370369</v>
      </c>
      <c r="AM35" s="81" t="e">
        <f>IF(AJ35='1Month'!$A$3,AL35,NA())</f>
        <v>#N/A</v>
      </c>
    </row>
    <row r="36" spans="1:39">
      <c r="A36" s="76">
        <v>43311</v>
      </c>
      <c r="B36" s="67">
        <v>0.18759259259259262</v>
      </c>
      <c r="C36" s="77">
        <v>43310</v>
      </c>
      <c r="D36" s="67">
        <v>0.8959259259259259</v>
      </c>
      <c r="E36" s="68">
        <v>17.399999999999999</v>
      </c>
      <c r="F36" s="68">
        <v>4.9400000000000004</v>
      </c>
      <c r="G36" s="69">
        <v>19.920000000000002</v>
      </c>
      <c r="I36" s="69">
        <v>-25.6</v>
      </c>
      <c r="J36" s="69">
        <v>7.0670000000000002</v>
      </c>
      <c r="K36" s="70">
        <v>95.1</v>
      </c>
      <c r="L36" s="4">
        <f t="shared" si="0"/>
        <v>19.810000000000002</v>
      </c>
      <c r="M36" s="80">
        <f t="shared" si="1"/>
        <v>43311.187592592592</v>
      </c>
      <c r="N36">
        <f t="shared" si="2"/>
        <v>2458329.5</v>
      </c>
      <c r="O36">
        <f t="shared" si="3"/>
        <v>4.5022222222222226</v>
      </c>
      <c r="P36">
        <f t="shared" si="6"/>
        <v>0.18574948665297741</v>
      </c>
      <c r="Q36">
        <f t="shared" si="7"/>
        <v>457.02022795142096</v>
      </c>
      <c r="R36">
        <f t="shared" si="8"/>
        <v>1.0202279514209636</v>
      </c>
      <c r="S36" s="10">
        <f t="shared" si="4"/>
        <v>17.583032351420965</v>
      </c>
      <c r="T36" s="4">
        <f t="shared" si="9"/>
        <v>19.670000000000002</v>
      </c>
      <c r="U36" s="4">
        <f t="shared" si="10"/>
        <v>0.16000000000000014</v>
      </c>
      <c r="V36" s="4">
        <f t="shared" si="20"/>
        <v>19.755000000000003</v>
      </c>
      <c r="W36" s="4">
        <f t="shared" si="21"/>
        <v>20.03</v>
      </c>
      <c r="X36" s="4">
        <f t="shared" si="22"/>
        <v>19.46</v>
      </c>
      <c r="Y36" s="4">
        <f t="shared" si="11"/>
        <v>0.57000000000000028</v>
      </c>
      <c r="Z36" s="2">
        <f>ROW()</f>
        <v>36</v>
      </c>
      <c r="AA36" t="b">
        <f t="shared" si="12"/>
        <v>1</v>
      </c>
      <c r="AB36" s="4">
        <f t="shared" si="5"/>
        <v>19.810000000000002</v>
      </c>
      <c r="AC36" s="4" t="e">
        <f t="shared" si="13"/>
        <v>#N/A</v>
      </c>
      <c r="AD36" t="b">
        <f t="shared" si="23"/>
        <v>1</v>
      </c>
      <c r="AE36" s="2">
        <v>2</v>
      </c>
      <c r="AF36" s="4">
        <f t="shared" si="14"/>
        <v>-0.28500000000000014</v>
      </c>
      <c r="AG36" s="4">
        <f t="shared" si="15"/>
        <v>0.28500000000000014</v>
      </c>
      <c r="AH36" s="4">
        <f t="shared" si="24"/>
        <v>0.28208333333333407</v>
      </c>
      <c r="AI36" s="4" t="e">
        <f t="shared" si="16"/>
        <v>#N/A</v>
      </c>
      <c r="AJ36" s="2" t="str">
        <f t="shared" si="17"/>
        <v>July</v>
      </c>
      <c r="AK36" s="2" t="str">
        <f t="shared" si="18"/>
        <v>30</v>
      </c>
      <c r="AL36" s="81">
        <f t="shared" si="19"/>
        <v>30.187592592592594</v>
      </c>
      <c r="AM36" s="81" t="e">
        <f>IF(AJ36='1Month'!$A$3,AL36,NA())</f>
        <v>#N/A</v>
      </c>
    </row>
    <row r="37" spans="1:39">
      <c r="A37" s="76">
        <v>43311</v>
      </c>
      <c r="B37" s="67">
        <v>0.19106481481481483</v>
      </c>
      <c r="C37" s="77">
        <v>43310</v>
      </c>
      <c r="D37" s="67">
        <v>0.89939814814814811</v>
      </c>
      <c r="E37" s="68">
        <v>17.399999999999999</v>
      </c>
      <c r="F37" s="68">
        <v>4.9400000000000004</v>
      </c>
      <c r="G37" s="69">
        <v>19.57</v>
      </c>
      <c r="I37" s="69">
        <v>-25.6</v>
      </c>
      <c r="J37" s="69">
        <v>7.9950000000000001</v>
      </c>
      <c r="K37" s="70">
        <v>95.1</v>
      </c>
      <c r="L37" s="4">
        <f t="shared" si="0"/>
        <v>19.46</v>
      </c>
      <c r="M37" s="80">
        <f t="shared" si="1"/>
        <v>43311.191064814811</v>
      </c>
      <c r="N37">
        <f t="shared" si="2"/>
        <v>2458329.5</v>
      </c>
      <c r="O37">
        <f t="shared" si="3"/>
        <v>4.5855555555555556</v>
      </c>
      <c r="P37">
        <f t="shared" si="6"/>
        <v>0.18574948665297741</v>
      </c>
      <c r="Q37">
        <f t="shared" si="7"/>
        <v>457.10378944386264</v>
      </c>
      <c r="R37">
        <f t="shared" si="8"/>
        <v>1.1037894438626381</v>
      </c>
      <c r="S37" s="10">
        <f t="shared" si="4"/>
        <v>17.666593843862639</v>
      </c>
      <c r="T37" s="4">
        <f t="shared" si="9"/>
        <v>19.618000000000002</v>
      </c>
      <c r="U37" s="4">
        <f t="shared" si="10"/>
        <v>0.11839999999999976</v>
      </c>
      <c r="V37" s="4">
        <f t="shared" si="20"/>
        <v>19.670000000000002</v>
      </c>
      <c r="W37" s="4">
        <f t="shared" si="21"/>
        <v>19.900000000000002</v>
      </c>
      <c r="X37" s="4">
        <f t="shared" si="22"/>
        <v>19.46</v>
      </c>
      <c r="Y37" s="4">
        <f t="shared" si="11"/>
        <v>0.44000000000000128</v>
      </c>
      <c r="Z37" s="2">
        <f>ROW()</f>
        <v>37</v>
      </c>
      <c r="AA37" t="b">
        <f t="shared" si="12"/>
        <v>1</v>
      </c>
      <c r="AB37" s="4">
        <f t="shared" si="5"/>
        <v>19.46</v>
      </c>
      <c r="AC37" s="4" t="e">
        <f t="shared" si="13"/>
        <v>#N/A</v>
      </c>
      <c r="AD37" t="b">
        <f t="shared" si="23"/>
        <v>1</v>
      </c>
      <c r="AE37" s="2">
        <v>2</v>
      </c>
      <c r="AF37" s="4">
        <f t="shared" si="14"/>
        <v>-0.22000000000000064</v>
      </c>
      <c r="AG37" s="4">
        <f t="shared" si="15"/>
        <v>0.22000000000000064</v>
      </c>
      <c r="AH37" s="4">
        <f t="shared" si="24"/>
        <v>0.23236111111111146</v>
      </c>
      <c r="AI37" s="4" t="e">
        <f t="shared" si="16"/>
        <v>#N/A</v>
      </c>
      <c r="AJ37" s="2" t="str">
        <f t="shared" si="17"/>
        <v>July</v>
      </c>
      <c r="AK37" s="2" t="str">
        <f t="shared" si="18"/>
        <v>30</v>
      </c>
      <c r="AL37" s="81">
        <f t="shared" si="19"/>
        <v>30.191064814814816</v>
      </c>
      <c r="AM37" s="81" t="e">
        <f>IF(AJ37='1Month'!$A$3,AL37,NA())</f>
        <v>#N/A</v>
      </c>
    </row>
    <row r="38" spans="1:39">
      <c r="A38" s="76">
        <v>43311</v>
      </c>
      <c r="B38" s="67">
        <v>0.19453703703703704</v>
      </c>
      <c r="C38" s="77">
        <v>43310</v>
      </c>
      <c r="D38" s="67">
        <v>0.90287037037037043</v>
      </c>
      <c r="E38" s="68">
        <v>17</v>
      </c>
      <c r="F38" s="68">
        <v>4.9400000000000004</v>
      </c>
      <c r="G38" s="69">
        <v>19.59</v>
      </c>
      <c r="I38" s="69">
        <v>-25.6</v>
      </c>
      <c r="J38" s="69">
        <v>8.9179999999999993</v>
      </c>
      <c r="K38" s="70">
        <v>95.1</v>
      </c>
      <c r="L38" s="4">
        <f t="shared" si="0"/>
        <v>19.48</v>
      </c>
      <c r="M38" s="80">
        <f t="shared" si="1"/>
        <v>43311.194537037038</v>
      </c>
      <c r="N38">
        <f t="shared" si="2"/>
        <v>2458329.5</v>
      </c>
      <c r="O38">
        <f t="shared" si="3"/>
        <v>4.6688888888888886</v>
      </c>
      <c r="P38">
        <f t="shared" si="6"/>
        <v>0.18574948665297741</v>
      </c>
      <c r="Q38">
        <f t="shared" si="7"/>
        <v>457.18735093630426</v>
      </c>
      <c r="R38">
        <f t="shared" si="8"/>
        <v>1.1873509363042558</v>
      </c>
      <c r="S38" s="10">
        <f t="shared" si="4"/>
        <v>17.750155336304257</v>
      </c>
      <c r="T38" s="4">
        <f t="shared" si="9"/>
        <v>19.559999999999999</v>
      </c>
      <c r="U38" s="4">
        <f t="shared" si="10"/>
        <v>8.7999999999999551E-2</v>
      </c>
      <c r="V38" s="4">
        <f t="shared" si="20"/>
        <v>19.579999999999998</v>
      </c>
      <c r="W38" s="4">
        <f t="shared" si="21"/>
        <v>19.810000000000002</v>
      </c>
      <c r="X38" s="4">
        <f t="shared" si="22"/>
        <v>19.46</v>
      </c>
      <c r="Y38" s="4">
        <f t="shared" si="11"/>
        <v>0.35000000000000142</v>
      </c>
      <c r="Z38" s="2">
        <f>ROW()</f>
        <v>38</v>
      </c>
      <c r="AA38" t="b">
        <f t="shared" si="12"/>
        <v>1</v>
      </c>
      <c r="AB38" s="4">
        <f t="shared" si="5"/>
        <v>19.48</v>
      </c>
      <c r="AC38" s="4" t="e">
        <f t="shared" si="13"/>
        <v>#N/A</v>
      </c>
      <c r="AD38" t="b">
        <f t="shared" si="23"/>
        <v>1</v>
      </c>
      <c r="AE38" s="2">
        <v>2</v>
      </c>
      <c r="AF38" s="4">
        <f t="shared" si="14"/>
        <v>-0.17500000000000071</v>
      </c>
      <c r="AG38" s="4">
        <f t="shared" si="15"/>
        <v>0.17500000000000071</v>
      </c>
      <c r="AH38" s="4">
        <f t="shared" si="24"/>
        <v>0.21583333333333332</v>
      </c>
      <c r="AI38" s="4" t="e">
        <f t="shared" si="16"/>
        <v>#N/A</v>
      </c>
      <c r="AJ38" s="2" t="str">
        <f t="shared" si="17"/>
        <v>July</v>
      </c>
      <c r="AK38" s="2" t="str">
        <f t="shared" si="18"/>
        <v>30</v>
      </c>
      <c r="AL38" s="81">
        <f t="shared" si="19"/>
        <v>30.194537037037037</v>
      </c>
      <c r="AM38" s="81" t="e">
        <f>IF(AJ38='1Month'!$A$3,AL38,NA())</f>
        <v>#N/A</v>
      </c>
    </row>
    <row r="39" spans="1:39">
      <c r="A39" s="76">
        <v>43311</v>
      </c>
      <c r="B39" s="67">
        <v>0.19800925925925927</v>
      </c>
      <c r="C39" s="77">
        <v>43310</v>
      </c>
      <c r="D39" s="67">
        <v>0.90634259259259264</v>
      </c>
      <c r="E39" s="68">
        <v>17</v>
      </c>
      <c r="F39" s="68">
        <v>4.9400000000000004</v>
      </c>
      <c r="G39" s="69">
        <v>19.809999999999999</v>
      </c>
      <c r="I39" s="69">
        <v>-25.7</v>
      </c>
      <c r="J39" s="69">
        <v>9.8350000000000009</v>
      </c>
      <c r="K39" s="70">
        <v>95.1</v>
      </c>
      <c r="L39" s="4">
        <f t="shared" si="0"/>
        <v>19.7</v>
      </c>
      <c r="M39" s="80">
        <f t="shared" si="1"/>
        <v>43311.198009259257</v>
      </c>
      <c r="N39">
        <f t="shared" si="2"/>
        <v>2458329.5</v>
      </c>
      <c r="O39">
        <f t="shared" si="3"/>
        <v>4.7522222222222226</v>
      </c>
      <c r="P39">
        <f t="shared" si="6"/>
        <v>0.18574948665297741</v>
      </c>
      <c r="Q39">
        <f t="shared" si="7"/>
        <v>457.27091242874593</v>
      </c>
      <c r="R39">
        <f t="shared" si="8"/>
        <v>1.2709124287459304</v>
      </c>
      <c r="S39" s="10">
        <f t="shared" si="4"/>
        <v>17.833716828745931</v>
      </c>
      <c r="T39" s="4">
        <f t="shared" si="9"/>
        <v>19.566000000000003</v>
      </c>
      <c r="U39" s="4">
        <f t="shared" si="10"/>
        <v>8.3200000000000079E-2</v>
      </c>
      <c r="V39" s="4">
        <f t="shared" si="20"/>
        <v>19.505000000000003</v>
      </c>
      <c r="W39" s="4">
        <f t="shared" si="21"/>
        <v>19.7</v>
      </c>
      <c r="X39" s="4">
        <f t="shared" si="22"/>
        <v>19.46</v>
      </c>
      <c r="Y39" s="4">
        <f t="shared" si="11"/>
        <v>0.23999999999999844</v>
      </c>
      <c r="Z39" s="2">
        <f>ROW()</f>
        <v>39</v>
      </c>
      <c r="AA39" t="b">
        <f t="shared" si="12"/>
        <v>1</v>
      </c>
      <c r="AB39" s="4">
        <f t="shared" si="5"/>
        <v>19.7</v>
      </c>
      <c r="AC39" s="4" t="e">
        <f t="shared" si="13"/>
        <v>#N/A</v>
      </c>
      <c r="AD39" t="b">
        <f t="shared" si="23"/>
        <v>1</v>
      </c>
      <c r="AE39" s="2">
        <v>2</v>
      </c>
      <c r="AF39" s="4">
        <f t="shared" si="14"/>
        <v>-0.11999999999999922</v>
      </c>
      <c r="AG39" s="4">
        <f t="shared" si="15"/>
        <v>0.11999999999999922</v>
      </c>
      <c r="AH39" s="4">
        <f t="shared" si="24"/>
        <v>0.22861111111111132</v>
      </c>
      <c r="AI39" s="4" t="e">
        <f t="shared" si="16"/>
        <v>#N/A</v>
      </c>
      <c r="AJ39" s="2" t="str">
        <f t="shared" si="17"/>
        <v>July</v>
      </c>
      <c r="AK39" s="2" t="str">
        <f t="shared" si="18"/>
        <v>30</v>
      </c>
      <c r="AL39" s="81">
        <f t="shared" si="19"/>
        <v>30.198009259259258</v>
      </c>
      <c r="AM39" s="81" t="e">
        <f>IF(AJ39='1Month'!$A$3,AL39,NA())</f>
        <v>#N/A</v>
      </c>
    </row>
    <row r="40" spans="1:39">
      <c r="A40" s="76">
        <v>43311</v>
      </c>
      <c r="B40" s="67">
        <v>0.20148148148148148</v>
      </c>
      <c r="C40" s="77">
        <v>43310</v>
      </c>
      <c r="D40" s="67">
        <v>0.90981481481481474</v>
      </c>
      <c r="E40" s="68">
        <v>16.7</v>
      </c>
      <c r="F40" s="68">
        <v>4.9400000000000004</v>
      </c>
      <c r="G40" s="69">
        <v>19.75</v>
      </c>
      <c r="I40" s="69">
        <v>-25.7</v>
      </c>
      <c r="J40" s="69">
        <v>10.747999999999999</v>
      </c>
      <c r="K40" s="70">
        <v>95.1</v>
      </c>
      <c r="L40" s="4">
        <f t="shared" si="0"/>
        <v>19.64</v>
      </c>
      <c r="M40" s="80">
        <f t="shared" si="1"/>
        <v>43311.201481481483</v>
      </c>
      <c r="N40">
        <f t="shared" si="2"/>
        <v>2458329.5</v>
      </c>
      <c r="O40">
        <f t="shared" si="3"/>
        <v>4.8355555555555556</v>
      </c>
      <c r="P40">
        <f t="shared" si="6"/>
        <v>0.18574948665297741</v>
      </c>
      <c r="Q40">
        <f t="shared" si="7"/>
        <v>457.3544739211876</v>
      </c>
      <c r="R40">
        <f t="shared" si="8"/>
        <v>1.3544739211876049</v>
      </c>
      <c r="S40" s="10">
        <f t="shared" si="4"/>
        <v>17.917278321187606</v>
      </c>
      <c r="T40" s="4">
        <f t="shared" si="9"/>
        <v>19.553999999999998</v>
      </c>
      <c r="U40" s="4">
        <f t="shared" si="10"/>
        <v>9.2799999999999022E-2</v>
      </c>
      <c r="V40" s="4">
        <f t="shared" si="20"/>
        <v>19.505000000000003</v>
      </c>
      <c r="W40" s="4">
        <f t="shared" si="21"/>
        <v>19.7</v>
      </c>
      <c r="X40" s="4">
        <f t="shared" si="22"/>
        <v>19.420000000000002</v>
      </c>
      <c r="Y40" s="4">
        <f t="shared" si="11"/>
        <v>0.27999999999999758</v>
      </c>
      <c r="Z40" s="2">
        <f>ROW()</f>
        <v>40</v>
      </c>
      <c r="AA40" t="b">
        <f t="shared" si="12"/>
        <v>1</v>
      </c>
      <c r="AB40" s="4">
        <f t="shared" si="5"/>
        <v>19.64</v>
      </c>
      <c r="AC40" s="4" t="e">
        <f t="shared" si="13"/>
        <v>#N/A</v>
      </c>
      <c r="AD40" t="b">
        <f t="shared" si="23"/>
        <v>1</v>
      </c>
      <c r="AE40" s="2">
        <v>2</v>
      </c>
      <c r="AF40" s="4">
        <f t="shared" si="14"/>
        <v>-0.13999999999999879</v>
      </c>
      <c r="AG40" s="4">
        <f t="shared" si="15"/>
        <v>0.13999999999999879</v>
      </c>
      <c r="AH40" s="4">
        <f t="shared" si="24"/>
        <v>0.25222222222222318</v>
      </c>
      <c r="AI40" s="4" t="e">
        <f t="shared" si="16"/>
        <v>#N/A</v>
      </c>
      <c r="AJ40" s="2" t="str">
        <f t="shared" si="17"/>
        <v>July</v>
      </c>
      <c r="AK40" s="2" t="str">
        <f t="shared" si="18"/>
        <v>30</v>
      </c>
      <c r="AL40" s="81">
        <f t="shared" si="19"/>
        <v>30.20148148148148</v>
      </c>
      <c r="AM40" s="81" t="e">
        <f>IF(AJ40='1Month'!$A$3,AL40,NA())</f>
        <v>#N/A</v>
      </c>
    </row>
    <row r="41" spans="1:39">
      <c r="A41" s="76">
        <v>43311</v>
      </c>
      <c r="B41" s="67">
        <v>0.20495370370370369</v>
      </c>
      <c r="C41" s="77">
        <v>43310</v>
      </c>
      <c r="D41" s="67">
        <v>0.91328703703703706</v>
      </c>
      <c r="E41" s="68">
        <v>16.7</v>
      </c>
      <c r="F41" s="68">
        <v>4.9400000000000004</v>
      </c>
      <c r="G41" s="69">
        <v>19.63</v>
      </c>
      <c r="I41" s="69">
        <v>-25.7</v>
      </c>
      <c r="J41" s="69">
        <v>11.654999999999999</v>
      </c>
      <c r="K41" s="70">
        <v>95</v>
      </c>
      <c r="L41" s="4">
        <f t="shared" si="0"/>
        <v>19.52</v>
      </c>
      <c r="M41" s="80">
        <f t="shared" si="1"/>
        <v>43311.204953703702</v>
      </c>
      <c r="N41">
        <f t="shared" si="2"/>
        <v>2458329.5</v>
      </c>
      <c r="O41">
        <f t="shared" si="3"/>
        <v>4.9188888888888886</v>
      </c>
      <c r="P41">
        <f t="shared" si="6"/>
        <v>0.18574948665297741</v>
      </c>
      <c r="Q41">
        <f t="shared" si="7"/>
        <v>457.43803541362928</v>
      </c>
      <c r="R41">
        <f t="shared" si="8"/>
        <v>1.4380354136292794</v>
      </c>
      <c r="S41" s="10">
        <f t="shared" si="4"/>
        <v>18.00083981362928</v>
      </c>
      <c r="T41" s="4">
        <f t="shared" si="9"/>
        <v>19.442</v>
      </c>
      <c r="U41" s="4">
        <f t="shared" si="10"/>
        <v>0.12959999999999994</v>
      </c>
      <c r="V41" s="4">
        <f t="shared" si="20"/>
        <v>19.505000000000003</v>
      </c>
      <c r="W41" s="4">
        <f t="shared" si="21"/>
        <v>19.7</v>
      </c>
      <c r="X41" s="4">
        <f t="shared" si="22"/>
        <v>19.14</v>
      </c>
      <c r="Y41" s="4">
        <f t="shared" si="11"/>
        <v>0.55999999999999872</v>
      </c>
      <c r="Z41" s="2">
        <f>ROW()</f>
        <v>41</v>
      </c>
      <c r="AA41" t="b">
        <f t="shared" si="12"/>
        <v>1</v>
      </c>
      <c r="AB41" s="4">
        <f t="shared" si="5"/>
        <v>19.52</v>
      </c>
      <c r="AC41" s="4" t="e">
        <f t="shared" si="13"/>
        <v>#N/A</v>
      </c>
      <c r="AD41" t="b">
        <f t="shared" si="23"/>
        <v>1</v>
      </c>
      <c r="AE41" s="2">
        <v>2</v>
      </c>
      <c r="AF41" s="4">
        <f t="shared" si="14"/>
        <v>-0.27999999999999936</v>
      </c>
      <c r="AG41" s="4">
        <f t="shared" si="15"/>
        <v>0.27999999999999936</v>
      </c>
      <c r="AH41" s="4">
        <f t="shared" si="24"/>
        <v>0.31666666666666793</v>
      </c>
      <c r="AI41" s="4" t="e">
        <f t="shared" si="16"/>
        <v>#N/A</v>
      </c>
      <c r="AJ41" s="2" t="str">
        <f t="shared" si="17"/>
        <v>July</v>
      </c>
      <c r="AK41" s="2" t="str">
        <f t="shared" si="18"/>
        <v>30</v>
      </c>
      <c r="AL41" s="81">
        <f t="shared" si="19"/>
        <v>30.204953703703705</v>
      </c>
      <c r="AM41" s="81" t="e">
        <f>IF(AJ41='1Month'!$A$3,AL41,NA())</f>
        <v>#N/A</v>
      </c>
    </row>
    <row r="42" spans="1:39">
      <c r="A42" s="76">
        <v>43311</v>
      </c>
      <c r="B42" s="67">
        <v>0.20842592592592593</v>
      </c>
      <c r="C42" s="77">
        <v>43310</v>
      </c>
      <c r="D42" s="67">
        <v>0.91675925925925927</v>
      </c>
      <c r="E42" s="68">
        <v>16.399999999999999</v>
      </c>
      <c r="F42" s="68">
        <v>4.9400000000000004</v>
      </c>
      <c r="G42" s="69">
        <v>19.600000000000001</v>
      </c>
      <c r="I42" s="69">
        <v>-25.8</v>
      </c>
      <c r="J42" s="69">
        <v>12.557</v>
      </c>
      <c r="K42" s="70">
        <v>95</v>
      </c>
      <c r="L42" s="4">
        <f t="shared" si="0"/>
        <v>19.490000000000002</v>
      </c>
      <c r="M42" s="80">
        <f t="shared" si="1"/>
        <v>43311.208425925928</v>
      </c>
      <c r="N42">
        <f t="shared" si="2"/>
        <v>2458329.5</v>
      </c>
      <c r="O42">
        <f t="shared" si="3"/>
        <v>5.0022222222222226</v>
      </c>
      <c r="P42">
        <f t="shared" si="6"/>
        <v>0.18574948665297741</v>
      </c>
      <c r="Q42">
        <f t="shared" si="7"/>
        <v>457.52159690607095</v>
      </c>
      <c r="R42">
        <f t="shared" si="8"/>
        <v>1.521596906070954</v>
      </c>
      <c r="S42" s="10">
        <f t="shared" si="4"/>
        <v>18.084401306070955</v>
      </c>
      <c r="T42" s="4">
        <f t="shared" si="9"/>
        <v>19.295999999999999</v>
      </c>
      <c r="U42" s="4">
        <f t="shared" si="10"/>
        <v>0.21680000000000063</v>
      </c>
      <c r="V42" s="4">
        <f t="shared" si="20"/>
        <v>19.455000000000002</v>
      </c>
      <c r="W42" s="4">
        <f t="shared" si="21"/>
        <v>19.64</v>
      </c>
      <c r="X42" s="4">
        <f t="shared" si="22"/>
        <v>18.91</v>
      </c>
      <c r="Y42" s="4">
        <f t="shared" si="11"/>
        <v>0.73000000000000043</v>
      </c>
      <c r="Z42" s="2">
        <f>ROW()</f>
        <v>42</v>
      </c>
      <c r="AA42" t="b">
        <f t="shared" si="12"/>
        <v>1</v>
      </c>
      <c r="AB42" s="4">
        <f t="shared" si="5"/>
        <v>19.490000000000002</v>
      </c>
      <c r="AC42" s="4" t="e">
        <f t="shared" si="13"/>
        <v>#N/A</v>
      </c>
      <c r="AD42" t="b">
        <f t="shared" si="23"/>
        <v>1</v>
      </c>
      <c r="AE42" s="2">
        <v>2</v>
      </c>
      <c r="AF42" s="4">
        <f t="shared" si="14"/>
        <v>-0.36500000000000021</v>
      </c>
      <c r="AG42" s="4">
        <f t="shared" si="15"/>
        <v>0.36500000000000021</v>
      </c>
      <c r="AH42" s="4">
        <f t="shared" si="24"/>
        <v>0.39666666666666767</v>
      </c>
      <c r="AI42" s="4" t="e">
        <f t="shared" si="16"/>
        <v>#N/A</v>
      </c>
      <c r="AJ42" s="2" t="str">
        <f t="shared" si="17"/>
        <v>July</v>
      </c>
      <c r="AK42" s="2" t="str">
        <f t="shared" si="18"/>
        <v>30</v>
      </c>
      <c r="AL42" s="81">
        <f t="shared" si="19"/>
        <v>30.208425925925926</v>
      </c>
      <c r="AM42" s="81" t="e">
        <f>IF(AJ42='1Month'!$A$3,AL42,NA())</f>
        <v>#N/A</v>
      </c>
    </row>
    <row r="43" spans="1:39">
      <c r="A43" s="76">
        <v>43311</v>
      </c>
      <c r="B43" s="67">
        <v>0.21189814814814814</v>
      </c>
      <c r="C43" s="77">
        <v>43310</v>
      </c>
      <c r="D43" s="67">
        <v>0.92023148148148148</v>
      </c>
      <c r="E43" s="68">
        <v>16.399999999999999</v>
      </c>
      <c r="F43" s="68">
        <v>4.9400000000000004</v>
      </c>
      <c r="G43" s="69">
        <v>19.53</v>
      </c>
      <c r="I43" s="69">
        <v>-25.8</v>
      </c>
      <c r="J43" s="69">
        <v>13.452999999999999</v>
      </c>
      <c r="K43" s="70">
        <v>95</v>
      </c>
      <c r="L43" s="4">
        <f t="shared" si="0"/>
        <v>19.420000000000002</v>
      </c>
      <c r="M43" s="80">
        <f t="shared" si="1"/>
        <v>43311.211898148147</v>
      </c>
      <c r="N43">
        <f t="shared" si="2"/>
        <v>2458329.5</v>
      </c>
      <c r="O43">
        <f t="shared" si="3"/>
        <v>5.0855555555555556</v>
      </c>
      <c r="P43">
        <f t="shared" si="6"/>
        <v>0.18574948665297741</v>
      </c>
      <c r="Q43">
        <f t="shared" si="7"/>
        <v>457.60515839851263</v>
      </c>
      <c r="R43">
        <f t="shared" si="8"/>
        <v>1.6051583985126285</v>
      </c>
      <c r="S43" s="10">
        <f t="shared" si="4"/>
        <v>18.16796279851263</v>
      </c>
      <c r="T43" s="4">
        <f t="shared" si="9"/>
        <v>19.144000000000002</v>
      </c>
      <c r="U43" s="4">
        <f t="shared" si="10"/>
        <v>0.24880000000000066</v>
      </c>
      <c r="V43" s="4">
        <f t="shared" si="20"/>
        <v>19.28</v>
      </c>
      <c r="W43" s="4">
        <f t="shared" si="21"/>
        <v>19.52</v>
      </c>
      <c r="X43" s="4">
        <f t="shared" si="22"/>
        <v>18.760000000000002</v>
      </c>
      <c r="Y43" s="4">
        <f t="shared" si="11"/>
        <v>0.75999999999999801</v>
      </c>
      <c r="Z43" s="2">
        <f>ROW()</f>
        <v>43</v>
      </c>
      <c r="AA43" t="b">
        <f t="shared" si="12"/>
        <v>1</v>
      </c>
      <c r="AB43" s="4">
        <f t="shared" si="5"/>
        <v>19.420000000000002</v>
      </c>
      <c r="AC43" s="4" t="e">
        <f t="shared" si="13"/>
        <v>#N/A</v>
      </c>
      <c r="AD43" t="b">
        <f t="shared" si="23"/>
        <v>1</v>
      </c>
      <c r="AE43" s="2">
        <v>2</v>
      </c>
      <c r="AF43" s="4">
        <f t="shared" si="14"/>
        <v>-0.37999999999999901</v>
      </c>
      <c r="AG43" s="4">
        <f t="shared" si="15"/>
        <v>0.37999999999999901</v>
      </c>
      <c r="AH43" s="4">
        <f t="shared" si="24"/>
        <v>0.51055555555555543</v>
      </c>
      <c r="AI43" s="4" t="e">
        <f t="shared" si="16"/>
        <v>#N/A</v>
      </c>
      <c r="AJ43" s="2" t="str">
        <f t="shared" si="17"/>
        <v>July</v>
      </c>
      <c r="AK43" s="2" t="str">
        <f t="shared" si="18"/>
        <v>30</v>
      </c>
      <c r="AL43" s="81">
        <f t="shared" si="19"/>
        <v>30.211898148148148</v>
      </c>
      <c r="AM43" s="81" t="e">
        <f>IF(AJ43='1Month'!$A$3,AL43,NA())</f>
        <v>#N/A</v>
      </c>
    </row>
    <row r="44" spans="1:39">
      <c r="A44" s="76">
        <v>43311</v>
      </c>
      <c r="B44" s="67">
        <v>0.21537037037037035</v>
      </c>
      <c r="C44" s="77">
        <v>43310</v>
      </c>
      <c r="D44" s="67">
        <v>0.9237037037037038</v>
      </c>
      <c r="E44" s="68">
        <v>16.399999999999999</v>
      </c>
      <c r="F44" s="68">
        <v>4.9400000000000004</v>
      </c>
      <c r="G44" s="69">
        <v>19.25</v>
      </c>
      <c r="I44" s="69">
        <v>-25.9</v>
      </c>
      <c r="J44" s="69">
        <v>14.343</v>
      </c>
      <c r="K44" s="70">
        <v>95</v>
      </c>
      <c r="L44" s="4">
        <f t="shared" si="0"/>
        <v>19.14</v>
      </c>
      <c r="M44" s="80">
        <f t="shared" si="1"/>
        <v>43311.215370370373</v>
      </c>
      <c r="N44">
        <f t="shared" si="2"/>
        <v>2458329.5</v>
      </c>
      <c r="O44">
        <f t="shared" si="3"/>
        <v>5.1688888888888886</v>
      </c>
      <c r="P44">
        <f t="shared" si="6"/>
        <v>0.18574948665297741</v>
      </c>
      <c r="Q44">
        <f t="shared" si="7"/>
        <v>457.6887198909543</v>
      </c>
      <c r="R44">
        <f t="shared" si="8"/>
        <v>1.6887198909543031</v>
      </c>
      <c r="S44" s="10">
        <f t="shared" si="4"/>
        <v>18.251524290954304</v>
      </c>
      <c r="T44" s="4">
        <f t="shared" si="9"/>
        <v>18.966000000000001</v>
      </c>
      <c r="U44" s="4">
        <f t="shared" si="10"/>
        <v>0.25120000000000003</v>
      </c>
      <c r="V44" s="4">
        <f t="shared" si="20"/>
        <v>19.024999999999999</v>
      </c>
      <c r="W44" s="4">
        <f t="shared" si="21"/>
        <v>19.490000000000002</v>
      </c>
      <c r="X44" s="4">
        <f t="shared" si="22"/>
        <v>18.600000000000001</v>
      </c>
      <c r="Y44" s="4">
        <f t="shared" si="11"/>
        <v>0.89000000000000057</v>
      </c>
      <c r="Z44" s="2">
        <f>ROW()</f>
        <v>44</v>
      </c>
      <c r="AA44" t="b">
        <f t="shared" si="12"/>
        <v>1</v>
      </c>
      <c r="AB44" s="4">
        <f t="shared" si="5"/>
        <v>19.14</v>
      </c>
      <c r="AC44" s="4" t="e">
        <f t="shared" si="13"/>
        <v>#N/A</v>
      </c>
      <c r="AD44" t="b">
        <f t="shared" si="23"/>
        <v>1</v>
      </c>
      <c r="AE44" s="2">
        <v>2</v>
      </c>
      <c r="AF44" s="4">
        <f t="shared" si="14"/>
        <v>-0.44500000000000028</v>
      </c>
      <c r="AG44" s="4">
        <f t="shared" si="15"/>
        <v>0.44500000000000028</v>
      </c>
      <c r="AH44" s="4">
        <f t="shared" si="24"/>
        <v>0.58861111111111164</v>
      </c>
      <c r="AI44" s="4" t="e">
        <f t="shared" si="16"/>
        <v>#N/A</v>
      </c>
      <c r="AJ44" s="2" t="str">
        <f t="shared" si="17"/>
        <v>July</v>
      </c>
      <c r="AK44" s="2" t="str">
        <f t="shared" si="18"/>
        <v>30</v>
      </c>
      <c r="AL44" s="81">
        <f t="shared" si="19"/>
        <v>30.215370370370369</v>
      </c>
      <c r="AM44" s="81" t="e">
        <f>IF(AJ44='1Month'!$A$3,AL44,NA())</f>
        <v>#N/A</v>
      </c>
    </row>
    <row r="45" spans="1:39">
      <c r="A45" s="76">
        <v>43311</v>
      </c>
      <c r="B45" s="67">
        <v>0.21884259259259262</v>
      </c>
      <c r="C45" s="77">
        <v>43310</v>
      </c>
      <c r="D45" s="67">
        <v>0.9271759259259259</v>
      </c>
      <c r="E45" s="68">
        <v>16.7</v>
      </c>
      <c r="F45" s="68">
        <v>4.9400000000000004</v>
      </c>
      <c r="G45" s="69">
        <v>19.02</v>
      </c>
      <c r="I45" s="69">
        <v>-25.9</v>
      </c>
      <c r="J45" s="69">
        <v>15.226000000000001</v>
      </c>
      <c r="K45" s="70">
        <v>95</v>
      </c>
      <c r="L45" s="4">
        <f t="shared" si="0"/>
        <v>18.91</v>
      </c>
      <c r="M45" s="80">
        <f t="shared" si="1"/>
        <v>43311.218842592592</v>
      </c>
      <c r="N45">
        <f t="shared" si="2"/>
        <v>2458329.5</v>
      </c>
      <c r="O45">
        <f t="shared" si="3"/>
        <v>5.2522222222222226</v>
      </c>
      <c r="P45">
        <f t="shared" si="6"/>
        <v>0.18574948665297741</v>
      </c>
      <c r="Q45">
        <f t="shared" si="7"/>
        <v>457.77228138339592</v>
      </c>
      <c r="R45">
        <f t="shared" si="8"/>
        <v>1.7722813833959208</v>
      </c>
      <c r="S45" s="10">
        <f t="shared" si="4"/>
        <v>18.335085783395922</v>
      </c>
      <c r="T45" s="4">
        <f t="shared" si="9"/>
        <v>18.713999999999999</v>
      </c>
      <c r="U45" s="4">
        <f t="shared" si="10"/>
        <v>0.26720000000000044</v>
      </c>
      <c r="V45" s="4">
        <f t="shared" si="20"/>
        <v>18.835000000000001</v>
      </c>
      <c r="W45" s="4">
        <f t="shared" si="21"/>
        <v>19.420000000000002</v>
      </c>
      <c r="X45" s="4">
        <f t="shared" si="22"/>
        <v>18.16</v>
      </c>
      <c r="Y45" s="4">
        <f t="shared" si="11"/>
        <v>1.2600000000000016</v>
      </c>
      <c r="Z45" s="2">
        <f>ROW()</f>
        <v>45</v>
      </c>
      <c r="AA45" t="b">
        <f t="shared" si="12"/>
        <v>1</v>
      </c>
      <c r="AB45" s="4">
        <f t="shared" si="5"/>
        <v>18.91</v>
      </c>
      <c r="AC45" s="4" t="e">
        <f t="shared" si="13"/>
        <v>#N/A</v>
      </c>
      <c r="AD45" t="b">
        <f t="shared" si="23"/>
        <v>1</v>
      </c>
      <c r="AE45" s="2">
        <v>2</v>
      </c>
      <c r="AF45" s="4">
        <f t="shared" si="14"/>
        <v>-0.63000000000000078</v>
      </c>
      <c r="AG45" s="4">
        <f t="shared" si="15"/>
        <v>0.63000000000000078</v>
      </c>
      <c r="AH45" s="4">
        <f t="shared" si="24"/>
        <v>0.62347222222222298</v>
      </c>
      <c r="AI45" s="4" t="e">
        <f t="shared" si="16"/>
        <v>#N/A</v>
      </c>
      <c r="AJ45" s="2" t="str">
        <f t="shared" si="17"/>
        <v>July</v>
      </c>
      <c r="AK45" s="2" t="str">
        <f t="shared" si="18"/>
        <v>30</v>
      </c>
      <c r="AL45" s="81">
        <f t="shared" si="19"/>
        <v>30.218842592592594</v>
      </c>
      <c r="AM45" s="81" t="e">
        <f>IF(AJ45='1Month'!$A$3,AL45,NA())</f>
        <v>#N/A</v>
      </c>
    </row>
    <row r="46" spans="1:39">
      <c r="A46" s="76">
        <v>43311</v>
      </c>
      <c r="B46" s="67">
        <v>0.22231481481481483</v>
      </c>
      <c r="C46" s="77">
        <v>43310</v>
      </c>
      <c r="D46" s="67">
        <v>0.93064814814814811</v>
      </c>
      <c r="E46" s="68">
        <v>16.7</v>
      </c>
      <c r="F46" s="68">
        <v>4.9400000000000004</v>
      </c>
      <c r="G46" s="69">
        <v>18.87</v>
      </c>
      <c r="I46" s="69">
        <v>-25.9</v>
      </c>
      <c r="J46" s="69">
        <v>16.103000000000002</v>
      </c>
      <c r="K46" s="70">
        <v>95</v>
      </c>
      <c r="L46" s="4">
        <f t="shared" si="0"/>
        <v>18.760000000000002</v>
      </c>
      <c r="M46" s="80">
        <f t="shared" si="1"/>
        <v>43311.222314814811</v>
      </c>
      <c r="N46">
        <f t="shared" si="2"/>
        <v>2458329.5</v>
      </c>
      <c r="O46">
        <f t="shared" si="3"/>
        <v>5.3355555555555556</v>
      </c>
      <c r="P46">
        <f t="shared" si="6"/>
        <v>0.18574948665297741</v>
      </c>
      <c r="Q46">
        <f t="shared" si="7"/>
        <v>457.8558428758376</v>
      </c>
      <c r="R46">
        <f t="shared" si="8"/>
        <v>1.8558428758375953</v>
      </c>
      <c r="S46" s="10">
        <f t="shared" si="4"/>
        <v>18.418647275837596</v>
      </c>
      <c r="T46" s="4">
        <f t="shared" si="9"/>
        <v>18.434000000000005</v>
      </c>
      <c r="U46" s="4">
        <f t="shared" si="10"/>
        <v>0.38719999999999927</v>
      </c>
      <c r="V46" s="4">
        <f t="shared" si="20"/>
        <v>18.68</v>
      </c>
      <c r="W46" s="4">
        <f t="shared" si="21"/>
        <v>19.14</v>
      </c>
      <c r="X46" s="4">
        <f t="shared" si="22"/>
        <v>17.740000000000002</v>
      </c>
      <c r="Y46" s="4">
        <f t="shared" si="11"/>
        <v>1.3999999999999986</v>
      </c>
      <c r="Z46" s="2">
        <f>ROW()</f>
        <v>46</v>
      </c>
      <c r="AA46" t="b">
        <f t="shared" si="12"/>
        <v>1</v>
      </c>
      <c r="AB46" s="4">
        <f t="shared" si="5"/>
        <v>18.760000000000002</v>
      </c>
      <c r="AC46" s="4" t="e">
        <f t="shared" si="13"/>
        <v>#N/A</v>
      </c>
      <c r="AD46" t="b">
        <f t="shared" si="23"/>
        <v>1</v>
      </c>
      <c r="AE46" s="2">
        <v>2</v>
      </c>
      <c r="AF46" s="4">
        <f t="shared" si="14"/>
        <v>-0.69999999999999929</v>
      </c>
      <c r="AG46" s="4">
        <f t="shared" si="15"/>
        <v>0.69999999999999929</v>
      </c>
      <c r="AH46" s="4">
        <f t="shared" si="24"/>
        <v>0.62611111111111162</v>
      </c>
      <c r="AI46" s="4" t="e">
        <f t="shared" si="16"/>
        <v>#N/A</v>
      </c>
      <c r="AJ46" s="2" t="str">
        <f t="shared" si="17"/>
        <v>July</v>
      </c>
      <c r="AK46" s="2" t="str">
        <f t="shared" si="18"/>
        <v>30</v>
      </c>
      <c r="AL46" s="81">
        <f t="shared" si="19"/>
        <v>30.222314814814816</v>
      </c>
      <c r="AM46" s="81" t="e">
        <f>IF(AJ46='1Month'!$A$3,AL46,NA())</f>
        <v>#N/A</v>
      </c>
    </row>
    <row r="47" spans="1:39">
      <c r="A47" s="76">
        <v>43311</v>
      </c>
      <c r="B47" s="67">
        <v>0.22578703703703704</v>
      </c>
      <c r="C47" s="77">
        <v>43310</v>
      </c>
      <c r="D47" s="67">
        <v>0.93412037037037043</v>
      </c>
      <c r="E47" s="68">
        <v>16.7</v>
      </c>
      <c r="F47" s="68">
        <v>4.9400000000000004</v>
      </c>
      <c r="G47" s="69">
        <v>18.71</v>
      </c>
      <c r="I47" s="69">
        <v>-26</v>
      </c>
      <c r="J47" s="69">
        <v>16.972999999999999</v>
      </c>
      <c r="K47" s="70">
        <v>94.9</v>
      </c>
      <c r="L47" s="4">
        <f t="shared" si="0"/>
        <v>18.600000000000001</v>
      </c>
      <c r="M47" s="80">
        <f t="shared" si="1"/>
        <v>43311.225787037038</v>
      </c>
      <c r="N47">
        <f t="shared" si="2"/>
        <v>2458329.5</v>
      </c>
      <c r="O47">
        <f t="shared" si="3"/>
        <v>5.4188888888888886</v>
      </c>
      <c r="P47">
        <f t="shared" si="6"/>
        <v>0.18574948665297741</v>
      </c>
      <c r="Q47">
        <f t="shared" si="7"/>
        <v>457.93940436827927</v>
      </c>
      <c r="R47">
        <f t="shared" si="8"/>
        <v>1.9394043682792699</v>
      </c>
      <c r="S47" s="10">
        <f t="shared" si="4"/>
        <v>18.502208768279271</v>
      </c>
      <c r="T47" s="4">
        <f t="shared" si="9"/>
        <v>18.192</v>
      </c>
      <c r="U47" s="4">
        <f t="shared" si="10"/>
        <v>0.39040000000000036</v>
      </c>
      <c r="V47" s="4">
        <f t="shared" si="20"/>
        <v>18.380000000000003</v>
      </c>
      <c r="W47" s="4">
        <f t="shared" si="21"/>
        <v>18.91</v>
      </c>
      <c r="X47" s="4">
        <f t="shared" si="22"/>
        <v>17.7</v>
      </c>
      <c r="Y47" s="4">
        <f t="shared" si="11"/>
        <v>1.2100000000000009</v>
      </c>
      <c r="Z47" s="2">
        <f>ROW()</f>
        <v>47</v>
      </c>
      <c r="AA47" t="b">
        <f t="shared" si="12"/>
        <v>1</v>
      </c>
      <c r="AB47" s="4">
        <f t="shared" si="5"/>
        <v>18.600000000000001</v>
      </c>
      <c r="AC47" s="4" t="e">
        <f t="shared" si="13"/>
        <v>#N/A</v>
      </c>
      <c r="AD47" t="b">
        <f t="shared" si="23"/>
        <v>1</v>
      </c>
      <c r="AE47" s="2">
        <v>2</v>
      </c>
      <c r="AF47" s="4">
        <f t="shared" si="14"/>
        <v>-0.60500000000000043</v>
      </c>
      <c r="AG47" s="4">
        <f t="shared" si="15"/>
        <v>0.60500000000000043</v>
      </c>
      <c r="AH47" s="4">
        <f t="shared" si="24"/>
        <v>0.60916666666666686</v>
      </c>
      <c r="AI47" s="4" t="e">
        <f t="shared" si="16"/>
        <v>#N/A</v>
      </c>
      <c r="AJ47" s="2" t="str">
        <f t="shared" si="17"/>
        <v>July</v>
      </c>
      <c r="AK47" s="2" t="str">
        <f t="shared" si="18"/>
        <v>30</v>
      </c>
      <c r="AL47" s="81">
        <f t="shared" si="19"/>
        <v>30.225787037037037</v>
      </c>
      <c r="AM47" s="81" t="e">
        <f>IF(AJ47='1Month'!$A$3,AL47,NA())</f>
        <v>#N/A</v>
      </c>
    </row>
    <row r="48" spans="1:39">
      <c r="A48" s="76">
        <v>43311</v>
      </c>
      <c r="B48" s="67">
        <v>0.22925925925925927</v>
      </c>
      <c r="C48" s="77">
        <v>43310</v>
      </c>
      <c r="D48" s="67">
        <v>0.93759259259259264</v>
      </c>
      <c r="E48" s="68">
        <v>16.7</v>
      </c>
      <c r="F48" s="68">
        <v>4.9400000000000004</v>
      </c>
      <c r="G48" s="69">
        <v>18.27</v>
      </c>
      <c r="I48" s="69">
        <v>-26</v>
      </c>
      <c r="J48" s="69">
        <v>17.835999999999999</v>
      </c>
      <c r="K48" s="70">
        <v>94.9</v>
      </c>
      <c r="L48" s="4">
        <f t="shared" si="0"/>
        <v>18.16</v>
      </c>
      <c r="M48" s="80">
        <f t="shared" si="1"/>
        <v>43311.229259259257</v>
      </c>
      <c r="N48">
        <f t="shared" si="2"/>
        <v>2458329.5</v>
      </c>
      <c r="O48">
        <f t="shared" si="3"/>
        <v>5.5022222222222226</v>
      </c>
      <c r="P48">
        <f t="shared" si="6"/>
        <v>0.18574948665297741</v>
      </c>
      <c r="Q48">
        <f t="shared" si="7"/>
        <v>458.02296586072094</v>
      </c>
      <c r="R48">
        <f t="shared" si="8"/>
        <v>2.0229658607209444</v>
      </c>
      <c r="S48" s="10">
        <f t="shared" si="4"/>
        <v>18.585770260720945</v>
      </c>
      <c r="T48" s="4">
        <f t="shared" si="9"/>
        <v>17.986000000000001</v>
      </c>
      <c r="U48" s="4">
        <f t="shared" si="10"/>
        <v>0.31520000000000009</v>
      </c>
      <c r="V48" s="4">
        <f t="shared" si="20"/>
        <v>17.950000000000003</v>
      </c>
      <c r="W48" s="4">
        <f t="shared" si="21"/>
        <v>18.760000000000002</v>
      </c>
      <c r="X48" s="4">
        <f t="shared" si="22"/>
        <v>17.7</v>
      </c>
      <c r="Y48" s="4">
        <f t="shared" si="11"/>
        <v>1.0600000000000023</v>
      </c>
      <c r="Z48" s="2">
        <f>ROW()</f>
        <v>48</v>
      </c>
      <c r="AA48" t="b">
        <f t="shared" si="12"/>
        <v>1</v>
      </c>
      <c r="AB48" s="4">
        <f t="shared" si="5"/>
        <v>18.16</v>
      </c>
      <c r="AC48" s="4" t="e">
        <f t="shared" si="13"/>
        <v>#N/A</v>
      </c>
      <c r="AD48" t="b">
        <f t="shared" si="23"/>
        <v>1</v>
      </c>
      <c r="AE48" s="2">
        <v>2</v>
      </c>
      <c r="AF48" s="4">
        <f t="shared" si="14"/>
        <v>-0.53000000000000114</v>
      </c>
      <c r="AG48" s="4">
        <f t="shared" si="15"/>
        <v>0.53000000000000114</v>
      </c>
      <c r="AH48" s="4">
        <f t="shared" si="24"/>
        <v>0.54666666666666652</v>
      </c>
      <c r="AI48" s="4" t="e">
        <f t="shared" si="16"/>
        <v>#N/A</v>
      </c>
      <c r="AJ48" s="2" t="str">
        <f t="shared" si="17"/>
        <v>July</v>
      </c>
      <c r="AK48" s="2" t="str">
        <f t="shared" si="18"/>
        <v>30</v>
      </c>
      <c r="AL48" s="81">
        <f t="shared" si="19"/>
        <v>30.229259259259258</v>
      </c>
      <c r="AM48" s="81" t="e">
        <f>IF(AJ48='1Month'!$A$3,AL48,NA())</f>
        <v>#N/A</v>
      </c>
    </row>
    <row r="49" spans="1:39">
      <c r="A49" s="76">
        <v>43311</v>
      </c>
      <c r="B49" s="67">
        <v>0.23273148148148148</v>
      </c>
      <c r="C49" s="77">
        <v>43310</v>
      </c>
      <c r="D49" s="67">
        <v>0.94106481481481474</v>
      </c>
      <c r="E49" s="68">
        <v>16.7</v>
      </c>
      <c r="F49" s="68">
        <v>4.9400000000000004</v>
      </c>
      <c r="G49" s="69">
        <v>17.850000000000001</v>
      </c>
      <c r="I49" s="69">
        <v>-26.1</v>
      </c>
      <c r="J49" s="69">
        <v>18.692</v>
      </c>
      <c r="K49" s="70">
        <v>94.9</v>
      </c>
      <c r="L49" s="4">
        <f t="shared" si="0"/>
        <v>17.740000000000002</v>
      </c>
      <c r="M49" s="80">
        <f t="shared" si="1"/>
        <v>43311.232731481483</v>
      </c>
      <c r="N49">
        <f t="shared" si="2"/>
        <v>2458329.5</v>
      </c>
      <c r="O49">
        <f t="shared" si="3"/>
        <v>5.5855555555555556</v>
      </c>
      <c r="P49">
        <f t="shared" si="6"/>
        <v>0.18574948665297741</v>
      </c>
      <c r="Q49">
        <f t="shared" si="7"/>
        <v>458.10652735316262</v>
      </c>
      <c r="R49">
        <f t="shared" si="8"/>
        <v>2.106527353162619</v>
      </c>
      <c r="S49" s="10">
        <f t="shared" si="4"/>
        <v>18.66933175316262</v>
      </c>
      <c r="T49" s="4">
        <f t="shared" si="9"/>
        <v>17.832000000000001</v>
      </c>
      <c r="U49" s="4">
        <f t="shared" si="10"/>
        <v>0.13119999999999976</v>
      </c>
      <c r="V49" s="4">
        <f t="shared" si="20"/>
        <v>17.785000000000004</v>
      </c>
      <c r="W49" s="4">
        <f t="shared" si="21"/>
        <v>18.600000000000001</v>
      </c>
      <c r="X49" s="4">
        <f t="shared" si="22"/>
        <v>17.7</v>
      </c>
      <c r="Y49" s="4">
        <f t="shared" si="11"/>
        <v>0.90000000000000213</v>
      </c>
      <c r="Z49" s="2">
        <f>ROW()</f>
        <v>49</v>
      </c>
      <c r="AA49" t="b">
        <f t="shared" si="12"/>
        <v>1</v>
      </c>
      <c r="AB49" s="4">
        <f t="shared" si="5"/>
        <v>17.740000000000002</v>
      </c>
      <c r="AC49" s="4" t="e">
        <f t="shared" si="13"/>
        <v>#N/A</v>
      </c>
      <c r="AD49" t="b">
        <f t="shared" si="23"/>
        <v>1</v>
      </c>
      <c r="AE49" s="2">
        <v>2</v>
      </c>
      <c r="AF49" s="4">
        <f t="shared" si="14"/>
        <v>-0.45000000000000107</v>
      </c>
      <c r="AG49" s="4">
        <f t="shared" si="15"/>
        <v>0.45000000000000107</v>
      </c>
      <c r="AH49" s="4">
        <f t="shared" si="24"/>
        <v>0.4449999999999994</v>
      </c>
      <c r="AI49" s="4" t="e">
        <f t="shared" si="16"/>
        <v>#N/A</v>
      </c>
      <c r="AJ49" s="2" t="str">
        <f t="shared" si="17"/>
        <v>July</v>
      </c>
      <c r="AK49" s="2" t="str">
        <f t="shared" si="18"/>
        <v>30</v>
      </c>
      <c r="AL49" s="81">
        <f t="shared" si="19"/>
        <v>30.23273148148148</v>
      </c>
      <c r="AM49" s="81" t="e">
        <f>IF(AJ49='1Month'!$A$3,AL49,NA())</f>
        <v>#N/A</v>
      </c>
    </row>
    <row r="50" spans="1:39">
      <c r="A50" s="76">
        <v>43311</v>
      </c>
      <c r="B50" s="67">
        <v>0.23620370370370369</v>
      </c>
      <c r="C50" s="77">
        <v>43310</v>
      </c>
      <c r="D50" s="67">
        <v>0.94453703703703706</v>
      </c>
      <c r="E50" s="68">
        <v>16.7</v>
      </c>
      <c r="F50" s="68">
        <v>4.9400000000000004</v>
      </c>
      <c r="G50" s="69">
        <v>17.809999999999999</v>
      </c>
      <c r="I50" s="69">
        <v>-26.1</v>
      </c>
      <c r="J50" s="69">
        <v>19.539000000000001</v>
      </c>
      <c r="K50" s="70">
        <v>94.9</v>
      </c>
      <c r="L50" s="4">
        <f t="shared" si="0"/>
        <v>17.7</v>
      </c>
      <c r="M50" s="80">
        <f t="shared" si="1"/>
        <v>43311.236203703702</v>
      </c>
      <c r="N50">
        <f t="shared" si="2"/>
        <v>2458329.5</v>
      </c>
      <c r="O50">
        <f t="shared" si="3"/>
        <v>5.6688888888888886</v>
      </c>
      <c r="P50">
        <f t="shared" si="6"/>
        <v>0.18574948665297741</v>
      </c>
      <c r="Q50">
        <f t="shared" si="7"/>
        <v>458.19008884560429</v>
      </c>
      <c r="R50">
        <f t="shared" si="8"/>
        <v>2.1900888456042935</v>
      </c>
      <c r="S50" s="10">
        <f t="shared" si="4"/>
        <v>18.752893245604294</v>
      </c>
      <c r="T50" s="4">
        <f t="shared" si="9"/>
        <v>17.77</v>
      </c>
      <c r="U50" s="4">
        <f t="shared" si="10"/>
        <v>5.600000000000023E-2</v>
      </c>
      <c r="V50" s="4">
        <f t="shared" si="20"/>
        <v>17.785000000000004</v>
      </c>
      <c r="W50" s="4">
        <f t="shared" si="21"/>
        <v>18.16</v>
      </c>
      <c r="X50" s="4">
        <f t="shared" si="22"/>
        <v>17.7</v>
      </c>
      <c r="Y50" s="4">
        <f t="shared" si="11"/>
        <v>0.46000000000000085</v>
      </c>
      <c r="Z50" s="2">
        <f>ROW()</f>
        <v>50</v>
      </c>
      <c r="AA50" t="b">
        <f t="shared" si="12"/>
        <v>1</v>
      </c>
      <c r="AB50" s="4">
        <f t="shared" si="5"/>
        <v>17.7</v>
      </c>
      <c r="AC50" s="4" t="e">
        <f t="shared" si="13"/>
        <v>#N/A</v>
      </c>
      <c r="AD50" t="b">
        <f t="shared" si="23"/>
        <v>1</v>
      </c>
      <c r="AE50" s="2">
        <v>2</v>
      </c>
      <c r="AF50" s="4">
        <f t="shared" si="14"/>
        <v>-0.23000000000000043</v>
      </c>
      <c r="AG50" s="4">
        <f t="shared" si="15"/>
        <v>0.23000000000000043</v>
      </c>
      <c r="AH50" s="4">
        <f t="shared" si="24"/>
        <v>0.34166666666666706</v>
      </c>
      <c r="AI50" s="4" t="e">
        <f t="shared" si="16"/>
        <v>#N/A</v>
      </c>
      <c r="AJ50" s="2" t="str">
        <f t="shared" si="17"/>
        <v>July</v>
      </c>
      <c r="AK50" s="2" t="str">
        <f t="shared" si="18"/>
        <v>30</v>
      </c>
      <c r="AL50" s="81">
        <f t="shared" si="19"/>
        <v>30.236203703703705</v>
      </c>
      <c r="AM50" s="81" t="e">
        <f>IF(AJ50='1Month'!$A$3,AL50,NA())</f>
        <v>#N/A</v>
      </c>
    </row>
    <row r="51" spans="1:39">
      <c r="A51" s="76">
        <v>43311</v>
      </c>
      <c r="B51" s="67">
        <v>0.23967592592592593</v>
      </c>
      <c r="C51" s="77">
        <v>43310</v>
      </c>
      <c r="D51" s="67">
        <v>0.94800925925925927</v>
      </c>
      <c r="E51" s="68">
        <v>16.7</v>
      </c>
      <c r="F51" s="68">
        <v>4.9400000000000004</v>
      </c>
      <c r="G51" s="69">
        <v>17.84</v>
      </c>
      <c r="I51" s="69">
        <v>-26.1</v>
      </c>
      <c r="J51" s="69">
        <v>20.379000000000001</v>
      </c>
      <c r="K51" s="70">
        <v>94.9</v>
      </c>
      <c r="L51" s="4">
        <f t="shared" si="0"/>
        <v>17.73</v>
      </c>
      <c r="M51" s="80">
        <f t="shared" si="1"/>
        <v>43311.239675925928</v>
      </c>
      <c r="N51">
        <f t="shared" si="2"/>
        <v>2458329.5</v>
      </c>
      <c r="O51">
        <f t="shared" si="3"/>
        <v>5.7522222222222226</v>
      </c>
      <c r="P51">
        <f t="shared" si="6"/>
        <v>0.18574948665297741</v>
      </c>
      <c r="Q51">
        <f t="shared" si="7"/>
        <v>458.27365033804597</v>
      </c>
      <c r="R51">
        <f t="shared" si="8"/>
        <v>2.2736503380459681</v>
      </c>
      <c r="S51" s="10">
        <f t="shared" si="4"/>
        <v>18.836454738045969</v>
      </c>
      <c r="T51" s="4">
        <f t="shared" si="9"/>
        <v>17.798000000000002</v>
      </c>
      <c r="U51" s="4">
        <f t="shared" si="10"/>
        <v>6.6400000000000153E-2</v>
      </c>
      <c r="V51" s="4">
        <f t="shared" si="20"/>
        <v>17.785000000000004</v>
      </c>
      <c r="W51" s="4">
        <f t="shared" si="21"/>
        <v>17.88</v>
      </c>
      <c r="X51" s="4">
        <f t="shared" si="22"/>
        <v>17.7</v>
      </c>
      <c r="Y51" s="4">
        <f t="shared" si="11"/>
        <v>0.17999999999999972</v>
      </c>
      <c r="Z51" s="2">
        <f>ROW()</f>
        <v>51</v>
      </c>
      <c r="AA51" t="b">
        <f t="shared" si="12"/>
        <v>1</v>
      </c>
      <c r="AB51" s="4">
        <f t="shared" si="5"/>
        <v>17.73</v>
      </c>
      <c r="AC51" s="4" t="e">
        <f t="shared" si="13"/>
        <v>#N/A</v>
      </c>
      <c r="AD51" t="b">
        <f t="shared" si="23"/>
        <v>1</v>
      </c>
      <c r="AE51" s="2">
        <v>2</v>
      </c>
      <c r="AF51" s="4">
        <f t="shared" si="14"/>
        <v>-8.9999999999999858E-2</v>
      </c>
      <c r="AG51" s="4">
        <f t="shared" si="15"/>
        <v>8.9999999999999858E-2</v>
      </c>
      <c r="AH51" s="4">
        <f t="shared" si="24"/>
        <v>0.26194444444444515</v>
      </c>
      <c r="AI51" s="4" t="e">
        <f t="shared" si="16"/>
        <v>#N/A</v>
      </c>
      <c r="AJ51" s="2" t="str">
        <f t="shared" si="17"/>
        <v>July</v>
      </c>
      <c r="AK51" s="2" t="str">
        <f t="shared" si="18"/>
        <v>30</v>
      </c>
      <c r="AL51" s="81">
        <f t="shared" si="19"/>
        <v>30.239675925925926</v>
      </c>
      <c r="AM51" s="81" t="e">
        <f>IF(AJ51='1Month'!$A$3,AL51,NA())</f>
        <v>#N/A</v>
      </c>
    </row>
    <row r="52" spans="1:39">
      <c r="A52" s="76">
        <v>43311</v>
      </c>
      <c r="B52" s="67">
        <v>0.24314814814814814</v>
      </c>
      <c r="C52" s="77">
        <v>43310</v>
      </c>
      <c r="D52" s="67">
        <v>0.95148148148148148</v>
      </c>
      <c r="E52" s="68">
        <v>16.7</v>
      </c>
      <c r="F52" s="68">
        <v>4.9400000000000004</v>
      </c>
      <c r="G52" s="69">
        <v>17.940000000000001</v>
      </c>
      <c r="I52" s="69">
        <v>-26.2</v>
      </c>
      <c r="J52" s="69">
        <v>21.21</v>
      </c>
      <c r="K52" s="70">
        <v>94.9</v>
      </c>
      <c r="L52" s="4">
        <f t="shared" si="0"/>
        <v>17.830000000000002</v>
      </c>
      <c r="M52" s="80">
        <f t="shared" si="1"/>
        <v>43311.243148148147</v>
      </c>
      <c r="N52">
        <f t="shared" si="2"/>
        <v>2458329.5</v>
      </c>
      <c r="O52">
        <f t="shared" si="3"/>
        <v>5.8355555555555556</v>
      </c>
      <c r="P52">
        <f t="shared" si="6"/>
        <v>0.18574948665297741</v>
      </c>
      <c r="Q52">
        <f t="shared" si="7"/>
        <v>458.35721183048759</v>
      </c>
      <c r="R52">
        <f t="shared" si="8"/>
        <v>2.3572118304875858</v>
      </c>
      <c r="S52" s="10">
        <f t="shared" si="4"/>
        <v>18.920016230487587</v>
      </c>
      <c r="T52" s="4">
        <f t="shared" si="9"/>
        <v>17.842000000000002</v>
      </c>
      <c r="U52" s="4">
        <f t="shared" si="10"/>
        <v>4.9599999999999513E-2</v>
      </c>
      <c r="V52" s="4">
        <f t="shared" si="20"/>
        <v>17.840000000000003</v>
      </c>
      <c r="W52" s="4">
        <f t="shared" si="21"/>
        <v>17.920000000000002</v>
      </c>
      <c r="X52" s="4">
        <f t="shared" si="22"/>
        <v>17.7</v>
      </c>
      <c r="Y52" s="4">
        <f t="shared" si="11"/>
        <v>0.22000000000000242</v>
      </c>
      <c r="Z52" s="2">
        <f>ROW()</f>
        <v>52</v>
      </c>
      <c r="AA52" t="b">
        <f t="shared" si="12"/>
        <v>1</v>
      </c>
      <c r="AB52" s="4">
        <f t="shared" si="5"/>
        <v>17.830000000000002</v>
      </c>
      <c r="AC52" s="4" t="e">
        <f t="shared" si="13"/>
        <v>#N/A</v>
      </c>
      <c r="AD52" t="b">
        <f t="shared" si="23"/>
        <v>1</v>
      </c>
      <c r="AE52" s="2">
        <v>2</v>
      </c>
      <c r="AF52" s="4">
        <f t="shared" si="14"/>
        <v>-0.11000000000000121</v>
      </c>
      <c r="AG52" s="4">
        <f t="shared" si="15"/>
        <v>0.11000000000000121</v>
      </c>
      <c r="AH52" s="4">
        <f t="shared" si="24"/>
        <v>0.19875000000000043</v>
      </c>
      <c r="AI52" s="4" t="e">
        <f t="shared" si="16"/>
        <v>#N/A</v>
      </c>
      <c r="AJ52" s="2" t="str">
        <f t="shared" si="17"/>
        <v>July</v>
      </c>
      <c r="AK52" s="2" t="str">
        <f t="shared" si="18"/>
        <v>30</v>
      </c>
      <c r="AL52" s="81">
        <f t="shared" si="19"/>
        <v>30.243148148148148</v>
      </c>
      <c r="AM52" s="81" t="e">
        <f>IF(AJ52='1Month'!$A$3,AL52,NA())</f>
        <v>#N/A</v>
      </c>
    </row>
    <row r="53" spans="1:39">
      <c r="A53" s="76">
        <v>43311</v>
      </c>
      <c r="B53" s="67">
        <v>0.24662037037037035</v>
      </c>
      <c r="C53" s="77">
        <v>43310</v>
      </c>
      <c r="D53" s="67">
        <v>0.9549537037037038</v>
      </c>
      <c r="E53" s="68">
        <v>16.7</v>
      </c>
      <c r="F53" s="68">
        <v>4.9400000000000004</v>
      </c>
      <c r="G53" s="69">
        <v>17.96</v>
      </c>
      <c r="I53" s="69">
        <v>-26.2</v>
      </c>
      <c r="J53" s="69">
        <v>22.033000000000001</v>
      </c>
      <c r="K53" s="70">
        <v>94.9</v>
      </c>
      <c r="L53" s="4">
        <f t="shared" si="0"/>
        <v>17.850000000000001</v>
      </c>
      <c r="M53" s="80">
        <f t="shared" si="1"/>
        <v>43311.246620370373</v>
      </c>
      <c r="N53">
        <f t="shared" si="2"/>
        <v>2458329.5</v>
      </c>
      <c r="O53">
        <f t="shared" si="3"/>
        <v>5.9188888888888886</v>
      </c>
      <c r="P53">
        <f t="shared" si="6"/>
        <v>0.18574948665297741</v>
      </c>
      <c r="Q53">
        <f t="shared" si="7"/>
        <v>458.44077332292926</v>
      </c>
      <c r="R53">
        <f t="shared" si="8"/>
        <v>2.4407733229292603</v>
      </c>
      <c r="S53" s="10">
        <f t="shared" si="4"/>
        <v>19.003577722929261</v>
      </c>
      <c r="T53" s="4">
        <f t="shared" si="9"/>
        <v>17.908000000000001</v>
      </c>
      <c r="U53" s="4">
        <f t="shared" si="10"/>
        <v>6.5600000000000588E-2</v>
      </c>
      <c r="V53" s="4">
        <f t="shared" si="20"/>
        <v>17.865000000000002</v>
      </c>
      <c r="W53" s="4">
        <f t="shared" si="21"/>
        <v>18.060000000000002</v>
      </c>
      <c r="X53" s="4">
        <f t="shared" si="22"/>
        <v>17.73</v>
      </c>
      <c r="Y53" s="4">
        <f t="shared" si="11"/>
        <v>0.33000000000000185</v>
      </c>
      <c r="Z53" s="2">
        <f>ROW()</f>
        <v>53</v>
      </c>
      <c r="AA53" t="b">
        <f t="shared" si="12"/>
        <v>1</v>
      </c>
      <c r="AB53" s="4">
        <f t="shared" si="5"/>
        <v>17.850000000000001</v>
      </c>
      <c r="AC53" s="4" t="e">
        <f t="shared" si="13"/>
        <v>#N/A</v>
      </c>
      <c r="AD53" t="b">
        <f t="shared" si="23"/>
        <v>1</v>
      </c>
      <c r="AE53" s="2">
        <v>2</v>
      </c>
      <c r="AF53" s="4">
        <f t="shared" si="14"/>
        <v>-0.16500000000000092</v>
      </c>
      <c r="AG53" s="4">
        <f t="shared" si="15"/>
        <v>0.16500000000000092</v>
      </c>
      <c r="AH53" s="4">
        <f t="shared" si="24"/>
        <v>0.14527777777777798</v>
      </c>
      <c r="AI53" s="4" t="e">
        <f t="shared" si="16"/>
        <v>#N/A</v>
      </c>
      <c r="AJ53" s="2" t="str">
        <f t="shared" si="17"/>
        <v>July</v>
      </c>
      <c r="AK53" s="2" t="str">
        <f t="shared" si="18"/>
        <v>30</v>
      </c>
      <c r="AL53" s="81">
        <f t="shared" si="19"/>
        <v>30.246620370370369</v>
      </c>
      <c r="AM53" s="81" t="e">
        <f>IF(AJ53='1Month'!$A$3,AL53,NA())</f>
        <v>#N/A</v>
      </c>
    </row>
    <row r="54" spans="1:39">
      <c r="A54" s="76">
        <v>43311</v>
      </c>
      <c r="B54" s="67">
        <v>0.25009259259259259</v>
      </c>
      <c r="C54" s="77">
        <v>43310</v>
      </c>
      <c r="D54" s="67">
        <v>0.9584259259259259</v>
      </c>
      <c r="E54" s="68">
        <v>16.399999999999999</v>
      </c>
      <c r="F54" s="68">
        <v>4.9400000000000004</v>
      </c>
      <c r="G54" s="69">
        <v>17.989999999999998</v>
      </c>
      <c r="I54" s="69">
        <v>-26.2</v>
      </c>
      <c r="J54" s="69">
        <v>22.846</v>
      </c>
      <c r="K54" s="70">
        <v>94.8</v>
      </c>
      <c r="L54" s="4">
        <f t="shared" si="0"/>
        <v>17.88</v>
      </c>
      <c r="M54" s="80">
        <f t="shared" si="1"/>
        <v>43311.250092592592</v>
      </c>
      <c r="N54">
        <f t="shared" si="2"/>
        <v>2458329.5</v>
      </c>
      <c r="O54">
        <f t="shared" si="3"/>
        <v>6.0022222222222226</v>
      </c>
      <c r="P54">
        <f t="shared" si="6"/>
        <v>0.18574948665297741</v>
      </c>
      <c r="Q54">
        <f t="shared" si="7"/>
        <v>458.52433481537093</v>
      </c>
      <c r="R54">
        <f t="shared" si="8"/>
        <v>2.5243348153709348</v>
      </c>
      <c r="S54" s="10">
        <f t="shared" si="4"/>
        <v>19.087139215370936</v>
      </c>
      <c r="T54" s="4">
        <f t="shared" si="9"/>
        <v>17.972000000000001</v>
      </c>
      <c r="U54" s="4">
        <f t="shared" si="10"/>
        <v>0.10640000000000072</v>
      </c>
      <c r="V54" s="4">
        <f t="shared" si="20"/>
        <v>17.899999999999999</v>
      </c>
      <c r="W54" s="4">
        <f t="shared" si="21"/>
        <v>18.150000000000002</v>
      </c>
      <c r="X54" s="4">
        <f t="shared" si="22"/>
        <v>17.830000000000002</v>
      </c>
      <c r="Y54" s="4">
        <f t="shared" si="11"/>
        <v>0.32000000000000028</v>
      </c>
      <c r="Z54" s="2">
        <f>ROW()</f>
        <v>54</v>
      </c>
      <c r="AA54" t="b">
        <f t="shared" si="12"/>
        <v>1</v>
      </c>
      <c r="AB54" s="4">
        <f t="shared" si="5"/>
        <v>17.88</v>
      </c>
      <c r="AC54" s="4" t="e">
        <f t="shared" si="13"/>
        <v>#N/A</v>
      </c>
      <c r="AD54" t="b">
        <f t="shared" si="23"/>
        <v>1</v>
      </c>
      <c r="AE54" s="2">
        <v>2</v>
      </c>
      <c r="AF54" s="4">
        <f t="shared" si="14"/>
        <v>-0.16000000000000014</v>
      </c>
      <c r="AG54" s="4">
        <f t="shared" si="15"/>
        <v>0.16000000000000014</v>
      </c>
      <c r="AH54" s="4">
        <f t="shared" si="24"/>
        <v>0.14236111111111041</v>
      </c>
      <c r="AI54" s="4" t="e">
        <f t="shared" si="16"/>
        <v>#N/A</v>
      </c>
      <c r="AJ54" s="2" t="str">
        <f t="shared" si="17"/>
        <v>July</v>
      </c>
      <c r="AK54" s="2" t="str">
        <f t="shared" si="18"/>
        <v>30</v>
      </c>
      <c r="AL54" s="81">
        <f t="shared" si="19"/>
        <v>30.250092592592594</v>
      </c>
      <c r="AM54" s="81" t="e">
        <f>IF(AJ54='1Month'!$A$3,AL54,NA())</f>
        <v>#N/A</v>
      </c>
    </row>
    <row r="55" spans="1:39">
      <c r="A55" s="76">
        <v>43311</v>
      </c>
      <c r="B55" s="67">
        <v>0.2535648148148148</v>
      </c>
      <c r="C55" s="77">
        <v>43310</v>
      </c>
      <c r="D55" s="67">
        <v>0.96189814814814811</v>
      </c>
      <c r="E55" s="68">
        <v>16.399999999999999</v>
      </c>
      <c r="F55" s="68">
        <v>4.9400000000000004</v>
      </c>
      <c r="G55" s="69">
        <v>18.03</v>
      </c>
      <c r="I55" s="69">
        <v>-26.3</v>
      </c>
      <c r="J55" s="69">
        <v>23.65</v>
      </c>
      <c r="K55" s="70">
        <v>94.8</v>
      </c>
      <c r="L55" s="4">
        <f t="shared" si="0"/>
        <v>17.920000000000002</v>
      </c>
      <c r="M55" s="80">
        <f t="shared" si="1"/>
        <v>43311.253564814811</v>
      </c>
      <c r="N55">
        <f t="shared" si="2"/>
        <v>2458329.5</v>
      </c>
      <c r="O55">
        <f t="shared" si="3"/>
        <v>6.0855555555555547</v>
      </c>
      <c r="P55">
        <f t="shared" si="6"/>
        <v>0.18574948665297741</v>
      </c>
      <c r="Q55">
        <f t="shared" si="7"/>
        <v>458.60789630781261</v>
      </c>
      <c r="R55">
        <f t="shared" si="8"/>
        <v>2.6078963078126094</v>
      </c>
      <c r="S55" s="10">
        <f t="shared" si="4"/>
        <v>19.17070070781261</v>
      </c>
      <c r="T55" s="4">
        <f t="shared" si="9"/>
        <v>18.024000000000001</v>
      </c>
      <c r="U55" s="4">
        <f t="shared" si="10"/>
        <v>9.9200000000000441E-2</v>
      </c>
      <c r="V55" s="4">
        <f t="shared" si="20"/>
        <v>17.990000000000002</v>
      </c>
      <c r="W55" s="4">
        <f t="shared" si="21"/>
        <v>18.150000000000002</v>
      </c>
      <c r="X55" s="4">
        <f t="shared" si="22"/>
        <v>17.850000000000001</v>
      </c>
      <c r="Y55" s="4">
        <f t="shared" si="11"/>
        <v>0.30000000000000071</v>
      </c>
      <c r="Z55" s="2">
        <f>ROW()</f>
        <v>55</v>
      </c>
      <c r="AA55" t="b">
        <f t="shared" si="12"/>
        <v>1</v>
      </c>
      <c r="AB55" s="4">
        <f t="shared" si="5"/>
        <v>17.920000000000002</v>
      </c>
      <c r="AC55" s="4" t="e">
        <f t="shared" si="13"/>
        <v>#N/A</v>
      </c>
      <c r="AD55" t="b">
        <f t="shared" si="23"/>
        <v>1</v>
      </c>
      <c r="AE55" s="2">
        <v>2</v>
      </c>
      <c r="AF55" s="4">
        <f t="shared" si="14"/>
        <v>-0.15000000000000036</v>
      </c>
      <c r="AG55" s="4">
        <f t="shared" si="15"/>
        <v>0.15000000000000036</v>
      </c>
      <c r="AH55" s="4">
        <f t="shared" si="24"/>
        <v>0.15499999999999994</v>
      </c>
      <c r="AI55" s="4" t="e">
        <f t="shared" si="16"/>
        <v>#N/A</v>
      </c>
      <c r="AJ55" s="2" t="str">
        <f t="shared" si="17"/>
        <v>July</v>
      </c>
      <c r="AK55" s="2" t="str">
        <f t="shared" si="18"/>
        <v>30</v>
      </c>
      <c r="AL55" s="81">
        <f t="shared" si="19"/>
        <v>30.253564814814816</v>
      </c>
      <c r="AM55" s="81" t="e">
        <f>IF(AJ55='1Month'!$A$3,AL55,NA())</f>
        <v>#N/A</v>
      </c>
    </row>
    <row r="56" spans="1:39">
      <c r="A56" s="76">
        <v>43311</v>
      </c>
      <c r="B56" s="67">
        <v>0.25703703703703701</v>
      </c>
      <c r="C56" s="77">
        <v>43310</v>
      </c>
      <c r="D56" s="67">
        <v>0.96537037037037043</v>
      </c>
      <c r="E56" s="68">
        <v>16.399999999999999</v>
      </c>
      <c r="F56" s="68">
        <v>4.9400000000000004</v>
      </c>
      <c r="G56" s="69">
        <v>18.170000000000002</v>
      </c>
      <c r="I56" s="69">
        <v>-26.3</v>
      </c>
      <c r="J56" s="69">
        <v>24.443999999999999</v>
      </c>
      <c r="K56" s="70">
        <v>94.8</v>
      </c>
      <c r="L56" s="4">
        <f t="shared" si="0"/>
        <v>18.060000000000002</v>
      </c>
      <c r="M56" s="80">
        <f t="shared" si="1"/>
        <v>43311.257037037038</v>
      </c>
      <c r="N56">
        <f t="shared" si="2"/>
        <v>2458329.5</v>
      </c>
      <c r="O56">
        <f t="shared" si="3"/>
        <v>6.1688888888888886</v>
      </c>
      <c r="P56">
        <f t="shared" si="6"/>
        <v>0.18574948665297741</v>
      </c>
      <c r="Q56">
        <f t="shared" si="7"/>
        <v>458.69145780025428</v>
      </c>
      <c r="R56">
        <f t="shared" si="8"/>
        <v>2.6914578002542839</v>
      </c>
      <c r="S56" s="10">
        <f t="shared" si="4"/>
        <v>19.254262200254285</v>
      </c>
      <c r="T56" s="4">
        <f t="shared" si="9"/>
        <v>18.058</v>
      </c>
      <c r="U56" s="4">
        <f t="shared" si="10"/>
        <v>5.840000000000032E-2</v>
      </c>
      <c r="V56" s="4">
        <f t="shared" si="20"/>
        <v>18.055</v>
      </c>
      <c r="W56" s="4">
        <f t="shared" si="21"/>
        <v>18.150000000000002</v>
      </c>
      <c r="X56" s="4">
        <f t="shared" si="22"/>
        <v>17.88</v>
      </c>
      <c r="Y56" s="4">
        <f t="shared" si="11"/>
        <v>0.27000000000000313</v>
      </c>
      <c r="Z56" s="2">
        <f>ROW()</f>
        <v>56</v>
      </c>
      <c r="AA56" t="b">
        <f t="shared" si="12"/>
        <v>1</v>
      </c>
      <c r="AB56" s="4">
        <f t="shared" si="5"/>
        <v>18.060000000000002</v>
      </c>
      <c r="AC56" s="4" t="e">
        <f t="shared" si="13"/>
        <v>#N/A</v>
      </c>
      <c r="AD56" t="b">
        <f t="shared" si="23"/>
        <v>1</v>
      </c>
      <c r="AE56" s="2">
        <v>2</v>
      </c>
      <c r="AF56" s="4">
        <f t="shared" si="14"/>
        <v>-0.13500000000000156</v>
      </c>
      <c r="AG56" s="4">
        <f t="shared" si="15"/>
        <v>0.13500000000000156</v>
      </c>
      <c r="AH56" s="4">
        <f t="shared" si="24"/>
        <v>0.1427777777777767</v>
      </c>
      <c r="AI56" s="4" t="e">
        <f t="shared" si="16"/>
        <v>#N/A</v>
      </c>
      <c r="AJ56" s="2" t="str">
        <f t="shared" si="17"/>
        <v>July</v>
      </c>
      <c r="AK56" s="2" t="str">
        <f t="shared" si="18"/>
        <v>30</v>
      </c>
      <c r="AL56" s="81">
        <f t="shared" si="19"/>
        <v>30.257037037037037</v>
      </c>
      <c r="AM56" s="81" t="e">
        <f>IF(AJ56='1Month'!$A$3,AL56,NA())</f>
        <v>#N/A</v>
      </c>
    </row>
    <row r="57" spans="1:39">
      <c r="A57" s="76">
        <v>43311</v>
      </c>
      <c r="B57" s="67">
        <v>0.26050925925925927</v>
      </c>
      <c r="C57" s="77">
        <v>43310</v>
      </c>
      <c r="D57" s="67">
        <v>0.96884259259259264</v>
      </c>
      <c r="E57" s="68">
        <v>16.399999999999999</v>
      </c>
      <c r="F57" s="68">
        <v>4.9400000000000004</v>
      </c>
      <c r="G57" s="69">
        <v>18.260000000000002</v>
      </c>
      <c r="I57" s="69">
        <v>-26.4</v>
      </c>
      <c r="J57" s="69">
        <v>25.228000000000002</v>
      </c>
      <c r="K57" s="70">
        <v>94.8</v>
      </c>
      <c r="L57" s="4">
        <f t="shared" si="0"/>
        <v>18.150000000000002</v>
      </c>
      <c r="M57" s="80">
        <f t="shared" si="1"/>
        <v>43311.260509259257</v>
      </c>
      <c r="N57">
        <f t="shared" si="2"/>
        <v>2458329.5</v>
      </c>
      <c r="O57">
        <f t="shared" si="3"/>
        <v>6.2522222222222226</v>
      </c>
      <c r="P57">
        <f t="shared" si="6"/>
        <v>0.18574948665297741</v>
      </c>
      <c r="Q57">
        <f t="shared" si="7"/>
        <v>458.77501929269596</v>
      </c>
      <c r="R57">
        <f t="shared" si="8"/>
        <v>2.7750192926959585</v>
      </c>
      <c r="S57" s="10">
        <f t="shared" si="4"/>
        <v>19.337823692695959</v>
      </c>
      <c r="T57" s="4">
        <f t="shared" si="9"/>
        <v>18.100000000000001</v>
      </c>
      <c r="U57" s="4">
        <f t="shared" si="10"/>
        <v>3.5999999999999234E-2</v>
      </c>
      <c r="V57" s="4">
        <f t="shared" si="20"/>
        <v>18.085000000000001</v>
      </c>
      <c r="W57" s="4">
        <f t="shared" si="21"/>
        <v>18.150000000000002</v>
      </c>
      <c r="X57" s="4">
        <f t="shared" si="22"/>
        <v>17.920000000000002</v>
      </c>
      <c r="Y57" s="4">
        <f t="shared" si="11"/>
        <v>0.23000000000000043</v>
      </c>
      <c r="Z57" s="2">
        <f>ROW()</f>
        <v>57</v>
      </c>
      <c r="AA57" t="b">
        <f t="shared" si="12"/>
        <v>1</v>
      </c>
      <c r="AB57" s="4">
        <f t="shared" si="5"/>
        <v>18.150000000000002</v>
      </c>
      <c r="AC57" s="4" t="e">
        <f t="shared" si="13"/>
        <v>#N/A</v>
      </c>
      <c r="AD57" t="b">
        <f t="shared" si="23"/>
        <v>1</v>
      </c>
      <c r="AE57" s="2">
        <v>2</v>
      </c>
      <c r="AF57" s="4">
        <f t="shared" si="14"/>
        <v>-0.11500000000000021</v>
      </c>
      <c r="AG57" s="4">
        <f t="shared" si="15"/>
        <v>0.11500000000000021</v>
      </c>
      <c r="AH57" s="4">
        <f t="shared" si="24"/>
        <v>0.11388888888888833</v>
      </c>
      <c r="AI57" s="4" t="e">
        <f t="shared" si="16"/>
        <v>#N/A</v>
      </c>
      <c r="AJ57" s="2" t="str">
        <f t="shared" si="17"/>
        <v>July</v>
      </c>
      <c r="AK57" s="2" t="str">
        <f t="shared" si="18"/>
        <v>30</v>
      </c>
      <c r="AL57" s="81">
        <f t="shared" si="19"/>
        <v>30.260509259259258</v>
      </c>
      <c r="AM57" s="81" t="e">
        <f>IF(AJ57='1Month'!$A$3,AL57,NA())</f>
        <v>#N/A</v>
      </c>
    </row>
    <row r="58" spans="1:39">
      <c r="A58" s="76">
        <v>43311</v>
      </c>
      <c r="B58" s="67">
        <v>0.26398148148148148</v>
      </c>
      <c r="C58" s="77">
        <v>43310</v>
      </c>
      <c r="D58" s="67">
        <v>0.97231481481481474</v>
      </c>
      <c r="E58" s="68">
        <v>16.399999999999999</v>
      </c>
      <c r="F58" s="68">
        <v>4.9400000000000004</v>
      </c>
      <c r="G58" s="69">
        <v>18.22</v>
      </c>
      <c r="I58" s="69">
        <v>-26.4</v>
      </c>
      <c r="J58" s="69">
        <v>26.001999999999999</v>
      </c>
      <c r="K58" s="70">
        <v>94.8</v>
      </c>
      <c r="L58" s="4">
        <f t="shared" si="0"/>
        <v>18.11</v>
      </c>
      <c r="M58" s="80">
        <f t="shared" si="1"/>
        <v>43311.263981481483</v>
      </c>
      <c r="N58">
        <f t="shared" si="2"/>
        <v>2458329.5</v>
      </c>
      <c r="O58">
        <f t="shared" si="3"/>
        <v>6.3355555555555556</v>
      </c>
      <c r="P58">
        <f t="shared" si="6"/>
        <v>0.18574948665297741</v>
      </c>
      <c r="Q58">
        <f t="shared" si="7"/>
        <v>458.85858078513763</v>
      </c>
      <c r="R58">
        <f t="shared" si="8"/>
        <v>2.858580785137633</v>
      </c>
      <c r="S58" s="10">
        <f t="shared" si="4"/>
        <v>19.421385185137634</v>
      </c>
      <c r="T58" s="4">
        <f t="shared" si="9"/>
        <v>18.141999999999999</v>
      </c>
      <c r="U58" s="4">
        <f t="shared" si="10"/>
        <v>5.4400000000000406E-2</v>
      </c>
      <c r="V58" s="4">
        <f t="shared" si="20"/>
        <v>18.119999999999997</v>
      </c>
      <c r="W58" s="4">
        <f t="shared" si="21"/>
        <v>18.27</v>
      </c>
      <c r="X58" s="4">
        <f t="shared" si="22"/>
        <v>18.05</v>
      </c>
      <c r="Y58" s="4">
        <f t="shared" si="11"/>
        <v>0.21999999999999886</v>
      </c>
      <c r="Z58" s="2">
        <f>ROW()</f>
        <v>58</v>
      </c>
      <c r="AA58" t="b">
        <f t="shared" si="12"/>
        <v>1</v>
      </c>
      <c r="AB58" s="4">
        <f t="shared" si="5"/>
        <v>18.11</v>
      </c>
      <c r="AC58" s="4" t="e">
        <f t="shared" si="13"/>
        <v>#N/A</v>
      </c>
      <c r="AD58" t="b">
        <f t="shared" si="23"/>
        <v>1</v>
      </c>
      <c r="AE58" s="2">
        <v>2</v>
      </c>
      <c r="AF58" s="4">
        <f t="shared" si="14"/>
        <v>-0.10999999999999943</v>
      </c>
      <c r="AG58" s="4">
        <f t="shared" si="15"/>
        <v>0.10999999999999943</v>
      </c>
      <c r="AH58" s="4">
        <f t="shared" si="24"/>
        <v>9.4861111111110688E-2</v>
      </c>
      <c r="AI58" s="4" t="e">
        <f t="shared" si="16"/>
        <v>#N/A</v>
      </c>
      <c r="AJ58" s="2" t="str">
        <f t="shared" si="17"/>
        <v>July</v>
      </c>
      <c r="AK58" s="2" t="str">
        <f t="shared" si="18"/>
        <v>30</v>
      </c>
      <c r="AL58" s="81">
        <f t="shared" si="19"/>
        <v>30.26398148148148</v>
      </c>
      <c r="AM58" s="81" t="e">
        <f>IF(AJ58='1Month'!$A$3,AL58,NA())</f>
        <v>#N/A</v>
      </c>
    </row>
    <row r="59" spans="1:39">
      <c r="A59" s="76">
        <v>43311</v>
      </c>
      <c r="B59" s="67">
        <v>0.26745370370370369</v>
      </c>
      <c r="C59" s="77">
        <v>43310</v>
      </c>
      <c r="D59" s="67">
        <v>0.97578703703703706</v>
      </c>
      <c r="E59" s="68">
        <v>16.100000000000001</v>
      </c>
      <c r="F59" s="68">
        <v>4.9400000000000004</v>
      </c>
      <c r="G59" s="69">
        <v>18.16</v>
      </c>
      <c r="I59" s="69">
        <v>-26.4</v>
      </c>
      <c r="J59" s="69">
        <v>26.763999999999999</v>
      </c>
      <c r="K59" s="70">
        <v>94.8</v>
      </c>
      <c r="L59" s="4">
        <f t="shared" si="0"/>
        <v>18.05</v>
      </c>
      <c r="M59" s="80">
        <f t="shared" si="1"/>
        <v>43311.267453703702</v>
      </c>
      <c r="N59">
        <f t="shared" si="2"/>
        <v>2458329.5</v>
      </c>
      <c r="O59">
        <f t="shared" si="3"/>
        <v>6.4188888888888886</v>
      </c>
      <c r="P59">
        <f t="shared" si="6"/>
        <v>0.18574948665297741</v>
      </c>
      <c r="Q59">
        <f t="shared" si="7"/>
        <v>458.94214227757931</v>
      </c>
      <c r="R59">
        <f t="shared" si="8"/>
        <v>2.9421422775793076</v>
      </c>
      <c r="S59" s="10">
        <f t="shared" si="4"/>
        <v>19.504946677579309</v>
      </c>
      <c r="T59" s="4">
        <f t="shared" si="9"/>
        <v>18.147999999999996</v>
      </c>
      <c r="U59" s="4">
        <f t="shared" si="10"/>
        <v>6.1599999999999253E-2</v>
      </c>
      <c r="V59" s="4">
        <f t="shared" si="20"/>
        <v>18.14</v>
      </c>
      <c r="W59" s="4">
        <f t="shared" si="21"/>
        <v>18.27</v>
      </c>
      <c r="X59" s="4">
        <f t="shared" si="22"/>
        <v>18.05</v>
      </c>
      <c r="Y59" s="4">
        <f t="shared" si="11"/>
        <v>0.21999999999999886</v>
      </c>
      <c r="Z59" s="2">
        <f>ROW()</f>
        <v>59</v>
      </c>
      <c r="AA59" t="b">
        <f t="shared" si="12"/>
        <v>1</v>
      </c>
      <c r="AB59" s="4">
        <f t="shared" si="5"/>
        <v>18.05</v>
      </c>
      <c r="AC59" s="4" t="e">
        <f t="shared" si="13"/>
        <v>#N/A</v>
      </c>
      <c r="AD59" t="b">
        <f t="shared" si="23"/>
        <v>1</v>
      </c>
      <c r="AE59" s="2">
        <v>2</v>
      </c>
      <c r="AF59" s="4">
        <f t="shared" si="14"/>
        <v>-0.10999999999999943</v>
      </c>
      <c r="AG59" s="4">
        <f t="shared" si="15"/>
        <v>0.10999999999999943</v>
      </c>
      <c r="AH59" s="4">
        <f t="shared" si="24"/>
        <v>8.166666666666611E-2</v>
      </c>
      <c r="AI59" s="4" t="e">
        <f t="shared" si="16"/>
        <v>#N/A</v>
      </c>
      <c r="AJ59" s="2" t="str">
        <f t="shared" si="17"/>
        <v>July</v>
      </c>
      <c r="AK59" s="2" t="str">
        <f t="shared" si="18"/>
        <v>30</v>
      </c>
      <c r="AL59" s="81">
        <f t="shared" si="19"/>
        <v>30.267453703703705</v>
      </c>
      <c r="AM59" s="81" t="e">
        <f>IF(AJ59='1Month'!$A$3,AL59,NA())</f>
        <v>#N/A</v>
      </c>
    </row>
    <row r="60" spans="1:39">
      <c r="A60" s="76">
        <v>43311</v>
      </c>
      <c r="B60" s="67">
        <v>0.27092592592592596</v>
      </c>
      <c r="C60" s="77">
        <v>43310</v>
      </c>
      <c r="D60" s="67">
        <v>0.97925925925925927</v>
      </c>
      <c r="E60" s="68">
        <v>16.100000000000001</v>
      </c>
      <c r="F60" s="68">
        <v>4.9400000000000004</v>
      </c>
      <c r="G60" s="69">
        <v>18.239999999999998</v>
      </c>
      <c r="I60" s="69">
        <v>-26.5</v>
      </c>
      <c r="J60" s="69">
        <v>27.515000000000001</v>
      </c>
      <c r="K60" s="70">
        <v>94.8</v>
      </c>
      <c r="L60" s="4">
        <f t="shared" si="0"/>
        <v>18.13</v>
      </c>
      <c r="M60" s="80">
        <f t="shared" si="1"/>
        <v>43311.270925925928</v>
      </c>
      <c r="N60">
        <f t="shared" si="2"/>
        <v>2458329.5</v>
      </c>
      <c r="O60">
        <f t="shared" si="3"/>
        <v>6.5022222222222226</v>
      </c>
      <c r="P60">
        <f t="shared" si="6"/>
        <v>0.18574948665297741</v>
      </c>
      <c r="Q60">
        <f t="shared" si="7"/>
        <v>459.02570377002093</v>
      </c>
      <c r="R60">
        <f t="shared" si="8"/>
        <v>3.0257037700209253</v>
      </c>
      <c r="S60" s="10">
        <f t="shared" si="4"/>
        <v>19.588508170020926</v>
      </c>
      <c r="T60" s="4">
        <f t="shared" si="9"/>
        <v>18.137999999999998</v>
      </c>
      <c r="U60" s="4">
        <f t="shared" si="10"/>
        <v>6.9599999999999079E-2</v>
      </c>
      <c r="V60" s="4">
        <f t="shared" si="20"/>
        <v>18.119999999999997</v>
      </c>
      <c r="W60" s="4">
        <f t="shared" si="21"/>
        <v>18.27</v>
      </c>
      <c r="X60" s="4">
        <f t="shared" si="22"/>
        <v>18.05</v>
      </c>
      <c r="Y60" s="4">
        <f t="shared" si="11"/>
        <v>0.21999999999999886</v>
      </c>
      <c r="Z60" s="2">
        <f>ROW()</f>
        <v>60</v>
      </c>
      <c r="AA60" t="b">
        <f t="shared" si="12"/>
        <v>1</v>
      </c>
      <c r="AB60" s="4">
        <f t="shared" si="5"/>
        <v>18.13</v>
      </c>
      <c r="AC60" s="4" t="e">
        <f t="shared" si="13"/>
        <v>#N/A</v>
      </c>
      <c r="AD60" t="b">
        <f t="shared" si="23"/>
        <v>1</v>
      </c>
      <c r="AE60" s="2">
        <v>2</v>
      </c>
      <c r="AF60" s="4">
        <f t="shared" si="14"/>
        <v>-0.10999999999999943</v>
      </c>
      <c r="AG60" s="4">
        <f t="shared" si="15"/>
        <v>0.10999999999999943</v>
      </c>
      <c r="AH60" s="4">
        <f t="shared" si="24"/>
        <v>7.6805555555554683E-2</v>
      </c>
      <c r="AI60" s="4" t="e">
        <f t="shared" si="16"/>
        <v>#N/A</v>
      </c>
      <c r="AJ60" s="2" t="str">
        <f t="shared" si="17"/>
        <v>July</v>
      </c>
      <c r="AK60" s="2" t="str">
        <f t="shared" si="18"/>
        <v>30</v>
      </c>
      <c r="AL60" s="81">
        <f t="shared" si="19"/>
        <v>30.270925925925926</v>
      </c>
      <c r="AM60" s="81" t="e">
        <f>IF(AJ60='1Month'!$A$3,AL60,NA())</f>
        <v>#N/A</v>
      </c>
    </row>
    <row r="61" spans="1:39">
      <c r="A61" s="76">
        <v>43311</v>
      </c>
      <c r="B61" s="67">
        <v>0.27439814814814817</v>
      </c>
      <c r="C61" s="77">
        <v>43310</v>
      </c>
      <c r="D61" s="67">
        <v>0.98273148148148148</v>
      </c>
      <c r="E61" s="68">
        <v>16.100000000000001</v>
      </c>
      <c r="F61" s="68">
        <v>4.9400000000000004</v>
      </c>
      <c r="G61" s="69">
        <v>18.38</v>
      </c>
      <c r="I61" s="69">
        <v>-26.5</v>
      </c>
      <c r="J61" s="69">
        <v>28.254999999999999</v>
      </c>
      <c r="K61" s="70">
        <v>94.7</v>
      </c>
      <c r="L61" s="4">
        <f t="shared" si="0"/>
        <v>18.27</v>
      </c>
      <c r="M61" s="80">
        <f t="shared" si="1"/>
        <v>43311.274398148147</v>
      </c>
      <c r="N61">
        <f t="shared" si="2"/>
        <v>2458329.5</v>
      </c>
      <c r="O61">
        <f t="shared" si="3"/>
        <v>6.5855555555555565</v>
      </c>
      <c r="P61">
        <f t="shared" si="6"/>
        <v>0.18574948665297741</v>
      </c>
      <c r="Q61">
        <f t="shared" si="7"/>
        <v>459.1092652624626</v>
      </c>
      <c r="R61">
        <f t="shared" si="8"/>
        <v>3.1092652624625998</v>
      </c>
      <c r="S61" s="10">
        <f t="shared" si="4"/>
        <v>19.672069662462601</v>
      </c>
      <c r="T61" s="4">
        <f t="shared" si="9"/>
        <v>18.130000000000003</v>
      </c>
      <c r="U61" s="4">
        <f t="shared" si="10"/>
        <v>7.5999999999999804E-2</v>
      </c>
      <c r="V61" s="4">
        <f t="shared" si="20"/>
        <v>18.094999999999999</v>
      </c>
      <c r="W61" s="4">
        <f t="shared" si="21"/>
        <v>18.27</v>
      </c>
      <c r="X61" s="4">
        <f t="shared" si="22"/>
        <v>18.010000000000002</v>
      </c>
      <c r="Y61" s="4">
        <f t="shared" si="11"/>
        <v>0.25999999999999801</v>
      </c>
      <c r="Z61" s="2">
        <f>ROW()</f>
        <v>61</v>
      </c>
      <c r="AA61" t="b">
        <f t="shared" si="12"/>
        <v>1</v>
      </c>
      <c r="AB61" s="4">
        <f t="shared" si="5"/>
        <v>18.27</v>
      </c>
      <c r="AC61" s="4" t="e">
        <f t="shared" si="13"/>
        <v>#N/A</v>
      </c>
      <c r="AD61" t="b">
        <f t="shared" si="23"/>
        <v>1</v>
      </c>
      <c r="AE61" s="2">
        <v>2</v>
      </c>
      <c r="AF61" s="4">
        <f t="shared" si="14"/>
        <v>-0.12999999999999901</v>
      </c>
      <c r="AG61" s="4">
        <f t="shared" si="15"/>
        <v>0.12999999999999901</v>
      </c>
      <c r="AH61" s="4">
        <f t="shared" si="24"/>
        <v>7.6805555555554683E-2</v>
      </c>
      <c r="AI61" s="4" t="e">
        <f t="shared" si="16"/>
        <v>#N/A</v>
      </c>
      <c r="AJ61" s="2" t="str">
        <f t="shared" si="17"/>
        <v>July</v>
      </c>
      <c r="AK61" s="2" t="str">
        <f t="shared" si="18"/>
        <v>30</v>
      </c>
      <c r="AL61" s="81">
        <f t="shared" si="19"/>
        <v>30.274398148148148</v>
      </c>
      <c r="AM61" s="81" t="e">
        <f>IF(AJ61='1Month'!$A$3,AL61,NA())</f>
        <v>#N/A</v>
      </c>
    </row>
    <row r="62" spans="1:39">
      <c r="A62" s="76">
        <v>43311</v>
      </c>
      <c r="B62" s="67">
        <v>0.27787037037037038</v>
      </c>
      <c r="C62" s="77">
        <v>43310</v>
      </c>
      <c r="D62" s="67">
        <v>0.9862037037037038</v>
      </c>
      <c r="E62" s="68">
        <v>16.100000000000001</v>
      </c>
      <c r="F62" s="68">
        <v>4.9400000000000004</v>
      </c>
      <c r="G62" s="69">
        <v>18.29</v>
      </c>
      <c r="I62" s="69">
        <v>-26.5</v>
      </c>
      <c r="J62" s="69">
        <v>28.981000000000002</v>
      </c>
      <c r="K62" s="70">
        <v>94.7</v>
      </c>
      <c r="L62" s="4">
        <f t="shared" si="0"/>
        <v>18.18</v>
      </c>
      <c r="M62" s="80">
        <f t="shared" si="1"/>
        <v>43311.277870370373</v>
      </c>
      <c r="N62">
        <f t="shared" si="2"/>
        <v>2458329.5</v>
      </c>
      <c r="O62">
        <f t="shared" si="3"/>
        <v>6.6688888888888886</v>
      </c>
      <c r="P62">
        <f t="shared" si="6"/>
        <v>0.18574948665297741</v>
      </c>
      <c r="Q62">
        <f t="shared" si="7"/>
        <v>459.19282675490427</v>
      </c>
      <c r="R62">
        <f t="shared" si="8"/>
        <v>3.1928267549042744</v>
      </c>
      <c r="S62" s="10">
        <f t="shared" si="4"/>
        <v>19.755631154904275</v>
      </c>
      <c r="T62" s="4">
        <f t="shared" si="9"/>
        <v>18.108000000000001</v>
      </c>
      <c r="U62" s="4">
        <f t="shared" si="10"/>
        <v>9.3599999999999281E-2</v>
      </c>
      <c r="V62" s="4">
        <f t="shared" si="20"/>
        <v>18.094999999999999</v>
      </c>
      <c r="W62" s="4">
        <f t="shared" si="21"/>
        <v>18.27</v>
      </c>
      <c r="X62" s="4">
        <f t="shared" si="22"/>
        <v>18.010000000000002</v>
      </c>
      <c r="Y62" s="4">
        <f t="shared" si="11"/>
        <v>0.25999999999999801</v>
      </c>
      <c r="Z62" s="2">
        <f>ROW()</f>
        <v>62</v>
      </c>
      <c r="AA62" t="b">
        <f t="shared" si="12"/>
        <v>1</v>
      </c>
      <c r="AB62" s="4">
        <f t="shared" si="5"/>
        <v>18.18</v>
      </c>
      <c r="AC62" s="4" t="e">
        <f t="shared" si="13"/>
        <v>#N/A</v>
      </c>
      <c r="AD62" t="b">
        <f t="shared" si="23"/>
        <v>1</v>
      </c>
      <c r="AE62" s="2">
        <v>2</v>
      </c>
      <c r="AF62" s="4">
        <f t="shared" si="14"/>
        <v>-0.12999999999999901</v>
      </c>
      <c r="AG62" s="4">
        <f t="shared" si="15"/>
        <v>0.12999999999999901</v>
      </c>
      <c r="AH62" s="4">
        <f t="shared" si="24"/>
        <v>8.9999999999999858E-2</v>
      </c>
      <c r="AI62" s="4" t="e">
        <f t="shared" si="16"/>
        <v>#N/A</v>
      </c>
      <c r="AJ62" s="2" t="str">
        <f t="shared" si="17"/>
        <v>July</v>
      </c>
      <c r="AK62" s="2" t="str">
        <f t="shared" si="18"/>
        <v>30</v>
      </c>
      <c r="AL62" s="81">
        <f t="shared" si="19"/>
        <v>30.277870370370369</v>
      </c>
      <c r="AM62" s="81" t="e">
        <f>IF(AJ62='1Month'!$A$3,AL62,NA())</f>
        <v>#N/A</v>
      </c>
    </row>
    <row r="63" spans="1:39">
      <c r="A63" s="76">
        <v>43311</v>
      </c>
      <c r="B63" s="67">
        <v>0.28134259259259259</v>
      </c>
      <c r="C63" s="77">
        <v>43310</v>
      </c>
      <c r="D63" s="67">
        <v>0.9896759259259259</v>
      </c>
      <c r="E63" s="68">
        <v>16.100000000000001</v>
      </c>
      <c r="F63" s="68">
        <v>4.9400000000000004</v>
      </c>
      <c r="G63" s="69">
        <v>18.170000000000002</v>
      </c>
      <c r="I63" s="69">
        <v>-26.6</v>
      </c>
      <c r="J63" s="69">
        <v>29.695</v>
      </c>
      <c r="K63" s="70">
        <v>94.7</v>
      </c>
      <c r="L63" s="4">
        <f t="shared" si="0"/>
        <v>18.060000000000002</v>
      </c>
      <c r="M63" s="80">
        <f t="shared" si="1"/>
        <v>43311.281342592592</v>
      </c>
      <c r="N63">
        <f t="shared" si="2"/>
        <v>2458329.5</v>
      </c>
      <c r="O63">
        <f t="shared" si="3"/>
        <v>6.7522222222222226</v>
      </c>
      <c r="P63">
        <f t="shared" si="6"/>
        <v>0.18574948665297741</v>
      </c>
      <c r="Q63">
        <f t="shared" si="7"/>
        <v>459.27638824734595</v>
      </c>
      <c r="R63">
        <f t="shared" si="8"/>
        <v>3.2763882473459489</v>
      </c>
      <c r="S63" s="10">
        <f t="shared" si="4"/>
        <v>19.83919264734595</v>
      </c>
      <c r="T63" s="4">
        <f t="shared" si="9"/>
        <v>18.044</v>
      </c>
      <c r="U63" s="4">
        <f t="shared" si="10"/>
        <v>6.0800000000000409E-2</v>
      </c>
      <c r="V63" s="4">
        <f t="shared" si="20"/>
        <v>18.04</v>
      </c>
      <c r="W63" s="4">
        <f t="shared" si="21"/>
        <v>18.27</v>
      </c>
      <c r="X63" s="4">
        <f t="shared" si="22"/>
        <v>17.95</v>
      </c>
      <c r="Y63" s="4">
        <f t="shared" si="11"/>
        <v>0.32000000000000028</v>
      </c>
      <c r="Z63" s="2">
        <f>ROW()</f>
        <v>63</v>
      </c>
      <c r="AA63" t="b">
        <f t="shared" si="12"/>
        <v>1</v>
      </c>
      <c r="AB63" s="4">
        <f t="shared" si="5"/>
        <v>18.060000000000002</v>
      </c>
      <c r="AC63" s="4" t="e">
        <f t="shared" si="13"/>
        <v>#N/A</v>
      </c>
      <c r="AD63" t="b">
        <f t="shared" si="23"/>
        <v>1</v>
      </c>
      <c r="AE63" s="2">
        <v>2</v>
      </c>
      <c r="AF63" s="4">
        <f t="shared" si="14"/>
        <v>-0.16000000000000014</v>
      </c>
      <c r="AG63" s="4">
        <f t="shared" si="15"/>
        <v>0.16000000000000014</v>
      </c>
      <c r="AH63" s="4">
        <f t="shared" si="24"/>
        <v>0.10166666666666628</v>
      </c>
      <c r="AI63" s="4" t="e">
        <f t="shared" si="16"/>
        <v>#N/A</v>
      </c>
      <c r="AJ63" s="2" t="str">
        <f t="shared" si="17"/>
        <v>July</v>
      </c>
      <c r="AK63" s="2" t="str">
        <f t="shared" si="18"/>
        <v>30</v>
      </c>
      <c r="AL63" s="81">
        <f t="shared" si="19"/>
        <v>30.281342592592594</v>
      </c>
      <c r="AM63" s="81" t="e">
        <f>IF(AJ63='1Month'!$A$3,AL63,NA())</f>
        <v>#N/A</v>
      </c>
    </row>
    <row r="64" spans="1:39">
      <c r="A64" s="76">
        <v>43311</v>
      </c>
      <c r="B64" s="67">
        <v>0.2848148148148148</v>
      </c>
      <c r="C64" s="77">
        <v>43310</v>
      </c>
      <c r="D64" s="67">
        <v>0.99314814814814811</v>
      </c>
      <c r="E64" s="68">
        <v>16.100000000000001</v>
      </c>
      <c r="F64" s="68">
        <v>4.9400000000000004</v>
      </c>
      <c r="G64" s="69">
        <v>18.12</v>
      </c>
      <c r="I64" s="69">
        <v>-26.6</v>
      </c>
      <c r="J64" s="69">
        <v>30.396000000000001</v>
      </c>
      <c r="K64" s="70">
        <v>94.7</v>
      </c>
      <c r="L64" s="4">
        <f t="shared" si="0"/>
        <v>18.010000000000002</v>
      </c>
      <c r="M64" s="80">
        <f t="shared" si="1"/>
        <v>43311.284814814811</v>
      </c>
      <c r="N64">
        <f t="shared" si="2"/>
        <v>2458329.5</v>
      </c>
      <c r="O64">
        <f t="shared" si="3"/>
        <v>6.8355555555555547</v>
      </c>
      <c r="P64">
        <f t="shared" si="6"/>
        <v>0.18574948665297741</v>
      </c>
      <c r="Q64">
        <f t="shared" si="7"/>
        <v>459.35994973978762</v>
      </c>
      <c r="R64">
        <f t="shared" si="8"/>
        <v>3.3599497397876235</v>
      </c>
      <c r="S64" s="10">
        <f t="shared" si="4"/>
        <v>19.922754139787624</v>
      </c>
      <c r="T64" s="4">
        <f t="shared" si="9"/>
        <v>17.992000000000001</v>
      </c>
      <c r="U64" s="4">
        <f t="shared" si="10"/>
        <v>4.5600000000000307E-2</v>
      </c>
      <c r="V64" s="4">
        <f t="shared" si="20"/>
        <v>18.015000000000001</v>
      </c>
      <c r="W64" s="4">
        <f t="shared" si="21"/>
        <v>18.18</v>
      </c>
      <c r="X64" s="4">
        <f t="shared" si="22"/>
        <v>17.920000000000002</v>
      </c>
      <c r="Y64" s="4">
        <f t="shared" si="11"/>
        <v>0.25999999999999801</v>
      </c>
      <c r="Z64" s="2">
        <f>ROW()</f>
        <v>64</v>
      </c>
      <c r="AA64" t="b">
        <f t="shared" si="12"/>
        <v>1</v>
      </c>
      <c r="AB64" s="4">
        <f t="shared" si="5"/>
        <v>18.010000000000002</v>
      </c>
      <c r="AC64" s="4" t="e">
        <f t="shared" si="13"/>
        <v>#N/A</v>
      </c>
      <c r="AD64" t="b">
        <f t="shared" si="23"/>
        <v>1</v>
      </c>
      <c r="AE64" s="2">
        <v>2</v>
      </c>
      <c r="AF64" s="4">
        <f t="shared" si="14"/>
        <v>-0.12999999999999901</v>
      </c>
      <c r="AG64" s="4">
        <f t="shared" si="15"/>
        <v>0.12999999999999901</v>
      </c>
      <c r="AH64" s="4">
        <f t="shared" si="24"/>
        <v>0.1200000000000004</v>
      </c>
      <c r="AI64" s="4" t="e">
        <f t="shared" si="16"/>
        <v>#N/A</v>
      </c>
      <c r="AJ64" s="2" t="str">
        <f t="shared" si="17"/>
        <v>July</v>
      </c>
      <c r="AK64" s="2" t="str">
        <f t="shared" si="18"/>
        <v>30</v>
      </c>
      <c r="AL64" s="81">
        <f t="shared" si="19"/>
        <v>30.284814814814816</v>
      </c>
      <c r="AM64" s="81" t="e">
        <f>IF(AJ64='1Month'!$A$3,AL64,NA())</f>
        <v>#N/A</v>
      </c>
    </row>
    <row r="65" spans="1:39">
      <c r="A65" s="76">
        <v>43311</v>
      </c>
      <c r="B65" s="67">
        <v>0.28828703703703701</v>
      </c>
      <c r="C65" s="77">
        <v>43310</v>
      </c>
      <c r="D65" s="67">
        <v>0.99662037037037043</v>
      </c>
      <c r="E65" s="68">
        <v>15.7</v>
      </c>
      <c r="F65" s="68">
        <v>4.9400000000000004</v>
      </c>
      <c r="G65" s="69">
        <v>18.13</v>
      </c>
      <c r="I65" s="69">
        <v>-26.7</v>
      </c>
      <c r="J65" s="69">
        <v>31.082999999999998</v>
      </c>
      <c r="K65" s="70">
        <v>94.7</v>
      </c>
      <c r="L65" s="4">
        <f t="shared" si="0"/>
        <v>18.02</v>
      </c>
      <c r="M65" s="80">
        <f t="shared" si="1"/>
        <v>43311.288287037038</v>
      </c>
      <c r="N65">
        <f t="shared" si="2"/>
        <v>2458329.5</v>
      </c>
      <c r="O65">
        <f t="shared" si="3"/>
        <v>6.9188888888888886</v>
      </c>
      <c r="P65">
        <f t="shared" si="6"/>
        <v>0.18574948665297741</v>
      </c>
      <c r="Q65">
        <f t="shared" si="7"/>
        <v>459.4435112322293</v>
      </c>
      <c r="R65">
        <f t="shared" si="8"/>
        <v>3.443511232229298</v>
      </c>
      <c r="S65" s="10">
        <f t="shared" si="4"/>
        <v>20.006315632229299</v>
      </c>
      <c r="T65" s="4">
        <f t="shared" si="9"/>
        <v>17.954000000000001</v>
      </c>
      <c r="U65" s="4">
        <f t="shared" si="10"/>
        <v>4.8799999999999955E-2</v>
      </c>
      <c r="V65" s="4">
        <f t="shared" si="20"/>
        <v>17.98</v>
      </c>
      <c r="W65" s="4">
        <f t="shared" si="21"/>
        <v>18.060000000000002</v>
      </c>
      <c r="X65" s="4">
        <f t="shared" si="22"/>
        <v>17.87</v>
      </c>
      <c r="Y65" s="4">
        <f t="shared" si="11"/>
        <v>0.19000000000000128</v>
      </c>
      <c r="Z65" s="2">
        <f>ROW()</f>
        <v>65</v>
      </c>
      <c r="AA65" t="b">
        <f t="shared" si="12"/>
        <v>1</v>
      </c>
      <c r="AB65" s="4">
        <f t="shared" si="5"/>
        <v>18.02</v>
      </c>
      <c r="AC65" s="4" t="e">
        <f t="shared" si="13"/>
        <v>#N/A</v>
      </c>
      <c r="AD65" t="b">
        <f t="shared" si="23"/>
        <v>1</v>
      </c>
      <c r="AE65" s="2">
        <v>2</v>
      </c>
      <c r="AF65" s="4">
        <f t="shared" si="14"/>
        <v>-9.5000000000000639E-2</v>
      </c>
      <c r="AG65" s="4">
        <f t="shared" si="15"/>
        <v>9.5000000000000639E-2</v>
      </c>
      <c r="AH65" s="4">
        <f t="shared" si="24"/>
        <v>0.14083333333333314</v>
      </c>
      <c r="AI65" s="4" t="e">
        <f t="shared" si="16"/>
        <v>#N/A</v>
      </c>
      <c r="AJ65" s="2" t="str">
        <f t="shared" si="17"/>
        <v>July</v>
      </c>
      <c r="AK65" s="2" t="str">
        <f t="shared" si="18"/>
        <v>30</v>
      </c>
      <c r="AL65" s="81">
        <f t="shared" si="19"/>
        <v>30.288287037037037</v>
      </c>
      <c r="AM65" s="81" t="e">
        <f>IF(AJ65='1Month'!$A$3,AL65,NA())</f>
        <v>#N/A</v>
      </c>
    </row>
    <row r="66" spans="1:39">
      <c r="A66" s="76">
        <v>43311</v>
      </c>
      <c r="B66" s="67">
        <v>0.29175925925925927</v>
      </c>
      <c r="C66" s="77">
        <v>43311</v>
      </c>
      <c r="D66" s="67">
        <v>9.2592592592592588E-5</v>
      </c>
      <c r="E66" s="68">
        <v>15.4</v>
      </c>
      <c r="F66" s="68">
        <v>4.9400000000000004</v>
      </c>
      <c r="G66" s="69">
        <v>18.059999999999999</v>
      </c>
      <c r="I66" s="69">
        <v>-26.7</v>
      </c>
      <c r="J66" s="69">
        <v>31.756</v>
      </c>
      <c r="K66" s="70">
        <v>94.7</v>
      </c>
      <c r="L66" s="4">
        <f t="shared" si="0"/>
        <v>17.95</v>
      </c>
      <c r="M66" s="80">
        <f t="shared" si="1"/>
        <v>43311.291759259257</v>
      </c>
      <c r="N66">
        <f t="shared" si="2"/>
        <v>2458329.5</v>
      </c>
      <c r="O66">
        <f t="shared" si="3"/>
        <v>7.0022222222222226</v>
      </c>
      <c r="P66">
        <f t="shared" si="6"/>
        <v>0.18574948665297741</v>
      </c>
      <c r="Q66">
        <f t="shared" si="7"/>
        <v>459.52707272467097</v>
      </c>
      <c r="R66">
        <f t="shared" si="8"/>
        <v>3.5270727246709725</v>
      </c>
      <c r="S66" s="10">
        <f t="shared" si="4"/>
        <v>20.089877124670974</v>
      </c>
      <c r="T66" s="4">
        <f t="shared" si="9"/>
        <v>17.914000000000001</v>
      </c>
      <c r="U66" s="4">
        <f t="shared" si="10"/>
        <v>5.9199999999999163E-2</v>
      </c>
      <c r="V66" s="4">
        <f t="shared" si="20"/>
        <v>17.935000000000002</v>
      </c>
      <c r="W66" s="4">
        <f t="shared" si="21"/>
        <v>18.02</v>
      </c>
      <c r="X66" s="4">
        <f t="shared" si="22"/>
        <v>17.810000000000002</v>
      </c>
      <c r="Y66" s="4">
        <f t="shared" si="11"/>
        <v>0.2099999999999973</v>
      </c>
      <c r="Z66" s="2">
        <f>ROW()</f>
        <v>66</v>
      </c>
      <c r="AA66" t="b">
        <f t="shared" si="12"/>
        <v>1</v>
      </c>
      <c r="AB66" s="4">
        <f t="shared" si="5"/>
        <v>17.95</v>
      </c>
      <c r="AC66" s="4">
        <f t="shared" si="13"/>
        <v>0.94700000000000006</v>
      </c>
      <c r="AD66" t="b">
        <f t="shared" si="23"/>
        <v>1</v>
      </c>
      <c r="AE66" s="2">
        <v>2</v>
      </c>
      <c r="AF66" s="4">
        <f t="shared" si="14"/>
        <v>-0.10499999999999865</v>
      </c>
      <c r="AG66" s="4">
        <f t="shared" si="15"/>
        <v>0.10499999999999865</v>
      </c>
      <c r="AH66" s="4">
        <f t="shared" si="24"/>
        <v>0.1466666666666665</v>
      </c>
      <c r="AI66" s="4">
        <f t="shared" si="16"/>
        <v>0.1</v>
      </c>
      <c r="AJ66" s="2" t="str">
        <f t="shared" si="17"/>
        <v>July</v>
      </c>
      <c r="AK66" s="2" t="str">
        <f t="shared" si="18"/>
        <v>30</v>
      </c>
      <c r="AL66" s="81">
        <f t="shared" si="19"/>
        <v>30.291759259259258</v>
      </c>
      <c r="AM66" s="81" t="e">
        <f>IF(AJ66='1Month'!$A$3,AL66,NA())</f>
        <v>#N/A</v>
      </c>
    </row>
    <row r="67" spans="1:39">
      <c r="A67" s="76">
        <v>43311</v>
      </c>
      <c r="B67" s="67">
        <v>0.29523148148148148</v>
      </c>
      <c r="C67" s="77">
        <v>43311</v>
      </c>
      <c r="D67" s="67">
        <v>3.5648148148148154E-3</v>
      </c>
      <c r="E67" s="68">
        <v>15.4</v>
      </c>
      <c r="F67" s="68">
        <v>4.9400000000000004</v>
      </c>
      <c r="G67" s="69">
        <v>18.03</v>
      </c>
      <c r="I67" s="69">
        <v>-26.7</v>
      </c>
      <c r="J67" s="69">
        <v>32.414000000000001</v>
      </c>
      <c r="K67" s="70">
        <v>94.7</v>
      </c>
      <c r="L67" s="4">
        <f t="shared" si="0"/>
        <v>17.920000000000002</v>
      </c>
      <c r="M67" s="80">
        <f t="shared" si="1"/>
        <v>43311.295231481483</v>
      </c>
      <c r="N67">
        <f t="shared" si="2"/>
        <v>2458329.5</v>
      </c>
      <c r="O67">
        <f t="shared" si="3"/>
        <v>7.0855555555555556</v>
      </c>
      <c r="P67">
        <f t="shared" si="6"/>
        <v>0.18574948665297741</v>
      </c>
      <c r="Q67">
        <f t="shared" si="7"/>
        <v>459.61063421711259</v>
      </c>
      <c r="R67">
        <f t="shared" si="8"/>
        <v>3.6106342171125902</v>
      </c>
      <c r="S67" s="10">
        <f t="shared" si="4"/>
        <v>20.173438617112591</v>
      </c>
      <c r="T67" s="4">
        <f t="shared" si="9"/>
        <v>17.856000000000002</v>
      </c>
      <c r="U67" s="4">
        <f t="shared" si="10"/>
        <v>6.8799999999999528E-2</v>
      </c>
      <c r="V67" s="4">
        <f t="shared" si="20"/>
        <v>17.895000000000003</v>
      </c>
      <c r="W67" s="4">
        <f t="shared" si="21"/>
        <v>18.02</v>
      </c>
      <c r="X67" s="4">
        <f t="shared" si="22"/>
        <v>17.73</v>
      </c>
      <c r="Y67" s="4">
        <f t="shared" si="11"/>
        <v>0.28999999999999915</v>
      </c>
      <c r="Z67" s="2">
        <f>ROW()</f>
        <v>67</v>
      </c>
      <c r="AA67" t="b">
        <f t="shared" si="12"/>
        <v>1</v>
      </c>
      <c r="AB67" s="4">
        <f t="shared" si="5"/>
        <v>17.920000000000002</v>
      </c>
      <c r="AC67" s="4" t="e">
        <f t="shared" si="13"/>
        <v>#N/A</v>
      </c>
      <c r="AD67" t="b">
        <f t="shared" si="23"/>
        <v>1</v>
      </c>
      <c r="AE67" s="2">
        <v>2</v>
      </c>
      <c r="AF67" s="4">
        <f t="shared" si="14"/>
        <v>-0.14499999999999957</v>
      </c>
      <c r="AG67" s="4">
        <f t="shared" si="15"/>
        <v>0.14499999999999957</v>
      </c>
      <c r="AH67" s="4">
        <f t="shared" si="24"/>
        <v>0.13999999999999999</v>
      </c>
      <c r="AI67" s="4" t="e">
        <f t="shared" si="16"/>
        <v>#N/A</v>
      </c>
      <c r="AJ67" s="2" t="str">
        <f t="shared" si="17"/>
        <v>July</v>
      </c>
      <c r="AK67" s="2" t="str">
        <f t="shared" si="18"/>
        <v>30</v>
      </c>
      <c r="AL67" s="81">
        <f t="shared" si="19"/>
        <v>30.29523148148148</v>
      </c>
      <c r="AM67" s="81" t="e">
        <f>IF(AJ67='1Month'!$A$3,AL67,NA())</f>
        <v>#N/A</v>
      </c>
    </row>
    <row r="68" spans="1:39">
      <c r="A68" s="76">
        <v>43311</v>
      </c>
      <c r="B68" s="67">
        <v>0.29870370370370369</v>
      </c>
      <c r="C68" s="77">
        <v>43311</v>
      </c>
      <c r="D68" s="67">
        <v>7.037037037037037E-3</v>
      </c>
      <c r="E68" s="68">
        <v>15.1</v>
      </c>
      <c r="F68" s="68">
        <v>4.9400000000000004</v>
      </c>
      <c r="G68" s="69">
        <v>17.98</v>
      </c>
      <c r="I68" s="69">
        <v>-26.8</v>
      </c>
      <c r="J68" s="69">
        <v>33.055999999999997</v>
      </c>
      <c r="K68" s="70">
        <v>94.6</v>
      </c>
      <c r="L68" s="4">
        <f t="shared" si="0"/>
        <v>17.87</v>
      </c>
      <c r="M68" s="80">
        <f t="shared" si="1"/>
        <v>43311.298703703702</v>
      </c>
      <c r="N68">
        <f t="shared" si="2"/>
        <v>2458329.5</v>
      </c>
      <c r="O68">
        <f t="shared" si="3"/>
        <v>7.1688888888888886</v>
      </c>
      <c r="P68">
        <f t="shared" si="6"/>
        <v>0.18574948665297741</v>
      </c>
      <c r="Q68">
        <f t="shared" si="7"/>
        <v>459.69419570955426</v>
      </c>
      <c r="R68">
        <f t="shared" si="8"/>
        <v>3.6941957095542648</v>
      </c>
      <c r="S68" s="10">
        <f t="shared" si="4"/>
        <v>20.257000109554266</v>
      </c>
      <c r="T68" s="4">
        <f t="shared" si="9"/>
        <v>17.806000000000004</v>
      </c>
      <c r="U68" s="4">
        <f t="shared" si="10"/>
        <v>7.2800000000000156E-2</v>
      </c>
      <c r="V68" s="4">
        <f t="shared" si="20"/>
        <v>17.840000000000003</v>
      </c>
      <c r="W68" s="4">
        <f t="shared" si="21"/>
        <v>17.95</v>
      </c>
      <c r="X68" s="4">
        <f t="shared" si="22"/>
        <v>17.7</v>
      </c>
      <c r="Y68" s="4">
        <f t="shared" si="11"/>
        <v>0.25</v>
      </c>
      <c r="Z68" s="2">
        <f>ROW()</f>
        <v>68</v>
      </c>
      <c r="AA68" t="b">
        <f t="shared" si="12"/>
        <v>1</v>
      </c>
      <c r="AB68" s="4">
        <f t="shared" si="5"/>
        <v>17.87</v>
      </c>
      <c r="AC68" s="4" t="e">
        <f t="shared" si="13"/>
        <v>#N/A</v>
      </c>
      <c r="AD68" t="b">
        <f t="shared" si="23"/>
        <v>1</v>
      </c>
      <c r="AE68" s="2">
        <v>2</v>
      </c>
      <c r="AF68" s="4">
        <f t="shared" si="14"/>
        <v>-0.125</v>
      </c>
      <c r="AG68" s="4">
        <f t="shared" si="15"/>
        <v>0.125</v>
      </c>
      <c r="AH68" s="4">
        <f t="shared" si="24"/>
        <v>0.13333333333333344</v>
      </c>
      <c r="AI68" s="4" t="e">
        <f t="shared" si="16"/>
        <v>#N/A</v>
      </c>
      <c r="AJ68" s="2" t="str">
        <f t="shared" si="17"/>
        <v>July</v>
      </c>
      <c r="AK68" s="2" t="str">
        <f t="shared" si="18"/>
        <v>30</v>
      </c>
      <c r="AL68" s="81">
        <f t="shared" si="19"/>
        <v>30.298703703703705</v>
      </c>
      <c r="AM68" s="81" t="e">
        <f>IF(AJ68='1Month'!$A$3,AL68,NA())</f>
        <v>#N/A</v>
      </c>
    </row>
    <row r="69" spans="1:39">
      <c r="A69" s="76">
        <v>43311</v>
      </c>
      <c r="B69" s="67">
        <v>0.30217592592592596</v>
      </c>
      <c r="C69" s="77">
        <v>43311</v>
      </c>
      <c r="D69" s="67">
        <v>1.050925925925926E-2</v>
      </c>
      <c r="E69" s="68">
        <v>15.1</v>
      </c>
      <c r="F69" s="68">
        <v>4.9400000000000004</v>
      </c>
      <c r="G69" s="69">
        <v>17.920000000000002</v>
      </c>
      <c r="I69" s="69">
        <v>-26.8</v>
      </c>
      <c r="J69" s="69">
        <v>33.683</v>
      </c>
      <c r="K69" s="70">
        <v>94.6</v>
      </c>
      <c r="L69" s="4">
        <f t="shared" si="0"/>
        <v>17.810000000000002</v>
      </c>
      <c r="M69" s="80">
        <f t="shared" si="1"/>
        <v>43311.302175925928</v>
      </c>
      <c r="N69">
        <f t="shared" si="2"/>
        <v>2458329.5</v>
      </c>
      <c r="O69">
        <f t="shared" si="3"/>
        <v>7.2522222222222226</v>
      </c>
      <c r="P69">
        <f t="shared" si="6"/>
        <v>0.18574948665297741</v>
      </c>
      <c r="Q69">
        <f t="shared" si="7"/>
        <v>459.77775720199594</v>
      </c>
      <c r="R69">
        <f t="shared" si="8"/>
        <v>3.7777572019959393</v>
      </c>
      <c r="S69" s="10">
        <f t="shared" si="4"/>
        <v>20.34056160199594</v>
      </c>
      <c r="T69" s="4">
        <f t="shared" si="9"/>
        <v>17.762000000000004</v>
      </c>
      <c r="U69" s="4">
        <f t="shared" si="10"/>
        <v>6.2400000000001656E-2</v>
      </c>
      <c r="V69" s="4">
        <f t="shared" si="20"/>
        <v>17.770000000000003</v>
      </c>
      <c r="W69" s="4">
        <f t="shared" si="21"/>
        <v>17.920000000000002</v>
      </c>
      <c r="X69" s="4">
        <f t="shared" si="22"/>
        <v>17.7</v>
      </c>
      <c r="Y69" s="4">
        <f t="shared" si="11"/>
        <v>0.22000000000000242</v>
      </c>
      <c r="Z69" s="2">
        <f>ROW()</f>
        <v>69</v>
      </c>
      <c r="AA69" t="b">
        <f t="shared" si="12"/>
        <v>1</v>
      </c>
      <c r="AB69" s="4">
        <f t="shared" si="5"/>
        <v>17.810000000000002</v>
      </c>
      <c r="AC69" s="4" t="e">
        <f t="shared" si="13"/>
        <v>#N/A</v>
      </c>
      <c r="AD69" t="b">
        <f t="shared" si="23"/>
        <v>1</v>
      </c>
      <c r="AE69" s="2">
        <v>2</v>
      </c>
      <c r="AF69" s="4">
        <f t="shared" si="14"/>
        <v>-0.11000000000000121</v>
      </c>
      <c r="AG69" s="4">
        <f t="shared" si="15"/>
        <v>0.11000000000000121</v>
      </c>
      <c r="AH69" s="4">
        <f t="shared" si="24"/>
        <v>0.13166666666666682</v>
      </c>
      <c r="AI69" s="4" t="e">
        <f t="shared" si="16"/>
        <v>#N/A</v>
      </c>
      <c r="AJ69" s="2" t="str">
        <f t="shared" si="17"/>
        <v>July</v>
      </c>
      <c r="AK69" s="2" t="str">
        <f t="shared" si="18"/>
        <v>30</v>
      </c>
      <c r="AL69" s="81">
        <f t="shared" si="19"/>
        <v>30.302175925925926</v>
      </c>
      <c r="AM69" s="81" t="e">
        <f>IF(AJ69='1Month'!$A$3,AL69,NA())</f>
        <v>#N/A</v>
      </c>
    </row>
    <row r="70" spans="1:39">
      <c r="A70" s="76">
        <v>43311</v>
      </c>
      <c r="B70" s="67">
        <v>0.30564814814814817</v>
      </c>
      <c r="C70" s="77">
        <v>43311</v>
      </c>
      <c r="D70" s="67">
        <v>1.3981481481481482E-2</v>
      </c>
      <c r="E70" s="68">
        <v>15.1</v>
      </c>
      <c r="F70" s="68">
        <v>4.9400000000000004</v>
      </c>
      <c r="G70" s="69">
        <v>17.84</v>
      </c>
      <c r="I70" s="69">
        <v>-26.9</v>
      </c>
      <c r="J70" s="69">
        <v>34.292999999999999</v>
      </c>
      <c r="K70" s="70">
        <v>94.6</v>
      </c>
      <c r="L70" s="4">
        <f t="shared" si="0"/>
        <v>17.73</v>
      </c>
      <c r="M70" s="80">
        <f t="shared" si="1"/>
        <v>43311.305648148147</v>
      </c>
      <c r="N70">
        <f t="shared" si="2"/>
        <v>2458329.5</v>
      </c>
      <c r="O70">
        <f t="shared" si="3"/>
        <v>7.3355555555555565</v>
      </c>
      <c r="P70">
        <f t="shared" si="6"/>
        <v>0.18574948665297741</v>
      </c>
      <c r="Q70">
        <f t="shared" si="7"/>
        <v>459.86131869443761</v>
      </c>
      <c r="R70">
        <f t="shared" si="8"/>
        <v>3.8613186944376139</v>
      </c>
      <c r="S70" s="10">
        <f t="shared" si="4"/>
        <v>20.424123094437615</v>
      </c>
      <c r="T70" s="4">
        <f t="shared" si="9"/>
        <v>17.718000000000004</v>
      </c>
      <c r="U70" s="4">
        <f t="shared" si="10"/>
        <v>4.1600000000001101E-2</v>
      </c>
      <c r="V70" s="4">
        <f t="shared" si="20"/>
        <v>17.715</v>
      </c>
      <c r="W70" s="4">
        <f t="shared" si="21"/>
        <v>17.87</v>
      </c>
      <c r="X70" s="4">
        <f t="shared" si="22"/>
        <v>17.650000000000002</v>
      </c>
      <c r="Y70" s="4">
        <f t="shared" si="11"/>
        <v>0.21999999999999886</v>
      </c>
      <c r="Z70" s="2">
        <f>ROW()</f>
        <v>70</v>
      </c>
      <c r="AA70" t="b">
        <f t="shared" si="12"/>
        <v>1</v>
      </c>
      <c r="AB70" s="4">
        <f t="shared" si="5"/>
        <v>17.73</v>
      </c>
      <c r="AC70" s="4" t="e">
        <f t="shared" si="13"/>
        <v>#N/A</v>
      </c>
      <c r="AD70" t="b">
        <f t="shared" si="23"/>
        <v>1</v>
      </c>
      <c r="AE70" s="2">
        <v>2</v>
      </c>
      <c r="AF70" s="4">
        <f t="shared" si="14"/>
        <v>-0.10999999999999943</v>
      </c>
      <c r="AG70" s="4">
        <f t="shared" si="15"/>
        <v>0.10999999999999943</v>
      </c>
      <c r="AH70" s="4">
        <f t="shared" si="24"/>
        <v>0.12833333333333355</v>
      </c>
      <c r="AI70" s="4" t="e">
        <f t="shared" si="16"/>
        <v>#N/A</v>
      </c>
      <c r="AJ70" s="2" t="str">
        <f t="shared" si="17"/>
        <v>July</v>
      </c>
      <c r="AK70" s="2" t="str">
        <f t="shared" si="18"/>
        <v>30</v>
      </c>
      <c r="AL70" s="81">
        <f t="shared" si="19"/>
        <v>30.305648148148148</v>
      </c>
      <c r="AM70" s="81" t="e">
        <f>IF(AJ70='1Month'!$A$3,AL70,NA())</f>
        <v>#N/A</v>
      </c>
    </row>
    <row r="71" spans="1:39">
      <c r="A71" s="76">
        <v>43311</v>
      </c>
      <c r="B71" s="67">
        <v>0.30912037037037038</v>
      </c>
      <c r="C71" s="77">
        <v>43311</v>
      </c>
      <c r="D71" s="67">
        <v>1.7453703703703704E-2</v>
      </c>
      <c r="E71" s="68">
        <v>15.1</v>
      </c>
      <c r="F71" s="68">
        <v>4.9400000000000004</v>
      </c>
      <c r="G71" s="69">
        <v>17.809999999999999</v>
      </c>
      <c r="I71" s="69">
        <v>-26.9</v>
      </c>
      <c r="J71" s="69">
        <v>34.887</v>
      </c>
      <c r="K71" s="70">
        <v>94.6</v>
      </c>
      <c r="L71" s="4">
        <f t="shared" si="0"/>
        <v>17.7</v>
      </c>
      <c r="M71" s="80">
        <f t="shared" si="1"/>
        <v>43311.309120370373</v>
      </c>
      <c r="N71">
        <f t="shared" si="2"/>
        <v>2458329.5</v>
      </c>
      <c r="O71">
        <f t="shared" si="3"/>
        <v>7.4188888888888886</v>
      </c>
      <c r="P71">
        <f t="shared" si="6"/>
        <v>0.18574948665297741</v>
      </c>
      <c r="Q71">
        <f t="shared" si="7"/>
        <v>459.94488018687929</v>
      </c>
      <c r="R71">
        <f t="shared" si="8"/>
        <v>3.9448801868792884</v>
      </c>
      <c r="S71" s="10">
        <f t="shared" si="4"/>
        <v>20.507684586879289</v>
      </c>
      <c r="T71" s="4">
        <f t="shared" si="9"/>
        <v>17.684000000000001</v>
      </c>
      <c r="U71" s="4">
        <f t="shared" si="10"/>
        <v>3.1199999999999051E-2</v>
      </c>
      <c r="V71" s="4">
        <f t="shared" si="20"/>
        <v>17.7</v>
      </c>
      <c r="W71" s="4">
        <f t="shared" si="21"/>
        <v>17.810000000000002</v>
      </c>
      <c r="X71" s="4">
        <f t="shared" si="22"/>
        <v>17.64</v>
      </c>
      <c r="Y71" s="4">
        <f t="shared" si="11"/>
        <v>0.17000000000000171</v>
      </c>
      <c r="Z71" s="2">
        <f>ROW()</f>
        <v>71</v>
      </c>
      <c r="AA71" t="b">
        <f t="shared" si="12"/>
        <v>1</v>
      </c>
      <c r="AB71" s="4">
        <f t="shared" si="5"/>
        <v>17.7</v>
      </c>
      <c r="AC71" s="4" t="e">
        <f t="shared" si="13"/>
        <v>#N/A</v>
      </c>
      <c r="AD71" t="b">
        <f t="shared" si="23"/>
        <v>1</v>
      </c>
      <c r="AE71" s="2">
        <v>2</v>
      </c>
      <c r="AF71" s="4">
        <f t="shared" si="14"/>
        <v>-8.5000000000000853E-2</v>
      </c>
      <c r="AG71" s="4">
        <f t="shared" si="15"/>
        <v>8.5000000000000853E-2</v>
      </c>
      <c r="AH71" s="4">
        <f t="shared" si="24"/>
        <v>0.11263888888888977</v>
      </c>
      <c r="AI71" s="4" t="e">
        <f t="shared" si="16"/>
        <v>#N/A</v>
      </c>
      <c r="AJ71" s="2" t="str">
        <f t="shared" si="17"/>
        <v>July</v>
      </c>
      <c r="AK71" s="2" t="str">
        <f t="shared" si="18"/>
        <v>30</v>
      </c>
      <c r="AL71" s="81">
        <f t="shared" si="19"/>
        <v>30.309120370370369</v>
      </c>
      <c r="AM71" s="81" t="e">
        <f>IF(AJ71='1Month'!$A$3,AL71,NA())</f>
        <v>#N/A</v>
      </c>
    </row>
    <row r="72" spans="1:39">
      <c r="A72" s="76">
        <v>43311</v>
      </c>
      <c r="B72" s="67">
        <v>0.31259259259259259</v>
      </c>
      <c r="C72" s="77">
        <v>43311</v>
      </c>
      <c r="D72" s="67">
        <v>2.0925925925925928E-2</v>
      </c>
      <c r="E72" s="68">
        <v>15.1</v>
      </c>
      <c r="F72" s="68">
        <v>4.9400000000000004</v>
      </c>
      <c r="G72" s="69">
        <v>17.809999999999999</v>
      </c>
      <c r="I72" s="69">
        <v>-26.9</v>
      </c>
      <c r="J72" s="69">
        <v>35.462000000000003</v>
      </c>
      <c r="K72" s="70">
        <v>94.6</v>
      </c>
      <c r="L72" s="4">
        <f t="shared" si="0"/>
        <v>17.7</v>
      </c>
      <c r="M72" s="80">
        <f t="shared" si="1"/>
        <v>43311.312592592592</v>
      </c>
      <c r="N72">
        <f t="shared" si="2"/>
        <v>2458329.5</v>
      </c>
      <c r="O72">
        <f t="shared" si="3"/>
        <v>7.5022222222222226</v>
      </c>
      <c r="P72">
        <f t="shared" si="6"/>
        <v>0.18574948665297741</v>
      </c>
      <c r="Q72">
        <f t="shared" si="7"/>
        <v>460.02844167932096</v>
      </c>
      <c r="R72">
        <f t="shared" si="8"/>
        <v>4.028441679320963</v>
      </c>
      <c r="S72" s="10">
        <f t="shared" si="4"/>
        <v>20.591246079320964</v>
      </c>
      <c r="T72" s="4">
        <f t="shared" si="9"/>
        <v>17.654</v>
      </c>
      <c r="U72" s="4">
        <f t="shared" si="10"/>
        <v>3.6799999999998792E-2</v>
      </c>
      <c r="V72" s="4">
        <f t="shared" si="20"/>
        <v>17.675000000000001</v>
      </c>
      <c r="W72" s="4">
        <f t="shared" si="21"/>
        <v>17.73</v>
      </c>
      <c r="X72" s="4">
        <f t="shared" si="22"/>
        <v>17.580000000000002</v>
      </c>
      <c r="Y72" s="4">
        <f t="shared" si="11"/>
        <v>0.14999999999999858</v>
      </c>
      <c r="Z72" s="2">
        <f>ROW()</f>
        <v>72</v>
      </c>
      <c r="AA72" t="b">
        <f t="shared" si="12"/>
        <v>1</v>
      </c>
      <c r="AB72" s="4">
        <f t="shared" si="5"/>
        <v>17.7</v>
      </c>
      <c r="AC72" s="4" t="e">
        <f t="shared" si="13"/>
        <v>#N/A</v>
      </c>
      <c r="AD72" t="b">
        <f t="shared" si="23"/>
        <v>1</v>
      </c>
      <c r="AE72" s="2">
        <v>2</v>
      </c>
      <c r="AF72" s="4">
        <f t="shared" si="14"/>
        <v>-7.4999999999999289E-2</v>
      </c>
      <c r="AG72" s="4">
        <f t="shared" si="15"/>
        <v>7.4999999999999289E-2</v>
      </c>
      <c r="AH72" s="4">
        <f t="shared" si="24"/>
        <v>9.9166666666666473E-2</v>
      </c>
      <c r="AI72" s="4" t="e">
        <f t="shared" si="16"/>
        <v>#N/A</v>
      </c>
      <c r="AJ72" s="2" t="str">
        <f t="shared" si="17"/>
        <v>July</v>
      </c>
      <c r="AK72" s="2" t="str">
        <f t="shared" si="18"/>
        <v>30</v>
      </c>
      <c r="AL72" s="81">
        <f t="shared" si="19"/>
        <v>30.312592592592594</v>
      </c>
      <c r="AM72" s="81" t="e">
        <f>IF(AJ72='1Month'!$A$3,AL72,NA())</f>
        <v>#N/A</v>
      </c>
    </row>
    <row r="73" spans="1:39">
      <c r="A73" s="76">
        <v>43311</v>
      </c>
      <c r="B73" s="67">
        <v>0.3160648148148148</v>
      </c>
      <c r="C73" s="77">
        <v>43311</v>
      </c>
      <c r="D73" s="67">
        <v>2.4398148148148145E-2</v>
      </c>
      <c r="E73" s="68">
        <v>15.1</v>
      </c>
      <c r="F73" s="68">
        <v>4.9400000000000004</v>
      </c>
      <c r="G73" s="69">
        <v>17.760000000000002</v>
      </c>
      <c r="I73" s="69">
        <v>-27</v>
      </c>
      <c r="J73" s="69">
        <v>36.020000000000003</v>
      </c>
      <c r="K73" s="70">
        <v>94.6</v>
      </c>
      <c r="L73" s="4">
        <f t="shared" si="0"/>
        <v>17.650000000000002</v>
      </c>
      <c r="M73" s="80">
        <f t="shared" si="1"/>
        <v>43311.316064814811</v>
      </c>
      <c r="N73">
        <f t="shared" si="2"/>
        <v>2458329.5</v>
      </c>
      <c r="O73">
        <f t="shared" si="3"/>
        <v>7.5855555555555547</v>
      </c>
      <c r="P73">
        <f t="shared" si="6"/>
        <v>0.18574948665297741</v>
      </c>
      <c r="Q73">
        <f t="shared" si="7"/>
        <v>460.11200317176264</v>
      </c>
      <c r="R73">
        <f t="shared" si="8"/>
        <v>4.1120031717626375</v>
      </c>
      <c r="S73" s="10">
        <f t="shared" si="4"/>
        <v>20.674807571762639</v>
      </c>
      <c r="T73" s="4">
        <f t="shared" si="9"/>
        <v>17.624000000000002</v>
      </c>
      <c r="U73" s="4">
        <f t="shared" si="10"/>
        <v>4.7199999999999423E-2</v>
      </c>
      <c r="V73" s="4">
        <f t="shared" si="20"/>
        <v>17.645000000000003</v>
      </c>
      <c r="W73" s="4">
        <f t="shared" si="21"/>
        <v>17.7</v>
      </c>
      <c r="X73" s="4">
        <f t="shared" si="22"/>
        <v>17.55</v>
      </c>
      <c r="Y73" s="4">
        <f t="shared" si="11"/>
        <v>0.14999999999999858</v>
      </c>
      <c r="Z73" s="2">
        <f>ROW()</f>
        <v>73</v>
      </c>
      <c r="AA73" t="b">
        <f t="shared" si="12"/>
        <v>1</v>
      </c>
      <c r="AB73" s="4">
        <f t="shared" si="5"/>
        <v>17.650000000000002</v>
      </c>
      <c r="AC73" s="4" t="e">
        <f t="shared" si="13"/>
        <v>#N/A</v>
      </c>
      <c r="AD73" t="b">
        <f t="shared" si="23"/>
        <v>1</v>
      </c>
      <c r="AE73" s="2">
        <v>2</v>
      </c>
      <c r="AF73" s="4">
        <f t="shared" si="14"/>
        <v>-7.4999999999999289E-2</v>
      </c>
      <c r="AG73" s="4">
        <f t="shared" si="15"/>
        <v>7.4999999999999289E-2</v>
      </c>
      <c r="AH73" s="4">
        <f t="shared" si="24"/>
        <v>8.5000000000000256E-2</v>
      </c>
      <c r="AI73" s="4" t="e">
        <f t="shared" si="16"/>
        <v>#N/A</v>
      </c>
      <c r="AJ73" s="2" t="str">
        <f t="shared" si="17"/>
        <v>July</v>
      </c>
      <c r="AK73" s="2" t="str">
        <f t="shared" si="18"/>
        <v>30</v>
      </c>
      <c r="AL73" s="81">
        <f t="shared" si="19"/>
        <v>30.316064814814816</v>
      </c>
      <c r="AM73" s="81" t="e">
        <f>IF(AJ73='1Month'!$A$3,AL73,NA())</f>
        <v>#N/A</v>
      </c>
    </row>
    <row r="74" spans="1:39">
      <c r="A74" s="76">
        <v>43311</v>
      </c>
      <c r="B74" s="67">
        <v>0.31953703703703701</v>
      </c>
      <c r="C74" s="77">
        <v>43311</v>
      </c>
      <c r="D74" s="67">
        <v>2.7870370370370368E-2</v>
      </c>
      <c r="E74" s="68">
        <v>14.8</v>
      </c>
      <c r="F74" s="68">
        <v>4.9400000000000004</v>
      </c>
      <c r="G74" s="69">
        <v>17.75</v>
      </c>
      <c r="I74" s="69">
        <v>-27</v>
      </c>
      <c r="J74" s="69">
        <v>36.558999999999997</v>
      </c>
      <c r="K74" s="70">
        <v>94.5</v>
      </c>
      <c r="L74" s="4">
        <f t="shared" si="0"/>
        <v>17.64</v>
      </c>
      <c r="M74" s="80">
        <f t="shared" si="1"/>
        <v>43311.319537037038</v>
      </c>
      <c r="N74">
        <f t="shared" si="2"/>
        <v>2458329.5</v>
      </c>
      <c r="O74">
        <f t="shared" si="3"/>
        <v>7.6688888888888886</v>
      </c>
      <c r="P74">
        <f t="shared" si="6"/>
        <v>0.18574948665297741</v>
      </c>
      <c r="Q74">
        <f t="shared" si="7"/>
        <v>460.19556466420426</v>
      </c>
      <c r="R74">
        <f t="shared" si="8"/>
        <v>4.1955646642042552</v>
      </c>
      <c r="S74" s="10">
        <f t="shared" si="4"/>
        <v>20.758369064204256</v>
      </c>
      <c r="T74" s="4">
        <f t="shared" si="9"/>
        <v>17.594000000000001</v>
      </c>
      <c r="U74" s="4">
        <f t="shared" si="10"/>
        <v>4.0800000000000128E-2</v>
      </c>
      <c r="V74" s="4">
        <f t="shared" si="20"/>
        <v>17.61</v>
      </c>
      <c r="W74" s="4">
        <f t="shared" si="21"/>
        <v>17.7</v>
      </c>
      <c r="X74" s="4">
        <f t="shared" si="22"/>
        <v>17.55</v>
      </c>
      <c r="Y74" s="4">
        <f t="shared" si="11"/>
        <v>0.14999999999999858</v>
      </c>
      <c r="Z74" s="2">
        <f>ROW()</f>
        <v>74</v>
      </c>
      <c r="AA74" t="b">
        <f t="shared" si="12"/>
        <v>1</v>
      </c>
      <c r="AB74" s="4">
        <f t="shared" si="5"/>
        <v>17.64</v>
      </c>
      <c r="AC74" s="4" t="e">
        <f t="shared" si="13"/>
        <v>#N/A</v>
      </c>
      <c r="AD74" t="b">
        <f t="shared" si="23"/>
        <v>1</v>
      </c>
      <c r="AE74" s="2">
        <v>2</v>
      </c>
      <c r="AF74" s="4">
        <f t="shared" si="14"/>
        <v>-7.4999999999999289E-2</v>
      </c>
      <c r="AG74" s="4">
        <f t="shared" si="15"/>
        <v>7.4999999999999289E-2</v>
      </c>
      <c r="AH74" s="4">
        <f t="shared" si="24"/>
        <v>7.7499999999999972E-2</v>
      </c>
      <c r="AI74" s="4" t="e">
        <f t="shared" si="16"/>
        <v>#N/A</v>
      </c>
      <c r="AJ74" s="2" t="str">
        <f t="shared" si="17"/>
        <v>July</v>
      </c>
      <c r="AK74" s="2" t="str">
        <f t="shared" si="18"/>
        <v>30</v>
      </c>
      <c r="AL74" s="81">
        <f t="shared" si="19"/>
        <v>30.319537037037037</v>
      </c>
      <c r="AM74" s="81" t="e">
        <f>IF(AJ74='1Month'!$A$3,AL74,NA())</f>
        <v>#N/A</v>
      </c>
    </row>
    <row r="75" spans="1:39">
      <c r="A75" s="76">
        <v>43311</v>
      </c>
      <c r="B75" s="67">
        <v>0.32300925925925927</v>
      </c>
      <c r="C75" s="77">
        <v>43311</v>
      </c>
      <c r="D75" s="67">
        <v>3.1342592592592596E-2</v>
      </c>
      <c r="E75" s="68">
        <v>14.8</v>
      </c>
      <c r="F75" s="68">
        <v>4.9400000000000004</v>
      </c>
      <c r="G75" s="69">
        <v>17.690000000000001</v>
      </c>
      <c r="I75" s="69">
        <v>-27</v>
      </c>
      <c r="J75" s="69">
        <v>37.079000000000001</v>
      </c>
      <c r="K75" s="70">
        <v>94.5</v>
      </c>
      <c r="L75" s="4">
        <f t="shared" si="0"/>
        <v>17.580000000000002</v>
      </c>
      <c r="M75" s="80">
        <f t="shared" si="1"/>
        <v>43311.323009259257</v>
      </c>
      <c r="N75">
        <f t="shared" si="2"/>
        <v>2458329.5</v>
      </c>
      <c r="O75">
        <f t="shared" si="3"/>
        <v>7.7522222222222226</v>
      </c>
      <c r="P75">
        <f t="shared" si="6"/>
        <v>0.18574948665297741</v>
      </c>
      <c r="Q75">
        <f t="shared" si="7"/>
        <v>460.27912615664593</v>
      </c>
      <c r="R75">
        <f t="shared" si="8"/>
        <v>4.2791261566459298</v>
      </c>
      <c r="S75" s="10">
        <f t="shared" si="4"/>
        <v>20.841930556645931</v>
      </c>
      <c r="T75" s="4">
        <f t="shared" si="9"/>
        <v>17.577999999999996</v>
      </c>
      <c r="U75" s="4">
        <f t="shared" si="10"/>
        <v>2.5599999999999311E-2</v>
      </c>
      <c r="V75" s="4">
        <f t="shared" si="20"/>
        <v>17.575000000000003</v>
      </c>
      <c r="W75" s="4">
        <f t="shared" si="21"/>
        <v>17.650000000000002</v>
      </c>
      <c r="X75" s="4">
        <f t="shared" si="22"/>
        <v>17.55</v>
      </c>
      <c r="Y75" s="4">
        <f t="shared" si="11"/>
        <v>0.10000000000000142</v>
      </c>
      <c r="Z75" s="2">
        <f>ROW()</f>
        <v>75</v>
      </c>
      <c r="AA75" t="b">
        <f t="shared" si="12"/>
        <v>1</v>
      </c>
      <c r="AB75" s="4">
        <f t="shared" si="5"/>
        <v>17.580000000000002</v>
      </c>
      <c r="AC75" s="4" t="e">
        <f t="shared" si="13"/>
        <v>#N/A</v>
      </c>
      <c r="AD75" t="b">
        <f t="shared" si="23"/>
        <v>1</v>
      </c>
      <c r="AE75" s="2">
        <v>2</v>
      </c>
      <c r="AF75" s="4">
        <f t="shared" si="14"/>
        <v>-5.0000000000000711E-2</v>
      </c>
      <c r="AG75" s="4">
        <f t="shared" si="15"/>
        <v>5.0000000000000711E-2</v>
      </c>
      <c r="AH75" s="4">
        <f t="shared" si="24"/>
        <v>7.2777777777777011E-2</v>
      </c>
      <c r="AI75" s="4" t="e">
        <f t="shared" si="16"/>
        <v>#N/A</v>
      </c>
      <c r="AJ75" s="2" t="str">
        <f t="shared" si="17"/>
        <v>July</v>
      </c>
      <c r="AK75" s="2" t="str">
        <f t="shared" si="18"/>
        <v>30</v>
      </c>
      <c r="AL75" s="81">
        <f t="shared" si="19"/>
        <v>30.323009259259258</v>
      </c>
      <c r="AM75" s="81" t="e">
        <f>IF(AJ75='1Month'!$A$3,AL75,NA())</f>
        <v>#N/A</v>
      </c>
    </row>
    <row r="76" spans="1:39">
      <c r="A76" s="76">
        <v>43311</v>
      </c>
      <c r="B76" s="67">
        <v>0.32648148148148148</v>
      </c>
      <c r="C76" s="77">
        <v>43311</v>
      </c>
      <c r="D76" s="67">
        <v>3.4814814814814812E-2</v>
      </c>
      <c r="E76" s="68">
        <v>14.8</v>
      </c>
      <c r="F76" s="68">
        <v>4.9400000000000004</v>
      </c>
      <c r="G76" s="69">
        <v>17.66</v>
      </c>
      <c r="I76" s="69">
        <v>-27.1</v>
      </c>
      <c r="J76" s="69">
        <v>37.578000000000003</v>
      </c>
      <c r="K76" s="70">
        <v>94.5</v>
      </c>
      <c r="L76" s="4">
        <f t="shared" si="0"/>
        <v>17.55</v>
      </c>
      <c r="M76" s="80">
        <f t="shared" si="1"/>
        <v>43311.326481481483</v>
      </c>
      <c r="N76">
        <f t="shared" si="2"/>
        <v>2458329.5</v>
      </c>
      <c r="O76">
        <f t="shared" si="3"/>
        <v>7.8355555555555556</v>
      </c>
      <c r="P76">
        <f t="shared" si="6"/>
        <v>0.18574948665297741</v>
      </c>
      <c r="Q76">
        <f t="shared" si="7"/>
        <v>460.3626876490876</v>
      </c>
      <c r="R76">
        <f t="shared" si="8"/>
        <v>4.3626876490876043</v>
      </c>
      <c r="S76" s="10">
        <f t="shared" si="4"/>
        <v>20.925492049087605</v>
      </c>
      <c r="T76" s="4">
        <f t="shared" si="9"/>
        <v>17.564</v>
      </c>
      <c r="U76" s="4">
        <f t="shared" si="10"/>
        <v>1.1200000000000187E-2</v>
      </c>
      <c r="V76" s="4">
        <f t="shared" si="20"/>
        <v>17.57</v>
      </c>
      <c r="W76" s="4">
        <f t="shared" si="21"/>
        <v>17.64</v>
      </c>
      <c r="X76" s="4">
        <f t="shared" si="22"/>
        <v>17.55</v>
      </c>
      <c r="Y76" s="4">
        <f t="shared" si="11"/>
        <v>8.9999999999999858E-2</v>
      </c>
      <c r="Z76" s="2">
        <f>ROW()</f>
        <v>76</v>
      </c>
      <c r="AA76" t="b">
        <f t="shared" si="12"/>
        <v>1</v>
      </c>
      <c r="AB76" s="4">
        <f t="shared" si="5"/>
        <v>17.55</v>
      </c>
      <c r="AC76" s="4" t="e">
        <f t="shared" si="13"/>
        <v>#N/A</v>
      </c>
      <c r="AD76" t="b">
        <f t="shared" si="23"/>
        <v>1</v>
      </c>
      <c r="AE76" s="2">
        <v>2</v>
      </c>
      <c r="AF76" s="4">
        <f t="shared" si="14"/>
        <v>-4.4999999999999929E-2</v>
      </c>
      <c r="AG76" s="4">
        <f t="shared" si="15"/>
        <v>4.4999999999999929E-2</v>
      </c>
      <c r="AH76" s="4">
        <f t="shared" si="24"/>
        <v>7.1944444444444741E-2</v>
      </c>
      <c r="AI76" s="4" t="e">
        <f t="shared" si="16"/>
        <v>#N/A</v>
      </c>
      <c r="AJ76" s="2" t="str">
        <f t="shared" si="17"/>
        <v>July</v>
      </c>
      <c r="AK76" s="2" t="str">
        <f t="shared" si="18"/>
        <v>30</v>
      </c>
      <c r="AL76" s="81">
        <f t="shared" si="19"/>
        <v>30.32648148148148</v>
      </c>
      <c r="AM76" s="81" t="e">
        <f>IF(AJ76='1Month'!$A$3,AL76,NA())</f>
        <v>#N/A</v>
      </c>
    </row>
    <row r="77" spans="1:39">
      <c r="A77" s="76">
        <v>43311</v>
      </c>
      <c r="B77" s="67">
        <v>0.32995370370370369</v>
      </c>
      <c r="C77" s="77">
        <v>43311</v>
      </c>
      <c r="D77" s="67">
        <v>3.8287037037037036E-2</v>
      </c>
      <c r="E77" s="68">
        <v>14.8</v>
      </c>
      <c r="F77" s="68">
        <v>4.9400000000000004</v>
      </c>
      <c r="G77" s="69">
        <v>17.66</v>
      </c>
      <c r="I77" s="69">
        <v>-27.1</v>
      </c>
      <c r="J77" s="69">
        <v>38.058</v>
      </c>
      <c r="K77" s="70">
        <v>94.5</v>
      </c>
      <c r="L77" s="4">
        <f t="shared" ref="L77:L140" si="25">G77-$AB$8</f>
        <v>17.55</v>
      </c>
      <c r="M77" s="80">
        <f t="shared" ref="M77:M140" si="26">A77+B77</f>
        <v>43311.329953703702</v>
      </c>
      <c r="N77">
        <f t="shared" ref="N77:N140" si="27">A77+2415018.5</f>
        <v>2458329.5</v>
      </c>
      <c r="O77">
        <f t="shared" ref="O77:O140" si="28">(B77-INT(B77))*24</f>
        <v>7.9188888888888886</v>
      </c>
      <c r="P77">
        <f t="shared" si="6"/>
        <v>0.18574948665297741</v>
      </c>
      <c r="Q77">
        <f t="shared" si="7"/>
        <v>460.44624914152928</v>
      </c>
      <c r="R77">
        <f t="shared" si="8"/>
        <v>4.4462491415292789</v>
      </c>
      <c r="S77" s="10">
        <f t="shared" ref="S77:S140" si="29">IF(R77+($AB$6/15)&gt;=0,(R77+($AB$6/15)),(R77+($AB$6/15)+24))</f>
        <v>21.00905354152928</v>
      </c>
      <c r="T77" s="4">
        <f t="shared" si="9"/>
        <v>17.544000000000004</v>
      </c>
      <c r="U77" s="4">
        <f t="shared" si="10"/>
        <v>2.5599999999997892E-2</v>
      </c>
      <c r="V77" s="4">
        <f t="shared" ref="V77:V140" si="30">MEDIAN(L75:L80)</f>
        <v>17.560000000000002</v>
      </c>
      <c r="W77" s="4">
        <f t="shared" ref="W77:W140" si="31">MAX(L75:L80)</f>
        <v>17.580000000000002</v>
      </c>
      <c r="X77" s="4">
        <f t="shared" ref="X77:X140" si="32">MIN(L75:L80)</f>
        <v>17.48</v>
      </c>
      <c r="Y77" s="4">
        <f t="shared" si="11"/>
        <v>0.10000000000000142</v>
      </c>
      <c r="Z77" s="2">
        <f>ROW()</f>
        <v>77</v>
      </c>
      <c r="AA77" t="b">
        <f t="shared" si="12"/>
        <v>1</v>
      </c>
      <c r="AB77" s="4">
        <f t="shared" ref="AB77:AB140" si="33">IF(AA77,L77,NA())</f>
        <v>17.55</v>
      </c>
      <c r="AC77" s="4" t="e">
        <f t="shared" si="13"/>
        <v>#N/A</v>
      </c>
      <c r="AD77" t="b">
        <f t="shared" si="23"/>
        <v>1</v>
      </c>
      <c r="AE77" s="2">
        <v>2</v>
      </c>
      <c r="AF77" s="4">
        <f t="shared" si="14"/>
        <v>-5.0000000000000711E-2</v>
      </c>
      <c r="AG77" s="4">
        <f t="shared" si="15"/>
        <v>5.0000000000000711E-2</v>
      </c>
      <c r="AH77" s="4">
        <f t="shared" si="24"/>
        <v>8.166666666666611E-2</v>
      </c>
      <c r="AI77" s="4" t="e">
        <f t="shared" si="16"/>
        <v>#N/A</v>
      </c>
      <c r="AJ77" s="2" t="str">
        <f t="shared" si="17"/>
        <v>July</v>
      </c>
      <c r="AK77" s="2" t="str">
        <f t="shared" si="18"/>
        <v>30</v>
      </c>
      <c r="AL77" s="81">
        <f t="shared" si="19"/>
        <v>30.329953703703705</v>
      </c>
      <c r="AM77" s="81" t="e">
        <f>IF(AJ77='1Month'!$A$3,AL77,NA())</f>
        <v>#N/A</v>
      </c>
    </row>
    <row r="78" spans="1:39">
      <c r="A78" s="76">
        <v>43311</v>
      </c>
      <c r="B78" s="67">
        <v>0.33342592592592596</v>
      </c>
      <c r="C78" s="77">
        <v>43311</v>
      </c>
      <c r="D78" s="67">
        <v>4.1759259259259253E-2</v>
      </c>
      <c r="E78" s="68">
        <v>14.8</v>
      </c>
      <c r="F78" s="68">
        <v>4.9400000000000004</v>
      </c>
      <c r="G78" s="69">
        <v>17.68</v>
      </c>
      <c r="I78" s="69">
        <v>-27.2</v>
      </c>
      <c r="J78" s="69">
        <v>38.515999999999998</v>
      </c>
      <c r="K78" s="70">
        <v>94.5</v>
      </c>
      <c r="L78" s="4">
        <f t="shared" si="25"/>
        <v>17.57</v>
      </c>
      <c r="M78" s="80">
        <f t="shared" si="26"/>
        <v>43311.333425925928</v>
      </c>
      <c r="N78">
        <f t="shared" si="27"/>
        <v>2458329.5</v>
      </c>
      <c r="O78">
        <f t="shared" si="28"/>
        <v>8.0022222222222226</v>
      </c>
      <c r="P78">
        <f t="shared" ref="P78:P141" si="34">(N78-2451545)/36525</f>
        <v>0.18574948665297741</v>
      </c>
      <c r="Q78">
        <f t="shared" ref="Q78:Q141" si="35">6.697374558+(2400.051336*P78)+(0.000025862*(P78^2))+(O78*1.0027379093)</f>
        <v>460.52981063397095</v>
      </c>
      <c r="R78">
        <f t="shared" ref="R78:R141" si="36">ABS(Q78)-(INT(ABS(Q78)/24)*24)</f>
        <v>4.5298106339709534</v>
      </c>
      <c r="S78" s="10">
        <f t="shared" si="29"/>
        <v>21.092615033970954</v>
      </c>
      <c r="T78" s="4">
        <f t="shared" ref="T78:T141" si="37">AVERAGE(L77:L81)</f>
        <v>17.521999999999998</v>
      </c>
      <c r="U78" s="4">
        <f t="shared" ref="U78:U141" si="38">AVEDEV(L77:L81)</f>
        <v>4.960000000000022E-2</v>
      </c>
      <c r="V78" s="4">
        <f t="shared" si="30"/>
        <v>17.55</v>
      </c>
      <c r="W78" s="4">
        <f t="shared" si="31"/>
        <v>17.57</v>
      </c>
      <c r="X78" s="4">
        <f t="shared" si="32"/>
        <v>17.440000000000001</v>
      </c>
      <c r="Y78" s="4">
        <f t="shared" ref="Y78:Y141" si="39">W78-X78</f>
        <v>0.12999999999999901</v>
      </c>
      <c r="Z78" s="2">
        <f>ROW()</f>
        <v>78</v>
      </c>
      <c r="AA78" t="b">
        <f t="shared" ref="AA78:AA141" si="40">J78&gt;$AB$5</f>
        <v>1</v>
      </c>
      <c r="AB78" s="4">
        <f t="shared" si="33"/>
        <v>17.57</v>
      </c>
      <c r="AC78" s="4" t="e">
        <f t="shared" ref="AC78:AC141" si="41">IF(D78&lt;0.001,K78/100,NA())</f>
        <v>#N/A</v>
      </c>
      <c r="AD78" t="b">
        <f t="shared" ref="AD78:AD141" si="42">OR(AA76:AA81)</f>
        <v>1</v>
      </c>
      <c r="AE78" s="2">
        <v>2</v>
      </c>
      <c r="AF78" s="4">
        <f t="shared" ref="AF78:AF141" si="43">-Y78/2</f>
        <v>-6.4999999999999503E-2</v>
      </c>
      <c r="AG78" s="4">
        <f t="shared" ref="AG78:AG141" si="44">Y78/2</f>
        <v>6.4999999999999503E-2</v>
      </c>
      <c r="AH78" s="4">
        <f t="shared" si="24"/>
        <v>9.0972222222222676E-2</v>
      </c>
      <c r="AI78" s="4" t="e">
        <f t="shared" ref="AI78:AI141" si="45">IF(D78&lt;0.001,0.1,NA())</f>
        <v>#N/A</v>
      </c>
      <c r="AJ78" s="2" t="str">
        <f t="shared" ref="AJ78:AJ141" si="46">TEXT(A78,"mmmm")</f>
        <v>July</v>
      </c>
      <c r="AK78" s="2" t="str">
        <f t="shared" ref="AK78:AK141" si="47">TEXT(A78,"dd")</f>
        <v>30</v>
      </c>
      <c r="AL78" s="81">
        <f t="shared" ref="AL78:AL141" si="48">AK78+B78</f>
        <v>30.333425925925926</v>
      </c>
      <c r="AM78" s="81" t="e">
        <f>IF(AJ78='1Month'!$A$3,AL78,NA())</f>
        <v>#N/A</v>
      </c>
    </row>
    <row r="79" spans="1:39">
      <c r="A79" s="76">
        <v>43311</v>
      </c>
      <c r="B79" s="67">
        <v>0.33689814814814811</v>
      </c>
      <c r="C79" s="77">
        <v>43311</v>
      </c>
      <c r="D79" s="67">
        <v>4.5231481481481484E-2</v>
      </c>
      <c r="E79" s="68">
        <v>14.8</v>
      </c>
      <c r="F79" s="68">
        <v>4.9400000000000004</v>
      </c>
      <c r="G79" s="69">
        <v>17.68</v>
      </c>
      <c r="I79" s="69">
        <v>-27.2</v>
      </c>
      <c r="J79" s="69">
        <v>38.951999999999998</v>
      </c>
      <c r="K79" s="70">
        <v>94.5</v>
      </c>
      <c r="L79" s="4">
        <f t="shared" si="25"/>
        <v>17.57</v>
      </c>
      <c r="M79" s="80">
        <f t="shared" si="26"/>
        <v>43311.336898148147</v>
      </c>
      <c r="N79">
        <f t="shared" si="27"/>
        <v>2458329.5</v>
      </c>
      <c r="O79">
        <f t="shared" si="28"/>
        <v>8.0855555555555547</v>
      </c>
      <c r="P79">
        <f t="shared" si="34"/>
        <v>0.18574948665297741</v>
      </c>
      <c r="Q79">
        <f t="shared" si="35"/>
        <v>460.61337212641263</v>
      </c>
      <c r="R79">
        <f t="shared" si="36"/>
        <v>4.6133721264126279</v>
      </c>
      <c r="S79" s="10">
        <f t="shared" si="29"/>
        <v>21.176176526412629</v>
      </c>
      <c r="T79" s="4">
        <f t="shared" si="37"/>
        <v>17.490000000000002</v>
      </c>
      <c r="U79" s="4">
        <f t="shared" si="38"/>
        <v>6.4000000000000057E-2</v>
      </c>
      <c r="V79" s="4">
        <f t="shared" si="30"/>
        <v>17.515000000000001</v>
      </c>
      <c r="W79" s="4">
        <f t="shared" si="31"/>
        <v>17.57</v>
      </c>
      <c r="X79" s="4">
        <f t="shared" si="32"/>
        <v>17.39</v>
      </c>
      <c r="Y79" s="4">
        <f t="shared" si="39"/>
        <v>0.17999999999999972</v>
      </c>
      <c r="Z79" s="2">
        <f>ROW()</f>
        <v>79</v>
      </c>
      <c r="AA79" t="b">
        <f t="shared" si="40"/>
        <v>1</v>
      </c>
      <c r="AB79" s="4">
        <f t="shared" si="33"/>
        <v>17.57</v>
      </c>
      <c r="AC79" s="4" t="e">
        <f t="shared" si="41"/>
        <v>#N/A</v>
      </c>
      <c r="AD79" t="b">
        <f t="shared" si="42"/>
        <v>1</v>
      </c>
      <c r="AE79" s="2">
        <v>2</v>
      </c>
      <c r="AF79" s="4">
        <f t="shared" si="43"/>
        <v>-8.9999999999999858E-2</v>
      </c>
      <c r="AG79" s="4">
        <f t="shared" si="44"/>
        <v>8.9999999999999858E-2</v>
      </c>
      <c r="AH79" s="4">
        <f t="shared" si="24"/>
        <v>9.5000000000000043E-2</v>
      </c>
      <c r="AI79" s="4" t="e">
        <f t="shared" si="45"/>
        <v>#N/A</v>
      </c>
      <c r="AJ79" s="2" t="str">
        <f t="shared" si="46"/>
        <v>July</v>
      </c>
      <c r="AK79" s="2" t="str">
        <f t="shared" si="47"/>
        <v>30</v>
      </c>
      <c r="AL79" s="81">
        <f t="shared" si="48"/>
        <v>30.336898148148148</v>
      </c>
      <c r="AM79" s="81" t="e">
        <f>IF(AJ79='1Month'!$A$3,AL79,NA())</f>
        <v>#N/A</v>
      </c>
    </row>
    <row r="80" spans="1:39">
      <c r="A80" s="76">
        <v>43311</v>
      </c>
      <c r="B80" s="67">
        <v>0.34037037037037038</v>
      </c>
      <c r="C80" s="77">
        <v>43311</v>
      </c>
      <c r="D80" s="67">
        <v>4.87037037037037E-2</v>
      </c>
      <c r="E80" s="68">
        <v>14.8</v>
      </c>
      <c r="F80" s="68">
        <v>4.9400000000000004</v>
      </c>
      <c r="G80" s="69">
        <v>17.59</v>
      </c>
      <c r="I80" s="69">
        <v>-27.2</v>
      </c>
      <c r="J80" s="69">
        <v>39.366999999999997</v>
      </c>
      <c r="K80" s="70">
        <v>94.5</v>
      </c>
      <c r="L80" s="4">
        <f t="shared" si="25"/>
        <v>17.48</v>
      </c>
      <c r="M80" s="80">
        <f t="shared" si="26"/>
        <v>43311.340370370373</v>
      </c>
      <c r="N80">
        <f t="shared" si="27"/>
        <v>2458329.5</v>
      </c>
      <c r="O80">
        <f t="shared" si="28"/>
        <v>8.1688888888888886</v>
      </c>
      <c r="P80">
        <f t="shared" si="34"/>
        <v>0.18574948665297741</v>
      </c>
      <c r="Q80">
        <f t="shared" si="35"/>
        <v>460.6969336188543</v>
      </c>
      <c r="R80">
        <f t="shared" si="36"/>
        <v>4.6969336188543025</v>
      </c>
      <c r="S80" s="10">
        <f t="shared" si="29"/>
        <v>21.259738018854303</v>
      </c>
      <c r="T80" s="4">
        <f t="shared" si="37"/>
        <v>17.448</v>
      </c>
      <c r="U80" s="4">
        <f t="shared" si="38"/>
        <v>6.1599999999999967E-2</v>
      </c>
      <c r="V80" s="4">
        <f t="shared" si="30"/>
        <v>17.46</v>
      </c>
      <c r="W80" s="4">
        <f t="shared" si="31"/>
        <v>17.57</v>
      </c>
      <c r="X80" s="4">
        <f t="shared" si="32"/>
        <v>17.36</v>
      </c>
      <c r="Y80" s="4">
        <f t="shared" si="39"/>
        <v>0.21000000000000085</v>
      </c>
      <c r="Z80" s="2">
        <f>ROW()</f>
        <v>80</v>
      </c>
      <c r="AA80" t="b">
        <f t="shared" si="40"/>
        <v>1</v>
      </c>
      <c r="AB80" s="4">
        <f t="shared" si="33"/>
        <v>17.48</v>
      </c>
      <c r="AC80" s="4" t="e">
        <f t="shared" si="41"/>
        <v>#N/A</v>
      </c>
      <c r="AD80" t="b">
        <f t="shared" si="42"/>
        <v>1</v>
      </c>
      <c r="AE80" s="2">
        <v>2</v>
      </c>
      <c r="AF80" s="4">
        <f t="shared" si="43"/>
        <v>-0.10500000000000043</v>
      </c>
      <c r="AG80" s="4">
        <f t="shared" si="44"/>
        <v>0.10500000000000043</v>
      </c>
      <c r="AH80" s="4">
        <f t="shared" si="24"/>
        <v>9.2499999999999957E-2</v>
      </c>
      <c r="AI80" s="4" t="e">
        <f t="shared" si="45"/>
        <v>#N/A</v>
      </c>
      <c r="AJ80" s="2" t="str">
        <f t="shared" si="46"/>
        <v>July</v>
      </c>
      <c r="AK80" s="2" t="str">
        <f t="shared" si="47"/>
        <v>30</v>
      </c>
      <c r="AL80" s="81">
        <f t="shared" si="48"/>
        <v>30.340370370370369</v>
      </c>
      <c r="AM80" s="81" t="e">
        <f>IF(AJ80='1Month'!$A$3,AL80,NA())</f>
        <v>#N/A</v>
      </c>
    </row>
    <row r="81" spans="1:39">
      <c r="A81" s="76">
        <v>43311</v>
      </c>
      <c r="B81" s="67">
        <v>0.34384259259259259</v>
      </c>
      <c r="C81" s="77">
        <v>43311</v>
      </c>
      <c r="D81" s="67">
        <v>5.2175925925925924E-2</v>
      </c>
      <c r="E81" s="68">
        <v>14.8</v>
      </c>
      <c r="F81" s="68">
        <v>4.9400000000000004</v>
      </c>
      <c r="G81" s="69">
        <v>17.55</v>
      </c>
      <c r="I81" s="69">
        <v>-27.3</v>
      </c>
      <c r="J81" s="69">
        <v>39.758000000000003</v>
      </c>
      <c r="K81" s="70">
        <v>94.4</v>
      </c>
      <c r="L81" s="4">
        <f t="shared" si="25"/>
        <v>17.440000000000001</v>
      </c>
      <c r="M81" s="80">
        <f t="shared" si="26"/>
        <v>43311.343842592592</v>
      </c>
      <c r="N81">
        <f t="shared" si="27"/>
        <v>2458329.5</v>
      </c>
      <c r="O81">
        <f t="shared" si="28"/>
        <v>8.2522222222222226</v>
      </c>
      <c r="P81">
        <f t="shared" si="34"/>
        <v>0.18574948665297741</v>
      </c>
      <c r="Q81">
        <f t="shared" si="35"/>
        <v>460.78049511129598</v>
      </c>
      <c r="R81">
        <f t="shared" si="36"/>
        <v>4.780495111295977</v>
      </c>
      <c r="S81" s="10">
        <f t="shared" si="29"/>
        <v>21.343299511295978</v>
      </c>
      <c r="T81" s="4">
        <f t="shared" si="37"/>
        <v>17.399999999999999</v>
      </c>
      <c r="U81" s="4">
        <f t="shared" si="38"/>
        <v>4.7999999999999689E-2</v>
      </c>
      <c r="V81" s="4">
        <f t="shared" si="30"/>
        <v>17.414999999999999</v>
      </c>
      <c r="W81" s="4">
        <f t="shared" si="31"/>
        <v>17.57</v>
      </c>
      <c r="X81" s="4">
        <f t="shared" si="32"/>
        <v>17.330000000000002</v>
      </c>
      <c r="Y81" s="4">
        <f t="shared" si="39"/>
        <v>0.23999999999999844</v>
      </c>
      <c r="Z81" s="2">
        <f>ROW()</f>
        <v>81</v>
      </c>
      <c r="AA81" t="b">
        <f t="shared" si="40"/>
        <v>1</v>
      </c>
      <c r="AB81" s="4">
        <f t="shared" si="33"/>
        <v>17.440000000000001</v>
      </c>
      <c r="AC81" s="4" t="e">
        <f t="shared" si="41"/>
        <v>#N/A</v>
      </c>
      <c r="AD81" t="b">
        <f t="shared" si="42"/>
        <v>1</v>
      </c>
      <c r="AE81" s="2">
        <v>2</v>
      </c>
      <c r="AF81" s="4">
        <f t="shared" si="43"/>
        <v>-0.11999999999999922</v>
      </c>
      <c r="AG81" s="4">
        <f t="shared" si="44"/>
        <v>0.11999999999999922</v>
      </c>
      <c r="AH81" s="4">
        <f t="shared" si="24"/>
        <v>8.3888888888888971E-2</v>
      </c>
      <c r="AI81" s="4" t="e">
        <f t="shared" si="45"/>
        <v>#N/A</v>
      </c>
      <c r="AJ81" s="2" t="str">
        <f t="shared" si="46"/>
        <v>July</v>
      </c>
      <c r="AK81" s="2" t="str">
        <f t="shared" si="47"/>
        <v>30</v>
      </c>
      <c r="AL81" s="81">
        <f t="shared" si="48"/>
        <v>30.343842592592594</v>
      </c>
      <c r="AM81" s="81" t="e">
        <f>IF(AJ81='1Month'!$A$3,AL81,NA())</f>
        <v>#N/A</v>
      </c>
    </row>
    <row r="82" spans="1:39">
      <c r="A82" s="76">
        <v>43311</v>
      </c>
      <c r="B82" s="67">
        <v>0.3473148148148148</v>
      </c>
      <c r="C82" s="77">
        <v>43311</v>
      </c>
      <c r="D82" s="67">
        <v>5.5648148148148148E-2</v>
      </c>
      <c r="E82" s="68">
        <v>14.8</v>
      </c>
      <c r="F82" s="68">
        <v>4.9400000000000004</v>
      </c>
      <c r="G82" s="69">
        <v>17.5</v>
      </c>
      <c r="I82" s="69">
        <v>-27.3</v>
      </c>
      <c r="J82" s="69">
        <v>40.125999999999998</v>
      </c>
      <c r="K82" s="70">
        <v>94.4</v>
      </c>
      <c r="L82" s="4">
        <f t="shared" si="25"/>
        <v>17.39</v>
      </c>
      <c r="M82" s="80">
        <f t="shared" si="26"/>
        <v>43311.347314814811</v>
      </c>
      <c r="N82">
        <f t="shared" si="27"/>
        <v>2458329.5</v>
      </c>
      <c r="O82">
        <f t="shared" si="28"/>
        <v>8.3355555555555547</v>
      </c>
      <c r="P82">
        <f t="shared" si="34"/>
        <v>0.18574948665297741</v>
      </c>
      <c r="Q82">
        <f t="shared" si="35"/>
        <v>460.86405660373759</v>
      </c>
      <c r="R82">
        <f t="shared" si="36"/>
        <v>4.8640566037375947</v>
      </c>
      <c r="S82" s="10">
        <f t="shared" si="29"/>
        <v>21.426861003737596</v>
      </c>
      <c r="T82" s="4">
        <f t="shared" si="37"/>
        <v>17.368000000000002</v>
      </c>
      <c r="U82" s="4">
        <f t="shared" si="38"/>
        <v>3.760000000000048E-2</v>
      </c>
      <c r="V82" s="4">
        <f t="shared" si="30"/>
        <v>17.375</v>
      </c>
      <c r="W82" s="4">
        <f t="shared" si="31"/>
        <v>17.48</v>
      </c>
      <c r="X82" s="4">
        <f t="shared" si="32"/>
        <v>17.32</v>
      </c>
      <c r="Y82" s="4">
        <f t="shared" si="39"/>
        <v>0.16000000000000014</v>
      </c>
      <c r="Z82" s="2">
        <f>ROW()</f>
        <v>82</v>
      </c>
      <c r="AA82" t="b">
        <f t="shared" si="40"/>
        <v>1</v>
      </c>
      <c r="AB82" s="4">
        <f t="shared" si="33"/>
        <v>17.39</v>
      </c>
      <c r="AC82" s="4" t="e">
        <f t="shared" si="41"/>
        <v>#N/A</v>
      </c>
      <c r="AD82" t="b">
        <f t="shared" si="42"/>
        <v>1</v>
      </c>
      <c r="AE82" s="2">
        <v>2</v>
      </c>
      <c r="AF82" s="4">
        <f t="shared" si="43"/>
        <v>-8.0000000000000071E-2</v>
      </c>
      <c r="AG82" s="4">
        <f t="shared" si="44"/>
        <v>8.0000000000000071E-2</v>
      </c>
      <c r="AH82" s="4">
        <f t="shared" si="24"/>
        <v>7.6666666666666508E-2</v>
      </c>
      <c r="AI82" s="4" t="e">
        <f t="shared" si="45"/>
        <v>#N/A</v>
      </c>
      <c r="AJ82" s="2" t="str">
        <f t="shared" si="46"/>
        <v>July</v>
      </c>
      <c r="AK82" s="2" t="str">
        <f t="shared" si="47"/>
        <v>30</v>
      </c>
      <c r="AL82" s="81">
        <f t="shared" si="48"/>
        <v>30.347314814814816</v>
      </c>
      <c r="AM82" s="81" t="e">
        <f>IF(AJ82='1Month'!$A$3,AL82,NA())</f>
        <v>#N/A</v>
      </c>
    </row>
    <row r="83" spans="1:39">
      <c r="A83" s="76">
        <v>43311</v>
      </c>
      <c r="B83" s="67">
        <v>0.35078703703703701</v>
      </c>
      <c r="C83" s="77">
        <v>43311</v>
      </c>
      <c r="D83" s="67">
        <v>5.9120370370370372E-2</v>
      </c>
      <c r="E83" s="68">
        <v>14.8</v>
      </c>
      <c r="F83" s="68">
        <v>4.9400000000000004</v>
      </c>
      <c r="G83" s="69">
        <v>17.47</v>
      </c>
      <c r="I83" s="69">
        <v>-27.4</v>
      </c>
      <c r="J83" s="69">
        <v>40.470999999999997</v>
      </c>
      <c r="K83" s="70">
        <v>94.4</v>
      </c>
      <c r="L83" s="4">
        <f t="shared" si="25"/>
        <v>17.36</v>
      </c>
      <c r="M83" s="80">
        <f t="shared" si="26"/>
        <v>43311.350787037038</v>
      </c>
      <c r="N83">
        <f t="shared" si="27"/>
        <v>2458329.5</v>
      </c>
      <c r="O83">
        <f t="shared" si="28"/>
        <v>8.4188888888888886</v>
      </c>
      <c r="P83">
        <f t="shared" si="34"/>
        <v>0.18574948665297741</v>
      </c>
      <c r="Q83">
        <f t="shared" si="35"/>
        <v>460.94761809617927</v>
      </c>
      <c r="R83">
        <f t="shared" si="36"/>
        <v>4.9476180961792693</v>
      </c>
      <c r="S83" s="10">
        <f t="shared" si="29"/>
        <v>21.51042249617927</v>
      </c>
      <c r="T83" s="4">
        <f t="shared" si="37"/>
        <v>17.350000000000001</v>
      </c>
      <c r="U83" s="4">
        <f t="shared" si="38"/>
        <v>1.9999999999999574E-2</v>
      </c>
      <c r="V83" s="4">
        <f t="shared" si="30"/>
        <v>17.355</v>
      </c>
      <c r="W83" s="4">
        <f t="shared" si="31"/>
        <v>17.440000000000001</v>
      </c>
      <c r="X83" s="4">
        <f t="shared" si="32"/>
        <v>17.32</v>
      </c>
      <c r="Y83" s="4">
        <f t="shared" si="39"/>
        <v>0.12000000000000099</v>
      </c>
      <c r="Z83" s="2">
        <f>ROW()</f>
        <v>83</v>
      </c>
      <c r="AA83" t="b">
        <f t="shared" si="40"/>
        <v>1</v>
      </c>
      <c r="AB83" s="4">
        <f t="shared" si="33"/>
        <v>17.36</v>
      </c>
      <c r="AC83" s="4" t="e">
        <f t="shared" si="41"/>
        <v>#N/A</v>
      </c>
      <c r="AD83" t="b">
        <f t="shared" si="42"/>
        <v>1</v>
      </c>
      <c r="AE83" s="2">
        <v>2</v>
      </c>
      <c r="AF83" s="4">
        <f t="shared" si="43"/>
        <v>-6.0000000000000497E-2</v>
      </c>
      <c r="AG83" s="4">
        <f t="shared" si="44"/>
        <v>6.0000000000000497E-2</v>
      </c>
      <c r="AH83" s="4">
        <f t="shared" si="24"/>
        <v>7.333333333333325E-2</v>
      </c>
      <c r="AI83" s="4" t="e">
        <f t="shared" si="45"/>
        <v>#N/A</v>
      </c>
      <c r="AJ83" s="2" t="str">
        <f t="shared" si="46"/>
        <v>July</v>
      </c>
      <c r="AK83" s="2" t="str">
        <f t="shared" si="47"/>
        <v>30</v>
      </c>
      <c r="AL83" s="81">
        <f t="shared" si="48"/>
        <v>30.350787037037037</v>
      </c>
      <c r="AM83" s="81" t="e">
        <f>IF(AJ83='1Month'!$A$3,AL83,NA())</f>
        <v>#N/A</v>
      </c>
    </row>
    <row r="84" spans="1:39">
      <c r="A84" s="76">
        <v>43311</v>
      </c>
      <c r="B84" s="67">
        <v>0.35425925925925927</v>
      </c>
      <c r="C84" s="77">
        <v>43311</v>
      </c>
      <c r="D84" s="67">
        <v>6.2592592592592589E-2</v>
      </c>
      <c r="E84" s="68">
        <v>14.8</v>
      </c>
      <c r="F84" s="68">
        <v>4.9400000000000004</v>
      </c>
      <c r="G84" s="69">
        <v>17.440000000000001</v>
      </c>
      <c r="I84" s="69">
        <v>-27.4</v>
      </c>
      <c r="J84" s="69">
        <v>40.790999999999997</v>
      </c>
      <c r="K84" s="70">
        <v>94.4</v>
      </c>
      <c r="L84" s="4">
        <f t="shared" si="25"/>
        <v>17.330000000000002</v>
      </c>
      <c r="M84" s="80">
        <f t="shared" si="26"/>
        <v>43311.354259259257</v>
      </c>
      <c r="N84">
        <f t="shared" si="27"/>
        <v>2458329.5</v>
      </c>
      <c r="O84">
        <f t="shared" si="28"/>
        <v>8.5022222222222226</v>
      </c>
      <c r="P84">
        <f t="shared" si="34"/>
        <v>0.18574948665297741</v>
      </c>
      <c r="Q84">
        <f t="shared" si="35"/>
        <v>461.03117958862094</v>
      </c>
      <c r="R84">
        <f t="shared" si="36"/>
        <v>5.0311795886209438</v>
      </c>
      <c r="S84" s="10">
        <f t="shared" si="29"/>
        <v>21.593983988620945</v>
      </c>
      <c r="T84" s="4">
        <f t="shared" si="37"/>
        <v>17.353999999999999</v>
      </c>
      <c r="U84" s="4">
        <f t="shared" si="38"/>
        <v>2.4799999999999045E-2</v>
      </c>
      <c r="V84" s="4">
        <f t="shared" si="30"/>
        <v>17.355</v>
      </c>
      <c r="W84" s="4">
        <f t="shared" si="31"/>
        <v>17.41</v>
      </c>
      <c r="X84" s="4">
        <f t="shared" si="32"/>
        <v>17.32</v>
      </c>
      <c r="Y84" s="4">
        <f t="shared" si="39"/>
        <v>8.9999999999999858E-2</v>
      </c>
      <c r="Z84" s="2">
        <f>ROW()</f>
        <v>84</v>
      </c>
      <c r="AA84" t="b">
        <f t="shared" si="40"/>
        <v>1</v>
      </c>
      <c r="AB84" s="4">
        <f t="shared" si="33"/>
        <v>17.330000000000002</v>
      </c>
      <c r="AC84" s="4" t="e">
        <f t="shared" si="41"/>
        <v>#N/A</v>
      </c>
      <c r="AD84" t="b">
        <f t="shared" si="42"/>
        <v>1</v>
      </c>
      <c r="AE84" s="2">
        <v>2</v>
      </c>
      <c r="AF84" s="4">
        <f t="shared" si="43"/>
        <v>-4.4999999999999929E-2</v>
      </c>
      <c r="AG84" s="4">
        <f t="shared" si="44"/>
        <v>4.4999999999999929E-2</v>
      </c>
      <c r="AH84" s="4">
        <f t="shared" ref="AH84:AH147" si="49">AVEDEV(L79:L90)</f>
        <v>7.2500000000000078E-2</v>
      </c>
      <c r="AI84" s="4" t="e">
        <f t="shared" si="45"/>
        <v>#N/A</v>
      </c>
      <c r="AJ84" s="2" t="str">
        <f t="shared" si="46"/>
        <v>July</v>
      </c>
      <c r="AK84" s="2" t="str">
        <f t="shared" si="47"/>
        <v>30</v>
      </c>
      <c r="AL84" s="81">
        <f t="shared" si="48"/>
        <v>30.354259259259258</v>
      </c>
      <c r="AM84" s="81" t="e">
        <f>IF(AJ84='1Month'!$A$3,AL84,NA())</f>
        <v>#N/A</v>
      </c>
    </row>
    <row r="85" spans="1:39">
      <c r="A85" s="76">
        <v>43311</v>
      </c>
      <c r="B85" s="67">
        <v>0.35773148148148143</v>
      </c>
      <c r="C85" s="77">
        <v>43311</v>
      </c>
      <c r="D85" s="67">
        <v>6.6064814814814812E-2</v>
      </c>
      <c r="E85" s="68">
        <v>14.5</v>
      </c>
      <c r="F85" s="68">
        <v>4.9400000000000004</v>
      </c>
      <c r="G85" s="69">
        <v>17.43</v>
      </c>
      <c r="I85" s="69">
        <v>-27.4</v>
      </c>
      <c r="J85" s="69">
        <v>41.085999999999999</v>
      </c>
      <c r="K85" s="70">
        <v>94.4</v>
      </c>
      <c r="L85" s="4">
        <f t="shared" si="25"/>
        <v>17.32</v>
      </c>
      <c r="M85" s="80">
        <f t="shared" si="26"/>
        <v>43311.357731481483</v>
      </c>
      <c r="N85">
        <f t="shared" si="27"/>
        <v>2458329.5</v>
      </c>
      <c r="O85">
        <f t="shared" si="28"/>
        <v>8.5855555555555547</v>
      </c>
      <c r="P85">
        <f t="shared" si="34"/>
        <v>0.18574948665297741</v>
      </c>
      <c r="Q85">
        <f t="shared" si="35"/>
        <v>461.11474108106262</v>
      </c>
      <c r="R85">
        <f t="shared" si="36"/>
        <v>5.1147410810626184</v>
      </c>
      <c r="S85" s="10">
        <f t="shared" si="29"/>
        <v>21.677545481062619</v>
      </c>
      <c r="T85" s="4">
        <f t="shared" si="37"/>
        <v>17.376000000000001</v>
      </c>
      <c r="U85" s="4">
        <f t="shared" si="38"/>
        <v>5.1199999999999336E-2</v>
      </c>
      <c r="V85" s="4">
        <f t="shared" si="30"/>
        <v>17.355</v>
      </c>
      <c r="W85" s="4">
        <f t="shared" si="31"/>
        <v>17.47</v>
      </c>
      <c r="X85" s="4">
        <f t="shared" si="32"/>
        <v>17.32</v>
      </c>
      <c r="Y85" s="4">
        <f t="shared" si="39"/>
        <v>0.14999999999999858</v>
      </c>
      <c r="Z85" s="2">
        <f>ROW()</f>
        <v>85</v>
      </c>
      <c r="AA85" t="b">
        <f t="shared" si="40"/>
        <v>1</v>
      </c>
      <c r="AB85" s="4">
        <f t="shared" si="33"/>
        <v>17.32</v>
      </c>
      <c r="AC85" s="4" t="e">
        <f t="shared" si="41"/>
        <v>#N/A</v>
      </c>
      <c r="AD85" t="b">
        <f t="shared" si="42"/>
        <v>1</v>
      </c>
      <c r="AE85" s="2">
        <v>2</v>
      </c>
      <c r="AF85" s="4">
        <f t="shared" si="43"/>
        <v>-7.4999999999999289E-2</v>
      </c>
      <c r="AG85" s="4">
        <f t="shared" si="44"/>
        <v>7.4999999999999289E-2</v>
      </c>
      <c r="AH85" s="4">
        <f t="shared" si="49"/>
        <v>7.7499999999999972E-2</v>
      </c>
      <c r="AI85" s="4" t="e">
        <f t="shared" si="45"/>
        <v>#N/A</v>
      </c>
      <c r="AJ85" s="2" t="str">
        <f t="shared" si="46"/>
        <v>July</v>
      </c>
      <c r="AK85" s="2" t="str">
        <f t="shared" si="47"/>
        <v>30</v>
      </c>
      <c r="AL85" s="81">
        <f t="shared" si="48"/>
        <v>30.35773148148148</v>
      </c>
      <c r="AM85" s="81" t="e">
        <f>IF(AJ85='1Month'!$A$3,AL85,NA())</f>
        <v>#N/A</v>
      </c>
    </row>
    <row r="86" spans="1:39">
      <c r="A86" s="76">
        <v>43311</v>
      </c>
      <c r="B86" s="67">
        <v>0.36120370370370369</v>
      </c>
      <c r="C86" s="77">
        <v>43311</v>
      </c>
      <c r="D86" s="67">
        <v>6.9537037037037036E-2</v>
      </c>
      <c r="E86" s="68">
        <v>14.5</v>
      </c>
      <c r="F86" s="68">
        <v>4.9400000000000004</v>
      </c>
      <c r="G86" s="69">
        <v>17.46</v>
      </c>
      <c r="I86" s="69">
        <v>-27.5</v>
      </c>
      <c r="J86" s="69">
        <v>41.356000000000002</v>
      </c>
      <c r="K86" s="70">
        <v>94.4</v>
      </c>
      <c r="L86" s="4">
        <f t="shared" si="25"/>
        <v>17.350000000000001</v>
      </c>
      <c r="M86" s="80">
        <f t="shared" si="26"/>
        <v>43311.361203703702</v>
      </c>
      <c r="N86">
        <f t="shared" si="27"/>
        <v>2458329.5</v>
      </c>
      <c r="O86">
        <f t="shared" si="28"/>
        <v>8.6688888888888886</v>
      </c>
      <c r="P86">
        <f t="shared" si="34"/>
        <v>0.18574948665297741</v>
      </c>
      <c r="Q86">
        <f t="shared" si="35"/>
        <v>461.19830257350429</v>
      </c>
      <c r="R86">
        <f t="shared" si="36"/>
        <v>5.1983025735042929</v>
      </c>
      <c r="S86" s="10">
        <f t="shared" si="29"/>
        <v>21.761106973504294</v>
      </c>
      <c r="T86" s="4">
        <f t="shared" si="37"/>
        <v>17.411999999999999</v>
      </c>
      <c r="U86" s="4">
        <f t="shared" si="38"/>
        <v>6.2399999999999525E-2</v>
      </c>
      <c r="V86" s="4">
        <f t="shared" si="30"/>
        <v>17.380000000000003</v>
      </c>
      <c r="W86" s="4">
        <f t="shared" si="31"/>
        <v>17.510000000000002</v>
      </c>
      <c r="X86" s="4">
        <f t="shared" si="32"/>
        <v>17.32</v>
      </c>
      <c r="Y86" s="4">
        <f t="shared" si="39"/>
        <v>0.19000000000000128</v>
      </c>
      <c r="Z86" s="2">
        <f>ROW()</f>
        <v>86</v>
      </c>
      <c r="AA86" t="b">
        <f t="shared" si="40"/>
        <v>1</v>
      </c>
      <c r="AB86" s="4">
        <f t="shared" si="33"/>
        <v>17.350000000000001</v>
      </c>
      <c r="AC86" s="4" t="e">
        <f t="shared" si="41"/>
        <v>#N/A</v>
      </c>
      <c r="AD86" t="b">
        <f t="shared" si="42"/>
        <v>1</v>
      </c>
      <c r="AE86" s="2">
        <v>2</v>
      </c>
      <c r="AF86" s="4">
        <f t="shared" si="43"/>
        <v>-9.5000000000000639E-2</v>
      </c>
      <c r="AG86" s="4">
        <f t="shared" si="44"/>
        <v>9.5000000000000639E-2</v>
      </c>
      <c r="AH86" s="4">
        <f t="shared" si="49"/>
        <v>8.583333333333254E-2</v>
      </c>
      <c r="AI86" s="4" t="e">
        <f t="shared" si="45"/>
        <v>#N/A</v>
      </c>
      <c r="AJ86" s="2" t="str">
        <f t="shared" si="46"/>
        <v>July</v>
      </c>
      <c r="AK86" s="2" t="str">
        <f t="shared" si="47"/>
        <v>30</v>
      </c>
      <c r="AL86" s="81">
        <f t="shared" si="48"/>
        <v>30.361203703703705</v>
      </c>
      <c r="AM86" s="81" t="e">
        <f>IF(AJ86='1Month'!$A$3,AL86,NA())</f>
        <v>#N/A</v>
      </c>
    </row>
    <row r="87" spans="1:39">
      <c r="A87" s="76">
        <v>43311</v>
      </c>
      <c r="B87" s="67">
        <v>0.36467592592592596</v>
      </c>
      <c r="C87" s="77">
        <v>43311</v>
      </c>
      <c r="D87" s="67">
        <v>7.300925925925926E-2</v>
      </c>
      <c r="E87" s="68">
        <v>14.5</v>
      </c>
      <c r="F87" s="68">
        <v>4.9400000000000004</v>
      </c>
      <c r="G87" s="69">
        <v>17.52</v>
      </c>
      <c r="I87" s="69">
        <v>-27.5</v>
      </c>
      <c r="J87" s="69">
        <v>41.6</v>
      </c>
      <c r="K87" s="70">
        <v>94.3</v>
      </c>
      <c r="L87" s="4">
        <f t="shared" si="25"/>
        <v>17.41</v>
      </c>
      <c r="M87" s="80">
        <f t="shared" si="26"/>
        <v>43311.364675925928</v>
      </c>
      <c r="N87">
        <f t="shared" si="27"/>
        <v>2458329.5</v>
      </c>
      <c r="O87">
        <f t="shared" si="28"/>
        <v>8.7522222222222226</v>
      </c>
      <c r="P87">
        <f t="shared" si="34"/>
        <v>0.18574948665297741</v>
      </c>
      <c r="Q87">
        <f t="shared" si="35"/>
        <v>461.28186406594597</v>
      </c>
      <c r="R87">
        <f t="shared" si="36"/>
        <v>5.2818640659459675</v>
      </c>
      <c r="S87" s="10">
        <f t="shared" si="29"/>
        <v>21.844668465945968</v>
      </c>
      <c r="T87" s="4">
        <f t="shared" si="37"/>
        <v>17.46</v>
      </c>
      <c r="U87" s="4">
        <f t="shared" si="38"/>
        <v>6.4000000000000057E-2</v>
      </c>
      <c r="V87" s="4">
        <f t="shared" si="30"/>
        <v>17.439999999999998</v>
      </c>
      <c r="W87" s="4">
        <f t="shared" si="31"/>
        <v>17.560000000000002</v>
      </c>
      <c r="X87" s="4">
        <f t="shared" si="32"/>
        <v>17.32</v>
      </c>
      <c r="Y87" s="4">
        <f t="shared" si="39"/>
        <v>0.24000000000000199</v>
      </c>
      <c r="Z87" s="2">
        <f>ROW()</f>
        <v>87</v>
      </c>
      <c r="AA87" t="b">
        <f t="shared" si="40"/>
        <v>1</v>
      </c>
      <c r="AB87" s="4">
        <f t="shared" si="33"/>
        <v>17.41</v>
      </c>
      <c r="AC87" s="4" t="e">
        <f t="shared" si="41"/>
        <v>#N/A</v>
      </c>
      <c r="AD87" t="b">
        <f t="shared" si="42"/>
        <v>1</v>
      </c>
      <c r="AE87" s="2">
        <v>2</v>
      </c>
      <c r="AF87" s="4">
        <f t="shared" si="43"/>
        <v>-0.12000000000000099</v>
      </c>
      <c r="AG87" s="4">
        <f t="shared" si="44"/>
        <v>0.12000000000000099</v>
      </c>
      <c r="AH87" s="4">
        <f t="shared" si="49"/>
        <v>0.10083333333333311</v>
      </c>
      <c r="AI87" s="4" t="e">
        <f t="shared" si="45"/>
        <v>#N/A</v>
      </c>
      <c r="AJ87" s="2" t="str">
        <f t="shared" si="46"/>
        <v>July</v>
      </c>
      <c r="AK87" s="2" t="str">
        <f t="shared" si="47"/>
        <v>30</v>
      </c>
      <c r="AL87" s="81">
        <f t="shared" si="48"/>
        <v>30.364675925925926</v>
      </c>
      <c r="AM87" s="81" t="e">
        <f>IF(AJ87='1Month'!$A$3,AL87,NA())</f>
        <v>#N/A</v>
      </c>
    </row>
    <row r="88" spans="1:39">
      <c r="A88" s="76">
        <v>43311</v>
      </c>
      <c r="B88" s="67">
        <v>0.36814814814814811</v>
      </c>
      <c r="C88" s="77">
        <v>43311</v>
      </c>
      <c r="D88" s="67">
        <v>7.6481481481481484E-2</v>
      </c>
      <c r="E88" s="68">
        <v>14.5</v>
      </c>
      <c r="F88" s="68">
        <v>4.9400000000000004</v>
      </c>
      <c r="G88" s="69">
        <v>17.579999999999998</v>
      </c>
      <c r="I88" s="69">
        <v>-27.5</v>
      </c>
      <c r="J88" s="69">
        <v>41.817999999999998</v>
      </c>
      <c r="K88" s="70">
        <v>94.3</v>
      </c>
      <c r="L88" s="4">
        <f t="shared" si="25"/>
        <v>17.47</v>
      </c>
      <c r="M88" s="80">
        <f t="shared" si="26"/>
        <v>43311.368148148147</v>
      </c>
      <c r="N88">
        <f t="shared" si="27"/>
        <v>2458329.5</v>
      </c>
      <c r="O88">
        <f t="shared" si="28"/>
        <v>8.8355555555555547</v>
      </c>
      <c r="P88">
        <f t="shared" si="34"/>
        <v>0.18574948665297741</v>
      </c>
      <c r="Q88">
        <f t="shared" si="35"/>
        <v>461.36542555838764</v>
      </c>
      <c r="R88">
        <f t="shared" si="36"/>
        <v>5.365425558387642</v>
      </c>
      <c r="S88" s="10">
        <f t="shared" si="29"/>
        <v>21.928229958387643</v>
      </c>
      <c r="T88" s="4">
        <f t="shared" si="37"/>
        <v>17.515999999999998</v>
      </c>
      <c r="U88" s="4">
        <f t="shared" si="38"/>
        <v>6.3199999999999784E-2</v>
      </c>
      <c r="V88" s="4">
        <f t="shared" si="30"/>
        <v>17.490000000000002</v>
      </c>
      <c r="W88" s="4">
        <f t="shared" si="31"/>
        <v>17.63</v>
      </c>
      <c r="X88" s="4">
        <f t="shared" si="32"/>
        <v>17.350000000000001</v>
      </c>
      <c r="Y88" s="4">
        <f t="shared" si="39"/>
        <v>0.27999999999999758</v>
      </c>
      <c r="Z88" s="2">
        <f>ROW()</f>
        <v>88</v>
      </c>
      <c r="AA88" t="b">
        <f t="shared" si="40"/>
        <v>1</v>
      </c>
      <c r="AB88" s="4">
        <f t="shared" si="33"/>
        <v>17.47</v>
      </c>
      <c r="AC88" s="4" t="e">
        <f t="shared" si="41"/>
        <v>#N/A</v>
      </c>
      <c r="AD88" t="b">
        <f t="shared" si="42"/>
        <v>1</v>
      </c>
      <c r="AE88" s="2">
        <v>2</v>
      </c>
      <c r="AF88" s="4">
        <f t="shared" si="43"/>
        <v>-0.13999999999999879</v>
      </c>
      <c r="AG88" s="4">
        <f t="shared" si="44"/>
        <v>0.13999999999999879</v>
      </c>
      <c r="AH88" s="4">
        <f t="shared" si="49"/>
        <v>0.10666666666666676</v>
      </c>
      <c r="AI88" s="4" t="e">
        <f t="shared" si="45"/>
        <v>#N/A</v>
      </c>
      <c r="AJ88" s="2" t="str">
        <f t="shared" si="46"/>
        <v>July</v>
      </c>
      <c r="AK88" s="2" t="str">
        <f t="shared" si="47"/>
        <v>30</v>
      </c>
      <c r="AL88" s="81">
        <f t="shared" si="48"/>
        <v>30.368148148148148</v>
      </c>
      <c r="AM88" s="81" t="e">
        <f>IF(AJ88='1Month'!$A$3,AL88,NA())</f>
        <v>#N/A</v>
      </c>
    </row>
    <row r="89" spans="1:39">
      <c r="A89" s="76">
        <v>43311</v>
      </c>
      <c r="B89" s="67">
        <v>0.37162037037037038</v>
      </c>
      <c r="C89" s="77">
        <v>43311</v>
      </c>
      <c r="D89" s="67">
        <v>7.9953703703703707E-2</v>
      </c>
      <c r="E89" s="68">
        <v>14.5</v>
      </c>
      <c r="F89" s="68">
        <v>4.9400000000000004</v>
      </c>
      <c r="G89" s="69">
        <v>17.62</v>
      </c>
      <c r="I89" s="69">
        <v>-27.6</v>
      </c>
      <c r="J89" s="69">
        <v>42.01</v>
      </c>
      <c r="K89" s="70">
        <v>94.3</v>
      </c>
      <c r="L89" s="4">
        <f t="shared" si="25"/>
        <v>17.510000000000002</v>
      </c>
      <c r="M89" s="80">
        <f t="shared" si="26"/>
        <v>43311.371620370373</v>
      </c>
      <c r="N89">
        <f t="shared" si="27"/>
        <v>2458329.5</v>
      </c>
      <c r="O89">
        <f t="shared" si="28"/>
        <v>8.9188888888888886</v>
      </c>
      <c r="P89">
        <f t="shared" si="34"/>
        <v>0.18574948665297741</v>
      </c>
      <c r="Q89">
        <f t="shared" si="35"/>
        <v>461.44898705082926</v>
      </c>
      <c r="R89">
        <f t="shared" si="36"/>
        <v>5.4489870508292597</v>
      </c>
      <c r="S89" s="10">
        <f t="shared" si="29"/>
        <v>22.011791450829261</v>
      </c>
      <c r="T89" s="4">
        <f t="shared" si="37"/>
        <v>17.548000000000002</v>
      </c>
      <c r="U89" s="4">
        <f t="shared" si="38"/>
        <v>4.6399999999999865E-2</v>
      </c>
      <c r="V89" s="4">
        <f t="shared" si="30"/>
        <v>17.535000000000004</v>
      </c>
      <c r="W89" s="4">
        <f t="shared" si="31"/>
        <v>17.63</v>
      </c>
      <c r="X89" s="4">
        <f t="shared" si="32"/>
        <v>17.41</v>
      </c>
      <c r="Y89" s="4">
        <f t="shared" si="39"/>
        <v>0.21999999999999886</v>
      </c>
      <c r="Z89" s="2">
        <f>ROW()</f>
        <v>89</v>
      </c>
      <c r="AA89" t="b">
        <f t="shared" si="40"/>
        <v>1</v>
      </c>
      <c r="AB89" s="4">
        <f t="shared" si="33"/>
        <v>17.510000000000002</v>
      </c>
      <c r="AC89" s="4" t="e">
        <f t="shared" si="41"/>
        <v>#N/A</v>
      </c>
      <c r="AD89" t="b">
        <f t="shared" si="42"/>
        <v>1</v>
      </c>
      <c r="AE89" s="2">
        <v>2</v>
      </c>
      <c r="AF89" s="4">
        <f t="shared" si="43"/>
        <v>-0.10999999999999943</v>
      </c>
      <c r="AG89" s="4">
        <f t="shared" si="44"/>
        <v>0.10999999999999943</v>
      </c>
      <c r="AH89" s="4">
        <f t="shared" si="49"/>
        <v>0.1033333333333335</v>
      </c>
      <c r="AI89" s="4" t="e">
        <f t="shared" si="45"/>
        <v>#N/A</v>
      </c>
      <c r="AJ89" s="2" t="str">
        <f t="shared" si="46"/>
        <v>July</v>
      </c>
      <c r="AK89" s="2" t="str">
        <f t="shared" si="47"/>
        <v>30</v>
      </c>
      <c r="AL89" s="81">
        <f t="shared" si="48"/>
        <v>30.371620370370369</v>
      </c>
      <c r="AM89" s="81" t="e">
        <f>IF(AJ89='1Month'!$A$3,AL89,NA())</f>
        <v>#N/A</v>
      </c>
    </row>
    <row r="90" spans="1:39">
      <c r="A90" s="76">
        <v>43311</v>
      </c>
      <c r="B90" s="67">
        <v>0.37509259259259259</v>
      </c>
      <c r="C90" s="77">
        <v>43311</v>
      </c>
      <c r="D90" s="67">
        <v>8.3425925925925917E-2</v>
      </c>
      <c r="E90" s="68">
        <v>14.5</v>
      </c>
      <c r="F90" s="68">
        <v>4.9400000000000004</v>
      </c>
      <c r="G90" s="69">
        <v>17.670000000000002</v>
      </c>
      <c r="I90" s="69">
        <v>-27.6</v>
      </c>
      <c r="J90" s="69">
        <v>42.174999999999997</v>
      </c>
      <c r="K90" s="70">
        <v>94.3</v>
      </c>
      <c r="L90" s="4">
        <f t="shared" si="25"/>
        <v>17.560000000000002</v>
      </c>
      <c r="M90" s="80">
        <f t="shared" si="26"/>
        <v>43311.375092592592</v>
      </c>
      <c r="N90">
        <f t="shared" si="27"/>
        <v>2458329.5</v>
      </c>
      <c r="O90">
        <f t="shared" si="28"/>
        <v>9.0022222222222226</v>
      </c>
      <c r="P90">
        <f t="shared" si="34"/>
        <v>0.18574948665297741</v>
      </c>
      <c r="Q90">
        <f t="shared" si="35"/>
        <v>461.53254854327093</v>
      </c>
      <c r="R90">
        <f t="shared" si="36"/>
        <v>5.5325485432709343</v>
      </c>
      <c r="S90" s="10">
        <f t="shared" si="29"/>
        <v>22.095352943270935</v>
      </c>
      <c r="T90" s="4">
        <f t="shared" si="37"/>
        <v>17.580000000000002</v>
      </c>
      <c r="U90" s="4">
        <f t="shared" si="38"/>
        <v>3.9999999999999147E-2</v>
      </c>
      <c r="V90" s="4">
        <f t="shared" si="30"/>
        <v>17.565000000000001</v>
      </c>
      <c r="W90" s="4">
        <f t="shared" si="31"/>
        <v>17.63</v>
      </c>
      <c r="X90" s="4">
        <f t="shared" si="32"/>
        <v>17.47</v>
      </c>
      <c r="Y90" s="4">
        <f t="shared" si="39"/>
        <v>0.16000000000000014</v>
      </c>
      <c r="Z90" s="2">
        <f>ROW()</f>
        <v>90</v>
      </c>
      <c r="AA90" t="b">
        <f t="shared" si="40"/>
        <v>1</v>
      </c>
      <c r="AB90" s="4">
        <f t="shared" si="33"/>
        <v>17.560000000000002</v>
      </c>
      <c r="AC90" s="4" t="e">
        <f t="shared" si="41"/>
        <v>#N/A</v>
      </c>
      <c r="AD90" t="b">
        <f t="shared" si="42"/>
        <v>1</v>
      </c>
      <c r="AE90" s="2">
        <v>2</v>
      </c>
      <c r="AF90" s="4">
        <f t="shared" si="43"/>
        <v>-8.0000000000000071E-2</v>
      </c>
      <c r="AG90" s="4">
        <f t="shared" si="44"/>
        <v>8.0000000000000071E-2</v>
      </c>
      <c r="AH90" s="4">
        <f t="shared" si="49"/>
        <v>8.8611111111111043E-2</v>
      </c>
      <c r="AI90" s="4" t="e">
        <f t="shared" si="45"/>
        <v>#N/A</v>
      </c>
      <c r="AJ90" s="2" t="str">
        <f t="shared" si="46"/>
        <v>July</v>
      </c>
      <c r="AK90" s="2" t="str">
        <f t="shared" si="47"/>
        <v>30</v>
      </c>
      <c r="AL90" s="81">
        <f t="shared" si="48"/>
        <v>30.375092592592594</v>
      </c>
      <c r="AM90" s="81" t="e">
        <f>IF(AJ90='1Month'!$A$3,AL90,NA())</f>
        <v>#N/A</v>
      </c>
    </row>
    <row r="91" spans="1:39">
      <c r="A91" s="76">
        <v>43311</v>
      </c>
      <c r="B91" s="67">
        <v>0.3785648148148148</v>
      </c>
      <c r="C91" s="77">
        <v>43311</v>
      </c>
      <c r="D91" s="67">
        <v>8.6898148148148155E-2</v>
      </c>
      <c r="E91" s="68">
        <v>14.5</v>
      </c>
      <c r="F91" s="68">
        <v>4.9400000000000004</v>
      </c>
      <c r="G91" s="69">
        <v>17.739999999999998</v>
      </c>
      <c r="I91" s="69">
        <v>-27.7</v>
      </c>
      <c r="J91" s="69">
        <v>42.313000000000002</v>
      </c>
      <c r="K91" s="70">
        <v>94.3</v>
      </c>
      <c r="L91" s="4">
        <f t="shared" si="25"/>
        <v>17.63</v>
      </c>
      <c r="M91" s="80">
        <f t="shared" si="26"/>
        <v>43311.378564814811</v>
      </c>
      <c r="N91">
        <f t="shared" si="27"/>
        <v>2458329.5</v>
      </c>
      <c r="O91">
        <f t="shared" si="28"/>
        <v>9.0855555555555547</v>
      </c>
      <c r="P91">
        <f t="shared" si="34"/>
        <v>0.18574948665297741</v>
      </c>
      <c r="Q91">
        <f t="shared" si="35"/>
        <v>461.61611003571261</v>
      </c>
      <c r="R91">
        <f t="shared" si="36"/>
        <v>5.6161100357126088</v>
      </c>
      <c r="S91" s="10">
        <f t="shared" si="29"/>
        <v>22.17891443571261</v>
      </c>
      <c r="T91" s="4">
        <f t="shared" si="37"/>
        <v>17.602</v>
      </c>
      <c r="U91" s="4">
        <f t="shared" si="38"/>
        <v>2.9599999999999228E-2</v>
      </c>
      <c r="V91" s="4">
        <f t="shared" si="30"/>
        <v>17.594999999999999</v>
      </c>
      <c r="W91" s="4">
        <f t="shared" si="31"/>
        <v>17.63</v>
      </c>
      <c r="X91" s="4">
        <f t="shared" si="32"/>
        <v>17.510000000000002</v>
      </c>
      <c r="Y91" s="4">
        <f t="shared" si="39"/>
        <v>0.11999999999999744</v>
      </c>
      <c r="Z91" s="2">
        <f>ROW()</f>
        <v>91</v>
      </c>
      <c r="AA91" t="b">
        <f t="shared" si="40"/>
        <v>1</v>
      </c>
      <c r="AB91" s="4">
        <f t="shared" si="33"/>
        <v>17.63</v>
      </c>
      <c r="AC91" s="4" t="e">
        <f t="shared" si="41"/>
        <v>#N/A</v>
      </c>
      <c r="AD91" t="b">
        <f t="shared" si="42"/>
        <v>1</v>
      </c>
      <c r="AE91" s="2">
        <v>2</v>
      </c>
      <c r="AF91" s="4">
        <f t="shared" si="43"/>
        <v>-5.9999999999998721E-2</v>
      </c>
      <c r="AG91" s="4">
        <f t="shared" si="44"/>
        <v>5.9999999999998721E-2</v>
      </c>
      <c r="AH91" s="4">
        <f t="shared" si="49"/>
        <v>7.1111111111110972E-2</v>
      </c>
      <c r="AI91" s="4" t="e">
        <f t="shared" si="45"/>
        <v>#N/A</v>
      </c>
      <c r="AJ91" s="2" t="str">
        <f t="shared" si="46"/>
        <v>July</v>
      </c>
      <c r="AK91" s="2" t="str">
        <f t="shared" si="47"/>
        <v>30</v>
      </c>
      <c r="AL91" s="81">
        <f t="shared" si="48"/>
        <v>30.378564814814816</v>
      </c>
      <c r="AM91" s="81" t="e">
        <f>IF(AJ91='1Month'!$A$3,AL91,NA())</f>
        <v>#N/A</v>
      </c>
    </row>
    <row r="92" spans="1:39">
      <c r="A92" s="76">
        <v>43311</v>
      </c>
      <c r="B92" s="67">
        <v>0.38203703703703701</v>
      </c>
      <c r="C92" s="77">
        <v>43311</v>
      </c>
      <c r="D92" s="67">
        <v>9.0370370370370379E-2</v>
      </c>
      <c r="E92" s="68">
        <v>14.5</v>
      </c>
      <c r="F92" s="68">
        <v>4.9400000000000004</v>
      </c>
      <c r="G92" s="69">
        <v>17.68</v>
      </c>
      <c r="I92" s="69">
        <v>-27.7</v>
      </c>
      <c r="J92" s="69">
        <v>42.423000000000002</v>
      </c>
      <c r="K92" s="70">
        <v>94.3</v>
      </c>
      <c r="L92" s="4">
        <f t="shared" si="25"/>
        <v>17.57</v>
      </c>
      <c r="M92" s="80">
        <f t="shared" si="26"/>
        <v>43311.382037037038</v>
      </c>
      <c r="N92">
        <f t="shared" si="27"/>
        <v>2458329.5</v>
      </c>
      <c r="O92">
        <f t="shared" si="28"/>
        <v>9.1688888888888886</v>
      </c>
      <c r="P92">
        <f t="shared" si="34"/>
        <v>0.18574948665297741</v>
      </c>
      <c r="Q92">
        <f t="shared" si="35"/>
        <v>461.69967152815428</v>
      </c>
      <c r="R92">
        <f t="shared" si="36"/>
        <v>5.6996715281542834</v>
      </c>
      <c r="S92" s="10">
        <f t="shared" si="29"/>
        <v>22.262475928154284</v>
      </c>
      <c r="T92" s="4">
        <f t="shared" si="37"/>
        <v>17.610000000000003</v>
      </c>
      <c r="U92" s="4">
        <f t="shared" si="38"/>
        <v>1.9999999999998862E-2</v>
      </c>
      <c r="V92" s="4">
        <f t="shared" si="30"/>
        <v>17.61</v>
      </c>
      <c r="W92" s="4">
        <f t="shared" si="31"/>
        <v>17.63</v>
      </c>
      <c r="X92" s="4">
        <f t="shared" si="32"/>
        <v>17.560000000000002</v>
      </c>
      <c r="Y92" s="4">
        <f t="shared" si="39"/>
        <v>6.9999999999996732E-2</v>
      </c>
      <c r="Z92" s="2">
        <f>ROW()</f>
        <v>92</v>
      </c>
      <c r="AA92" t="b">
        <f t="shared" si="40"/>
        <v>1</v>
      </c>
      <c r="AB92" s="4">
        <f t="shared" si="33"/>
        <v>17.57</v>
      </c>
      <c r="AC92" s="4" t="e">
        <f t="shared" si="41"/>
        <v>#N/A</v>
      </c>
      <c r="AD92" t="b">
        <f t="shared" si="42"/>
        <v>1</v>
      </c>
      <c r="AE92" s="2">
        <v>2</v>
      </c>
      <c r="AF92" s="4">
        <f t="shared" si="43"/>
        <v>-3.4999999999998366E-2</v>
      </c>
      <c r="AG92" s="4">
        <f t="shared" si="44"/>
        <v>3.4999999999998366E-2</v>
      </c>
      <c r="AH92" s="4">
        <f t="shared" si="49"/>
        <v>5.1250000000000163E-2</v>
      </c>
      <c r="AI92" s="4" t="e">
        <f t="shared" si="45"/>
        <v>#N/A</v>
      </c>
      <c r="AJ92" s="2" t="str">
        <f t="shared" si="46"/>
        <v>July</v>
      </c>
      <c r="AK92" s="2" t="str">
        <f t="shared" si="47"/>
        <v>30</v>
      </c>
      <c r="AL92" s="81">
        <f t="shared" si="48"/>
        <v>30.382037037037037</v>
      </c>
      <c r="AM92" s="81" t="e">
        <f>IF(AJ92='1Month'!$A$3,AL92,NA())</f>
        <v>#N/A</v>
      </c>
    </row>
    <row r="93" spans="1:39">
      <c r="A93" s="76">
        <v>43311</v>
      </c>
      <c r="B93" s="67">
        <v>0.38550925925925927</v>
      </c>
      <c r="C93" s="77">
        <v>43311</v>
      </c>
      <c r="D93" s="67">
        <v>9.3842592592592589E-2</v>
      </c>
      <c r="E93" s="68">
        <v>14.5</v>
      </c>
      <c r="F93" s="68">
        <v>4.9400000000000004</v>
      </c>
      <c r="G93" s="69">
        <v>17.739999999999998</v>
      </c>
      <c r="I93" s="69">
        <v>-27.7</v>
      </c>
      <c r="J93" s="69">
        <v>42.506</v>
      </c>
      <c r="K93" s="70">
        <v>94.3</v>
      </c>
      <c r="L93" s="4">
        <f t="shared" si="25"/>
        <v>17.63</v>
      </c>
      <c r="M93" s="80">
        <f t="shared" si="26"/>
        <v>43311.385509259257</v>
      </c>
      <c r="N93">
        <f t="shared" si="27"/>
        <v>2458329.5</v>
      </c>
      <c r="O93">
        <f t="shared" si="28"/>
        <v>9.2522222222222226</v>
      </c>
      <c r="P93">
        <f t="shared" si="34"/>
        <v>0.18574948665297741</v>
      </c>
      <c r="Q93">
        <f t="shared" si="35"/>
        <v>461.78323302059596</v>
      </c>
      <c r="R93">
        <f t="shared" si="36"/>
        <v>5.7832330205959579</v>
      </c>
      <c r="S93" s="10">
        <f t="shared" si="29"/>
        <v>22.346037420595959</v>
      </c>
      <c r="T93" s="4">
        <f t="shared" si="37"/>
        <v>17.594000000000001</v>
      </c>
      <c r="U93" s="4">
        <f t="shared" si="38"/>
        <v>2.7199999999999846E-2</v>
      </c>
      <c r="V93" s="4">
        <f t="shared" si="30"/>
        <v>17.61</v>
      </c>
      <c r="W93" s="4">
        <f t="shared" si="31"/>
        <v>17.63</v>
      </c>
      <c r="X93" s="4">
        <f t="shared" si="32"/>
        <v>17.55</v>
      </c>
      <c r="Y93" s="4">
        <f t="shared" si="39"/>
        <v>7.9999999999998295E-2</v>
      </c>
      <c r="Z93" s="2">
        <f>ROW()</f>
        <v>93</v>
      </c>
      <c r="AA93" t="b">
        <f t="shared" si="40"/>
        <v>1</v>
      </c>
      <c r="AB93" s="4">
        <f t="shared" si="33"/>
        <v>17.63</v>
      </c>
      <c r="AC93" s="4" t="e">
        <f t="shared" si="41"/>
        <v>#N/A</v>
      </c>
      <c r="AD93" t="b">
        <f t="shared" si="42"/>
        <v>1</v>
      </c>
      <c r="AE93" s="2">
        <v>2</v>
      </c>
      <c r="AF93" s="4">
        <f t="shared" si="43"/>
        <v>-3.9999999999999147E-2</v>
      </c>
      <c r="AG93" s="4">
        <f t="shared" si="44"/>
        <v>3.9999999999999147E-2</v>
      </c>
      <c r="AH93" s="4">
        <f t="shared" si="49"/>
        <v>4.1666666666666664E-2</v>
      </c>
      <c r="AI93" s="4" t="e">
        <f t="shared" si="45"/>
        <v>#N/A</v>
      </c>
      <c r="AJ93" s="2" t="str">
        <f t="shared" si="46"/>
        <v>July</v>
      </c>
      <c r="AK93" s="2" t="str">
        <f t="shared" si="47"/>
        <v>30</v>
      </c>
      <c r="AL93" s="81">
        <f t="shared" si="48"/>
        <v>30.385509259259258</v>
      </c>
      <c r="AM93" s="81" t="e">
        <f>IF(AJ93='1Month'!$A$3,AL93,NA())</f>
        <v>#N/A</v>
      </c>
    </row>
    <row r="94" spans="1:39">
      <c r="A94" s="76">
        <v>43311</v>
      </c>
      <c r="B94" s="67">
        <v>0.38898148148148143</v>
      </c>
      <c r="C94" s="77">
        <v>43311</v>
      </c>
      <c r="D94" s="67">
        <v>9.7314814814814812E-2</v>
      </c>
      <c r="E94" s="68">
        <v>14.1</v>
      </c>
      <c r="F94" s="68">
        <v>4.9400000000000004</v>
      </c>
      <c r="G94" s="69">
        <v>17.73</v>
      </c>
      <c r="I94" s="69">
        <v>-27.8</v>
      </c>
      <c r="J94" s="69">
        <v>42.561</v>
      </c>
      <c r="K94" s="70">
        <v>94.2</v>
      </c>
      <c r="L94" s="4">
        <f t="shared" si="25"/>
        <v>17.62</v>
      </c>
      <c r="M94" s="80">
        <f t="shared" si="26"/>
        <v>43311.388981481483</v>
      </c>
      <c r="N94">
        <f t="shared" si="27"/>
        <v>2458329.5</v>
      </c>
      <c r="O94">
        <f t="shared" si="28"/>
        <v>9.3355555555555547</v>
      </c>
      <c r="P94">
        <f t="shared" si="34"/>
        <v>0.18574948665297741</v>
      </c>
      <c r="Q94">
        <f t="shared" si="35"/>
        <v>461.86679451303763</v>
      </c>
      <c r="R94">
        <f t="shared" si="36"/>
        <v>5.8667945130376324</v>
      </c>
      <c r="S94" s="10">
        <f t="shared" si="29"/>
        <v>22.429598913037633</v>
      </c>
      <c r="T94" s="4">
        <f t="shared" si="37"/>
        <v>17.600000000000001</v>
      </c>
      <c r="U94" s="4">
        <f t="shared" si="38"/>
        <v>1.9999999999999574E-2</v>
      </c>
      <c r="V94" s="4">
        <f t="shared" si="30"/>
        <v>17.600000000000001</v>
      </c>
      <c r="W94" s="4">
        <f t="shared" si="31"/>
        <v>17.63</v>
      </c>
      <c r="X94" s="4">
        <f t="shared" si="32"/>
        <v>17.55</v>
      </c>
      <c r="Y94" s="4">
        <f t="shared" si="39"/>
        <v>7.9999999999998295E-2</v>
      </c>
      <c r="Z94" s="2">
        <f>ROW()</f>
        <v>94</v>
      </c>
      <c r="AA94" t="b">
        <f t="shared" si="40"/>
        <v>1</v>
      </c>
      <c r="AB94" s="4">
        <f t="shared" si="33"/>
        <v>17.62</v>
      </c>
      <c r="AC94" s="4" t="e">
        <f t="shared" si="41"/>
        <v>#N/A</v>
      </c>
      <c r="AD94" t="b">
        <f t="shared" si="42"/>
        <v>1</v>
      </c>
      <c r="AE94" s="2">
        <v>2</v>
      </c>
      <c r="AF94" s="4">
        <f t="shared" si="43"/>
        <v>-3.9999999999999147E-2</v>
      </c>
      <c r="AG94" s="4">
        <f t="shared" si="44"/>
        <v>3.9999999999999147E-2</v>
      </c>
      <c r="AH94" s="4">
        <f t="shared" si="49"/>
        <v>3.4166666666666679E-2</v>
      </c>
      <c r="AI94" s="4" t="e">
        <f t="shared" si="45"/>
        <v>#N/A</v>
      </c>
      <c r="AJ94" s="2" t="str">
        <f t="shared" si="46"/>
        <v>July</v>
      </c>
      <c r="AK94" s="2" t="str">
        <f t="shared" si="47"/>
        <v>30</v>
      </c>
      <c r="AL94" s="81">
        <f t="shared" si="48"/>
        <v>30.38898148148148</v>
      </c>
      <c r="AM94" s="81" t="e">
        <f>IF(AJ94='1Month'!$A$3,AL94,NA())</f>
        <v>#N/A</v>
      </c>
    </row>
    <row r="95" spans="1:39">
      <c r="A95" s="76">
        <v>43311</v>
      </c>
      <c r="B95" s="67">
        <v>0.39245370370370369</v>
      </c>
      <c r="C95" s="77">
        <v>43311</v>
      </c>
      <c r="D95" s="67">
        <v>0.10078703703703702</v>
      </c>
      <c r="E95" s="68">
        <v>14.1</v>
      </c>
      <c r="F95" s="68">
        <v>4.9400000000000004</v>
      </c>
      <c r="G95" s="69">
        <v>17.71</v>
      </c>
      <c r="I95" s="69">
        <v>-27.8</v>
      </c>
      <c r="J95" s="69">
        <v>42.588999999999999</v>
      </c>
      <c r="K95" s="70">
        <v>94.2</v>
      </c>
      <c r="L95" s="4">
        <f t="shared" si="25"/>
        <v>17.600000000000001</v>
      </c>
      <c r="M95" s="80">
        <f t="shared" si="26"/>
        <v>43311.392453703702</v>
      </c>
      <c r="N95">
        <f t="shared" si="27"/>
        <v>2458329.5</v>
      </c>
      <c r="O95">
        <f t="shared" si="28"/>
        <v>9.4188888888888886</v>
      </c>
      <c r="P95">
        <f t="shared" si="34"/>
        <v>0.18574948665297741</v>
      </c>
      <c r="Q95">
        <f t="shared" si="35"/>
        <v>461.95035600547931</v>
      </c>
      <c r="R95">
        <f t="shared" si="36"/>
        <v>5.950356005479307</v>
      </c>
      <c r="S95" s="10">
        <f t="shared" si="29"/>
        <v>22.513160405479308</v>
      </c>
      <c r="T95" s="4">
        <f t="shared" si="37"/>
        <v>17.582000000000001</v>
      </c>
      <c r="U95" s="4">
        <f t="shared" si="38"/>
        <v>2.9600000000000647E-2</v>
      </c>
      <c r="V95" s="4">
        <f t="shared" si="30"/>
        <v>17.600000000000001</v>
      </c>
      <c r="W95" s="4">
        <f t="shared" si="31"/>
        <v>17.63</v>
      </c>
      <c r="X95" s="4">
        <f t="shared" si="32"/>
        <v>17.54</v>
      </c>
      <c r="Y95" s="4">
        <f t="shared" si="39"/>
        <v>8.9999999999999858E-2</v>
      </c>
      <c r="Z95" s="2">
        <f>ROW()</f>
        <v>95</v>
      </c>
      <c r="AA95" t="b">
        <f t="shared" si="40"/>
        <v>1</v>
      </c>
      <c r="AB95" s="4">
        <f t="shared" si="33"/>
        <v>17.600000000000001</v>
      </c>
      <c r="AC95" s="4" t="e">
        <f t="shared" si="41"/>
        <v>#N/A</v>
      </c>
      <c r="AD95" t="b">
        <f t="shared" si="42"/>
        <v>1</v>
      </c>
      <c r="AE95" s="2">
        <v>2</v>
      </c>
      <c r="AF95" s="4">
        <f t="shared" si="43"/>
        <v>-4.4999999999999929E-2</v>
      </c>
      <c r="AG95" s="4">
        <f t="shared" si="44"/>
        <v>4.4999999999999929E-2</v>
      </c>
      <c r="AH95" s="4">
        <f t="shared" si="49"/>
        <v>3.0833333333333119E-2</v>
      </c>
      <c r="AI95" s="4" t="e">
        <f t="shared" si="45"/>
        <v>#N/A</v>
      </c>
      <c r="AJ95" s="2" t="str">
        <f t="shared" si="46"/>
        <v>July</v>
      </c>
      <c r="AK95" s="2" t="str">
        <f t="shared" si="47"/>
        <v>30</v>
      </c>
      <c r="AL95" s="81">
        <f t="shared" si="48"/>
        <v>30.392453703703705</v>
      </c>
      <c r="AM95" s="81" t="e">
        <f>IF(AJ95='1Month'!$A$3,AL95,NA())</f>
        <v>#N/A</v>
      </c>
    </row>
    <row r="96" spans="1:39">
      <c r="A96" s="76">
        <v>43311</v>
      </c>
      <c r="B96" s="67">
        <v>0.39592592592592596</v>
      </c>
      <c r="C96" s="77">
        <v>43311</v>
      </c>
      <c r="D96" s="67">
        <v>0.10425925925925926</v>
      </c>
      <c r="E96" s="68">
        <v>14.1</v>
      </c>
      <c r="F96" s="68">
        <v>4.9400000000000004</v>
      </c>
      <c r="G96" s="69">
        <v>17.66</v>
      </c>
      <c r="I96" s="69">
        <v>-27.9</v>
      </c>
      <c r="J96" s="69">
        <v>42.588000000000001</v>
      </c>
      <c r="K96" s="70">
        <v>94.2</v>
      </c>
      <c r="L96" s="4">
        <f t="shared" si="25"/>
        <v>17.55</v>
      </c>
      <c r="M96" s="80">
        <f t="shared" si="26"/>
        <v>43311.395925925928</v>
      </c>
      <c r="N96">
        <f t="shared" si="27"/>
        <v>2458329.5</v>
      </c>
      <c r="O96">
        <f t="shared" si="28"/>
        <v>9.5022222222222226</v>
      </c>
      <c r="P96">
        <f t="shared" si="34"/>
        <v>0.18574948665297741</v>
      </c>
      <c r="Q96">
        <f t="shared" si="35"/>
        <v>462.03391749792092</v>
      </c>
      <c r="R96">
        <f t="shared" si="36"/>
        <v>6.0339174979209247</v>
      </c>
      <c r="S96" s="10">
        <f t="shared" si="29"/>
        <v>22.596721897920926</v>
      </c>
      <c r="T96" s="4">
        <f t="shared" si="37"/>
        <v>17.562000000000001</v>
      </c>
      <c r="U96" s="4">
        <f t="shared" si="38"/>
        <v>3.0400000000000916E-2</v>
      </c>
      <c r="V96" s="4">
        <f t="shared" si="30"/>
        <v>17.575000000000003</v>
      </c>
      <c r="W96" s="4">
        <f t="shared" si="31"/>
        <v>17.62</v>
      </c>
      <c r="X96" s="4">
        <f t="shared" si="32"/>
        <v>17.52</v>
      </c>
      <c r="Y96" s="4">
        <f t="shared" si="39"/>
        <v>0.10000000000000142</v>
      </c>
      <c r="Z96" s="2">
        <f>ROW()</f>
        <v>96</v>
      </c>
      <c r="AA96" t="b">
        <f t="shared" si="40"/>
        <v>1</v>
      </c>
      <c r="AB96" s="4">
        <f t="shared" si="33"/>
        <v>17.55</v>
      </c>
      <c r="AC96" s="4" t="e">
        <f t="shared" si="41"/>
        <v>#N/A</v>
      </c>
      <c r="AD96" t="b">
        <f t="shared" si="42"/>
        <v>1</v>
      </c>
      <c r="AE96" s="2">
        <v>2</v>
      </c>
      <c r="AF96" s="4">
        <f t="shared" si="43"/>
        <v>-5.0000000000000711E-2</v>
      </c>
      <c r="AG96" s="4">
        <f t="shared" si="44"/>
        <v>5.0000000000000711E-2</v>
      </c>
      <c r="AH96" s="4">
        <f t="shared" si="49"/>
        <v>3.0277777777776887E-2</v>
      </c>
      <c r="AI96" s="4" t="e">
        <f t="shared" si="45"/>
        <v>#N/A</v>
      </c>
      <c r="AJ96" s="2" t="str">
        <f t="shared" si="46"/>
        <v>July</v>
      </c>
      <c r="AK96" s="2" t="str">
        <f t="shared" si="47"/>
        <v>30</v>
      </c>
      <c r="AL96" s="81">
        <f t="shared" si="48"/>
        <v>30.395925925925926</v>
      </c>
      <c r="AM96" s="81" t="e">
        <f>IF(AJ96='1Month'!$A$3,AL96,NA())</f>
        <v>#N/A</v>
      </c>
    </row>
    <row r="97" spans="1:39">
      <c r="A97" s="76">
        <v>43311</v>
      </c>
      <c r="B97" s="67">
        <v>0.39939814814814811</v>
      </c>
      <c r="C97" s="77">
        <v>43311</v>
      </c>
      <c r="D97" s="67">
        <v>0.10773148148148148</v>
      </c>
      <c r="E97" s="68">
        <v>14.1</v>
      </c>
      <c r="F97" s="68">
        <v>4.9400000000000004</v>
      </c>
      <c r="G97" s="69">
        <v>17.71</v>
      </c>
      <c r="I97" s="69">
        <v>-27.9</v>
      </c>
      <c r="J97" s="69">
        <v>42.56</v>
      </c>
      <c r="K97" s="70">
        <v>94.2</v>
      </c>
      <c r="L97" s="4">
        <f t="shared" si="25"/>
        <v>17.600000000000001</v>
      </c>
      <c r="M97" s="80">
        <f t="shared" si="26"/>
        <v>43311.399398148147</v>
      </c>
      <c r="N97">
        <f t="shared" si="27"/>
        <v>2458329.5</v>
      </c>
      <c r="O97">
        <f t="shared" si="28"/>
        <v>9.5855555555555547</v>
      </c>
      <c r="P97">
        <f t="shared" si="34"/>
        <v>0.18574948665297741</v>
      </c>
      <c r="Q97">
        <f t="shared" si="35"/>
        <v>462.1174789903626</v>
      </c>
      <c r="R97">
        <f t="shared" si="36"/>
        <v>6.1174789903625992</v>
      </c>
      <c r="S97" s="10">
        <f t="shared" si="29"/>
        <v>22.6802833903626</v>
      </c>
      <c r="T97" s="4">
        <f t="shared" si="37"/>
        <v>17.558</v>
      </c>
      <c r="U97" s="4">
        <f t="shared" si="38"/>
        <v>2.5600000000000733E-2</v>
      </c>
      <c r="V97" s="4">
        <f t="shared" si="30"/>
        <v>17.565000000000001</v>
      </c>
      <c r="W97" s="4">
        <f t="shared" si="31"/>
        <v>17.600000000000001</v>
      </c>
      <c r="X97" s="4">
        <f t="shared" si="32"/>
        <v>17.52</v>
      </c>
      <c r="Y97" s="4">
        <f t="shared" si="39"/>
        <v>8.0000000000001847E-2</v>
      </c>
      <c r="Z97" s="2">
        <f>ROW()</f>
        <v>97</v>
      </c>
      <c r="AA97" t="b">
        <f t="shared" si="40"/>
        <v>1</v>
      </c>
      <c r="AB97" s="4">
        <f t="shared" si="33"/>
        <v>17.600000000000001</v>
      </c>
      <c r="AC97" s="4" t="e">
        <f t="shared" si="41"/>
        <v>#N/A</v>
      </c>
      <c r="AD97" t="b">
        <f t="shared" si="42"/>
        <v>1</v>
      </c>
      <c r="AE97" s="2">
        <v>2</v>
      </c>
      <c r="AF97" s="4">
        <f t="shared" si="43"/>
        <v>-4.0000000000000924E-2</v>
      </c>
      <c r="AG97" s="4">
        <f t="shared" si="44"/>
        <v>4.0000000000000924E-2</v>
      </c>
      <c r="AH97" s="4">
        <f t="shared" si="49"/>
        <v>2.7499999999999858E-2</v>
      </c>
      <c r="AI97" s="4" t="e">
        <f t="shared" si="45"/>
        <v>#N/A</v>
      </c>
      <c r="AJ97" s="2" t="str">
        <f t="shared" si="46"/>
        <v>July</v>
      </c>
      <c r="AK97" s="2" t="str">
        <f t="shared" si="47"/>
        <v>30</v>
      </c>
      <c r="AL97" s="81">
        <f t="shared" si="48"/>
        <v>30.399398148148148</v>
      </c>
      <c r="AM97" s="81" t="e">
        <f>IF(AJ97='1Month'!$A$3,AL97,NA())</f>
        <v>#N/A</v>
      </c>
    </row>
    <row r="98" spans="1:39">
      <c r="A98" s="76">
        <v>43311</v>
      </c>
      <c r="B98" s="67">
        <v>0.40287037037037038</v>
      </c>
      <c r="C98" s="77">
        <v>43311</v>
      </c>
      <c r="D98" s="67">
        <v>0.11120370370370369</v>
      </c>
      <c r="E98" s="68">
        <v>14.1</v>
      </c>
      <c r="F98" s="68">
        <v>4.9400000000000004</v>
      </c>
      <c r="G98" s="69">
        <v>17.649999999999999</v>
      </c>
      <c r="I98" s="69">
        <v>-27.9</v>
      </c>
      <c r="J98" s="69">
        <v>42.503999999999998</v>
      </c>
      <c r="K98" s="70">
        <v>94.2</v>
      </c>
      <c r="L98" s="4">
        <f t="shared" si="25"/>
        <v>17.54</v>
      </c>
      <c r="M98" s="80">
        <f t="shared" si="26"/>
        <v>43311.402870370373</v>
      </c>
      <c r="N98">
        <f t="shared" si="27"/>
        <v>2458329.5</v>
      </c>
      <c r="O98">
        <f t="shared" si="28"/>
        <v>9.6688888888888886</v>
      </c>
      <c r="P98">
        <f t="shared" si="34"/>
        <v>0.18574948665297741</v>
      </c>
      <c r="Q98">
        <f t="shared" si="35"/>
        <v>462.20104048280427</v>
      </c>
      <c r="R98">
        <f t="shared" si="36"/>
        <v>6.2010404828042738</v>
      </c>
      <c r="S98" s="10">
        <f t="shared" si="29"/>
        <v>22.763844882804275</v>
      </c>
      <c r="T98" s="4">
        <f t="shared" si="37"/>
        <v>17.57</v>
      </c>
      <c r="U98" s="4">
        <f t="shared" si="38"/>
        <v>3.2000000000000736E-2</v>
      </c>
      <c r="V98" s="4">
        <f t="shared" si="30"/>
        <v>17.565000000000001</v>
      </c>
      <c r="W98" s="4">
        <f t="shared" si="31"/>
        <v>17.61</v>
      </c>
      <c r="X98" s="4">
        <f t="shared" si="32"/>
        <v>17.52</v>
      </c>
      <c r="Y98" s="4">
        <f t="shared" si="39"/>
        <v>8.9999999999999858E-2</v>
      </c>
      <c r="Z98" s="2">
        <f>ROW()</f>
        <v>98</v>
      </c>
      <c r="AA98" t="b">
        <f t="shared" si="40"/>
        <v>1</v>
      </c>
      <c r="AB98" s="4">
        <f t="shared" si="33"/>
        <v>17.54</v>
      </c>
      <c r="AC98" s="4" t="e">
        <f t="shared" si="41"/>
        <v>#N/A</v>
      </c>
      <c r="AD98" t="b">
        <f t="shared" si="42"/>
        <v>1</v>
      </c>
      <c r="AE98" s="2">
        <v>2</v>
      </c>
      <c r="AF98" s="4">
        <f t="shared" si="43"/>
        <v>-4.4999999999999929E-2</v>
      </c>
      <c r="AG98" s="4">
        <f t="shared" si="44"/>
        <v>4.4999999999999929E-2</v>
      </c>
      <c r="AH98" s="4">
        <f t="shared" si="49"/>
        <v>3.1666666666666586E-2</v>
      </c>
      <c r="AI98" s="4" t="e">
        <f t="shared" si="45"/>
        <v>#N/A</v>
      </c>
      <c r="AJ98" s="2" t="str">
        <f t="shared" si="46"/>
        <v>July</v>
      </c>
      <c r="AK98" s="2" t="str">
        <f t="shared" si="47"/>
        <v>30</v>
      </c>
      <c r="AL98" s="81">
        <f t="shared" si="48"/>
        <v>30.402870370370369</v>
      </c>
      <c r="AM98" s="81" t="e">
        <f>IF(AJ98='1Month'!$A$3,AL98,NA())</f>
        <v>#N/A</v>
      </c>
    </row>
    <row r="99" spans="1:39">
      <c r="A99" s="76">
        <v>43311</v>
      </c>
      <c r="B99" s="67">
        <v>0.15634259259259259</v>
      </c>
      <c r="C99" s="77">
        <v>43310</v>
      </c>
      <c r="D99" s="67">
        <v>0.8646759259259259</v>
      </c>
      <c r="E99" s="68">
        <v>13.8</v>
      </c>
      <c r="F99" s="68">
        <v>4.9400000000000004</v>
      </c>
      <c r="G99" s="69">
        <v>17.63</v>
      </c>
      <c r="I99" s="69">
        <v>-25.2</v>
      </c>
      <c r="J99" s="69">
        <v>-1.462</v>
      </c>
      <c r="K99" s="70">
        <v>95.2</v>
      </c>
      <c r="L99" s="4">
        <f t="shared" si="25"/>
        <v>17.52</v>
      </c>
      <c r="M99" s="80">
        <f t="shared" si="26"/>
        <v>43311.156342592592</v>
      </c>
      <c r="N99">
        <f t="shared" si="27"/>
        <v>2458329.5</v>
      </c>
      <c r="O99">
        <f t="shared" si="28"/>
        <v>3.7522222222222221</v>
      </c>
      <c r="P99">
        <f t="shared" si="34"/>
        <v>0.18574948665297741</v>
      </c>
      <c r="Q99">
        <f t="shared" si="35"/>
        <v>456.26817451944595</v>
      </c>
      <c r="R99">
        <f t="shared" si="36"/>
        <v>0.2681745194459495</v>
      </c>
      <c r="S99" s="10">
        <f t="shared" si="29"/>
        <v>16.83097891944595</v>
      </c>
      <c r="T99" s="4">
        <f t="shared" si="37"/>
        <v>17.571999999999999</v>
      </c>
      <c r="U99" s="4">
        <f t="shared" si="38"/>
        <v>3.360000000000056E-2</v>
      </c>
      <c r="V99" s="4">
        <f t="shared" si="30"/>
        <v>17.590000000000003</v>
      </c>
      <c r="W99" s="4">
        <f t="shared" si="31"/>
        <v>17.61</v>
      </c>
      <c r="X99" s="4">
        <f t="shared" si="32"/>
        <v>17.52</v>
      </c>
      <c r="Y99" s="4">
        <f t="shared" si="39"/>
        <v>8.9999999999999858E-2</v>
      </c>
      <c r="Z99" s="2">
        <f>ROW()</f>
        <v>99</v>
      </c>
      <c r="AA99" t="b">
        <f t="shared" si="40"/>
        <v>1</v>
      </c>
      <c r="AB99" s="4">
        <f t="shared" si="33"/>
        <v>17.52</v>
      </c>
      <c r="AC99" s="4" t="e">
        <f t="shared" si="41"/>
        <v>#N/A</v>
      </c>
      <c r="AD99" t="b">
        <f t="shared" si="42"/>
        <v>1</v>
      </c>
      <c r="AE99" s="2">
        <v>2</v>
      </c>
      <c r="AF99" s="4">
        <f t="shared" si="43"/>
        <v>-4.4999999999999929E-2</v>
      </c>
      <c r="AG99" s="4">
        <f t="shared" si="44"/>
        <v>4.4999999999999929E-2</v>
      </c>
      <c r="AH99" s="4">
        <f t="shared" si="49"/>
        <v>3.7916666666666821E-2</v>
      </c>
      <c r="AI99" s="4" t="e">
        <f t="shared" si="45"/>
        <v>#N/A</v>
      </c>
      <c r="AJ99" s="2" t="str">
        <f t="shared" si="46"/>
        <v>July</v>
      </c>
      <c r="AK99" s="2" t="str">
        <f t="shared" si="47"/>
        <v>30</v>
      </c>
      <c r="AL99" s="81">
        <f t="shared" si="48"/>
        <v>30.156342592592594</v>
      </c>
      <c r="AM99" s="81" t="e">
        <f>IF(AJ99='1Month'!$A$3,AL99,NA())</f>
        <v>#N/A</v>
      </c>
    </row>
    <row r="100" spans="1:39">
      <c r="A100" s="76">
        <v>43311</v>
      </c>
      <c r="B100" s="67">
        <v>0.4098148148148148</v>
      </c>
      <c r="C100" s="77">
        <v>43311</v>
      </c>
      <c r="D100" s="67">
        <v>0.11814814814814815</v>
      </c>
      <c r="E100" s="68">
        <v>13.8</v>
      </c>
      <c r="F100" s="68">
        <v>4.9400000000000004</v>
      </c>
      <c r="G100" s="69">
        <v>17.690000000000001</v>
      </c>
      <c r="I100" s="69">
        <v>-28</v>
      </c>
      <c r="J100" s="69">
        <v>42.31</v>
      </c>
      <c r="K100" s="70">
        <v>94.1</v>
      </c>
      <c r="L100" s="4">
        <f t="shared" si="25"/>
        <v>17.580000000000002</v>
      </c>
      <c r="M100" s="80">
        <f t="shared" si="26"/>
        <v>43311.409814814811</v>
      </c>
      <c r="N100">
        <f t="shared" si="27"/>
        <v>2458329.5</v>
      </c>
      <c r="O100">
        <f t="shared" si="28"/>
        <v>9.8355555555555547</v>
      </c>
      <c r="P100">
        <f t="shared" si="34"/>
        <v>0.18574948665297741</v>
      </c>
      <c r="Q100">
        <f t="shared" si="35"/>
        <v>462.36816346768762</v>
      </c>
      <c r="R100">
        <f t="shared" si="36"/>
        <v>6.3681634676876229</v>
      </c>
      <c r="S100" s="10">
        <f t="shared" si="29"/>
        <v>22.930967867687624</v>
      </c>
      <c r="T100" s="4">
        <f t="shared" si="37"/>
        <v>17.579999999999998</v>
      </c>
      <c r="U100" s="4">
        <f t="shared" si="38"/>
        <v>2.4000000000001621E-2</v>
      </c>
      <c r="V100" s="4">
        <f t="shared" si="30"/>
        <v>17.580000000000002</v>
      </c>
      <c r="W100" s="4">
        <f t="shared" si="31"/>
        <v>17.61</v>
      </c>
      <c r="X100" s="4">
        <f t="shared" si="32"/>
        <v>17.52</v>
      </c>
      <c r="Y100" s="4">
        <f t="shared" si="39"/>
        <v>8.9999999999999858E-2</v>
      </c>
      <c r="Z100" s="2">
        <f>ROW()</f>
        <v>100</v>
      </c>
      <c r="AA100" t="b">
        <f t="shared" si="40"/>
        <v>1</v>
      </c>
      <c r="AB100" s="4">
        <f t="shared" si="33"/>
        <v>17.580000000000002</v>
      </c>
      <c r="AC100" s="4" t="e">
        <f t="shared" si="41"/>
        <v>#N/A</v>
      </c>
      <c r="AD100" t="b">
        <f t="shared" si="42"/>
        <v>1</v>
      </c>
      <c r="AE100" s="2">
        <v>2</v>
      </c>
      <c r="AF100" s="4">
        <f t="shared" si="43"/>
        <v>-4.4999999999999929E-2</v>
      </c>
      <c r="AG100" s="4">
        <f t="shared" si="44"/>
        <v>4.4999999999999929E-2</v>
      </c>
      <c r="AH100" s="4">
        <f t="shared" si="49"/>
        <v>4.1666666666667261E-2</v>
      </c>
      <c r="AI100" s="4" t="e">
        <f t="shared" si="45"/>
        <v>#N/A</v>
      </c>
      <c r="AJ100" s="2" t="str">
        <f t="shared" si="46"/>
        <v>July</v>
      </c>
      <c r="AK100" s="2" t="str">
        <f t="shared" si="47"/>
        <v>30</v>
      </c>
      <c r="AL100" s="81">
        <f t="shared" si="48"/>
        <v>30.409814814814816</v>
      </c>
      <c r="AM100" s="81" t="e">
        <f>IF(AJ100='1Month'!$A$3,AL100,NA())</f>
        <v>#N/A</v>
      </c>
    </row>
    <row r="101" spans="1:39">
      <c r="A101" s="76">
        <v>43311</v>
      </c>
      <c r="B101" s="67">
        <v>0.41328703703703701</v>
      </c>
      <c r="C101" s="77">
        <v>43311</v>
      </c>
      <c r="D101" s="67">
        <v>0.12162037037037036</v>
      </c>
      <c r="E101" s="68">
        <v>13.8</v>
      </c>
      <c r="F101" s="68">
        <v>4.9400000000000004</v>
      </c>
      <c r="G101" s="69">
        <v>17.72</v>
      </c>
      <c r="I101" s="69">
        <v>-28</v>
      </c>
      <c r="J101" s="69">
        <v>42.171999999999997</v>
      </c>
      <c r="K101" s="70">
        <v>94.1</v>
      </c>
      <c r="L101" s="4">
        <f t="shared" si="25"/>
        <v>17.61</v>
      </c>
      <c r="M101" s="80">
        <f t="shared" si="26"/>
        <v>43311.413287037038</v>
      </c>
      <c r="N101">
        <f t="shared" si="27"/>
        <v>2458329.5</v>
      </c>
      <c r="O101">
        <f t="shared" si="28"/>
        <v>9.9188888888888886</v>
      </c>
      <c r="P101">
        <f t="shared" si="34"/>
        <v>0.18574948665297741</v>
      </c>
      <c r="Q101">
        <f t="shared" si="35"/>
        <v>462.4517249601293</v>
      </c>
      <c r="R101">
        <f t="shared" si="36"/>
        <v>6.4517249601292974</v>
      </c>
      <c r="S101" s="10">
        <f t="shared" si="29"/>
        <v>23.014529360129298</v>
      </c>
      <c r="T101" s="4">
        <f t="shared" si="37"/>
        <v>17.579999999999998</v>
      </c>
      <c r="U101" s="4">
        <f t="shared" si="38"/>
        <v>2.4000000000001621E-2</v>
      </c>
      <c r="V101" s="4">
        <f t="shared" si="30"/>
        <v>17.580000000000002</v>
      </c>
      <c r="W101" s="4">
        <f t="shared" si="31"/>
        <v>17.61</v>
      </c>
      <c r="X101" s="4">
        <f t="shared" si="32"/>
        <v>17.52</v>
      </c>
      <c r="Y101" s="4">
        <f t="shared" si="39"/>
        <v>8.9999999999999858E-2</v>
      </c>
      <c r="Z101" s="2">
        <f>ROW()</f>
        <v>101</v>
      </c>
      <c r="AA101" t="b">
        <f t="shared" si="40"/>
        <v>1</v>
      </c>
      <c r="AB101" s="4">
        <f t="shared" si="33"/>
        <v>17.61</v>
      </c>
      <c r="AC101" s="4" t="e">
        <f t="shared" si="41"/>
        <v>#N/A</v>
      </c>
      <c r="AD101" t="b">
        <f t="shared" si="42"/>
        <v>1</v>
      </c>
      <c r="AE101" s="2">
        <v>2</v>
      </c>
      <c r="AF101" s="4">
        <f t="shared" si="43"/>
        <v>-4.4999999999999929E-2</v>
      </c>
      <c r="AG101" s="4">
        <f t="shared" si="44"/>
        <v>4.4999999999999929E-2</v>
      </c>
      <c r="AH101" s="4">
        <f t="shared" si="49"/>
        <v>3.8333333333333997E-2</v>
      </c>
      <c r="AI101" s="4" t="e">
        <f t="shared" si="45"/>
        <v>#N/A</v>
      </c>
      <c r="AJ101" s="2" t="str">
        <f t="shared" si="46"/>
        <v>July</v>
      </c>
      <c r="AK101" s="2" t="str">
        <f t="shared" si="47"/>
        <v>30</v>
      </c>
      <c r="AL101" s="81">
        <f t="shared" si="48"/>
        <v>30.413287037037037</v>
      </c>
      <c r="AM101" s="81" t="e">
        <f>IF(AJ101='1Month'!$A$3,AL101,NA())</f>
        <v>#N/A</v>
      </c>
    </row>
    <row r="102" spans="1:39">
      <c r="A102" s="76">
        <v>43311</v>
      </c>
      <c r="B102" s="67">
        <v>0.41675925925925927</v>
      </c>
      <c r="C102" s="77">
        <v>43311</v>
      </c>
      <c r="D102" s="67">
        <v>0.12509259259259259</v>
      </c>
      <c r="E102" s="68">
        <v>13.8</v>
      </c>
      <c r="F102" s="68">
        <v>4.9400000000000004</v>
      </c>
      <c r="G102" s="69">
        <v>17.72</v>
      </c>
      <c r="I102" s="69">
        <v>-28.1</v>
      </c>
      <c r="J102" s="69">
        <v>42.006</v>
      </c>
      <c r="K102" s="70">
        <v>94.1</v>
      </c>
      <c r="L102" s="4">
        <f t="shared" si="25"/>
        <v>17.61</v>
      </c>
      <c r="M102" s="80">
        <f t="shared" si="26"/>
        <v>43311.416759259257</v>
      </c>
      <c r="N102">
        <f t="shared" si="27"/>
        <v>2458329.5</v>
      </c>
      <c r="O102">
        <f t="shared" si="28"/>
        <v>10.002222222222223</v>
      </c>
      <c r="P102">
        <f t="shared" si="34"/>
        <v>0.18574948665297741</v>
      </c>
      <c r="Q102">
        <f t="shared" si="35"/>
        <v>462.53528645257097</v>
      </c>
      <c r="R102">
        <f t="shared" si="36"/>
        <v>6.535286452570972</v>
      </c>
      <c r="S102" s="10">
        <f t="shared" si="29"/>
        <v>23.098090852570973</v>
      </c>
      <c r="T102" s="4">
        <f t="shared" si="37"/>
        <v>17.559999999999999</v>
      </c>
      <c r="U102" s="4">
        <f t="shared" si="38"/>
        <v>4.8000000000000397E-2</v>
      </c>
      <c r="V102" s="4">
        <f t="shared" si="30"/>
        <v>17.580000000000002</v>
      </c>
      <c r="W102" s="4">
        <f t="shared" si="31"/>
        <v>17.61</v>
      </c>
      <c r="X102" s="4">
        <f t="shared" si="32"/>
        <v>17.48</v>
      </c>
      <c r="Y102" s="4">
        <f t="shared" si="39"/>
        <v>0.12999999999999901</v>
      </c>
      <c r="Z102" s="2">
        <f>ROW()</f>
        <v>102</v>
      </c>
      <c r="AA102" t="b">
        <f t="shared" si="40"/>
        <v>1</v>
      </c>
      <c r="AB102" s="4">
        <f t="shared" si="33"/>
        <v>17.61</v>
      </c>
      <c r="AC102" s="4" t="e">
        <f t="shared" si="41"/>
        <v>#N/A</v>
      </c>
      <c r="AD102" t="b">
        <f t="shared" si="42"/>
        <v>1</v>
      </c>
      <c r="AE102" s="2">
        <v>2</v>
      </c>
      <c r="AF102" s="4">
        <f t="shared" si="43"/>
        <v>-6.4999999999999503E-2</v>
      </c>
      <c r="AG102" s="4">
        <f t="shared" si="44"/>
        <v>6.4999999999999503E-2</v>
      </c>
      <c r="AH102" s="4">
        <f t="shared" si="49"/>
        <v>4.4166666666667354E-2</v>
      </c>
      <c r="AI102" s="4" t="e">
        <f t="shared" si="45"/>
        <v>#N/A</v>
      </c>
      <c r="AJ102" s="2" t="str">
        <f t="shared" si="46"/>
        <v>July</v>
      </c>
      <c r="AK102" s="2" t="str">
        <f t="shared" si="47"/>
        <v>30</v>
      </c>
      <c r="AL102" s="81">
        <f t="shared" si="48"/>
        <v>30.416759259259258</v>
      </c>
      <c r="AM102" s="81" t="e">
        <f>IF(AJ102='1Month'!$A$3,AL102,NA())</f>
        <v>#N/A</v>
      </c>
    </row>
    <row r="103" spans="1:39">
      <c r="A103" s="76">
        <v>43311</v>
      </c>
      <c r="B103" s="67">
        <v>0.42023148148148143</v>
      </c>
      <c r="C103" s="77">
        <v>43311</v>
      </c>
      <c r="D103" s="67">
        <v>0.12856481481481483</v>
      </c>
      <c r="E103" s="68">
        <v>13.8</v>
      </c>
      <c r="F103" s="68">
        <v>4.9400000000000004</v>
      </c>
      <c r="G103" s="69">
        <v>17.690000000000001</v>
      </c>
      <c r="I103" s="69">
        <v>-28.1</v>
      </c>
      <c r="J103" s="69">
        <v>41.814</v>
      </c>
      <c r="K103" s="70">
        <v>94.1</v>
      </c>
      <c r="L103" s="4">
        <f t="shared" si="25"/>
        <v>17.580000000000002</v>
      </c>
      <c r="M103" s="80">
        <f t="shared" si="26"/>
        <v>43311.420231481483</v>
      </c>
      <c r="N103">
        <f t="shared" si="27"/>
        <v>2458329.5</v>
      </c>
      <c r="O103">
        <f t="shared" si="28"/>
        <v>10.085555555555555</v>
      </c>
      <c r="P103">
        <f t="shared" si="34"/>
        <v>0.18574948665297741</v>
      </c>
      <c r="Q103">
        <f t="shared" si="35"/>
        <v>462.61884794501259</v>
      </c>
      <c r="R103">
        <f t="shared" si="36"/>
        <v>6.6188479450125897</v>
      </c>
      <c r="S103" s="10">
        <f t="shared" si="29"/>
        <v>23.181652345012591</v>
      </c>
      <c r="T103" s="4">
        <f t="shared" si="37"/>
        <v>17.532</v>
      </c>
      <c r="U103" s="4">
        <f t="shared" si="38"/>
        <v>5.0400000000000486E-2</v>
      </c>
      <c r="V103" s="4">
        <f t="shared" si="30"/>
        <v>17.55</v>
      </c>
      <c r="W103" s="4">
        <f t="shared" si="31"/>
        <v>17.61</v>
      </c>
      <c r="X103" s="4">
        <f t="shared" si="32"/>
        <v>17.47</v>
      </c>
      <c r="Y103" s="4">
        <f t="shared" si="39"/>
        <v>0.14000000000000057</v>
      </c>
      <c r="Z103" s="2">
        <f>ROW()</f>
        <v>103</v>
      </c>
      <c r="AA103" t="b">
        <f t="shared" si="40"/>
        <v>1</v>
      </c>
      <c r="AB103" s="4">
        <f t="shared" si="33"/>
        <v>17.580000000000002</v>
      </c>
      <c r="AC103" s="4" t="e">
        <f t="shared" si="41"/>
        <v>#N/A</v>
      </c>
      <c r="AD103" t="b">
        <f t="shared" si="42"/>
        <v>1</v>
      </c>
      <c r="AE103" s="2">
        <v>2</v>
      </c>
      <c r="AF103" s="4">
        <f t="shared" si="43"/>
        <v>-7.0000000000000284E-2</v>
      </c>
      <c r="AG103" s="4">
        <f t="shared" si="44"/>
        <v>7.0000000000000284E-2</v>
      </c>
      <c r="AH103" s="4">
        <f t="shared" si="49"/>
        <v>4.8333333333334082E-2</v>
      </c>
      <c r="AI103" s="4" t="e">
        <f t="shared" si="45"/>
        <v>#N/A</v>
      </c>
      <c r="AJ103" s="2" t="str">
        <f t="shared" si="46"/>
        <v>July</v>
      </c>
      <c r="AK103" s="2" t="str">
        <f t="shared" si="47"/>
        <v>30</v>
      </c>
      <c r="AL103" s="81">
        <f t="shared" si="48"/>
        <v>30.42023148148148</v>
      </c>
      <c r="AM103" s="81" t="e">
        <f>IF(AJ103='1Month'!$A$3,AL103,NA())</f>
        <v>#N/A</v>
      </c>
    </row>
    <row r="104" spans="1:39">
      <c r="A104" s="76">
        <v>43311</v>
      </c>
      <c r="B104" s="67">
        <v>0.42370370370370369</v>
      </c>
      <c r="C104" s="77">
        <v>43311</v>
      </c>
      <c r="D104" s="67">
        <v>0.13203703703703704</v>
      </c>
      <c r="E104" s="68">
        <v>13.5</v>
      </c>
      <c r="F104" s="68">
        <v>4.9400000000000004</v>
      </c>
      <c r="G104" s="69">
        <v>17.63</v>
      </c>
      <c r="I104" s="69">
        <v>-28.2</v>
      </c>
      <c r="J104" s="69">
        <v>41.595999999999997</v>
      </c>
      <c r="K104" s="70">
        <v>94.1</v>
      </c>
      <c r="L104" s="4">
        <f t="shared" si="25"/>
        <v>17.52</v>
      </c>
      <c r="M104" s="80">
        <f t="shared" si="26"/>
        <v>43311.423703703702</v>
      </c>
      <c r="N104">
        <f t="shared" si="27"/>
        <v>2458329.5</v>
      </c>
      <c r="O104">
        <f t="shared" si="28"/>
        <v>10.168888888888889</v>
      </c>
      <c r="P104">
        <f t="shared" si="34"/>
        <v>0.18574948665297741</v>
      </c>
      <c r="Q104">
        <f t="shared" si="35"/>
        <v>462.70240943745426</v>
      </c>
      <c r="R104">
        <f t="shared" si="36"/>
        <v>6.7024094374542642</v>
      </c>
      <c r="S104" s="10">
        <f t="shared" si="29"/>
        <v>23.265213837454265</v>
      </c>
      <c r="T104" s="4">
        <f t="shared" si="37"/>
        <v>17.518000000000001</v>
      </c>
      <c r="U104" s="4">
        <f t="shared" si="38"/>
        <v>3.4400000000000118E-2</v>
      </c>
      <c r="V104" s="4">
        <f t="shared" si="30"/>
        <v>17.53</v>
      </c>
      <c r="W104" s="4">
        <f t="shared" si="31"/>
        <v>17.61</v>
      </c>
      <c r="X104" s="4">
        <f t="shared" si="32"/>
        <v>17.47</v>
      </c>
      <c r="Y104" s="4">
        <f t="shared" si="39"/>
        <v>0.14000000000000057</v>
      </c>
      <c r="Z104" s="2">
        <f>ROW()</f>
        <v>104</v>
      </c>
      <c r="AA104" t="b">
        <f t="shared" si="40"/>
        <v>1</v>
      </c>
      <c r="AB104" s="4">
        <f t="shared" si="33"/>
        <v>17.52</v>
      </c>
      <c r="AC104" s="4" t="e">
        <f t="shared" si="41"/>
        <v>#N/A</v>
      </c>
      <c r="AD104" t="b">
        <f t="shared" si="42"/>
        <v>1</v>
      </c>
      <c r="AE104" s="2">
        <v>2</v>
      </c>
      <c r="AF104" s="4">
        <f t="shared" si="43"/>
        <v>-7.0000000000000284E-2</v>
      </c>
      <c r="AG104" s="4">
        <f t="shared" si="44"/>
        <v>7.0000000000000284E-2</v>
      </c>
      <c r="AH104" s="4">
        <f t="shared" si="49"/>
        <v>5.1944444444445459E-2</v>
      </c>
      <c r="AI104" s="4" t="e">
        <f t="shared" si="45"/>
        <v>#N/A</v>
      </c>
      <c r="AJ104" s="2" t="str">
        <f t="shared" si="46"/>
        <v>July</v>
      </c>
      <c r="AK104" s="2" t="str">
        <f t="shared" si="47"/>
        <v>30</v>
      </c>
      <c r="AL104" s="81">
        <f t="shared" si="48"/>
        <v>30.423703703703705</v>
      </c>
      <c r="AM104" s="81" t="e">
        <f>IF(AJ104='1Month'!$A$3,AL104,NA())</f>
        <v>#N/A</v>
      </c>
    </row>
    <row r="105" spans="1:39">
      <c r="A105" s="76">
        <v>43311</v>
      </c>
      <c r="B105" s="67">
        <v>0.42717592592592596</v>
      </c>
      <c r="C105" s="77">
        <v>43311</v>
      </c>
      <c r="D105" s="67">
        <v>0.13550925925925925</v>
      </c>
      <c r="E105" s="68">
        <v>13.5</v>
      </c>
      <c r="F105" s="68">
        <v>4.9400000000000004</v>
      </c>
      <c r="G105" s="69">
        <v>17.59</v>
      </c>
      <c r="I105" s="69">
        <v>-28.2</v>
      </c>
      <c r="J105" s="69">
        <v>41.350999999999999</v>
      </c>
      <c r="K105" s="70">
        <v>94.1</v>
      </c>
      <c r="L105" s="4">
        <f t="shared" si="25"/>
        <v>17.48</v>
      </c>
      <c r="M105" s="80">
        <f t="shared" si="26"/>
        <v>43311.427175925928</v>
      </c>
      <c r="N105">
        <f t="shared" si="27"/>
        <v>2458329.5</v>
      </c>
      <c r="O105">
        <f t="shared" si="28"/>
        <v>10.252222222222223</v>
      </c>
      <c r="P105">
        <f t="shared" si="34"/>
        <v>0.18574948665297741</v>
      </c>
      <c r="Q105">
        <f t="shared" si="35"/>
        <v>462.78597092989594</v>
      </c>
      <c r="R105">
        <f t="shared" si="36"/>
        <v>6.7859709298959388</v>
      </c>
      <c r="S105" s="10">
        <f t="shared" si="29"/>
        <v>23.34877532989594</v>
      </c>
      <c r="T105" s="4">
        <f t="shared" si="37"/>
        <v>17.526</v>
      </c>
      <c r="U105" s="4">
        <f t="shared" si="38"/>
        <v>4.3200000000000217E-2</v>
      </c>
      <c r="V105" s="4">
        <f t="shared" si="30"/>
        <v>17.53</v>
      </c>
      <c r="W105" s="4">
        <f t="shared" si="31"/>
        <v>17.62</v>
      </c>
      <c r="X105" s="4">
        <f t="shared" si="32"/>
        <v>17.47</v>
      </c>
      <c r="Y105" s="4">
        <f t="shared" si="39"/>
        <v>0.15000000000000213</v>
      </c>
      <c r="Z105" s="2">
        <f>ROW()</f>
        <v>105</v>
      </c>
      <c r="AA105" t="b">
        <f t="shared" si="40"/>
        <v>1</v>
      </c>
      <c r="AB105" s="4">
        <f t="shared" si="33"/>
        <v>17.48</v>
      </c>
      <c r="AC105" s="4" t="e">
        <f t="shared" si="41"/>
        <v>#N/A</v>
      </c>
      <c r="AD105" t="b">
        <f t="shared" si="42"/>
        <v>1</v>
      </c>
      <c r="AE105" s="2">
        <v>2</v>
      </c>
      <c r="AF105" s="4">
        <f t="shared" si="43"/>
        <v>-7.5000000000001066E-2</v>
      </c>
      <c r="AG105" s="4">
        <f t="shared" si="44"/>
        <v>7.5000000000001066E-2</v>
      </c>
      <c r="AH105" s="4">
        <f t="shared" si="49"/>
        <v>5.0555555555556353E-2</v>
      </c>
      <c r="AI105" s="4" t="e">
        <f t="shared" si="45"/>
        <v>#N/A</v>
      </c>
      <c r="AJ105" s="2" t="str">
        <f t="shared" si="46"/>
        <v>July</v>
      </c>
      <c r="AK105" s="2" t="str">
        <f t="shared" si="47"/>
        <v>30</v>
      </c>
      <c r="AL105" s="81">
        <f t="shared" si="48"/>
        <v>30.427175925925926</v>
      </c>
      <c r="AM105" s="81" t="e">
        <f>IF(AJ105='1Month'!$A$3,AL105,NA())</f>
        <v>#N/A</v>
      </c>
    </row>
    <row r="106" spans="1:39">
      <c r="A106" s="76">
        <v>43311</v>
      </c>
      <c r="B106" s="67">
        <v>0.43064814814814811</v>
      </c>
      <c r="C106" s="77">
        <v>43311</v>
      </c>
      <c r="D106" s="67">
        <v>0.13898148148148148</v>
      </c>
      <c r="E106" s="68">
        <v>13.5</v>
      </c>
      <c r="F106" s="68">
        <v>4.9400000000000004</v>
      </c>
      <c r="G106" s="69">
        <v>17.579999999999998</v>
      </c>
      <c r="I106" s="69">
        <v>-28.2</v>
      </c>
      <c r="J106" s="69">
        <v>41.081000000000003</v>
      </c>
      <c r="K106" s="70">
        <v>94.1</v>
      </c>
      <c r="L106" s="4">
        <f t="shared" si="25"/>
        <v>17.47</v>
      </c>
      <c r="M106" s="80">
        <f t="shared" si="26"/>
        <v>43311.430648148147</v>
      </c>
      <c r="N106">
        <f t="shared" si="27"/>
        <v>2458329.5</v>
      </c>
      <c r="O106">
        <f t="shared" si="28"/>
        <v>10.335555555555555</v>
      </c>
      <c r="P106">
        <f t="shared" si="34"/>
        <v>0.18574948665297741</v>
      </c>
      <c r="Q106">
        <f t="shared" si="35"/>
        <v>462.86953242233761</v>
      </c>
      <c r="R106">
        <f t="shared" si="36"/>
        <v>6.8695324223376133</v>
      </c>
      <c r="S106" s="10">
        <f t="shared" si="29"/>
        <v>23.432336822337614</v>
      </c>
      <c r="T106" s="4">
        <f t="shared" si="37"/>
        <v>17.552</v>
      </c>
      <c r="U106" s="4">
        <f t="shared" si="38"/>
        <v>6.6400000000000861E-2</v>
      </c>
      <c r="V106" s="4">
        <f t="shared" si="30"/>
        <v>17.53</v>
      </c>
      <c r="W106" s="4">
        <f t="shared" si="31"/>
        <v>17.650000000000002</v>
      </c>
      <c r="X106" s="4">
        <f t="shared" si="32"/>
        <v>17.47</v>
      </c>
      <c r="Y106" s="4">
        <f t="shared" si="39"/>
        <v>0.18000000000000327</v>
      </c>
      <c r="Z106" s="2">
        <f>ROW()</f>
        <v>106</v>
      </c>
      <c r="AA106" t="b">
        <f t="shared" si="40"/>
        <v>1</v>
      </c>
      <c r="AB106" s="4">
        <f t="shared" si="33"/>
        <v>17.47</v>
      </c>
      <c r="AC106" s="4" t="e">
        <f t="shared" si="41"/>
        <v>#N/A</v>
      </c>
      <c r="AD106" t="b">
        <f t="shared" si="42"/>
        <v>1</v>
      </c>
      <c r="AE106" s="2">
        <v>2</v>
      </c>
      <c r="AF106" s="4">
        <f t="shared" si="43"/>
        <v>-9.0000000000001634E-2</v>
      </c>
      <c r="AG106" s="4">
        <f t="shared" si="44"/>
        <v>9.0000000000001634E-2</v>
      </c>
      <c r="AH106" s="4">
        <f t="shared" si="49"/>
        <v>5.166666666666675E-2</v>
      </c>
      <c r="AI106" s="4" t="e">
        <f t="shared" si="45"/>
        <v>#N/A</v>
      </c>
      <c r="AJ106" s="2" t="str">
        <f t="shared" si="46"/>
        <v>July</v>
      </c>
      <c r="AK106" s="2" t="str">
        <f t="shared" si="47"/>
        <v>30</v>
      </c>
      <c r="AL106" s="81">
        <f t="shared" si="48"/>
        <v>30.430648148148148</v>
      </c>
      <c r="AM106" s="81" t="e">
        <f>IF(AJ106='1Month'!$A$3,AL106,NA())</f>
        <v>#N/A</v>
      </c>
    </row>
    <row r="107" spans="1:39">
      <c r="A107" s="76">
        <v>43311</v>
      </c>
      <c r="B107" s="67">
        <v>0.43412037037037038</v>
      </c>
      <c r="C107" s="77">
        <v>43311</v>
      </c>
      <c r="D107" s="67">
        <v>0.14245370370370369</v>
      </c>
      <c r="E107" s="68">
        <v>13.5</v>
      </c>
      <c r="F107" s="68">
        <v>4.9400000000000004</v>
      </c>
      <c r="G107" s="69">
        <v>17.649999999999999</v>
      </c>
      <c r="I107" s="69">
        <v>-28.3</v>
      </c>
      <c r="J107" s="69">
        <v>40.784999999999997</v>
      </c>
      <c r="K107" s="70">
        <v>94</v>
      </c>
      <c r="L107" s="4">
        <f t="shared" si="25"/>
        <v>17.54</v>
      </c>
      <c r="M107" s="80">
        <f t="shared" si="26"/>
        <v>43311.434120370373</v>
      </c>
      <c r="N107">
        <f t="shared" si="27"/>
        <v>2458329.5</v>
      </c>
      <c r="O107">
        <f t="shared" si="28"/>
        <v>10.418888888888889</v>
      </c>
      <c r="P107">
        <f t="shared" si="34"/>
        <v>0.18574948665297741</v>
      </c>
      <c r="Q107">
        <f t="shared" si="35"/>
        <v>462.95309391477929</v>
      </c>
      <c r="R107">
        <f t="shared" si="36"/>
        <v>6.9530939147792878</v>
      </c>
      <c r="S107" s="10">
        <f t="shared" si="29"/>
        <v>23.515898314779289</v>
      </c>
      <c r="T107" s="4">
        <f t="shared" si="37"/>
        <v>17.584</v>
      </c>
      <c r="U107" s="4">
        <f t="shared" si="38"/>
        <v>6.3200000000001214E-2</v>
      </c>
      <c r="V107" s="4">
        <f t="shared" si="30"/>
        <v>17.579999999999998</v>
      </c>
      <c r="W107" s="4">
        <f t="shared" si="31"/>
        <v>17.650000000000002</v>
      </c>
      <c r="X107" s="4">
        <f t="shared" si="32"/>
        <v>17.47</v>
      </c>
      <c r="Y107" s="4">
        <f t="shared" si="39"/>
        <v>0.18000000000000327</v>
      </c>
      <c r="Z107" s="2">
        <f>ROW()</f>
        <v>107</v>
      </c>
      <c r="AA107" t="b">
        <f t="shared" si="40"/>
        <v>1</v>
      </c>
      <c r="AB107" s="4">
        <f t="shared" si="33"/>
        <v>17.54</v>
      </c>
      <c r="AC107" s="4" t="e">
        <f t="shared" si="41"/>
        <v>#N/A</v>
      </c>
      <c r="AD107" t="b">
        <f t="shared" si="42"/>
        <v>1</v>
      </c>
      <c r="AE107" s="2">
        <v>2</v>
      </c>
      <c r="AF107" s="4">
        <f t="shared" si="43"/>
        <v>-9.0000000000001634E-2</v>
      </c>
      <c r="AG107" s="4">
        <f t="shared" si="44"/>
        <v>9.0000000000001634E-2</v>
      </c>
      <c r="AH107" s="4">
        <f t="shared" si="49"/>
        <v>5.2500000000000803E-2</v>
      </c>
      <c r="AI107" s="4" t="e">
        <f t="shared" si="45"/>
        <v>#N/A</v>
      </c>
      <c r="AJ107" s="2" t="str">
        <f t="shared" si="46"/>
        <v>July</v>
      </c>
      <c r="AK107" s="2" t="str">
        <f t="shared" si="47"/>
        <v>30</v>
      </c>
      <c r="AL107" s="81">
        <f t="shared" si="48"/>
        <v>30.434120370370369</v>
      </c>
      <c r="AM107" s="81" t="e">
        <f>IF(AJ107='1Month'!$A$3,AL107,NA())</f>
        <v>#N/A</v>
      </c>
    </row>
    <row r="108" spans="1:39">
      <c r="A108" s="76">
        <v>43311</v>
      </c>
      <c r="B108" s="67">
        <v>0.43759259259259259</v>
      </c>
      <c r="C108" s="77">
        <v>43311</v>
      </c>
      <c r="D108" s="67">
        <v>0.14592592592592593</v>
      </c>
      <c r="E108" s="68">
        <v>13.2</v>
      </c>
      <c r="F108" s="68">
        <v>4.9400000000000004</v>
      </c>
      <c r="G108" s="69">
        <v>17.73</v>
      </c>
      <c r="I108" s="69">
        <v>-28.3</v>
      </c>
      <c r="J108" s="69">
        <v>40.465000000000003</v>
      </c>
      <c r="K108" s="70">
        <v>94</v>
      </c>
      <c r="L108" s="4">
        <f t="shared" si="25"/>
        <v>17.62</v>
      </c>
      <c r="M108" s="80">
        <f t="shared" si="26"/>
        <v>43311.437592592592</v>
      </c>
      <c r="N108">
        <f t="shared" si="27"/>
        <v>2458329.5</v>
      </c>
      <c r="O108">
        <f t="shared" si="28"/>
        <v>10.502222222222223</v>
      </c>
      <c r="P108">
        <f t="shared" si="34"/>
        <v>0.18574948665297741</v>
      </c>
      <c r="Q108">
        <f t="shared" si="35"/>
        <v>463.03665540722096</v>
      </c>
      <c r="R108">
        <f t="shared" si="36"/>
        <v>7.0366554072209624</v>
      </c>
      <c r="S108" s="10">
        <f t="shared" si="29"/>
        <v>23.599459807220963</v>
      </c>
      <c r="T108" s="4">
        <f t="shared" si="37"/>
        <v>17.618000000000002</v>
      </c>
      <c r="U108" s="4">
        <f t="shared" si="38"/>
        <v>3.1199999999999763E-2</v>
      </c>
      <c r="V108" s="4">
        <f t="shared" si="30"/>
        <v>17.630000000000003</v>
      </c>
      <c r="W108" s="4">
        <f t="shared" si="31"/>
        <v>17.650000000000002</v>
      </c>
      <c r="X108" s="4">
        <f t="shared" si="32"/>
        <v>17.47</v>
      </c>
      <c r="Y108" s="4">
        <f t="shared" si="39"/>
        <v>0.18000000000000327</v>
      </c>
      <c r="Z108" s="2">
        <f>ROW()</f>
        <v>108</v>
      </c>
      <c r="AA108" t="b">
        <f t="shared" si="40"/>
        <v>1</v>
      </c>
      <c r="AB108" s="4">
        <f t="shared" si="33"/>
        <v>17.62</v>
      </c>
      <c r="AC108" s="4" t="e">
        <f t="shared" si="41"/>
        <v>#N/A</v>
      </c>
      <c r="AD108" t="b">
        <f t="shared" si="42"/>
        <v>1</v>
      </c>
      <c r="AE108" s="2">
        <v>2</v>
      </c>
      <c r="AF108" s="4">
        <f t="shared" si="43"/>
        <v>-9.0000000000001634E-2</v>
      </c>
      <c r="AG108" s="4">
        <f t="shared" si="44"/>
        <v>9.0000000000001634E-2</v>
      </c>
      <c r="AH108" s="4">
        <f t="shared" si="49"/>
        <v>5.1666666666667339E-2</v>
      </c>
      <c r="AI108" s="4" t="e">
        <f t="shared" si="45"/>
        <v>#N/A</v>
      </c>
      <c r="AJ108" s="2" t="str">
        <f t="shared" si="46"/>
        <v>July</v>
      </c>
      <c r="AK108" s="2" t="str">
        <f t="shared" si="47"/>
        <v>30</v>
      </c>
      <c r="AL108" s="81">
        <f t="shared" si="48"/>
        <v>30.437592592592594</v>
      </c>
      <c r="AM108" s="81" t="e">
        <f>IF(AJ108='1Month'!$A$3,AL108,NA())</f>
        <v>#N/A</v>
      </c>
    </row>
    <row r="109" spans="1:39">
      <c r="A109" s="76">
        <v>43311</v>
      </c>
      <c r="B109" s="67">
        <v>0.4410648148148148</v>
      </c>
      <c r="C109" s="77">
        <v>43311</v>
      </c>
      <c r="D109" s="67">
        <v>0.14939814814814814</v>
      </c>
      <c r="E109" s="68">
        <v>13.2</v>
      </c>
      <c r="F109" s="68">
        <v>4.9400000000000004</v>
      </c>
      <c r="G109" s="69">
        <v>17.760000000000002</v>
      </c>
      <c r="I109" s="69">
        <v>-28.3</v>
      </c>
      <c r="J109" s="69">
        <v>40.119999999999997</v>
      </c>
      <c r="K109" s="70">
        <v>94</v>
      </c>
      <c r="L109" s="4">
        <f t="shared" si="25"/>
        <v>17.650000000000002</v>
      </c>
      <c r="M109" s="80">
        <f t="shared" si="26"/>
        <v>43311.441064814811</v>
      </c>
      <c r="N109">
        <f t="shared" si="27"/>
        <v>2458329.5</v>
      </c>
      <c r="O109">
        <f t="shared" si="28"/>
        <v>10.585555555555555</v>
      </c>
      <c r="P109">
        <f t="shared" si="34"/>
        <v>0.18574948665297741</v>
      </c>
      <c r="Q109">
        <f t="shared" si="35"/>
        <v>463.12021689966264</v>
      </c>
      <c r="R109">
        <f t="shared" si="36"/>
        <v>7.1202168996626369</v>
      </c>
      <c r="S109" s="10">
        <f t="shared" si="29"/>
        <v>23.683021299662638</v>
      </c>
      <c r="T109" s="4">
        <f t="shared" si="37"/>
        <v>17.630000000000003</v>
      </c>
      <c r="U109" s="4">
        <f t="shared" si="38"/>
        <v>1.599999999999966E-2</v>
      </c>
      <c r="V109" s="4">
        <f t="shared" si="30"/>
        <v>17.630000000000003</v>
      </c>
      <c r="W109" s="4">
        <f t="shared" si="31"/>
        <v>17.650000000000002</v>
      </c>
      <c r="X109" s="4">
        <f t="shared" si="32"/>
        <v>17.54</v>
      </c>
      <c r="Y109" s="4">
        <f t="shared" si="39"/>
        <v>0.11000000000000298</v>
      </c>
      <c r="Z109" s="2">
        <f>ROW()</f>
        <v>109</v>
      </c>
      <c r="AA109" t="b">
        <f t="shared" si="40"/>
        <v>1</v>
      </c>
      <c r="AB109" s="4">
        <f t="shared" si="33"/>
        <v>17.650000000000002</v>
      </c>
      <c r="AC109" s="4" t="e">
        <f t="shared" si="41"/>
        <v>#N/A</v>
      </c>
      <c r="AD109" t="b">
        <f t="shared" si="42"/>
        <v>1</v>
      </c>
      <c r="AE109" s="2">
        <v>2</v>
      </c>
      <c r="AF109" s="4">
        <f t="shared" si="43"/>
        <v>-5.5000000000001492E-2</v>
      </c>
      <c r="AG109" s="4">
        <f t="shared" si="44"/>
        <v>5.5000000000001492E-2</v>
      </c>
      <c r="AH109" s="4">
        <f t="shared" si="49"/>
        <v>6.0000000000000497E-2</v>
      </c>
      <c r="AI109" s="4" t="e">
        <f t="shared" si="45"/>
        <v>#N/A</v>
      </c>
      <c r="AJ109" s="2" t="str">
        <f t="shared" si="46"/>
        <v>July</v>
      </c>
      <c r="AK109" s="2" t="str">
        <f t="shared" si="47"/>
        <v>30</v>
      </c>
      <c r="AL109" s="81">
        <f t="shared" si="48"/>
        <v>30.441064814814816</v>
      </c>
      <c r="AM109" s="81" t="e">
        <f>IF(AJ109='1Month'!$A$3,AL109,NA())</f>
        <v>#N/A</v>
      </c>
    </row>
    <row r="110" spans="1:39">
      <c r="A110" s="76">
        <v>43311</v>
      </c>
      <c r="B110" s="67">
        <v>0.44453703703703701</v>
      </c>
      <c r="C110" s="77">
        <v>43311</v>
      </c>
      <c r="D110" s="67">
        <v>0.15287037037037035</v>
      </c>
      <c r="E110" s="68">
        <v>13.2</v>
      </c>
      <c r="F110" s="68">
        <v>4.9400000000000004</v>
      </c>
      <c r="G110" s="69">
        <v>17.75</v>
      </c>
      <c r="I110" s="69">
        <v>-28.4</v>
      </c>
      <c r="J110" s="69">
        <v>39.750999999999998</v>
      </c>
      <c r="K110" s="70">
        <v>94</v>
      </c>
      <c r="L110" s="4">
        <f t="shared" si="25"/>
        <v>17.64</v>
      </c>
      <c r="M110" s="80">
        <f t="shared" si="26"/>
        <v>43311.444537037038</v>
      </c>
      <c r="N110">
        <f t="shared" si="27"/>
        <v>2458329.5</v>
      </c>
      <c r="O110">
        <f t="shared" si="28"/>
        <v>10.668888888888889</v>
      </c>
      <c r="P110">
        <f t="shared" si="34"/>
        <v>0.18574948665297741</v>
      </c>
      <c r="Q110">
        <f t="shared" si="35"/>
        <v>463.20377839210425</v>
      </c>
      <c r="R110">
        <f t="shared" si="36"/>
        <v>7.2037783921042546</v>
      </c>
      <c r="S110" s="10">
        <f t="shared" si="29"/>
        <v>23.766582792104256</v>
      </c>
      <c r="T110" s="4">
        <f t="shared" si="37"/>
        <v>17.616</v>
      </c>
      <c r="U110" s="4">
        <f t="shared" si="38"/>
        <v>3.2800000000000294E-2</v>
      </c>
      <c r="V110" s="4">
        <f t="shared" si="30"/>
        <v>17.630000000000003</v>
      </c>
      <c r="W110" s="4">
        <f t="shared" si="31"/>
        <v>17.650000000000002</v>
      </c>
      <c r="X110" s="4">
        <f t="shared" si="32"/>
        <v>17.55</v>
      </c>
      <c r="Y110" s="4">
        <f t="shared" si="39"/>
        <v>0.10000000000000142</v>
      </c>
      <c r="Z110" s="2">
        <f>ROW()</f>
        <v>110</v>
      </c>
      <c r="AA110" t="b">
        <f t="shared" si="40"/>
        <v>1</v>
      </c>
      <c r="AB110" s="4">
        <f t="shared" si="33"/>
        <v>17.64</v>
      </c>
      <c r="AC110" s="4" t="e">
        <f t="shared" si="41"/>
        <v>#N/A</v>
      </c>
      <c r="AD110" t="b">
        <f t="shared" si="42"/>
        <v>1</v>
      </c>
      <c r="AE110" s="2">
        <v>2</v>
      </c>
      <c r="AF110" s="4">
        <f t="shared" si="43"/>
        <v>-5.0000000000000711E-2</v>
      </c>
      <c r="AG110" s="4">
        <f t="shared" si="44"/>
        <v>5.0000000000000711E-2</v>
      </c>
      <c r="AH110" s="4">
        <f t="shared" si="49"/>
        <v>8.0000000000000362E-2</v>
      </c>
      <c r="AI110" s="4" t="e">
        <f t="shared" si="45"/>
        <v>#N/A</v>
      </c>
      <c r="AJ110" s="2" t="str">
        <f t="shared" si="46"/>
        <v>July</v>
      </c>
      <c r="AK110" s="2" t="str">
        <f t="shared" si="47"/>
        <v>30</v>
      </c>
      <c r="AL110" s="81">
        <f t="shared" si="48"/>
        <v>30.444537037037037</v>
      </c>
      <c r="AM110" s="81" t="e">
        <f>IF(AJ110='1Month'!$A$3,AL110,NA())</f>
        <v>#N/A</v>
      </c>
    </row>
    <row r="111" spans="1:39">
      <c r="A111" s="76">
        <v>43311</v>
      </c>
      <c r="B111" s="67">
        <v>0.44800925925925927</v>
      </c>
      <c r="C111" s="77">
        <v>43311</v>
      </c>
      <c r="D111" s="67">
        <v>0.15634259259259259</v>
      </c>
      <c r="E111" s="68">
        <v>13.2</v>
      </c>
      <c r="F111" s="68">
        <v>4.9400000000000004</v>
      </c>
      <c r="G111" s="69">
        <v>17.75</v>
      </c>
      <c r="I111" s="69">
        <v>-28.4</v>
      </c>
      <c r="J111" s="69">
        <v>39.36</v>
      </c>
      <c r="K111" s="70">
        <v>94</v>
      </c>
      <c r="L111" s="4">
        <f t="shared" si="25"/>
        <v>17.64</v>
      </c>
      <c r="M111" s="80">
        <f t="shared" si="26"/>
        <v>43311.448009259257</v>
      </c>
      <c r="N111">
        <f t="shared" si="27"/>
        <v>2458329.5</v>
      </c>
      <c r="O111">
        <f t="shared" si="28"/>
        <v>10.752222222222223</v>
      </c>
      <c r="P111">
        <f t="shared" si="34"/>
        <v>0.18574948665297741</v>
      </c>
      <c r="Q111">
        <f t="shared" si="35"/>
        <v>463.28733988454593</v>
      </c>
      <c r="R111">
        <f t="shared" si="36"/>
        <v>7.2873398845459292</v>
      </c>
      <c r="S111" s="10">
        <f t="shared" si="29"/>
        <v>23.85014428454593</v>
      </c>
      <c r="T111" s="4">
        <f t="shared" si="37"/>
        <v>17.596</v>
      </c>
      <c r="U111" s="4">
        <f t="shared" si="38"/>
        <v>3.6800000000000208E-2</v>
      </c>
      <c r="V111" s="4">
        <f t="shared" si="30"/>
        <v>17.62</v>
      </c>
      <c r="W111" s="4">
        <f t="shared" si="31"/>
        <v>17.650000000000002</v>
      </c>
      <c r="X111" s="4">
        <f t="shared" si="32"/>
        <v>17.55</v>
      </c>
      <c r="Y111" s="4">
        <f t="shared" si="39"/>
        <v>0.10000000000000142</v>
      </c>
      <c r="Z111" s="2">
        <f>ROW()</f>
        <v>111</v>
      </c>
      <c r="AA111" t="b">
        <f t="shared" si="40"/>
        <v>1</v>
      </c>
      <c r="AB111" s="4">
        <f t="shared" si="33"/>
        <v>17.64</v>
      </c>
      <c r="AC111" s="4" t="e">
        <f t="shared" si="41"/>
        <v>#N/A</v>
      </c>
      <c r="AD111" t="b">
        <f t="shared" si="42"/>
        <v>1</v>
      </c>
      <c r="AE111" s="2">
        <v>2</v>
      </c>
      <c r="AF111" s="4">
        <f t="shared" si="43"/>
        <v>-5.0000000000000711E-2</v>
      </c>
      <c r="AG111" s="4">
        <f t="shared" si="44"/>
        <v>5.0000000000000711E-2</v>
      </c>
      <c r="AH111" s="4">
        <f t="shared" si="49"/>
        <v>0.12958333333333361</v>
      </c>
      <c r="AI111" s="4" t="e">
        <f t="shared" si="45"/>
        <v>#N/A</v>
      </c>
      <c r="AJ111" s="2" t="str">
        <f t="shared" si="46"/>
        <v>July</v>
      </c>
      <c r="AK111" s="2" t="str">
        <f t="shared" si="47"/>
        <v>30</v>
      </c>
      <c r="AL111" s="81">
        <f t="shared" si="48"/>
        <v>30.448009259259258</v>
      </c>
      <c r="AM111" s="81" t="e">
        <f>IF(AJ111='1Month'!$A$3,AL111,NA())</f>
        <v>#N/A</v>
      </c>
    </row>
    <row r="112" spans="1:39">
      <c r="A112" s="76">
        <v>43311</v>
      </c>
      <c r="B112" s="67">
        <v>0.45148148148148143</v>
      </c>
      <c r="C112" s="77">
        <v>43311</v>
      </c>
      <c r="D112" s="67">
        <v>0.15981481481481483</v>
      </c>
      <c r="E112" s="68">
        <v>12.8</v>
      </c>
      <c r="F112" s="68">
        <v>4.9400000000000004</v>
      </c>
      <c r="G112" s="69">
        <v>17.71</v>
      </c>
      <c r="I112" s="69">
        <v>-28.5</v>
      </c>
      <c r="J112" s="69">
        <v>38.945</v>
      </c>
      <c r="K112" s="70">
        <v>94</v>
      </c>
      <c r="L112" s="4">
        <f t="shared" si="25"/>
        <v>17.600000000000001</v>
      </c>
      <c r="M112" s="80">
        <f t="shared" si="26"/>
        <v>43311.451481481483</v>
      </c>
      <c r="N112">
        <f t="shared" si="27"/>
        <v>2458329.5</v>
      </c>
      <c r="O112">
        <f t="shared" si="28"/>
        <v>10.835555555555555</v>
      </c>
      <c r="P112">
        <f t="shared" si="34"/>
        <v>0.18574948665297741</v>
      </c>
      <c r="Q112">
        <f t="shared" si="35"/>
        <v>463.3709013769876</v>
      </c>
      <c r="R112">
        <f t="shared" si="36"/>
        <v>7.3709013769876037</v>
      </c>
      <c r="S112" s="10">
        <f t="shared" si="29"/>
        <v>23.933705776987605</v>
      </c>
      <c r="T112" s="4">
        <f t="shared" si="37"/>
        <v>17.604000000000003</v>
      </c>
      <c r="U112" s="4">
        <f t="shared" si="38"/>
        <v>4.4800000000000041E-2</v>
      </c>
      <c r="V112" s="4">
        <f t="shared" si="30"/>
        <v>17.62</v>
      </c>
      <c r="W112" s="4">
        <f t="shared" si="31"/>
        <v>17.68</v>
      </c>
      <c r="X112" s="4">
        <f t="shared" si="32"/>
        <v>17.55</v>
      </c>
      <c r="Y112" s="4">
        <f t="shared" si="39"/>
        <v>0.12999999999999901</v>
      </c>
      <c r="Z112" s="2">
        <f>ROW()</f>
        <v>112</v>
      </c>
      <c r="AA112" t="b">
        <f t="shared" si="40"/>
        <v>1</v>
      </c>
      <c r="AB112" s="4">
        <f t="shared" si="33"/>
        <v>17.600000000000001</v>
      </c>
      <c r="AC112" s="4" t="e">
        <f t="shared" si="41"/>
        <v>#N/A</v>
      </c>
      <c r="AD112" t="b">
        <f t="shared" si="42"/>
        <v>1</v>
      </c>
      <c r="AE112" s="2">
        <v>2</v>
      </c>
      <c r="AF112" s="4">
        <f t="shared" si="43"/>
        <v>-6.4999999999999503E-2</v>
      </c>
      <c r="AG112" s="4">
        <f t="shared" si="44"/>
        <v>6.4999999999999503E-2</v>
      </c>
      <c r="AH112" s="4">
        <f t="shared" si="49"/>
        <v>0.20708333333333329</v>
      </c>
      <c r="AI112" s="4" t="e">
        <f t="shared" si="45"/>
        <v>#N/A</v>
      </c>
      <c r="AJ112" s="2" t="str">
        <f t="shared" si="46"/>
        <v>July</v>
      </c>
      <c r="AK112" s="2" t="str">
        <f t="shared" si="47"/>
        <v>30</v>
      </c>
      <c r="AL112" s="81">
        <f t="shared" si="48"/>
        <v>30.45148148148148</v>
      </c>
      <c r="AM112" s="81" t="e">
        <f>IF(AJ112='1Month'!$A$3,AL112,NA())</f>
        <v>#N/A</v>
      </c>
    </row>
    <row r="113" spans="1:39">
      <c r="A113" s="76">
        <v>43311</v>
      </c>
      <c r="B113" s="67">
        <v>0.45495370370370369</v>
      </c>
      <c r="C113" s="77">
        <v>43311</v>
      </c>
      <c r="D113" s="67">
        <v>0.16328703703703704</v>
      </c>
      <c r="E113" s="68">
        <v>12.8</v>
      </c>
      <c r="F113" s="68">
        <v>4.9400000000000004</v>
      </c>
      <c r="G113" s="69">
        <v>17.66</v>
      </c>
      <c r="I113" s="69">
        <v>-28.5</v>
      </c>
      <c r="J113" s="69">
        <v>38.509</v>
      </c>
      <c r="K113" s="70">
        <v>93.9</v>
      </c>
      <c r="L113" s="4">
        <f t="shared" si="25"/>
        <v>17.55</v>
      </c>
      <c r="M113" s="80">
        <f t="shared" si="26"/>
        <v>43311.454953703702</v>
      </c>
      <c r="N113">
        <f t="shared" si="27"/>
        <v>2458329.5</v>
      </c>
      <c r="O113">
        <f t="shared" si="28"/>
        <v>10.918888888888889</v>
      </c>
      <c r="P113">
        <f t="shared" si="34"/>
        <v>0.18574948665297741</v>
      </c>
      <c r="Q113">
        <f t="shared" si="35"/>
        <v>463.45446286942928</v>
      </c>
      <c r="R113">
        <f t="shared" si="36"/>
        <v>7.4544628694292783</v>
      </c>
      <c r="S113" s="10">
        <f t="shared" si="29"/>
        <v>1.7267269429278365E-2</v>
      </c>
      <c r="T113" s="4">
        <f t="shared" si="37"/>
        <v>17.66</v>
      </c>
      <c r="U113" s="4">
        <f t="shared" si="38"/>
        <v>0.11199999999999974</v>
      </c>
      <c r="V113" s="4">
        <f t="shared" si="30"/>
        <v>17.62</v>
      </c>
      <c r="W113" s="4">
        <f t="shared" si="31"/>
        <v>17.920000000000002</v>
      </c>
      <c r="X113" s="4">
        <f t="shared" si="32"/>
        <v>17.55</v>
      </c>
      <c r="Y113" s="4">
        <f t="shared" si="39"/>
        <v>0.37000000000000099</v>
      </c>
      <c r="Z113" s="2">
        <f>ROW()</f>
        <v>113</v>
      </c>
      <c r="AA113" t="b">
        <f t="shared" si="40"/>
        <v>1</v>
      </c>
      <c r="AB113" s="4">
        <f t="shared" si="33"/>
        <v>17.55</v>
      </c>
      <c r="AC113" s="4" t="e">
        <f t="shared" si="41"/>
        <v>#N/A</v>
      </c>
      <c r="AD113" t="b">
        <f t="shared" si="42"/>
        <v>1</v>
      </c>
      <c r="AE113" s="2">
        <v>2</v>
      </c>
      <c r="AF113" s="4">
        <f t="shared" si="43"/>
        <v>-0.1850000000000005</v>
      </c>
      <c r="AG113" s="4">
        <f t="shared" si="44"/>
        <v>0.1850000000000005</v>
      </c>
      <c r="AH113" s="4">
        <f t="shared" si="49"/>
        <v>0.27611111111111103</v>
      </c>
      <c r="AI113" s="4" t="e">
        <f t="shared" si="45"/>
        <v>#N/A</v>
      </c>
      <c r="AJ113" s="2" t="str">
        <f t="shared" si="46"/>
        <v>July</v>
      </c>
      <c r="AK113" s="2" t="str">
        <f t="shared" si="47"/>
        <v>30</v>
      </c>
      <c r="AL113" s="81">
        <f t="shared" si="48"/>
        <v>30.454953703703705</v>
      </c>
      <c r="AM113" s="81" t="e">
        <f>IF(AJ113='1Month'!$A$3,AL113,NA())</f>
        <v>#N/A</v>
      </c>
    </row>
    <row r="114" spans="1:39">
      <c r="A114" s="76">
        <v>43311</v>
      </c>
      <c r="B114" s="67">
        <v>0.45842592592592596</v>
      </c>
      <c r="C114" s="77">
        <v>43311</v>
      </c>
      <c r="D114" s="67">
        <v>0.16675925925925927</v>
      </c>
      <c r="E114" s="68">
        <v>12.8</v>
      </c>
      <c r="F114" s="68">
        <v>4.9400000000000004</v>
      </c>
      <c r="G114" s="69">
        <v>17.66</v>
      </c>
      <c r="I114" s="69">
        <v>-28.5</v>
      </c>
      <c r="J114" s="69">
        <v>38.049999999999997</v>
      </c>
      <c r="K114" s="70">
        <v>93.9</v>
      </c>
      <c r="L114" s="4">
        <f t="shared" si="25"/>
        <v>17.55</v>
      </c>
      <c r="M114" s="80">
        <f t="shared" si="26"/>
        <v>43311.458425925928</v>
      </c>
      <c r="N114">
        <f t="shared" si="27"/>
        <v>2458329.5</v>
      </c>
      <c r="O114">
        <f t="shared" si="28"/>
        <v>11.002222222222223</v>
      </c>
      <c r="P114">
        <f t="shared" si="34"/>
        <v>0.18574948665297741</v>
      </c>
      <c r="Q114">
        <f t="shared" si="35"/>
        <v>463.53802436187095</v>
      </c>
      <c r="R114">
        <f t="shared" si="36"/>
        <v>7.5380243618709528</v>
      </c>
      <c r="S114" s="10">
        <f t="shared" si="29"/>
        <v>0.10082876187095291</v>
      </c>
      <c r="T114" s="4">
        <f t="shared" si="37"/>
        <v>17.777999999999999</v>
      </c>
      <c r="U114" s="4">
        <f t="shared" si="38"/>
        <v>0.2216000000000001</v>
      </c>
      <c r="V114" s="4">
        <f t="shared" si="30"/>
        <v>17.64</v>
      </c>
      <c r="W114" s="4">
        <f t="shared" si="31"/>
        <v>18.190000000000001</v>
      </c>
      <c r="X114" s="4">
        <f t="shared" si="32"/>
        <v>17.55</v>
      </c>
      <c r="Y114" s="4">
        <f t="shared" si="39"/>
        <v>0.64000000000000057</v>
      </c>
      <c r="Z114" s="2">
        <f>ROW()</f>
        <v>114</v>
      </c>
      <c r="AA114" t="b">
        <f t="shared" si="40"/>
        <v>1</v>
      </c>
      <c r="AB114" s="4">
        <f t="shared" si="33"/>
        <v>17.55</v>
      </c>
      <c r="AC114" s="4" t="e">
        <f t="shared" si="41"/>
        <v>#N/A</v>
      </c>
      <c r="AD114" t="b">
        <f t="shared" si="42"/>
        <v>1</v>
      </c>
      <c r="AE114" s="2">
        <v>2</v>
      </c>
      <c r="AF114" s="4">
        <f t="shared" si="43"/>
        <v>-0.32000000000000028</v>
      </c>
      <c r="AG114" s="4">
        <f t="shared" si="44"/>
        <v>0.32000000000000028</v>
      </c>
      <c r="AH114" s="4">
        <f t="shared" si="49"/>
        <v>0.32486111111111082</v>
      </c>
      <c r="AI114" s="4" t="e">
        <f t="shared" si="45"/>
        <v>#N/A</v>
      </c>
      <c r="AJ114" s="2" t="str">
        <f t="shared" si="46"/>
        <v>July</v>
      </c>
      <c r="AK114" s="2" t="str">
        <f t="shared" si="47"/>
        <v>30</v>
      </c>
      <c r="AL114" s="81">
        <f t="shared" si="48"/>
        <v>30.458425925925926</v>
      </c>
      <c r="AM114" s="81" t="e">
        <f>IF(AJ114='1Month'!$A$3,AL114,NA())</f>
        <v>#N/A</v>
      </c>
    </row>
    <row r="115" spans="1:39">
      <c r="A115" s="76">
        <v>43311</v>
      </c>
      <c r="B115" s="67">
        <v>0.46189814814814811</v>
      </c>
      <c r="C115" s="77">
        <v>43311</v>
      </c>
      <c r="D115" s="67">
        <v>0.17023148148148148</v>
      </c>
      <c r="E115" s="68">
        <v>12.8</v>
      </c>
      <c r="F115" s="68">
        <v>4.9400000000000004</v>
      </c>
      <c r="G115" s="69">
        <v>17.79</v>
      </c>
      <c r="I115" s="69">
        <v>-28.6</v>
      </c>
      <c r="J115" s="69">
        <v>37.570999999999998</v>
      </c>
      <c r="K115" s="70">
        <v>93.9</v>
      </c>
      <c r="L115" s="4">
        <f t="shared" si="25"/>
        <v>17.68</v>
      </c>
      <c r="M115" s="80">
        <f t="shared" si="26"/>
        <v>43311.461898148147</v>
      </c>
      <c r="N115">
        <f t="shared" si="27"/>
        <v>2458329.5</v>
      </c>
      <c r="O115">
        <f t="shared" si="28"/>
        <v>11.085555555555555</v>
      </c>
      <c r="P115">
        <f t="shared" si="34"/>
        <v>0.18574948665297741</v>
      </c>
      <c r="Q115">
        <f t="shared" si="35"/>
        <v>463.62158585431263</v>
      </c>
      <c r="R115">
        <f t="shared" si="36"/>
        <v>7.6215858543126274</v>
      </c>
      <c r="S115" s="10">
        <f t="shared" si="29"/>
        <v>0.18439025431262746</v>
      </c>
      <c r="T115" s="4">
        <f t="shared" si="37"/>
        <v>17.942</v>
      </c>
      <c r="U115" s="4">
        <f t="shared" si="38"/>
        <v>0.27040000000000008</v>
      </c>
      <c r="V115" s="4">
        <f t="shared" si="30"/>
        <v>17.8</v>
      </c>
      <c r="W115" s="4">
        <f t="shared" si="31"/>
        <v>18.37</v>
      </c>
      <c r="X115" s="4">
        <f t="shared" si="32"/>
        <v>17.55</v>
      </c>
      <c r="Y115" s="4">
        <f t="shared" si="39"/>
        <v>0.82000000000000028</v>
      </c>
      <c r="Z115" s="2">
        <f>ROW()</f>
        <v>115</v>
      </c>
      <c r="AA115" t="b">
        <f t="shared" si="40"/>
        <v>1</v>
      </c>
      <c r="AB115" s="4">
        <f t="shared" si="33"/>
        <v>17.68</v>
      </c>
      <c r="AC115" s="4" t="e">
        <f t="shared" si="41"/>
        <v>#N/A</v>
      </c>
      <c r="AD115" t="b">
        <f t="shared" si="42"/>
        <v>1</v>
      </c>
      <c r="AE115" s="2">
        <v>2</v>
      </c>
      <c r="AF115" s="4">
        <f t="shared" si="43"/>
        <v>-0.41000000000000014</v>
      </c>
      <c r="AG115" s="4">
        <f t="shared" si="44"/>
        <v>0.41000000000000014</v>
      </c>
      <c r="AH115" s="4">
        <f t="shared" si="49"/>
        <v>0.34694444444444422</v>
      </c>
      <c r="AI115" s="4" t="e">
        <f t="shared" si="45"/>
        <v>#N/A</v>
      </c>
      <c r="AJ115" s="2" t="str">
        <f t="shared" si="46"/>
        <v>July</v>
      </c>
      <c r="AK115" s="2" t="str">
        <f t="shared" si="47"/>
        <v>30</v>
      </c>
      <c r="AL115" s="81">
        <f t="shared" si="48"/>
        <v>30.461898148148148</v>
      </c>
      <c r="AM115" s="81" t="e">
        <f>IF(AJ115='1Month'!$A$3,AL115,NA())</f>
        <v>#N/A</v>
      </c>
    </row>
    <row r="116" spans="1:39">
      <c r="A116" s="76">
        <v>43311</v>
      </c>
      <c r="B116" s="67">
        <v>0.46537037037037038</v>
      </c>
      <c r="C116" s="77">
        <v>43311</v>
      </c>
      <c r="D116" s="67">
        <v>0.17370370370370369</v>
      </c>
      <c r="E116" s="68">
        <v>12.8</v>
      </c>
      <c r="F116" s="68">
        <v>4.9400000000000004</v>
      </c>
      <c r="G116" s="69">
        <v>18.03</v>
      </c>
      <c r="I116" s="69">
        <v>-28.6</v>
      </c>
      <c r="J116" s="69">
        <v>37.070999999999998</v>
      </c>
      <c r="K116" s="70">
        <v>93.9</v>
      </c>
      <c r="L116" s="4">
        <f t="shared" si="25"/>
        <v>17.920000000000002</v>
      </c>
      <c r="M116" s="80">
        <f t="shared" si="26"/>
        <v>43311.465370370373</v>
      </c>
      <c r="N116">
        <f t="shared" si="27"/>
        <v>2458329.5</v>
      </c>
      <c r="O116">
        <f t="shared" si="28"/>
        <v>11.168888888888889</v>
      </c>
      <c r="P116">
        <f t="shared" si="34"/>
        <v>0.18574948665297741</v>
      </c>
      <c r="Q116">
        <f t="shared" si="35"/>
        <v>463.7051473467543</v>
      </c>
      <c r="R116">
        <f t="shared" si="36"/>
        <v>7.7051473467543019</v>
      </c>
      <c r="S116" s="10">
        <f t="shared" si="29"/>
        <v>0.267951746754302</v>
      </c>
      <c r="T116" s="4">
        <f t="shared" si="37"/>
        <v>18.126000000000001</v>
      </c>
      <c r="U116" s="4">
        <f t="shared" si="38"/>
        <v>0.2607999999999997</v>
      </c>
      <c r="V116" s="4">
        <f t="shared" si="30"/>
        <v>18.055</v>
      </c>
      <c r="W116" s="4">
        <f t="shared" si="31"/>
        <v>18.47</v>
      </c>
      <c r="X116" s="4">
        <f t="shared" si="32"/>
        <v>17.55</v>
      </c>
      <c r="Y116" s="4">
        <f t="shared" si="39"/>
        <v>0.91999999999999815</v>
      </c>
      <c r="Z116" s="2">
        <f>ROW()</f>
        <v>116</v>
      </c>
      <c r="AA116" t="b">
        <f t="shared" si="40"/>
        <v>1</v>
      </c>
      <c r="AB116" s="4">
        <f t="shared" si="33"/>
        <v>17.920000000000002</v>
      </c>
      <c r="AC116" s="4" t="e">
        <f t="shared" si="41"/>
        <v>#N/A</v>
      </c>
      <c r="AD116" t="b">
        <f t="shared" si="42"/>
        <v>1</v>
      </c>
      <c r="AE116" s="2">
        <v>2</v>
      </c>
      <c r="AF116" s="4">
        <f t="shared" si="43"/>
        <v>-0.45999999999999908</v>
      </c>
      <c r="AG116" s="4">
        <f t="shared" si="44"/>
        <v>0.45999999999999908</v>
      </c>
      <c r="AH116" s="4">
        <f t="shared" si="49"/>
        <v>0.32333333333333297</v>
      </c>
      <c r="AI116" s="4" t="e">
        <f t="shared" si="45"/>
        <v>#N/A</v>
      </c>
      <c r="AJ116" s="2" t="str">
        <f t="shared" si="46"/>
        <v>July</v>
      </c>
      <c r="AK116" s="2" t="str">
        <f t="shared" si="47"/>
        <v>30</v>
      </c>
      <c r="AL116" s="81">
        <f t="shared" si="48"/>
        <v>30.465370370370369</v>
      </c>
      <c r="AM116" s="81" t="e">
        <f>IF(AJ116='1Month'!$A$3,AL116,NA())</f>
        <v>#N/A</v>
      </c>
    </row>
    <row r="117" spans="1:39">
      <c r="A117" s="76">
        <v>43311</v>
      </c>
      <c r="B117" s="67">
        <v>0.46884259259259259</v>
      </c>
      <c r="C117" s="77">
        <v>43311</v>
      </c>
      <c r="D117" s="67">
        <v>0.17717592592592593</v>
      </c>
      <c r="E117" s="68">
        <v>12.8</v>
      </c>
      <c r="F117" s="68">
        <v>4.9400000000000004</v>
      </c>
      <c r="G117" s="69">
        <v>18.3</v>
      </c>
      <c r="I117" s="69">
        <v>-28.7</v>
      </c>
      <c r="J117" s="69">
        <v>36.552</v>
      </c>
      <c r="K117" s="70">
        <v>93.9</v>
      </c>
      <c r="L117" s="4">
        <f t="shared" si="25"/>
        <v>18.190000000000001</v>
      </c>
      <c r="M117" s="80">
        <f t="shared" si="26"/>
        <v>43311.468842592592</v>
      </c>
      <c r="N117">
        <f t="shared" si="27"/>
        <v>2458329.5</v>
      </c>
      <c r="O117">
        <f t="shared" si="28"/>
        <v>11.252222222222223</v>
      </c>
      <c r="P117">
        <f t="shared" si="34"/>
        <v>0.18574948665297741</v>
      </c>
      <c r="Q117">
        <f t="shared" si="35"/>
        <v>463.78870883919592</v>
      </c>
      <c r="R117">
        <f t="shared" si="36"/>
        <v>7.7887088391959196</v>
      </c>
      <c r="S117" s="10">
        <f t="shared" si="29"/>
        <v>0.3515132391959197</v>
      </c>
      <c r="T117" s="4">
        <f t="shared" si="37"/>
        <v>18.283999999999999</v>
      </c>
      <c r="U117" s="4">
        <f t="shared" si="38"/>
        <v>0.18319999999999936</v>
      </c>
      <c r="V117" s="4">
        <f t="shared" si="30"/>
        <v>18.28</v>
      </c>
      <c r="W117" s="4">
        <f t="shared" si="31"/>
        <v>18.47</v>
      </c>
      <c r="X117" s="4">
        <f t="shared" si="32"/>
        <v>17.68</v>
      </c>
      <c r="Y117" s="4">
        <f t="shared" si="39"/>
        <v>0.78999999999999915</v>
      </c>
      <c r="Z117" s="2">
        <f>ROW()</f>
        <v>117</v>
      </c>
      <c r="AA117" t="b">
        <f t="shared" si="40"/>
        <v>1</v>
      </c>
      <c r="AB117" s="4">
        <f t="shared" si="33"/>
        <v>18.190000000000001</v>
      </c>
      <c r="AC117" s="4" t="e">
        <f t="shared" si="41"/>
        <v>#N/A</v>
      </c>
      <c r="AD117" t="b">
        <f t="shared" si="42"/>
        <v>1</v>
      </c>
      <c r="AE117" s="2">
        <v>2</v>
      </c>
      <c r="AF117" s="4">
        <f t="shared" si="43"/>
        <v>-0.39499999999999957</v>
      </c>
      <c r="AG117" s="4">
        <f t="shared" si="44"/>
        <v>0.39499999999999957</v>
      </c>
      <c r="AH117" s="4">
        <f t="shared" si="49"/>
        <v>0.34333333333333282</v>
      </c>
      <c r="AI117" s="4" t="e">
        <f t="shared" si="45"/>
        <v>#N/A</v>
      </c>
      <c r="AJ117" s="2" t="str">
        <f t="shared" si="46"/>
        <v>July</v>
      </c>
      <c r="AK117" s="2" t="str">
        <f t="shared" si="47"/>
        <v>30</v>
      </c>
      <c r="AL117" s="81">
        <f t="shared" si="48"/>
        <v>30.468842592592594</v>
      </c>
      <c r="AM117" s="81" t="e">
        <f>IF(AJ117='1Month'!$A$3,AL117,NA())</f>
        <v>#N/A</v>
      </c>
    </row>
    <row r="118" spans="1:39">
      <c r="A118" s="76">
        <v>43311</v>
      </c>
      <c r="B118" s="67">
        <v>0.4723148148148148</v>
      </c>
      <c r="C118" s="77">
        <v>43311</v>
      </c>
      <c r="D118" s="67">
        <v>0.18064814814814814</v>
      </c>
      <c r="E118" s="68">
        <v>12.8</v>
      </c>
      <c r="F118" s="68">
        <v>4.9400000000000004</v>
      </c>
      <c r="G118" s="69">
        <v>18.48</v>
      </c>
      <c r="I118" s="69">
        <v>-28.7</v>
      </c>
      <c r="J118" s="69">
        <v>36.012999999999998</v>
      </c>
      <c r="K118" s="70">
        <v>93.9</v>
      </c>
      <c r="L118" s="4">
        <f t="shared" si="25"/>
        <v>18.37</v>
      </c>
      <c r="M118" s="80">
        <f t="shared" si="26"/>
        <v>43311.472314814811</v>
      </c>
      <c r="N118">
        <f t="shared" si="27"/>
        <v>2458329.5</v>
      </c>
      <c r="O118">
        <f t="shared" si="28"/>
        <v>11.335555555555555</v>
      </c>
      <c r="P118">
        <f t="shared" si="34"/>
        <v>0.18574948665297741</v>
      </c>
      <c r="Q118">
        <f t="shared" si="35"/>
        <v>463.87227033163759</v>
      </c>
      <c r="R118">
        <f t="shared" si="36"/>
        <v>7.8722703316375942</v>
      </c>
      <c r="S118" s="10">
        <f t="shared" si="29"/>
        <v>0.43507473163759425</v>
      </c>
      <c r="T118" s="4">
        <f t="shared" si="37"/>
        <v>18.368000000000002</v>
      </c>
      <c r="U118" s="4">
        <f t="shared" si="38"/>
        <v>8.2399999999999099E-2</v>
      </c>
      <c r="V118" s="4">
        <f t="shared" si="30"/>
        <v>18.355</v>
      </c>
      <c r="W118" s="4">
        <f t="shared" si="31"/>
        <v>18.47</v>
      </c>
      <c r="X118" s="4">
        <f t="shared" si="32"/>
        <v>17.920000000000002</v>
      </c>
      <c r="Y118" s="4">
        <f t="shared" si="39"/>
        <v>0.54999999999999716</v>
      </c>
      <c r="Z118" s="2">
        <f>ROW()</f>
        <v>118</v>
      </c>
      <c r="AA118" t="b">
        <f t="shared" si="40"/>
        <v>1</v>
      </c>
      <c r="AB118" s="4">
        <f t="shared" si="33"/>
        <v>18.37</v>
      </c>
      <c r="AC118" s="4" t="e">
        <f t="shared" si="41"/>
        <v>#N/A</v>
      </c>
      <c r="AD118" t="b">
        <f t="shared" si="42"/>
        <v>1</v>
      </c>
      <c r="AE118" s="2">
        <v>2</v>
      </c>
      <c r="AF118" s="4">
        <f t="shared" si="43"/>
        <v>-0.27499999999999858</v>
      </c>
      <c r="AG118" s="4">
        <f t="shared" si="44"/>
        <v>0.27499999999999858</v>
      </c>
      <c r="AH118" s="4">
        <f t="shared" si="49"/>
        <v>0.43194444444444419</v>
      </c>
      <c r="AI118" s="4" t="e">
        <f t="shared" si="45"/>
        <v>#N/A</v>
      </c>
      <c r="AJ118" s="2" t="str">
        <f t="shared" si="46"/>
        <v>July</v>
      </c>
      <c r="AK118" s="2" t="str">
        <f t="shared" si="47"/>
        <v>30</v>
      </c>
      <c r="AL118" s="81">
        <f t="shared" si="48"/>
        <v>30.472314814814816</v>
      </c>
      <c r="AM118" s="81" t="e">
        <f>IF(AJ118='1Month'!$A$3,AL118,NA())</f>
        <v>#N/A</v>
      </c>
    </row>
    <row r="119" spans="1:39">
      <c r="A119" s="76">
        <v>43311</v>
      </c>
      <c r="B119" s="67">
        <v>0.47578703703703701</v>
      </c>
      <c r="C119" s="77">
        <v>43311</v>
      </c>
      <c r="D119" s="67">
        <v>0.18412037037037035</v>
      </c>
      <c r="E119" s="68">
        <v>12.8</v>
      </c>
      <c r="F119" s="68">
        <v>4.9400000000000004</v>
      </c>
      <c r="G119" s="69">
        <v>18.579999999999998</v>
      </c>
      <c r="I119" s="69">
        <v>-28.7</v>
      </c>
      <c r="J119" s="69">
        <v>35.456000000000003</v>
      </c>
      <c r="K119" s="70">
        <v>93.8</v>
      </c>
      <c r="L119" s="4">
        <f t="shared" si="25"/>
        <v>18.47</v>
      </c>
      <c r="M119" s="80">
        <f t="shared" si="26"/>
        <v>43311.475787037038</v>
      </c>
      <c r="N119">
        <f t="shared" si="27"/>
        <v>2458329.5</v>
      </c>
      <c r="O119">
        <f t="shared" si="28"/>
        <v>11.418888888888889</v>
      </c>
      <c r="P119">
        <f t="shared" si="34"/>
        <v>0.18574948665297741</v>
      </c>
      <c r="Q119">
        <f t="shared" si="35"/>
        <v>463.95583182407927</v>
      </c>
      <c r="R119">
        <f t="shared" si="36"/>
        <v>7.9558318240792687</v>
      </c>
      <c r="S119" s="10">
        <f t="shared" si="29"/>
        <v>0.51863622407926879</v>
      </c>
      <c r="T119" s="4">
        <f t="shared" si="37"/>
        <v>18.326000000000001</v>
      </c>
      <c r="U119" s="4">
        <f t="shared" si="38"/>
        <v>0.13839999999999933</v>
      </c>
      <c r="V119" s="4">
        <f t="shared" si="30"/>
        <v>18.355</v>
      </c>
      <c r="W119" s="4">
        <f t="shared" si="31"/>
        <v>18.47</v>
      </c>
      <c r="X119" s="4">
        <f t="shared" si="32"/>
        <v>17.98</v>
      </c>
      <c r="Y119" s="4">
        <f t="shared" si="39"/>
        <v>0.48999999999999844</v>
      </c>
      <c r="Z119" s="2">
        <f>ROW()</f>
        <v>119</v>
      </c>
      <c r="AA119" t="b">
        <f t="shared" si="40"/>
        <v>1</v>
      </c>
      <c r="AB119" s="4">
        <f t="shared" si="33"/>
        <v>18.47</v>
      </c>
      <c r="AC119" s="4" t="e">
        <f t="shared" si="41"/>
        <v>#N/A</v>
      </c>
      <c r="AD119" t="b">
        <f t="shared" si="42"/>
        <v>1</v>
      </c>
      <c r="AE119" s="2">
        <v>2</v>
      </c>
      <c r="AF119" s="4">
        <f t="shared" si="43"/>
        <v>-0.24499999999999922</v>
      </c>
      <c r="AG119" s="4">
        <f t="shared" si="44"/>
        <v>0.24499999999999922</v>
      </c>
      <c r="AH119" s="4">
        <f t="shared" si="49"/>
        <v>0.61861111111111089</v>
      </c>
      <c r="AI119" s="4" t="e">
        <f t="shared" si="45"/>
        <v>#N/A</v>
      </c>
      <c r="AJ119" s="2" t="str">
        <f t="shared" si="46"/>
        <v>July</v>
      </c>
      <c r="AK119" s="2" t="str">
        <f t="shared" si="47"/>
        <v>30</v>
      </c>
      <c r="AL119" s="81">
        <f t="shared" si="48"/>
        <v>30.475787037037037</v>
      </c>
      <c r="AM119" s="81" t="e">
        <f>IF(AJ119='1Month'!$A$3,AL119,NA())</f>
        <v>#N/A</v>
      </c>
    </row>
    <row r="120" spans="1:39">
      <c r="A120" s="76">
        <v>43311</v>
      </c>
      <c r="B120" s="67">
        <v>0.47925925925925927</v>
      </c>
      <c r="C120" s="77">
        <v>43311</v>
      </c>
      <c r="D120" s="67">
        <v>0.18759259259259262</v>
      </c>
      <c r="E120" s="68">
        <v>12.5</v>
      </c>
      <c r="F120" s="68">
        <v>4.9400000000000004</v>
      </c>
      <c r="G120" s="69">
        <v>18.579999999999998</v>
      </c>
      <c r="I120" s="69">
        <v>-28.8</v>
      </c>
      <c r="J120" s="69">
        <v>34.881</v>
      </c>
      <c r="K120" s="70">
        <v>93.8</v>
      </c>
      <c r="L120" s="4">
        <f t="shared" si="25"/>
        <v>18.47</v>
      </c>
      <c r="M120" s="80">
        <f t="shared" si="26"/>
        <v>43311.479259259257</v>
      </c>
      <c r="N120">
        <f t="shared" si="27"/>
        <v>2458329.5</v>
      </c>
      <c r="O120">
        <f t="shared" si="28"/>
        <v>11.502222222222223</v>
      </c>
      <c r="P120">
        <f t="shared" si="34"/>
        <v>0.18574948665297741</v>
      </c>
      <c r="Q120">
        <f t="shared" si="35"/>
        <v>464.03939331652094</v>
      </c>
      <c r="R120">
        <f t="shared" si="36"/>
        <v>8.0393933165209432</v>
      </c>
      <c r="S120" s="10">
        <f t="shared" si="29"/>
        <v>0.60219771652094334</v>
      </c>
      <c r="T120" s="4">
        <f t="shared" si="37"/>
        <v>18.132000000000001</v>
      </c>
      <c r="U120" s="4">
        <f t="shared" si="38"/>
        <v>0.35359999999999869</v>
      </c>
      <c r="V120" s="4">
        <f t="shared" si="30"/>
        <v>18.355</v>
      </c>
      <c r="W120" s="4">
        <f t="shared" si="31"/>
        <v>18.47</v>
      </c>
      <c r="X120" s="4">
        <f t="shared" si="32"/>
        <v>17.400000000000002</v>
      </c>
      <c r="Y120" s="4">
        <f t="shared" si="39"/>
        <v>1.0699999999999967</v>
      </c>
      <c r="Z120" s="2">
        <f>ROW()</f>
        <v>120</v>
      </c>
      <c r="AA120" t="b">
        <f t="shared" si="40"/>
        <v>1</v>
      </c>
      <c r="AB120" s="4">
        <f t="shared" si="33"/>
        <v>18.47</v>
      </c>
      <c r="AC120" s="4" t="e">
        <f t="shared" si="41"/>
        <v>#N/A</v>
      </c>
      <c r="AD120" t="b">
        <f t="shared" si="42"/>
        <v>1</v>
      </c>
      <c r="AE120" s="2">
        <v>2</v>
      </c>
      <c r="AF120" s="4">
        <f t="shared" si="43"/>
        <v>-0.53499999999999837</v>
      </c>
      <c r="AG120" s="4">
        <f t="shared" si="44"/>
        <v>0.53499999999999837</v>
      </c>
      <c r="AH120" s="4">
        <f t="shared" si="49"/>
        <v>0.78666666666666574</v>
      </c>
      <c r="AI120" s="4" t="e">
        <f t="shared" si="45"/>
        <v>#N/A</v>
      </c>
      <c r="AJ120" s="2" t="str">
        <f t="shared" si="46"/>
        <v>July</v>
      </c>
      <c r="AK120" s="2" t="str">
        <f t="shared" si="47"/>
        <v>30</v>
      </c>
      <c r="AL120" s="81">
        <f t="shared" si="48"/>
        <v>30.479259259259258</v>
      </c>
      <c r="AM120" s="81" t="e">
        <f>IF(AJ120='1Month'!$A$3,AL120,NA())</f>
        <v>#N/A</v>
      </c>
    </row>
    <row r="121" spans="1:39">
      <c r="A121" s="76">
        <v>43311</v>
      </c>
      <c r="B121" s="67">
        <v>0.48273148148148143</v>
      </c>
      <c r="C121" s="77">
        <v>43311</v>
      </c>
      <c r="D121" s="67">
        <v>0.19106481481481483</v>
      </c>
      <c r="E121" s="68">
        <v>12.5</v>
      </c>
      <c r="F121" s="68">
        <v>4.9400000000000004</v>
      </c>
      <c r="G121" s="69">
        <v>18.45</v>
      </c>
      <c r="I121" s="69">
        <v>-28.8</v>
      </c>
      <c r="J121" s="69">
        <v>34.287999999999997</v>
      </c>
      <c r="K121" s="70">
        <v>93.8</v>
      </c>
      <c r="L121" s="4">
        <f t="shared" si="25"/>
        <v>18.34</v>
      </c>
      <c r="M121" s="80">
        <f t="shared" si="26"/>
        <v>43311.482731481483</v>
      </c>
      <c r="N121">
        <f t="shared" si="27"/>
        <v>2458329.5</v>
      </c>
      <c r="O121">
        <f t="shared" si="28"/>
        <v>11.585555555555555</v>
      </c>
      <c r="P121">
        <f t="shared" si="34"/>
        <v>0.18574948665297741</v>
      </c>
      <c r="Q121">
        <f t="shared" si="35"/>
        <v>464.12295480896262</v>
      </c>
      <c r="R121">
        <f t="shared" si="36"/>
        <v>8.1229548089626178</v>
      </c>
      <c r="S121" s="10">
        <f t="shared" si="29"/>
        <v>0.68575920896261788</v>
      </c>
      <c r="T121" s="4">
        <f t="shared" si="37"/>
        <v>17.762000000000004</v>
      </c>
      <c r="U121" s="4">
        <f t="shared" si="38"/>
        <v>0.60159999999999836</v>
      </c>
      <c r="V121" s="4">
        <f t="shared" si="30"/>
        <v>18.16</v>
      </c>
      <c r="W121" s="4">
        <f t="shared" si="31"/>
        <v>18.47</v>
      </c>
      <c r="X121" s="4">
        <f t="shared" si="32"/>
        <v>16.62</v>
      </c>
      <c r="Y121" s="4">
        <f t="shared" si="39"/>
        <v>1.8499999999999979</v>
      </c>
      <c r="Z121" s="2">
        <f>ROW()</f>
        <v>121</v>
      </c>
      <c r="AA121" t="b">
        <f t="shared" si="40"/>
        <v>1</v>
      </c>
      <c r="AB121" s="4">
        <f t="shared" si="33"/>
        <v>18.34</v>
      </c>
      <c r="AC121" s="4" t="e">
        <f t="shared" si="41"/>
        <v>#N/A</v>
      </c>
      <c r="AD121" t="b">
        <f t="shared" si="42"/>
        <v>1</v>
      </c>
      <c r="AE121" s="2">
        <v>2</v>
      </c>
      <c r="AF121" s="4">
        <f t="shared" si="43"/>
        <v>-0.92499999999999893</v>
      </c>
      <c r="AG121" s="4">
        <f t="shared" si="44"/>
        <v>0.92499999999999893</v>
      </c>
      <c r="AH121" s="4">
        <f t="shared" si="49"/>
        <v>0.85097222222222202</v>
      </c>
      <c r="AI121" s="4" t="e">
        <f t="shared" si="45"/>
        <v>#N/A</v>
      </c>
      <c r="AJ121" s="2" t="str">
        <f t="shared" si="46"/>
        <v>July</v>
      </c>
      <c r="AK121" s="2" t="str">
        <f t="shared" si="47"/>
        <v>30</v>
      </c>
      <c r="AL121" s="81">
        <f t="shared" si="48"/>
        <v>30.48273148148148</v>
      </c>
      <c r="AM121" s="81" t="e">
        <f>IF(AJ121='1Month'!$A$3,AL121,NA())</f>
        <v>#N/A</v>
      </c>
    </row>
    <row r="122" spans="1:39">
      <c r="A122" s="76">
        <v>43311</v>
      </c>
      <c r="B122" s="67">
        <v>0.48620370370370369</v>
      </c>
      <c r="C122" s="77">
        <v>43311</v>
      </c>
      <c r="D122" s="67">
        <v>0.19453703703703704</v>
      </c>
      <c r="E122" s="68">
        <v>12.2</v>
      </c>
      <c r="F122" s="68">
        <v>4.9400000000000004</v>
      </c>
      <c r="G122" s="69">
        <v>18.09</v>
      </c>
      <c r="I122" s="69">
        <v>-28.8</v>
      </c>
      <c r="J122" s="69">
        <v>33.677999999999997</v>
      </c>
      <c r="K122" s="70">
        <v>93.8</v>
      </c>
      <c r="L122" s="4">
        <f t="shared" si="25"/>
        <v>17.98</v>
      </c>
      <c r="M122" s="80">
        <f t="shared" si="26"/>
        <v>43311.486203703702</v>
      </c>
      <c r="N122">
        <f t="shared" si="27"/>
        <v>2458329.5</v>
      </c>
      <c r="O122">
        <f t="shared" si="28"/>
        <v>11.668888888888889</v>
      </c>
      <c r="P122">
        <f t="shared" si="34"/>
        <v>0.18574948665297741</v>
      </c>
      <c r="Q122">
        <f t="shared" si="35"/>
        <v>464.20651630140429</v>
      </c>
      <c r="R122">
        <f t="shared" si="36"/>
        <v>8.2065163014042923</v>
      </c>
      <c r="S122" s="10">
        <f t="shared" si="29"/>
        <v>0.76932070140429243</v>
      </c>
      <c r="T122" s="4">
        <f t="shared" si="37"/>
        <v>17.193999999999999</v>
      </c>
      <c r="U122" s="4">
        <f t="shared" si="38"/>
        <v>0.85520000000000029</v>
      </c>
      <c r="V122" s="4">
        <f t="shared" si="30"/>
        <v>17.690000000000001</v>
      </c>
      <c r="W122" s="4">
        <f t="shared" si="31"/>
        <v>18.47</v>
      </c>
      <c r="X122" s="4">
        <f t="shared" si="32"/>
        <v>15.63</v>
      </c>
      <c r="Y122" s="4">
        <f t="shared" si="39"/>
        <v>2.8399999999999981</v>
      </c>
      <c r="Z122" s="2">
        <f>ROW()</f>
        <v>122</v>
      </c>
      <c r="AA122" t="b">
        <f t="shared" si="40"/>
        <v>1</v>
      </c>
      <c r="AB122" s="4">
        <f t="shared" si="33"/>
        <v>17.98</v>
      </c>
      <c r="AC122" s="4" t="e">
        <f t="shared" si="41"/>
        <v>#N/A</v>
      </c>
      <c r="AD122" t="b">
        <f t="shared" si="42"/>
        <v>1</v>
      </c>
      <c r="AE122" s="2">
        <v>2</v>
      </c>
      <c r="AF122" s="4">
        <f t="shared" si="43"/>
        <v>-1.419999999999999</v>
      </c>
      <c r="AG122" s="4">
        <f t="shared" si="44"/>
        <v>1.419999999999999</v>
      </c>
      <c r="AH122" s="4">
        <f t="shared" si="49"/>
        <v>0.83638888888888829</v>
      </c>
      <c r="AI122" s="4" t="e">
        <f t="shared" si="45"/>
        <v>#N/A</v>
      </c>
      <c r="AJ122" s="2" t="str">
        <f t="shared" si="46"/>
        <v>July</v>
      </c>
      <c r="AK122" s="2" t="str">
        <f t="shared" si="47"/>
        <v>30</v>
      </c>
      <c r="AL122" s="81">
        <f t="shared" si="48"/>
        <v>30.486203703703705</v>
      </c>
      <c r="AM122" s="81" t="e">
        <f>IF(AJ122='1Month'!$A$3,AL122,NA())</f>
        <v>#N/A</v>
      </c>
    </row>
    <row r="123" spans="1:39">
      <c r="A123" s="76">
        <v>43311</v>
      </c>
      <c r="B123" s="67">
        <v>0.48967592592592596</v>
      </c>
      <c r="C123" s="77">
        <v>43311</v>
      </c>
      <c r="D123" s="67">
        <v>0.19800925925925927</v>
      </c>
      <c r="E123" s="68">
        <v>12.2</v>
      </c>
      <c r="F123" s="68">
        <v>4.9400000000000004</v>
      </c>
      <c r="G123" s="69">
        <v>17.510000000000002</v>
      </c>
      <c r="I123" s="69">
        <v>-28.9</v>
      </c>
      <c r="J123" s="69">
        <v>33.052</v>
      </c>
      <c r="K123" s="70">
        <v>93.8</v>
      </c>
      <c r="L123" s="4">
        <f t="shared" si="25"/>
        <v>17.400000000000002</v>
      </c>
      <c r="M123" s="80">
        <f t="shared" si="26"/>
        <v>43311.489675925928</v>
      </c>
      <c r="N123">
        <f t="shared" si="27"/>
        <v>2458329.5</v>
      </c>
      <c r="O123">
        <f t="shared" si="28"/>
        <v>11.752222222222223</v>
      </c>
      <c r="P123">
        <f t="shared" si="34"/>
        <v>0.18574948665297741</v>
      </c>
      <c r="Q123">
        <f t="shared" si="35"/>
        <v>464.29007779384597</v>
      </c>
      <c r="R123">
        <f t="shared" si="36"/>
        <v>8.2900777938459669</v>
      </c>
      <c r="S123" s="10">
        <f t="shared" si="29"/>
        <v>0.85288219384596697</v>
      </c>
      <c r="T123" s="4">
        <f t="shared" si="37"/>
        <v>16.722000000000001</v>
      </c>
      <c r="U123" s="4">
        <f t="shared" si="38"/>
        <v>0.77440000000000031</v>
      </c>
      <c r="V123" s="4">
        <f t="shared" si="30"/>
        <v>17.010000000000002</v>
      </c>
      <c r="W123" s="4">
        <f t="shared" si="31"/>
        <v>18.34</v>
      </c>
      <c r="X123" s="4">
        <f t="shared" si="32"/>
        <v>15.63</v>
      </c>
      <c r="Y123" s="4">
        <f t="shared" si="39"/>
        <v>2.7099999999999991</v>
      </c>
      <c r="Z123" s="2">
        <f>ROW()</f>
        <v>123</v>
      </c>
      <c r="AA123" t="b">
        <f t="shared" si="40"/>
        <v>1</v>
      </c>
      <c r="AB123" s="4">
        <f t="shared" si="33"/>
        <v>17.400000000000002</v>
      </c>
      <c r="AC123" s="4" t="e">
        <f t="shared" si="41"/>
        <v>#N/A</v>
      </c>
      <c r="AD123" t="b">
        <f t="shared" si="42"/>
        <v>1</v>
      </c>
      <c r="AE123" s="2">
        <v>2</v>
      </c>
      <c r="AF123" s="4">
        <f t="shared" si="43"/>
        <v>-1.3549999999999995</v>
      </c>
      <c r="AG123" s="4">
        <f t="shared" si="44"/>
        <v>1.3549999999999995</v>
      </c>
      <c r="AH123" s="4">
        <f t="shared" si="49"/>
        <v>0.86416666666666631</v>
      </c>
      <c r="AI123" s="4" t="e">
        <f t="shared" si="45"/>
        <v>#N/A</v>
      </c>
      <c r="AJ123" s="2" t="str">
        <f t="shared" si="46"/>
        <v>July</v>
      </c>
      <c r="AK123" s="2" t="str">
        <f t="shared" si="47"/>
        <v>30</v>
      </c>
      <c r="AL123" s="81">
        <f t="shared" si="48"/>
        <v>30.489675925925926</v>
      </c>
      <c r="AM123" s="81" t="e">
        <f>IF(AJ123='1Month'!$A$3,AL123,NA())</f>
        <v>#N/A</v>
      </c>
    </row>
    <row r="124" spans="1:39">
      <c r="A124" s="76">
        <v>43311</v>
      </c>
      <c r="B124" s="67">
        <v>0.49314814814814811</v>
      </c>
      <c r="C124" s="77">
        <v>43311</v>
      </c>
      <c r="D124" s="67">
        <v>0.20148148148148148</v>
      </c>
      <c r="E124" s="68">
        <v>11.9</v>
      </c>
      <c r="F124" s="68">
        <v>4.9400000000000004</v>
      </c>
      <c r="G124" s="69">
        <v>16.73</v>
      </c>
      <c r="I124" s="69">
        <v>-28.9</v>
      </c>
      <c r="J124" s="69">
        <v>32.409999999999997</v>
      </c>
      <c r="K124" s="70">
        <v>93.8</v>
      </c>
      <c r="L124" s="4">
        <f t="shared" si="25"/>
        <v>16.62</v>
      </c>
      <c r="M124" s="80">
        <f t="shared" si="26"/>
        <v>43311.493148148147</v>
      </c>
      <c r="N124">
        <f t="shared" si="27"/>
        <v>2458329.5</v>
      </c>
      <c r="O124">
        <f t="shared" si="28"/>
        <v>11.835555555555555</v>
      </c>
      <c r="P124">
        <f t="shared" si="34"/>
        <v>0.18574948665297741</v>
      </c>
      <c r="Q124">
        <f t="shared" si="35"/>
        <v>464.37363928628758</v>
      </c>
      <c r="R124">
        <f t="shared" si="36"/>
        <v>8.3736392862875846</v>
      </c>
      <c r="S124" s="10">
        <f t="shared" si="29"/>
        <v>0.93644368628758468</v>
      </c>
      <c r="T124" s="4">
        <f t="shared" si="37"/>
        <v>16.498000000000001</v>
      </c>
      <c r="U124" s="4">
        <f t="shared" si="38"/>
        <v>0.5544</v>
      </c>
      <c r="V124" s="4">
        <f t="shared" si="30"/>
        <v>16.740000000000002</v>
      </c>
      <c r="W124" s="4">
        <f t="shared" si="31"/>
        <v>17.98</v>
      </c>
      <c r="X124" s="4">
        <f t="shared" si="32"/>
        <v>15.63</v>
      </c>
      <c r="Y124" s="4">
        <f t="shared" si="39"/>
        <v>2.3499999999999996</v>
      </c>
      <c r="Z124" s="2">
        <f>ROW()</f>
        <v>124</v>
      </c>
      <c r="AA124" t="b">
        <f t="shared" si="40"/>
        <v>1</v>
      </c>
      <c r="AB124" s="4">
        <f t="shared" si="33"/>
        <v>16.62</v>
      </c>
      <c r="AC124" s="4" t="e">
        <f t="shared" si="41"/>
        <v>#N/A</v>
      </c>
      <c r="AD124" t="b">
        <f t="shared" si="42"/>
        <v>1</v>
      </c>
      <c r="AE124" s="2">
        <v>2</v>
      </c>
      <c r="AF124" s="4">
        <f t="shared" si="43"/>
        <v>-1.1749999999999998</v>
      </c>
      <c r="AG124" s="4">
        <f t="shared" si="44"/>
        <v>1.1749999999999998</v>
      </c>
      <c r="AH124" s="4">
        <f t="shared" si="49"/>
        <v>0.93430555555555472</v>
      </c>
      <c r="AI124" s="4" t="e">
        <f t="shared" si="45"/>
        <v>#N/A</v>
      </c>
      <c r="AJ124" s="2" t="str">
        <f t="shared" si="46"/>
        <v>July</v>
      </c>
      <c r="AK124" s="2" t="str">
        <f t="shared" si="47"/>
        <v>30</v>
      </c>
      <c r="AL124" s="81">
        <f t="shared" si="48"/>
        <v>30.493148148148148</v>
      </c>
      <c r="AM124" s="81" t="e">
        <f>IF(AJ124='1Month'!$A$3,AL124,NA())</f>
        <v>#N/A</v>
      </c>
    </row>
    <row r="125" spans="1:39">
      <c r="A125" s="76">
        <v>43311</v>
      </c>
      <c r="B125" s="67">
        <v>0.49662037037037038</v>
      </c>
      <c r="C125" s="77">
        <v>43311</v>
      </c>
      <c r="D125" s="67">
        <v>0.20495370370370369</v>
      </c>
      <c r="E125" s="68">
        <v>11.9</v>
      </c>
      <c r="F125" s="68">
        <v>4.9400000000000004</v>
      </c>
      <c r="G125" s="69">
        <v>15.74</v>
      </c>
      <c r="I125" s="69">
        <v>-29</v>
      </c>
      <c r="J125" s="69">
        <v>31.753</v>
      </c>
      <c r="K125" s="70">
        <v>93.7</v>
      </c>
      <c r="L125" s="4">
        <f t="shared" si="25"/>
        <v>15.63</v>
      </c>
      <c r="M125" s="80">
        <f t="shared" si="26"/>
        <v>43311.496620370373</v>
      </c>
      <c r="N125">
        <f t="shared" si="27"/>
        <v>2458329.5</v>
      </c>
      <c r="O125">
        <f t="shared" si="28"/>
        <v>11.918888888888889</v>
      </c>
      <c r="P125">
        <f t="shared" si="34"/>
        <v>0.18574948665297741</v>
      </c>
      <c r="Q125">
        <f t="shared" si="35"/>
        <v>464.45720077872926</v>
      </c>
      <c r="R125">
        <f t="shared" si="36"/>
        <v>8.4572007787292591</v>
      </c>
      <c r="S125" s="10">
        <f t="shared" si="29"/>
        <v>1.0200051787292592</v>
      </c>
      <c r="T125" s="4">
        <f t="shared" si="37"/>
        <v>16.560000000000002</v>
      </c>
      <c r="U125" s="4">
        <f t="shared" si="38"/>
        <v>0.60399999999999954</v>
      </c>
      <c r="V125" s="4">
        <f t="shared" si="30"/>
        <v>16.740000000000002</v>
      </c>
      <c r="W125" s="4">
        <f t="shared" si="31"/>
        <v>17.71</v>
      </c>
      <c r="X125" s="4">
        <f t="shared" si="32"/>
        <v>15.63</v>
      </c>
      <c r="Y125" s="4">
        <f t="shared" si="39"/>
        <v>2.08</v>
      </c>
      <c r="Z125" s="2">
        <f>ROW()</f>
        <v>125</v>
      </c>
      <c r="AA125" t="b">
        <f t="shared" si="40"/>
        <v>1</v>
      </c>
      <c r="AB125" s="4">
        <f t="shared" si="33"/>
        <v>15.63</v>
      </c>
      <c r="AC125" s="4" t="e">
        <f t="shared" si="41"/>
        <v>#N/A</v>
      </c>
      <c r="AD125" t="b">
        <f t="shared" si="42"/>
        <v>1</v>
      </c>
      <c r="AE125" s="2">
        <v>2</v>
      </c>
      <c r="AF125" s="4">
        <f t="shared" si="43"/>
        <v>-1.04</v>
      </c>
      <c r="AG125" s="4">
        <f t="shared" si="44"/>
        <v>1.04</v>
      </c>
      <c r="AH125" s="4">
        <f t="shared" si="49"/>
        <v>1.0549999999999995</v>
      </c>
      <c r="AI125" s="4" t="e">
        <f t="shared" si="45"/>
        <v>#N/A</v>
      </c>
      <c r="AJ125" s="2" t="str">
        <f t="shared" si="46"/>
        <v>July</v>
      </c>
      <c r="AK125" s="2" t="str">
        <f t="shared" si="47"/>
        <v>30</v>
      </c>
      <c r="AL125" s="81">
        <f t="shared" si="48"/>
        <v>30.496620370370369</v>
      </c>
      <c r="AM125" s="81" t="e">
        <f>IF(AJ125='1Month'!$A$3,AL125,NA())</f>
        <v>#N/A</v>
      </c>
    </row>
    <row r="126" spans="1:39">
      <c r="A126" s="76">
        <v>43312</v>
      </c>
      <c r="B126" s="67">
        <v>0.13203703703703704</v>
      </c>
      <c r="C126" s="77">
        <v>43311</v>
      </c>
      <c r="D126" s="67">
        <v>0.84037037037037043</v>
      </c>
      <c r="E126" s="68">
        <v>19.899999999999999</v>
      </c>
      <c r="F126" s="68">
        <v>4.9400000000000004</v>
      </c>
      <c r="G126" s="69">
        <v>16.09</v>
      </c>
      <c r="I126" s="69">
        <v>-36</v>
      </c>
      <c r="J126" s="69">
        <v>-14.927</v>
      </c>
      <c r="K126" s="70">
        <v>90.4</v>
      </c>
      <c r="L126" s="4">
        <f t="shared" si="25"/>
        <v>15.98</v>
      </c>
      <c r="M126" s="80">
        <f t="shared" si="26"/>
        <v>43312.132037037038</v>
      </c>
      <c r="N126">
        <f t="shared" si="27"/>
        <v>2458330.5</v>
      </c>
      <c r="O126">
        <f t="shared" si="28"/>
        <v>3.1688888888888886</v>
      </c>
      <c r="P126">
        <f t="shared" si="34"/>
        <v>0.18577686516084874</v>
      </c>
      <c r="Q126">
        <f t="shared" si="35"/>
        <v>455.74895389701163</v>
      </c>
      <c r="R126">
        <f t="shared" si="36"/>
        <v>23.748953897011631</v>
      </c>
      <c r="S126" s="10">
        <f t="shared" si="29"/>
        <v>16.311758297011632</v>
      </c>
      <c r="T126" s="4">
        <f t="shared" si="37"/>
        <v>16.954000000000001</v>
      </c>
      <c r="U126" s="4">
        <f t="shared" si="38"/>
        <v>0.95680000000000009</v>
      </c>
      <c r="V126" s="4">
        <f t="shared" si="30"/>
        <v>16.740000000000002</v>
      </c>
      <c r="W126" s="4">
        <f t="shared" si="31"/>
        <v>18.59</v>
      </c>
      <c r="X126" s="4">
        <f t="shared" si="32"/>
        <v>15.63</v>
      </c>
      <c r="Y126" s="4">
        <f t="shared" si="39"/>
        <v>2.9599999999999991</v>
      </c>
      <c r="Z126" s="2">
        <f>ROW()</f>
        <v>126</v>
      </c>
      <c r="AA126" t="b">
        <f t="shared" si="40"/>
        <v>0</v>
      </c>
      <c r="AB126" s="4" t="e">
        <f t="shared" si="33"/>
        <v>#N/A</v>
      </c>
      <c r="AC126" s="4" t="e">
        <f t="shared" si="41"/>
        <v>#N/A</v>
      </c>
      <c r="AD126" t="b">
        <f t="shared" si="42"/>
        <v>1</v>
      </c>
      <c r="AE126" s="2">
        <v>2</v>
      </c>
      <c r="AF126" s="4">
        <f t="shared" si="43"/>
        <v>-1.4799999999999995</v>
      </c>
      <c r="AG126" s="4">
        <f t="shared" si="44"/>
        <v>1.4799999999999995</v>
      </c>
      <c r="AH126" s="4">
        <f t="shared" si="49"/>
        <v>1.2383333333333331</v>
      </c>
      <c r="AI126" s="4" t="e">
        <f t="shared" si="45"/>
        <v>#N/A</v>
      </c>
      <c r="AJ126" s="2" t="str">
        <f t="shared" si="46"/>
        <v>July</v>
      </c>
      <c r="AK126" s="2" t="str">
        <f t="shared" si="47"/>
        <v>31</v>
      </c>
      <c r="AL126" s="81">
        <f t="shared" si="48"/>
        <v>31.132037037037037</v>
      </c>
      <c r="AM126" s="81" t="e">
        <f>IF(AJ126='1Month'!$A$3,AL126,NA())</f>
        <v>#N/A</v>
      </c>
    </row>
    <row r="127" spans="1:39">
      <c r="A127" s="76">
        <v>43312</v>
      </c>
      <c r="B127" s="67">
        <v>0.13550925925925925</v>
      </c>
      <c r="C127" s="77">
        <v>43311</v>
      </c>
      <c r="D127" s="67">
        <v>0.84384259259259264</v>
      </c>
      <c r="E127" s="68">
        <v>19.899999999999999</v>
      </c>
      <c r="F127" s="68">
        <v>4.9400000000000004</v>
      </c>
      <c r="G127" s="69">
        <v>16.97</v>
      </c>
      <c r="I127" s="69">
        <v>-36</v>
      </c>
      <c r="J127" s="69">
        <v>-13.93</v>
      </c>
      <c r="K127" s="70">
        <v>90.4</v>
      </c>
      <c r="L127" s="4">
        <f t="shared" si="25"/>
        <v>16.86</v>
      </c>
      <c r="M127" s="80">
        <f t="shared" si="26"/>
        <v>43312.135509259257</v>
      </c>
      <c r="N127">
        <f t="shared" si="27"/>
        <v>2458330.5</v>
      </c>
      <c r="O127">
        <f t="shared" si="28"/>
        <v>3.2522222222222217</v>
      </c>
      <c r="P127">
        <f t="shared" si="34"/>
        <v>0.18577686516084874</v>
      </c>
      <c r="Q127">
        <f t="shared" si="35"/>
        <v>455.83251538945331</v>
      </c>
      <c r="R127">
        <f t="shared" si="36"/>
        <v>23.832515389453306</v>
      </c>
      <c r="S127" s="10">
        <f t="shared" si="29"/>
        <v>16.395319789453307</v>
      </c>
      <c r="T127" s="4">
        <f t="shared" si="37"/>
        <v>17.704000000000001</v>
      </c>
      <c r="U127" s="4">
        <f t="shared" si="38"/>
        <v>1.0271999999999999</v>
      </c>
      <c r="V127" s="4">
        <f t="shared" si="30"/>
        <v>17.285</v>
      </c>
      <c r="W127" s="4">
        <f t="shared" si="31"/>
        <v>19.38</v>
      </c>
      <c r="X127" s="4">
        <f t="shared" si="32"/>
        <v>15.63</v>
      </c>
      <c r="Y127" s="4">
        <f t="shared" si="39"/>
        <v>3.7499999999999982</v>
      </c>
      <c r="Z127" s="2">
        <f>ROW()</f>
        <v>127</v>
      </c>
      <c r="AA127" t="b">
        <f t="shared" si="40"/>
        <v>0</v>
      </c>
      <c r="AB127" s="4" t="e">
        <f t="shared" si="33"/>
        <v>#N/A</v>
      </c>
      <c r="AC127" s="4" t="e">
        <f t="shared" si="41"/>
        <v>#N/A</v>
      </c>
      <c r="AD127" t="b">
        <f t="shared" si="42"/>
        <v>1</v>
      </c>
      <c r="AE127" s="2">
        <v>2</v>
      </c>
      <c r="AF127" s="4">
        <f t="shared" si="43"/>
        <v>-1.8749999999999991</v>
      </c>
      <c r="AG127" s="4">
        <f t="shared" si="44"/>
        <v>1.8749999999999991</v>
      </c>
      <c r="AH127" s="4">
        <f t="shared" si="49"/>
        <v>1.4938888888888886</v>
      </c>
      <c r="AI127" s="4" t="e">
        <f t="shared" si="45"/>
        <v>#N/A</v>
      </c>
      <c r="AJ127" s="2" t="str">
        <f t="shared" si="46"/>
        <v>July</v>
      </c>
      <c r="AK127" s="2" t="str">
        <f t="shared" si="47"/>
        <v>31</v>
      </c>
      <c r="AL127" s="81">
        <f t="shared" si="48"/>
        <v>31.135509259259258</v>
      </c>
      <c r="AM127" s="81" t="e">
        <f>IF(AJ127='1Month'!$A$3,AL127,NA())</f>
        <v>#N/A</v>
      </c>
    </row>
    <row r="128" spans="1:39">
      <c r="A128" s="76">
        <v>43312</v>
      </c>
      <c r="B128" s="67">
        <v>0.13898148148148148</v>
      </c>
      <c r="C128" s="77">
        <v>43311</v>
      </c>
      <c r="D128" s="67">
        <v>0.84731481481481474</v>
      </c>
      <c r="E128" s="68">
        <v>19.899999999999999</v>
      </c>
      <c r="F128" s="68">
        <v>4.9400000000000004</v>
      </c>
      <c r="G128" s="69">
        <v>17.82</v>
      </c>
      <c r="I128" s="69">
        <v>-36.1</v>
      </c>
      <c r="J128" s="69">
        <v>-12.933</v>
      </c>
      <c r="K128" s="70">
        <v>90.4</v>
      </c>
      <c r="L128" s="4">
        <f t="shared" si="25"/>
        <v>17.71</v>
      </c>
      <c r="M128" s="80">
        <f t="shared" si="26"/>
        <v>43312.138981481483</v>
      </c>
      <c r="N128">
        <f t="shared" si="27"/>
        <v>2458330.5</v>
      </c>
      <c r="O128">
        <f t="shared" si="28"/>
        <v>3.3355555555555556</v>
      </c>
      <c r="P128">
        <f t="shared" si="34"/>
        <v>0.18577686516084874</v>
      </c>
      <c r="Q128">
        <f t="shared" si="35"/>
        <v>455.91607688189498</v>
      </c>
      <c r="R128">
        <f t="shared" si="36"/>
        <v>23.91607688189498</v>
      </c>
      <c r="S128" s="10">
        <f t="shared" si="29"/>
        <v>16.478881281894981</v>
      </c>
      <c r="T128" s="4">
        <f t="shared" si="37"/>
        <v>18.527999999999999</v>
      </c>
      <c r="U128" s="4">
        <f t="shared" si="38"/>
        <v>0.99440000000000028</v>
      </c>
      <c r="V128" s="4">
        <f t="shared" si="30"/>
        <v>18.149999999999999</v>
      </c>
      <c r="W128" s="4">
        <f t="shared" si="31"/>
        <v>20.100000000000001</v>
      </c>
      <c r="X128" s="4">
        <f t="shared" si="32"/>
        <v>15.98</v>
      </c>
      <c r="Y128" s="4">
        <f t="shared" si="39"/>
        <v>4.120000000000001</v>
      </c>
      <c r="Z128" s="2">
        <f>ROW()</f>
        <v>128</v>
      </c>
      <c r="AA128" t="b">
        <f t="shared" si="40"/>
        <v>0</v>
      </c>
      <c r="AB128" s="4" t="e">
        <f t="shared" si="33"/>
        <v>#N/A</v>
      </c>
      <c r="AC128" s="4" t="e">
        <f t="shared" si="41"/>
        <v>#N/A</v>
      </c>
      <c r="AD128" t="b">
        <f t="shared" si="42"/>
        <v>0</v>
      </c>
      <c r="AE128" s="2">
        <v>2</v>
      </c>
      <c r="AF128" s="4">
        <f t="shared" si="43"/>
        <v>-2.0600000000000005</v>
      </c>
      <c r="AG128" s="4">
        <f t="shared" si="44"/>
        <v>2.0600000000000005</v>
      </c>
      <c r="AH128" s="4">
        <f t="shared" si="49"/>
        <v>1.7316666666666665</v>
      </c>
      <c r="AI128" s="4" t="e">
        <f t="shared" si="45"/>
        <v>#N/A</v>
      </c>
      <c r="AJ128" s="2" t="str">
        <f t="shared" si="46"/>
        <v>July</v>
      </c>
      <c r="AK128" s="2" t="str">
        <f t="shared" si="47"/>
        <v>31</v>
      </c>
      <c r="AL128" s="81">
        <f t="shared" si="48"/>
        <v>31.13898148148148</v>
      </c>
      <c r="AM128" s="81" t="e">
        <f>IF(AJ128='1Month'!$A$3,AL128,NA())</f>
        <v>#N/A</v>
      </c>
    </row>
    <row r="129" spans="1:39">
      <c r="A129" s="76">
        <v>43312</v>
      </c>
      <c r="B129" s="67">
        <v>0.14245370370370369</v>
      </c>
      <c r="C129" s="77">
        <v>43311</v>
      </c>
      <c r="D129" s="67">
        <v>0.85078703703703706</v>
      </c>
      <c r="E129" s="68">
        <v>20.3</v>
      </c>
      <c r="F129" s="68">
        <v>4.9400000000000004</v>
      </c>
      <c r="G129" s="69">
        <v>18.7</v>
      </c>
      <c r="I129" s="69">
        <v>-36.1</v>
      </c>
      <c r="J129" s="69">
        <v>-11.936999999999999</v>
      </c>
      <c r="K129" s="70">
        <v>90.4</v>
      </c>
      <c r="L129" s="4">
        <f t="shared" si="25"/>
        <v>18.59</v>
      </c>
      <c r="M129" s="80">
        <f t="shared" si="26"/>
        <v>43312.142453703702</v>
      </c>
      <c r="N129">
        <f t="shared" si="27"/>
        <v>2458330.5</v>
      </c>
      <c r="O129">
        <f t="shared" si="28"/>
        <v>3.4188888888888886</v>
      </c>
      <c r="P129">
        <f t="shared" si="34"/>
        <v>0.18577686516084874</v>
      </c>
      <c r="Q129">
        <f t="shared" si="35"/>
        <v>455.99963837433666</v>
      </c>
      <c r="R129">
        <f t="shared" si="36"/>
        <v>23.999638374336655</v>
      </c>
      <c r="S129" s="10">
        <f t="shared" si="29"/>
        <v>16.562442774336656</v>
      </c>
      <c r="T129" s="4">
        <f t="shared" si="37"/>
        <v>19.29</v>
      </c>
      <c r="U129" s="4">
        <f t="shared" si="38"/>
        <v>0.91200000000000048</v>
      </c>
      <c r="V129" s="4">
        <f t="shared" si="30"/>
        <v>18.984999999999999</v>
      </c>
      <c r="W129" s="4">
        <f t="shared" si="31"/>
        <v>20.67</v>
      </c>
      <c r="X129" s="4">
        <f t="shared" si="32"/>
        <v>16.86</v>
      </c>
      <c r="Y129" s="4">
        <f t="shared" si="39"/>
        <v>3.8100000000000023</v>
      </c>
      <c r="Z129" s="2">
        <f>ROW()</f>
        <v>129</v>
      </c>
      <c r="AA129" t="b">
        <f t="shared" si="40"/>
        <v>0</v>
      </c>
      <c r="AB129" s="4" t="e">
        <f t="shared" si="33"/>
        <v>#N/A</v>
      </c>
      <c r="AC129" s="4" t="e">
        <f t="shared" si="41"/>
        <v>#N/A</v>
      </c>
      <c r="AD129" t="b">
        <f t="shared" si="42"/>
        <v>0</v>
      </c>
      <c r="AE129" s="2">
        <v>2</v>
      </c>
      <c r="AF129" s="4">
        <f t="shared" si="43"/>
        <v>-1.9050000000000011</v>
      </c>
      <c r="AG129" s="4">
        <f t="shared" si="44"/>
        <v>1.9050000000000011</v>
      </c>
      <c r="AH129" s="4">
        <f t="shared" si="49"/>
        <v>1.8608333333333331</v>
      </c>
      <c r="AI129" s="4" t="e">
        <f t="shared" si="45"/>
        <v>#N/A</v>
      </c>
      <c r="AJ129" s="2" t="str">
        <f t="shared" si="46"/>
        <v>July</v>
      </c>
      <c r="AK129" s="2" t="str">
        <f t="shared" si="47"/>
        <v>31</v>
      </c>
      <c r="AL129" s="81">
        <f t="shared" si="48"/>
        <v>31.142453703703705</v>
      </c>
      <c r="AM129" s="81" t="e">
        <f>IF(AJ129='1Month'!$A$3,AL129,NA())</f>
        <v>#N/A</v>
      </c>
    </row>
    <row r="130" spans="1:39">
      <c r="A130" s="76">
        <v>43312</v>
      </c>
      <c r="B130" s="67">
        <v>0.14592592592592593</v>
      </c>
      <c r="C130" s="77">
        <v>43311</v>
      </c>
      <c r="D130" s="67">
        <v>0.85425925925925927</v>
      </c>
      <c r="E130" s="68">
        <v>20.3</v>
      </c>
      <c r="F130" s="68">
        <v>4.9400000000000004</v>
      </c>
      <c r="G130" s="69">
        <v>19.489999999999998</v>
      </c>
      <c r="I130" s="69">
        <v>-36.200000000000003</v>
      </c>
      <c r="J130" s="69">
        <v>-10.941000000000001</v>
      </c>
      <c r="K130" s="70">
        <v>90.4</v>
      </c>
      <c r="L130" s="4">
        <f t="shared" si="25"/>
        <v>19.38</v>
      </c>
      <c r="M130" s="80">
        <f t="shared" si="26"/>
        <v>43312.145925925928</v>
      </c>
      <c r="N130">
        <f t="shared" si="27"/>
        <v>2458330.5</v>
      </c>
      <c r="O130">
        <f t="shared" si="28"/>
        <v>3.5022222222222226</v>
      </c>
      <c r="P130">
        <f t="shared" si="34"/>
        <v>0.18577686516084874</v>
      </c>
      <c r="Q130">
        <f t="shared" si="35"/>
        <v>456.08319986677827</v>
      </c>
      <c r="R130">
        <f t="shared" si="36"/>
        <v>8.3199866778272735E-2</v>
      </c>
      <c r="S130" s="10">
        <f t="shared" si="29"/>
        <v>16.646004266778274</v>
      </c>
      <c r="T130" s="4">
        <f t="shared" si="37"/>
        <v>19.956</v>
      </c>
      <c r="U130" s="4">
        <f t="shared" si="38"/>
        <v>0.77680000000000082</v>
      </c>
      <c r="V130" s="4">
        <f t="shared" si="30"/>
        <v>19.740000000000002</v>
      </c>
      <c r="W130" s="4">
        <f t="shared" si="31"/>
        <v>21.04</v>
      </c>
      <c r="X130" s="4">
        <f t="shared" si="32"/>
        <v>17.71</v>
      </c>
      <c r="Y130" s="4">
        <f t="shared" si="39"/>
        <v>3.3299999999999983</v>
      </c>
      <c r="Z130" s="2">
        <f>ROW()</f>
        <v>130</v>
      </c>
      <c r="AA130" t="b">
        <f t="shared" si="40"/>
        <v>0</v>
      </c>
      <c r="AB130" s="4" t="e">
        <f t="shared" si="33"/>
        <v>#N/A</v>
      </c>
      <c r="AC130" s="4" t="e">
        <f t="shared" si="41"/>
        <v>#N/A</v>
      </c>
      <c r="AD130" t="b">
        <f t="shared" si="42"/>
        <v>0</v>
      </c>
      <c r="AE130" s="2">
        <v>2</v>
      </c>
      <c r="AF130" s="4">
        <f t="shared" si="43"/>
        <v>-1.6649999999999991</v>
      </c>
      <c r="AG130" s="4">
        <f t="shared" si="44"/>
        <v>1.6649999999999991</v>
      </c>
      <c r="AH130" s="4">
        <f t="shared" si="49"/>
        <v>1.8355555555555556</v>
      </c>
      <c r="AI130" s="4" t="e">
        <f t="shared" si="45"/>
        <v>#N/A</v>
      </c>
      <c r="AJ130" s="2" t="str">
        <f t="shared" si="46"/>
        <v>July</v>
      </c>
      <c r="AK130" s="2" t="str">
        <f t="shared" si="47"/>
        <v>31</v>
      </c>
      <c r="AL130" s="81">
        <f t="shared" si="48"/>
        <v>31.145925925925926</v>
      </c>
      <c r="AM130" s="81" t="e">
        <f>IF(AJ130='1Month'!$A$3,AL130,NA())</f>
        <v>#N/A</v>
      </c>
    </row>
    <row r="131" spans="1:39">
      <c r="A131" s="76">
        <v>43312</v>
      </c>
      <c r="B131" s="67">
        <v>0.14939814814814814</v>
      </c>
      <c r="C131" s="77">
        <v>43311</v>
      </c>
      <c r="D131" s="67">
        <v>0.85773148148148148</v>
      </c>
      <c r="E131" s="68">
        <v>20.3</v>
      </c>
      <c r="F131" s="68">
        <v>4.9400000000000004</v>
      </c>
      <c r="G131" s="69">
        <v>20.21</v>
      </c>
      <c r="I131" s="69">
        <v>-36.200000000000003</v>
      </c>
      <c r="J131" s="69">
        <v>-9.9469999999999992</v>
      </c>
      <c r="K131" s="70">
        <v>90.3</v>
      </c>
      <c r="L131" s="4">
        <f t="shared" si="25"/>
        <v>20.100000000000001</v>
      </c>
      <c r="M131" s="80">
        <f t="shared" si="26"/>
        <v>43312.149398148147</v>
      </c>
      <c r="N131">
        <f t="shared" si="27"/>
        <v>2458330.5</v>
      </c>
      <c r="O131">
        <f t="shared" si="28"/>
        <v>3.5855555555555556</v>
      </c>
      <c r="P131">
        <f t="shared" si="34"/>
        <v>0.18577686516084874</v>
      </c>
      <c r="Q131">
        <f t="shared" si="35"/>
        <v>456.16676135921995</v>
      </c>
      <c r="R131">
        <f t="shared" si="36"/>
        <v>0.16676135921994728</v>
      </c>
      <c r="S131" s="10">
        <f t="shared" si="29"/>
        <v>16.729565759219948</v>
      </c>
      <c r="T131" s="4">
        <f t="shared" si="37"/>
        <v>20.478000000000002</v>
      </c>
      <c r="U131" s="4">
        <f t="shared" si="38"/>
        <v>0.59039999999999959</v>
      </c>
      <c r="V131" s="4">
        <f t="shared" si="30"/>
        <v>20.385000000000002</v>
      </c>
      <c r="W131" s="4">
        <f t="shared" si="31"/>
        <v>21.2</v>
      </c>
      <c r="X131" s="4">
        <f t="shared" si="32"/>
        <v>18.59</v>
      </c>
      <c r="Y131" s="4">
        <f t="shared" si="39"/>
        <v>2.6099999999999994</v>
      </c>
      <c r="Z131" s="2">
        <f>ROW()</f>
        <v>131</v>
      </c>
      <c r="AA131" t="b">
        <f t="shared" si="40"/>
        <v>0</v>
      </c>
      <c r="AB131" s="4" t="e">
        <f t="shared" si="33"/>
        <v>#N/A</v>
      </c>
      <c r="AC131" s="4" t="e">
        <f t="shared" si="41"/>
        <v>#N/A</v>
      </c>
      <c r="AD131" t="b">
        <f t="shared" si="42"/>
        <v>0</v>
      </c>
      <c r="AE131" s="2">
        <v>2</v>
      </c>
      <c r="AF131" s="4">
        <f t="shared" si="43"/>
        <v>-1.3049999999999997</v>
      </c>
      <c r="AG131" s="4">
        <f t="shared" si="44"/>
        <v>1.3049999999999997</v>
      </c>
      <c r="AH131" s="4">
        <f t="shared" si="49"/>
        <v>1.590416666666667</v>
      </c>
      <c r="AI131" s="4" t="e">
        <f t="shared" si="45"/>
        <v>#N/A</v>
      </c>
      <c r="AJ131" s="2" t="str">
        <f t="shared" si="46"/>
        <v>July</v>
      </c>
      <c r="AK131" s="2" t="str">
        <f t="shared" si="47"/>
        <v>31</v>
      </c>
      <c r="AL131" s="81">
        <f t="shared" si="48"/>
        <v>31.149398148148148</v>
      </c>
      <c r="AM131" s="81" t="e">
        <f>IF(AJ131='1Month'!$A$3,AL131,NA())</f>
        <v>#N/A</v>
      </c>
    </row>
    <row r="132" spans="1:39">
      <c r="A132" s="76">
        <v>43312</v>
      </c>
      <c r="B132" s="67">
        <v>0.15288194444444445</v>
      </c>
      <c r="C132" s="77">
        <v>43311</v>
      </c>
      <c r="D132" s="67">
        <v>0.86121527777777773</v>
      </c>
      <c r="E132" s="68">
        <v>20.3</v>
      </c>
      <c r="F132" s="68">
        <v>4.9400000000000004</v>
      </c>
      <c r="G132" s="69">
        <v>20.78</v>
      </c>
      <c r="I132" s="69">
        <v>-36.200000000000003</v>
      </c>
      <c r="J132" s="69">
        <v>-8.9489999999999998</v>
      </c>
      <c r="K132" s="70">
        <v>90.3</v>
      </c>
      <c r="L132" s="4">
        <f t="shared" si="25"/>
        <v>20.67</v>
      </c>
      <c r="M132" s="80">
        <f t="shared" si="26"/>
        <v>43312.152881944443</v>
      </c>
      <c r="N132">
        <f t="shared" si="27"/>
        <v>2458330.5</v>
      </c>
      <c r="O132">
        <f t="shared" si="28"/>
        <v>3.6691666666666665</v>
      </c>
      <c r="P132">
        <f t="shared" si="34"/>
        <v>0.18577686516084874</v>
      </c>
      <c r="Q132">
        <f t="shared" si="35"/>
        <v>456.25060138996975</v>
      </c>
      <c r="R132">
        <f t="shared" si="36"/>
        <v>0.25060138996974501</v>
      </c>
      <c r="S132" s="10">
        <f t="shared" si="29"/>
        <v>16.813405789969746</v>
      </c>
      <c r="T132" s="4">
        <f t="shared" si="37"/>
        <v>20.868000000000002</v>
      </c>
      <c r="U132" s="4">
        <f t="shared" si="38"/>
        <v>0.38639999999999902</v>
      </c>
      <c r="V132" s="4">
        <f t="shared" si="30"/>
        <v>20.855</v>
      </c>
      <c r="W132" s="4">
        <f t="shared" si="31"/>
        <v>21.330000000000002</v>
      </c>
      <c r="X132" s="4">
        <f t="shared" si="32"/>
        <v>19.38</v>
      </c>
      <c r="Y132" s="4">
        <f t="shared" si="39"/>
        <v>1.9500000000000028</v>
      </c>
      <c r="Z132" s="2">
        <f>ROW()</f>
        <v>132</v>
      </c>
      <c r="AA132" t="b">
        <f t="shared" si="40"/>
        <v>0</v>
      </c>
      <c r="AB132" s="4" t="e">
        <f t="shared" si="33"/>
        <v>#N/A</v>
      </c>
      <c r="AC132" s="4" t="e">
        <f t="shared" si="41"/>
        <v>#N/A</v>
      </c>
      <c r="AD132" t="b">
        <f t="shared" si="42"/>
        <v>0</v>
      </c>
      <c r="AE132" s="2">
        <v>2</v>
      </c>
      <c r="AF132" s="4">
        <f t="shared" si="43"/>
        <v>-0.97500000000000142</v>
      </c>
      <c r="AG132" s="4">
        <f t="shared" si="44"/>
        <v>0.97500000000000142</v>
      </c>
      <c r="AH132" s="4">
        <f t="shared" si="49"/>
        <v>1.2694444444444464</v>
      </c>
      <c r="AI132" s="4" t="e">
        <f t="shared" si="45"/>
        <v>#N/A</v>
      </c>
      <c r="AJ132" s="2" t="str">
        <f t="shared" si="46"/>
        <v>July</v>
      </c>
      <c r="AK132" s="2" t="str">
        <f t="shared" si="47"/>
        <v>31</v>
      </c>
      <c r="AL132" s="81">
        <f t="shared" si="48"/>
        <v>31.152881944444445</v>
      </c>
      <c r="AM132" s="81" t="e">
        <f>IF(AJ132='1Month'!$A$3,AL132,NA())</f>
        <v>#N/A</v>
      </c>
    </row>
    <row r="133" spans="1:39">
      <c r="A133" s="76">
        <v>43312</v>
      </c>
      <c r="B133" s="67">
        <v>0.15637731481481482</v>
      </c>
      <c r="C133" s="77">
        <v>43311</v>
      </c>
      <c r="D133" s="67">
        <v>0.86471064814814813</v>
      </c>
      <c r="E133" s="68">
        <v>20.3</v>
      </c>
      <c r="F133" s="68">
        <v>4.9400000000000004</v>
      </c>
      <c r="G133" s="69">
        <v>21.15</v>
      </c>
      <c r="I133" s="69">
        <v>-36.299999999999997</v>
      </c>
      <c r="J133" s="69">
        <v>-7.95</v>
      </c>
      <c r="K133" s="70">
        <v>90.3</v>
      </c>
      <c r="L133" s="4">
        <f t="shared" si="25"/>
        <v>21.04</v>
      </c>
      <c r="M133" s="80">
        <f t="shared" si="26"/>
        <v>43312.156377314815</v>
      </c>
      <c r="N133">
        <f t="shared" si="27"/>
        <v>2458330.5</v>
      </c>
      <c r="O133">
        <f t="shared" si="28"/>
        <v>3.7530555555555556</v>
      </c>
      <c r="P133">
        <f t="shared" si="34"/>
        <v>0.18577686516084874</v>
      </c>
      <c r="Q133">
        <f t="shared" si="35"/>
        <v>456.33471995902772</v>
      </c>
      <c r="R133">
        <f t="shared" si="36"/>
        <v>0.33471995902772278</v>
      </c>
      <c r="S133" s="10">
        <f t="shared" si="29"/>
        <v>16.897524359027724</v>
      </c>
      <c r="T133" s="4">
        <f t="shared" si="37"/>
        <v>21.125999999999998</v>
      </c>
      <c r="U133" s="4">
        <f t="shared" si="38"/>
        <v>0.21680000000000063</v>
      </c>
      <c r="V133" s="4">
        <f t="shared" si="30"/>
        <v>21.119999999999997</v>
      </c>
      <c r="W133" s="4">
        <f t="shared" si="31"/>
        <v>21.39</v>
      </c>
      <c r="X133" s="4">
        <f t="shared" si="32"/>
        <v>20.100000000000001</v>
      </c>
      <c r="Y133" s="4">
        <f t="shared" si="39"/>
        <v>1.2899999999999991</v>
      </c>
      <c r="Z133" s="2">
        <f>ROW()</f>
        <v>133</v>
      </c>
      <c r="AA133" t="b">
        <f t="shared" si="40"/>
        <v>0</v>
      </c>
      <c r="AB133" s="4" t="e">
        <f t="shared" si="33"/>
        <v>#N/A</v>
      </c>
      <c r="AC133" s="4" t="e">
        <f t="shared" si="41"/>
        <v>#N/A</v>
      </c>
      <c r="AD133" t="b">
        <f t="shared" si="42"/>
        <v>1</v>
      </c>
      <c r="AE133" s="2">
        <v>2</v>
      </c>
      <c r="AF133" s="4">
        <f t="shared" si="43"/>
        <v>-0.64499999999999957</v>
      </c>
      <c r="AG133" s="4">
        <f t="shared" si="44"/>
        <v>0.64499999999999957</v>
      </c>
      <c r="AH133" s="4">
        <f t="shared" si="49"/>
        <v>0.96444444444444388</v>
      </c>
      <c r="AI133" s="4" t="e">
        <f t="shared" si="45"/>
        <v>#N/A</v>
      </c>
      <c r="AJ133" s="2" t="str">
        <f t="shared" si="46"/>
        <v>July</v>
      </c>
      <c r="AK133" s="2" t="str">
        <f t="shared" si="47"/>
        <v>31</v>
      </c>
      <c r="AL133" s="81">
        <f t="shared" si="48"/>
        <v>31.156377314814815</v>
      </c>
      <c r="AM133" s="81" t="e">
        <f>IF(AJ133='1Month'!$A$3,AL133,NA())</f>
        <v>#N/A</v>
      </c>
    </row>
    <row r="134" spans="1:39">
      <c r="A134" s="76">
        <v>43312</v>
      </c>
      <c r="B134" s="67">
        <v>0.15982638888888889</v>
      </c>
      <c r="C134" s="77">
        <v>43311</v>
      </c>
      <c r="D134" s="67">
        <v>0.86815972222222226</v>
      </c>
      <c r="E134" s="68">
        <v>20.3</v>
      </c>
      <c r="F134" s="68">
        <v>4.9400000000000004</v>
      </c>
      <c r="G134" s="69">
        <v>21.31</v>
      </c>
      <c r="I134" s="69">
        <v>-36.299999999999997</v>
      </c>
      <c r="J134" s="69">
        <v>-6.9640000000000004</v>
      </c>
      <c r="K134" s="70">
        <v>90.3</v>
      </c>
      <c r="L134" s="4">
        <f t="shared" si="25"/>
        <v>21.2</v>
      </c>
      <c r="M134" s="80">
        <f t="shared" si="26"/>
        <v>43312.159826388888</v>
      </c>
      <c r="N134">
        <f t="shared" si="27"/>
        <v>2458330.5</v>
      </c>
      <c r="O134">
        <f t="shared" si="28"/>
        <v>3.8358333333333334</v>
      </c>
      <c r="P134">
        <f t="shared" si="34"/>
        <v>0.18577686516084874</v>
      </c>
      <c r="Q134">
        <f t="shared" si="35"/>
        <v>456.41772437485309</v>
      </c>
      <c r="R134">
        <f t="shared" si="36"/>
        <v>0.4177243748530941</v>
      </c>
      <c r="S134" s="10">
        <f t="shared" si="29"/>
        <v>16.980528774853095</v>
      </c>
      <c r="T134" s="4">
        <f t="shared" si="37"/>
        <v>21.212</v>
      </c>
      <c r="U134" s="4">
        <f t="shared" si="38"/>
        <v>0.11840000000000046</v>
      </c>
      <c r="V134" s="4">
        <f t="shared" si="30"/>
        <v>21.15</v>
      </c>
      <c r="W134" s="4">
        <f t="shared" si="31"/>
        <v>21.39</v>
      </c>
      <c r="X134" s="4">
        <f t="shared" si="32"/>
        <v>20.67</v>
      </c>
      <c r="Y134" s="4">
        <f t="shared" si="39"/>
        <v>0.71999999999999886</v>
      </c>
      <c r="Z134" s="2">
        <f>ROW()</f>
        <v>134</v>
      </c>
      <c r="AA134" t="b">
        <f t="shared" si="40"/>
        <v>0</v>
      </c>
      <c r="AB134" s="4" t="e">
        <f t="shared" si="33"/>
        <v>#N/A</v>
      </c>
      <c r="AC134" s="4" t="e">
        <f t="shared" si="41"/>
        <v>#N/A</v>
      </c>
      <c r="AD134" t="b">
        <f t="shared" si="42"/>
        <v>1</v>
      </c>
      <c r="AE134" s="2">
        <v>2</v>
      </c>
      <c r="AF134" s="4">
        <f t="shared" si="43"/>
        <v>-0.35999999999999943</v>
      </c>
      <c r="AG134" s="4">
        <f t="shared" si="44"/>
        <v>0.35999999999999943</v>
      </c>
      <c r="AH134" s="4">
        <f t="shared" si="49"/>
        <v>0.65722222222222337</v>
      </c>
      <c r="AI134" s="4" t="e">
        <f t="shared" si="45"/>
        <v>#N/A</v>
      </c>
      <c r="AJ134" s="2" t="str">
        <f t="shared" si="46"/>
        <v>July</v>
      </c>
      <c r="AK134" s="2" t="str">
        <f t="shared" si="47"/>
        <v>31</v>
      </c>
      <c r="AL134" s="81">
        <f t="shared" si="48"/>
        <v>31.159826388888888</v>
      </c>
      <c r="AM134" s="81" t="e">
        <f>IF(AJ134='1Month'!$A$3,AL134,NA())</f>
        <v>#N/A</v>
      </c>
    </row>
    <row r="135" spans="1:39">
      <c r="A135" s="76">
        <v>43312</v>
      </c>
      <c r="B135" s="67">
        <v>0.16331018518518517</v>
      </c>
      <c r="C135" s="77">
        <v>43311</v>
      </c>
      <c r="D135" s="67">
        <v>0.87164351851851851</v>
      </c>
      <c r="E135" s="68">
        <v>20.3</v>
      </c>
      <c r="F135" s="68">
        <v>4.9400000000000004</v>
      </c>
      <c r="G135" s="69">
        <v>21.44</v>
      </c>
      <c r="I135" s="69">
        <v>-36.4</v>
      </c>
      <c r="J135" s="69">
        <v>-5.97</v>
      </c>
      <c r="K135" s="70">
        <v>90.3</v>
      </c>
      <c r="L135" s="4">
        <f t="shared" si="25"/>
        <v>21.330000000000002</v>
      </c>
      <c r="M135" s="80">
        <f t="shared" si="26"/>
        <v>43312.163310185184</v>
      </c>
      <c r="N135">
        <f t="shared" si="27"/>
        <v>2458330.5</v>
      </c>
      <c r="O135">
        <f t="shared" si="28"/>
        <v>3.9194444444444443</v>
      </c>
      <c r="P135">
        <f t="shared" si="34"/>
        <v>0.18577686516084874</v>
      </c>
      <c r="Q135">
        <f t="shared" si="35"/>
        <v>456.50156440560289</v>
      </c>
      <c r="R135">
        <f t="shared" si="36"/>
        <v>0.50156440560289184</v>
      </c>
      <c r="S135" s="10">
        <f t="shared" si="29"/>
        <v>17.064368805602893</v>
      </c>
      <c r="T135" s="4">
        <f t="shared" si="37"/>
        <v>21.224</v>
      </c>
      <c r="U135" s="4">
        <f t="shared" si="38"/>
        <v>0.10880000000000009</v>
      </c>
      <c r="V135" s="4">
        <f t="shared" si="30"/>
        <v>21.15</v>
      </c>
      <c r="W135" s="4">
        <f t="shared" si="31"/>
        <v>21.39</v>
      </c>
      <c r="X135" s="4">
        <f t="shared" si="32"/>
        <v>21.04</v>
      </c>
      <c r="Y135" s="4">
        <f t="shared" si="39"/>
        <v>0.35000000000000142</v>
      </c>
      <c r="Z135" s="2">
        <f>ROW()</f>
        <v>135</v>
      </c>
      <c r="AA135" t="b">
        <f t="shared" si="40"/>
        <v>0</v>
      </c>
      <c r="AB135" s="4" t="e">
        <f t="shared" si="33"/>
        <v>#N/A</v>
      </c>
      <c r="AC135" s="4" t="e">
        <f t="shared" si="41"/>
        <v>#N/A</v>
      </c>
      <c r="AD135" t="b">
        <f t="shared" si="42"/>
        <v>1</v>
      </c>
      <c r="AE135" s="2">
        <v>2</v>
      </c>
      <c r="AF135" s="4">
        <f t="shared" si="43"/>
        <v>-0.17500000000000071</v>
      </c>
      <c r="AG135" s="4">
        <f t="shared" si="44"/>
        <v>0.17500000000000071</v>
      </c>
      <c r="AH135" s="4">
        <f t="shared" si="49"/>
        <v>0.40875000000000039</v>
      </c>
      <c r="AI135" s="4" t="e">
        <f t="shared" si="45"/>
        <v>#N/A</v>
      </c>
      <c r="AJ135" s="2" t="str">
        <f t="shared" si="46"/>
        <v>July</v>
      </c>
      <c r="AK135" s="2" t="str">
        <f t="shared" si="47"/>
        <v>31</v>
      </c>
      <c r="AL135" s="81">
        <f t="shared" si="48"/>
        <v>31.163310185185185</v>
      </c>
      <c r="AM135" s="81" t="e">
        <f>IF(AJ135='1Month'!$A$3,AL135,NA())</f>
        <v>#N/A</v>
      </c>
    </row>
    <row r="136" spans="1:39">
      <c r="A136" s="76">
        <v>43312</v>
      </c>
      <c r="B136" s="67">
        <v>0.16679398148148147</v>
      </c>
      <c r="C136" s="77">
        <v>43311</v>
      </c>
      <c r="D136" s="67">
        <v>0.87512731481481476</v>
      </c>
      <c r="E136" s="68">
        <v>20.3</v>
      </c>
      <c r="F136" s="68">
        <v>4.9400000000000004</v>
      </c>
      <c r="G136" s="69">
        <v>21.5</v>
      </c>
      <c r="I136" s="69">
        <v>-36.4</v>
      </c>
      <c r="J136" s="69">
        <v>-4.9779999999999998</v>
      </c>
      <c r="K136" s="70">
        <v>90.2</v>
      </c>
      <c r="L136" s="4">
        <f t="shared" si="25"/>
        <v>21.39</v>
      </c>
      <c r="M136" s="80">
        <f t="shared" si="26"/>
        <v>43312.16679398148</v>
      </c>
      <c r="N136">
        <f t="shared" si="27"/>
        <v>2458330.5</v>
      </c>
      <c r="O136">
        <f t="shared" si="28"/>
        <v>4.0030555555555551</v>
      </c>
      <c r="P136">
        <f t="shared" si="34"/>
        <v>0.18577686516084874</v>
      </c>
      <c r="Q136">
        <f t="shared" si="35"/>
        <v>456.58540443635269</v>
      </c>
      <c r="R136">
        <f t="shared" si="36"/>
        <v>0.58540443635268957</v>
      </c>
      <c r="S136" s="10">
        <f t="shared" si="29"/>
        <v>17.148208836352691</v>
      </c>
      <c r="T136" s="4">
        <f t="shared" si="37"/>
        <v>21.202000000000002</v>
      </c>
      <c r="U136" s="4">
        <f t="shared" si="38"/>
        <v>0.12640000000000029</v>
      </c>
      <c r="V136" s="4">
        <f t="shared" si="30"/>
        <v>21.15</v>
      </c>
      <c r="W136" s="4">
        <f t="shared" si="31"/>
        <v>21.39</v>
      </c>
      <c r="X136" s="4">
        <f t="shared" si="32"/>
        <v>21.09</v>
      </c>
      <c r="Y136" s="4">
        <f t="shared" si="39"/>
        <v>0.30000000000000071</v>
      </c>
      <c r="Z136" s="2">
        <f>ROW()</f>
        <v>136</v>
      </c>
      <c r="AA136" t="b">
        <f t="shared" si="40"/>
        <v>1</v>
      </c>
      <c r="AB136" s="4">
        <f t="shared" si="33"/>
        <v>21.39</v>
      </c>
      <c r="AC136" s="4" t="e">
        <f t="shared" si="41"/>
        <v>#N/A</v>
      </c>
      <c r="AD136" t="b">
        <f t="shared" si="42"/>
        <v>1</v>
      </c>
      <c r="AE136" s="2">
        <v>2</v>
      </c>
      <c r="AF136" s="4">
        <f t="shared" si="43"/>
        <v>-0.15000000000000036</v>
      </c>
      <c r="AG136" s="4">
        <f t="shared" si="44"/>
        <v>0.15000000000000036</v>
      </c>
      <c r="AH136" s="4">
        <f t="shared" si="49"/>
        <v>0.23166666666666735</v>
      </c>
      <c r="AI136" s="4" t="e">
        <f t="shared" si="45"/>
        <v>#N/A</v>
      </c>
      <c r="AJ136" s="2" t="str">
        <f t="shared" si="46"/>
        <v>July</v>
      </c>
      <c r="AK136" s="2" t="str">
        <f t="shared" si="47"/>
        <v>31</v>
      </c>
      <c r="AL136" s="81">
        <f t="shared" si="48"/>
        <v>31.166793981481483</v>
      </c>
      <c r="AM136" s="81" t="e">
        <f>IF(AJ136='1Month'!$A$3,AL136,NA())</f>
        <v>#N/A</v>
      </c>
    </row>
    <row r="137" spans="1:39">
      <c r="A137" s="76">
        <v>43312</v>
      </c>
      <c r="B137" s="67">
        <v>0.17026620370370371</v>
      </c>
      <c r="C137" s="77">
        <v>43311</v>
      </c>
      <c r="D137" s="67">
        <v>0.87859953703703697</v>
      </c>
      <c r="E137" s="68">
        <v>20.3</v>
      </c>
      <c r="F137" s="68">
        <v>4.9400000000000004</v>
      </c>
      <c r="G137" s="69">
        <v>21.21</v>
      </c>
      <c r="I137" s="69">
        <v>-36.4</v>
      </c>
      <c r="J137" s="69">
        <v>-3.99</v>
      </c>
      <c r="K137" s="70">
        <v>90.2</v>
      </c>
      <c r="L137" s="4">
        <f t="shared" si="25"/>
        <v>21.1</v>
      </c>
      <c r="M137" s="80">
        <f t="shared" si="26"/>
        <v>43312.170266203706</v>
      </c>
      <c r="N137">
        <f t="shared" si="27"/>
        <v>2458330.5</v>
      </c>
      <c r="O137">
        <f t="shared" si="28"/>
        <v>4.0863888888888891</v>
      </c>
      <c r="P137">
        <f t="shared" si="34"/>
        <v>0.18577686516084874</v>
      </c>
      <c r="Q137">
        <f t="shared" si="35"/>
        <v>456.66896592879436</v>
      </c>
      <c r="R137">
        <f t="shared" si="36"/>
        <v>0.66896592879436412</v>
      </c>
      <c r="S137" s="10">
        <f t="shared" si="29"/>
        <v>17.231770328794365</v>
      </c>
      <c r="T137" s="4">
        <f t="shared" si="37"/>
        <v>21.148000000000003</v>
      </c>
      <c r="U137" s="4">
        <f t="shared" si="38"/>
        <v>9.6800000000001066E-2</v>
      </c>
      <c r="V137" s="4">
        <f t="shared" si="30"/>
        <v>21.1</v>
      </c>
      <c r="W137" s="4">
        <f t="shared" si="31"/>
        <v>21.39</v>
      </c>
      <c r="X137" s="4">
        <f t="shared" si="32"/>
        <v>21.060000000000002</v>
      </c>
      <c r="Y137" s="4">
        <f t="shared" si="39"/>
        <v>0.32999999999999829</v>
      </c>
      <c r="Z137" s="2">
        <f>ROW()</f>
        <v>137</v>
      </c>
      <c r="AA137" t="b">
        <f t="shared" si="40"/>
        <v>1</v>
      </c>
      <c r="AB137" s="4">
        <f t="shared" si="33"/>
        <v>21.1</v>
      </c>
      <c r="AC137" s="4" t="e">
        <f t="shared" si="41"/>
        <v>#N/A</v>
      </c>
      <c r="AD137" t="b">
        <f t="shared" si="42"/>
        <v>1</v>
      </c>
      <c r="AE137" s="2">
        <v>2</v>
      </c>
      <c r="AF137" s="4">
        <f t="shared" si="43"/>
        <v>-0.16499999999999915</v>
      </c>
      <c r="AG137" s="4">
        <f t="shared" si="44"/>
        <v>0.16499999999999915</v>
      </c>
      <c r="AH137" s="4">
        <f t="shared" si="49"/>
        <v>0.1601388888888895</v>
      </c>
      <c r="AI137" s="4" t="e">
        <f t="shared" si="45"/>
        <v>#N/A</v>
      </c>
      <c r="AJ137" s="2" t="str">
        <f t="shared" si="46"/>
        <v>July</v>
      </c>
      <c r="AK137" s="2" t="str">
        <f t="shared" si="47"/>
        <v>31</v>
      </c>
      <c r="AL137" s="81">
        <f t="shared" si="48"/>
        <v>31.170266203703704</v>
      </c>
      <c r="AM137" s="81" t="e">
        <f>IF(AJ137='1Month'!$A$3,AL137,NA())</f>
        <v>#N/A</v>
      </c>
    </row>
    <row r="138" spans="1:39">
      <c r="A138" s="76">
        <v>43312</v>
      </c>
      <c r="B138" s="67">
        <v>0.17373842592592592</v>
      </c>
      <c r="C138" s="77">
        <v>43311</v>
      </c>
      <c r="D138" s="67">
        <v>0.88207175925925929</v>
      </c>
      <c r="E138" s="68">
        <v>20.3</v>
      </c>
      <c r="F138" s="68">
        <v>4.9400000000000004</v>
      </c>
      <c r="G138" s="69">
        <v>21.21</v>
      </c>
      <c r="I138" s="69">
        <v>-36.5</v>
      </c>
      <c r="J138" s="69">
        <v>-3.0049999999999999</v>
      </c>
      <c r="K138" s="70">
        <v>90.2</v>
      </c>
      <c r="L138" s="4">
        <f t="shared" si="25"/>
        <v>21.1</v>
      </c>
      <c r="M138" s="80">
        <f t="shared" si="26"/>
        <v>43312.173738425925</v>
      </c>
      <c r="N138">
        <f t="shared" si="27"/>
        <v>2458330.5</v>
      </c>
      <c r="O138">
        <f t="shared" si="28"/>
        <v>4.1697222222222221</v>
      </c>
      <c r="P138">
        <f t="shared" si="34"/>
        <v>0.18577686516084874</v>
      </c>
      <c r="Q138">
        <f t="shared" si="35"/>
        <v>456.75252742123604</v>
      </c>
      <c r="R138">
        <f t="shared" si="36"/>
        <v>0.75252742123603866</v>
      </c>
      <c r="S138" s="10">
        <f t="shared" si="29"/>
        <v>17.31533182123604</v>
      </c>
      <c r="T138" s="4">
        <f t="shared" si="37"/>
        <v>21.060000000000002</v>
      </c>
      <c r="U138" s="4">
        <f t="shared" si="38"/>
        <v>4.3999999999999775E-2</v>
      </c>
      <c r="V138" s="4">
        <f t="shared" si="30"/>
        <v>21.094999999999999</v>
      </c>
      <c r="W138" s="4">
        <f t="shared" si="31"/>
        <v>21.39</v>
      </c>
      <c r="X138" s="4">
        <f t="shared" si="32"/>
        <v>20.95</v>
      </c>
      <c r="Y138" s="4">
        <f t="shared" si="39"/>
        <v>0.44000000000000128</v>
      </c>
      <c r="Z138" s="2">
        <f>ROW()</f>
        <v>138</v>
      </c>
      <c r="AA138" t="b">
        <f t="shared" si="40"/>
        <v>1</v>
      </c>
      <c r="AB138" s="4">
        <f t="shared" si="33"/>
        <v>21.1</v>
      </c>
      <c r="AC138" s="4" t="e">
        <f t="shared" si="41"/>
        <v>#N/A</v>
      </c>
      <c r="AD138" t="b">
        <f t="shared" si="42"/>
        <v>1</v>
      </c>
      <c r="AE138" s="2">
        <v>2</v>
      </c>
      <c r="AF138" s="4">
        <f t="shared" si="43"/>
        <v>-0.22000000000000064</v>
      </c>
      <c r="AG138" s="4">
        <f t="shared" si="44"/>
        <v>0.22000000000000064</v>
      </c>
      <c r="AH138" s="4">
        <f t="shared" si="49"/>
        <v>0.16305555555555587</v>
      </c>
      <c r="AI138" s="4" t="e">
        <f t="shared" si="45"/>
        <v>#N/A</v>
      </c>
      <c r="AJ138" s="2" t="str">
        <f t="shared" si="46"/>
        <v>July</v>
      </c>
      <c r="AK138" s="2" t="str">
        <f t="shared" si="47"/>
        <v>31</v>
      </c>
      <c r="AL138" s="81">
        <f t="shared" si="48"/>
        <v>31.173738425925926</v>
      </c>
      <c r="AM138" s="81" t="e">
        <f>IF(AJ138='1Month'!$A$3,AL138,NA())</f>
        <v>#N/A</v>
      </c>
    </row>
    <row r="139" spans="1:39">
      <c r="A139" s="76">
        <v>43312</v>
      </c>
      <c r="B139" s="67">
        <v>0.17721064814814813</v>
      </c>
      <c r="C139" s="77">
        <v>43311</v>
      </c>
      <c r="D139" s="67">
        <v>0.8855439814814815</v>
      </c>
      <c r="E139" s="68">
        <v>20.6</v>
      </c>
      <c r="F139" s="68">
        <v>4.9400000000000004</v>
      </c>
      <c r="G139" s="69">
        <v>21.2</v>
      </c>
      <c r="I139" s="69">
        <v>-36.5</v>
      </c>
      <c r="J139" s="69">
        <v>-2.02</v>
      </c>
      <c r="K139" s="70">
        <v>90.2</v>
      </c>
      <c r="L139" s="4">
        <f t="shared" si="25"/>
        <v>21.09</v>
      </c>
      <c r="M139" s="80">
        <f t="shared" si="26"/>
        <v>43312.177210648151</v>
      </c>
      <c r="N139">
        <f t="shared" si="27"/>
        <v>2458330.5</v>
      </c>
      <c r="O139">
        <f t="shared" si="28"/>
        <v>4.2530555555555551</v>
      </c>
      <c r="P139">
        <f t="shared" si="34"/>
        <v>0.18577686516084874</v>
      </c>
      <c r="Q139">
        <f t="shared" si="35"/>
        <v>456.83608891367771</v>
      </c>
      <c r="R139">
        <f t="shared" si="36"/>
        <v>0.83608891367771321</v>
      </c>
      <c r="S139" s="10">
        <f t="shared" si="29"/>
        <v>17.398893313677714</v>
      </c>
      <c r="T139" s="4">
        <f t="shared" si="37"/>
        <v>21.01</v>
      </c>
      <c r="U139" s="4">
        <f t="shared" si="38"/>
        <v>8.8000000000000259E-2</v>
      </c>
      <c r="V139" s="4">
        <f t="shared" si="30"/>
        <v>21.075000000000003</v>
      </c>
      <c r="W139" s="4">
        <f t="shared" si="31"/>
        <v>21.1</v>
      </c>
      <c r="X139" s="4">
        <f t="shared" si="32"/>
        <v>20.85</v>
      </c>
      <c r="Y139" s="4">
        <f t="shared" si="39"/>
        <v>0.25</v>
      </c>
      <c r="Z139" s="2">
        <f>ROW()</f>
        <v>139</v>
      </c>
      <c r="AA139" t="b">
        <f t="shared" si="40"/>
        <v>1</v>
      </c>
      <c r="AB139" s="4">
        <f t="shared" si="33"/>
        <v>21.09</v>
      </c>
      <c r="AC139" s="4" t="e">
        <f t="shared" si="41"/>
        <v>#N/A</v>
      </c>
      <c r="AD139" t="b">
        <f t="shared" si="42"/>
        <v>1</v>
      </c>
      <c r="AE139" s="2">
        <v>2</v>
      </c>
      <c r="AF139" s="4">
        <f t="shared" si="43"/>
        <v>-0.125</v>
      </c>
      <c r="AG139" s="4">
        <f t="shared" si="44"/>
        <v>0.125</v>
      </c>
      <c r="AH139" s="4">
        <f t="shared" si="49"/>
        <v>0.19805555555555601</v>
      </c>
      <c r="AI139" s="4" t="e">
        <f t="shared" si="45"/>
        <v>#N/A</v>
      </c>
      <c r="AJ139" s="2" t="str">
        <f t="shared" si="46"/>
        <v>July</v>
      </c>
      <c r="AK139" s="2" t="str">
        <f t="shared" si="47"/>
        <v>31</v>
      </c>
      <c r="AL139" s="81">
        <f t="shared" si="48"/>
        <v>31.177210648148147</v>
      </c>
      <c r="AM139" s="81" t="e">
        <f>IF(AJ139='1Month'!$A$3,AL139,NA())</f>
        <v>#N/A</v>
      </c>
    </row>
    <row r="140" spans="1:39">
      <c r="A140" s="76">
        <v>43312</v>
      </c>
      <c r="B140" s="67">
        <v>0.18068287037037037</v>
      </c>
      <c r="C140" s="77">
        <v>43311</v>
      </c>
      <c r="D140" s="67">
        <v>0.8890162037037036</v>
      </c>
      <c r="E140" s="68">
        <v>20.6</v>
      </c>
      <c r="F140" s="68">
        <v>4.9400000000000004</v>
      </c>
      <c r="G140" s="69">
        <v>21.17</v>
      </c>
      <c r="I140" s="69">
        <v>-36.5</v>
      </c>
      <c r="J140" s="69">
        <v>-1.038</v>
      </c>
      <c r="K140" s="70">
        <v>90.2</v>
      </c>
      <c r="L140" s="4">
        <f t="shared" si="25"/>
        <v>21.060000000000002</v>
      </c>
      <c r="M140" s="80">
        <f t="shared" si="26"/>
        <v>43312.18068287037</v>
      </c>
      <c r="N140">
        <f t="shared" si="27"/>
        <v>2458330.5</v>
      </c>
      <c r="O140">
        <f t="shared" si="28"/>
        <v>4.3363888888888891</v>
      </c>
      <c r="P140">
        <f t="shared" si="34"/>
        <v>0.18577686516084874</v>
      </c>
      <c r="Q140">
        <f t="shared" si="35"/>
        <v>456.91965040611939</v>
      </c>
      <c r="R140">
        <f t="shared" si="36"/>
        <v>0.91965040611938775</v>
      </c>
      <c r="S140" s="10">
        <f t="shared" si="29"/>
        <v>17.482454806119389</v>
      </c>
      <c r="T140" s="4">
        <f t="shared" si="37"/>
        <v>20.940000000000005</v>
      </c>
      <c r="U140" s="4">
        <f t="shared" si="38"/>
        <v>0.11199999999999903</v>
      </c>
      <c r="V140" s="4">
        <f t="shared" si="30"/>
        <v>21.005000000000003</v>
      </c>
      <c r="W140" s="4">
        <f t="shared" si="31"/>
        <v>21.1</v>
      </c>
      <c r="X140" s="4">
        <f t="shared" si="32"/>
        <v>20.75</v>
      </c>
      <c r="Y140" s="4">
        <f t="shared" si="39"/>
        <v>0.35000000000000142</v>
      </c>
      <c r="Z140" s="2">
        <f>ROW()</f>
        <v>140</v>
      </c>
      <c r="AA140" t="b">
        <f t="shared" si="40"/>
        <v>1</v>
      </c>
      <c r="AB140" s="4">
        <f t="shared" si="33"/>
        <v>21.060000000000002</v>
      </c>
      <c r="AC140" s="4" t="e">
        <f t="shared" si="41"/>
        <v>#N/A</v>
      </c>
      <c r="AD140" t="b">
        <f t="shared" si="42"/>
        <v>1</v>
      </c>
      <c r="AE140" s="2">
        <v>2</v>
      </c>
      <c r="AF140" s="4">
        <f t="shared" si="43"/>
        <v>-0.17500000000000071</v>
      </c>
      <c r="AG140" s="4">
        <f t="shared" si="44"/>
        <v>0.17500000000000071</v>
      </c>
      <c r="AH140" s="4">
        <f t="shared" si="49"/>
        <v>0.21000000000000055</v>
      </c>
      <c r="AI140" s="4" t="e">
        <f t="shared" si="45"/>
        <v>#N/A</v>
      </c>
      <c r="AJ140" s="2" t="str">
        <f t="shared" si="46"/>
        <v>July</v>
      </c>
      <c r="AK140" s="2" t="str">
        <f t="shared" si="47"/>
        <v>31</v>
      </c>
      <c r="AL140" s="81">
        <f t="shared" si="48"/>
        <v>31.180682870370369</v>
      </c>
      <c r="AM140" s="81" t="e">
        <f>IF(AJ140='1Month'!$A$3,AL140,NA())</f>
        <v>#N/A</v>
      </c>
    </row>
    <row r="141" spans="1:39">
      <c r="A141" s="76">
        <v>43312</v>
      </c>
      <c r="B141" s="67">
        <v>0.18414351851851851</v>
      </c>
      <c r="C141" s="77">
        <v>43311</v>
      </c>
      <c r="D141" s="67">
        <v>0.89247685185185188</v>
      </c>
      <c r="E141" s="68">
        <v>20.6</v>
      </c>
      <c r="F141" s="68">
        <v>4.9400000000000004</v>
      </c>
      <c r="G141" s="69">
        <v>21.06</v>
      </c>
      <c r="I141" s="69">
        <v>-36.6</v>
      </c>
      <c r="J141" s="69">
        <v>-6.2E-2</v>
      </c>
      <c r="K141" s="70">
        <v>90.1</v>
      </c>
      <c r="L141" s="4">
        <f t="shared" ref="L141:L204" si="50">G141-$AB$8</f>
        <v>20.95</v>
      </c>
      <c r="M141" s="80">
        <f t="shared" ref="M141:M204" si="51">A141+B141</f>
        <v>43312.18414351852</v>
      </c>
      <c r="N141">
        <f t="shared" ref="N141:N204" si="52">A141+2415018.5</f>
        <v>2458330.5</v>
      </c>
      <c r="O141">
        <f t="shared" ref="O141:O204" si="53">(B141-INT(B141))*24</f>
        <v>4.4194444444444443</v>
      </c>
      <c r="P141">
        <f t="shared" si="34"/>
        <v>0.18577686516084874</v>
      </c>
      <c r="Q141">
        <f t="shared" si="35"/>
        <v>457.00293336025288</v>
      </c>
      <c r="R141">
        <f t="shared" si="36"/>
        <v>1.0029333602528823</v>
      </c>
      <c r="S141" s="10">
        <f t="shared" ref="S141:S204" si="54">IF(R141+($AB$6/15)&gt;=0,(R141+($AB$6/15)),(R141+($AB$6/15)+24))</f>
        <v>17.565737760252883</v>
      </c>
      <c r="T141" s="4">
        <f t="shared" si="37"/>
        <v>20.85</v>
      </c>
      <c r="U141" s="4">
        <f t="shared" si="38"/>
        <v>0.12400000000000019</v>
      </c>
      <c r="V141" s="4">
        <f t="shared" ref="V141:V204" si="55">MEDIAN(L139:L144)</f>
        <v>20.9</v>
      </c>
      <c r="W141" s="4">
        <f t="shared" ref="W141:W204" si="56">MAX(L139:L144)</f>
        <v>21.09</v>
      </c>
      <c r="X141" s="4">
        <f t="shared" ref="X141:X204" si="57">MIN(L139:L144)</f>
        <v>20.64</v>
      </c>
      <c r="Y141" s="4">
        <f t="shared" si="39"/>
        <v>0.44999999999999929</v>
      </c>
      <c r="Z141" s="2">
        <f>ROW()</f>
        <v>141</v>
      </c>
      <c r="AA141" t="b">
        <f t="shared" si="40"/>
        <v>1</v>
      </c>
      <c r="AB141" s="4">
        <f t="shared" ref="AB141:AB204" si="58">IF(AA141,L141,NA())</f>
        <v>20.95</v>
      </c>
      <c r="AC141" s="4" t="e">
        <f t="shared" si="41"/>
        <v>#N/A</v>
      </c>
      <c r="AD141" t="b">
        <f t="shared" si="42"/>
        <v>1</v>
      </c>
      <c r="AE141" s="2">
        <v>2</v>
      </c>
      <c r="AF141" s="4">
        <f t="shared" si="43"/>
        <v>-0.22499999999999964</v>
      </c>
      <c r="AG141" s="4">
        <f t="shared" si="44"/>
        <v>0.22499999999999964</v>
      </c>
      <c r="AH141" s="4">
        <f t="shared" si="49"/>
        <v>0.21583333333333363</v>
      </c>
      <c r="AI141" s="4" t="e">
        <f t="shared" si="45"/>
        <v>#N/A</v>
      </c>
      <c r="AJ141" s="2" t="str">
        <f t="shared" si="46"/>
        <v>July</v>
      </c>
      <c r="AK141" s="2" t="str">
        <f t="shared" si="47"/>
        <v>31</v>
      </c>
      <c r="AL141" s="81">
        <f t="shared" si="48"/>
        <v>31.184143518518518</v>
      </c>
      <c r="AM141" s="81" t="e">
        <f>IF(AJ141='1Month'!$A$3,AL141,NA())</f>
        <v>#N/A</v>
      </c>
    </row>
    <row r="142" spans="1:39">
      <c r="A142" s="76">
        <v>43312</v>
      </c>
      <c r="B142" s="67">
        <v>0.18760416666666666</v>
      </c>
      <c r="C142" s="77">
        <v>43311</v>
      </c>
      <c r="D142" s="67">
        <v>0.89593750000000005</v>
      </c>
      <c r="E142" s="68">
        <v>20.6</v>
      </c>
      <c r="F142" s="68">
        <v>4.9400000000000004</v>
      </c>
      <c r="G142" s="69">
        <v>20.96</v>
      </c>
      <c r="I142" s="69">
        <v>-36.6</v>
      </c>
      <c r="J142" s="69">
        <v>0.91300000000000003</v>
      </c>
      <c r="K142" s="70">
        <v>90.1</v>
      </c>
      <c r="L142" s="4">
        <f t="shared" si="50"/>
        <v>20.85</v>
      </c>
      <c r="M142" s="80">
        <f t="shared" si="51"/>
        <v>43312.187604166669</v>
      </c>
      <c r="N142">
        <f t="shared" si="52"/>
        <v>2458330.5</v>
      </c>
      <c r="O142">
        <f t="shared" si="53"/>
        <v>4.5024999999999995</v>
      </c>
      <c r="P142">
        <f t="shared" ref="P142:P205" si="59">(N142-2451545)/36525</f>
        <v>0.18577686516084874</v>
      </c>
      <c r="Q142">
        <f t="shared" ref="Q142:Q205" si="60">6.697374558+(2400.051336*P142)+(0.000025862*(P142^2))+(O142*1.0027379093)</f>
        <v>457.08621631438643</v>
      </c>
      <c r="R142">
        <f t="shared" ref="R142:R205" si="61">ABS(Q142)-(INT(ABS(Q142)/24)*24)</f>
        <v>1.0862163143864336</v>
      </c>
      <c r="S142" s="10">
        <f t="shared" si="54"/>
        <v>17.649020714386435</v>
      </c>
      <c r="T142" s="4">
        <f t="shared" ref="T142:T205" si="62">AVERAGE(L141:L145)</f>
        <v>20.774000000000001</v>
      </c>
      <c r="U142" s="4">
        <f t="shared" ref="U142:U205" si="63">AVEDEV(L141:L145)</f>
        <v>0.10080000000000026</v>
      </c>
      <c r="V142" s="4">
        <f t="shared" si="55"/>
        <v>20.8</v>
      </c>
      <c r="W142" s="4">
        <f t="shared" si="56"/>
        <v>21.060000000000002</v>
      </c>
      <c r="X142" s="4">
        <f t="shared" si="57"/>
        <v>20.64</v>
      </c>
      <c r="Y142" s="4">
        <f t="shared" ref="Y142:Y205" si="64">W142-X142</f>
        <v>0.42000000000000171</v>
      </c>
      <c r="Z142" s="2">
        <f>ROW()</f>
        <v>142</v>
      </c>
      <c r="AA142" t="b">
        <f t="shared" ref="AA142:AA205" si="65">J142&gt;$AB$5</f>
        <v>1</v>
      </c>
      <c r="AB142" s="4">
        <f t="shared" si="58"/>
        <v>20.85</v>
      </c>
      <c r="AC142" s="4" t="e">
        <f t="shared" ref="AC142:AC205" si="66">IF(D142&lt;0.001,K142/100,NA())</f>
        <v>#N/A</v>
      </c>
      <c r="AD142" t="b">
        <f t="shared" ref="AD142:AD205" si="67">OR(AA140:AA145)</f>
        <v>1</v>
      </c>
      <c r="AE142" s="2">
        <v>2</v>
      </c>
      <c r="AF142" s="4">
        <f t="shared" ref="AF142:AF205" si="68">-Y142/2</f>
        <v>-0.21000000000000085</v>
      </c>
      <c r="AG142" s="4">
        <f t="shared" ref="AG142:AG205" si="69">Y142/2</f>
        <v>0.21000000000000085</v>
      </c>
      <c r="AH142" s="4">
        <f t="shared" si="49"/>
        <v>0.21666666666666709</v>
      </c>
      <c r="AI142" s="4" t="e">
        <f t="shared" ref="AI142:AI205" si="70">IF(D142&lt;0.001,0.1,NA())</f>
        <v>#N/A</v>
      </c>
      <c r="AJ142" s="2" t="str">
        <f t="shared" ref="AJ142:AJ205" si="71">TEXT(A142,"mmmm")</f>
        <v>July</v>
      </c>
      <c r="AK142" s="2" t="str">
        <f t="shared" ref="AK142:AK205" si="72">TEXT(A142,"dd")</f>
        <v>31</v>
      </c>
      <c r="AL142" s="81">
        <f t="shared" ref="AL142:AL205" si="73">AK142+B142</f>
        <v>31.187604166666667</v>
      </c>
      <c r="AM142" s="81" t="e">
        <f>IF(AJ142='1Month'!$A$3,AL142,NA())</f>
        <v>#N/A</v>
      </c>
    </row>
    <row r="143" spans="1:39">
      <c r="A143" s="76">
        <v>43312</v>
      </c>
      <c r="B143" s="67">
        <v>0.19106481481481483</v>
      </c>
      <c r="C143" s="77">
        <v>43311</v>
      </c>
      <c r="D143" s="67">
        <v>0.89939814814814811</v>
      </c>
      <c r="E143" s="68">
        <v>20.6</v>
      </c>
      <c r="F143" s="68">
        <v>4.9400000000000004</v>
      </c>
      <c r="G143" s="69">
        <v>20.86</v>
      </c>
      <c r="I143" s="69">
        <v>-36.700000000000003</v>
      </c>
      <c r="J143" s="69">
        <v>1.885</v>
      </c>
      <c r="K143" s="70">
        <v>90.1</v>
      </c>
      <c r="L143" s="4">
        <f t="shared" si="50"/>
        <v>20.75</v>
      </c>
      <c r="M143" s="80">
        <f t="shared" si="51"/>
        <v>43312.191064814811</v>
      </c>
      <c r="N143">
        <f t="shared" si="52"/>
        <v>2458330.5</v>
      </c>
      <c r="O143">
        <f t="shared" si="53"/>
        <v>4.5855555555555556</v>
      </c>
      <c r="P143">
        <f t="shared" si="59"/>
        <v>0.18577686516084874</v>
      </c>
      <c r="Q143">
        <f t="shared" si="60"/>
        <v>457.16949926851998</v>
      </c>
      <c r="R143">
        <f t="shared" si="61"/>
        <v>1.169499268519985</v>
      </c>
      <c r="S143" s="10">
        <f t="shared" si="54"/>
        <v>17.732303668519986</v>
      </c>
      <c r="T143" s="4">
        <f t="shared" si="62"/>
        <v>20.72</v>
      </c>
      <c r="U143" s="4">
        <f t="shared" si="63"/>
        <v>6.4000000000000057E-2</v>
      </c>
      <c r="V143" s="4">
        <f t="shared" si="55"/>
        <v>20.715</v>
      </c>
      <c r="W143" s="4">
        <f t="shared" si="56"/>
        <v>20.95</v>
      </c>
      <c r="X143" s="4">
        <f t="shared" si="57"/>
        <v>20.64</v>
      </c>
      <c r="Y143" s="4">
        <f t="shared" si="64"/>
        <v>0.30999999999999872</v>
      </c>
      <c r="Z143" s="2">
        <f>ROW()</f>
        <v>143</v>
      </c>
      <c r="AA143" t="b">
        <f t="shared" si="65"/>
        <v>1</v>
      </c>
      <c r="AB143" s="4">
        <f t="shared" si="58"/>
        <v>20.75</v>
      </c>
      <c r="AC143" s="4" t="e">
        <f t="shared" si="66"/>
        <v>#N/A</v>
      </c>
      <c r="AD143" t="b">
        <f t="shared" si="67"/>
        <v>1</v>
      </c>
      <c r="AE143" s="2">
        <v>2</v>
      </c>
      <c r="AF143" s="4">
        <f t="shared" si="68"/>
        <v>-0.15499999999999936</v>
      </c>
      <c r="AG143" s="4">
        <f t="shared" si="69"/>
        <v>0.15499999999999936</v>
      </c>
      <c r="AH143" s="4">
        <f t="shared" si="49"/>
        <v>0.25333333333333358</v>
      </c>
      <c r="AI143" s="4" t="e">
        <f t="shared" si="70"/>
        <v>#N/A</v>
      </c>
      <c r="AJ143" s="2" t="str">
        <f t="shared" si="71"/>
        <v>July</v>
      </c>
      <c r="AK143" s="2" t="str">
        <f t="shared" si="72"/>
        <v>31</v>
      </c>
      <c r="AL143" s="81">
        <f t="shared" si="73"/>
        <v>31.191064814814816</v>
      </c>
      <c r="AM143" s="81" t="e">
        <f>IF(AJ143='1Month'!$A$3,AL143,NA())</f>
        <v>#N/A</v>
      </c>
    </row>
    <row r="144" spans="1:39">
      <c r="A144" s="76">
        <v>43312</v>
      </c>
      <c r="B144" s="67">
        <v>0.1945486111111111</v>
      </c>
      <c r="C144" s="77">
        <v>43311</v>
      </c>
      <c r="D144" s="67">
        <v>0.90288194444444436</v>
      </c>
      <c r="E144" s="68">
        <v>20.6</v>
      </c>
      <c r="F144" s="68">
        <v>4.9400000000000004</v>
      </c>
      <c r="G144" s="69">
        <v>20.75</v>
      </c>
      <c r="I144" s="69">
        <v>-36.700000000000003</v>
      </c>
      <c r="J144" s="69">
        <v>2.8610000000000002</v>
      </c>
      <c r="K144" s="70">
        <v>90.1</v>
      </c>
      <c r="L144" s="4">
        <f t="shared" si="50"/>
        <v>20.64</v>
      </c>
      <c r="M144" s="80">
        <f t="shared" si="51"/>
        <v>43312.194548611114</v>
      </c>
      <c r="N144">
        <f t="shared" si="52"/>
        <v>2458330.5</v>
      </c>
      <c r="O144">
        <f t="shared" si="53"/>
        <v>4.6691666666666665</v>
      </c>
      <c r="P144">
        <f t="shared" si="59"/>
        <v>0.18577686516084874</v>
      </c>
      <c r="Q144">
        <f t="shared" si="60"/>
        <v>457.25333929926978</v>
      </c>
      <c r="R144">
        <f t="shared" si="61"/>
        <v>1.2533392992697827</v>
      </c>
      <c r="S144" s="10">
        <f t="shared" si="54"/>
        <v>17.816143699269784</v>
      </c>
      <c r="T144" s="4">
        <f t="shared" si="62"/>
        <v>20.65</v>
      </c>
      <c r="U144" s="4">
        <f t="shared" si="63"/>
        <v>6.4000000000000057E-2</v>
      </c>
      <c r="V144" s="4">
        <f t="shared" si="55"/>
        <v>20.68</v>
      </c>
      <c r="W144" s="4">
        <f t="shared" si="56"/>
        <v>20.85</v>
      </c>
      <c r="X144" s="4">
        <f t="shared" si="57"/>
        <v>20.5</v>
      </c>
      <c r="Y144" s="4">
        <f t="shared" si="64"/>
        <v>0.35000000000000142</v>
      </c>
      <c r="Z144" s="2">
        <f>ROW()</f>
        <v>144</v>
      </c>
      <c r="AA144" t="b">
        <f t="shared" si="65"/>
        <v>1</v>
      </c>
      <c r="AB144" s="4">
        <f t="shared" si="58"/>
        <v>20.64</v>
      </c>
      <c r="AC144" s="4" t="e">
        <f t="shared" si="66"/>
        <v>#N/A</v>
      </c>
      <c r="AD144" t="b">
        <f t="shared" si="67"/>
        <v>1</v>
      </c>
      <c r="AE144" s="2">
        <v>2</v>
      </c>
      <c r="AF144" s="4">
        <f t="shared" si="68"/>
        <v>-0.17500000000000071</v>
      </c>
      <c r="AG144" s="4">
        <f t="shared" si="69"/>
        <v>0.17500000000000071</v>
      </c>
      <c r="AH144" s="4">
        <f t="shared" si="49"/>
        <v>0.31666666666666493</v>
      </c>
      <c r="AI144" s="4" t="e">
        <f t="shared" si="70"/>
        <v>#N/A</v>
      </c>
      <c r="AJ144" s="2" t="str">
        <f t="shared" si="71"/>
        <v>July</v>
      </c>
      <c r="AK144" s="2" t="str">
        <f t="shared" si="72"/>
        <v>31</v>
      </c>
      <c r="AL144" s="81">
        <f t="shared" si="73"/>
        <v>31.194548611111109</v>
      </c>
      <c r="AM144" s="81" t="e">
        <f>IF(AJ144='1Month'!$A$3,AL144,NA())</f>
        <v>#N/A</v>
      </c>
    </row>
    <row r="145" spans="1:39">
      <c r="A145" s="76">
        <v>43312</v>
      </c>
      <c r="B145" s="67">
        <v>0.19803240740740743</v>
      </c>
      <c r="C145" s="77">
        <v>43311</v>
      </c>
      <c r="D145" s="67">
        <v>0.90636574074074072</v>
      </c>
      <c r="E145" s="68">
        <v>20.3</v>
      </c>
      <c r="F145" s="68">
        <v>4.9400000000000004</v>
      </c>
      <c r="G145" s="69">
        <v>20.79</v>
      </c>
      <c r="I145" s="69">
        <v>-36.700000000000003</v>
      </c>
      <c r="J145" s="69">
        <v>3.8340000000000001</v>
      </c>
      <c r="K145" s="70">
        <v>90.1</v>
      </c>
      <c r="L145" s="4">
        <f t="shared" si="50"/>
        <v>20.68</v>
      </c>
      <c r="M145" s="80">
        <f t="shared" si="51"/>
        <v>43312.19803240741</v>
      </c>
      <c r="N145">
        <f t="shared" si="52"/>
        <v>2458330.5</v>
      </c>
      <c r="O145">
        <f t="shared" si="53"/>
        <v>4.7527777777777782</v>
      </c>
      <c r="P145">
        <f t="shared" si="59"/>
        <v>0.18577686516084874</v>
      </c>
      <c r="Q145">
        <f t="shared" si="60"/>
        <v>457.33717933001958</v>
      </c>
      <c r="R145">
        <f t="shared" si="61"/>
        <v>1.3371793300195804</v>
      </c>
      <c r="S145" s="10">
        <f t="shared" si="54"/>
        <v>17.899983730019581</v>
      </c>
      <c r="T145" s="4">
        <f t="shared" si="62"/>
        <v>20.56</v>
      </c>
      <c r="U145" s="4">
        <f t="shared" si="63"/>
        <v>0.12800000000000011</v>
      </c>
      <c r="V145" s="4">
        <f t="shared" si="55"/>
        <v>20.66</v>
      </c>
      <c r="W145" s="4">
        <f t="shared" si="56"/>
        <v>20.75</v>
      </c>
      <c r="X145" s="4">
        <f t="shared" si="57"/>
        <v>20.3</v>
      </c>
      <c r="Y145" s="4">
        <f t="shared" si="64"/>
        <v>0.44999999999999929</v>
      </c>
      <c r="Z145" s="2">
        <f>ROW()</f>
        <v>145</v>
      </c>
      <c r="AA145" t="b">
        <f t="shared" si="65"/>
        <v>1</v>
      </c>
      <c r="AB145" s="4">
        <f t="shared" si="58"/>
        <v>20.68</v>
      </c>
      <c r="AC145" s="4" t="e">
        <f t="shared" si="66"/>
        <v>#N/A</v>
      </c>
      <c r="AD145" t="b">
        <f t="shared" si="67"/>
        <v>1</v>
      </c>
      <c r="AE145" s="2">
        <v>2</v>
      </c>
      <c r="AF145" s="4">
        <f t="shared" si="68"/>
        <v>-0.22499999999999964</v>
      </c>
      <c r="AG145" s="4">
        <f t="shared" si="69"/>
        <v>0.22499999999999964</v>
      </c>
      <c r="AH145" s="4">
        <f t="shared" si="49"/>
        <v>0.39833333333333226</v>
      </c>
      <c r="AI145" s="4" t="e">
        <f t="shared" si="70"/>
        <v>#N/A</v>
      </c>
      <c r="AJ145" s="2" t="str">
        <f t="shared" si="71"/>
        <v>July</v>
      </c>
      <c r="AK145" s="2" t="str">
        <f t="shared" si="72"/>
        <v>31</v>
      </c>
      <c r="AL145" s="81">
        <f t="shared" si="73"/>
        <v>31.198032407407407</v>
      </c>
      <c r="AM145" s="81" t="e">
        <f>IF(AJ145='1Month'!$A$3,AL145,NA())</f>
        <v>#N/A</v>
      </c>
    </row>
    <row r="146" spans="1:39">
      <c r="A146" s="76">
        <v>43312</v>
      </c>
      <c r="B146" s="67">
        <v>0.20150462962962964</v>
      </c>
      <c r="C146" s="77">
        <v>43311</v>
      </c>
      <c r="D146" s="67">
        <v>0.90983796296296304</v>
      </c>
      <c r="E146" s="68">
        <v>19.899999999999999</v>
      </c>
      <c r="F146" s="68">
        <v>4.9400000000000004</v>
      </c>
      <c r="G146" s="69">
        <v>20.79</v>
      </c>
      <c r="I146" s="69">
        <v>-36.799999999999997</v>
      </c>
      <c r="J146" s="69">
        <v>4.8010000000000002</v>
      </c>
      <c r="K146" s="70">
        <v>90</v>
      </c>
      <c r="L146" s="4">
        <f t="shared" si="50"/>
        <v>20.68</v>
      </c>
      <c r="M146" s="80">
        <f t="shared" si="51"/>
        <v>43312.201504629629</v>
      </c>
      <c r="N146">
        <f t="shared" si="52"/>
        <v>2458330.5</v>
      </c>
      <c r="O146">
        <f t="shared" si="53"/>
        <v>4.8361111111111112</v>
      </c>
      <c r="P146">
        <f t="shared" si="59"/>
        <v>0.18577686516084874</v>
      </c>
      <c r="Q146">
        <f t="shared" si="60"/>
        <v>457.42074082246125</v>
      </c>
      <c r="R146">
        <f t="shared" si="61"/>
        <v>1.420740822461255</v>
      </c>
      <c r="S146" s="10">
        <f t="shared" si="54"/>
        <v>17.983545222461256</v>
      </c>
      <c r="T146" s="4">
        <f t="shared" si="62"/>
        <v>20.423999999999999</v>
      </c>
      <c r="U146" s="4">
        <f t="shared" si="63"/>
        <v>0.23519999999999969</v>
      </c>
      <c r="V146" s="4">
        <f t="shared" si="55"/>
        <v>20.57</v>
      </c>
      <c r="W146" s="4">
        <f t="shared" si="56"/>
        <v>20.68</v>
      </c>
      <c r="X146" s="4">
        <f t="shared" si="57"/>
        <v>19.96</v>
      </c>
      <c r="Y146" s="4">
        <f t="shared" si="64"/>
        <v>0.71999999999999886</v>
      </c>
      <c r="Z146" s="2">
        <f>ROW()</f>
        <v>146</v>
      </c>
      <c r="AA146" t="b">
        <f t="shared" si="65"/>
        <v>1</v>
      </c>
      <c r="AB146" s="4">
        <f t="shared" si="58"/>
        <v>20.68</v>
      </c>
      <c r="AC146" s="4" t="e">
        <f t="shared" si="66"/>
        <v>#N/A</v>
      </c>
      <c r="AD146" t="b">
        <f t="shared" si="67"/>
        <v>1</v>
      </c>
      <c r="AE146" s="2">
        <v>2</v>
      </c>
      <c r="AF146" s="4">
        <f t="shared" si="68"/>
        <v>-0.35999999999999943</v>
      </c>
      <c r="AG146" s="4">
        <f t="shared" si="69"/>
        <v>0.35999999999999943</v>
      </c>
      <c r="AH146" s="4">
        <f t="shared" si="49"/>
        <v>0.47513888888888839</v>
      </c>
      <c r="AI146" s="4" t="e">
        <f t="shared" si="70"/>
        <v>#N/A</v>
      </c>
      <c r="AJ146" s="2" t="str">
        <f t="shared" si="71"/>
        <v>July</v>
      </c>
      <c r="AK146" s="2" t="str">
        <f t="shared" si="72"/>
        <v>31</v>
      </c>
      <c r="AL146" s="81">
        <f t="shared" si="73"/>
        <v>31.201504629629628</v>
      </c>
      <c r="AM146" s="81" t="e">
        <f>IF(AJ146='1Month'!$A$3,AL146,NA())</f>
        <v>#N/A</v>
      </c>
    </row>
    <row r="147" spans="1:39">
      <c r="A147" s="76">
        <v>43312</v>
      </c>
      <c r="B147" s="67">
        <v>0.20495370370370369</v>
      </c>
      <c r="C147" s="77">
        <v>43311</v>
      </c>
      <c r="D147" s="67">
        <v>0.91328703703703706</v>
      </c>
      <c r="E147" s="68">
        <v>19.600000000000001</v>
      </c>
      <c r="F147" s="68">
        <v>4.9400000000000004</v>
      </c>
      <c r="G147" s="69">
        <v>20.61</v>
      </c>
      <c r="I147" s="69">
        <v>-36.799999999999997</v>
      </c>
      <c r="J147" s="69">
        <v>5.758</v>
      </c>
      <c r="K147" s="70">
        <v>90</v>
      </c>
      <c r="L147" s="4">
        <f t="shared" si="50"/>
        <v>20.5</v>
      </c>
      <c r="M147" s="80">
        <f t="shared" si="51"/>
        <v>43312.204953703702</v>
      </c>
      <c r="N147">
        <f t="shared" si="52"/>
        <v>2458330.5</v>
      </c>
      <c r="O147">
        <f t="shared" si="53"/>
        <v>4.9188888888888886</v>
      </c>
      <c r="P147">
        <f t="shared" si="59"/>
        <v>0.18577686516084874</v>
      </c>
      <c r="Q147">
        <f t="shared" si="60"/>
        <v>457.50374523828663</v>
      </c>
      <c r="R147">
        <f t="shared" si="61"/>
        <v>1.5037452382866263</v>
      </c>
      <c r="S147" s="10">
        <f t="shared" si="54"/>
        <v>18.066549638286627</v>
      </c>
      <c r="T147" s="4">
        <f t="shared" si="62"/>
        <v>20.236000000000001</v>
      </c>
      <c r="U147" s="4">
        <f t="shared" si="63"/>
        <v>0.30879999999999941</v>
      </c>
      <c r="V147" s="4">
        <f t="shared" si="55"/>
        <v>20.399999999999999</v>
      </c>
      <c r="W147" s="4">
        <f t="shared" si="56"/>
        <v>20.68</v>
      </c>
      <c r="X147" s="4">
        <f t="shared" si="57"/>
        <v>19.740000000000002</v>
      </c>
      <c r="Y147" s="4">
        <f t="shared" si="64"/>
        <v>0.93999999999999773</v>
      </c>
      <c r="Z147" s="2">
        <f>ROW()</f>
        <v>147</v>
      </c>
      <c r="AA147" t="b">
        <f t="shared" si="65"/>
        <v>1</v>
      </c>
      <c r="AB147" s="4">
        <f t="shared" si="58"/>
        <v>20.5</v>
      </c>
      <c r="AC147" s="4" t="e">
        <f t="shared" si="66"/>
        <v>#N/A</v>
      </c>
      <c r="AD147" t="b">
        <f t="shared" si="67"/>
        <v>1</v>
      </c>
      <c r="AE147" s="2">
        <v>2</v>
      </c>
      <c r="AF147" s="4">
        <f t="shared" si="68"/>
        <v>-0.46999999999999886</v>
      </c>
      <c r="AG147" s="4">
        <f t="shared" si="69"/>
        <v>0.46999999999999886</v>
      </c>
      <c r="AH147" s="4">
        <f t="shared" si="49"/>
        <v>0.53791666666666649</v>
      </c>
      <c r="AI147" s="4" t="e">
        <f t="shared" si="70"/>
        <v>#N/A</v>
      </c>
      <c r="AJ147" s="2" t="str">
        <f t="shared" si="71"/>
        <v>July</v>
      </c>
      <c r="AK147" s="2" t="str">
        <f t="shared" si="72"/>
        <v>31</v>
      </c>
      <c r="AL147" s="81">
        <f t="shared" si="73"/>
        <v>31.204953703703705</v>
      </c>
      <c r="AM147" s="81" t="e">
        <f>IF(AJ147='1Month'!$A$3,AL147,NA())</f>
        <v>#N/A</v>
      </c>
    </row>
    <row r="148" spans="1:39">
      <c r="A148" s="76">
        <v>43312</v>
      </c>
      <c r="B148" s="67">
        <v>0.20842592592592593</v>
      </c>
      <c r="C148" s="77">
        <v>43311</v>
      </c>
      <c r="D148" s="67">
        <v>0.91675925925925927</v>
      </c>
      <c r="E148" s="68">
        <v>19</v>
      </c>
      <c r="F148" s="68">
        <v>4.9400000000000004</v>
      </c>
      <c r="G148" s="69">
        <v>20.41</v>
      </c>
      <c r="I148" s="69">
        <v>-36.9</v>
      </c>
      <c r="J148" s="69">
        <v>6.7190000000000003</v>
      </c>
      <c r="K148" s="70">
        <v>90</v>
      </c>
      <c r="L148" s="4">
        <f t="shared" si="50"/>
        <v>20.3</v>
      </c>
      <c r="M148" s="80">
        <f t="shared" si="51"/>
        <v>43312.208425925928</v>
      </c>
      <c r="N148">
        <f t="shared" si="52"/>
        <v>2458330.5</v>
      </c>
      <c r="O148">
        <f t="shared" si="53"/>
        <v>5.0022222222222226</v>
      </c>
      <c r="P148">
        <f t="shared" si="59"/>
        <v>0.18577686516084874</v>
      </c>
      <c r="Q148">
        <f t="shared" si="60"/>
        <v>457.5873067307283</v>
      </c>
      <c r="R148">
        <f t="shared" si="61"/>
        <v>1.5873067307283009</v>
      </c>
      <c r="S148" s="10">
        <f t="shared" si="54"/>
        <v>18.150111130728302</v>
      </c>
      <c r="T148" s="4">
        <f t="shared" si="62"/>
        <v>19.994</v>
      </c>
      <c r="U148" s="4">
        <f t="shared" si="63"/>
        <v>0.32479999999999976</v>
      </c>
      <c r="V148" s="4">
        <f t="shared" si="55"/>
        <v>20.130000000000003</v>
      </c>
      <c r="W148" s="4">
        <f t="shared" si="56"/>
        <v>20.68</v>
      </c>
      <c r="X148" s="4">
        <f t="shared" si="57"/>
        <v>19.47</v>
      </c>
      <c r="Y148" s="4">
        <f t="shared" si="64"/>
        <v>1.2100000000000009</v>
      </c>
      <c r="Z148" s="2">
        <f>ROW()</f>
        <v>148</v>
      </c>
      <c r="AA148" t="b">
        <f t="shared" si="65"/>
        <v>1</v>
      </c>
      <c r="AB148" s="4">
        <f t="shared" si="58"/>
        <v>20.3</v>
      </c>
      <c r="AC148" s="4" t="e">
        <f t="shared" si="66"/>
        <v>#N/A</v>
      </c>
      <c r="AD148" t="b">
        <f t="shared" si="67"/>
        <v>1</v>
      </c>
      <c r="AE148" s="2">
        <v>2</v>
      </c>
      <c r="AF148" s="4">
        <f t="shared" si="68"/>
        <v>-0.60500000000000043</v>
      </c>
      <c r="AG148" s="4">
        <f t="shared" si="69"/>
        <v>0.60500000000000043</v>
      </c>
      <c r="AH148" s="4">
        <f t="shared" ref="AH148:AH211" si="74">AVEDEV(L143:L154)</f>
        <v>0.57749999999999968</v>
      </c>
      <c r="AI148" s="4" t="e">
        <f t="shared" si="70"/>
        <v>#N/A</v>
      </c>
      <c r="AJ148" s="2" t="str">
        <f t="shared" si="71"/>
        <v>July</v>
      </c>
      <c r="AK148" s="2" t="str">
        <f t="shared" si="72"/>
        <v>31</v>
      </c>
      <c r="AL148" s="81">
        <f t="shared" si="73"/>
        <v>31.208425925925926</v>
      </c>
      <c r="AM148" s="81" t="e">
        <f>IF(AJ148='1Month'!$A$3,AL148,NA())</f>
        <v>#N/A</v>
      </c>
    </row>
    <row r="149" spans="1:39">
      <c r="A149" s="76">
        <v>43312</v>
      </c>
      <c r="B149" s="67">
        <v>0.21189814814814814</v>
      </c>
      <c r="C149" s="77">
        <v>43311</v>
      </c>
      <c r="D149" s="67">
        <v>0.92023148148148148</v>
      </c>
      <c r="E149" s="68">
        <v>18.600000000000001</v>
      </c>
      <c r="F149" s="68">
        <v>4.9400000000000004</v>
      </c>
      <c r="G149" s="69">
        <v>20.07</v>
      </c>
      <c r="I149" s="69">
        <v>-36.9</v>
      </c>
      <c r="J149" s="69">
        <v>7.6760000000000002</v>
      </c>
      <c r="K149" s="70">
        <v>90</v>
      </c>
      <c r="L149" s="4">
        <f t="shared" si="50"/>
        <v>19.96</v>
      </c>
      <c r="M149" s="80">
        <f t="shared" si="51"/>
        <v>43312.211898148147</v>
      </c>
      <c r="N149">
        <f t="shared" si="52"/>
        <v>2458330.5</v>
      </c>
      <c r="O149">
        <f t="shared" si="53"/>
        <v>5.0855555555555556</v>
      </c>
      <c r="P149">
        <f t="shared" si="59"/>
        <v>0.18577686516084874</v>
      </c>
      <c r="Q149">
        <f t="shared" si="60"/>
        <v>457.67086822316998</v>
      </c>
      <c r="R149">
        <f t="shared" si="61"/>
        <v>1.6708682231699754</v>
      </c>
      <c r="S149" s="10">
        <f t="shared" si="54"/>
        <v>18.233672623169976</v>
      </c>
      <c r="T149" s="4">
        <f t="shared" si="62"/>
        <v>19.744</v>
      </c>
      <c r="U149" s="4">
        <f t="shared" si="63"/>
        <v>0.30880000000000007</v>
      </c>
      <c r="V149" s="4">
        <f t="shared" si="55"/>
        <v>19.850000000000001</v>
      </c>
      <c r="W149" s="4">
        <f t="shared" si="56"/>
        <v>20.5</v>
      </c>
      <c r="X149" s="4">
        <f t="shared" si="57"/>
        <v>19.25</v>
      </c>
      <c r="Y149" s="4">
        <f t="shared" si="64"/>
        <v>1.25</v>
      </c>
      <c r="Z149" s="2">
        <f>ROW()</f>
        <v>149</v>
      </c>
      <c r="AA149" t="b">
        <f t="shared" si="65"/>
        <v>1</v>
      </c>
      <c r="AB149" s="4">
        <f t="shared" si="58"/>
        <v>19.96</v>
      </c>
      <c r="AC149" s="4" t="e">
        <f t="shared" si="66"/>
        <v>#N/A</v>
      </c>
      <c r="AD149" t="b">
        <f t="shared" si="67"/>
        <v>1</v>
      </c>
      <c r="AE149" s="2">
        <v>2</v>
      </c>
      <c r="AF149" s="4">
        <f t="shared" si="68"/>
        <v>-0.625</v>
      </c>
      <c r="AG149" s="4">
        <f t="shared" si="69"/>
        <v>0.625</v>
      </c>
      <c r="AH149" s="4">
        <f t="shared" si="74"/>
        <v>0.60166666666666657</v>
      </c>
      <c r="AI149" s="4" t="e">
        <f t="shared" si="70"/>
        <v>#N/A</v>
      </c>
      <c r="AJ149" s="2" t="str">
        <f t="shared" si="71"/>
        <v>July</v>
      </c>
      <c r="AK149" s="2" t="str">
        <f t="shared" si="72"/>
        <v>31</v>
      </c>
      <c r="AL149" s="81">
        <f t="shared" si="73"/>
        <v>31.211898148148148</v>
      </c>
      <c r="AM149" s="81" t="e">
        <f>IF(AJ149='1Month'!$A$3,AL149,NA())</f>
        <v>#N/A</v>
      </c>
    </row>
    <row r="150" spans="1:39">
      <c r="A150" s="76">
        <v>43312</v>
      </c>
      <c r="B150" s="67">
        <v>0.21537037037037035</v>
      </c>
      <c r="C150" s="77">
        <v>43311</v>
      </c>
      <c r="D150" s="67">
        <v>0.9237037037037038</v>
      </c>
      <c r="E150" s="68">
        <v>18.3</v>
      </c>
      <c r="F150" s="68">
        <v>4.9400000000000004</v>
      </c>
      <c r="G150" s="69">
        <v>19.850000000000001</v>
      </c>
      <c r="I150" s="69">
        <v>-36.9</v>
      </c>
      <c r="J150" s="69">
        <v>8.6300000000000008</v>
      </c>
      <c r="K150" s="70">
        <v>90</v>
      </c>
      <c r="L150" s="4">
        <f t="shared" si="50"/>
        <v>19.740000000000002</v>
      </c>
      <c r="M150" s="80">
        <f t="shared" si="51"/>
        <v>43312.215370370373</v>
      </c>
      <c r="N150">
        <f t="shared" si="52"/>
        <v>2458330.5</v>
      </c>
      <c r="O150">
        <f t="shared" si="53"/>
        <v>5.1688888888888886</v>
      </c>
      <c r="P150">
        <f t="shared" si="59"/>
        <v>0.18577686516084874</v>
      </c>
      <c r="Q150">
        <f t="shared" si="60"/>
        <v>457.75442971561165</v>
      </c>
      <c r="R150">
        <f t="shared" si="61"/>
        <v>1.75442971561165</v>
      </c>
      <c r="S150" s="10">
        <f t="shared" si="54"/>
        <v>18.317234115611651</v>
      </c>
      <c r="T150" s="4">
        <f t="shared" si="62"/>
        <v>19.521999999999998</v>
      </c>
      <c r="U150" s="4">
        <f t="shared" si="63"/>
        <v>0.26240000000000024</v>
      </c>
      <c r="V150" s="4">
        <f t="shared" si="55"/>
        <v>19.605</v>
      </c>
      <c r="W150" s="4">
        <f t="shared" si="56"/>
        <v>20.3</v>
      </c>
      <c r="X150" s="4">
        <f t="shared" si="57"/>
        <v>19.190000000000001</v>
      </c>
      <c r="Y150" s="4">
        <f t="shared" si="64"/>
        <v>1.1099999999999994</v>
      </c>
      <c r="Z150" s="2">
        <f>ROW()</f>
        <v>150</v>
      </c>
      <c r="AA150" t="b">
        <f t="shared" si="65"/>
        <v>1</v>
      </c>
      <c r="AB150" s="4">
        <f t="shared" si="58"/>
        <v>19.740000000000002</v>
      </c>
      <c r="AC150" s="4" t="e">
        <f t="shared" si="66"/>
        <v>#N/A</v>
      </c>
      <c r="AD150" t="b">
        <f t="shared" si="67"/>
        <v>1</v>
      </c>
      <c r="AE150" s="2">
        <v>2</v>
      </c>
      <c r="AF150" s="4">
        <f t="shared" si="68"/>
        <v>-0.55499999999999972</v>
      </c>
      <c r="AG150" s="4">
        <f t="shared" si="69"/>
        <v>0.55499999999999972</v>
      </c>
      <c r="AH150" s="4">
        <f t="shared" si="74"/>
        <v>0.6016666666666669</v>
      </c>
      <c r="AI150" s="4" t="e">
        <f t="shared" si="70"/>
        <v>#N/A</v>
      </c>
      <c r="AJ150" s="2" t="str">
        <f t="shared" si="71"/>
        <v>July</v>
      </c>
      <c r="AK150" s="2" t="str">
        <f t="shared" si="72"/>
        <v>31</v>
      </c>
      <c r="AL150" s="81">
        <f t="shared" si="73"/>
        <v>31.215370370370369</v>
      </c>
      <c r="AM150" s="81" t="e">
        <f>IF(AJ150='1Month'!$A$3,AL150,NA())</f>
        <v>#N/A</v>
      </c>
    </row>
    <row r="151" spans="1:39">
      <c r="A151" s="76">
        <v>43312</v>
      </c>
      <c r="B151" s="67">
        <v>0.21884259259259262</v>
      </c>
      <c r="C151" s="77">
        <v>43311</v>
      </c>
      <c r="D151" s="67">
        <v>0.9271759259259259</v>
      </c>
      <c r="E151" s="68">
        <v>18</v>
      </c>
      <c r="F151" s="68">
        <v>4.9400000000000004</v>
      </c>
      <c r="G151" s="69">
        <v>19.579999999999998</v>
      </c>
      <c r="I151" s="69">
        <v>-37</v>
      </c>
      <c r="J151" s="69">
        <v>9.58</v>
      </c>
      <c r="K151" s="70">
        <v>89.9</v>
      </c>
      <c r="L151" s="4">
        <f t="shared" si="50"/>
        <v>19.47</v>
      </c>
      <c r="M151" s="80">
        <f t="shared" si="51"/>
        <v>43312.218842592592</v>
      </c>
      <c r="N151">
        <f t="shared" si="52"/>
        <v>2458330.5</v>
      </c>
      <c r="O151">
        <f t="shared" si="53"/>
        <v>5.2522222222222226</v>
      </c>
      <c r="P151">
        <f t="shared" si="59"/>
        <v>0.18577686516084874</v>
      </c>
      <c r="Q151">
        <f t="shared" si="60"/>
        <v>457.83799120805327</v>
      </c>
      <c r="R151">
        <f t="shared" si="61"/>
        <v>1.8379912080532677</v>
      </c>
      <c r="S151" s="10">
        <f t="shared" si="54"/>
        <v>18.400795608053269</v>
      </c>
      <c r="T151" s="4">
        <f t="shared" si="62"/>
        <v>19.332000000000001</v>
      </c>
      <c r="U151" s="4">
        <f t="shared" si="63"/>
        <v>0.21839999999999976</v>
      </c>
      <c r="V151" s="4">
        <f t="shared" si="55"/>
        <v>19.36</v>
      </c>
      <c r="W151" s="4">
        <f t="shared" si="56"/>
        <v>19.96</v>
      </c>
      <c r="X151" s="4">
        <f t="shared" si="57"/>
        <v>19.010000000000002</v>
      </c>
      <c r="Y151" s="4">
        <f t="shared" si="64"/>
        <v>0.94999999999999929</v>
      </c>
      <c r="Z151" s="2">
        <f>ROW()</f>
        <v>151</v>
      </c>
      <c r="AA151" t="b">
        <f t="shared" si="65"/>
        <v>1</v>
      </c>
      <c r="AB151" s="4">
        <f t="shared" si="58"/>
        <v>19.47</v>
      </c>
      <c r="AC151" s="4" t="e">
        <f t="shared" si="66"/>
        <v>#N/A</v>
      </c>
      <c r="AD151" t="b">
        <f t="shared" si="67"/>
        <v>1</v>
      </c>
      <c r="AE151" s="2">
        <v>2</v>
      </c>
      <c r="AF151" s="4">
        <f t="shared" si="68"/>
        <v>-0.47499999999999964</v>
      </c>
      <c r="AG151" s="4">
        <f t="shared" si="69"/>
        <v>0.47499999999999964</v>
      </c>
      <c r="AH151" s="4">
        <f t="shared" si="74"/>
        <v>0.57027777777777777</v>
      </c>
      <c r="AI151" s="4" t="e">
        <f t="shared" si="70"/>
        <v>#N/A</v>
      </c>
      <c r="AJ151" s="2" t="str">
        <f t="shared" si="71"/>
        <v>July</v>
      </c>
      <c r="AK151" s="2" t="str">
        <f t="shared" si="72"/>
        <v>31</v>
      </c>
      <c r="AL151" s="81">
        <f t="shared" si="73"/>
        <v>31.218842592592594</v>
      </c>
      <c r="AM151" s="81" t="e">
        <f>IF(AJ151='1Month'!$A$3,AL151,NA())</f>
        <v>#N/A</v>
      </c>
    </row>
    <row r="152" spans="1:39">
      <c r="A152" s="76">
        <v>43312</v>
      </c>
      <c r="B152" s="67">
        <v>0.22231481481481483</v>
      </c>
      <c r="C152" s="77">
        <v>43311</v>
      </c>
      <c r="D152" s="67">
        <v>0.93064814814814811</v>
      </c>
      <c r="E152" s="68">
        <v>17.7</v>
      </c>
      <c r="F152" s="68">
        <v>4.9400000000000004</v>
      </c>
      <c r="G152" s="69">
        <v>19.36</v>
      </c>
      <c r="I152" s="69">
        <v>-37</v>
      </c>
      <c r="J152" s="69">
        <v>10.526</v>
      </c>
      <c r="K152" s="70">
        <v>89.9</v>
      </c>
      <c r="L152" s="4">
        <f t="shared" si="50"/>
        <v>19.25</v>
      </c>
      <c r="M152" s="80">
        <f t="shared" si="51"/>
        <v>43312.222314814811</v>
      </c>
      <c r="N152">
        <f t="shared" si="52"/>
        <v>2458330.5</v>
      </c>
      <c r="O152">
        <f t="shared" si="53"/>
        <v>5.3355555555555556</v>
      </c>
      <c r="P152">
        <f t="shared" si="59"/>
        <v>0.18577686516084874</v>
      </c>
      <c r="Q152">
        <f t="shared" si="60"/>
        <v>457.92155270049494</v>
      </c>
      <c r="R152">
        <f t="shared" si="61"/>
        <v>1.9215527004949422</v>
      </c>
      <c r="S152" s="10">
        <f t="shared" si="54"/>
        <v>18.484357100494943</v>
      </c>
      <c r="T152" s="4">
        <f t="shared" si="62"/>
        <v>19.16</v>
      </c>
      <c r="U152" s="4">
        <f t="shared" si="63"/>
        <v>0.17199999999999988</v>
      </c>
      <c r="V152" s="4">
        <f t="shared" si="55"/>
        <v>19.22</v>
      </c>
      <c r="W152" s="4">
        <f t="shared" si="56"/>
        <v>19.740000000000002</v>
      </c>
      <c r="X152" s="4">
        <f t="shared" si="57"/>
        <v>18.88</v>
      </c>
      <c r="Y152" s="4">
        <f t="shared" si="64"/>
        <v>0.86000000000000298</v>
      </c>
      <c r="Z152" s="2">
        <f>ROW()</f>
        <v>152</v>
      </c>
      <c r="AA152" t="b">
        <f t="shared" si="65"/>
        <v>1</v>
      </c>
      <c r="AB152" s="4">
        <f t="shared" si="58"/>
        <v>19.25</v>
      </c>
      <c r="AC152" s="4" t="e">
        <f t="shared" si="66"/>
        <v>#N/A</v>
      </c>
      <c r="AD152" t="b">
        <f t="shared" si="67"/>
        <v>1</v>
      </c>
      <c r="AE152" s="2">
        <v>2</v>
      </c>
      <c r="AF152" s="4">
        <f t="shared" si="68"/>
        <v>-0.43000000000000149</v>
      </c>
      <c r="AG152" s="4">
        <f t="shared" si="69"/>
        <v>0.43000000000000149</v>
      </c>
      <c r="AH152" s="4">
        <f t="shared" si="74"/>
        <v>0.49916666666666654</v>
      </c>
      <c r="AI152" s="4" t="e">
        <f t="shared" si="70"/>
        <v>#N/A</v>
      </c>
      <c r="AJ152" s="2" t="str">
        <f t="shared" si="71"/>
        <v>July</v>
      </c>
      <c r="AK152" s="2" t="str">
        <f t="shared" si="72"/>
        <v>31</v>
      </c>
      <c r="AL152" s="81">
        <f t="shared" si="73"/>
        <v>31.222314814814816</v>
      </c>
      <c r="AM152" s="81" t="e">
        <f>IF(AJ152='1Month'!$A$3,AL152,NA())</f>
        <v>#N/A</v>
      </c>
    </row>
    <row r="153" spans="1:39">
      <c r="A153" s="76">
        <v>43312</v>
      </c>
      <c r="B153" s="67">
        <v>0.22578703703703704</v>
      </c>
      <c r="C153" s="77">
        <v>43311</v>
      </c>
      <c r="D153" s="67">
        <v>0.93412037037037043</v>
      </c>
      <c r="E153" s="68">
        <v>17.399999999999999</v>
      </c>
      <c r="F153" s="68">
        <v>4.9400000000000004</v>
      </c>
      <c r="G153" s="69">
        <v>19.3</v>
      </c>
      <c r="I153" s="69">
        <v>-37</v>
      </c>
      <c r="J153" s="69">
        <v>11.468</v>
      </c>
      <c r="K153" s="70">
        <v>89.9</v>
      </c>
      <c r="L153" s="4">
        <f t="shared" si="50"/>
        <v>19.190000000000001</v>
      </c>
      <c r="M153" s="80">
        <f t="shared" si="51"/>
        <v>43312.225787037038</v>
      </c>
      <c r="N153">
        <f t="shared" si="52"/>
        <v>2458330.5</v>
      </c>
      <c r="O153">
        <f t="shared" si="53"/>
        <v>5.4188888888888886</v>
      </c>
      <c r="P153">
        <f t="shared" si="59"/>
        <v>0.18577686516084874</v>
      </c>
      <c r="Q153">
        <f t="shared" si="60"/>
        <v>458.00511419293662</v>
      </c>
      <c r="R153">
        <f t="shared" si="61"/>
        <v>2.0051141929366167</v>
      </c>
      <c r="S153" s="10">
        <f t="shared" si="54"/>
        <v>18.567918592936618</v>
      </c>
      <c r="T153" s="4">
        <f t="shared" si="62"/>
        <v>19.033999999999999</v>
      </c>
      <c r="U153" s="4">
        <f t="shared" si="63"/>
        <v>0.14879999999999996</v>
      </c>
      <c r="V153" s="4">
        <f t="shared" si="55"/>
        <v>19.100000000000001</v>
      </c>
      <c r="W153" s="4">
        <f t="shared" si="56"/>
        <v>19.47</v>
      </c>
      <c r="X153" s="4">
        <f t="shared" si="57"/>
        <v>18.84</v>
      </c>
      <c r="Y153" s="4">
        <f t="shared" si="64"/>
        <v>0.62999999999999901</v>
      </c>
      <c r="Z153" s="2">
        <f>ROW()</f>
        <v>153</v>
      </c>
      <c r="AA153" t="b">
        <f t="shared" si="65"/>
        <v>1</v>
      </c>
      <c r="AB153" s="4">
        <f t="shared" si="58"/>
        <v>19.190000000000001</v>
      </c>
      <c r="AC153" s="4" t="e">
        <f t="shared" si="66"/>
        <v>#N/A</v>
      </c>
      <c r="AD153" t="b">
        <f t="shared" si="67"/>
        <v>1</v>
      </c>
      <c r="AE153" s="2">
        <v>2</v>
      </c>
      <c r="AF153" s="4">
        <f t="shared" si="68"/>
        <v>-0.3149999999999995</v>
      </c>
      <c r="AG153" s="4">
        <f t="shared" si="69"/>
        <v>0.3149999999999995</v>
      </c>
      <c r="AH153" s="4">
        <f t="shared" si="74"/>
        <v>0.41055555555555606</v>
      </c>
      <c r="AI153" s="4" t="e">
        <f t="shared" si="70"/>
        <v>#N/A</v>
      </c>
      <c r="AJ153" s="2" t="str">
        <f t="shared" si="71"/>
        <v>July</v>
      </c>
      <c r="AK153" s="2" t="str">
        <f t="shared" si="72"/>
        <v>31</v>
      </c>
      <c r="AL153" s="81">
        <f t="shared" si="73"/>
        <v>31.225787037037037</v>
      </c>
      <c r="AM153" s="81" t="e">
        <f>IF(AJ153='1Month'!$A$3,AL153,NA())</f>
        <v>#N/A</v>
      </c>
    </row>
    <row r="154" spans="1:39">
      <c r="A154" s="76">
        <v>43312</v>
      </c>
      <c r="B154" s="67">
        <v>0.22925925925925927</v>
      </c>
      <c r="C154" s="77">
        <v>43311</v>
      </c>
      <c r="D154" s="67">
        <v>0.93759259259259264</v>
      </c>
      <c r="E154" s="68">
        <v>17.399999999999999</v>
      </c>
      <c r="F154" s="68">
        <v>4.9400000000000004</v>
      </c>
      <c r="G154" s="69">
        <v>19.12</v>
      </c>
      <c r="I154" s="69">
        <v>-37.1</v>
      </c>
      <c r="J154" s="69">
        <v>12.404999999999999</v>
      </c>
      <c r="K154" s="70">
        <v>89.9</v>
      </c>
      <c r="L154" s="4">
        <f t="shared" si="50"/>
        <v>19.010000000000002</v>
      </c>
      <c r="M154" s="80">
        <f t="shared" si="51"/>
        <v>43312.229259259257</v>
      </c>
      <c r="N154">
        <f t="shared" si="52"/>
        <v>2458330.5</v>
      </c>
      <c r="O154">
        <f t="shared" si="53"/>
        <v>5.5022222222222226</v>
      </c>
      <c r="P154">
        <f t="shared" si="59"/>
        <v>0.18577686516084874</v>
      </c>
      <c r="Q154">
        <f t="shared" si="60"/>
        <v>458.08867568537829</v>
      </c>
      <c r="R154">
        <f t="shared" si="61"/>
        <v>2.0886756853782913</v>
      </c>
      <c r="S154" s="10">
        <f t="shared" si="54"/>
        <v>18.651480085378292</v>
      </c>
      <c r="T154" s="4">
        <f t="shared" si="62"/>
        <v>18.943999999999999</v>
      </c>
      <c r="U154" s="4">
        <f t="shared" si="63"/>
        <v>0.12480000000000047</v>
      </c>
      <c r="V154" s="4">
        <f t="shared" si="55"/>
        <v>18.945</v>
      </c>
      <c r="W154" s="4">
        <f t="shared" si="56"/>
        <v>19.25</v>
      </c>
      <c r="X154" s="4">
        <f t="shared" si="57"/>
        <v>18.8</v>
      </c>
      <c r="Y154" s="4">
        <f t="shared" si="64"/>
        <v>0.44999999999999929</v>
      </c>
      <c r="Z154" s="2">
        <f>ROW()</f>
        <v>154</v>
      </c>
      <c r="AA154" t="b">
        <f t="shared" si="65"/>
        <v>1</v>
      </c>
      <c r="AB154" s="4">
        <f t="shared" si="58"/>
        <v>19.010000000000002</v>
      </c>
      <c r="AC154" s="4" t="e">
        <f t="shared" si="66"/>
        <v>#N/A</v>
      </c>
      <c r="AD154" t="b">
        <f t="shared" si="67"/>
        <v>1</v>
      </c>
      <c r="AE154" s="2">
        <v>2</v>
      </c>
      <c r="AF154" s="4">
        <f t="shared" si="68"/>
        <v>-0.22499999999999964</v>
      </c>
      <c r="AG154" s="4">
        <f t="shared" si="69"/>
        <v>0.22499999999999964</v>
      </c>
      <c r="AH154" s="4">
        <f t="shared" si="74"/>
        <v>0.33500000000000024</v>
      </c>
      <c r="AI154" s="4" t="e">
        <f t="shared" si="70"/>
        <v>#N/A</v>
      </c>
      <c r="AJ154" s="2" t="str">
        <f t="shared" si="71"/>
        <v>July</v>
      </c>
      <c r="AK154" s="2" t="str">
        <f t="shared" si="72"/>
        <v>31</v>
      </c>
      <c r="AL154" s="81">
        <f t="shared" si="73"/>
        <v>31.229259259259258</v>
      </c>
      <c r="AM154" s="81" t="e">
        <f>IF(AJ154='1Month'!$A$3,AL154,NA())</f>
        <v>#N/A</v>
      </c>
    </row>
    <row r="155" spans="1:39">
      <c r="A155" s="76">
        <v>43312</v>
      </c>
      <c r="B155" s="67">
        <v>0.23273148148148148</v>
      </c>
      <c r="C155" s="77">
        <v>43311</v>
      </c>
      <c r="D155" s="67">
        <v>0.94106481481481474</v>
      </c>
      <c r="E155" s="68">
        <v>17</v>
      </c>
      <c r="F155" s="68">
        <v>4.9400000000000004</v>
      </c>
      <c r="G155" s="69">
        <v>18.989999999999998</v>
      </c>
      <c r="I155" s="69">
        <v>-37.1</v>
      </c>
      <c r="J155" s="69">
        <v>13.337999999999999</v>
      </c>
      <c r="K155" s="70">
        <v>89.9</v>
      </c>
      <c r="L155" s="4">
        <f t="shared" si="50"/>
        <v>18.88</v>
      </c>
      <c r="M155" s="80">
        <f t="shared" si="51"/>
        <v>43312.232731481483</v>
      </c>
      <c r="N155">
        <f t="shared" si="52"/>
        <v>2458330.5</v>
      </c>
      <c r="O155">
        <f t="shared" si="53"/>
        <v>5.5855555555555556</v>
      </c>
      <c r="P155">
        <f t="shared" si="59"/>
        <v>0.18577686516084874</v>
      </c>
      <c r="Q155">
        <f t="shared" si="60"/>
        <v>458.17223717781997</v>
      </c>
      <c r="R155">
        <f t="shared" si="61"/>
        <v>2.1722371778199658</v>
      </c>
      <c r="S155" s="10">
        <f t="shared" si="54"/>
        <v>18.735041577819967</v>
      </c>
      <c r="T155" s="4">
        <f t="shared" si="62"/>
        <v>18.866</v>
      </c>
      <c r="U155" s="4">
        <f t="shared" si="63"/>
        <v>6.3199999999999784E-2</v>
      </c>
      <c r="V155" s="4">
        <f t="shared" si="55"/>
        <v>18.86</v>
      </c>
      <c r="W155" s="4">
        <f t="shared" si="56"/>
        <v>19.190000000000001</v>
      </c>
      <c r="X155" s="4">
        <f t="shared" si="57"/>
        <v>18.8</v>
      </c>
      <c r="Y155" s="4">
        <f t="shared" si="64"/>
        <v>0.39000000000000057</v>
      </c>
      <c r="Z155" s="2">
        <f>ROW()</f>
        <v>155</v>
      </c>
      <c r="AA155" t="b">
        <f t="shared" si="65"/>
        <v>1</v>
      </c>
      <c r="AB155" s="4">
        <f t="shared" si="58"/>
        <v>18.88</v>
      </c>
      <c r="AC155" s="4" t="e">
        <f t="shared" si="66"/>
        <v>#N/A</v>
      </c>
      <c r="AD155" t="b">
        <f t="shared" si="67"/>
        <v>1</v>
      </c>
      <c r="AE155" s="2">
        <v>2</v>
      </c>
      <c r="AF155" s="4">
        <f t="shared" si="68"/>
        <v>-0.19500000000000028</v>
      </c>
      <c r="AG155" s="4">
        <f t="shared" si="69"/>
        <v>0.19500000000000028</v>
      </c>
      <c r="AH155" s="4">
        <f t="shared" si="74"/>
        <v>0.26722222222222225</v>
      </c>
      <c r="AI155" s="4" t="e">
        <f t="shared" si="70"/>
        <v>#N/A</v>
      </c>
      <c r="AJ155" s="2" t="str">
        <f t="shared" si="71"/>
        <v>July</v>
      </c>
      <c r="AK155" s="2" t="str">
        <f t="shared" si="72"/>
        <v>31</v>
      </c>
      <c r="AL155" s="81">
        <f t="shared" si="73"/>
        <v>31.23273148148148</v>
      </c>
      <c r="AM155" s="81" t="e">
        <f>IF(AJ155='1Month'!$A$3,AL155,NA())</f>
        <v>#N/A</v>
      </c>
    </row>
    <row r="156" spans="1:39">
      <c r="A156" s="76">
        <v>43312</v>
      </c>
      <c r="B156" s="67">
        <v>0.23620370370370369</v>
      </c>
      <c r="C156" s="77">
        <v>43311</v>
      </c>
      <c r="D156" s="67">
        <v>0.94453703703703706</v>
      </c>
      <c r="E156" s="68">
        <v>17</v>
      </c>
      <c r="F156" s="68">
        <v>4.9400000000000004</v>
      </c>
      <c r="G156" s="69">
        <v>18.95</v>
      </c>
      <c r="I156" s="69">
        <v>-37.200000000000003</v>
      </c>
      <c r="J156" s="69">
        <v>14.266</v>
      </c>
      <c r="K156" s="70">
        <v>89.8</v>
      </c>
      <c r="L156" s="4">
        <f t="shared" si="50"/>
        <v>18.84</v>
      </c>
      <c r="M156" s="80">
        <f t="shared" si="51"/>
        <v>43312.236203703702</v>
      </c>
      <c r="N156">
        <f t="shared" si="52"/>
        <v>2458330.5</v>
      </c>
      <c r="O156">
        <f t="shared" si="53"/>
        <v>5.6688888888888886</v>
      </c>
      <c r="P156">
        <f t="shared" si="59"/>
        <v>0.18577686516084874</v>
      </c>
      <c r="Q156">
        <f t="shared" si="60"/>
        <v>458.25579867026164</v>
      </c>
      <c r="R156">
        <f t="shared" si="61"/>
        <v>2.2557986702616404</v>
      </c>
      <c r="S156" s="10">
        <f t="shared" si="54"/>
        <v>18.818603070261641</v>
      </c>
      <c r="T156" s="4">
        <f t="shared" si="62"/>
        <v>18.82</v>
      </c>
      <c r="U156" s="4">
        <f t="shared" si="63"/>
        <v>3.1999999999999321E-2</v>
      </c>
      <c r="V156" s="4">
        <f t="shared" si="55"/>
        <v>18.82</v>
      </c>
      <c r="W156" s="4">
        <f t="shared" si="56"/>
        <v>19.010000000000002</v>
      </c>
      <c r="X156" s="4">
        <f t="shared" si="57"/>
        <v>18.78</v>
      </c>
      <c r="Y156" s="4">
        <f t="shared" si="64"/>
        <v>0.23000000000000043</v>
      </c>
      <c r="Z156" s="2">
        <f>ROW()</f>
        <v>156</v>
      </c>
      <c r="AA156" t="b">
        <f t="shared" si="65"/>
        <v>1</v>
      </c>
      <c r="AB156" s="4">
        <f t="shared" si="58"/>
        <v>18.84</v>
      </c>
      <c r="AC156" s="4" t="e">
        <f t="shared" si="66"/>
        <v>#N/A</v>
      </c>
      <c r="AD156" t="b">
        <f t="shared" si="67"/>
        <v>1</v>
      </c>
      <c r="AE156" s="2">
        <v>2</v>
      </c>
      <c r="AF156" s="4">
        <f t="shared" si="68"/>
        <v>-0.11500000000000021</v>
      </c>
      <c r="AG156" s="4">
        <f t="shared" si="69"/>
        <v>0.11500000000000021</v>
      </c>
      <c r="AH156" s="4">
        <f t="shared" si="74"/>
        <v>0.20555555555555571</v>
      </c>
      <c r="AI156" s="4" t="e">
        <f t="shared" si="70"/>
        <v>#N/A</v>
      </c>
      <c r="AJ156" s="2" t="str">
        <f t="shared" si="71"/>
        <v>July</v>
      </c>
      <c r="AK156" s="2" t="str">
        <f t="shared" si="72"/>
        <v>31</v>
      </c>
      <c r="AL156" s="81">
        <f t="shared" si="73"/>
        <v>31.236203703703705</v>
      </c>
      <c r="AM156" s="81" t="e">
        <f>IF(AJ156='1Month'!$A$3,AL156,NA())</f>
        <v>#N/A</v>
      </c>
    </row>
    <row r="157" spans="1:39">
      <c r="A157" s="76">
        <v>43312</v>
      </c>
      <c r="B157" s="67">
        <v>0.23967592592592593</v>
      </c>
      <c r="C157" s="77">
        <v>43311</v>
      </c>
      <c r="D157" s="67">
        <v>0.94800925925925927</v>
      </c>
      <c r="E157" s="68">
        <v>16.7</v>
      </c>
      <c r="F157" s="68">
        <v>4.9400000000000004</v>
      </c>
      <c r="G157" s="69">
        <v>18.91</v>
      </c>
      <c r="I157" s="69">
        <v>-37.200000000000003</v>
      </c>
      <c r="J157" s="69">
        <v>15.189</v>
      </c>
      <c r="K157" s="70">
        <v>89.8</v>
      </c>
      <c r="L157" s="4">
        <f t="shared" si="50"/>
        <v>18.8</v>
      </c>
      <c r="M157" s="80">
        <f t="shared" si="51"/>
        <v>43312.239675925928</v>
      </c>
      <c r="N157">
        <f t="shared" si="52"/>
        <v>2458330.5</v>
      </c>
      <c r="O157">
        <f t="shared" si="53"/>
        <v>5.7522222222222226</v>
      </c>
      <c r="P157">
        <f t="shared" si="59"/>
        <v>0.18577686516084874</v>
      </c>
      <c r="Q157">
        <f t="shared" si="60"/>
        <v>458.33936016270331</v>
      </c>
      <c r="R157">
        <f t="shared" si="61"/>
        <v>2.3393601627033149</v>
      </c>
      <c r="S157" s="10">
        <f t="shared" si="54"/>
        <v>18.902164562703316</v>
      </c>
      <c r="T157" s="4">
        <f t="shared" si="62"/>
        <v>18.788</v>
      </c>
      <c r="U157" s="4">
        <f t="shared" si="63"/>
        <v>3.0400000000000205E-2</v>
      </c>
      <c r="V157" s="4">
        <f t="shared" si="55"/>
        <v>18.8</v>
      </c>
      <c r="W157" s="4">
        <f t="shared" si="56"/>
        <v>18.88</v>
      </c>
      <c r="X157" s="4">
        <f t="shared" si="57"/>
        <v>18.72</v>
      </c>
      <c r="Y157" s="4">
        <f t="shared" si="64"/>
        <v>0.16000000000000014</v>
      </c>
      <c r="Z157" s="2">
        <f>ROW()</f>
        <v>157</v>
      </c>
      <c r="AA157" t="b">
        <f t="shared" si="65"/>
        <v>1</v>
      </c>
      <c r="AB157" s="4">
        <f t="shared" si="58"/>
        <v>18.8</v>
      </c>
      <c r="AC157" s="4" t="e">
        <f t="shared" si="66"/>
        <v>#N/A</v>
      </c>
      <c r="AD157" t="b">
        <f t="shared" si="67"/>
        <v>1</v>
      </c>
      <c r="AE157" s="2">
        <v>2</v>
      </c>
      <c r="AF157" s="4">
        <f t="shared" si="68"/>
        <v>-8.0000000000000071E-2</v>
      </c>
      <c r="AG157" s="4">
        <f t="shared" si="69"/>
        <v>8.0000000000000071E-2</v>
      </c>
      <c r="AH157" s="4">
        <f t="shared" si="74"/>
        <v>0.15222222222222262</v>
      </c>
      <c r="AI157" s="4" t="e">
        <f t="shared" si="70"/>
        <v>#N/A</v>
      </c>
      <c r="AJ157" s="2" t="str">
        <f t="shared" si="71"/>
        <v>July</v>
      </c>
      <c r="AK157" s="2" t="str">
        <f t="shared" si="72"/>
        <v>31</v>
      </c>
      <c r="AL157" s="81">
        <f t="shared" si="73"/>
        <v>31.239675925925926</v>
      </c>
      <c r="AM157" s="81" t="e">
        <f>IF(AJ157='1Month'!$A$3,AL157,NA())</f>
        <v>#N/A</v>
      </c>
    </row>
    <row r="158" spans="1:39">
      <c r="A158" s="76">
        <v>43312</v>
      </c>
      <c r="B158" s="67">
        <v>0.24314814814814814</v>
      </c>
      <c r="C158" s="77">
        <v>43311</v>
      </c>
      <c r="D158" s="67">
        <v>0.95148148148148148</v>
      </c>
      <c r="E158" s="68">
        <v>16.7</v>
      </c>
      <c r="F158" s="68">
        <v>4.9400000000000004</v>
      </c>
      <c r="G158" s="69">
        <v>18.91</v>
      </c>
      <c r="I158" s="69">
        <v>-37.200000000000003</v>
      </c>
      <c r="J158" s="69">
        <v>16.106999999999999</v>
      </c>
      <c r="K158" s="70">
        <v>89.8</v>
      </c>
      <c r="L158" s="4">
        <f t="shared" si="50"/>
        <v>18.8</v>
      </c>
      <c r="M158" s="80">
        <f t="shared" si="51"/>
        <v>43312.243148148147</v>
      </c>
      <c r="N158">
        <f t="shared" si="52"/>
        <v>2458330.5</v>
      </c>
      <c r="O158">
        <f t="shared" si="53"/>
        <v>5.8355555555555556</v>
      </c>
      <c r="P158">
        <f t="shared" si="59"/>
        <v>0.18577686516084874</v>
      </c>
      <c r="Q158">
        <f t="shared" si="60"/>
        <v>458.42292165514493</v>
      </c>
      <c r="R158">
        <f t="shared" si="61"/>
        <v>2.4229216551449326</v>
      </c>
      <c r="S158" s="10">
        <f t="shared" si="54"/>
        <v>18.985726055144934</v>
      </c>
      <c r="T158" s="4">
        <f t="shared" si="62"/>
        <v>18.751999999999999</v>
      </c>
      <c r="U158" s="4">
        <f t="shared" si="63"/>
        <v>4.9600000000000935E-2</v>
      </c>
      <c r="V158" s="4">
        <f t="shared" si="55"/>
        <v>18.79</v>
      </c>
      <c r="W158" s="4">
        <f t="shared" si="56"/>
        <v>18.84</v>
      </c>
      <c r="X158" s="4">
        <f t="shared" si="57"/>
        <v>18.66</v>
      </c>
      <c r="Y158" s="4">
        <f t="shared" si="64"/>
        <v>0.17999999999999972</v>
      </c>
      <c r="Z158" s="2">
        <f>ROW()</f>
        <v>158</v>
      </c>
      <c r="AA158" t="b">
        <f t="shared" si="65"/>
        <v>1</v>
      </c>
      <c r="AB158" s="4">
        <f t="shared" si="58"/>
        <v>18.8</v>
      </c>
      <c r="AC158" s="4" t="e">
        <f t="shared" si="66"/>
        <v>#N/A</v>
      </c>
      <c r="AD158" t="b">
        <f t="shared" si="67"/>
        <v>1</v>
      </c>
      <c r="AE158" s="2">
        <v>2</v>
      </c>
      <c r="AF158" s="4">
        <f t="shared" si="68"/>
        <v>-8.9999999999999858E-2</v>
      </c>
      <c r="AG158" s="4">
        <f t="shared" si="69"/>
        <v>8.9999999999999858E-2</v>
      </c>
      <c r="AH158" s="4">
        <f t="shared" si="74"/>
        <v>0.12166666666666674</v>
      </c>
      <c r="AI158" s="4" t="e">
        <f t="shared" si="70"/>
        <v>#N/A</v>
      </c>
      <c r="AJ158" s="2" t="str">
        <f t="shared" si="71"/>
        <v>July</v>
      </c>
      <c r="AK158" s="2" t="str">
        <f t="shared" si="72"/>
        <v>31</v>
      </c>
      <c r="AL158" s="81">
        <f t="shared" si="73"/>
        <v>31.243148148148148</v>
      </c>
      <c r="AM158" s="81" t="e">
        <f>IF(AJ158='1Month'!$A$3,AL158,NA())</f>
        <v>#N/A</v>
      </c>
    </row>
    <row r="159" spans="1:39">
      <c r="A159" s="76">
        <v>43312</v>
      </c>
      <c r="B159" s="67">
        <v>0.24662037037037035</v>
      </c>
      <c r="C159" s="77">
        <v>43311</v>
      </c>
      <c r="D159" s="67">
        <v>0.9549537037037038</v>
      </c>
      <c r="E159" s="68">
        <v>16.399999999999999</v>
      </c>
      <c r="F159" s="68">
        <v>4.9400000000000004</v>
      </c>
      <c r="G159" s="69">
        <v>18.89</v>
      </c>
      <c r="I159" s="69">
        <v>-37.299999999999997</v>
      </c>
      <c r="J159" s="69">
        <v>17.018999999999998</v>
      </c>
      <c r="K159" s="70">
        <v>89.8</v>
      </c>
      <c r="L159" s="4">
        <f t="shared" si="50"/>
        <v>18.78</v>
      </c>
      <c r="M159" s="80">
        <f t="shared" si="51"/>
        <v>43312.246620370373</v>
      </c>
      <c r="N159">
        <f t="shared" si="52"/>
        <v>2458330.5</v>
      </c>
      <c r="O159">
        <f t="shared" si="53"/>
        <v>5.9188888888888886</v>
      </c>
      <c r="P159">
        <f t="shared" si="59"/>
        <v>0.18577686516084874</v>
      </c>
      <c r="Q159">
        <f t="shared" si="60"/>
        <v>458.50648314758661</v>
      </c>
      <c r="R159">
        <f t="shared" si="61"/>
        <v>2.5064831475866072</v>
      </c>
      <c r="S159" s="10">
        <f t="shared" si="54"/>
        <v>19.069287547586608</v>
      </c>
      <c r="T159" s="4">
        <f t="shared" si="62"/>
        <v>18.723999999999997</v>
      </c>
      <c r="U159" s="4">
        <f t="shared" si="63"/>
        <v>5.2799999999999868E-2</v>
      </c>
      <c r="V159" s="4">
        <f t="shared" si="55"/>
        <v>18.75</v>
      </c>
      <c r="W159" s="4">
        <f t="shared" si="56"/>
        <v>18.8</v>
      </c>
      <c r="X159" s="4">
        <f t="shared" si="57"/>
        <v>18.66</v>
      </c>
      <c r="Y159" s="4">
        <f t="shared" si="64"/>
        <v>0.14000000000000057</v>
      </c>
      <c r="Z159" s="2">
        <f>ROW()</f>
        <v>159</v>
      </c>
      <c r="AA159" t="b">
        <f t="shared" si="65"/>
        <v>1</v>
      </c>
      <c r="AB159" s="4">
        <f t="shared" si="58"/>
        <v>18.78</v>
      </c>
      <c r="AC159" s="4" t="e">
        <f t="shared" si="66"/>
        <v>#N/A</v>
      </c>
      <c r="AD159" t="b">
        <f t="shared" si="67"/>
        <v>1</v>
      </c>
      <c r="AE159" s="2">
        <v>2</v>
      </c>
      <c r="AF159" s="4">
        <f t="shared" si="68"/>
        <v>-7.0000000000000284E-2</v>
      </c>
      <c r="AG159" s="4">
        <f t="shared" si="69"/>
        <v>7.0000000000000284E-2</v>
      </c>
      <c r="AH159" s="4">
        <f t="shared" si="74"/>
        <v>0.11416666666666675</v>
      </c>
      <c r="AI159" s="4" t="e">
        <f t="shared" si="70"/>
        <v>#N/A</v>
      </c>
      <c r="AJ159" s="2" t="str">
        <f t="shared" si="71"/>
        <v>July</v>
      </c>
      <c r="AK159" s="2" t="str">
        <f t="shared" si="72"/>
        <v>31</v>
      </c>
      <c r="AL159" s="81">
        <f t="shared" si="73"/>
        <v>31.246620370370369</v>
      </c>
      <c r="AM159" s="81" t="e">
        <f>IF(AJ159='1Month'!$A$3,AL159,NA())</f>
        <v>#N/A</v>
      </c>
    </row>
    <row r="160" spans="1:39">
      <c r="A160" s="76">
        <v>43312</v>
      </c>
      <c r="B160" s="67">
        <v>0.25009259259259259</v>
      </c>
      <c r="C160" s="77">
        <v>43311</v>
      </c>
      <c r="D160" s="67">
        <v>0.9584259259259259</v>
      </c>
      <c r="E160" s="68">
        <v>16.399999999999999</v>
      </c>
      <c r="F160" s="68">
        <v>4.9400000000000004</v>
      </c>
      <c r="G160" s="69">
        <v>18.829999999999998</v>
      </c>
      <c r="I160" s="69">
        <v>-37.299999999999997</v>
      </c>
      <c r="J160" s="69">
        <v>17.925000000000001</v>
      </c>
      <c r="K160" s="70">
        <v>89.8</v>
      </c>
      <c r="L160" s="4">
        <f t="shared" si="50"/>
        <v>18.72</v>
      </c>
      <c r="M160" s="80">
        <f t="shared" si="51"/>
        <v>43312.250092592592</v>
      </c>
      <c r="N160">
        <f t="shared" si="52"/>
        <v>2458330.5</v>
      </c>
      <c r="O160">
        <f t="shared" si="53"/>
        <v>6.0022222222222226</v>
      </c>
      <c r="P160">
        <f t="shared" si="59"/>
        <v>0.18577686516084874</v>
      </c>
      <c r="Q160">
        <f t="shared" si="60"/>
        <v>458.59004464002828</v>
      </c>
      <c r="R160">
        <f t="shared" si="61"/>
        <v>2.5900446400282817</v>
      </c>
      <c r="S160" s="10">
        <f t="shared" si="54"/>
        <v>19.152849040028283</v>
      </c>
      <c r="T160" s="4">
        <f t="shared" si="62"/>
        <v>18.695999999999998</v>
      </c>
      <c r="U160" s="4">
        <f t="shared" si="63"/>
        <v>4.3199999999999503E-2</v>
      </c>
      <c r="V160" s="4">
        <f t="shared" si="55"/>
        <v>18.689999999999998</v>
      </c>
      <c r="W160" s="4">
        <f t="shared" si="56"/>
        <v>18.8</v>
      </c>
      <c r="X160" s="4">
        <f t="shared" si="57"/>
        <v>18.66</v>
      </c>
      <c r="Y160" s="4">
        <f t="shared" si="64"/>
        <v>0.14000000000000057</v>
      </c>
      <c r="Z160" s="2">
        <f>ROW()</f>
        <v>160</v>
      </c>
      <c r="AA160" t="b">
        <f t="shared" si="65"/>
        <v>1</v>
      </c>
      <c r="AB160" s="4">
        <f t="shared" si="58"/>
        <v>18.72</v>
      </c>
      <c r="AC160" s="4" t="e">
        <f t="shared" si="66"/>
        <v>#N/A</v>
      </c>
      <c r="AD160" t="b">
        <f t="shared" si="67"/>
        <v>1</v>
      </c>
      <c r="AE160" s="2">
        <v>2</v>
      </c>
      <c r="AF160" s="4">
        <f t="shared" si="68"/>
        <v>-7.0000000000000284E-2</v>
      </c>
      <c r="AG160" s="4">
        <f t="shared" si="69"/>
        <v>7.0000000000000284E-2</v>
      </c>
      <c r="AH160" s="4">
        <f t="shared" si="74"/>
        <v>0.12333333333333307</v>
      </c>
      <c r="AI160" s="4" t="e">
        <f t="shared" si="70"/>
        <v>#N/A</v>
      </c>
      <c r="AJ160" s="2" t="str">
        <f t="shared" si="71"/>
        <v>July</v>
      </c>
      <c r="AK160" s="2" t="str">
        <f t="shared" si="72"/>
        <v>31</v>
      </c>
      <c r="AL160" s="81">
        <f t="shared" si="73"/>
        <v>31.250092592592594</v>
      </c>
      <c r="AM160" s="81" t="e">
        <f>IF(AJ160='1Month'!$A$3,AL160,NA())</f>
        <v>#N/A</v>
      </c>
    </row>
    <row r="161" spans="1:39">
      <c r="A161" s="76">
        <v>43312</v>
      </c>
      <c r="B161" s="67">
        <v>0.2535648148148148</v>
      </c>
      <c r="C161" s="77">
        <v>43311</v>
      </c>
      <c r="D161" s="67">
        <v>0.96189814814814811</v>
      </c>
      <c r="E161" s="68">
        <v>16.100000000000001</v>
      </c>
      <c r="F161" s="68">
        <v>4.9400000000000004</v>
      </c>
      <c r="G161" s="69">
        <v>18.77</v>
      </c>
      <c r="I161" s="69">
        <v>-37.4</v>
      </c>
      <c r="J161" s="69">
        <v>18.826000000000001</v>
      </c>
      <c r="K161" s="70">
        <v>89.7</v>
      </c>
      <c r="L161" s="4">
        <f t="shared" si="50"/>
        <v>18.66</v>
      </c>
      <c r="M161" s="80">
        <f t="shared" si="51"/>
        <v>43312.253564814811</v>
      </c>
      <c r="N161">
        <f t="shared" si="52"/>
        <v>2458330.5</v>
      </c>
      <c r="O161">
        <f t="shared" si="53"/>
        <v>6.0855555555555547</v>
      </c>
      <c r="P161">
        <f t="shared" si="59"/>
        <v>0.18577686516084874</v>
      </c>
      <c r="Q161">
        <f t="shared" si="60"/>
        <v>458.67360613246996</v>
      </c>
      <c r="R161">
        <f t="shared" si="61"/>
        <v>2.6736061324699563</v>
      </c>
      <c r="S161" s="10">
        <f t="shared" si="54"/>
        <v>19.236410532469957</v>
      </c>
      <c r="T161" s="4">
        <f t="shared" si="62"/>
        <v>18.655999999999999</v>
      </c>
      <c r="U161" s="4">
        <f t="shared" si="63"/>
        <v>3.0400000000000205E-2</v>
      </c>
      <c r="V161" s="4">
        <f t="shared" si="55"/>
        <v>18.66</v>
      </c>
      <c r="W161" s="4">
        <f t="shared" si="56"/>
        <v>18.78</v>
      </c>
      <c r="X161" s="4">
        <f t="shared" si="57"/>
        <v>18.580000000000002</v>
      </c>
      <c r="Y161" s="4">
        <f t="shared" si="64"/>
        <v>0.19999999999999929</v>
      </c>
      <c r="Z161" s="2">
        <f>ROW()</f>
        <v>161</v>
      </c>
      <c r="AA161" t="b">
        <f t="shared" si="65"/>
        <v>1</v>
      </c>
      <c r="AB161" s="4">
        <f t="shared" si="58"/>
        <v>18.66</v>
      </c>
      <c r="AC161" s="4" t="e">
        <f t="shared" si="66"/>
        <v>#N/A</v>
      </c>
      <c r="AD161" t="b">
        <f t="shared" si="67"/>
        <v>1</v>
      </c>
      <c r="AE161" s="2">
        <v>2</v>
      </c>
      <c r="AF161" s="4">
        <f t="shared" si="68"/>
        <v>-9.9999999999999645E-2</v>
      </c>
      <c r="AG161" s="4">
        <f t="shared" si="69"/>
        <v>9.9999999999999645E-2</v>
      </c>
      <c r="AH161" s="4">
        <f t="shared" si="74"/>
        <v>0.15444444444444402</v>
      </c>
      <c r="AI161" s="4" t="e">
        <f t="shared" si="70"/>
        <v>#N/A</v>
      </c>
      <c r="AJ161" s="2" t="str">
        <f t="shared" si="71"/>
        <v>July</v>
      </c>
      <c r="AK161" s="2" t="str">
        <f t="shared" si="72"/>
        <v>31</v>
      </c>
      <c r="AL161" s="81">
        <f t="shared" si="73"/>
        <v>31.253564814814816</v>
      </c>
      <c r="AM161" s="81" t="e">
        <f>IF(AJ161='1Month'!$A$3,AL161,NA())</f>
        <v>#N/A</v>
      </c>
    </row>
    <row r="162" spans="1:39">
      <c r="A162" s="76">
        <v>43312</v>
      </c>
      <c r="B162" s="67">
        <v>0.25703703703703701</v>
      </c>
      <c r="C162" s="77">
        <v>43311</v>
      </c>
      <c r="D162" s="67">
        <v>0.96537037037037043</v>
      </c>
      <c r="E162" s="68">
        <v>16.100000000000001</v>
      </c>
      <c r="F162" s="68">
        <v>4.9400000000000004</v>
      </c>
      <c r="G162" s="69">
        <v>18.77</v>
      </c>
      <c r="I162" s="69">
        <v>-37.4</v>
      </c>
      <c r="J162" s="69">
        <v>19.72</v>
      </c>
      <c r="K162" s="70">
        <v>89.7</v>
      </c>
      <c r="L162" s="4">
        <f t="shared" si="50"/>
        <v>18.66</v>
      </c>
      <c r="M162" s="80">
        <f t="shared" si="51"/>
        <v>43312.257037037038</v>
      </c>
      <c r="N162">
        <f t="shared" si="52"/>
        <v>2458330.5</v>
      </c>
      <c r="O162">
        <f t="shared" si="53"/>
        <v>6.1688888888888886</v>
      </c>
      <c r="P162">
        <f t="shared" si="59"/>
        <v>0.18577686516084874</v>
      </c>
      <c r="Q162">
        <f t="shared" si="60"/>
        <v>458.75716762491163</v>
      </c>
      <c r="R162">
        <f t="shared" si="61"/>
        <v>2.7571676249116308</v>
      </c>
      <c r="S162" s="10">
        <f t="shared" si="54"/>
        <v>19.319972024911632</v>
      </c>
      <c r="T162" s="4">
        <f t="shared" si="62"/>
        <v>18.604000000000003</v>
      </c>
      <c r="U162" s="4">
        <f t="shared" si="63"/>
        <v>6.7199999999998997E-2</v>
      </c>
      <c r="V162" s="4">
        <f t="shared" si="55"/>
        <v>18.66</v>
      </c>
      <c r="W162" s="4">
        <f t="shared" si="56"/>
        <v>18.72</v>
      </c>
      <c r="X162" s="4">
        <f t="shared" si="57"/>
        <v>18.46</v>
      </c>
      <c r="Y162" s="4">
        <f t="shared" si="64"/>
        <v>0.25999999999999801</v>
      </c>
      <c r="Z162" s="2">
        <f>ROW()</f>
        <v>162</v>
      </c>
      <c r="AA162" t="b">
        <f t="shared" si="65"/>
        <v>1</v>
      </c>
      <c r="AB162" s="4">
        <f t="shared" si="58"/>
        <v>18.66</v>
      </c>
      <c r="AC162" s="4" t="e">
        <f t="shared" si="66"/>
        <v>#N/A</v>
      </c>
      <c r="AD162" t="b">
        <f t="shared" si="67"/>
        <v>1</v>
      </c>
      <c r="AE162" s="2">
        <v>2</v>
      </c>
      <c r="AF162" s="4">
        <f t="shared" si="68"/>
        <v>-0.12999999999999901</v>
      </c>
      <c r="AG162" s="4">
        <f t="shared" si="69"/>
        <v>0.12999999999999901</v>
      </c>
      <c r="AH162" s="4">
        <f t="shared" si="74"/>
        <v>0.20777777777777828</v>
      </c>
      <c r="AI162" s="4" t="e">
        <f t="shared" si="70"/>
        <v>#N/A</v>
      </c>
      <c r="AJ162" s="2" t="str">
        <f t="shared" si="71"/>
        <v>July</v>
      </c>
      <c r="AK162" s="2" t="str">
        <f t="shared" si="72"/>
        <v>31</v>
      </c>
      <c r="AL162" s="81">
        <f t="shared" si="73"/>
        <v>31.257037037037037</v>
      </c>
      <c r="AM162" s="81" t="e">
        <f>IF(AJ162='1Month'!$A$3,AL162,NA())</f>
        <v>#N/A</v>
      </c>
    </row>
    <row r="163" spans="1:39">
      <c r="A163" s="76">
        <v>43312</v>
      </c>
      <c r="B163" s="67">
        <v>0.26050925925925927</v>
      </c>
      <c r="C163" s="77">
        <v>43311</v>
      </c>
      <c r="D163" s="67">
        <v>0.96884259259259264</v>
      </c>
      <c r="E163" s="68">
        <v>16.100000000000001</v>
      </c>
      <c r="F163" s="68">
        <v>4.9400000000000004</v>
      </c>
      <c r="G163" s="69">
        <v>18.77</v>
      </c>
      <c r="I163" s="69">
        <v>-37.4</v>
      </c>
      <c r="J163" s="69">
        <v>20.606999999999999</v>
      </c>
      <c r="K163" s="70">
        <v>89.7</v>
      </c>
      <c r="L163" s="4">
        <f t="shared" si="50"/>
        <v>18.66</v>
      </c>
      <c r="M163" s="80">
        <f t="shared" si="51"/>
        <v>43312.260509259257</v>
      </c>
      <c r="N163">
        <f t="shared" si="52"/>
        <v>2458330.5</v>
      </c>
      <c r="O163">
        <f t="shared" si="53"/>
        <v>6.2522222222222226</v>
      </c>
      <c r="P163">
        <f t="shared" si="59"/>
        <v>0.18577686516084874</v>
      </c>
      <c r="Q163">
        <f t="shared" si="60"/>
        <v>458.84072911735331</v>
      </c>
      <c r="R163">
        <f t="shared" si="61"/>
        <v>2.8407291173533054</v>
      </c>
      <c r="S163" s="10">
        <f t="shared" si="54"/>
        <v>19.403533517353306</v>
      </c>
      <c r="T163" s="4">
        <f t="shared" si="62"/>
        <v>18.536000000000001</v>
      </c>
      <c r="U163" s="4">
        <f t="shared" si="63"/>
        <v>0.11679999999999993</v>
      </c>
      <c r="V163" s="4">
        <f t="shared" si="55"/>
        <v>18.62</v>
      </c>
      <c r="W163" s="4">
        <f t="shared" si="56"/>
        <v>18.66</v>
      </c>
      <c r="X163" s="4">
        <f t="shared" si="57"/>
        <v>18.32</v>
      </c>
      <c r="Y163" s="4">
        <f t="shared" si="64"/>
        <v>0.33999999999999986</v>
      </c>
      <c r="Z163" s="2">
        <f>ROW()</f>
        <v>163</v>
      </c>
      <c r="AA163" t="b">
        <f t="shared" si="65"/>
        <v>1</v>
      </c>
      <c r="AB163" s="4">
        <f t="shared" si="58"/>
        <v>18.66</v>
      </c>
      <c r="AC163" s="4" t="e">
        <f t="shared" si="66"/>
        <v>#N/A</v>
      </c>
      <c r="AD163" t="b">
        <f t="shared" si="67"/>
        <v>1</v>
      </c>
      <c r="AE163" s="2">
        <v>2</v>
      </c>
      <c r="AF163" s="4">
        <f t="shared" si="68"/>
        <v>-0.16999999999999993</v>
      </c>
      <c r="AG163" s="4">
        <f t="shared" si="69"/>
        <v>0.16999999999999993</v>
      </c>
      <c r="AH163" s="4">
        <f t="shared" si="74"/>
        <v>0.26555555555555593</v>
      </c>
      <c r="AI163" s="4" t="e">
        <f t="shared" si="70"/>
        <v>#N/A</v>
      </c>
      <c r="AJ163" s="2" t="str">
        <f t="shared" si="71"/>
        <v>July</v>
      </c>
      <c r="AK163" s="2" t="str">
        <f t="shared" si="72"/>
        <v>31</v>
      </c>
      <c r="AL163" s="81">
        <f t="shared" si="73"/>
        <v>31.260509259259258</v>
      </c>
      <c r="AM163" s="81" t="e">
        <f>IF(AJ163='1Month'!$A$3,AL163,NA())</f>
        <v>#N/A</v>
      </c>
    </row>
    <row r="164" spans="1:39">
      <c r="A164" s="76">
        <v>43312</v>
      </c>
      <c r="B164" s="67">
        <v>0.26398148148148148</v>
      </c>
      <c r="C164" s="77">
        <v>43311</v>
      </c>
      <c r="D164" s="67">
        <v>0.97231481481481474</v>
      </c>
      <c r="E164" s="68">
        <v>15.7</v>
      </c>
      <c r="F164" s="68">
        <v>4.9400000000000004</v>
      </c>
      <c r="G164" s="69">
        <v>18.690000000000001</v>
      </c>
      <c r="I164" s="69">
        <v>-37.5</v>
      </c>
      <c r="J164" s="69">
        <v>21.486999999999998</v>
      </c>
      <c r="K164" s="70">
        <v>89.7</v>
      </c>
      <c r="L164" s="4">
        <f t="shared" si="50"/>
        <v>18.580000000000002</v>
      </c>
      <c r="M164" s="80">
        <f t="shared" si="51"/>
        <v>43312.263981481483</v>
      </c>
      <c r="N164">
        <f t="shared" si="52"/>
        <v>2458330.5</v>
      </c>
      <c r="O164">
        <f t="shared" si="53"/>
        <v>6.3355555555555556</v>
      </c>
      <c r="P164">
        <f t="shared" si="59"/>
        <v>0.18577686516084874</v>
      </c>
      <c r="Q164">
        <f t="shared" si="60"/>
        <v>458.92429060979498</v>
      </c>
      <c r="R164">
        <f t="shared" si="61"/>
        <v>2.9242906097949799</v>
      </c>
      <c r="S164" s="10">
        <f t="shared" si="54"/>
        <v>19.487095009794981</v>
      </c>
      <c r="T164" s="4">
        <f t="shared" si="62"/>
        <v>18.446000000000005</v>
      </c>
      <c r="U164" s="4">
        <f t="shared" si="63"/>
        <v>0.14479999999999932</v>
      </c>
      <c r="V164" s="4">
        <f t="shared" si="55"/>
        <v>18.520000000000003</v>
      </c>
      <c r="W164" s="4">
        <f t="shared" si="56"/>
        <v>18.66</v>
      </c>
      <c r="X164" s="4">
        <f t="shared" si="57"/>
        <v>18.21</v>
      </c>
      <c r="Y164" s="4">
        <f t="shared" si="64"/>
        <v>0.44999999999999929</v>
      </c>
      <c r="Z164" s="2">
        <f>ROW()</f>
        <v>164</v>
      </c>
      <c r="AA164" t="b">
        <f t="shared" si="65"/>
        <v>1</v>
      </c>
      <c r="AB164" s="4">
        <f t="shared" si="58"/>
        <v>18.580000000000002</v>
      </c>
      <c r="AC164" s="4" t="e">
        <f t="shared" si="66"/>
        <v>#N/A</v>
      </c>
      <c r="AD164" t="b">
        <f t="shared" si="67"/>
        <v>1</v>
      </c>
      <c r="AE164" s="2">
        <v>2</v>
      </c>
      <c r="AF164" s="4">
        <f t="shared" si="68"/>
        <v>-0.22499999999999964</v>
      </c>
      <c r="AG164" s="4">
        <f t="shared" si="69"/>
        <v>0.22499999999999964</v>
      </c>
      <c r="AH164" s="4">
        <f t="shared" si="74"/>
        <v>0.29638888888888903</v>
      </c>
      <c r="AI164" s="4" t="e">
        <f t="shared" si="70"/>
        <v>#N/A</v>
      </c>
      <c r="AJ164" s="2" t="str">
        <f t="shared" si="71"/>
        <v>July</v>
      </c>
      <c r="AK164" s="2" t="str">
        <f t="shared" si="72"/>
        <v>31</v>
      </c>
      <c r="AL164" s="81">
        <f t="shared" si="73"/>
        <v>31.26398148148148</v>
      </c>
      <c r="AM164" s="81" t="e">
        <f>IF(AJ164='1Month'!$A$3,AL164,NA())</f>
        <v>#N/A</v>
      </c>
    </row>
    <row r="165" spans="1:39">
      <c r="A165" s="76">
        <v>43312</v>
      </c>
      <c r="B165" s="67">
        <v>0.26745370370370369</v>
      </c>
      <c r="C165" s="77">
        <v>43311</v>
      </c>
      <c r="D165" s="67">
        <v>0.97578703703703706</v>
      </c>
      <c r="E165" s="68">
        <v>15.7</v>
      </c>
      <c r="F165" s="68">
        <v>4.9400000000000004</v>
      </c>
      <c r="G165" s="69">
        <v>18.57</v>
      </c>
      <c r="I165" s="69">
        <v>-37.5</v>
      </c>
      <c r="J165" s="69">
        <v>22.361000000000001</v>
      </c>
      <c r="K165" s="70">
        <v>89.7</v>
      </c>
      <c r="L165" s="4">
        <f t="shared" si="50"/>
        <v>18.46</v>
      </c>
      <c r="M165" s="80">
        <f t="shared" si="51"/>
        <v>43312.267453703702</v>
      </c>
      <c r="N165">
        <f t="shared" si="52"/>
        <v>2458330.5</v>
      </c>
      <c r="O165">
        <f t="shared" si="53"/>
        <v>6.4188888888888886</v>
      </c>
      <c r="P165">
        <f t="shared" si="59"/>
        <v>0.18577686516084874</v>
      </c>
      <c r="Q165">
        <f t="shared" si="60"/>
        <v>459.00785210223665</v>
      </c>
      <c r="R165">
        <f t="shared" si="61"/>
        <v>3.0078521022366544</v>
      </c>
      <c r="S165" s="10">
        <f t="shared" si="54"/>
        <v>19.570656502236655</v>
      </c>
      <c r="T165" s="4">
        <f t="shared" si="62"/>
        <v>18.308</v>
      </c>
      <c r="U165" s="4">
        <f t="shared" si="63"/>
        <v>0.17440000000000069</v>
      </c>
      <c r="V165" s="4">
        <f t="shared" si="55"/>
        <v>18.39</v>
      </c>
      <c r="W165" s="4">
        <f t="shared" si="56"/>
        <v>18.66</v>
      </c>
      <c r="X165" s="4">
        <f t="shared" si="57"/>
        <v>17.97</v>
      </c>
      <c r="Y165" s="4">
        <f t="shared" si="64"/>
        <v>0.69000000000000128</v>
      </c>
      <c r="Z165" s="2">
        <f>ROW()</f>
        <v>165</v>
      </c>
      <c r="AA165" t="b">
        <f t="shared" si="65"/>
        <v>1</v>
      </c>
      <c r="AB165" s="4">
        <f t="shared" si="58"/>
        <v>18.46</v>
      </c>
      <c r="AC165" s="4" t="e">
        <f t="shared" si="66"/>
        <v>#N/A</v>
      </c>
      <c r="AD165" t="b">
        <f t="shared" si="67"/>
        <v>1</v>
      </c>
      <c r="AE165" s="2">
        <v>2</v>
      </c>
      <c r="AF165" s="4">
        <f t="shared" si="68"/>
        <v>-0.34500000000000064</v>
      </c>
      <c r="AG165" s="4">
        <f t="shared" si="69"/>
        <v>0.34500000000000064</v>
      </c>
      <c r="AH165" s="4">
        <f t="shared" si="74"/>
        <v>0.28999999999999976</v>
      </c>
      <c r="AI165" s="4" t="e">
        <f t="shared" si="70"/>
        <v>#N/A</v>
      </c>
      <c r="AJ165" s="2" t="str">
        <f t="shared" si="71"/>
        <v>July</v>
      </c>
      <c r="AK165" s="2" t="str">
        <f t="shared" si="72"/>
        <v>31</v>
      </c>
      <c r="AL165" s="81">
        <f t="shared" si="73"/>
        <v>31.267453703703705</v>
      </c>
      <c r="AM165" s="81" t="e">
        <f>IF(AJ165='1Month'!$A$3,AL165,NA())</f>
        <v>#N/A</v>
      </c>
    </row>
    <row r="166" spans="1:39">
      <c r="A166" s="76">
        <v>43312</v>
      </c>
      <c r="B166" s="67">
        <v>0.27092592592592596</v>
      </c>
      <c r="C166" s="77">
        <v>43311</v>
      </c>
      <c r="D166" s="67">
        <v>0.97925925925925927</v>
      </c>
      <c r="E166" s="68">
        <v>15.4</v>
      </c>
      <c r="F166" s="68">
        <v>4.9400000000000004</v>
      </c>
      <c r="G166" s="69">
        <v>18.43</v>
      </c>
      <c r="I166" s="69">
        <v>-37.6</v>
      </c>
      <c r="J166" s="69">
        <v>23.225999999999999</v>
      </c>
      <c r="K166" s="70">
        <v>89.6</v>
      </c>
      <c r="L166" s="4">
        <f t="shared" si="50"/>
        <v>18.32</v>
      </c>
      <c r="M166" s="80">
        <f t="shared" si="51"/>
        <v>43312.270925925928</v>
      </c>
      <c r="N166">
        <f t="shared" si="52"/>
        <v>2458330.5</v>
      </c>
      <c r="O166">
        <f t="shared" si="53"/>
        <v>6.5022222222222226</v>
      </c>
      <c r="P166">
        <f t="shared" si="59"/>
        <v>0.18577686516084874</v>
      </c>
      <c r="Q166">
        <f t="shared" si="60"/>
        <v>459.09141359467827</v>
      </c>
      <c r="R166">
        <f t="shared" si="61"/>
        <v>3.0914135946782721</v>
      </c>
      <c r="S166" s="10">
        <f t="shared" si="54"/>
        <v>19.654217994678273</v>
      </c>
      <c r="T166" s="4">
        <f t="shared" si="62"/>
        <v>18.148000000000003</v>
      </c>
      <c r="U166" s="4">
        <f t="shared" si="63"/>
        <v>0.21839999999999976</v>
      </c>
      <c r="V166" s="4">
        <f t="shared" si="55"/>
        <v>18.265000000000001</v>
      </c>
      <c r="W166" s="4">
        <f t="shared" si="56"/>
        <v>18.580000000000002</v>
      </c>
      <c r="X166" s="4">
        <f t="shared" si="57"/>
        <v>17.78</v>
      </c>
      <c r="Y166" s="4">
        <f t="shared" si="64"/>
        <v>0.80000000000000071</v>
      </c>
      <c r="Z166" s="2">
        <f>ROW()</f>
        <v>166</v>
      </c>
      <c r="AA166" t="b">
        <f t="shared" si="65"/>
        <v>1</v>
      </c>
      <c r="AB166" s="4">
        <f t="shared" si="58"/>
        <v>18.32</v>
      </c>
      <c r="AC166" s="4" t="e">
        <f t="shared" si="66"/>
        <v>#N/A</v>
      </c>
      <c r="AD166" t="b">
        <f t="shared" si="67"/>
        <v>1</v>
      </c>
      <c r="AE166" s="2">
        <v>2</v>
      </c>
      <c r="AF166" s="4">
        <f t="shared" si="68"/>
        <v>-0.40000000000000036</v>
      </c>
      <c r="AG166" s="4">
        <f t="shared" si="69"/>
        <v>0.40000000000000036</v>
      </c>
      <c r="AH166" s="4">
        <f t="shared" si="74"/>
        <v>0.26416666666666649</v>
      </c>
      <c r="AI166" s="4" t="e">
        <f t="shared" si="70"/>
        <v>#N/A</v>
      </c>
      <c r="AJ166" s="2" t="str">
        <f t="shared" si="71"/>
        <v>July</v>
      </c>
      <c r="AK166" s="2" t="str">
        <f t="shared" si="72"/>
        <v>31</v>
      </c>
      <c r="AL166" s="81">
        <f t="shared" si="73"/>
        <v>31.270925925925926</v>
      </c>
      <c r="AM166" s="81" t="e">
        <f>IF(AJ166='1Month'!$A$3,AL166,NA())</f>
        <v>#N/A</v>
      </c>
    </row>
    <row r="167" spans="1:39">
      <c r="A167" s="76">
        <v>43312</v>
      </c>
      <c r="B167" s="67">
        <v>0.27439814814814817</v>
      </c>
      <c r="C167" s="77">
        <v>43311</v>
      </c>
      <c r="D167" s="67">
        <v>0.98273148148148148</v>
      </c>
      <c r="E167" s="68">
        <v>15.1</v>
      </c>
      <c r="F167" s="68">
        <v>4.9400000000000004</v>
      </c>
      <c r="G167" s="69">
        <v>18.32</v>
      </c>
      <c r="I167" s="69">
        <v>-37.6</v>
      </c>
      <c r="J167" s="69">
        <v>24.084</v>
      </c>
      <c r="K167" s="70">
        <v>89.6</v>
      </c>
      <c r="L167" s="4">
        <f t="shared" si="50"/>
        <v>18.21</v>
      </c>
      <c r="M167" s="80">
        <f t="shared" si="51"/>
        <v>43312.274398148147</v>
      </c>
      <c r="N167">
        <f t="shared" si="52"/>
        <v>2458330.5</v>
      </c>
      <c r="O167">
        <f t="shared" si="53"/>
        <v>6.5855555555555565</v>
      </c>
      <c r="P167">
        <f t="shared" si="59"/>
        <v>0.18577686516084874</v>
      </c>
      <c r="Q167">
        <f t="shared" si="60"/>
        <v>459.17497508711995</v>
      </c>
      <c r="R167">
        <f t="shared" si="61"/>
        <v>3.1749750871199467</v>
      </c>
      <c r="S167" s="10">
        <f t="shared" si="54"/>
        <v>19.737779487119948</v>
      </c>
      <c r="T167" s="4">
        <f t="shared" si="62"/>
        <v>18.036000000000001</v>
      </c>
      <c r="U167" s="4">
        <f t="shared" si="63"/>
        <v>0.18320000000000008</v>
      </c>
      <c r="V167" s="4">
        <f t="shared" si="55"/>
        <v>18.09</v>
      </c>
      <c r="W167" s="4">
        <f t="shared" si="56"/>
        <v>18.46</v>
      </c>
      <c r="X167" s="4">
        <f t="shared" si="57"/>
        <v>17.78</v>
      </c>
      <c r="Y167" s="4">
        <f t="shared" si="64"/>
        <v>0.67999999999999972</v>
      </c>
      <c r="Z167" s="2">
        <f>ROW()</f>
        <v>167</v>
      </c>
      <c r="AA167" t="b">
        <f t="shared" si="65"/>
        <v>1</v>
      </c>
      <c r="AB167" s="4">
        <f t="shared" si="58"/>
        <v>18.21</v>
      </c>
      <c r="AC167" s="4" t="e">
        <f t="shared" si="66"/>
        <v>#N/A</v>
      </c>
      <c r="AD167" t="b">
        <f t="shared" si="67"/>
        <v>1</v>
      </c>
      <c r="AE167" s="2">
        <v>2</v>
      </c>
      <c r="AF167" s="4">
        <f t="shared" si="68"/>
        <v>-0.33999999999999986</v>
      </c>
      <c r="AG167" s="4">
        <f t="shared" si="69"/>
        <v>0.33999999999999986</v>
      </c>
      <c r="AH167" s="4">
        <f t="shared" si="74"/>
        <v>0.23347222222222244</v>
      </c>
      <c r="AI167" s="4" t="e">
        <f t="shared" si="70"/>
        <v>#N/A</v>
      </c>
      <c r="AJ167" s="2" t="str">
        <f t="shared" si="71"/>
        <v>July</v>
      </c>
      <c r="AK167" s="2" t="str">
        <f t="shared" si="72"/>
        <v>31</v>
      </c>
      <c r="AL167" s="81">
        <f t="shared" si="73"/>
        <v>31.274398148148148</v>
      </c>
      <c r="AM167" s="81" t="e">
        <f>IF(AJ167='1Month'!$A$3,AL167,NA())</f>
        <v>#N/A</v>
      </c>
    </row>
    <row r="168" spans="1:39">
      <c r="A168" s="76">
        <v>43312</v>
      </c>
      <c r="B168" s="67">
        <v>0.27787037037037038</v>
      </c>
      <c r="C168" s="77">
        <v>43311</v>
      </c>
      <c r="D168" s="67">
        <v>0.9862037037037038</v>
      </c>
      <c r="E168" s="68">
        <v>15.1</v>
      </c>
      <c r="F168" s="68">
        <v>4.9400000000000004</v>
      </c>
      <c r="G168" s="69">
        <v>18.079999999999998</v>
      </c>
      <c r="I168" s="69">
        <v>-37.6</v>
      </c>
      <c r="J168" s="69">
        <v>24.934000000000001</v>
      </c>
      <c r="K168" s="70">
        <v>89.6</v>
      </c>
      <c r="L168" s="4">
        <f t="shared" si="50"/>
        <v>17.97</v>
      </c>
      <c r="M168" s="80">
        <f t="shared" si="51"/>
        <v>43312.277870370373</v>
      </c>
      <c r="N168">
        <f t="shared" si="52"/>
        <v>2458330.5</v>
      </c>
      <c r="O168">
        <f t="shared" si="53"/>
        <v>6.6688888888888886</v>
      </c>
      <c r="P168">
        <f t="shared" si="59"/>
        <v>0.18577686516084874</v>
      </c>
      <c r="Q168">
        <f t="shared" si="60"/>
        <v>459.25853657956162</v>
      </c>
      <c r="R168">
        <f t="shared" si="61"/>
        <v>3.2585365795616212</v>
      </c>
      <c r="S168" s="10">
        <f t="shared" si="54"/>
        <v>19.821340979561622</v>
      </c>
      <c r="T168" s="4">
        <f t="shared" si="62"/>
        <v>17.988</v>
      </c>
      <c r="U168" s="4">
        <f t="shared" si="63"/>
        <v>0.12560000000000002</v>
      </c>
      <c r="V168" s="4">
        <f t="shared" si="55"/>
        <v>18.024999999999999</v>
      </c>
      <c r="W168" s="4">
        <f t="shared" si="56"/>
        <v>18.32</v>
      </c>
      <c r="X168" s="4">
        <f t="shared" si="57"/>
        <v>17.78</v>
      </c>
      <c r="Y168" s="4">
        <f t="shared" si="64"/>
        <v>0.53999999999999915</v>
      </c>
      <c r="Z168" s="2">
        <f>ROW()</f>
        <v>168</v>
      </c>
      <c r="AA168" t="b">
        <f t="shared" si="65"/>
        <v>1</v>
      </c>
      <c r="AB168" s="4">
        <f t="shared" si="58"/>
        <v>17.97</v>
      </c>
      <c r="AC168" s="4" t="e">
        <f t="shared" si="66"/>
        <v>#N/A</v>
      </c>
      <c r="AD168" t="b">
        <f t="shared" si="67"/>
        <v>1</v>
      </c>
      <c r="AE168" s="2">
        <v>2</v>
      </c>
      <c r="AF168" s="4">
        <f t="shared" si="68"/>
        <v>-0.26999999999999957</v>
      </c>
      <c r="AG168" s="4">
        <f t="shared" si="69"/>
        <v>0.26999999999999957</v>
      </c>
      <c r="AH168" s="4">
        <f t="shared" si="74"/>
        <v>0.19583333333333316</v>
      </c>
      <c r="AI168" s="4" t="e">
        <f t="shared" si="70"/>
        <v>#N/A</v>
      </c>
      <c r="AJ168" s="2" t="str">
        <f t="shared" si="71"/>
        <v>July</v>
      </c>
      <c r="AK168" s="2" t="str">
        <f t="shared" si="72"/>
        <v>31</v>
      </c>
      <c r="AL168" s="81">
        <f t="shared" si="73"/>
        <v>31.277870370370369</v>
      </c>
      <c r="AM168" s="81" t="e">
        <f>IF(AJ168='1Month'!$A$3,AL168,NA())</f>
        <v>#N/A</v>
      </c>
    </row>
    <row r="169" spans="1:39">
      <c r="A169" s="76">
        <v>43312</v>
      </c>
      <c r="B169" s="67">
        <v>0.28134259259259259</v>
      </c>
      <c r="C169" s="77">
        <v>43311</v>
      </c>
      <c r="D169" s="67">
        <v>0.9896759259259259</v>
      </c>
      <c r="E169" s="68">
        <v>14.8</v>
      </c>
      <c r="F169" s="68">
        <v>4.9400000000000004</v>
      </c>
      <c r="G169" s="69">
        <v>17.89</v>
      </c>
      <c r="I169" s="69">
        <v>-37.700000000000003</v>
      </c>
      <c r="J169" s="69">
        <v>25.774999999999999</v>
      </c>
      <c r="K169" s="70">
        <v>89.6</v>
      </c>
      <c r="L169" s="4">
        <f t="shared" si="50"/>
        <v>17.78</v>
      </c>
      <c r="M169" s="80">
        <f t="shared" si="51"/>
        <v>43312.281342592592</v>
      </c>
      <c r="N169">
        <f t="shared" si="52"/>
        <v>2458330.5</v>
      </c>
      <c r="O169">
        <f t="shared" si="53"/>
        <v>6.7522222222222226</v>
      </c>
      <c r="P169">
        <f t="shared" si="59"/>
        <v>0.18577686516084874</v>
      </c>
      <c r="Q169">
        <f t="shared" si="60"/>
        <v>459.3420980720033</v>
      </c>
      <c r="R169">
        <f t="shared" si="61"/>
        <v>3.3420980720032958</v>
      </c>
      <c r="S169" s="10">
        <f t="shared" si="54"/>
        <v>19.904902472003297</v>
      </c>
      <c r="T169" s="4">
        <f t="shared" si="62"/>
        <v>17.992000000000001</v>
      </c>
      <c r="U169" s="4">
        <f t="shared" si="63"/>
        <v>0.13040000000000021</v>
      </c>
      <c r="V169" s="4">
        <f t="shared" si="55"/>
        <v>18.024999999999999</v>
      </c>
      <c r="W169" s="4">
        <f t="shared" si="56"/>
        <v>18.23</v>
      </c>
      <c r="X169" s="4">
        <f t="shared" si="57"/>
        <v>17.78</v>
      </c>
      <c r="Y169" s="4">
        <f t="shared" si="64"/>
        <v>0.44999999999999929</v>
      </c>
      <c r="Z169" s="2">
        <f>ROW()</f>
        <v>169</v>
      </c>
      <c r="AA169" t="b">
        <f t="shared" si="65"/>
        <v>1</v>
      </c>
      <c r="AB169" s="4">
        <f t="shared" si="58"/>
        <v>17.78</v>
      </c>
      <c r="AC169" s="4" t="e">
        <f t="shared" si="66"/>
        <v>#N/A</v>
      </c>
      <c r="AD169" t="b">
        <f t="shared" si="67"/>
        <v>1</v>
      </c>
      <c r="AE169" s="2">
        <v>2</v>
      </c>
      <c r="AF169" s="4">
        <f t="shared" si="68"/>
        <v>-0.22499999999999964</v>
      </c>
      <c r="AG169" s="4">
        <f t="shared" si="69"/>
        <v>0.22499999999999964</v>
      </c>
      <c r="AH169" s="4">
        <f t="shared" si="74"/>
        <v>0.17416666666666605</v>
      </c>
      <c r="AI169" s="4" t="e">
        <f t="shared" si="70"/>
        <v>#N/A</v>
      </c>
      <c r="AJ169" s="2" t="str">
        <f t="shared" si="71"/>
        <v>July</v>
      </c>
      <c r="AK169" s="2" t="str">
        <f t="shared" si="72"/>
        <v>31</v>
      </c>
      <c r="AL169" s="81">
        <f t="shared" si="73"/>
        <v>31.281342592592594</v>
      </c>
      <c r="AM169" s="81" t="e">
        <f>IF(AJ169='1Month'!$A$3,AL169,NA())</f>
        <v>#N/A</v>
      </c>
    </row>
    <row r="170" spans="1:39">
      <c r="A170" s="76">
        <v>43312</v>
      </c>
      <c r="B170" s="67">
        <v>0.2848148148148148</v>
      </c>
      <c r="C170" s="77">
        <v>43311</v>
      </c>
      <c r="D170" s="67">
        <v>0.99314814814814811</v>
      </c>
      <c r="E170" s="68">
        <v>14.8</v>
      </c>
      <c r="F170" s="68">
        <v>4.9400000000000004</v>
      </c>
      <c r="G170" s="69">
        <v>18.010000000000002</v>
      </c>
      <c r="I170" s="69">
        <v>-37.700000000000003</v>
      </c>
      <c r="J170" s="69">
        <v>26.606999999999999</v>
      </c>
      <c r="K170" s="70">
        <v>89.6</v>
      </c>
      <c r="L170" s="4">
        <f t="shared" si="50"/>
        <v>17.900000000000002</v>
      </c>
      <c r="M170" s="80">
        <f t="shared" si="51"/>
        <v>43312.284814814811</v>
      </c>
      <c r="N170">
        <f t="shared" si="52"/>
        <v>2458330.5</v>
      </c>
      <c r="O170">
        <f t="shared" si="53"/>
        <v>6.8355555555555547</v>
      </c>
      <c r="P170">
        <f t="shared" si="59"/>
        <v>0.18577686516084874</v>
      </c>
      <c r="Q170">
        <f t="shared" si="60"/>
        <v>459.42565956444497</v>
      </c>
      <c r="R170">
        <f t="shared" si="61"/>
        <v>3.4256595644449703</v>
      </c>
      <c r="S170" s="10">
        <f t="shared" si="54"/>
        <v>19.988463964444971</v>
      </c>
      <c r="T170" s="4">
        <f t="shared" si="62"/>
        <v>18.042000000000002</v>
      </c>
      <c r="U170" s="4">
        <f t="shared" si="63"/>
        <v>0.16159999999999924</v>
      </c>
      <c r="V170" s="4">
        <f t="shared" si="55"/>
        <v>18.024999999999999</v>
      </c>
      <c r="W170" s="4">
        <f t="shared" si="56"/>
        <v>18.23</v>
      </c>
      <c r="X170" s="4">
        <f t="shared" si="57"/>
        <v>17.78</v>
      </c>
      <c r="Y170" s="4">
        <f t="shared" si="64"/>
        <v>0.44999999999999929</v>
      </c>
      <c r="Z170" s="2">
        <f>ROW()</f>
        <v>170</v>
      </c>
      <c r="AA170" t="b">
        <f t="shared" si="65"/>
        <v>1</v>
      </c>
      <c r="AB170" s="4">
        <f t="shared" si="58"/>
        <v>17.900000000000002</v>
      </c>
      <c r="AC170" s="4" t="e">
        <f t="shared" si="66"/>
        <v>#N/A</v>
      </c>
      <c r="AD170" t="b">
        <f t="shared" si="67"/>
        <v>1</v>
      </c>
      <c r="AE170" s="2">
        <v>2</v>
      </c>
      <c r="AF170" s="4">
        <f t="shared" si="68"/>
        <v>-0.22499999999999964</v>
      </c>
      <c r="AG170" s="4">
        <f t="shared" si="69"/>
        <v>0.22499999999999964</v>
      </c>
      <c r="AH170" s="4">
        <f t="shared" si="74"/>
        <v>0.15749999999999975</v>
      </c>
      <c r="AI170" s="4" t="e">
        <f t="shared" si="70"/>
        <v>#N/A</v>
      </c>
      <c r="AJ170" s="2" t="str">
        <f t="shared" si="71"/>
        <v>July</v>
      </c>
      <c r="AK170" s="2" t="str">
        <f t="shared" si="72"/>
        <v>31</v>
      </c>
      <c r="AL170" s="81">
        <f t="shared" si="73"/>
        <v>31.284814814814816</v>
      </c>
      <c r="AM170" s="81" t="e">
        <f>IF(AJ170='1Month'!$A$3,AL170,NA())</f>
        <v>#N/A</v>
      </c>
    </row>
    <row r="171" spans="1:39">
      <c r="A171" s="76">
        <v>43312</v>
      </c>
      <c r="B171" s="67">
        <v>0.28828703703703701</v>
      </c>
      <c r="C171" s="77">
        <v>43311</v>
      </c>
      <c r="D171" s="67">
        <v>0.99662037037037043</v>
      </c>
      <c r="E171" s="68">
        <v>14.8</v>
      </c>
      <c r="F171" s="68">
        <v>4.9400000000000004</v>
      </c>
      <c r="G171" s="69">
        <v>18.190000000000001</v>
      </c>
      <c r="I171" s="69">
        <v>-37.700000000000003</v>
      </c>
      <c r="J171" s="69">
        <v>27.43</v>
      </c>
      <c r="K171" s="70">
        <v>89.5</v>
      </c>
      <c r="L171" s="4">
        <f t="shared" si="50"/>
        <v>18.080000000000002</v>
      </c>
      <c r="M171" s="80">
        <f t="shared" si="51"/>
        <v>43312.288287037038</v>
      </c>
      <c r="N171">
        <f t="shared" si="52"/>
        <v>2458330.5</v>
      </c>
      <c r="O171">
        <f t="shared" si="53"/>
        <v>6.9188888888888886</v>
      </c>
      <c r="P171">
        <f t="shared" si="59"/>
        <v>0.18577686516084874</v>
      </c>
      <c r="Q171">
        <f t="shared" si="60"/>
        <v>459.50922105688664</v>
      </c>
      <c r="R171">
        <f t="shared" si="61"/>
        <v>3.5092210568866449</v>
      </c>
      <c r="S171" s="10">
        <f t="shared" si="54"/>
        <v>20.072025456886646</v>
      </c>
      <c r="T171" s="4">
        <f t="shared" si="62"/>
        <v>18.122000000000003</v>
      </c>
      <c r="U171" s="4">
        <f t="shared" si="63"/>
        <v>0.10559999999999832</v>
      </c>
      <c r="V171" s="4">
        <f t="shared" si="55"/>
        <v>18.130000000000003</v>
      </c>
      <c r="W171" s="4">
        <f t="shared" si="56"/>
        <v>18.23</v>
      </c>
      <c r="X171" s="4">
        <f t="shared" si="57"/>
        <v>17.78</v>
      </c>
      <c r="Y171" s="4">
        <f t="shared" si="64"/>
        <v>0.44999999999999929</v>
      </c>
      <c r="Z171" s="2">
        <f>ROW()</f>
        <v>171</v>
      </c>
      <c r="AA171" t="b">
        <f t="shared" si="65"/>
        <v>1</v>
      </c>
      <c r="AB171" s="4">
        <f t="shared" si="58"/>
        <v>18.080000000000002</v>
      </c>
      <c r="AC171" s="4" t="e">
        <f t="shared" si="66"/>
        <v>#N/A</v>
      </c>
      <c r="AD171" t="b">
        <f t="shared" si="67"/>
        <v>1</v>
      </c>
      <c r="AE171" s="2">
        <v>2</v>
      </c>
      <c r="AF171" s="4">
        <f t="shared" si="68"/>
        <v>-0.22499999999999964</v>
      </c>
      <c r="AG171" s="4">
        <f t="shared" si="69"/>
        <v>0.22499999999999964</v>
      </c>
      <c r="AH171" s="4">
        <f t="shared" si="74"/>
        <v>0.13249999999999998</v>
      </c>
      <c r="AI171" s="4" t="e">
        <f t="shared" si="70"/>
        <v>#N/A</v>
      </c>
      <c r="AJ171" s="2" t="str">
        <f t="shared" si="71"/>
        <v>July</v>
      </c>
      <c r="AK171" s="2" t="str">
        <f t="shared" si="72"/>
        <v>31</v>
      </c>
      <c r="AL171" s="81">
        <f t="shared" si="73"/>
        <v>31.288287037037037</v>
      </c>
      <c r="AM171" s="81" t="e">
        <f>IF(AJ171='1Month'!$A$3,AL171,NA())</f>
        <v>#N/A</v>
      </c>
    </row>
    <row r="172" spans="1:39">
      <c r="A172" s="76">
        <v>43312</v>
      </c>
      <c r="B172" s="67">
        <v>0.29175925925925927</v>
      </c>
      <c r="C172" s="77">
        <v>43312</v>
      </c>
      <c r="D172" s="67">
        <v>9.2592592592592588E-5</v>
      </c>
      <c r="E172" s="68">
        <v>14.5</v>
      </c>
      <c r="F172" s="68">
        <v>4.9400000000000004</v>
      </c>
      <c r="G172" s="69">
        <v>18.34</v>
      </c>
      <c r="I172" s="69">
        <v>-37.799999999999997</v>
      </c>
      <c r="J172" s="69">
        <v>28.242999999999999</v>
      </c>
      <c r="K172" s="70">
        <v>89.5</v>
      </c>
      <c r="L172" s="4">
        <f t="shared" si="50"/>
        <v>18.23</v>
      </c>
      <c r="M172" s="80">
        <f t="shared" si="51"/>
        <v>43312.291759259257</v>
      </c>
      <c r="N172">
        <f t="shared" si="52"/>
        <v>2458330.5</v>
      </c>
      <c r="O172">
        <f t="shared" si="53"/>
        <v>7.0022222222222226</v>
      </c>
      <c r="P172">
        <f t="shared" si="59"/>
        <v>0.18577686516084874</v>
      </c>
      <c r="Q172">
        <f t="shared" si="60"/>
        <v>459.59278254932832</v>
      </c>
      <c r="R172">
        <f t="shared" si="61"/>
        <v>3.5927825493283194</v>
      </c>
      <c r="S172" s="10">
        <f t="shared" si="54"/>
        <v>20.15558694932832</v>
      </c>
      <c r="T172" s="4">
        <f t="shared" si="62"/>
        <v>18.152000000000001</v>
      </c>
      <c r="U172" s="4">
        <f t="shared" si="63"/>
        <v>6.9599999999999079E-2</v>
      </c>
      <c r="V172" s="4">
        <f t="shared" si="55"/>
        <v>18.130000000000003</v>
      </c>
      <c r="W172" s="4">
        <f t="shared" si="56"/>
        <v>18.23</v>
      </c>
      <c r="X172" s="4">
        <f t="shared" si="57"/>
        <v>17.900000000000002</v>
      </c>
      <c r="Y172" s="4">
        <f t="shared" si="64"/>
        <v>0.32999999999999829</v>
      </c>
      <c r="Z172" s="2">
        <f>ROW()</f>
        <v>172</v>
      </c>
      <c r="AA172" t="b">
        <f t="shared" si="65"/>
        <v>1</v>
      </c>
      <c r="AB172" s="4">
        <f t="shared" si="58"/>
        <v>18.23</v>
      </c>
      <c r="AC172" s="4">
        <f t="shared" si="66"/>
        <v>0.89500000000000002</v>
      </c>
      <c r="AD172" t="b">
        <f t="shared" si="67"/>
        <v>1</v>
      </c>
      <c r="AE172" s="2">
        <v>2</v>
      </c>
      <c r="AF172" s="4">
        <f t="shared" si="68"/>
        <v>-0.16499999999999915</v>
      </c>
      <c r="AG172" s="4">
        <f t="shared" si="69"/>
        <v>0.16499999999999915</v>
      </c>
      <c r="AH172" s="4">
        <f t="shared" si="74"/>
        <v>0.11083333333333349</v>
      </c>
      <c r="AI172" s="4">
        <f t="shared" si="70"/>
        <v>0.1</v>
      </c>
      <c r="AJ172" s="2" t="str">
        <f t="shared" si="71"/>
        <v>July</v>
      </c>
      <c r="AK172" s="2" t="str">
        <f t="shared" si="72"/>
        <v>31</v>
      </c>
      <c r="AL172" s="81">
        <f t="shared" si="73"/>
        <v>31.291759259259258</v>
      </c>
      <c r="AM172" s="81" t="e">
        <f>IF(AJ172='1Month'!$A$3,AL172,NA())</f>
        <v>#N/A</v>
      </c>
    </row>
    <row r="173" spans="1:39">
      <c r="A173" s="76">
        <v>43312</v>
      </c>
      <c r="B173" s="67">
        <v>0.29523148148148148</v>
      </c>
      <c r="C173" s="77">
        <v>43312</v>
      </c>
      <c r="D173" s="67">
        <v>3.5648148148148154E-3</v>
      </c>
      <c r="E173" s="68">
        <v>14.5</v>
      </c>
      <c r="F173" s="68">
        <v>4.9400000000000004</v>
      </c>
      <c r="G173" s="69">
        <v>18.329999999999998</v>
      </c>
      <c r="I173" s="69">
        <v>-37.799999999999997</v>
      </c>
      <c r="J173" s="69">
        <v>29.045000000000002</v>
      </c>
      <c r="K173" s="70">
        <v>89.5</v>
      </c>
      <c r="L173" s="4">
        <f t="shared" si="50"/>
        <v>18.22</v>
      </c>
      <c r="M173" s="80">
        <f t="shared" si="51"/>
        <v>43312.295231481483</v>
      </c>
      <c r="N173">
        <f t="shared" si="52"/>
        <v>2458330.5</v>
      </c>
      <c r="O173">
        <f t="shared" si="53"/>
        <v>7.0855555555555556</v>
      </c>
      <c r="P173">
        <f t="shared" si="59"/>
        <v>0.18577686516084874</v>
      </c>
      <c r="Q173">
        <f t="shared" si="60"/>
        <v>459.67634404176994</v>
      </c>
      <c r="R173">
        <f t="shared" si="61"/>
        <v>3.6763440417699371</v>
      </c>
      <c r="S173" s="10">
        <f t="shared" si="54"/>
        <v>20.239148441769938</v>
      </c>
      <c r="T173" s="4">
        <f t="shared" si="62"/>
        <v>18.126000000000001</v>
      </c>
      <c r="U173" s="4">
        <f t="shared" si="63"/>
        <v>0.10079999999999956</v>
      </c>
      <c r="V173" s="4">
        <f t="shared" si="55"/>
        <v>18.130000000000003</v>
      </c>
      <c r="W173" s="4">
        <f t="shared" si="56"/>
        <v>18.23</v>
      </c>
      <c r="X173" s="4">
        <f t="shared" si="57"/>
        <v>17.95</v>
      </c>
      <c r="Y173" s="4">
        <f t="shared" si="64"/>
        <v>0.28000000000000114</v>
      </c>
      <c r="Z173" s="2">
        <f>ROW()</f>
        <v>173</v>
      </c>
      <c r="AA173" t="b">
        <f t="shared" si="65"/>
        <v>1</v>
      </c>
      <c r="AB173" s="4">
        <f t="shared" si="58"/>
        <v>18.22</v>
      </c>
      <c r="AC173" s="4" t="e">
        <f t="shared" si="66"/>
        <v>#N/A</v>
      </c>
      <c r="AD173" t="b">
        <f t="shared" si="67"/>
        <v>1</v>
      </c>
      <c r="AE173" s="2">
        <v>2</v>
      </c>
      <c r="AF173" s="4">
        <f t="shared" si="68"/>
        <v>-0.14000000000000057</v>
      </c>
      <c r="AG173" s="4">
        <f t="shared" si="69"/>
        <v>0.14000000000000057</v>
      </c>
      <c r="AH173" s="4">
        <f t="shared" si="74"/>
        <v>0.10555555555555578</v>
      </c>
      <c r="AI173" s="4" t="e">
        <f t="shared" si="70"/>
        <v>#N/A</v>
      </c>
      <c r="AJ173" s="2" t="str">
        <f t="shared" si="71"/>
        <v>July</v>
      </c>
      <c r="AK173" s="2" t="str">
        <f t="shared" si="72"/>
        <v>31</v>
      </c>
      <c r="AL173" s="81">
        <f t="shared" si="73"/>
        <v>31.29523148148148</v>
      </c>
      <c r="AM173" s="81" t="e">
        <f>IF(AJ173='1Month'!$A$3,AL173,NA())</f>
        <v>#N/A</v>
      </c>
    </row>
    <row r="174" spans="1:39">
      <c r="A174" s="76">
        <v>43312</v>
      </c>
      <c r="B174" s="67">
        <v>0.29870370370370369</v>
      </c>
      <c r="C174" s="77">
        <v>43312</v>
      </c>
      <c r="D174" s="67">
        <v>7.037037037037037E-3</v>
      </c>
      <c r="E174" s="68">
        <v>14.5</v>
      </c>
      <c r="F174" s="68">
        <v>4.9400000000000004</v>
      </c>
      <c r="G174" s="69">
        <v>18.29</v>
      </c>
      <c r="I174" s="69">
        <v>-37.9</v>
      </c>
      <c r="J174" s="69">
        <v>29.838000000000001</v>
      </c>
      <c r="K174" s="70">
        <v>89.5</v>
      </c>
      <c r="L174" s="4">
        <f t="shared" si="50"/>
        <v>18.18</v>
      </c>
      <c r="M174" s="80">
        <f t="shared" si="51"/>
        <v>43312.298703703702</v>
      </c>
      <c r="N174">
        <f t="shared" si="52"/>
        <v>2458330.5</v>
      </c>
      <c r="O174">
        <f t="shared" si="53"/>
        <v>7.1688888888888886</v>
      </c>
      <c r="P174">
        <f t="shared" si="59"/>
        <v>0.18577686516084874</v>
      </c>
      <c r="Q174">
        <f t="shared" si="60"/>
        <v>459.75990553421161</v>
      </c>
      <c r="R174">
        <f t="shared" si="61"/>
        <v>3.7599055342116117</v>
      </c>
      <c r="S174" s="10">
        <f t="shared" si="54"/>
        <v>20.322709934211613</v>
      </c>
      <c r="T174" s="4">
        <f t="shared" si="62"/>
        <v>18.080000000000002</v>
      </c>
      <c r="U174" s="4">
        <f t="shared" si="63"/>
        <v>9.6000000000000085E-2</v>
      </c>
      <c r="V174" s="4">
        <f t="shared" si="55"/>
        <v>18.115000000000002</v>
      </c>
      <c r="W174" s="4">
        <f t="shared" si="56"/>
        <v>18.23</v>
      </c>
      <c r="X174" s="4">
        <f t="shared" si="57"/>
        <v>17.95</v>
      </c>
      <c r="Y174" s="4">
        <f t="shared" si="64"/>
        <v>0.28000000000000114</v>
      </c>
      <c r="Z174" s="2">
        <f>ROW()</f>
        <v>174</v>
      </c>
      <c r="AA174" t="b">
        <f t="shared" si="65"/>
        <v>1</v>
      </c>
      <c r="AB174" s="4">
        <f t="shared" si="58"/>
        <v>18.18</v>
      </c>
      <c r="AC174" s="4" t="e">
        <f t="shared" si="66"/>
        <v>#N/A</v>
      </c>
      <c r="AD174" t="b">
        <f t="shared" si="67"/>
        <v>1</v>
      </c>
      <c r="AE174" s="2">
        <v>2</v>
      </c>
      <c r="AF174" s="4">
        <f t="shared" si="68"/>
        <v>-0.14000000000000057</v>
      </c>
      <c r="AG174" s="4">
        <f t="shared" si="69"/>
        <v>0.14000000000000057</v>
      </c>
      <c r="AH174" s="4">
        <f t="shared" si="74"/>
        <v>0.11333333333333299</v>
      </c>
      <c r="AI174" s="4" t="e">
        <f t="shared" si="70"/>
        <v>#N/A</v>
      </c>
      <c r="AJ174" s="2" t="str">
        <f t="shared" si="71"/>
        <v>July</v>
      </c>
      <c r="AK174" s="2" t="str">
        <f t="shared" si="72"/>
        <v>31</v>
      </c>
      <c r="AL174" s="81">
        <f t="shared" si="73"/>
        <v>31.298703703703705</v>
      </c>
      <c r="AM174" s="81" t="e">
        <f>IF(AJ174='1Month'!$A$3,AL174,NA())</f>
        <v>#N/A</v>
      </c>
    </row>
    <row r="175" spans="1:39">
      <c r="A175" s="76">
        <v>43312</v>
      </c>
      <c r="B175" s="67">
        <v>0.30217592592592596</v>
      </c>
      <c r="C175" s="77">
        <v>43312</v>
      </c>
      <c r="D175" s="67">
        <v>1.050925925925926E-2</v>
      </c>
      <c r="E175" s="68">
        <v>14.5</v>
      </c>
      <c r="F175" s="68">
        <v>4.9400000000000004</v>
      </c>
      <c r="G175" s="69">
        <v>18.16</v>
      </c>
      <c r="I175" s="69">
        <v>-37.9</v>
      </c>
      <c r="J175" s="69">
        <v>30.619</v>
      </c>
      <c r="K175" s="70">
        <v>89.5</v>
      </c>
      <c r="L175" s="4">
        <f t="shared" si="50"/>
        <v>18.05</v>
      </c>
      <c r="M175" s="80">
        <f t="shared" si="51"/>
        <v>43312.302175925928</v>
      </c>
      <c r="N175">
        <f t="shared" si="52"/>
        <v>2458330.5</v>
      </c>
      <c r="O175">
        <f t="shared" si="53"/>
        <v>7.2522222222222226</v>
      </c>
      <c r="P175">
        <f t="shared" si="59"/>
        <v>0.18577686516084874</v>
      </c>
      <c r="Q175">
        <f t="shared" si="60"/>
        <v>459.84346702665329</v>
      </c>
      <c r="R175">
        <f t="shared" si="61"/>
        <v>3.8434670266532862</v>
      </c>
      <c r="S175" s="10">
        <f t="shared" si="54"/>
        <v>20.406271426653287</v>
      </c>
      <c r="T175" s="4">
        <f t="shared" si="62"/>
        <v>18.048000000000002</v>
      </c>
      <c r="U175" s="4">
        <f t="shared" si="63"/>
        <v>5.840000000000032E-2</v>
      </c>
      <c r="V175" s="4">
        <f t="shared" si="55"/>
        <v>18.055</v>
      </c>
      <c r="W175" s="4">
        <f t="shared" si="56"/>
        <v>18.22</v>
      </c>
      <c r="X175" s="4">
        <f t="shared" si="57"/>
        <v>17.95</v>
      </c>
      <c r="Y175" s="4">
        <f t="shared" si="64"/>
        <v>0.26999999999999957</v>
      </c>
      <c r="Z175" s="2">
        <f>ROW()</f>
        <v>175</v>
      </c>
      <c r="AA175" t="b">
        <f t="shared" si="65"/>
        <v>1</v>
      </c>
      <c r="AB175" s="4">
        <f t="shared" si="58"/>
        <v>18.05</v>
      </c>
      <c r="AC175" s="4" t="e">
        <f t="shared" si="66"/>
        <v>#N/A</v>
      </c>
      <c r="AD175" t="b">
        <f t="shared" si="67"/>
        <v>1</v>
      </c>
      <c r="AE175" s="2">
        <v>2</v>
      </c>
      <c r="AF175" s="4">
        <f t="shared" si="68"/>
        <v>-0.13499999999999979</v>
      </c>
      <c r="AG175" s="4">
        <f t="shared" si="69"/>
        <v>0.13499999999999979</v>
      </c>
      <c r="AH175" s="4">
        <f t="shared" si="74"/>
        <v>0.10166666666666628</v>
      </c>
      <c r="AI175" s="4" t="e">
        <f t="shared" si="70"/>
        <v>#N/A</v>
      </c>
      <c r="AJ175" s="2" t="str">
        <f t="shared" si="71"/>
        <v>July</v>
      </c>
      <c r="AK175" s="2" t="str">
        <f t="shared" si="72"/>
        <v>31</v>
      </c>
      <c r="AL175" s="81">
        <f t="shared" si="73"/>
        <v>31.302175925925926</v>
      </c>
      <c r="AM175" s="81" t="e">
        <f>IF(AJ175='1Month'!$A$3,AL175,NA())</f>
        <v>#N/A</v>
      </c>
    </row>
    <row r="176" spans="1:39">
      <c r="A176" s="76">
        <v>43312</v>
      </c>
      <c r="B176" s="67">
        <v>0.30564814814814817</v>
      </c>
      <c r="C176" s="77">
        <v>43312</v>
      </c>
      <c r="D176" s="67">
        <v>1.3981481481481482E-2</v>
      </c>
      <c r="E176" s="68">
        <v>14.5</v>
      </c>
      <c r="F176" s="68">
        <v>4.9400000000000004</v>
      </c>
      <c r="G176" s="69">
        <v>18.059999999999999</v>
      </c>
      <c r="I176" s="69">
        <v>-37.9</v>
      </c>
      <c r="J176" s="69">
        <v>31.388000000000002</v>
      </c>
      <c r="K176" s="70">
        <v>89.4</v>
      </c>
      <c r="L176" s="4">
        <f t="shared" si="50"/>
        <v>17.95</v>
      </c>
      <c r="M176" s="80">
        <f t="shared" si="51"/>
        <v>43312.305648148147</v>
      </c>
      <c r="N176">
        <f t="shared" si="52"/>
        <v>2458330.5</v>
      </c>
      <c r="O176">
        <f t="shared" si="53"/>
        <v>7.3355555555555565</v>
      </c>
      <c r="P176">
        <f t="shared" si="59"/>
        <v>0.18577686516084874</v>
      </c>
      <c r="Q176">
        <f t="shared" si="60"/>
        <v>459.92702851909496</v>
      </c>
      <c r="R176">
        <f t="shared" si="61"/>
        <v>3.9270285190949608</v>
      </c>
      <c r="S176" s="10">
        <f t="shared" si="54"/>
        <v>20.489832919094962</v>
      </c>
      <c r="T176" s="4">
        <f t="shared" si="62"/>
        <v>18.04</v>
      </c>
      <c r="U176" s="4">
        <f t="shared" si="63"/>
        <v>5.2000000000001025E-2</v>
      </c>
      <c r="V176" s="4">
        <f t="shared" si="55"/>
        <v>18.055</v>
      </c>
      <c r="W176" s="4">
        <f t="shared" si="56"/>
        <v>18.18</v>
      </c>
      <c r="X176" s="4">
        <f t="shared" si="57"/>
        <v>17.95</v>
      </c>
      <c r="Y176" s="4">
        <f t="shared" si="64"/>
        <v>0.23000000000000043</v>
      </c>
      <c r="Z176" s="2">
        <f>ROW()</f>
        <v>176</v>
      </c>
      <c r="AA176" t="b">
        <f t="shared" si="65"/>
        <v>1</v>
      </c>
      <c r="AB176" s="4">
        <f t="shared" si="58"/>
        <v>17.95</v>
      </c>
      <c r="AC176" s="4" t="e">
        <f t="shared" si="66"/>
        <v>#N/A</v>
      </c>
      <c r="AD176" t="b">
        <f t="shared" si="67"/>
        <v>1</v>
      </c>
      <c r="AE176" s="2">
        <v>2</v>
      </c>
      <c r="AF176" s="4">
        <f t="shared" si="68"/>
        <v>-0.11500000000000021</v>
      </c>
      <c r="AG176" s="4">
        <f t="shared" si="69"/>
        <v>0.11500000000000021</v>
      </c>
      <c r="AH176" s="4">
        <f t="shared" si="74"/>
        <v>8.2916666666666153E-2</v>
      </c>
      <c r="AI176" s="4" t="e">
        <f t="shared" si="70"/>
        <v>#N/A</v>
      </c>
      <c r="AJ176" s="2" t="str">
        <f t="shared" si="71"/>
        <v>July</v>
      </c>
      <c r="AK176" s="2" t="str">
        <f t="shared" si="72"/>
        <v>31</v>
      </c>
      <c r="AL176" s="81">
        <f t="shared" si="73"/>
        <v>31.305648148148148</v>
      </c>
      <c r="AM176" s="81" t="e">
        <f>IF(AJ176='1Month'!$A$3,AL176,NA())</f>
        <v>#N/A</v>
      </c>
    </row>
    <row r="177" spans="1:39">
      <c r="A177" s="76">
        <v>43312</v>
      </c>
      <c r="B177" s="67">
        <v>0.30912037037037038</v>
      </c>
      <c r="C177" s="77">
        <v>43312</v>
      </c>
      <c r="D177" s="67">
        <v>1.7453703703703704E-2</v>
      </c>
      <c r="E177" s="68">
        <v>14.5</v>
      </c>
      <c r="F177" s="68">
        <v>4.9400000000000004</v>
      </c>
      <c r="G177" s="69">
        <v>18.11</v>
      </c>
      <c r="I177" s="69">
        <v>-38</v>
      </c>
      <c r="J177" s="69">
        <v>32.146000000000001</v>
      </c>
      <c r="K177" s="70">
        <v>89.4</v>
      </c>
      <c r="L177" s="4">
        <f t="shared" si="50"/>
        <v>18</v>
      </c>
      <c r="M177" s="80">
        <f t="shared" si="51"/>
        <v>43312.309120370373</v>
      </c>
      <c r="N177">
        <f t="shared" si="52"/>
        <v>2458330.5</v>
      </c>
      <c r="O177">
        <f t="shared" si="53"/>
        <v>7.4188888888888886</v>
      </c>
      <c r="P177">
        <f t="shared" si="59"/>
        <v>0.18577686516084874</v>
      </c>
      <c r="Q177">
        <f t="shared" si="60"/>
        <v>460.01059001153664</v>
      </c>
      <c r="R177">
        <f t="shared" si="61"/>
        <v>4.0105900115366353</v>
      </c>
      <c r="S177" s="10">
        <f t="shared" si="54"/>
        <v>20.573394411536636</v>
      </c>
      <c r="T177" s="4">
        <f t="shared" si="62"/>
        <v>18.080000000000002</v>
      </c>
      <c r="U177" s="4">
        <f t="shared" si="63"/>
        <v>9.2000000000000165E-2</v>
      </c>
      <c r="V177" s="4">
        <f t="shared" si="55"/>
        <v>18.055</v>
      </c>
      <c r="W177" s="4">
        <f t="shared" si="56"/>
        <v>18.25</v>
      </c>
      <c r="X177" s="4">
        <f t="shared" si="57"/>
        <v>17.95</v>
      </c>
      <c r="Y177" s="4">
        <f t="shared" si="64"/>
        <v>0.30000000000000071</v>
      </c>
      <c r="Z177" s="2">
        <f>ROW()</f>
        <v>177</v>
      </c>
      <c r="AA177" t="b">
        <f t="shared" si="65"/>
        <v>1</v>
      </c>
      <c r="AB177" s="4">
        <f t="shared" si="58"/>
        <v>18</v>
      </c>
      <c r="AC177" s="4" t="e">
        <f t="shared" si="66"/>
        <v>#N/A</v>
      </c>
      <c r="AD177" t="b">
        <f t="shared" si="67"/>
        <v>1</v>
      </c>
      <c r="AE177" s="2">
        <v>2</v>
      </c>
      <c r="AF177" s="4">
        <f t="shared" si="68"/>
        <v>-0.15000000000000036</v>
      </c>
      <c r="AG177" s="4">
        <f t="shared" si="69"/>
        <v>0.15000000000000036</v>
      </c>
      <c r="AH177" s="4">
        <f t="shared" si="74"/>
        <v>8.0000000000000071E-2</v>
      </c>
      <c r="AI177" s="4" t="e">
        <f t="shared" si="70"/>
        <v>#N/A</v>
      </c>
      <c r="AJ177" s="2" t="str">
        <f t="shared" si="71"/>
        <v>July</v>
      </c>
      <c r="AK177" s="2" t="str">
        <f t="shared" si="72"/>
        <v>31</v>
      </c>
      <c r="AL177" s="81">
        <f t="shared" si="73"/>
        <v>31.309120370370369</v>
      </c>
      <c r="AM177" s="81" t="e">
        <f>IF(AJ177='1Month'!$A$3,AL177,NA())</f>
        <v>#N/A</v>
      </c>
    </row>
    <row r="178" spans="1:39">
      <c r="A178" s="76">
        <v>43312</v>
      </c>
      <c r="B178" s="67">
        <v>0.31259259259259259</v>
      </c>
      <c r="C178" s="77">
        <v>43312</v>
      </c>
      <c r="D178" s="67">
        <v>2.0925925925925928E-2</v>
      </c>
      <c r="E178" s="68">
        <v>14.5</v>
      </c>
      <c r="F178" s="68">
        <v>4.9400000000000004</v>
      </c>
      <c r="G178" s="69">
        <v>18.170000000000002</v>
      </c>
      <c r="I178" s="69">
        <v>-38</v>
      </c>
      <c r="J178" s="69">
        <v>32.890999999999998</v>
      </c>
      <c r="K178" s="70">
        <v>89.4</v>
      </c>
      <c r="L178" s="4">
        <f t="shared" si="50"/>
        <v>18.060000000000002</v>
      </c>
      <c r="M178" s="80">
        <f t="shared" si="51"/>
        <v>43312.312592592592</v>
      </c>
      <c r="N178">
        <f t="shared" si="52"/>
        <v>2458330.5</v>
      </c>
      <c r="O178">
        <f t="shared" si="53"/>
        <v>7.5022222222222226</v>
      </c>
      <c r="P178">
        <f t="shared" si="59"/>
        <v>0.18577686516084874</v>
      </c>
      <c r="Q178">
        <f t="shared" si="60"/>
        <v>460.09415150397831</v>
      </c>
      <c r="R178">
        <f t="shared" si="61"/>
        <v>4.0941515039783098</v>
      </c>
      <c r="S178" s="10">
        <f t="shared" si="54"/>
        <v>20.656955903978311</v>
      </c>
      <c r="T178" s="4">
        <f t="shared" si="62"/>
        <v>18.137999999999998</v>
      </c>
      <c r="U178" s="4">
        <f t="shared" si="63"/>
        <v>8.6400000000000435E-2</v>
      </c>
      <c r="V178" s="4">
        <f t="shared" si="55"/>
        <v>18.100000000000001</v>
      </c>
      <c r="W178" s="4">
        <f t="shared" si="56"/>
        <v>18.25</v>
      </c>
      <c r="X178" s="4">
        <f t="shared" si="57"/>
        <v>17.95</v>
      </c>
      <c r="Y178" s="4">
        <f t="shared" si="64"/>
        <v>0.30000000000000071</v>
      </c>
      <c r="Z178" s="2">
        <f>ROW()</f>
        <v>178</v>
      </c>
      <c r="AA178" t="b">
        <f t="shared" si="65"/>
        <v>1</v>
      </c>
      <c r="AB178" s="4">
        <f t="shared" si="58"/>
        <v>18.060000000000002</v>
      </c>
      <c r="AC178" s="4" t="e">
        <f t="shared" si="66"/>
        <v>#N/A</v>
      </c>
      <c r="AD178" t="b">
        <f t="shared" si="67"/>
        <v>1</v>
      </c>
      <c r="AE178" s="2">
        <v>2</v>
      </c>
      <c r="AF178" s="4">
        <f t="shared" si="68"/>
        <v>-0.15000000000000036</v>
      </c>
      <c r="AG178" s="4">
        <f t="shared" si="69"/>
        <v>0.15000000000000036</v>
      </c>
      <c r="AH178" s="4">
        <f t="shared" si="74"/>
        <v>7.3055555555554832E-2</v>
      </c>
      <c r="AI178" s="4" t="e">
        <f t="shared" si="70"/>
        <v>#N/A</v>
      </c>
      <c r="AJ178" s="2" t="str">
        <f t="shared" si="71"/>
        <v>July</v>
      </c>
      <c r="AK178" s="2" t="str">
        <f t="shared" si="72"/>
        <v>31</v>
      </c>
      <c r="AL178" s="81">
        <f t="shared" si="73"/>
        <v>31.312592592592594</v>
      </c>
      <c r="AM178" s="81" t="e">
        <f>IF(AJ178='1Month'!$A$3,AL178,NA())</f>
        <v>#N/A</v>
      </c>
    </row>
    <row r="179" spans="1:39">
      <c r="A179" s="76">
        <v>43312</v>
      </c>
      <c r="B179" s="67">
        <v>0.3160648148148148</v>
      </c>
      <c r="C179" s="77">
        <v>43312</v>
      </c>
      <c r="D179" s="67">
        <v>2.4398148148148145E-2</v>
      </c>
      <c r="E179" s="68">
        <v>14.5</v>
      </c>
      <c r="F179" s="68">
        <v>4.9400000000000004</v>
      </c>
      <c r="G179" s="69">
        <v>18.25</v>
      </c>
      <c r="I179" s="69">
        <v>-38.1</v>
      </c>
      <c r="J179" s="69">
        <v>33.622999999999998</v>
      </c>
      <c r="K179" s="70">
        <v>89.4</v>
      </c>
      <c r="L179" s="4">
        <f t="shared" si="50"/>
        <v>18.14</v>
      </c>
      <c r="M179" s="80">
        <f t="shared" si="51"/>
        <v>43312.316064814811</v>
      </c>
      <c r="N179">
        <f t="shared" si="52"/>
        <v>2458330.5</v>
      </c>
      <c r="O179">
        <f t="shared" si="53"/>
        <v>7.5855555555555547</v>
      </c>
      <c r="P179">
        <f t="shared" si="59"/>
        <v>0.18577686516084874</v>
      </c>
      <c r="Q179">
        <f t="shared" si="60"/>
        <v>460.17771299641998</v>
      </c>
      <c r="R179">
        <f t="shared" si="61"/>
        <v>4.1777129964199844</v>
      </c>
      <c r="S179" s="10">
        <f t="shared" si="54"/>
        <v>20.740517396419985</v>
      </c>
      <c r="T179" s="4">
        <f t="shared" si="62"/>
        <v>18.163999999999998</v>
      </c>
      <c r="U179" s="4">
        <f t="shared" si="63"/>
        <v>6.4799999999999608E-2</v>
      </c>
      <c r="V179" s="4">
        <f t="shared" si="55"/>
        <v>18.134999999999998</v>
      </c>
      <c r="W179" s="4">
        <f t="shared" si="56"/>
        <v>18.25</v>
      </c>
      <c r="X179" s="4">
        <f t="shared" si="57"/>
        <v>18</v>
      </c>
      <c r="Y179" s="4">
        <f t="shared" si="64"/>
        <v>0.25</v>
      </c>
      <c r="Z179" s="2">
        <f>ROW()</f>
        <v>179</v>
      </c>
      <c r="AA179" t="b">
        <f t="shared" si="65"/>
        <v>1</v>
      </c>
      <c r="AB179" s="4">
        <f t="shared" si="58"/>
        <v>18.14</v>
      </c>
      <c r="AC179" s="4" t="e">
        <f t="shared" si="66"/>
        <v>#N/A</v>
      </c>
      <c r="AD179" t="b">
        <f t="shared" si="67"/>
        <v>1</v>
      </c>
      <c r="AE179" s="2">
        <v>2</v>
      </c>
      <c r="AF179" s="4">
        <f t="shared" si="68"/>
        <v>-0.125</v>
      </c>
      <c r="AG179" s="4">
        <f t="shared" si="69"/>
        <v>0.125</v>
      </c>
      <c r="AH179" s="4">
        <f t="shared" si="74"/>
        <v>6.666666666666643E-2</v>
      </c>
      <c r="AI179" s="4" t="e">
        <f t="shared" si="70"/>
        <v>#N/A</v>
      </c>
      <c r="AJ179" s="2" t="str">
        <f t="shared" si="71"/>
        <v>July</v>
      </c>
      <c r="AK179" s="2" t="str">
        <f t="shared" si="72"/>
        <v>31</v>
      </c>
      <c r="AL179" s="81">
        <f t="shared" si="73"/>
        <v>31.316064814814816</v>
      </c>
      <c r="AM179" s="81" t="e">
        <f>IF(AJ179='1Month'!$A$3,AL179,NA())</f>
        <v>#N/A</v>
      </c>
    </row>
    <row r="180" spans="1:39">
      <c r="A180" s="76">
        <v>43312</v>
      </c>
      <c r="B180" s="67">
        <v>0.31953703703703701</v>
      </c>
      <c r="C180" s="77">
        <v>43312</v>
      </c>
      <c r="D180" s="67">
        <v>2.7870370370370368E-2</v>
      </c>
      <c r="E180" s="68">
        <v>14.5</v>
      </c>
      <c r="F180" s="68">
        <v>4.9400000000000004</v>
      </c>
      <c r="G180" s="69">
        <v>18.36</v>
      </c>
      <c r="I180" s="69">
        <v>-38.1</v>
      </c>
      <c r="J180" s="69">
        <v>34.341000000000001</v>
      </c>
      <c r="K180" s="70">
        <v>89.3</v>
      </c>
      <c r="L180" s="4">
        <f t="shared" si="50"/>
        <v>18.25</v>
      </c>
      <c r="M180" s="80">
        <f t="shared" si="51"/>
        <v>43312.319537037038</v>
      </c>
      <c r="N180">
        <f t="shared" si="52"/>
        <v>2458330.5</v>
      </c>
      <c r="O180">
        <f t="shared" si="53"/>
        <v>7.6688888888888886</v>
      </c>
      <c r="P180">
        <f t="shared" si="59"/>
        <v>0.18577686516084874</v>
      </c>
      <c r="Q180">
        <f t="shared" si="60"/>
        <v>460.2612744888616</v>
      </c>
      <c r="R180">
        <f t="shared" si="61"/>
        <v>4.2612744888616021</v>
      </c>
      <c r="S180" s="10">
        <f t="shared" si="54"/>
        <v>20.824078888861603</v>
      </c>
      <c r="T180" s="4">
        <f t="shared" si="62"/>
        <v>18.173999999999999</v>
      </c>
      <c r="U180" s="4">
        <f t="shared" si="63"/>
        <v>5.6800000000000496E-2</v>
      </c>
      <c r="V180" s="4">
        <f t="shared" si="55"/>
        <v>18.134999999999998</v>
      </c>
      <c r="W180" s="4">
        <f t="shared" si="56"/>
        <v>18.25</v>
      </c>
      <c r="X180" s="4">
        <f t="shared" si="57"/>
        <v>18.060000000000002</v>
      </c>
      <c r="Y180" s="4">
        <f t="shared" si="64"/>
        <v>0.18999999999999773</v>
      </c>
      <c r="Z180" s="2">
        <f>ROW()</f>
        <v>180</v>
      </c>
      <c r="AA180" t="b">
        <f t="shared" si="65"/>
        <v>1</v>
      </c>
      <c r="AB180" s="4">
        <f t="shared" si="58"/>
        <v>18.25</v>
      </c>
      <c r="AC180" s="4" t="e">
        <f t="shared" si="66"/>
        <v>#N/A</v>
      </c>
      <c r="AD180" t="b">
        <f t="shared" si="67"/>
        <v>1</v>
      </c>
      <c r="AE180" s="2">
        <v>2</v>
      </c>
      <c r="AF180" s="4">
        <f t="shared" si="68"/>
        <v>-9.4999999999998863E-2</v>
      </c>
      <c r="AG180" s="4">
        <f t="shared" si="69"/>
        <v>9.4999999999998863E-2</v>
      </c>
      <c r="AH180" s="4">
        <f t="shared" si="74"/>
        <v>6.3333333333332867E-2</v>
      </c>
      <c r="AI180" s="4" t="e">
        <f t="shared" si="70"/>
        <v>#N/A</v>
      </c>
      <c r="AJ180" s="2" t="str">
        <f t="shared" si="71"/>
        <v>July</v>
      </c>
      <c r="AK180" s="2" t="str">
        <f t="shared" si="72"/>
        <v>31</v>
      </c>
      <c r="AL180" s="81">
        <f t="shared" si="73"/>
        <v>31.319537037037037</v>
      </c>
      <c r="AM180" s="81" t="e">
        <f>IF(AJ180='1Month'!$A$3,AL180,NA())</f>
        <v>#N/A</v>
      </c>
    </row>
    <row r="181" spans="1:39">
      <c r="A181" s="76">
        <v>43312</v>
      </c>
      <c r="B181" s="67">
        <v>0.32300925925925927</v>
      </c>
      <c r="C181" s="77">
        <v>43312</v>
      </c>
      <c r="D181" s="67">
        <v>3.1342592592592596E-2</v>
      </c>
      <c r="E181" s="68">
        <v>14.1</v>
      </c>
      <c r="F181" s="68">
        <v>4.9400000000000004</v>
      </c>
      <c r="G181" s="69">
        <v>18.350000000000001</v>
      </c>
      <c r="I181" s="69">
        <v>-38.1</v>
      </c>
      <c r="J181" s="69">
        <v>35.045000000000002</v>
      </c>
      <c r="K181" s="70">
        <v>89.3</v>
      </c>
      <c r="L181" s="4">
        <f t="shared" si="50"/>
        <v>18.240000000000002</v>
      </c>
      <c r="M181" s="80">
        <f t="shared" si="51"/>
        <v>43312.323009259257</v>
      </c>
      <c r="N181">
        <f t="shared" si="52"/>
        <v>2458330.5</v>
      </c>
      <c r="O181">
        <f t="shared" si="53"/>
        <v>7.7522222222222226</v>
      </c>
      <c r="P181">
        <f t="shared" si="59"/>
        <v>0.18577686516084874</v>
      </c>
      <c r="Q181">
        <f t="shared" si="60"/>
        <v>460.34483598130328</v>
      </c>
      <c r="R181">
        <f t="shared" si="61"/>
        <v>4.3448359813032766</v>
      </c>
      <c r="S181" s="10">
        <f t="shared" si="54"/>
        <v>20.907640381303278</v>
      </c>
      <c r="T181" s="4">
        <f t="shared" si="62"/>
        <v>18.172000000000001</v>
      </c>
      <c r="U181" s="4">
        <f t="shared" si="63"/>
        <v>5.8400000000001027E-2</v>
      </c>
      <c r="V181" s="4">
        <f t="shared" si="55"/>
        <v>18.134999999999998</v>
      </c>
      <c r="W181" s="4">
        <f t="shared" si="56"/>
        <v>18.25</v>
      </c>
      <c r="X181" s="4">
        <f t="shared" si="57"/>
        <v>18.11</v>
      </c>
      <c r="Y181" s="4">
        <f t="shared" si="64"/>
        <v>0.14000000000000057</v>
      </c>
      <c r="Z181" s="2">
        <f>ROW()</f>
        <v>181</v>
      </c>
      <c r="AA181" t="b">
        <f t="shared" si="65"/>
        <v>1</v>
      </c>
      <c r="AB181" s="4">
        <f t="shared" si="58"/>
        <v>18.240000000000002</v>
      </c>
      <c r="AC181" s="4" t="e">
        <f t="shared" si="66"/>
        <v>#N/A</v>
      </c>
      <c r="AD181" t="b">
        <f t="shared" si="67"/>
        <v>1</v>
      </c>
      <c r="AE181" s="2">
        <v>2</v>
      </c>
      <c r="AF181" s="4">
        <f t="shared" si="68"/>
        <v>-7.0000000000000284E-2</v>
      </c>
      <c r="AG181" s="4">
        <f t="shared" si="69"/>
        <v>7.0000000000000284E-2</v>
      </c>
      <c r="AH181" s="4">
        <f t="shared" si="74"/>
        <v>6.7638888888888957E-2</v>
      </c>
      <c r="AI181" s="4" t="e">
        <f t="shared" si="70"/>
        <v>#N/A</v>
      </c>
      <c r="AJ181" s="2" t="str">
        <f t="shared" si="71"/>
        <v>July</v>
      </c>
      <c r="AK181" s="2" t="str">
        <f t="shared" si="72"/>
        <v>31</v>
      </c>
      <c r="AL181" s="81">
        <f t="shared" si="73"/>
        <v>31.323009259259258</v>
      </c>
      <c r="AM181" s="81" t="e">
        <f>IF(AJ181='1Month'!$A$3,AL181,NA())</f>
        <v>#N/A</v>
      </c>
    </row>
    <row r="182" spans="1:39">
      <c r="A182" s="76">
        <v>43312</v>
      </c>
      <c r="B182" s="67">
        <v>0.32648148148148148</v>
      </c>
      <c r="C182" s="77">
        <v>43312</v>
      </c>
      <c r="D182" s="67">
        <v>3.4814814814814812E-2</v>
      </c>
      <c r="E182" s="68">
        <v>14.1</v>
      </c>
      <c r="F182" s="68">
        <v>4.9400000000000004</v>
      </c>
      <c r="G182" s="69">
        <v>18.239999999999998</v>
      </c>
      <c r="I182" s="69">
        <v>-38.200000000000003</v>
      </c>
      <c r="J182" s="69">
        <v>35.734999999999999</v>
      </c>
      <c r="K182" s="70">
        <v>89.3</v>
      </c>
      <c r="L182" s="4">
        <f t="shared" si="50"/>
        <v>18.13</v>
      </c>
      <c r="M182" s="80">
        <f t="shared" si="51"/>
        <v>43312.326481481483</v>
      </c>
      <c r="N182">
        <f t="shared" si="52"/>
        <v>2458330.5</v>
      </c>
      <c r="O182">
        <f t="shared" si="53"/>
        <v>7.8355555555555556</v>
      </c>
      <c r="P182">
        <f t="shared" si="59"/>
        <v>0.18577686516084874</v>
      </c>
      <c r="Q182">
        <f t="shared" si="60"/>
        <v>460.42839747374495</v>
      </c>
      <c r="R182">
        <f t="shared" si="61"/>
        <v>4.4283974737449512</v>
      </c>
      <c r="S182" s="10">
        <f t="shared" si="54"/>
        <v>20.991201873744952</v>
      </c>
      <c r="T182" s="4">
        <f t="shared" si="62"/>
        <v>18.142000000000003</v>
      </c>
      <c r="U182" s="4">
        <f t="shared" si="63"/>
        <v>3.9200000000002434E-2</v>
      </c>
      <c r="V182" s="4">
        <f t="shared" si="55"/>
        <v>18.13</v>
      </c>
      <c r="W182" s="4">
        <f t="shared" si="56"/>
        <v>18.25</v>
      </c>
      <c r="X182" s="4">
        <f t="shared" si="57"/>
        <v>18.100000000000001</v>
      </c>
      <c r="Y182" s="4">
        <f t="shared" si="64"/>
        <v>0.14999999999999858</v>
      </c>
      <c r="Z182" s="2">
        <f>ROW()</f>
        <v>182</v>
      </c>
      <c r="AA182" t="b">
        <f t="shared" si="65"/>
        <v>1</v>
      </c>
      <c r="AB182" s="4">
        <f t="shared" si="58"/>
        <v>18.13</v>
      </c>
      <c r="AC182" s="4" t="e">
        <f t="shared" si="66"/>
        <v>#N/A</v>
      </c>
      <c r="AD182" t="b">
        <f t="shared" si="67"/>
        <v>1</v>
      </c>
      <c r="AE182" s="2">
        <v>2</v>
      </c>
      <c r="AF182" s="4">
        <f t="shared" si="68"/>
        <v>-7.4999999999999289E-2</v>
      </c>
      <c r="AG182" s="4">
        <f t="shared" si="69"/>
        <v>7.4999999999999289E-2</v>
      </c>
      <c r="AH182" s="4">
        <f t="shared" si="74"/>
        <v>6.4999999999999503E-2</v>
      </c>
      <c r="AI182" s="4" t="e">
        <f t="shared" si="70"/>
        <v>#N/A</v>
      </c>
      <c r="AJ182" s="2" t="str">
        <f t="shared" si="71"/>
        <v>July</v>
      </c>
      <c r="AK182" s="2" t="str">
        <f t="shared" si="72"/>
        <v>31</v>
      </c>
      <c r="AL182" s="81">
        <f t="shared" si="73"/>
        <v>31.32648148148148</v>
      </c>
      <c r="AM182" s="81" t="e">
        <f>IF(AJ182='1Month'!$A$3,AL182,NA())</f>
        <v>#N/A</v>
      </c>
    </row>
    <row r="183" spans="1:39">
      <c r="A183" s="76">
        <v>43312</v>
      </c>
      <c r="B183" s="67">
        <v>0.32995370370370369</v>
      </c>
      <c r="C183" s="77">
        <v>43312</v>
      </c>
      <c r="D183" s="67">
        <v>3.8287037037037036E-2</v>
      </c>
      <c r="E183" s="68">
        <v>14.1</v>
      </c>
      <c r="F183" s="68">
        <v>4.9400000000000004</v>
      </c>
      <c r="G183" s="69">
        <v>18.22</v>
      </c>
      <c r="I183" s="69">
        <v>-38.200000000000003</v>
      </c>
      <c r="J183" s="69">
        <v>36.408999999999999</v>
      </c>
      <c r="K183" s="70">
        <v>89.3</v>
      </c>
      <c r="L183" s="4">
        <f t="shared" si="50"/>
        <v>18.11</v>
      </c>
      <c r="M183" s="80">
        <f t="shared" si="51"/>
        <v>43312.329953703702</v>
      </c>
      <c r="N183">
        <f t="shared" si="52"/>
        <v>2458330.5</v>
      </c>
      <c r="O183">
        <f t="shared" si="53"/>
        <v>7.9188888888888886</v>
      </c>
      <c r="P183">
        <f t="shared" si="59"/>
        <v>0.18577686516084874</v>
      </c>
      <c r="Q183">
        <f t="shared" si="60"/>
        <v>460.51195896618663</v>
      </c>
      <c r="R183">
        <f t="shared" si="61"/>
        <v>4.5119589661866257</v>
      </c>
      <c r="S183" s="10">
        <f t="shared" si="54"/>
        <v>21.074763366186627</v>
      </c>
      <c r="T183" s="4">
        <f t="shared" si="62"/>
        <v>18.11</v>
      </c>
      <c r="U183" s="4">
        <f t="shared" si="63"/>
        <v>1.5999999999998949E-2</v>
      </c>
      <c r="V183" s="4">
        <f t="shared" si="55"/>
        <v>18.119999999999997</v>
      </c>
      <c r="W183" s="4">
        <f t="shared" si="56"/>
        <v>18.240000000000002</v>
      </c>
      <c r="X183" s="4">
        <f t="shared" si="57"/>
        <v>18.080000000000002</v>
      </c>
      <c r="Y183" s="4">
        <f t="shared" si="64"/>
        <v>0.16000000000000014</v>
      </c>
      <c r="Z183" s="2">
        <f>ROW()</f>
        <v>183</v>
      </c>
      <c r="AA183" t="b">
        <f t="shared" si="65"/>
        <v>1</v>
      </c>
      <c r="AB183" s="4">
        <f t="shared" si="58"/>
        <v>18.11</v>
      </c>
      <c r="AC183" s="4" t="e">
        <f t="shared" si="66"/>
        <v>#N/A</v>
      </c>
      <c r="AD183" t="b">
        <f t="shared" si="67"/>
        <v>1</v>
      </c>
      <c r="AE183" s="2">
        <v>2</v>
      </c>
      <c r="AF183" s="4">
        <f t="shared" si="68"/>
        <v>-8.0000000000000071E-2</v>
      </c>
      <c r="AG183" s="4">
        <f t="shared" si="69"/>
        <v>8.0000000000000071E-2</v>
      </c>
      <c r="AH183" s="4">
        <f t="shared" si="74"/>
        <v>7.5416666666666174E-2</v>
      </c>
      <c r="AI183" s="4" t="e">
        <f t="shared" si="70"/>
        <v>#N/A</v>
      </c>
      <c r="AJ183" s="2" t="str">
        <f t="shared" si="71"/>
        <v>July</v>
      </c>
      <c r="AK183" s="2" t="str">
        <f t="shared" si="72"/>
        <v>31</v>
      </c>
      <c r="AL183" s="81">
        <f t="shared" si="73"/>
        <v>31.329953703703705</v>
      </c>
      <c r="AM183" s="81" t="e">
        <f>IF(AJ183='1Month'!$A$3,AL183,NA())</f>
        <v>#N/A</v>
      </c>
    </row>
    <row r="184" spans="1:39">
      <c r="A184" s="76">
        <v>43312</v>
      </c>
      <c r="B184" s="67">
        <v>0.33342592592592596</v>
      </c>
      <c r="C184" s="77">
        <v>43312</v>
      </c>
      <c r="D184" s="67">
        <v>4.1759259259259253E-2</v>
      </c>
      <c r="E184" s="68">
        <v>13.8</v>
      </c>
      <c r="F184" s="68">
        <v>4.9400000000000004</v>
      </c>
      <c r="G184" s="69">
        <v>18.239999999999998</v>
      </c>
      <c r="I184" s="69">
        <v>-38.200000000000003</v>
      </c>
      <c r="J184" s="69">
        <v>37.067</v>
      </c>
      <c r="K184" s="70">
        <v>89.3</v>
      </c>
      <c r="L184" s="4">
        <f t="shared" si="50"/>
        <v>18.13</v>
      </c>
      <c r="M184" s="80">
        <f t="shared" si="51"/>
        <v>43312.333425925928</v>
      </c>
      <c r="N184">
        <f t="shared" si="52"/>
        <v>2458330.5</v>
      </c>
      <c r="O184">
        <f t="shared" si="53"/>
        <v>8.0022222222222226</v>
      </c>
      <c r="P184">
        <f t="shared" si="59"/>
        <v>0.18577686516084874</v>
      </c>
      <c r="Q184">
        <f t="shared" si="60"/>
        <v>460.5955204586283</v>
      </c>
      <c r="R184">
        <f t="shared" si="61"/>
        <v>4.5955204586283003</v>
      </c>
      <c r="S184" s="10">
        <f t="shared" si="54"/>
        <v>21.158324858628301</v>
      </c>
      <c r="T184" s="4">
        <f t="shared" si="62"/>
        <v>18.084</v>
      </c>
      <c r="U184" s="4">
        <f t="shared" si="63"/>
        <v>3.5199999999999676E-2</v>
      </c>
      <c r="V184" s="4">
        <f t="shared" si="55"/>
        <v>18.105</v>
      </c>
      <c r="W184" s="4">
        <f t="shared" si="56"/>
        <v>18.13</v>
      </c>
      <c r="X184" s="4">
        <f t="shared" si="57"/>
        <v>18</v>
      </c>
      <c r="Y184" s="4">
        <f t="shared" si="64"/>
        <v>0.12999999999999901</v>
      </c>
      <c r="Z184" s="2">
        <f>ROW()</f>
        <v>184</v>
      </c>
      <c r="AA184" t="b">
        <f t="shared" si="65"/>
        <v>1</v>
      </c>
      <c r="AB184" s="4">
        <f t="shared" si="58"/>
        <v>18.13</v>
      </c>
      <c r="AC184" s="4" t="e">
        <f t="shared" si="66"/>
        <v>#N/A</v>
      </c>
      <c r="AD184" t="b">
        <f t="shared" si="67"/>
        <v>1</v>
      </c>
      <c r="AE184" s="2">
        <v>2</v>
      </c>
      <c r="AF184" s="4">
        <f t="shared" si="68"/>
        <v>-6.4999999999999503E-2</v>
      </c>
      <c r="AG184" s="4">
        <f t="shared" si="69"/>
        <v>6.4999999999999503E-2</v>
      </c>
      <c r="AH184" s="4">
        <f t="shared" si="74"/>
        <v>8.2222222222221461E-2</v>
      </c>
      <c r="AI184" s="4" t="e">
        <f t="shared" si="70"/>
        <v>#N/A</v>
      </c>
      <c r="AJ184" s="2" t="str">
        <f t="shared" si="71"/>
        <v>July</v>
      </c>
      <c r="AK184" s="2" t="str">
        <f t="shared" si="72"/>
        <v>31</v>
      </c>
      <c r="AL184" s="81">
        <f t="shared" si="73"/>
        <v>31.333425925925926</v>
      </c>
      <c r="AM184" s="81" t="e">
        <f>IF(AJ184='1Month'!$A$3,AL184,NA())</f>
        <v>#N/A</v>
      </c>
    </row>
    <row r="185" spans="1:39">
      <c r="A185" s="76">
        <v>43312</v>
      </c>
      <c r="B185" s="67">
        <v>0.33689814814814811</v>
      </c>
      <c r="C185" s="77">
        <v>43312</v>
      </c>
      <c r="D185" s="67">
        <v>4.5231481481481484E-2</v>
      </c>
      <c r="E185" s="68">
        <v>13.8</v>
      </c>
      <c r="F185" s="68">
        <v>4.9400000000000004</v>
      </c>
      <c r="G185" s="69">
        <v>18.21</v>
      </c>
      <c r="I185" s="69">
        <v>-38.299999999999997</v>
      </c>
      <c r="J185" s="69">
        <v>37.709000000000003</v>
      </c>
      <c r="K185" s="70">
        <v>89.2</v>
      </c>
      <c r="L185" s="4">
        <f t="shared" si="50"/>
        <v>18.100000000000001</v>
      </c>
      <c r="M185" s="80">
        <f t="shared" si="51"/>
        <v>43312.336898148147</v>
      </c>
      <c r="N185">
        <f t="shared" si="52"/>
        <v>2458330.5</v>
      </c>
      <c r="O185">
        <f t="shared" si="53"/>
        <v>8.0855555555555547</v>
      </c>
      <c r="P185">
        <f t="shared" si="59"/>
        <v>0.18577686516084874</v>
      </c>
      <c r="Q185">
        <f t="shared" si="60"/>
        <v>460.67908195106997</v>
      </c>
      <c r="R185">
        <f t="shared" si="61"/>
        <v>4.6790819510699748</v>
      </c>
      <c r="S185" s="10">
        <f t="shared" si="54"/>
        <v>21.241886351069976</v>
      </c>
      <c r="T185" s="4">
        <f t="shared" si="62"/>
        <v>18.058</v>
      </c>
      <c r="U185" s="4">
        <f t="shared" si="63"/>
        <v>5.4400000000000406E-2</v>
      </c>
      <c r="V185" s="4">
        <f t="shared" si="55"/>
        <v>18.090000000000003</v>
      </c>
      <c r="W185" s="4">
        <f t="shared" si="56"/>
        <v>18.13</v>
      </c>
      <c r="X185" s="4">
        <f t="shared" si="57"/>
        <v>17.98</v>
      </c>
      <c r="Y185" s="4">
        <f t="shared" si="64"/>
        <v>0.14999999999999858</v>
      </c>
      <c r="Z185" s="2">
        <f>ROW()</f>
        <v>185</v>
      </c>
      <c r="AA185" t="b">
        <f t="shared" si="65"/>
        <v>1</v>
      </c>
      <c r="AB185" s="4">
        <f t="shared" si="58"/>
        <v>18.100000000000001</v>
      </c>
      <c r="AC185" s="4" t="e">
        <f t="shared" si="66"/>
        <v>#N/A</v>
      </c>
      <c r="AD185" t="b">
        <f t="shared" si="67"/>
        <v>1</v>
      </c>
      <c r="AE185" s="2">
        <v>2</v>
      </c>
      <c r="AF185" s="4">
        <f t="shared" si="68"/>
        <v>-7.4999999999999289E-2</v>
      </c>
      <c r="AG185" s="4">
        <f t="shared" si="69"/>
        <v>7.4999999999999289E-2</v>
      </c>
      <c r="AH185" s="4">
        <f t="shared" si="74"/>
        <v>8.097222222222171E-2</v>
      </c>
      <c r="AI185" s="4" t="e">
        <f t="shared" si="70"/>
        <v>#N/A</v>
      </c>
      <c r="AJ185" s="2" t="str">
        <f t="shared" si="71"/>
        <v>July</v>
      </c>
      <c r="AK185" s="2" t="str">
        <f t="shared" si="72"/>
        <v>31</v>
      </c>
      <c r="AL185" s="81">
        <f t="shared" si="73"/>
        <v>31.336898148148148</v>
      </c>
      <c r="AM185" s="81" t="e">
        <f>IF(AJ185='1Month'!$A$3,AL185,NA())</f>
        <v>#N/A</v>
      </c>
    </row>
    <row r="186" spans="1:39">
      <c r="A186" s="76">
        <v>43312</v>
      </c>
      <c r="B186" s="67">
        <v>0.34037037037037038</v>
      </c>
      <c r="C186" s="77">
        <v>43312</v>
      </c>
      <c r="D186" s="67">
        <v>4.87037037037037E-2</v>
      </c>
      <c r="E186" s="68">
        <v>13.5</v>
      </c>
      <c r="F186" s="68">
        <v>4.9400000000000004</v>
      </c>
      <c r="G186" s="69">
        <v>18.190000000000001</v>
      </c>
      <c r="I186" s="69">
        <v>-38.299999999999997</v>
      </c>
      <c r="J186" s="69">
        <v>38.332999999999998</v>
      </c>
      <c r="K186" s="70">
        <v>89.2</v>
      </c>
      <c r="L186" s="4">
        <f t="shared" si="50"/>
        <v>18.080000000000002</v>
      </c>
      <c r="M186" s="80">
        <f t="shared" si="51"/>
        <v>43312.340370370373</v>
      </c>
      <c r="N186">
        <f t="shared" si="52"/>
        <v>2458330.5</v>
      </c>
      <c r="O186">
        <f t="shared" si="53"/>
        <v>8.1688888888888886</v>
      </c>
      <c r="P186">
        <f t="shared" si="59"/>
        <v>0.18577686516084874</v>
      </c>
      <c r="Q186">
        <f t="shared" si="60"/>
        <v>460.76264344351165</v>
      </c>
      <c r="R186">
        <f t="shared" si="61"/>
        <v>4.7626434435116494</v>
      </c>
      <c r="S186" s="10">
        <f t="shared" si="54"/>
        <v>21.32544784351165</v>
      </c>
      <c r="T186" s="4">
        <f t="shared" si="62"/>
        <v>18.010000000000002</v>
      </c>
      <c r="U186" s="4">
        <f t="shared" si="63"/>
        <v>6.4000000000000765E-2</v>
      </c>
      <c r="V186" s="4">
        <f t="shared" si="55"/>
        <v>18.04</v>
      </c>
      <c r="W186" s="4">
        <f t="shared" si="56"/>
        <v>18.13</v>
      </c>
      <c r="X186" s="4">
        <f t="shared" si="57"/>
        <v>17.89</v>
      </c>
      <c r="Y186" s="4">
        <f t="shared" si="64"/>
        <v>0.23999999999999844</v>
      </c>
      <c r="Z186" s="2">
        <f>ROW()</f>
        <v>186</v>
      </c>
      <c r="AA186" t="b">
        <f t="shared" si="65"/>
        <v>1</v>
      </c>
      <c r="AB186" s="4">
        <f t="shared" si="58"/>
        <v>18.080000000000002</v>
      </c>
      <c r="AC186" s="4" t="e">
        <f t="shared" si="66"/>
        <v>#N/A</v>
      </c>
      <c r="AD186" t="b">
        <f t="shared" si="67"/>
        <v>1</v>
      </c>
      <c r="AE186" s="2">
        <v>2</v>
      </c>
      <c r="AF186" s="4">
        <f t="shared" si="68"/>
        <v>-0.11999999999999922</v>
      </c>
      <c r="AG186" s="4">
        <f t="shared" si="69"/>
        <v>0.11999999999999922</v>
      </c>
      <c r="AH186" s="4">
        <f t="shared" si="74"/>
        <v>7.7499999999999972E-2</v>
      </c>
      <c r="AI186" s="4" t="e">
        <f t="shared" si="70"/>
        <v>#N/A</v>
      </c>
      <c r="AJ186" s="2" t="str">
        <f t="shared" si="71"/>
        <v>July</v>
      </c>
      <c r="AK186" s="2" t="str">
        <f t="shared" si="72"/>
        <v>31</v>
      </c>
      <c r="AL186" s="81">
        <f t="shared" si="73"/>
        <v>31.340370370370369</v>
      </c>
      <c r="AM186" s="81" t="e">
        <f>IF(AJ186='1Month'!$A$3,AL186,NA())</f>
        <v>#N/A</v>
      </c>
    </row>
    <row r="187" spans="1:39">
      <c r="A187" s="76">
        <v>43312</v>
      </c>
      <c r="B187" s="67">
        <v>0.34384259259259259</v>
      </c>
      <c r="C187" s="77">
        <v>43312</v>
      </c>
      <c r="D187" s="67">
        <v>5.2175925925925924E-2</v>
      </c>
      <c r="E187" s="68">
        <v>13.5</v>
      </c>
      <c r="F187" s="68">
        <v>4.9400000000000004</v>
      </c>
      <c r="G187" s="69">
        <v>18.11</v>
      </c>
      <c r="I187" s="69">
        <v>-38.4</v>
      </c>
      <c r="J187" s="69">
        <v>38.94</v>
      </c>
      <c r="K187" s="70">
        <v>89.2</v>
      </c>
      <c r="L187" s="4">
        <f t="shared" si="50"/>
        <v>18</v>
      </c>
      <c r="M187" s="80">
        <f t="shared" si="51"/>
        <v>43312.343842592592</v>
      </c>
      <c r="N187">
        <f t="shared" si="52"/>
        <v>2458330.5</v>
      </c>
      <c r="O187">
        <f t="shared" si="53"/>
        <v>8.2522222222222226</v>
      </c>
      <c r="P187">
        <f t="shared" si="59"/>
        <v>0.18577686516084874</v>
      </c>
      <c r="Q187">
        <f t="shared" si="60"/>
        <v>460.84620493595332</v>
      </c>
      <c r="R187">
        <f t="shared" si="61"/>
        <v>4.8462049359533239</v>
      </c>
      <c r="S187" s="10">
        <f t="shared" si="54"/>
        <v>21.409009335953325</v>
      </c>
      <c r="T187" s="4">
        <f t="shared" si="62"/>
        <v>17.988</v>
      </c>
      <c r="U187" s="4">
        <f t="shared" si="63"/>
        <v>4.2400000000000659E-2</v>
      </c>
      <c r="V187" s="4">
        <f t="shared" si="55"/>
        <v>17.995000000000001</v>
      </c>
      <c r="W187" s="4">
        <f t="shared" si="56"/>
        <v>18.100000000000001</v>
      </c>
      <c r="X187" s="4">
        <f t="shared" si="57"/>
        <v>17.89</v>
      </c>
      <c r="Y187" s="4">
        <f t="shared" si="64"/>
        <v>0.21000000000000085</v>
      </c>
      <c r="Z187" s="2">
        <f>ROW()</f>
        <v>187</v>
      </c>
      <c r="AA187" t="b">
        <f t="shared" si="65"/>
        <v>1</v>
      </c>
      <c r="AB187" s="4">
        <f t="shared" si="58"/>
        <v>18</v>
      </c>
      <c r="AC187" s="4" t="e">
        <f t="shared" si="66"/>
        <v>#N/A</v>
      </c>
      <c r="AD187" t="b">
        <f t="shared" si="67"/>
        <v>1</v>
      </c>
      <c r="AE187" s="2">
        <v>2</v>
      </c>
      <c r="AF187" s="4">
        <f t="shared" si="68"/>
        <v>-0.10500000000000043</v>
      </c>
      <c r="AG187" s="4">
        <f t="shared" si="69"/>
        <v>0.10500000000000043</v>
      </c>
      <c r="AH187" s="4">
        <f t="shared" si="74"/>
        <v>7.2499999999999787E-2</v>
      </c>
      <c r="AI187" s="4" t="e">
        <f t="shared" si="70"/>
        <v>#N/A</v>
      </c>
      <c r="AJ187" s="2" t="str">
        <f t="shared" si="71"/>
        <v>July</v>
      </c>
      <c r="AK187" s="2" t="str">
        <f t="shared" si="72"/>
        <v>31</v>
      </c>
      <c r="AL187" s="81">
        <f t="shared" si="73"/>
        <v>31.343842592592594</v>
      </c>
      <c r="AM187" s="81" t="e">
        <f>IF(AJ187='1Month'!$A$3,AL187,NA())</f>
        <v>#N/A</v>
      </c>
    </row>
    <row r="188" spans="1:39">
      <c r="A188" s="76">
        <v>43312</v>
      </c>
      <c r="B188" s="67">
        <v>0.3473148148148148</v>
      </c>
      <c r="C188" s="77">
        <v>43312</v>
      </c>
      <c r="D188" s="67">
        <v>5.5648148148148148E-2</v>
      </c>
      <c r="E188" s="68">
        <v>13.2</v>
      </c>
      <c r="F188" s="68">
        <v>4.9400000000000004</v>
      </c>
      <c r="G188" s="69">
        <v>18.09</v>
      </c>
      <c r="I188" s="69">
        <v>-38.4</v>
      </c>
      <c r="J188" s="69">
        <v>39.527999999999999</v>
      </c>
      <c r="K188" s="70">
        <v>89.2</v>
      </c>
      <c r="L188" s="4">
        <f t="shared" si="50"/>
        <v>17.98</v>
      </c>
      <c r="M188" s="80">
        <f t="shared" si="51"/>
        <v>43312.347314814811</v>
      </c>
      <c r="N188">
        <f t="shared" si="52"/>
        <v>2458330.5</v>
      </c>
      <c r="O188">
        <f t="shared" si="53"/>
        <v>8.3355555555555547</v>
      </c>
      <c r="P188">
        <f t="shared" si="59"/>
        <v>0.18577686516084874</v>
      </c>
      <c r="Q188">
        <f t="shared" si="60"/>
        <v>460.92976642839494</v>
      </c>
      <c r="R188">
        <f t="shared" si="61"/>
        <v>4.9297664283949416</v>
      </c>
      <c r="S188" s="10">
        <f t="shared" si="54"/>
        <v>21.492570828394943</v>
      </c>
      <c r="T188" s="4">
        <f t="shared" si="62"/>
        <v>17.982000000000003</v>
      </c>
      <c r="U188" s="4">
        <f t="shared" si="63"/>
        <v>3.7599999999999766E-2</v>
      </c>
      <c r="V188" s="4">
        <f t="shared" si="55"/>
        <v>17.995000000000001</v>
      </c>
      <c r="W188" s="4">
        <f t="shared" si="56"/>
        <v>18.080000000000002</v>
      </c>
      <c r="X188" s="4">
        <f t="shared" si="57"/>
        <v>17.89</v>
      </c>
      <c r="Y188" s="4">
        <f t="shared" si="64"/>
        <v>0.19000000000000128</v>
      </c>
      <c r="Z188" s="2">
        <f>ROW()</f>
        <v>188</v>
      </c>
      <c r="AA188" t="b">
        <f t="shared" si="65"/>
        <v>1</v>
      </c>
      <c r="AB188" s="4">
        <f t="shared" si="58"/>
        <v>17.98</v>
      </c>
      <c r="AC188" s="4" t="e">
        <f t="shared" si="66"/>
        <v>#N/A</v>
      </c>
      <c r="AD188" t="b">
        <f t="shared" si="67"/>
        <v>1</v>
      </c>
      <c r="AE188" s="2">
        <v>2</v>
      </c>
      <c r="AF188" s="4">
        <f t="shared" si="68"/>
        <v>-9.5000000000000639E-2</v>
      </c>
      <c r="AG188" s="4">
        <f t="shared" si="69"/>
        <v>9.5000000000000639E-2</v>
      </c>
      <c r="AH188" s="4">
        <f t="shared" si="74"/>
        <v>7.1388888888888502E-2</v>
      </c>
      <c r="AI188" s="4" t="e">
        <f t="shared" si="70"/>
        <v>#N/A</v>
      </c>
      <c r="AJ188" s="2" t="str">
        <f t="shared" si="71"/>
        <v>July</v>
      </c>
      <c r="AK188" s="2" t="str">
        <f t="shared" si="72"/>
        <v>31</v>
      </c>
      <c r="AL188" s="81">
        <f t="shared" si="73"/>
        <v>31.347314814814816</v>
      </c>
      <c r="AM188" s="81" t="e">
        <f>IF(AJ188='1Month'!$A$3,AL188,NA())</f>
        <v>#N/A</v>
      </c>
    </row>
    <row r="189" spans="1:39">
      <c r="A189" s="76">
        <v>43312</v>
      </c>
      <c r="B189" s="67">
        <v>0.35078703703703701</v>
      </c>
      <c r="C189" s="77">
        <v>43312</v>
      </c>
      <c r="D189" s="67">
        <v>5.9120370370370372E-2</v>
      </c>
      <c r="E189" s="68">
        <v>13.2</v>
      </c>
      <c r="F189" s="68">
        <v>4.9400000000000004</v>
      </c>
      <c r="G189" s="69">
        <v>18</v>
      </c>
      <c r="I189" s="69">
        <v>-38.4</v>
      </c>
      <c r="J189" s="69">
        <v>40.095999999999997</v>
      </c>
      <c r="K189" s="70">
        <v>89.2</v>
      </c>
      <c r="L189" s="4">
        <f t="shared" si="50"/>
        <v>17.89</v>
      </c>
      <c r="M189" s="80">
        <f t="shared" si="51"/>
        <v>43312.350787037038</v>
      </c>
      <c r="N189">
        <f t="shared" si="52"/>
        <v>2458330.5</v>
      </c>
      <c r="O189">
        <f t="shared" si="53"/>
        <v>8.4188888888888886</v>
      </c>
      <c r="P189">
        <f t="shared" si="59"/>
        <v>0.18577686516084874</v>
      </c>
      <c r="Q189">
        <f t="shared" si="60"/>
        <v>461.01332792083662</v>
      </c>
      <c r="R189">
        <f t="shared" si="61"/>
        <v>5.0133279208366162</v>
      </c>
      <c r="S189" s="10">
        <f t="shared" si="54"/>
        <v>21.576132320836617</v>
      </c>
      <c r="T189" s="4">
        <f t="shared" si="62"/>
        <v>17.972000000000001</v>
      </c>
      <c r="U189" s="4">
        <f t="shared" si="63"/>
        <v>4.1600000000000394E-2</v>
      </c>
      <c r="V189" s="4">
        <f t="shared" si="55"/>
        <v>17.984999999999999</v>
      </c>
      <c r="W189" s="4">
        <f t="shared" si="56"/>
        <v>18.05</v>
      </c>
      <c r="X189" s="4">
        <f t="shared" si="57"/>
        <v>17.89</v>
      </c>
      <c r="Y189" s="4">
        <f t="shared" si="64"/>
        <v>0.16000000000000014</v>
      </c>
      <c r="Z189" s="2">
        <f>ROW()</f>
        <v>189</v>
      </c>
      <c r="AA189" t="b">
        <f t="shared" si="65"/>
        <v>1</v>
      </c>
      <c r="AB189" s="4">
        <f t="shared" si="58"/>
        <v>17.89</v>
      </c>
      <c r="AC189" s="4" t="e">
        <f t="shared" si="66"/>
        <v>#N/A</v>
      </c>
      <c r="AD189" t="b">
        <f t="shared" si="67"/>
        <v>1</v>
      </c>
      <c r="AE189" s="2">
        <v>2</v>
      </c>
      <c r="AF189" s="4">
        <f t="shared" si="68"/>
        <v>-8.0000000000000071E-2</v>
      </c>
      <c r="AG189" s="4">
        <f t="shared" si="69"/>
        <v>8.0000000000000071E-2</v>
      </c>
      <c r="AH189" s="4">
        <f t="shared" si="74"/>
        <v>7.2500000000000078E-2</v>
      </c>
      <c r="AI189" s="4" t="e">
        <f t="shared" si="70"/>
        <v>#N/A</v>
      </c>
      <c r="AJ189" s="2" t="str">
        <f t="shared" si="71"/>
        <v>July</v>
      </c>
      <c r="AK189" s="2" t="str">
        <f t="shared" si="72"/>
        <v>31</v>
      </c>
      <c r="AL189" s="81">
        <f t="shared" si="73"/>
        <v>31.350787037037037</v>
      </c>
      <c r="AM189" s="81" t="e">
        <f>IF(AJ189='1Month'!$A$3,AL189,NA())</f>
        <v>#N/A</v>
      </c>
    </row>
    <row r="190" spans="1:39">
      <c r="A190" s="76">
        <v>43312</v>
      </c>
      <c r="B190" s="67">
        <v>0.35425925925925927</v>
      </c>
      <c r="C190" s="77">
        <v>43312</v>
      </c>
      <c r="D190" s="67">
        <v>6.2592592592592589E-2</v>
      </c>
      <c r="E190" s="68">
        <v>13.2</v>
      </c>
      <c r="F190" s="68">
        <v>4.9400000000000004</v>
      </c>
      <c r="G190" s="69">
        <v>18.100000000000001</v>
      </c>
      <c r="I190" s="69">
        <v>-38.5</v>
      </c>
      <c r="J190" s="69">
        <v>40.645000000000003</v>
      </c>
      <c r="K190" s="70">
        <v>89.1</v>
      </c>
      <c r="L190" s="4">
        <f t="shared" si="50"/>
        <v>17.990000000000002</v>
      </c>
      <c r="M190" s="80">
        <f t="shared" si="51"/>
        <v>43312.354259259257</v>
      </c>
      <c r="N190">
        <f t="shared" si="52"/>
        <v>2458330.5</v>
      </c>
      <c r="O190">
        <f t="shared" si="53"/>
        <v>8.5022222222222226</v>
      </c>
      <c r="P190">
        <f t="shared" si="59"/>
        <v>0.18577686516084874</v>
      </c>
      <c r="Q190">
        <f t="shared" si="60"/>
        <v>461.09688941327829</v>
      </c>
      <c r="R190">
        <f t="shared" si="61"/>
        <v>5.0968894132782907</v>
      </c>
      <c r="S190" s="10">
        <f t="shared" si="54"/>
        <v>21.659693813278292</v>
      </c>
      <c r="T190" s="4">
        <f t="shared" si="62"/>
        <v>17.96</v>
      </c>
      <c r="U190" s="4">
        <f t="shared" si="63"/>
        <v>4.8000000000000397E-2</v>
      </c>
      <c r="V190" s="4">
        <f t="shared" si="55"/>
        <v>17.965</v>
      </c>
      <c r="W190" s="4">
        <f t="shared" si="56"/>
        <v>18.05</v>
      </c>
      <c r="X190" s="4">
        <f t="shared" si="57"/>
        <v>17.89</v>
      </c>
      <c r="Y190" s="4">
        <f t="shared" si="64"/>
        <v>0.16000000000000014</v>
      </c>
      <c r="Z190" s="2">
        <f>ROW()</f>
        <v>190</v>
      </c>
      <c r="AA190" t="b">
        <f t="shared" si="65"/>
        <v>1</v>
      </c>
      <c r="AB190" s="4">
        <f t="shared" si="58"/>
        <v>17.990000000000002</v>
      </c>
      <c r="AC190" s="4" t="e">
        <f t="shared" si="66"/>
        <v>#N/A</v>
      </c>
      <c r="AD190" t="b">
        <f t="shared" si="67"/>
        <v>1</v>
      </c>
      <c r="AE190" s="2">
        <v>2</v>
      </c>
      <c r="AF190" s="4">
        <f t="shared" si="68"/>
        <v>-8.0000000000000071E-2</v>
      </c>
      <c r="AG190" s="4">
        <f t="shared" si="69"/>
        <v>8.0000000000000071E-2</v>
      </c>
      <c r="AH190" s="4">
        <f t="shared" si="74"/>
        <v>7.7500000000000277E-2</v>
      </c>
      <c r="AI190" s="4" t="e">
        <f t="shared" si="70"/>
        <v>#N/A</v>
      </c>
      <c r="AJ190" s="2" t="str">
        <f t="shared" si="71"/>
        <v>July</v>
      </c>
      <c r="AK190" s="2" t="str">
        <f t="shared" si="72"/>
        <v>31</v>
      </c>
      <c r="AL190" s="81">
        <f t="shared" si="73"/>
        <v>31.354259259259258</v>
      </c>
      <c r="AM190" s="81" t="e">
        <f>IF(AJ190='1Month'!$A$3,AL190,NA())</f>
        <v>#N/A</v>
      </c>
    </row>
    <row r="191" spans="1:39">
      <c r="A191" s="76">
        <v>43312</v>
      </c>
      <c r="B191" s="67">
        <v>0.35773148148148143</v>
      </c>
      <c r="C191" s="77">
        <v>43312</v>
      </c>
      <c r="D191" s="67">
        <v>6.6064814814814812E-2</v>
      </c>
      <c r="E191" s="68">
        <v>13.2</v>
      </c>
      <c r="F191" s="68">
        <v>4.9400000000000004</v>
      </c>
      <c r="G191" s="69">
        <v>18.16</v>
      </c>
      <c r="I191" s="69">
        <v>-38.5</v>
      </c>
      <c r="J191" s="69">
        <v>41.173999999999999</v>
      </c>
      <c r="K191" s="70">
        <v>89.1</v>
      </c>
      <c r="L191" s="4">
        <f t="shared" si="50"/>
        <v>18.05</v>
      </c>
      <c r="M191" s="80">
        <f t="shared" si="51"/>
        <v>43312.357731481483</v>
      </c>
      <c r="N191">
        <f t="shared" si="52"/>
        <v>2458330.5</v>
      </c>
      <c r="O191">
        <f t="shared" si="53"/>
        <v>8.5855555555555547</v>
      </c>
      <c r="P191">
        <f t="shared" si="59"/>
        <v>0.18577686516084874</v>
      </c>
      <c r="Q191">
        <f t="shared" si="60"/>
        <v>461.18045090571997</v>
      </c>
      <c r="R191">
        <f t="shared" si="61"/>
        <v>5.1804509057199652</v>
      </c>
      <c r="S191" s="10">
        <f t="shared" si="54"/>
        <v>21.743255305719966</v>
      </c>
      <c r="T191" s="4">
        <f t="shared" si="62"/>
        <v>17.962000000000003</v>
      </c>
      <c r="U191" s="4">
        <f t="shared" si="63"/>
        <v>4.6400000000000573E-2</v>
      </c>
      <c r="V191" s="4">
        <f t="shared" si="55"/>
        <v>17.935000000000002</v>
      </c>
      <c r="W191" s="4">
        <f t="shared" si="56"/>
        <v>18.05</v>
      </c>
      <c r="X191" s="4">
        <f t="shared" si="57"/>
        <v>17.89</v>
      </c>
      <c r="Y191" s="4">
        <f t="shared" si="64"/>
        <v>0.16000000000000014</v>
      </c>
      <c r="Z191" s="2">
        <f>ROW()</f>
        <v>191</v>
      </c>
      <c r="AA191" t="b">
        <f t="shared" si="65"/>
        <v>1</v>
      </c>
      <c r="AB191" s="4">
        <f t="shared" si="58"/>
        <v>18.05</v>
      </c>
      <c r="AC191" s="4" t="e">
        <f t="shared" si="66"/>
        <v>#N/A</v>
      </c>
      <c r="AD191" t="b">
        <f t="shared" si="67"/>
        <v>1</v>
      </c>
      <c r="AE191" s="2">
        <v>2</v>
      </c>
      <c r="AF191" s="4">
        <f t="shared" si="68"/>
        <v>-8.0000000000000071E-2</v>
      </c>
      <c r="AG191" s="4">
        <f t="shared" si="69"/>
        <v>8.0000000000000071E-2</v>
      </c>
      <c r="AH191" s="4">
        <f t="shared" si="74"/>
        <v>8.5833333333333428E-2</v>
      </c>
      <c r="AI191" s="4" t="e">
        <f t="shared" si="70"/>
        <v>#N/A</v>
      </c>
      <c r="AJ191" s="2" t="str">
        <f t="shared" si="71"/>
        <v>July</v>
      </c>
      <c r="AK191" s="2" t="str">
        <f t="shared" si="72"/>
        <v>31</v>
      </c>
      <c r="AL191" s="81">
        <f t="shared" si="73"/>
        <v>31.35773148148148</v>
      </c>
      <c r="AM191" s="81" t="e">
        <f>IF(AJ191='1Month'!$A$3,AL191,NA())</f>
        <v>#N/A</v>
      </c>
    </row>
    <row r="192" spans="1:39">
      <c r="A192" s="76">
        <v>43312</v>
      </c>
      <c r="B192" s="67">
        <v>0.36120370370370369</v>
      </c>
      <c r="C192" s="77">
        <v>43312</v>
      </c>
      <c r="D192" s="67">
        <v>6.9537037037037036E-2</v>
      </c>
      <c r="E192" s="68">
        <v>13.2</v>
      </c>
      <c r="F192" s="68">
        <v>4.9400000000000004</v>
      </c>
      <c r="G192" s="69">
        <v>18.059999999999999</v>
      </c>
      <c r="I192" s="69">
        <v>-38.6</v>
      </c>
      <c r="J192" s="69">
        <v>41.680999999999997</v>
      </c>
      <c r="K192" s="70">
        <v>89.1</v>
      </c>
      <c r="L192" s="4">
        <f t="shared" si="50"/>
        <v>17.95</v>
      </c>
      <c r="M192" s="80">
        <f t="shared" si="51"/>
        <v>43312.361203703702</v>
      </c>
      <c r="N192">
        <f t="shared" si="52"/>
        <v>2458330.5</v>
      </c>
      <c r="O192">
        <f t="shared" si="53"/>
        <v>8.6688888888888886</v>
      </c>
      <c r="P192">
        <f t="shared" si="59"/>
        <v>0.18577686516084874</v>
      </c>
      <c r="Q192">
        <f t="shared" si="60"/>
        <v>461.26401239816164</v>
      </c>
      <c r="R192">
        <f t="shared" si="61"/>
        <v>5.2640123981616398</v>
      </c>
      <c r="S192" s="10">
        <f t="shared" si="54"/>
        <v>21.826816798161641</v>
      </c>
      <c r="T192" s="4">
        <f t="shared" si="62"/>
        <v>17.932000000000002</v>
      </c>
      <c r="U192" s="4">
        <f t="shared" si="63"/>
        <v>5.4399999999999692E-2</v>
      </c>
      <c r="V192" s="4">
        <f t="shared" si="55"/>
        <v>17.935000000000002</v>
      </c>
      <c r="W192" s="4">
        <f t="shared" si="56"/>
        <v>18.05</v>
      </c>
      <c r="X192" s="4">
        <f t="shared" si="57"/>
        <v>17.84</v>
      </c>
      <c r="Y192" s="4">
        <f t="shared" si="64"/>
        <v>0.21000000000000085</v>
      </c>
      <c r="Z192" s="2">
        <f>ROW()</f>
        <v>192</v>
      </c>
      <c r="AA192" t="b">
        <f t="shared" si="65"/>
        <v>1</v>
      </c>
      <c r="AB192" s="4">
        <f t="shared" si="58"/>
        <v>17.95</v>
      </c>
      <c r="AC192" s="4" t="e">
        <f t="shared" si="66"/>
        <v>#N/A</v>
      </c>
      <c r="AD192" t="b">
        <f t="shared" si="67"/>
        <v>1</v>
      </c>
      <c r="AE192" s="2">
        <v>2</v>
      </c>
      <c r="AF192" s="4">
        <f t="shared" si="68"/>
        <v>-0.10500000000000043</v>
      </c>
      <c r="AG192" s="4">
        <f t="shared" si="69"/>
        <v>0.10500000000000043</v>
      </c>
      <c r="AH192" s="4">
        <f t="shared" si="74"/>
        <v>0.10111111111111093</v>
      </c>
      <c r="AI192" s="4" t="e">
        <f t="shared" si="70"/>
        <v>#N/A</v>
      </c>
      <c r="AJ192" s="2" t="str">
        <f t="shared" si="71"/>
        <v>July</v>
      </c>
      <c r="AK192" s="2" t="str">
        <f t="shared" si="72"/>
        <v>31</v>
      </c>
      <c r="AL192" s="81">
        <f t="shared" si="73"/>
        <v>31.361203703703705</v>
      </c>
      <c r="AM192" s="81" t="e">
        <f>IF(AJ192='1Month'!$A$3,AL192,NA())</f>
        <v>#N/A</v>
      </c>
    </row>
    <row r="193" spans="1:39">
      <c r="A193" s="76">
        <v>43312</v>
      </c>
      <c r="B193" s="67">
        <v>0.36467592592592596</v>
      </c>
      <c r="C193" s="77">
        <v>43312</v>
      </c>
      <c r="D193" s="67">
        <v>7.300925925925926E-2</v>
      </c>
      <c r="E193" s="68">
        <v>13.2</v>
      </c>
      <c r="F193" s="68">
        <v>4.9400000000000004</v>
      </c>
      <c r="G193" s="69">
        <v>18.03</v>
      </c>
      <c r="I193" s="69">
        <v>-38.6</v>
      </c>
      <c r="J193" s="69">
        <v>42.165999999999997</v>
      </c>
      <c r="K193" s="70">
        <v>89.1</v>
      </c>
      <c r="L193" s="4">
        <f t="shared" si="50"/>
        <v>17.920000000000002</v>
      </c>
      <c r="M193" s="80">
        <f t="shared" si="51"/>
        <v>43312.364675925928</v>
      </c>
      <c r="N193">
        <f t="shared" si="52"/>
        <v>2458330.5</v>
      </c>
      <c r="O193">
        <f t="shared" si="53"/>
        <v>8.7522222222222226</v>
      </c>
      <c r="P193">
        <f t="shared" si="59"/>
        <v>0.18577686516084874</v>
      </c>
      <c r="Q193">
        <f t="shared" si="60"/>
        <v>461.34757389060331</v>
      </c>
      <c r="R193">
        <f t="shared" si="61"/>
        <v>5.3475738906033143</v>
      </c>
      <c r="S193" s="10">
        <f t="shared" si="54"/>
        <v>21.910378290603315</v>
      </c>
      <c r="T193" s="4">
        <f t="shared" si="62"/>
        <v>17.876000000000001</v>
      </c>
      <c r="U193" s="4">
        <f t="shared" si="63"/>
        <v>5.6800000000000496E-2</v>
      </c>
      <c r="V193" s="4">
        <f t="shared" si="55"/>
        <v>17.910000000000004</v>
      </c>
      <c r="W193" s="4">
        <f t="shared" si="56"/>
        <v>18.05</v>
      </c>
      <c r="X193" s="4">
        <f t="shared" si="57"/>
        <v>17.77</v>
      </c>
      <c r="Y193" s="4">
        <f t="shared" si="64"/>
        <v>0.28000000000000114</v>
      </c>
      <c r="Z193" s="2">
        <f>ROW()</f>
        <v>193</v>
      </c>
      <c r="AA193" t="b">
        <f t="shared" si="65"/>
        <v>1</v>
      </c>
      <c r="AB193" s="4">
        <f t="shared" si="58"/>
        <v>17.920000000000002</v>
      </c>
      <c r="AC193" s="4" t="e">
        <f t="shared" si="66"/>
        <v>#N/A</v>
      </c>
      <c r="AD193" t="b">
        <f t="shared" si="67"/>
        <v>1</v>
      </c>
      <c r="AE193" s="2">
        <v>2</v>
      </c>
      <c r="AF193" s="4">
        <f t="shared" si="68"/>
        <v>-0.14000000000000057</v>
      </c>
      <c r="AG193" s="4">
        <f t="shared" si="69"/>
        <v>0.14000000000000057</v>
      </c>
      <c r="AH193" s="4">
        <f t="shared" si="74"/>
        <v>0.12069444444444481</v>
      </c>
      <c r="AI193" s="4" t="e">
        <f t="shared" si="70"/>
        <v>#N/A</v>
      </c>
      <c r="AJ193" s="2" t="str">
        <f t="shared" si="71"/>
        <v>July</v>
      </c>
      <c r="AK193" s="2" t="str">
        <f t="shared" si="72"/>
        <v>31</v>
      </c>
      <c r="AL193" s="81">
        <f t="shared" si="73"/>
        <v>31.364675925925926</v>
      </c>
      <c r="AM193" s="81" t="e">
        <f>IF(AJ193='1Month'!$A$3,AL193,NA())</f>
        <v>#N/A</v>
      </c>
    </row>
    <row r="194" spans="1:39">
      <c r="A194" s="76">
        <v>43312</v>
      </c>
      <c r="B194" s="67">
        <v>0.36814814814814811</v>
      </c>
      <c r="C194" s="77">
        <v>43312</v>
      </c>
      <c r="D194" s="67">
        <v>7.6481481481481484E-2</v>
      </c>
      <c r="E194" s="68">
        <v>13.2</v>
      </c>
      <c r="F194" s="68">
        <v>4.9400000000000004</v>
      </c>
      <c r="G194" s="69">
        <v>18.010000000000002</v>
      </c>
      <c r="I194" s="69">
        <v>-38.6</v>
      </c>
      <c r="J194" s="69">
        <v>42.628999999999998</v>
      </c>
      <c r="K194" s="70">
        <v>89.1</v>
      </c>
      <c r="L194" s="4">
        <f t="shared" si="50"/>
        <v>17.900000000000002</v>
      </c>
      <c r="M194" s="80">
        <f t="shared" si="51"/>
        <v>43312.368148148147</v>
      </c>
      <c r="N194">
        <f t="shared" si="52"/>
        <v>2458330.5</v>
      </c>
      <c r="O194">
        <f t="shared" si="53"/>
        <v>8.8355555555555547</v>
      </c>
      <c r="P194">
        <f t="shared" si="59"/>
        <v>0.18577686516084874</v>
      </c>
      <c r="Q194">
        <f t="shared" si="60"/>
        <v>461.43113538304499</v>
      </c>
      <c r="R194">
        <f t="shared" si="61"/>
        <v>5.4311353830449889</v>
      </c>
      <c r="S194" s="10">
        <f t="shared" si="54"/>
        <v>21.99393978304499</v>
      </c>
      <c r="T194" s="4">
        <f t="shared" si="62"/>
        <v>17.826000000000001</v>
      </c>
      <c r="U194" s="4">
        <f t="shared" si="63"/>
        <v>7.2800000000000864E-2</v>
      </c>
      <c r="V194" s="4">
        <f t="shared" si="55"/>
        <v>17.87</v>
      </c>
      <c r="W194" s="4">
        <f t="shared" si="56"/>
        <v>17.95</v>
      </c>
      <c r="X194" s="4">
        <f t="shared" si="57"/>
        <v>17.7</v>
      </c>
      <c r="Y194" s="4">
        <f t="shared" si="64"/>
        <v>0.25</v>
      </c>
      <c r="Z194" s="2">
        <f>ROW()</f>
        <v>194</v>
      </c>
      <c r="AA194" t="b">
        <f t="shared" si="65"/>
        <v>1</v>
      </c>
      <c r="AB194" s="4">
        <f t="shared" si="58"/>
        <v>17.900000000000002</v>
      </c>
      <c r="AC194" s="4" t="e">
        <f t="shared" si="66"/>
        <v>#N/A</v>
      </c>
      <c r="AD194" t="b">
        <f t="shared" si="67"/>
        <v>1</v>
      </c>
      <c r="AE194" s="2">
        <v>2</v>
      </c>
      <c r="AF194" s="4">
        <f t="shared" si="68"/>
        <v>-0.125</v>
      </c>
      <c r="AG194" s="4">
        <f t="shared" si="69"/>
        <v>0.125</v>
      </c>
      <c r="AH194" s="4">
        <f t="shared" si="74"/>
        <v>0.13527777777777791</v>
      </c>
      <c r="AI194" s="4" t="e">
        <f t="shared" si="70"/>
        <v>#N/A</v>
      </c>
      <c r="AJ194" s="2" t="str">
        <f t="shared" si="71"/>
        <v>July</v>
      </c>
      <c r="AK194" s="2" t="str">
        <f t="shared" si="72"/>
        <v>31</v>
      </c>
      <c r="AL194" s="81">
        <f t="shared" si="73"/>
        <v>31.368148148148148</v>
      </c>
      <c r="AM194" s="81" t="e">
        <f>IF(AJ194='1Month'!$A$3,AL194,NA())</f>
        <v>#N/A</v>
      </c>
    </row>
    <row r="195" spans="1:39">
      <c r="A195" s="76">
        <v>43312</v>
      </c>
      <c r="B195" s="67">
        <v>0.37162037037037038</v>
      </c>
      <c r="C195" s="77">
        <v>43312</v>
      </c>
      <c r="D195" s="67">
        <v>7.9953703703703707E-2</v>
      </c>
      <c r="E195" s="68">
        <v>13.2</v>
      </c>
      <c r="F195" s="68">
        <v>4.9400000000000004</v>
      </c>
      <c r="G195" s="69">
        <v>17.95</v>
      </c>
      <c r="I195" s="69">
        <v>-38.700000000000003</v>
      </c>
      <c r="J195" s="69">
        <v>43.067999999999998</v>
      </c>
      <c r="K195" s="70">
        <v>89</v>
      </c>
      <c r="L195" s="4">
        <f t="shared" si="50"/>
        <v>17.84</v>
      </c>
      <c r="M195" s="80">
        <f t="shared" si="51"/>
        <v>43312.371620370373</v>
      </c>
      <c r="N195">
        <f t="shared" si="52"/>
        <v>2458330.5</v>
      </c>
      <c r="O195">
        <f t="shared" si="53"/>
        <v>8.9188888888888886</v>
      </c>
      <c r="P195">
        <f t="shared" si="59"/>
        <v>0.18577686516084874</v>
      </c>
      <c r="Q195">
        <f t="shared" si="60"/>
        <v>461.51469687548661</v>
      </c>
      <c r="R195">
        <f t="shared" si="61"/>
        <v>5.5146968754866066</v>
      </c>
      <c r="S195" s="10">
        <f t="shared" si="54"/>
        <v>22.077501275486608</v>
      </c>
      <c r="T195" s="4">
        <f t="shared" si="62"/>
        <v>17.766000000000002</v>
      </c>
      <c r="U195" s="4">
        <f t="shared" si="63"/>
        <v>8.4799999999999903E-2</v>
      </c>
      <c r="V195" s="4">
        <f t="shared" si="55"/>
        <v>17.805</v>
      </c>
      <c r="W195" s="4">
        <f t="shared" si="56"/>
        <v>17.920000000000002</v>
      </c>
      <c r="X195" s="4">
        <f t="shared" si="57"/>
        <v>17.62</v>
      </c>
      <c r="Y195" s="4">
        <f t="shared" si="64"/>
        <v>0.30000000000000071</v>
      </c>
      <c r="Z195" s="2">
        <f>ROW()</f>
        <v>195</v>
      </c>
      <c r="AA195" t="b">
        <f t="shared" si="65"/>
        <v>1</v>
      </c>
      <c r="AB195" s="4">
        <f t="shared" si="58"/>
        <v>17.84</v>
      </c>
      <c r="AC195" s="4" t="e">
        <f t="shared" si="66"/>
        <v>#N/A</v>
      </c>
      <c r="AD195" t="b">
        <f t="shared" si="67"/>
        <v>1</v>
      </c>
      <c r="AE195" s="2">
        <v>2</v>
      </c>
      <c r="AF195" s="4">
        <f t="shared" si="68"/>
        <v>-0.15000000000000036</v>
      </c>
      <c r="AG195" s="4">
        <f t="shared" si="69"/>
        <v>0.15000000000000036</v>
      </c>
      <c r="AH195" s="4">
        <f t="shared" si="74"/>
        <v>0.14750000000000027</v>
      </c>
      <c r="AI195" s="4" t="e">
        <f t="shared" si="70"/>
        <v>#N/A</v>
      </c>
      <c r="AJ195" s="2" t="str">
        <f t="shared" si="71"/>
        <v>July</v>
      </c>
      <c r="AK195" s="2" t="str">
        <f t="shared" si="72"/>
        <v>31</v>
      </c>
      <c r="AL195" s="81">
        <f t="shared" si="73"/>
        <v>31.371620370370369</v>
      </c>
      <c r="AM195" s="81" t="e">
        <f>IF(AJ195='1Month'!$A$3,AL195,NA())</f>
        <v>#N/A</v>
      </c>
    </row>
    <row r="196" spans="1:39">
      <c r="A196" s="76">
        <v>43312</v>
      </c>
      <c r="B196" s="67">
        <v>0.37509259259259259</v>
      </c>
      <c r="C196" s="77">
        <v>43312</v>
      </c>
      <c r="D196" s="67">
        <v>8.3425925925925917E-2</v>
      </c>
      <c r="E196" s="68">
        <v>12.8</v>
      </c>
      <c r="F196" s="68">
        <v>4.9400000000000004</v>
      </c>
      <c r="G196" s="69">
        <v>17.88</v>
      </c>
      <c r="I196" s="69">
        <v>-38.700000000000003</v>
      </c>
      <c r="J196" s="69">
        <v>43.484000000000002</v>
      </c>
      <c r="K196" s="70">
        <v>89</v>
      </c>
      <c r="L196" s="4">
        <f t="shared" si="50"/>
        <v>17.77</v>
      </c>
      <c r="M196" s="80">
        <f t="shared" si="51"/>
        <v>43312.375092592592</v>
      </c>
      <c r="N196">
        <f t="shared" si="52"/>
        <v>2458330.5</v>
      </c>
      <c r="O196">
        <f t="shared" si="53"/>
        <v>9.0022222222222226</v>
      </c>
      <c r="P196">
        <f t="shared" si="59"/>
        <v>0.18577686516084874</v>
      </c>
      <c r="Q196">
        <f t="shared" si="60"/>
        <v>461.59825836792828</v>
      </c>
      <c r="R196">
        <f t="shared" si="61"/>
        <v>5.5982583679282811</v>
      </c>
      <c r="S196" s="10">
        <f t="shared" si="54"/>
        <v>22.161062767928282</v>
      </c>
      <c r="T196" s="4">
        <f t="shared" si="62"/>
        <v>17.706</v>
      </c>
      <c r="U196" s="4">
        <f t="shared" si="63"/>
        <v>7.9199999999999451E-2</v>
      </c>
      <c r="V196" s="4">
        <f t="shared" si="55"/>
        <v>17.734999999999999</v>
      </c>
      <c r="W196" s="4">
        <f t="shared" si="56"/>
        <v>17.900000000000002</v>
      </c>
      <c r="X196" s="4">
        <f t="shared" si="57"/>
        <v>17.600000000000001</v>
      </c>
      <c r="Y196" s="4">
        <f t="shared" si="64"/>
        <v>0.30000000000000071</v>
      </c>
      <c r="Z196" s="2">
        <f>ROW()</f>
        <v>196</v>
      </c>
      <c r="AA196" t="b">
        <f t="shared" si="65"/>
        <v>1</v>
      </c>
      <c r="AB196" s="4">
        <f t="shared" si="58"/>
        <v>17.77</v>
      </c>
      <c r="AC196" s="4" t="e">
        <f t="shared" si="66"/>
        <v>#N/A</v>
      </c>
      <c r="AD196" t="b">
        <f t="shared" si="67"/>
        <v>1</v>
      </c>
      <c r="AE196" s="2">
        <v>2</v>
      </c>
      <c r="AF196" s="4">
        <f t="shared" si="68"/>
        <v>-0.15000000000000036</v>
      </c>
      <c r="AG196" s="4">
        <f t="shared" si="69"/>
        <v>0.15000000000000036</v>
      </c>
      <c r="AH196" s="4">
        <f t="shared" si="74"/>
        <v>0.13999999999999999</v>
      </c>
      <c r="AI196" s="4" t="e">
        <f t="shared" si="70"/>
        <v>#N/A</v>
      </c>
      <c r="AJ196" s="2" t="str">
        <f t="shared" si="71"/>
        <v>July</v>
      </c>
      <c r="AK196" s="2" t="str">
        <f t="shared" si="72"/>
        <v>31</v>
      </c>
      <c r="AL196" s="81">
        <f t="shared" si="73"/>
        <v>31.375092592592594</v>
      </c>
      <c r="AM196" s="81" t="e">
        <f>IF(AJ196='1Month'!$A$3,AL196,NA())</f>
        <v>#N/A</v>
      </c>
    </row>
    <row r="197" spans="1:39">
      <c r="A197" s="76">
        <v>43312</v>
      </c>
      <c r="B197" s="67">
        <v>0.3785648148148148</v>
      </c>
      <c r="C197" s="77">
        <v>43312</v>
      </c>
      <c r="D197" s="67">
        <v>8.6898148148148155E-2</v>
      </c>
      <c r="E197" s="68">
        <v>12.8</v>
      </c>
      <c r="F197" s="68">
        <v>4.9400000000000004</v>
      </c>
      <c r="G197" s="69">
        <v>17.809999999999999</v>
      </c>
      <c r="I197" s="69">
        <v>-38.799999999999997</v>
      </c>
      <c r="J197" s="69">
        <v>43.874000000000002</v>
      </c>
      <c r="K197" s="70">
        <v>89</v>
      </c>
      <c r="L197" s="4">
        <f t="shared" si="50"/>
        <v>17.7</v>
      </c>
      <c r="M197" s="80">
        <f t="shared" si="51"/>
        <v>43312.378564814811</v>
      </c>
      <c r="N197">
        <f t="shared" si="52"/>
        <v>2458330.5</v>
      </c>
      <c r="O197">
        <f t="shared" si="53"/>
        <v>9.0855555555555547</v>
      </c>
      <c r="P197">
        <f t="shared" si="59"/>
        <v>0.18577686516084874</v>
      </c>
      <c r="Q197">
        <f t="shared" si="60"/>
        <v>461.68181986036996</v>
      </c>
      <c r="R197">
        <f t="shared" si="61"/>
        <v>5.6818198603699557</v>
      </c>
      <c r="S197" s="10">
        <f t="shared" si="54"/>
        <v>22.244624260369957</v>
      </c>
      <c r="T197" s="4">
        <f t="shared" si="62"/>
        <v>17.655999999999999</v>
      </c>
      <c r="U197" s="4">
        <f t="shared" si="63"/>
        <v>6.3199999999999076E-2</v>
      </c>
      <c r="V197" s="4">
        <f t="shared" si="55"/>
        <v>17.66</v>
      </c>
      <c r="W197" s="4">
        <f t="shared" si="56"/>
        <v>17.84</v>
      </c>
      <c r="X197" s="4">
        <f t="shared" si="57"/>
        <v>17.59</v>
      </c>
      <c r="Y197" s="4">
        <f t="shared" si="64"/>
        <v>0.25</v>
      </c>
      <c r="Z197" s="2">
        <f>ROW()</f>
        <v>197</v>
      </c>
      <c r="AA197" t="b">
        <f t="shared" si="65"/>
        <v>1</v>
      </c>
      <c r="AB197" s="4">
        <f t="shared" si="58"/>
        <v>17.7</v>
      </c>
      <c r="AC197" s="4" t="e">
        <f t="shared" si="66"/>
        <v>#N/A</v>
      </c>
      <c r="AD197" t="b">
        <f t="shared" si="67"/>
        <v>1</v>
      </c>
      <c r="AE197" s="2">
        <v>2</v>
      </c>
      <c r="AF197" s="4">
        <f t="shared" si="68"/>
        <v>-0.125</v>
      </c>
      <c r="AG197" s="4">
        <f t="shared" si="69"/>
        <v>0.125</v>
      </c>
      <c r="AH197" s="4">
        <f t="shared" si="74"/>
        <v>0.11541666666666679</v>
      </c>
      <c r="AI197" s="4" t="e">
        <f t="shared" si="70"/>
        <v>#N/A</v>
      </c>
      <c r="AJ197" s="2" t="str">
        <f t="shared" si="71"/>
        <v>July</v>
      </c>
      <c r="AK197" s="2" t="str">
        <f t="shared" si="72"/>
        <v>31</v>
      </c>
      <c r="AL197" s="81">
        <f t="shared" si="73"/>
        <v>31.378564814814816</v>
      </c>
      <c r="AM197" s="81" t="e">
        <f>IF(AJ197='1Month'!$A$3,AL197,NA())</f>
        <v>#N/A</v>
      </c>
    </row>
    <row r="198" spans="1:39">
      <c r="A198" s="76">
        <v>43312</v>
      </c>
      <c r="B198" s="67">
        <v>0.38203703703703701</v>
      </c>
      <c r="C198" s="77">
        <v>43312</v>
      </c>
      <c r="D198" s="67">
        <v>9.0370370370370379E-2</v>
      </c>
      <c r="E198" s="68">
        <v>12.5</v>
      </c>
      <c r="F198" s="68">
        <v>4.9400000000000004</v>
      </c>
      <c r="G198" s="69">
        <v>17.73</v>
      </c>
      <c r="I198" s="69">
        <v>-38.799999999999997</v>
      </c>
      <c r="J198" s="69">
        <v>44.24</v>
      </c>
      <c r="K198" s="70">
        <v>89</v>
      </c>
      <c r="L198" s="4">
        <f t="shared" si="50"/>
        <v>17.62</v>
      </c>
      <c r="M198" s="80">
        <f t="shared" si="51"/>
        <v>43312.382037037038</v>
      </c>
      <c r="N198">
        <f t="shared" si="52"/>
        <v>2458330.5</v>
      </c>
      <c r="O198">
        <f t="shared" si="53"/>
        <v>9.1688888888888886</v>
      </c>
      <c r="P198">
        <f t="shared" si="59"/>
        <v>0.18577686516084874</v>
      </c>
      <c r="Q198">
        <f t="shared" si="60"/>
        <v>461.76538135281163</v>
      </c>
      <c r="R198">
        <f t="shared" si="61"/>
        <v>5.7653813528116302</v>
      </c>
      <c r="S198" s="10">
        <f t="shared" si="54"/>
        <v>22.328185752811631</v>
      </c>
      <c r="T198" s="4">
        <f t="shared" si="62"/>
        <v>17.622000000000003</v>
      </c>
      <c r="U198" s="4">
        <f t="shared" si="63"/>
        <v>3.1200000000001182E-2</v>
      </c>
      <c r="V198" s="4">
        <f t="shared" si="55"/>
        <v>17.61</v>
      </c>
      <c r="W198" s="4">
        <f t="shared" si="56"/>
        <v>17.77</v>
      </c>
      <c r="X198" s="4">
        <f t="shared" si="57"/>
        <v>17.59</v>
      </c>
      <c r="Y198" s="4">
        <f t="shared" si="64"/>
        <v>0.17999999999999972</v>
      </c>
      <c r="Z198" s="2">
        <f>ROW()</f>
        <v>198</v>
      </c>
      <c r="AA198" t="b">
        <f t="shared" si="65"/>
        <v>1</v>
      </c>
      <c r="AB198" s="4">
        <f t="shared" si="58"/>
        <v>17.62</v>
      </c>
      <c r="AC198" s="4" t="e">
        <f t="shared" si="66"/>
        <v>#N/A</v>
      </c>
      <c r="AD198" t="b">
        <f t="shared" si="67"/>
        <v>1</v>
      </c>
      <c r="AE198" s="2">
        <v>2</v>
      </c>
      <c r="AF198" s="4">
        <f t="shared" si="68"/>
        <v>-8.9999999999999858E-2</v>
      </c>
      <c r="AG198" s="4">
        <f t="shared" si="69"/>
        <v>8.9999999999999858E-2</v>
      </c>
      <c r="AH198" s="4">
        <f t="shared" si="74"/>
        <v>9.8888888888888957E-2</v>
      </c>
      <c r="AI198" s="4" t="e">
        <f t="shared" si="70"/>
        <v>#N/A</v>
      </c>
      <c r="AJ198" s="2" t="str">
        <f t="shared" si="71"/>
        <v>July</v>
      </c>
      <c r="AK198" s="2" t="str">
        <f t="shared" si="72"/>
        <v>31</v>
      </c>
      <c r="AL198" s="81">
        <f t="shared" si="73"/>
        <v>31.382037037037037</v>
      </c>
      <c r="AM198" s="81" t="e">
        <f>IF(AJ198='1Month'!$A$3,AL198,NA())</f>
        <v>#N/A</v>
      </c>
    </row>
    <row r="199" spans="1:39">
      <c r="A199" s="76">
        <v>43312</v>
      </c>
      <c r="B199" s="67">
        <v>0.38550925925925927</v>
      </c>
      <c r="C199" s="77">
        <v>43312</v>
      </c>
      <c r="D199" s="67">
        <v>9.3842592592592589E-2</v>
      </c>
      <c r="E199" s="68">
        <v>12.5</v>
      </c>
      <c r="F199" s="68">
        <v>4.9400000000000004</v>
      </c>
      <c r="G199" s="69">
        <v>17.71</v>
      </c>
      <c r="I199" s="69">
        <v>-38.799999999999997</v>
      </c>
      <c r="J199" s="69">
        <v>44.579000000000001</v>
      </c>
      <c r="K199" s="70">
        <v>89</v>
      </c>
      <c r="L199" s="4">
        <f t="shared" si="50"/>
        <v>17.600000000000001</v>
      </c>
      <c r="M199" s="80">
        <f t="shared" si="51"/>
        <v>43312.385509259257</v>
      </c>
      <c r="N199">
        <f t="shared" si="52"/>
        <v>2458330.5</v>
      </c>
      <c r="O199">
        <f t="shared" si="53"/>
        <v>9.2522222222222226</v>
      </c>
      <c r="P199">
        <f t="shared" si="59"/>
        <v>0.18577686516084874</v>
      </c>
      <c r="Q199">
        <f t="shared" si="60"/>
        <v>461.8489428452533</v>
      </c>
      <c r="R199">
        <f t="shared" si="61"/>
        <v>5.8489428452533048</v>
      </c>
      <c r="S199" s="10">
        <f t="shared" si="54"/>
        <v>22.411747245253306</v>
      </c>
      <c r="T199" s="4">
        <f t="shared" si="62"/>
        <v>17.61</v>
      </c>
      <c r="U199" s="4">
        <f t="shared" si="63"/>
        <v>1.599999999999966E-2</v>
      </c>
      <c r="V199" s="4">
        <f t="shared" si="55"/>
        <v>17.61</v>
      </c>
      <c r="W199" s="4">
        <f t="shared" si="56"/>
        <v>17.7</v>
      </c>
      <c r="X199" s="4">
        <f t="shared" si="57"/>
        <v>17.59</v>
      </c>
      <c r="Y199" s="4">
        <f t="shared" si="64"/>
        <v>0.10999999999999943</v>
      </c>
      <c r="Z199" s="2">
        <f>ROW()</f>
        <v>199</v>
      </c>
      <c r="AA199" t="b">
        <f t="shared" si="65"/>
        <v>1</v>
      </c>
      <c r="AB199" s="4">
        <f t="shared" si="58"/>
        <v>17.600000000000001</v>
      </c>
      <c r="AC199" s="4" t="e">
        <f t="shared" si="66"/>
        <v>#N/A</v>
      </c>
      <c r="AD199" t="b">
        <f t="shared" si="67"/>
        <v>1</v>
      </c>
      <c r="AE199" s="2">
        <v>2</v>
      </c>
      <c r="AF199" s="4">
        <f t="shared" si="68"/>
        <v>-5.4999999999999716E-2</v>
      </c>
      <c r="AG199" s="4">
        <f t="shared" si="69"/>
        <v>5.4999999999999716E-2</v>
      </c>
      <c r="AH199" s="4">
        <f t="shared" si="74"/>
        <v>9.1666666666666494E-2</v>
      </c>
      <c r="AI199" s="4" t="e">
        <f t="shared" si="70"/>
        <v>#N/A</v>
      </c>
      <c r="AJ199" s="2" t="str">
        <f t="shared" si="71"/>
        <v>July</v>
      </c>
      <c r="AK199" s="2" t="str">
        <f t="shared" si="72"/>
        <v>31</v>
      </c>
      <c r="AL199" s="81">
        <f t="shared" si="73"/>
        <v>31.385509259259258</v>
      </c>
      <c r="AM199" s="81" t="e">
        <f>IF(AJ199='1Month'!$A$3,AL199,NA())</f>
        <v>#N/A</v>
      </c>
    </row>
    <row r="200" spans="1:39">
      <c r="A200" s="76">
        <v>43312</v>
      </c>
      <c r="B200" s="67">
        <v>0.38898148148148143</v>
      </c>
      <c r="C200" s="77">
        <v>43312</v>
      </c>
      <c r="D200" s="67">
        <v>9.7314814814814812E-2</v>
      </c>
      <c r="E200" s="68">
        <v>12.5</v>
      </c>
      <c r="F200" s="68">
        <v>4.9400000000000004</v>
      </c>
      <c r="G200" s="69">
        <v>17.7</v>
      </c>
      <c r="I200" s="69">
        <v>-38.9</v>
      </c>
      <c r="J200" s="69">
        <v>44.892000000000003</v>
      </c>
      <c r="K200" s="70">
        <v>88.9</v>
      </c>
      <c r="L200" s="4">
        <f t="shared" si="50"/>
        <v>17.59</v>
      </c>
      <c r="M200" s="80">
        <f t="shared" si="51"/>
        <v>43312.388981481483</v>
      </c>
      <c r="N200">
        <f t="shared" si="52"/>
        <v>2458330.5</v>
      </c>
      <c r="O200">
        <f t="shared" si="53"/>
        <v>9.3355555555555547</v>
      </c>
      <c r="P200">
        <f t="shared" si="59"/>
        <v>0.18577686516084874</v>
      </c>
      <c r="Q200">
        <f t="shared" si="60"/>
        <v>461.93250433769498</v>
      </c>
      <c r="R200">
        <f t="shared" si="61"/>
        <v>5.9325043376949793</v>
      </c>
      <c r="S200" s="10">
        <f t="shared" si="54"/>
        <v>22.49530873769498</v>
      </c>
      <c r="T200" s="4">
        <f t="shared" si="62"/>
        <v>17.630000000000003</v>
      </c>
      <c r="U200" s="4">
        <f t="shared" si="63"/>
        <v>3.9999999999999855E-2</v>
      </c>
      <c r="V200" s="4">
        <f t="shared" si="55"/>
        <v>17.61</v>
      </c>
      <c r="W200" s="4">
        <f t="shared" si="56"/>
        <v>17.72</v>
      </c>
      <c r="X200" s="4">
        <f t="shared" si="57"/>
        <v>17.59</v>
      </c>
      <c r="Y200" s="4">
        <f t="shared" si="64"/>
        <v>0.12999999999999901</v>
      </c>
      <c r="Z200" s="2">
        <f>ROW()</f>
        <v>200</v>
      </c>
      <c r="AA200" t="b">
        <f t="shared" si="65"/>
        <v>1</v>
      </c>
      <c r="AB200" s="4">
        <f t="shared" si="58"/>
        <v>17.59</v>
      </c>
      <c r="AC200" s="4" t="e">
        <f t="shared" si="66"/>
        <v>#N/A</v>
      </c>
      <c r="AD200" t="b">
        <f t="shared" si="67"/>
        <v>1</v>
      </c>
      <c r="AE200" s="2">
        <v>2</v>
      </c>
      <c r="AF200" s="4">
        <f t="shared" si="68"/>
        <v>-6.4999999999999503E-2</v>
      </c>
      <c r="AG200" s="4">
        <f t="shared" si="69"/>
        <v>6.4999999999999503E-2</v>
      </c>
      <c r="AH200" s="4">
        <f t="shared" si="74"/>
        <v>8.6666666666666295E-2</v>
      </c>
      <c r="AI200" s="4" t="e">
        <f t="shared" si="70"/>
        <v>#N/A</v>
      </c>
      <c r="AJ200" s="2" t="str">
        <f t="shared" si="71"/>
        <v>July</v>
      </c>
      <c r="AK200" s="2" t="str">
        <f t="shared" si="72"/>
        <v>31</v>
      </c>
      <c r="AL200" s="81">
        <f t="shared" si="73"/>
        <v>31.38898148148148</v>
      </c>
      <c r="AM200" s="81" t="e">
        <f>IF(AJ200='1Month'!$A$3,AL200,NA())</f>
        <v>#N/A</v>
      </c>
    </row>
    <row r="201" spans="1:39">
      <c r="A201" s="76">
        <v>43312</v>
      </c>
      <c r="B201" s="67">
        <v>0.39245370370370369</v>
      </c>
      <c r="C201" s="77">
        <v>43312</v>
      </c>
      <c r="D201" s="67">
        <v>0.10078703703703702</v>
      </c>
      <c r="E201" s="68">
        <v>12.5</v>
      </c>
      <c r="F201" s="68">
        <v>4.9400000000000004</v>
      </c>
      <c r="G201" s="69">
        <v>17.71</v>
      </c>
      <c r="I201" s="69">
        <v>-38.9</v>
      </c>
      <c r="J201" s="69">
        <v>45.177999999999997</v>
      </c>
      <c r="K201" s="70">
        <v>88.9</v>
      </c>
      <c r="L201" s="4">
        <f t="shared" si="50"/>
        <v>17.600000000000001</v>
      </c>
      <c r="M201" s="80">
        <f t="shared" si="51"/>
        <v>43312.392453703702</v>
      </c>
      <c r="N201">
        <f t="shared" si="52"/>
        <v>2458330.5</v>
      </c>
      <c r="O201">
        <f t="shared" si="53"/>
        <v>9.4188888888888886</v>
      </c>
      <c r="P201">
        <f t="shared" si="59"/>
        <v>0.18577686516084874</v>
      </c>
      <c r="Q201">
        <f t="shared" si="60"/>
        <v>462.01606583013665</v>
      </c>
      <c r="R201">
        <f t="shared" si="61"/>
        <v>6.0160658301366539</v>
      </c>
      <c r="S201" s="10">
        <f t="shared" si="54"/>
        <v>22.578870230136655</v>
      </c>
      <c r="T201" s="4">
        <f t="shared" si="62"/>
        <v>17.666</v>
      </c>
      <c r="U201" s="4">
        <f t="shared" si="63"/>
        <v>6.7199999999999704E-2</v>
      </c>
      <c r="V201" s="4">
        <f t="shared" si="55"/>
        <v>17.62</v>
      </c>
      <c r="W201" s="4">
        <f t="shared" si="56"/>
        <v>17.78</v>
      </c>
      <c r="X201" s="4">
        <f t="shared" si="57"/>
        <v>17.59</v>
      </c>
      <c r="Y201" s="4">
        <f t="shared" si="64"/>
        <v>0.19000000000000128</v>
      </c>
      <c r="Z201" s="2">
        <f>ROW()</f>
        <v>201</v>
      </c>
      <c r="AA201" t="b">
        <f t="shared" si="65"/>
        <v>1</v>
      </c>
      <c r="AB201" s="4">
        <f t="shared" si="58"/>
        <v>17.600000000000001</v>
      </c>
      <c r="AC201" s="4" t="e">
        <f t="shared" si="66"/>
        <v>#N/A</v>
      </c>
      <c r="AD201" t="b">
        <f t="shared" si="67"/>
        <v>1</v>
      </c>
      <c r="AE201" s="2">
        <v>2</v>
      </c>
      <c r="AF201" s="4">
        <f t="shared" si="68"/>
        <v>-9.5000000000000639E-2</v>
      </c>
      <c r="AG201" s="4">
        <f t="shared" si="69"/>
        <v>9.5000000000000639E-2</v>
      </c>
      <c r="AH201" s="4">
        <f t="shared" si="74"/>
        <v>8.6666666666666295E-2</v>
      </c>
      <c r="AI201" s="4" t="e">
        <f t="shared" si="70"/>
        <v>#N/A</v>
      </c>
      <c r="AJ201" s="2" t="str">
        <f t="shared" si="71"/>
        <v>July</v>
      </c>
      <c r="AK201" s="2" t="str">
        <f t="shared" si="72"/>
        <v>31</v>
      </c>
      <c r="AL201" s="81">
        <f t="shared" si="73"/>
        <v>31.392453703703705</v>
      </c>
      <c r="AM201" s="81" t="e">
        <f>IF(AJ201='1Month'!$A$3,AL201,NA())</f>
        <v>#N/A</v>
      </c>
    </row>
    <row r="202" spans="1:39">
      <c r="A202" s="76">
        <v>43312</v>
      </c>
      <c r="B202" s="67">
        <v>0.39592592592592596</v>
      </c>
      <c r="C202" s="77">
        <v>43312</v>
      </c>
      <c r="D202" s="67">
        <v>0.10425925925925926</v>
      </c>
      <c r="E202" s="68">
        <v>12.2</v>
      </c>
      <c r="F202" s="68">
        <v>4.9400000000000004</v>
      </c>
      <c r="G202" s="69">
        <v>17.75</v>
      </c>
      <c r="I202" s="69">
        <v>-38.9</v>
      </c>
      <c r="J202" s="69">
        <v>45.436999999999998</v>
      </c>
      <c r="K202" s="70">
        <v>88.9</v>
      </c>
      <c r="L202" s="4">
        <f t="shared" si="50"/>
        <v>17.64</v>
      </c>
      <c r="M202" s="80">
        <f t="shared" si="51"/>
        <v>43312.395925925928</v>
      </c>
      <c r="N202">
        <f t="shared" si="52"/>
        <v>2458330.5</v>
      </c>
      <c r="O202">
        <f t="shared" si="53"/>
        <v>9.5022222222222226</v>
      </c>
      <c r="P202">
        <f t="shared" si="59"/>
        <v>0.18577686516084874</v>
      </c>
      <c r="Q202">
        <f t="shared" si="60"/>
        <v>462.09962732257827</v>
      </c>
      <c r="R202">
        <f t="shared" si="61"/>
        <v>6.0996273225782716</v>
      </c>
      <c r="S202" s="10">
        <f t="shared" si="54"/>
        <v>22.662431722578273</v>
      </c>
      <c r="T202" s="4">
        <f t="shared" si="62"/>
        <v>17.716000000000001</v>
      </c>
      <c r="U202" s="4">
        <f t="shared" si="63"/>
        <v>7.6799999999999355E-2</v>
      </c>
      <c r="V202" s="4">
        <f t="shared" si="55"/>
        <v>17.68</v>
      </c>
      <c r="W202" s="4">
        <f t="shared" si="56"/>
        <v>17.84</v>
      </c>
      <c r="X202" s="4">
        <f t="shared" si="57"/>
        <v>17.59</v>
      </c>
      <c r="Y202" s="4">
        <f t="shared" si="64"/>
        <v>0.25</v>
      </c>
      <c r="Z202" s="2">
        <f>ROW()</f>
        <v>202</v>
      </c>
      <c r="AA202" t="b">
        <f t="shared" si="65"/>
        <v>1</v>
      </c>
      <c r="AB202" s="4">
        <f t="shared" si="58"/>
        <v>17.64</v>
      </c>
      <c r="AC202" s="4" t="e">
        <f t="shared" si="66"/>
        <v>#N/A</v>
      </c>
      <c r="AD202" t="b">
        <f t="shared" si="67"/>
        <v>1</v>
      </c>
      <c r="AE202" s="2">
        <v>2</v>
      </c>
      <c r="AF202" s="4">
        <f t="shared" si="68"/>
        <v>-0.125</v>
      </c>
      <c r="AG202" s="4">
        <f t="shared" si="69"/>
        <v>0.125</v>
      </c>
      <c r="AH202" s="4">
        <f t="shared" si="74"/>
        <v>9.4166666666666288E-2</v>
      </c>
      <c r="AI202" s="4" t="e">
        <f t="shared" si="70"/>
        <v>#N/A</v>
      </c>
      <c r="AJ202" s="2" t="str">
        <f t="shared" si="71"/>
        <v>July</v>
      </c>
      <c r="AK202" s="2" t="str">
        <f t="shared" si="72"/>
        <v>31</v>
      </c>
      <c r="AL202" s="81">
        <f t="shared" si="73"/>
        <v>31.395925925925926</v>
      </c>
      <c r="AM202" s="81" t="e">
        <f>IF(AJ202='1Month'!$A$3,AL202,NA())</f>
        <v>#N/A</v>
      </c>
    </row>
    <row r="203" spans="1:39">
      <c r="A203" s="76">
        <v>43312</v>
      </c>
      <c r="B203" s="67">
        <v>0.39939814814814811</v>
      </c>
      <c r="C203" s="77">
        <v>43312</v>
      </c>
      <c r="D203" s="67">
        <v>0.10773148148148148</v>
      </c>
      <c r="E203" s="68">
        <v>12.2</v>
      </c>
      <c r="F203" s="68">
        <v>4.9400000000000004</v>
      </c>
      <c r="G203" s="69">
        <v>17.829999999999998</v>
      </c>
      <c r="L203" s="4">
        <f t="shared" si="50"/>
        <v>17.72</v>
      </c>
      <c r="M203" s="80">
        <f t="shared" si="51"/>
        <v>43312.399398148147</v>
      </c>
      <c r="N203">
        <f t="shared" si="52"/>
        <v>2458330.5</v>
      </c>
      <c r="O203">
        <f t="shared" si="53"/>
        <v>9.5855555555555547</v>
      </c>
      <c r="P203">
        <f t="shared" si="59"/>
        <v>0.18577686516084874</v>
      </c>
      <c r="Q203">
        <f t="shared" si="60"/>
        <v>462.18318881501995</v>
      </c>
      <c r="R203">
        <f t="shared" si="61"/>
        <v>6.1831888150199461</v>
      </c>
      <c r="S203" s="10">
        <f t="shared" si="54"/>
        <v>22.745993215019947</v>
      </c>
      <c r="T203" s="4">
        <f t="shared" si="62"/>
        <v>17.764000000000003</v>
      </c>
      <c r="U203" s="4">
        <f t="shared" si="63"/>
        <v>6.7199999999999704E-2</v>
      </c>
      <c r="V203" s="4">
        <f t="shared" si="55"/>
        <v>17.75</v>
      </c>
      <c r="W203" s="4">
        <f t="shared" si="56"/>
        <v>17.84</v>
      </c>
      <c r="X203" s="4">
        <f t="shared" si="57"/>
        <v>17.600000000000001</v>
      </c>
      <c r="Y203" s="4">
        <f t="shared" si="64"/>
        <v>0.23999999999999844</v>
      </c>
      <c r="Z203" s="2">
        <f>ROW()</f>
        <v>203</v>
      </c>
      <c r="AA203" t="b">
        <f t="shared" si="65"/>
        <v>1</v>
      </c>
      <c r="AB203" s="4">
        <f t="shared" si="58"/>
        <v>17.72</v>
      </c>
      <c r="AC203" s="4" t="e">
        <f t="shared" si="66"/>
        <v>#N/A</v>
      </c>
      <c r="AD203" t="b">
        <f t="shared" si="67"/>
        <v>1</v>
      </c>
      <c r="AE203" s="2">
        <v>2</v>
      </c>
      <c r="AF203" s="4">
        <f t="shared" si="68"/>
        <v>-0.11999999999999922</v>
      </c>
      <c r="AG203" s="4">
        <f t="shared" si="69"/>
        <v>0.11999999999999922</v>
      </c>
      <c r="AH203" s="4">
        <f t="shared" si="74"/>
        <v>0.10666666666666647</v>
      </c>
      <c r="AI203" s="4" t="e">
        <f t="shared" si="70"/>
        <v>#N/A</v>
      </c>
      <c r="AJ203" s="2" t="str">
        <f t="shared" si="71"/>
        <v>July</v>
      </c>
      <c r="AK203" s="2" t="str">
        <f t="shared" si="72"/>
        <v>31</v>
      </c>
      <c r="AL203" s="81">
        <f t="shared" si="73"/>
        <v>31.399398148148148</v>
      </c>
      <c r="AM203" s="81" t="e">
        <f>IF(AJ203='1Month'!$A$3,AL203,NA())</f>
        <v>#N/A</v>
      </c>
    </row>
    <row r="204" spans="1:39">
      <c r="A204" s="76">
        <v>43312</v>
      </c>
      <c r="B204" s="67">
        <v>0.40287037037037038</v>
      </c>
      <c r="C204" s="77">
        <v>43312</v>
      </c>
      <c r="D204" s="67">
        <v>0.11120370370370369</v>
      </c>
      <c r="E204" s="68">
        <v>12.2</v>
      </c>
      <c r="F204" s="68">
        <v>4.9400000000000004</v>
      </c>
      <c r="G204" s="69">
        <v>17.89</v>
      </c>
      <c r="I204" s="69">
        <v>-39</v>
      </c>
      <c r="J204" s="69">
        <v>45.869</v>
      </c>
      <c r="K204" s="70">
        <v>88.8</v>
      </c>
      <c r="L204" s="4">
        <f t="shared" si="50"/>
        <v>17.78</v>
      </c>
      <c r="M204" s="80">
        <f t="shared" si="51"/>
        <v>43312.402870370373</v>
      </c>
      <c r="N204">
        <f t="shared" si="52"/>
        <v>2458330.5</v>
      </c>
      <c r="O204">
        <f t="shared" si="53"/>
        <v>9.6688888888888886</v>
      </c>
      <c r="P204">
        <f t="shared" si="59"/>
        <v>0.18577686516084874</v>
      </c>
      <c r="Q204">
        <f t="shared" si="60"/>
        <v>462.26675030746162</v>
      </c>
      <c r="R204">
        <f t="shared" si="61"/>
        <v>6.2667503074616207</v>
      </c>
      <c r="S204" s="10">
        <f t="shared" si="54"/>
        <v>22.829554707461622</v>
      </c>
      <c r="T204" s="4">
        <f t="shared" si="62"/>
        <v>17.804000000000002</v>
      </c>
      <c r="U204" s="4">
        <f t="shared" si="63"/>
        <v>4.3199999999999503E-2</v>
      </c>
      <c r="V204" s="4">
        <f t="shared" si="55"/>
        <v>17.810000000000002</v>
      </c>
      <c r="W204" s="4">
        <f t="shared" si="56"/>
        <v>17.84</v>
      </c>
      <c r="X204" s="4">
        <f t="shared" si="57"/>
        <v>17.64</v>
      </c>
      <c r="Y204" s="4">
        <f t="shared" si="64"/>
        <v>0.19999999999999929</v>
      </c>
      <c r="Z204" s="2">
        <f>ROW()</f>
        <v>204</v>
      </c>
      <c r="AA204" t="b">
        <f t="shared" si="65"/>
        <v>1</v>
      </c>
      <c r="AB204" s="4">
        <f t="shared" si="58"/>
        <v>17.78</v>
      </c>
      <c r="AC204" s="4" t="e">
        <f t="shared" si="66"/>
        <v>#N/A</v>
      </c>
      <c r="AD204" t="b">
        <f t="shared" si="67"/>
        <v>1</v>
      </c>
      <c r="AE204" s="2">
        <v>2</v>
      </c>
      <c r="AF204" s="4">
        <f t="shared" si="68"/>
        <v>-9.9999999999999645E-2</v>
      </c>
      <c r="AG204" s="4">
        <f t="shared" si="69"/>
        <v>9.9999999999999645E-2</v>
      </c>
      <c r="AH204" s="4">
        <f t="shared" si="74"/>
        <v>0.11527777777777744</v>
      </c>
      <c r="AI204" s="4" t="e">
        <f t="shared" si="70"/>
        <v>#N/A</v>
      </c>
      <c r="AJ204" s="2" t="str">
        <f t="shared" si="71"/>
        <v>July</v>
      </c>
      <c r="AK204" s="2" t="str">
        <f t="shared" si="72"/>
        <v>31</v>
      </c>
      <c r="AL204" s="81">
        <f t="shared" si="73"/>
        <v>31.402870370370369</v>
      </c>
      <c r="AM204" s="81" t="e">
        <f>IF(AJ204='1Month'!$A$3,AL204,NA())</f>
        <v>#N/A</v>
      </c>
    </row>
    <row r="205" spans="1:39">
      <c r="A205" s="76">
        <v>43312</v>
      </c>
      <c r="B205" s="67">
        <v>0.40634259259259259</v>
      </c>
      <c r="C205" s="77">
        <v>43312</v>
      </c>
      <c r="D205" s="67">
        <v>0.11467592592592592</v>
      </c>
      <c r="E205" s="68">
        <v>11.9</v>
      </c>
      <c r="F205" s="68">
        <v>4.9400000000000004</v>
      </c>
      <c r="G205" s="69">
        <v>17.95</v>
      </c>
      <c r="I205" s="69">
        <v>-39.1</v>
      </c>
      <c r="J205" s="69">
        <v>46.042000000000002</v>
      </c>
      <c r="K205" s="70">
        <v>88.8</v>
      </c>
      <c r="L205" s="4">
        <f t="shared" ref="L205:L268" si="75">G205-$AB$8</f>
        <v>17.84</v>
      </c>
      <c r="M205" s="80">
        <f t="shared" ref="M205:M268" si="76">A205+B205</f>
        <v>43312.406342592592</v>
      </c>
      <c r="N205">
        <f t="shared" ref="N205:N268" si="77">A205+2415018.5</f>
        <v>2458330.5</v>
      </c>
      <c r="O205">
        <f t="shared" ref="O205:O268" si="78">(B205-INT(B205))*24</f>
        <v>9.7522222222222226</v>
      </c>
      <c r="P205">
        <f t="shared" si="59"/>
        <v>0.18577686516084874</v>
      </c>
      <c r="Q205">
        <f t="shared" si="60"/>
        <v>462.3503117999033</v>
      </c>
      <c r="R205">
        <f t="shared" si="61"/>
        <v>6.3503117999032952</v>
      </c>
      <c r="S205" s="10">
        <f t="shared" ref="S205:S268" si="79">IF(R205+($AB$6/15)&gt;=0,(R205+($AB$6/15)),(R205+($AB$6/15)+24))</f>
        <v>22.913116199903296</v>
      </c>
      <c r="T205" s="4">
        <f t="shared" si="62"/>
        <v>17.832000000000001</v>
      </c>
      <c r="U205" s="4">
        <f t="shared" si="63"/>
        <v>2.0799999999999132E-2</v>
      </c>
      <c r="V205" s="4">
        <f t="shared" ref="V205:V268" si="80">MEDIAN(L203:L208)</f>
        <v>17.84</v>
      </c>
      <c r="W205" s="4">
        <f t="shared" ref="W205:W268" si="81">MAX(L203:L208)</f>
        <v>17.86</v>
      </c>
      <c r="X205" s="4">
        <f t="shared" ref="X205:X268" si="82">MIN(L203:L208)</f>
        <v>17.72</v>
      </c>
      <c r="Y205" s="4">
        <f t="shared" si="64"/>
        <v>0.14000000000000057</v>
      </c>
      <c r="Z205" s="2">
        <f>ROW()</f>
        <v>205</v>
      </c>
      <c r="AA205" t="b">
        <f t="shared" si="65"/>
        <v>1</v>
      </c>
      <c r="AB205" s="4">
        <f t="shared" ref="AB205:AB268" si="83">IF(AA205,L205,NA())</f>
        <v>17.84</v>
      </c>
      <c r="AC205" s="4" t="e">
        <f t="shared" si="66"/>
        <v>#N/A</v>
      </c>
      <c r="AD205" t="b">
        <f t="shared" si="67"/>
        <v>1</v>
      </c>
      <c r="AE205" s="2">
        <v>2</v>
      </c>
      <c r="AF205" s="4">
        <f t="shared" si="68"/>
        <v>-7.0000000000000284E-2</v>
      </c>
      <c r="AG205" s="4">
        <f t="shared" si="69"/>
        <v>7.0000000000000284E-2</v>
      </c>
      <c r="AH205" s="4">
        <f t="shared" si="74"/>
        <v>0.11236111111111106</v>
      </c>
      <c r="AI205" s="4" t="e">
        <f t="shared" si="70"/>
        <v>#N/A</v>
      </c>
      <c r="AJ205" s="2" t="str">
        <f t="shared" si="71"/>
        <v>July</v>
      </c>
      <c r="AK205" s="2" t="str">
        <f t="shared" si="72"/>
        <v>31</v>
      </c>
      <c r="AL205" s="81">
        <f t="shared" si="73"/>
        <v>31.406342592592594</v>
      </c>
      <c r="AM205" s="81" t="e">
        <f>IF(AJ205='1Month'!$A$3,AL205,NA())</f>
        <v>#N/A</v>
      </c>
    </row>
    <row r="206" spans="1:39">
      <c r="A206" s="76">
        <v>43312</v>
      </c>
      <c r="B206" s="67">
        <v>0.4098148148148148</v>
      </c>
      <c r="C206" s="77">
        <v>43312</v>
      </c>
      <c r="D206" s="67">
        <v>0.11814814814814815</v>
      </c>
      <c r="E206" s="68">
        <v>11.9</v>
      </c>
      <c r="F206" s="68">
        <v>4.9400000000000004</v>
      </c>
      <c r="G206" s="69">
        <v>17.95</v>
      </c>
      <c r="I206" s="69">
        <v>-39.1</v>
      </c>
      <c r="J206" s="69">
        <v>46.186</v>
      </c>
      <c r="K206" s="70">
        <v>88.8</v>
      </c>
      <c r="L206" s="4">
        <f t="shared" si="75"/>
        <v>17.84</v>
      </c>
      <c r="M206" s="80">
        <f t="shared" si="76"/>
        <v>43312.409814814811</v>
      </c>
      <c r="N206">
        <f t="shared" si="77"/>
        <v>2458330.5</v>
      </c>
      <c r="O206">
        <f t="shared" si="78"/>
        <v>9.8355555555555547</v>
      </c>
      <c r="P206">
        <f t="shared" ref="P206:P269" si="84">(N206-2451545)/36525</f>
        <v>0.18577686516084874</v>
      </c>
      <c r="Q206">
        <f t="shared" ref="Q206:Q269" si="85">6.697374558+(2400.051336*P206)+(0.000025862*(P206^2))+(O206*1.0027379093)</f>
        <v>462.43387329234497</v>
      </c>
      <c r="R206">
        <f t="shared" ref="R206:R269" si="86">ABS(Q206)-(INT(ABS(Q206)/24)*24)</f>
        <v>6.4338732923449697</v>
      </c>
      <c r="S206" s="10">
        <f t="shared" si="79"/>
        <v>22.996677692344971</v>
      </c>
      <c r="T206" s="4">
        <f t="shared" ref="T206:T269" si="87">AVERAGE(L205:L209)</f>
        <v>17.853999999999999</v>
      </c>
      <c r="U206" s="4">
        <f t="shared" ref="U206:U269" si="88">AVEDEV(L205:L209)</f>
        <v>1.6799999999999926E-2</v>
      </c>
      <c r="V206" s="4">
        <f t="shared" si="80"/>
        <v>17.84</v>
      </c>
      <c r="W206" s="4">
        <f t="shared" si="81"/>
        <v>17.89</v>
      </c>
      <c r="X206" s="4">
        <f t="shared" si="82"/>
        <v>17.78</v>
      </c>
      <c r="Y206" s="4">
        <f t="shared" ref="Y206:Y269" si="89">W206-X206</f>
        <v>0.10999999999999943</v>
      </c>
      <c r="Z206" s="2">
        <f>ROW()</f>
        <v>206</v>
      </c>
      <c r="AA206" t="b">
        <f t="shared" ref="AA206:AA269" si="90">J206&gt;$AB$5</f>
        <v>1</v>
      </c>
      <c r="AB206" s="4">
        <f t="shared" si="83"/>
        <v>17.84</v>
      </c>
      <c r="AC206" s="4" t="e">
        <f t="shared" ref="AC206:AC269" si="91">IF(D206&lt;0.001,K206/100,NA())</f>
        <v>#N/A</v>
      </c>
      <c r="AD206" t="b">
        <f t="shared" ref="AD206:AD269" si="92">OR(AA204:AA209)</f>
        <v>1</v>
      </c>
      <c r="AE206" s="2">
        <v>2</v>
      </c>
      <c r="AF206" s="4">
        <f t="shared" ref="AF206:AF269" si="93">-Y206/2</f>
        <v>-5.4999999999999716E-2</v>
      </c>
      <c r="AG206" s="4">
        <f t="shared" ref="AG206:AG269" si="94">Y206/2</f>
        <v>5.4999999999999716E-2</v>
      </c>
      <c r="AH206" s="4">
        <f t="shared" si="74"/>
        <v>9.8888888888889248E-2</v>
      </c>
      <c r="AI206" s="4" t="e">
        <f t="shared" ref="AI206:AI269" si="95">IF(D206&lt;0.001,0.1,NA())</f>
        <v>#N/A</v>
      </c>
      <c r="AJ206" s="2" t="str">
        <f t="shared" ref="AJ206:AJ269" si="96">TEXT(A206,"mmmm")</f>
        <v>July</v>
      </c>
      <c r="AK206" s="2" t="str">
        <f t="shared" ref="AK206:AK269" si="97">TEXT(A206,"dd")</f>
        <v>31</v>
      </c>
      <c r="AL206" s="81">
        <f t="shared" ref="AL206:AL269" si="98">AK206+B206</f>
        <v>31.409814814814816</v>
      </c>
      <c r="AM206" s="81" t="e">
        <f>IF(AJ206='1Month'!$A$3,AL206,NA())</f>
        <v>#N/A</v>
      </c>
    </row>
    <row r="207" spans="1:39">
      <c r="A207" s="76">
        <v>43312</v>
      </c>
      <c r="B207" s="67">
        <v>0.41328703703703701</v>
      </c>
      <c r="C207" s="77">
        <v>43312</v>
      </c>
      <c r="D207" s="67">
        <v>0.12162037037037036</v>
      </c>
      <c r="E207" s="68">
        <v>11.9</v>
      </c>
      <c r="F207" s="68">
        <v>4.9400000000000004</v>
      </c>
      <c r="G207" s="69">
        <v>17.95</v>
      </c>
      <c r="I207" s="69">
        <v>-39.1</v>
      </c>
      <c r="J207" s="69">
        <v>46.3</v>
      </c>
      <c r="K207" s="70">
        <v>88.8</v>
      </c>
      <c r="L207" s="4">
        <f t="shared" si="75"/>
        <v>17.84</v>
      </c>
      <c r="M207" s="80">
        <f t="shared" si="76"/>
        <v>43312.413287037038</v>
      </c>
      <c r="N207">
        <f t="shared" si="77"/>
        <v>2458330.5</v>
      </c>
      <c r="O207">
        <f t="shared" si="78"/>
        <v>9.9188888888888886</v>
      </c>
      <c r="P207">
        <f t="shared" si="84"/>
        <v>0.18577686516084874</v>
      </c>
      <c r="Q207">
        <f t="shared" si="85"/>
        <v>462.51743478478664</v>
      </c>
      <c r="R207">
        <f t="shared" si="86"/>
        <v>6.5174347847866443</v>
      </c>
      <c r="S207" s="10">
        <f t="shared" si="79"/>
        <v>23.080239184786645</v>
      </c>
      <c r="T207" s="4">
        <f t="shared" si="87"/>
        <v>17.89</v>
      </c>
      <c r="U207" s="4">
        <f t="shared" si="88"/>
        <v>5.200000000000031E-2</v>
      </c>
      <c r="V207" s="4">
        <f t="shared" si="80"/>
        <v>17.850000000000001</v>
      </c>
      <c r="W207" s="4">
        <f t="shared" si="81"/>
        <v>18.02</v>
      </c>
      <c r="X207" s="4">
        <f t="shared" si="82"/>
        <v>17.84</v>
      </c>
      <c r="Y207" s="4">
        <f t="shared" si="89"/>
        <v>0.17999999999999972</v>
      </c>
      <c r="Z207" s="2">
        <f>ROW()</f>
        <v>207</v>
      </c>
      <c r="AA207" t="b">
        <f t="shared" si="90"/>
        <v>1</v>
      </c>
      <c r="AB207" s="4">
        <f t="shared" si="83"/>
        <v>17.84</v>
      </c>
      <c r="AC207" s="4" t="e">
        <f t="shared" si="91"/>
        <v>#N/A</v>
      </c>
      <c r="AD207" t="b">
        <f t="shared" si="92"/>
        <v>1</v>
      </c>
      <c r="AE207" s="2">
        <v>2</v>
      </c>
      <c r="AF207" s="4">
        <f t="shared" si="93"/>
        <v>-8.9999999999999858E-2</v>
      </c>
      <c r="AG207" s="4">
        <f t="shared" si="94"/>
        <v>8.9999999999999858E-2</v>
      </c>
      <c r="AH207" s="4">
        <f t="shared" si="74"/>
        <v>9.9861111111112066E-2</v>
      </c>
      <c r="AI207" s="4" t="e">
        <f t="shared" si="95"/>
        <v>#N/A</v>
      </c>
      <c r="AJ207" s="2" t="str">
        <f t="shared" si="96"/>
        <v>July</v>
      </c>
      <c r="AK207" s="2" t="str">
        <f t="shared" si="97"/>
        <v>31</v>
      </c>
      <c r="AL207" s="81">
        <f t="shared" si="98"/>
        <v>31.413287037037037</v>
      </c>
      <c r="AM207" s="81" t="e">
        <f>IF(AJ207='1Month'!$A$3,AL207,NA())</f>
        <v>#N/A</v>
      </c>
    </row>
    <row r="208" spans="1:39">
      <c r="A208" s="76">
        <v>43312</v>
      </c>
      <c r="B208" s="67">
        <v>0.41675925925925927</v>
      </c>
      <c r="C208" s="77">
        <v>43312</v>
      </c>
      <c r="D208" s="67">
        <v>0.12509259259259259</v>
      </c>
      <c r="E208" s="68">
        <v>11.9</v>
      </c>
      <c r="F208" s="68">
        <v>4.9400000000000004</v>
      </c>
      <c r="G208" s="69">
        <v>17.97</v>
      </c>
      <c r="I208" s="69">
        <v>-39.200000000000003</v>
      </c>
      <c r="J208" s="69">
        <v>46.384</v>
      </c>
      <c r="K208" s="70">
        <v>88.8</v>
      </c>
      <c r="L208" s="4">
        <f t="shared" si="75"/>
        <v>17.86</v>
      </c>
      <c r="M208" s="80">
        <f t="shared" si="76"/>
        <v>43312.416759259257</v>
      </c>
      <c r="N208">
        <f t="shared" si="77"/>
        <v>2458330.5</v>
      </c>
      <c r="O208">
        <f t="shared" si="78"/>
        <v>10.002222222222223</v>
      </c>
      <c r="P208">
        <f t="shared" si="84"/>
        <v>0.18577686516084874</v>
      </c>
      <c r="Q208">
        <f t="shared" si="85"/>
        <v>462.60099627722832</v>
      </c>
      <c r="R208">
        <f t="shared" si="86"/>
        <v>6.6009962772283188</v>
      </c>
      <c r="S208" s="10">
        <f t="shared" si="79"/>
        <v>23.16380067722832</v>
      </c>
      <c r="T208" s="4">
        <f t="shared" si="87"/>
        <v>17.919999999999998</v>
      </c>
      <c r="U208" s="4">
        <f t="shared" si="88"/>
        <v>6.7999999999999977E-2</v>
      </c>
      <c r="V208" s="4">
        <f t="shared" si="80"/>
        <v>17.875</v>
      </c>
      <c r="W208" s="4">
        <f t="shared" si="81"/>
        <v>18.02</v>
      </c>
      <c r="X208" s="4">
        <f t="shared" si="82"/>
        <v>17.84</v>
      </c>
      <c r="Y208" s="4">
        <f t="shared" si="89"/>
        <v>0.17999999999999972</v>
      </c>
      <c r="Z208" s="2">
        <f>ROW()</f>
        <v>208</v>
      </c>
      <c r="AA208" t="b">
        <f t="shared" si="90"/>
        <v>1</v>
      </c>
      <c r="AB208" s="4">
        <f t="shared" si="83"/>
        <v>17.86</v>
      </c>
      <c r="AC208" s="4" t="e">
        <f t="shared" si="91"/>
        <v>#N/A</v>
      </c>
      <c r="AD208" t="b">
        <f t="shared" si="92"/>
        <v>1</v>
      </c>
      <c r="AE208" s="2">
        <v>2</v>
      </c>
      <c r="AF208" s="4">
        <f t="shared" si="93"/>
        <v>-8.9999999999999858E-2</v>
      </c>
      <c r="AG208" s="4">
        <f t="shared" si="94"/>
        <v>8.9999999999999858E-2</v>
      </c>
      <c r="AH208" s="4">
        <f t="shared" si="74"/>
        <v>9.8055555555556076E-2</v>
      </c>
      <c r="AI208" s="4" t="e">
        <f t="shared" si="95"/>
        <v>#N/A</v>
      </c>
      <c r="AJ208" s="2" t="str">
        <f t="shared" si="96"/>
        <v>July</v>
      </c>
      <c r="AK208" s="2" t="str">
        <f t="shared" si="97"/>
        <v>31</v>
      </c>
      <c r="AL208" s="81">
        <f t="shared" si="98"/>
        <v>31.416759259259258</v>
      </c>
      <c r="AM208" s="81" t="e">
        <f>IF(AJ208='1Month'!$A$3,AL208,NA())</f>
        <v>#N/A</v>
      </c>
    </row>
    <row r="209" spans="1:39">
      <c r="A209" s="76">
        <v>43312</v>
      </c>
      <c r="B209" s="67">
        <v>0.42023148148148143</v>
      </c>
      <c r="C209" s="77">
        <v>43312</v>
      </c>
      <c r="D209" s="67">
        <v>0.12856481481481483</v>
      </c>
      <c r="E209" s="68">
        <v>11.9</v>
      </c>
      <c r="F209" s="68">
        <v>4.9400000000000004</v>
      </c>
      <c r="G209" s="69">
        <v>18</v>
      </c>
      <c r="I209" s="69">
        <v>-39.200000000000003</v>
      </c>
      <c r="J209" s="69">
        <v>46.439</v>
      </c>
      <c r="K209" s="70">
        <v>88.7</v>
      </c>
      <c r="L209" s="4">
        <f t="shared" si="75"/>
        <v>17.89</v>
      </c>
      <c r="M209" s="80">
        <f t="shared" si="76"/>
        <v>43312.420231481483</v>
      </c>
      <c r="N209">
        <f t="shared" si="77"/>
        <v>2458330.5</v>
      </c>
      <c r="O209">
        <f t="shared" si="78"/>
        <v>10.085555555555555</v>
      </c>
      <c r="P209">
        <f t="shared" si="84"/>
        <v>0.18577686516084874</v>
      </c>
      <c r="Q209">
        <f t="shared" si="85"/>
        <v>462.68455776966994</v>
      </c>
      <c r="R209">
        <f t="shared" si="86"/>
        <v>6.6845577696699365</v>
      </c>
      <c r="S209" s="10">
        <f t="shared" si="79"/>
        <v>23.247362169669938</v>
      </c>
      <c r="T209" s="4">
        <f t="shared" si="87"/>
        <v>17.948</v>
      </c>
      <c r="U209" s="4">
        <f t="shared" si="88"/>
        <v>5.840000000000032E-2</v>
      </c>
      <c r="V209" s="4">
        <f t="shared" si="80"/>
        <v>17.935000000000002</v>
      </c>
      <c r="W209" s="4">
        <f t="shared" si="81"/>
        <v>18.02</v>
      </c>
      <c r="X209" s="4">
        <f t="shared" si="82"/>
        <v>17.84</v>
      </c>
      <c r="Y209" s="4">
        <f t="shared" si="89"/>
        <v>0.17999999999999972</v>
      </c>
      <c r="Z209" s="2">
        <f>ROW()</f>
        <v>209</v>
      </c>
      <c r="AA209" t="b">
        <f t="shared" si="90"/>
        <v>1</v>
      </c>
      <c r="AB209" s="4">
        <f t="shared" si="83"/>
        <v>17.89</v>
      </c>
      <c r="AC209" s="4" t="e">
        <f t="shared" si="91"/>
        <v>#N/A</v>
      </c>
      <c r="AD209" t="b">
        <f t="shared" si="92"/>
        <v>1</v>
      </c>
      <c r="AE209" s="2">
        <v>2</v>
      </c>
      <c r="AF209" s="4">
        <f t="shared" si="93"/>
        <v>-8.9999999999999858E-2</v>
      </c>
      <c r="AG209" s="4">
        <f t="shared" si="94"/>
        <v>8.9999999999999858E-2</v>
      </c>
      <c r="AH209" s="4">
        <f t="shared" si="74"/>
        <v>9.4166666666666884E-2</v>
      </c>
      <c r="AI209" s="4" t="e">
        <f t="shared" si="95"/>
        <v>#N/A</v>
      </c>
      <c r="AJ209" s="2" t="str">
        <f t="shared" si="96"/>
        <v>July</v>
      </c>
      <c r="AK209" s="2" t="str">
        <f t="shared" si="97"/>
        <v>31</v>
      </c>
      <c r="AL209" s="81">
        <f t="shared" si="98"/>
        <v>31.42023148148148</v>
      </c>
      <c r="AM209" s="81" t="e">
        <f>IF(AJ209='1Month'!$A$3,AL209,NA())</f>
        <v>#N/A</v>
      </c>
    </row>
    <row r="210" spans="1:39">
      <c r="A210" s="76">
        <v>43312</v>
      </c>
      <c r="B210" s="67">
        <v>0.42370370370370369</v>
      </c>
      <c r="C210" s="77">
        <v>43312</v>
      </c>
      <c r="D210" s="67">
        <v>0.13203703703703704</v>
      </c>
      <c r="E210" s="68">
        <v>11.6</v>
      </c>
      <c r="F210" s="68">
        <v>4.9400000000000004</v>
      </c>
      <c r="G210" s="69">
        <v>18.13</v>
      </c>
      <c r="I210" s="69">
        <v>-39.299999999999997</v>
      </c>
      <c r="J210" s="69">
        <v>46.463000000000001</v>
      </c>
      <c r="K210" s="70">
        <v>88.7</v>
      </c>
      <c r="L210" s="4">
        <f t="shared" si="75"/>
        <v>18.02</v>
      </c>
      <c r="M210" s="80">
        <f t="shared" si="76"/>
        <v>43312.423703703702</v>
      </c>
      <c r="N210">
        <f t="shared" si="77"/>
        <v>2458330.5</v>
      </c>
      <c r="O210">
        <f t="shared" si="78"/>
        <v>10.168888888888889</v>
      </c>
      <c r="P210">
        <f t="shared" si="84"/>
        <v>0.18577686516084874</v>
      </c>
      <c r="Q210">
        <f t="shared" si="85"/>
        <v>462.76811926211161</v>
      </c>
      <c r="R210">
        <f t="shared" si="86"/>
        <v>6.7681192621116111</v>
      </c>
      <c r="S210" s="10">
        <f t="shared" si="79"/>
        <v>23.330923662111612</v>
      </c>
      <c r="T210" s="4">
        <f t="shared" si="87"/>
        <v>17.994</v>
      </c>
      <c r="U210" s="4">
        <f t="shared" si="88"/>
        <v>4.8799999999999247E-2</v>
      </c>
      <c r="V210" s="4">
        <f t="shared" si="80"/>
        <v>17.984999999999999</v>
      </c>
      <c r="W210" s="4">
        <f t="shared" si="81"/>
        <v>18.09</v>
      </c>
      <c r="X210" s="4">
        <f t="shared" si="82"/>
        <v>17.86</v>
      </c>
      <c r="Y210" s="4">
        <f t="shared" si="89"/>
        <v>0.23000000000000043</v>
      </c>
      <c r="Z210" s="2">
        <f>ROW()</f>
        <v>210</v>
      </c>
      <c r="AA210" t="b">
        <f t="shared" si="90"/>
        <v>1</v>
      </c>
      <c r="AB210" s="4">
        <f t="shared" si="83"/>
        <v>18.02</v>
      </c>
      <c r="AC210" s="4" t="e">
        <f t="shared" si="91"/>
        <v>#N/A</v>
      </c>
      <c r="AD210" t="b">
        <f t="shared" si="92"/>
        <v>1</v>
      </c>
      <c r="AE210" s="2">
        <v>2</v>
      </c>
      <c r="AF210" s="4">
        <f t="shared" si="93"/>
        <v>-0.11500000000000021</v>
      </c>
      <c r="AG210" s="4">
        <f t="shared" si="94"/>
        <v>0.11500000000000021</v>
      </c>
      <c r="AH210" s="4">
        <f t="shared" si="74"/>
        <v>8.3472222222222101E-2</v>
      </c>
      <c r="AI210" s="4" t="e">
        <f t="shared" si="95"/>
        <v>#N/A</v>
      </c>
      <c r="AJ210" s="2" t="str">
        <f t="shared" si="96"/>
        <v>July</v>
      </c>
      <c r="AK210" s="2" t="str">
        <f t="shared" si="97"/>
        <v>31</v>
      </c>
      <c r="AL210" s="81">
        <f t="shared" si="98"/>
        <v>31.423703703703705</v>
      </c>
      <c r="AM210" s="81" t="e">
        <f>IF(AJ210='1Month'!$A$3,AL210,NA())</f>
        <v>#N/A</v>
      </c>
    </row>
    <row r="211" spans="1:39">
      <c r="A211" s="76">
        <v>43312</v>
      </c>
      <c r="B211" s="67">
        <v>0.42717592592592596</v>
      </c>
      <c r="C211" s="77">
        <v>43312</v>
      </c>
      <c r="D211" s="67">
        <v>0.13550925925925925</v>
      </c>
      <c r="E211" s="68">
        <v>11.6</v>
      </c>
      <c r="F211" s="68">
        <v>4.9400000000000004</v>
      </c>
      <c r="G211" s="69">
        <v>18.100000000000001</v>
      </c>
      <c r="I211" s="69">
        <v>-39.299999999999997</v>
      </c>
      <c r="J211" s="69">
        <v>46.457000000000001</v>
      </c>
      <c r="K211" s="70">
        <v>88.7</v>
      </c>
      <c r="L211" s="4">
        <f t="shared" si="75"/>
        <v>17.990000000000002</v>
      </c>
      <c r="M211" s="80">
        <f t="shared" si="76"/>
        <v>43312.427175925928</v>
      </c>
      <c r="N211">
        <f t="shared" si="77"/>
        <v>2458330.5</v>
      </c>
      <c r="O211">
        <f t="shared" si="78"/>
        <v>10.252222222222223</v>
      </c>
      <c r="P211">
        <f t="shared" si="84"/>
        <v>0.18577686516084874</v>
      </c>
      <c r="Q211">
        <f t="shared" si="85"/>
        <v>462.85168075455329</v>
      </c>
      <c r="R211">
        <f t="shared" si="86"/>
        <v>6.8516807545532856</v>
      </c>
      <c r="S211" s="10">
        <f t="shared" si="79"/>
        <v>23.414485154553287</v>
      </c>
      <c r="T211" s="4">
        <f t="shared" si="87"/>
        <v>18.026000000000003</v>
      </c>
      <c r="U211" s="4">
        <f t="shared" si="88"/>
        <v>3.5200000000000384E-2</v>
      </c>
      <c r="V211" s="4">
        <f t="shared" si="80"/>
        <v>18.005000000000003</v>
      </c>
      <c r="W211" s="4">
        <f t="shared" si="81"/>
        <v>18.09</v>
      </c>
      <c r="X211" s="4">
        <f t="shared" si="82"/>
        <v>17.89</v>
      </c>
      <c r="Y211" s="4">
        <f t="shared" si="89"/>
        <v>0.19999999999999929</v>
      </c>
      <c r="Z211" s="2">
        <f>ROW()</f>
        <v>211</v>
      </c>
      <c r="AA211" t="b">
        <f t="shared" si="90"/>
        <v>1</v>
      </c>
      <c r="AB211" s="4">
        <f t="shared" si="83"/>
        <v>17.990000000000002</v>
      </c>
      <c r="AC211" s="4" t="e">
        <f t="shared" si="91"/>
        <v>#N/A</v>
      </c>
      <c r="AD211" t="b">
        <f t="shared" si="92"/>
        <v>1</v>
      </c>
      <c r="AE211" s="2">
        <v>2</v>
      </c>
      <c r="AF211" s="4">
        <f t="shared" si="93"/>
        <v>-9.9999999999999645E-2</v>
      </c>
      <c r="AG211" s="4">
        <f t="shared" si="94"/>
        <v>9.9999999999999645E-2</v>
      </c>
      <c r="AH211" s="4">
        <f t="shared" si="74"/>
        <v>7.1805555555555678E-2</v>
      </c>
      <c r="AI211" s="4" t="e">
        <f t="shared" si="95"/>
        <v>#N/A</v>
      </c>
      <c r="AJ211" s="2" t="str">
        <f t="shared" si="96"/>
        <v>July</v>
      </c>
      <c r="AK211" s="2" t="str">
        <f t="shared" si="97"/>
        <v>31</v>
      </c>
      <c r="AL211" s="81">
        <f t="shared" si="98"/>
        <v>31.427175925925926</v>
      </c>
      <c r="AM211" s="81" t="e">
        <f>IF(AJ211='1Month'!$A$3,AL211,NA())</f>
        <v>#N/A</v>
      </c>
    </row>
    <row r="212" spans="1:39">
      <c r="A212" s="76">
        <v>43312</v>
      </c>
      <c r="B212" s="67">
        <v>0.43064814814814811</v>
      </c>
      <c r="C212" s="77">
        <v>43312</v>
      </c>
      <c r="D212" s="67">
        <v>0.13898148148148148</v>
      </c>
      <c r="E212" s="68">
        <v>11.6</v>
      </c>
      <c r="F212" s="68">
        <v>4.9400000000000004</v>
      </c>
      <c r="G212" s="69">
        <v>18.09</v>
      </c>
      <c r="I212" s="69">
        <v>-39.299999999999997</v>
      </c>
      <c r="J212" s="69">
        <v>46.420999999999999</v>
      </c>
      <c r="K212" s="70">
        <v>88.7</v>
      </c>
      <c r="L212" s="4">
        <f t="shared" si="75"/>
        <v>17.98</v>
      </c>
      <c r="M212" s="80">
        <f t="shared" si="76"/>
        <v>43312.430648148147</v>
      </c>
      <c r="N212">
        <f t="shared" si="77"/>
        <v>2458330.5</v>
      </c>
      <c r="O212">
        <f t="shared" si="78"/>
        <v>10.335555555555555</v>
      </c>
      <c r="P212">
        <f t="shared" si="84"/>
        <v>0.18577686516084874</v>
      </c>
      <c r="Q212">
        <f t="shared" si="85"/>
        <v>462.93524224699496</v>
      </c>
      <c r="R212">
        <f t="shared" si="86"/>
        <v>6.9352422469949602</v>
      </c>
      <c r="S212" s="10">
        <f t="shared" si="79"/>
        <v>23.498046646994961</v>
      </c>
      <c r="T212" s="4">
        <f t="shared" si="87"/>
        <v>18.032</v>
      </c>
      <c r="U212" s="4">
        <f t="shared" si="88"/>
        <v>3.7599999999999766E-2</v>
      </c>
      <c r="V212" s="4">
        <f t="shared" si="80"/>
        <v>18.035</v>
      </c>
      <c r="W212" s="4">
        <f t="shared" si="81"/>
        <v>18.09</v>
      </c>
      <c r="X212" s="4">
        <f t="shared" si="82"/>
        <v>17.98</v>
      </c>
      <c r="Y212" s="4">
        <f t="shared" si="89"/>
        <v>0.10999999999999943</v>
      </c>
      <c r="Z212" s="2">
        <f>ROW()</f>
        <v>212</v>
      </c>
      <c r="AA212" t="b">
        <f t="shared" si="90"/>
        <v>1</v>
      </c>
      <c r="AB212" s="4">
        <f t="shared" si="83"/>
        <v>17.98</v>
      </c>
      <c r="AC212" s="4" t="e">
        <f t="shared" si="91"/>
        <v>#N/A</v>
      </c>
      <c r="AD212" t="b">
        <f t="shared" si="92"/>
        <v>1</v>
      </c>
      <c r="AE212" s="2">
        <v>2</v>
      </c>
      <c r="AF212" s="4">
        <f t="shared" si="93"/>
        <v>-5.4999999999999716E-2</v>
      </c>
      <c r="AG212" s="4">
        <f t="shared" si="94"/>
        <v>5.4999999999999716E-2</v>
      </c>
      <c r="AH212" s="4">
        <f t="shared" ref="AH212:AH275" si="99">AVEDEV(L207:L218)</f>
        <v>6.8611111111111178E-2</v>
      </c>
      <c r="AI212" s="4" t="e">
        <f t="shared" si="95"/>
        <v>#N/A</v>
      </c>
      <c r="AJ212" s="2" t="str">
        <f t="shared" si="96"/>
        <v>July</v>
      </c>
      <c r="AK212" s="2" t="str">
        <f t="shared" si="97"/>
        <v>31</v>
      </c>
      <c r="AL212" s="81">
        <f t="shared" si="98"/>
        <v>31.430648148148148</v>
      </c>
      <c r="AM212" s="81" t="e">
        <f>IF(AJ212='1Month'!$A$3,AL212,NA())</f>
        <v>#N/A</v>
      </c>
    </row>
    <row r="213" spans="1:39">
      <c r="A213" s="76">
        <v>43312</v>
      </c>
      <c r="B213" s="67">
        <v>0.43412037037037038</v>
      </c>
      <c r="C213" s="77">
        <v>43312</v>
      </c>
      <c r="D213" s="67">
        <v>0.14245370370370369</v>
      </c>
      <c r="E213" s="68">
        <v>11.6</v>
      </c>
      <c r="F213" s="68">
        <v>4.9400000000000004</v>
      </c>
      <c r="G213" s="69">
        <v>18.2</v>
      </c>
      <c r="I213" s="69">
        <v>-39.4</v>
      </c>
      <c r="J213" s="69">
        <v>46.356000000000002</v>
      </c>
      <c r="K213" s="70">
        <v>88.7</v>
      </c>
      <c r="L213" s="4">
        <f t="shared" si="75"/>
        <v>18.09</v>
      </c>
      <c r="M213" s="80">
        <f t="shared" si="76"/>
        <v>43312.434120370373</v>
      </c>
      <c r="N213">
        <f t="shared" si="77"/>
        <v>2458330.5</v>
      </c>
      <c r="O213">
        <f t="shared" si="78"/>
        <v>10.418888888888889</v>
      </c>
      <c r="P213">
        <f t="shared" si="84"/>
        <v>0.18577686516084874</v>
      </c>
      <c r="Q213">
        <f t="shared" si="85"/>
        <v>463.01880373943663</v>
      </c>
      <c r="R213">
        <f t="shared" si="86"/>
        <v>7.0188037394366347</v>
      </c>
      <c r="S213" s="10">
        <f t="shared" si="79"/>
        <v>23.581608139436636</v>
      </c>
      <c r="T213" s="4">
        <f t="shared" si="87"/>
        <v>18.033999999999999</v>
      </c>
      <c r="U213" s="4">
        <f t="shared" si="88"/>
        <v>3.5200000000000384E-2</v>
      </c>
      <c r="V213" s="4">
        <f t="shared" si="80"/>
        <v>18.024999999999999</v>
      </c>
      <c r="W213" s="4">
        <f t="shared" si="81"/>
        <v>18.09</v>
      </c>
      <c r="X213" s="4">
        <f t="shared" si="82"/>
        <v>17.98</v>
      </c>
      <c r="Y213" s="4">
        <f t="shared" si="89"/>
        <v>0.10999999999999943</v>
      </c>
      <c r="Z213" s="2">
        <f>ROW()</f>
        <v>213</v>
      </c>
      <c r="AA213" t="b">
        <f t="shared" si="90"/>
        <v>1</v>
      </c>
      <c r="AB213" s="4">
        <f t="shared" si="83"/>
        <v>18.09</v>
      </c>
      <c r="AC213" s="4" t="e">
        <f t="shared" si="91"/>
        <v>#N/A</v>
      </c>
      <c r="AD213" t="b">
        <f t="shared" si="92"/>
        <v>1</v>
      </c>
      <c r="AE213" s="2">
        <v>2</v>
      </c>
      <c r="AF213" s="4">
        <f t="shared" si="93"/>
        <v>-5.4999999999999716E-2</v>
      </c>
      <c r="AG213" s="4">
        <f t="shared" si="94"/>
        <v>5.4999999999999716E-2</v>
      </c>
      <c r="AH213" s="4">
        <f t="shared" si="99"/>
        <v>6.5833333333332966E-2</v>
      </c>
      <c r="AI213" s="4" t="e">
        <f t="shared" si="95"/>
        <v>#N/A</v>
      </c>
      <c r="AJ213" s="2" t="str">
        <f t="shared" si="96"/>
        <v>July</v>
      </c>
      <c r="AK213" s="2" t="str">
        <f t="shared" si="97"/>
        <v>31</v>
      </c>
      <c r="AL213" s="81">
        <f t="shared" si="98"/>
        <v>31.434120370370369</v>
      </c>
      <c r="AM213" s="81" t="e">
        <f>IF(AJ213='1Month'!$A$3,AL213,NA())</f>
        <v>#N/A</v>
      </c>
    </row>
    <row r="214" spans="1:39">
      <c r="A214" s="76">
        <v>43312</v>
      </c>
      <c r="B214" s="67">
        <v>0.43759259259259259</v>
      </c>
      <c r="C214" s="77">
        <v>43312</v>
      </c>
      <c r="D214" s="67">
        <v>0.14592592592592593</v>
      </c>
      <c r="E214" s="68">
        <v>11.6</v>
      </c>
      <c r="F214" s="68">
        <v>4.9400000000000004</v>
      </c>
      <c r="G214" s="69">
        <v>18.16</v>
      </c>
      <c r="I214" s="69">
        <v>-39.4</v>
      </c>
      <c r="J214" s="69">
        <v>46.26</v>
      </c>
      <c r="K214" s="70">
        <v>88.6</v>
      </c>
      <c r="L214" s="4">
        <f t="shared" si="75"/>
        <v>18.05</v>
      </c>
      <c r="M214" s="80">
        <f t="shared" si="76"/>
        <v>43312.437592592592</v>
      </c>
      <c r="N214">
        <f t="shared" si="77"/>
        <v>2458330.5</v>
      </c>
      <c r="O214">
        <f t="shared" si="78"/>
        <v>10.502222222222223</v>
      </c>
      <c r="P214">
        <f t="shared" si="84"/>
        <v>0.18577686516084874</v>
      </c>
      <c r="Q214">
        <f t="shared" si="85"/>
        <v>463.10236523187831</v>
      </c>
      <c r="R214">
        <f t="shared" si="86"/>
        <v>7.1023652318783093</v>
      </c>
      <c r="S214" s="10">
        <f t="shared" si="79"/>
        <v>23.66516963187831</v>
      </c>
      <c r="T214" s="4">
        <f t="shared" si="87"/>
        <v>18.03</v>
      </c>
      <c r="U214" s="4">
        <f t="shared" si="88"/>
        <v>3.9999999999999855E-2</v>
      </c>
      <c r="V214" s="4">
        <f t="shared" si="80"/>
        <v>18.024999999999999</v>
      </c>
      <c r="W214" s="4">
        <f t="shared" si="81"/>
        <v>18.09</v>
      </c>
      <c r="X214" s="4">
        <f t="shared" si="82"/>
        <v>17.96</v>
      </c>
      <c r="Y214" s="4">
        <f t="shared" si="89"/>
        <v>0.12999999999999901</v>
      </c>
      <c r="Z214" s="2">
        <f>ROW()</f>
        <v>214</v>
      </c>
      <c r="AA214" t="b">
        <f t="shared" si="90"/>
        <v>1</v>
      </c>
      <c r="AB214" s="4">
        <f t="shared" si="83"/>
        <v>18.05</v>
      </c>
      <c r="AC214" s="4" t="e">
        <f t="shared" si="91"/>
        <v>#N/A</v>
      </c>
      <c r="AD214" t="b">
        <f t="shared" si="92"/>
        <v>1</v>
      </c>
      <c r="AE214" s="2">
        <v>2</v>
      </c>
      <c r="AF214" s="4">
        <f t="shared" si="93"/>
        <v>-6.4999999999999503E-2</v>
      </c>
      <c r="AG214" s="4">
        <f t="shared" si="94"/>
        <v>6.4999999999999503E-2</v>
      </c>
      <c r="AH214" s="4">
        <f t="shared" si="99"/>
        <v>5.833333333333298E-2</v>
      </c>
      <c r="AI214" s="4" t="e">
        <f t="shared" si="95"/>
        <v>#N/A</v>
      </c>
      <c r="AJ214" s="2" t="str">
        <f t="shared" si="96"/>
        <v>July</v>
      </c>
      <c r="AK214" s="2" t="str">
        <f t="shared" si="97"/>
        <v>31</v>
      </c>
      <c r="AL214" s="81">
        <f t="shared" si="98"/>
        <v>31.437592592592594</v>
      </c>
      <c r="AM214" s="81" t="e">
        <f>IF(AJ214='1Month'!$A$3,AL214,NA())</f>
        <v>#N/A</v>
      </c>
    </row>
    <row r="215" spans="1:39">
      <c r="A215" s="76">
        <v>43312</v>
      </c>
      <c r="B215" s="67">
        <v>0.4410648148148148</v>
      </c>
      <c r="C215" s="77">
        <v>43312</v>
      </c>
      <c r="D215" s="67">
        <v>0.14939814814814814</v>
      </c>
      <c r="E215" s="68">
        <v>11.6</v>
      </c>
      <c r="F215" s="68">
        <v>4.9400000000000004</v>
      </c>
      <c r="G215" s="69">
        <v>18.16</v>
      </c>
      <c r="I215" s="69">
        <v>-39.5</v>
      </c>
      <c r="J215" s="69">
        <v>46.134999999999998</v>
      </c>
      <c r="K215" s="70">
        <v>88.6</v>
      </c>
      <c r="L215" s="4">
        <f t="shared" si="75"/>
        <v>18.05</v>
      </c>
      <c r="M215" s="80">
        <f t="shared" si="76"/>
        <v>43312.441064814811</v>
      </c>
      <c r="N215">
        <f t="shared" si="77"/>
        <v>2458330.5</v>
      </c>
      <c r="O215">
        <f t="shared" si="78"/>
        <v>10.585555555555555</v>
      </c>
      <c r="P215">
        <f t="shared" si="84"/>
        <v>0.18577686516084874</v>
      </c>
      <c r="Q215">
        <f t="shared" si="85"/>
        <v>463.18592672431998</v>
      </c>
      <c r="R215">
        <f t="shared" si="86"/>
        <v>7.1859267243199838</v>
      </c>
      <c r="S215" s="10">
        <f t="shared" si="79"/>
        <v>23.748731124319985</v>
      </c>
      <c r="T215" s="4">
        <f t="shared" si="87"/>
        <v>18.038</v>
      </c>
      <c r="U215" s="4">
        <f t="shared" si="88"/>
        <v>4.6399999999999865E-2</v>
      </c>
      <c r="V215" s="4">
        <f t="shared" si="80"/>
        <v>18.05</v>
      </c>
      <c r="W215" s="4">
        <f t="shared" si="81"/>
        <v>18.13</v>
      </c>
      <c r="X215" s="4">
        <f t="shared" si="82"/>
        <v>17.96</v>
      </c>
      <c r="Y215" s="4">
        <f t="shared" si="89"/>
        <v>0.16999999999999815</v>
      </c>
      <c r="Z215" s="2">
        <f>ROW()</f>
        <v>215</v>
      </c>
      <c r="AA215" t="b">
        <f t="shared" si="90"/>
        <v>1</v>
      </c>
      <c r="AB215" s="4">
        <f t="shared" si="83"/>
        <v>18.05</v>
      </c>
      <c r="AC215" s="4" t="e">
        <f t="shared" si="91"/>
        <v>#N/A</v>
      </c>
      <c r="AD215" t="b">
        <f t="shared" si="92"/>
        <v>1</v>
      </c>
      <c r="AE215" s="2">
        <v>2</v>
      </c>
      <c r="AF215" s="4">
        <f t="shared" si="93"/>
        <v>-8.4999999999999076E-2</v>
      </c>
      <c r="AG215" s="4">
        <f t="shared" si="94"/>
        <v>8.4999999999999076E-2</v>
      </c>
      <c r="AH215" s="4">
        <f t="shared" si="99"/>
        <v>5.833333333333298E-2</v>
      </c>
      <c r="AI215" s="4" t="e">
        <f t="shared" si="95"/>
        <v>#N/A</v>
      </c>
      <c r="AJ215" s="2" t="str">
        <f t="shared" si="96"/>
        <v>July</v>
      </c>
      <c r="AK215" s="2" t="str">
        <f t="shared" si="97"/>
        <v>31</v>
      </c>
      <c r="AL215" s="81">
        <f t="shared" si="98"/>
        <v>31.441064814814816</v>
      </c>
      <c r="AM215" s="81" t="e">
        <f>IF(AJ215='1Month'!$A$3,AL215,NA())</f>
        <v>#N/A</v>
      </c>
    </row>
    <row r="216" spans="1:39">
      <c r="A216" s="76">
        <v>43312</v>
      </c>
      <c r="B216" s="67">
        <v>0.44453703703703701</v>
      </c>
      <c r="C216" s="77">
        <v>43312</v>
      </c>
      <c r="D216" s="67">
        <v>0.15287037037037035</v>
      </c>
      <c r="E216" s="68">
        <v>11.6</v>
      </c>
      <c r="F216" s="68">
        <v>4.9400000000000004</v>
      </c>
      <c r="G216" s="69">
        <v>18.11</v>
      </c>
      <c r="I216" s="69">
        <v>-39.5</v>
      </c>
      <c r="J216" s="69">
        <v>45.98</v>
      </c>
      <c r="K216" s="70">
        <v>88.6</v>
      </c>
      <c r="L216" s="4">
        <f t="shared" si="75"/>
        <v>18</v>
      </c>
      <c r="M216" s="80">
        <f t="shared" si="76"/>
        <v>43312.444537037038</v>
      </c>
      <c r="N216">
        <f t="shared" si="77"/>
        <v>2458330.5</v>
      </c>
      <c r="O216">
        <f t="shared" si="78"/>
        <v>10.668888888888889</v>
      </c>
      <c r="P216">
        <f t="shared" si="84"/>
        <v>0.18577686516084874</v>
      </c>
      <c r="Q216">
        <f t="shared" si="85"/>
        <v>463.2694882167616</v>
      </c>
      <c r="R216">
        <f t="shared" si="86"/>
        <v>7.2694882167616015</v>
      </c>
      <c r="S216" s="10">
        <f t="shared" si="79"/>
        <v>23.832292616761602</v>
      </c>
      <c r="T216" s="4">
        <f t="shared" si="87"/>
        <v>18.053999999999998</v>
      </c>
      <c r="U216" s="4">
        <f t="shared" si="88"/>
        <v>6.0799999999998987E-2</v>
      </c>
      <c r="V216" s="4">
        <f t="shared" si="80"/>
        <v>18.05</v>
      </c>
      <c r="W216" s="4">
        <f t="shared" si="81"/>
        <v>18.13</v>
      </c>
      <c r="X216" s="4">
        <f t="shared" si="82"/>
        <v>17.96</v>
      </c>
      <c r="Y216" s="4">
        <f t="shared" si="89"/>
        <v>0.16999999999999815</v>
      </c>
      <c r="Z216" s="2">
        <f>ROW()</f>
        <v>216</v>
      </c>
      <c r="AA216" t="b">
        <f t="shared" si="90"/>
        <v>1</v>
      </c>
      <c r="AB216" s="4">
        <f t="shared" si="83"/>
        <v>18</v>
      </c>
      <c r="AC216" s="4" t="e">
        <f t="shared" si="91"/>
        <v>#N/A</v>
      </c>
      <c r="AD216" t="b">
        <f t="shared" si="92"/>
        <v>1</v>
      </c>
      <c r="AE216" s="2">
        <v>2</v>
      </c>
      <c r="AF216" s="4">
        <f t="shared" si="93"/>
        <v>-8.4999999999999076E-2</v>
      </c>
      <c r="AG216" s="4">
        <f t="shared" si="94"/>
        <v>8.4999999999999076E-2</v>
      </c>
      <c r="AH216" s="4">
        <f t="shared" si="99"/>
        <v>6.1111111111110006E-2</v>
      </c>
      <c r="AI216" s="4" t="e">
        <f t="shared" si="95"/>
        <v>#N/A</v>
      </c>
      <c r="AJ216" s="2" t="str">
        <f t="shared" si="96"/>
        <v>July</v>
      </c>
      <c r="AK216" s="2" t="str">
        <f t="shared" si="97"/>
        <v>31</v>
      </c>
      <c r="AL216" s="81">
        <f t="shared" si="98"/>
        <v>31.444537037037037</v>
      </c>
      <c r="AM216" s="81" t="e">
        <f>IF(AJ216='1Month'!$A$3,AL216,NA())</f>
        <v>#N/A</v>
      </c>
    </row>
    <row r="217" spans="1:39">
      <c r="A217" s="76">
        <v>43312</v>
      </c>
      <c r="B217" s="67">
        <v>0.44800925925925927</v>
      </c>
      <c r="C217" s="77">
        <v>43312</v>
      </c>
      <c r="D217" s="67">
        <v>0.15634259259259259</v>
      </c>
      <c r="E217" s="68">
        <v>11.6</v>
      </c>
      <c r="F217" s="68">
        <v>4.9400000000000004</v>
      </c>
      <c r="G217" s="69">
        <v>18.07</v>
      </c>
      <c r="I217" s="69">
        <v>-39.5</v>
      </c>
      <c r="J217" s="69">
        <v>45.795999999999999</v>
      </c>
      <c r="K217" s="70">
        <v>88.6</v>
      </c>
      <c r="L217" s="4">
        <f t="shared" si="75"/>
        <v>17.96</v>
      </c>
      <c r="M217" s="80">
        <f t="shared" si="76"/>
        <v>43312.448009259257</v>
      </c>
      <c r="N217">
        <f t="shared" si="77"/>
        <v>2458330.5</v>
      </c>
      <c r="O217">
        <f t="shared" si="78"/>
        <v>10.752222222222223</v>
      </c>
      <c r="P217">
        <f t="shared" si="84"/>
        <v>0.18577686516084874</v>
      </c>
      <c r="Q217">
        <f t="shared" si="85"/>
        <v>463.35304970920328</v>
      </c>
      <c r="R217">
        <f t="shared" si="86"/>
        <v>7.3530497092032761</v>
      </c>
      <c r="S217" s="10">
        <f t="shared" si="79"/>
        <v>23.915854109203277</v>
      </c>
      <c r="T217" s="4">
        <f t="shared" si="87"/>
        <v>18.033999999999999</v>
      </c>
      <c r="U217" s="4">
        <f t="shared" si="88"/>
        <v>7.6799999999999355E-2</v>
      </c>
      <c r="V217" s="4">
        <f t="shared" si="80"/>
        <v>18.024999999999999</v>
      </c>
      <c r="W217" s="4">
        <f t="shared" si="81"/>
        <v>18.13</v>
      </c>
      <c r="X217" s="4">
        <f t="shared" si="82"/>
        <v>17.95</v>
      </c>
      <c r="Y217" s="4">
        <f t="shared" si="89"/>
        <v>0.17999999999999972</v>
      </c>
      <c r="Z217" s="2">
        <f>ROW()</f>
        <v>217</v>
      </c>
      <c r="AA217" t="b">
        <f t="shared" si="90"/>
        <v>1</v>
      </c>
      <c r="AB217" s="4">
        <f t="shared" si="83"/>
        <v>17.96</v>
      </c>
      <c r="AC217" s="4" t="e">
        <f t="shared" si="91"/>
        <v>#N/A</v>
      </c>
      <c r="AD217" t="b">
        <f t="shared" si="92"/>
        <v>1</v>
      </c>
      <c r="AE217" s="2">
        <v>2</v>
      </c>
      <c r="AF217" s="4">
        <f t="shared" si="93"/>
        <v>-8.9999999999999858E-2</v>
      </c>
      <c r="AG217" s="4">
        <f t="shared" si="94"/>
        <v>8.9999999999999858E-2</v>
      </c>
      <c r="AH217" s="4">
        <f t="shared" si="99"/>
        <v>6.1805555555554705E-2</v>
      </c>
      <c r="AI217" s="4" t="e">
        <f t="shared" si="95"/>
        <v>#N/A</v>
      </c>
      <c r="AJ217" s="2" t="str">
        <f t="shared" si="96"/>
        <v>July</v>
      </c>
      <c r="AK217" s="2" t="str">
        <f t="shared" si="97"/>
        <v>31</v>
      </c>
      <c r="AL217" s="81">
        <f t="shared" si="98"/>
        <v>31.448009259259258</v>
      </c>
      <c r="AM217" s="81" t="e">
        <f>IF(AJ217='1Month'!$A$3,AL217,NA())</f>
        <v>#N/A</v>
      </c>
    </row>
    <row r="218" spans="1:39">
      <c r="A218" s="76">
        <v>43312</v>
      </c>
      <c r="B218" s="67">
        <v>0.45148148148148143</v>
      </c>
      <c r="C218" s="77">
        <v>43312</v>
      </c>
      <c r="D218" s="67">
        <v>0.15981481481481483</v>
      </c>
      <c r="E218" s="68">
        <v>11.6</v>
      </c>
      <c r="F218" s="68">
        <v>4.9400000000000004</v>
      </c>
      <c r="G218" s="69">
        <v>18.239999999999998</v>
      </c>
      <c r="I218" s="69">
        <v>-39.6</v>
      </c>
      <c r="J218" s="69">
        <v>45.582999999999998</v>
      </c>
      <c r="K218" s="70">
        <v>88.5</v>
      </c>
      <c r="L218" s="4">
        <f t="shared" si="75"/>
        <v>18.13</v>
      </c>
      <c r="M218" s="80">
        <f t="shared" si="76"/>
        <v>43312.451481481483</v>
      </c>
      <c r="N218">
        <f t="shared" si="77"/>
        <v>2458330.5</v>
      </c>
      <c r="O218">
        <f t="shared" si="78"/>
        <v>10.835555555555555</v>
      </c>
      <c r="P218">
        <f t="shared" si="84"/>
        <v>0.18577686516084874</v>
      </c>
      <c r="Q218">
        <f t="shared" si="85"/>
        <v>463.43661120164495</v>
      </c>
      <c r="R218">
        <f t="shared" si="86"/>
        <v>7.4366112016449506</v>
      </c>
      <c r="S218" s="10">
        <f t="shared" si="79"/>
        <v>23.999415601644952</v>
      </c>
      <c r="T218" s="4">
        <f t="shared" si="87"/>
        <v>18.012</v>
      </c>
      <c r="U218" s="4">
        <f t="shared" si="88"/>
        <v>9.4399999999999554E-2</v>
      </c>
      <c r="V218" s="4">
        <f t="shared" si="80"/>
        <v>17.98</v>
      </c>
      <c r="W218" s="4">
        <f t="shared" si="81"/>
        <v>18.13</v>
      </c>
      <c r="X218" s="4">
        <f t="shared" si="82"/>
        <v>17.89</v>
      </c>
      <c r="Y218" s="4">
        <f t="shared" si="89"/>
        <v>0.23999999999999844</v>
      </c>
      <c r="Z218" s="2">
        <f>ROW()</f>
        <v>218</v>
      </c>
      <c r="AA218" t="b">
        <f t="shared" si="90"/>
        <v>1</v>
      </c>
      <c r="AB218" s="4">
        <f t="shared" si="83"/>
        <v>18.13</v>
      </c>
      <c r="AC218" s="4" t="e">
        <f t="shared" si="91"/>
        <v>#N/A</v>
      </c>
      <c r="AD218" t="b">
        <f t="shared" si="92"/>
        <v>1</v>
      </c>
      <c r="AE218" s="2">
        <v>2</v>
      </c>
      <c r="AF218" s="4">
        <f t="shared" si="93"/>
        <v>-0.11999999999999922</v>
      </c>
      <c r="AG218" s="4">
        <f t="shared" si="94"/>
        <v>0.11999999999999922</v>
      </c>
      <c r="AH218" s="4">
        <f t="shared" si="99"/>
        <v>6.0833333333333073E-2</v>
      </c>
      <c r="AI218" s="4" t="e">
        <f t="shared" si="95"/>
        <v>#N/A</v>
      </c>
      <c r="AJ218" s="2" t="str">
        <f t="shared" si="96"/>
        <v>July</v>
      </c>
      <c r="AK218" s="2" t="str">
        <f t="shared" si="97"/>
        <v>31</v>
      </c>
      <c r="AL218" s="81">
        <f t="shared" si="98"/>
        <v>31.45148148148148</v>
      </c>
      <c r="AM218" s="81" t="e">
        <f>IF(AJ218='1Month'!$A$3,AL218,NA())</f>
        <v>#N/A</v>
      </c>
    </row>
    <row r="219" spans="1:39">
      <c r="A219" s="76">
        <v>43312</v>
      </c>
      <c r="B219" s="67">
        <v>0.45495370370370369</v>
      </c>
      <c r="C219" s="77">
        <v>43312</v>
      </c>
      <c r="D219" s="67">
        <v>0.16328703703703704</v>
      </c>
      <c r="E219" s="68">
        <v>11.6</v>
      </c>
      <c r="F219" s="68">
        <v>4.9400000000000004</v>
      </c>
      <c r="G219" s="69">
        <v>18.239999999999998</v>
      </c>
      <c r="I219" s="69">
        <v>-39.6</v>
      </c>
      <c r="J219" s="69">
        <v>45.341999999999999</v>
      </c>
      <c r="K219" s="70">
        <v>88.5</v>
      </c>
      <c r="L219" s="4">
        <f t="shared" si="75"/>
        <v>18.13</v>
      </c>
      <c r="M219" s="80">
        <f t="shared" si="76"/>
        <v>43312.454953703702</v>
      </c>
      <c r="N219">
        <f t="shared" si="77"/>
        <v>2458330.5</v>
      </c>
      <c r="O219">
        <f t="shared" si="78"/>
        <v>10.918888888888889</v>
      </c>
      <c r="P219">
        <f t="shared" si="84"/>
        <v>0.18577686516084874</v>
      </c>
      <c r="Q219">
        <f t="shared" si="85"/>
        <v>463.52017269408663</v>
      </c>
      <c r="R219">
        <f t="shared" si="86"/>
        <v>7.5201726940866251</v>
      </c>
      <c r="S219" s="10">
        <f t="shared" si="79"/>
        <v>8.2977094086625236E-2</v>
      </c>
      <c r="T219" s="4">
        <f t="shared" si="87"/>
        <v>18.015999999999998</v>
      </c>
      <c r="U219" s="4">
        <f t="shared" si="88"/>
        <v>9.1199999999999198E-2</v>
      </c>
      <c r="V219" s="4">
        <f t="shared" si="80"/>
        <v>17.97</v>
      </c>
      <c r="W219" s="4">
        <f t="shared" si="81"/>
        <v>18.13</v>
      </c>
      <c r="X219" s="4">
        <f t="shared" si="82"/>
        <v>17.89</v>
      </c>
      <c r="Y219" s="4">
        <f t="shared" si="89"/>
        <v>0.23999999999999844</v>
      </c>
      <c r="Z219" s="2">
        <f>ROW()</f>
        <v>219</v>
      </c>
      <c r="AA219" t="b">
        <f t="shared" si="90"/>
        <v>1</v>
      </c>
      <c r="AB219" s="4">
        <f t="shared" si="83"/>
        <v>18.13</v>
      </c>
      <c r="AC219" s="4" t="e">
        <f t="shared" si="91"/>
        <v>#N/A</v>
      </c>
      <c r="AD219" t="b">
        <f t="shared" si="92"/>
        <v>1</v>
      </c>
      <c r="AE219" s="2">
        <v>2</v>
      </c>
      <c r="AF219" s="4">
        <f t="shared" si="93"/>
        <v>-0.11999999999999922</v>
      </c>
      <c r="AG219" s="4">
        <f t="shared" si="94"/>
        <v>0.11999999999999922</v>
      </c>
      <c r="AH219" s="4">
        <f t="shared" si="99"/>
        <v>5.7638888888888275E-2</v>
      </c>
      <c r="AI219" s="4" t="e">
        <f t="shared" si="95"/>
        <v>#N/A</v>
      </c>
      <c r="AJ219" s="2" t="str">
        <f t="shared" si="96"/>
        <v>July</v>
      </c>
      <c r="AK219" s="2" t="str">
        <f t="shared" si="97"/>
        <v>31</v>
      </c>
      <c r="AL219" s="81">
        <f t="shared" si="98"/>
        <v>31.454953703703705</v>
      </c>
      <c r="AM219" s="81" t="e">
        <f>IF(AJ219='1Month'!$A$3,AL219,NA())</f>
        <v>#N/A</v>
      </c>
    </row>
    <row r="220" spans="1:39">
      <c r="A220" s="76">
        <v>43312</v>
      </c>
      <c r="B220" s="67">
        <v>0.45842592592592596</v>
      </c>
      <c r="C220" s="77">
        <v>43312</v>
      </c>
      <c r="D220" s="67">
        <v>0.16675925925925927</v>
      </c>
      <c r="E220" s="68">
        <v>11.6</v>
      </c>
      <c r="F220" s="68">
        <v>4.9400000000000004</v>
      </c>
      <c r="G220" s="69">
        <v>18.059999999999999</v>
      </c>
      <c r="I220" s="69">
        <v>-39.6</v>
      </c>
      <c r="J220" s="69">
        <v>45.073</v>
      </c>
      <c r="K220" s="70">
        <v>88.5</v>
      </c>
      <c r="L220" s="4">
        <f t="shared" si="75"/>
        <v>17.95</v>
      </c>
      <c r="M220" s="80">
        <f t="shared" si="76"/>
        <v>43312.458425925928</v>
      </c>
      <c r="N220">
        <f t="shared" si="77"/>
        <v>2458330.5</v>
      </c>
      <c r="O220">
        <f t="shared" si="78"/>
        <v>11.002222222222223</v>
      </c>
      <c r="P220">
        <f t="shared" si="84"/>
        <v>0.18577686516084874</v>
      </c>
      <c r="Q220">
        <f t="shared" si="85"/>
        <v>463.6037341865283</v>
      </c>
      <c r="R220">
        <f t="shared" si="86"/>
        <v>7.6037341865282997</v>
      </c>
      <c r="S220" s="10">
        <f t="shared" si="79"/>
        <v>0.16653858652829978</v>
      </c>
      <c r="T220" s="4">
        <f t="shared" si="87"/>
        <v>17.986000000000001</v>
      </c>
      <c r="U220" s="4">
        <f t="shared" si="88"/>
        <v>5.7600000000000054E-2</v>
      </c>
      <c r="V220" s="4">
        <f t="shared" si="80"/>
        <v>17.98</v>
      </c>
      <c r="W220" s="4">
        <f t="shared" si="81"/>
        <v>18.13</v>
      </c>
      <c r="X220" s="4">
        <f t="shared" si="82"/>
        <v>17.89</v>
      </c>
      <c r="Y220" s="4">
        <f t="shared" si="89"/>
        <v>0.23999999999999844</v>
      </c>
      <c r="Z220" s="2">
        <f>ROW()</f>
        <v>220</v>
      </c>
      <c r="AA220" t="b">
        <f t="shared" si="90"/>
        <v>1</v>
      </c>
      <c r="AB220" s="4">
        <f t="shared" si="83"/>
        <v>17.95</v>
      </c>
      <c r="AC220" s="4" t="e">
        <f t="shared" si="91"/>
        <v>#N/A</v>
      </c>
      <c r="AD220" t="b">
        <f t="shared" si="92"/>
        <v>1</v>
      </c>
      <c r="AE220" s="2">
        <v>2</v>
      </c>
      <c r="AF220" s="4">
        <f t="shared" si="93"/>
        <v>-0.11999999999999922</v>
      </c>
      <c r="AG220" s="4">
        <f t="shared" si="94"/>
        <v>0.11999999999999922</v>
      </c>
      <c r="AH220" s="4">
        <f t="shared" si="99"/>
        <v>6.736111111111083E-2</v>
      </c>
      <c r="AI220" s="4" t="e">
        <f t="shared" si="95"/>
        <v>#N/A</v>
      </c>
      <c r="AJ220" s="2" t="str">
        <f t="shared" si="96"/>
        <v>July</v>
      </c>
      <c r="AK220" s="2" t="str">
        <f t="shared" si="97"/>
        <v>31</v>
      </c>
      <c r="AL220" s="81">
        <f t="shared" si="98"/>
        <v>31.458425925925926</v>
      </c>
      <c r="AM220" s="81" t="e">
        <f>IF(AJ220='1Month'!$A$3,AL220,NA())</f>
        <v>#N/A</v>
      </c>
    </row>
    <row r="221" spans="1:39">
      <c r="A221" s="76">
        <v>43312</v>
      </c>
      <c r="B221" s="67">
        <v>0.46189814814814811</v>
      </c>
      <c r="C221" s="77">
        <v>43312</v>
      </c>
      <c r="D221" s="67">
        <v>0.17023148148148148</v>
      </c>
      <c r="E221" s="68">
        <v>11.9</v>
      </c>
      <c r="F221" s="68">
        <v>4.9400000000000004</v>
      </c>
      <c r="G221" s="69">
        <v>18</v>
      </c>
      <c r="I221" s="69">
        <v>-39.700000000000003</v>
      </c>
      <c r="J221" s="69">
        <v>44.777000000000001</v>
      </c>
      <c r="K221" s="70">
        <v>88.5</v>
      </c>
      <c r="L221" s="4">
        <f t="shared" si="75"/>
        <v>17.89</v>
      </c>
      <c r="M221" s="80">
        <f t="shared" si="76"/>
        <v>43312.461898148147</v>
      </c>
      <c r="N221">
        <f t="shared" si="77"/>
        <v>2458330.5</v>
      </c>
      <c r="O221">
        <f t="shared" si="78"/>
        <v>11.085555555555555</v>
      </c>
      <c r="P221">
        <f t="shared" si="84"/>
        <v>0.18577686516084874</v>
      </c>
      <c r="Q221">
        <f t="shared" si="85"/>
        <v>463.68729567896997</v>
      </c>
      <c r="R221">
        <f t="shared" si="86"/>
        <v>7.6872956789699742</v>
      </c>
      <c r="S221" s="10">
        <f t="shared" si="79"/>
        <v>0.25010007896997433</v>
      </c>
      <c r="T221" s="4">
        <f t="shared" si="87"/>
        <v>17.968</v>
      </c>
      <c r="U221" s="4">
        <f t="shared" si="88"/>
        <v>3.8400000000000031E-2</v>
      </c>
      <c r="V221" s="4">
        <f t="shared" si="80"/>
        <v>17.98</v>
      </c>
      <c r="W221" s="4">
        <f t="shared" si="81"/>
        <v>18.13</v>
      </c>
      <c r="X221" s="4">
        <f t="shared" si="82"/>
        <v>17.89</v>
      </c>
      <c r="Y221" s="4">
        <f t="shared" si="89"/>
        <v>0.23999999999999844</v>
      </c>
      <c r="Z221" s="2">
        <f>ROW()</f>
        <v>221</v>
      </c>
      <c r="AA221" t="b">
        <f t="shared" si="90"/>
        <v>1</v>
      </c>
      <c r="AB221" s="4">
        <f t="shared" si="83"/>
        <v>17.89</v>
      </c>
      <c r="AC221" s="4" t="e">
        <f t="shared" si="91"/>
        <v>#N/A</v>
      </c>
      <c r="AD221" t="b">
        <f t="shared" si="92"/>
        <v>1</v>
      </c>
      <c r="AE221" s="2">
        <v>2</v>
      </c>
      <c r="AF221" s="4">
        <f t="shared" si="93"/>
        <v>-0.11999999999999922</v>
      </c>
      <c r="AG221" s="4">
        <f t="shared" si="94"/>
        <v>0.11999999999999922</v>
      </c>
      <c r="AH221" s="4">
        <f t="shared" si="99"/>
        <v>0.10958333333333344</v>
      </c>
      <c r="AI221" s="4" t="e">
        <f t="shared" si="95"/>
        <v>#N/A</v>
      </c>
      <c r="AJ221" s="2" t="str">
        <f t="shared" si="96"/>
        <v>July</v>
      </c>
      <c r="AK221" s="2" t="str">
        <f t="shared" si="97"/>
        <v>31</v>
      </c>
      <c r="AL221" s="81">
        <f t="shared" si="98"/>
        <v>31.461898148148148</v>
      </c>
      <c r="AM221" s="81" t="e">
        <f>IF(AJ221='1Month'!$A$3,AL221,NA())</f>
        <v>#N/A</v>
      </c>
    </row>
    <row r="222" spans="1:39">
      <c r="A222" s="76">
        <v>43312</v>
      </c>
      <c r="B222" s="67">
        <v>0.46537037037037038</v>
      </c>
      <c r="C222" s="77">
        <v>43312</v>
      </c>
      <c r="D222" s="67">
        <v>0.17370370370370369</v>
      </c>
      <c r="E222" s="68">
        <v>11.9</v>
      </c>
      <c r="F222" s="68">
        <v>4.9400000000000004</v>
      </c>
      <c r="G222" s="69">
        <v>18.09</v>
      </c>
      <c r="I222" s="69">
        <v>-39.700000000000003</v>
      </c>
      <c r="J222" s="69">
        <v>44.454000000000001</v>
      </c>
      <c r="K222" s="70">
        <v>88.5</v>
      </c>
      <c r="L222" s="4">
        <f t="shared" si="75"/>
        <v>17.98</v>
      </c>
      <c r="M222" s="80">
        <f t="shared" si="76"/>
        <v>43312.465370370373</v>
      </c>
      <c r="N222">
        <f t="shared" si="77"/>
        <v>2458330.5</v>
      </c>
      <c r="O222">
        <f t="shared" si="78"/>
        <v>11.168888888888889</v>
      </c>
      <c r="P222">
        <f t="shared" si="84"/>
        <v>0.18577686516084874</v>
      </c>
      <c r="Q222">
        <f t="shared" si="85"/>
        <v>463.77085717141165</v>
      </c>
      <c r="R222">
        <f t="shared" si="86"/>
        <v>7.7708571714116488</v>
      </c>
      <c r="S222" s="10">
        <f t="shared" si="79"/>
        <v>0.33366157141164887</v>
      </c>
      <c r="T222" s="4">
        <f t="shared" si="87"/>
        <v>17.972000000000001</v>
      </c>
      <c r="U222" s="4">
        <f t="shared" si="88"/>
        <v>3.3599999999999852E-2</v>
      </c>
      <c r="V222" s="4">
        <f t="shared" si="80"/>
        <v>17.975000000000001</v>
      </c>
      <c r="W222" s="4">
        <f t="shared" si="81"/>
        <v>18.04</v>
      </c>
      <c r="X222" s="4">
        <f t="shared" si="82"/>
        <v>17.89</v>
      </c>
      <c r="Y222" s="4">
        <f t="shared" si="89"/>
        <v>0.14999999999999858</v>
      </c>
      <c r="Z222" s="2">
        <f>ROW()</f>
        <v>222</v>
      </c>
      <c r="AA222" t="b">
        <f t="shared" si="90"/>
        <v>1</v>
      </c>
      <c r="AB222" s="4">
        <f t="shared" si="83"/>
        <v>17.98</v>
      </c>
      <c r="AC222" s="4" t="e">
        <f t="shared" si="91"/>
        <v>#N/A</v>
      </c>
      <c r="AD222" t="b">
        <f t="shared" si="92"/>
        <v>1</v>
      </c>
      <c r="AE222" s="2">
        <v>2</v>
      </c>
      <c r="AF222" s="4">
        <f t="shared" si="93"/>
        <v>-7.4999999999999289E-2</v>
      </c>
      <c r="AG222" s="4">
        <f t="shared" si="94"/>
        <v>7.4999999999999289E-2</v>
      </c>
      <c r="AH222" s="4">
        <f t="shared" si="99"/>
        <v>0.19874999999999954</v>
      </c>
      <c r="AI222" s="4" t="e">
        <f t="shared" si="95"/>
        <v>#N/A</v>
      </c>
      <c r="AJ222" s="2" t="str">
        <f t="shared" si="96"/>
        <v>July</v>
      </c>
      <c r="AK222" s="2" t="str">
        <f t="shared" si="97"/>
        <v>31</v>
      </c>
      <c r="AL222" s="81">
        <f t="shared" si="98"/>
        <v>31.465370370370369</v>
      </c>
      <c r="AM222" s="81" t="e">
        <f>IF(AJ222='1Month'!$A$3,AL222,NA())</f>
        <v>#N/A</v>
      </c>
    </row>
    <row r="223" spans="1:39">
      <c r="A223" s="76">
        <v>43312</v>
      </c>
      <c r="B223" s="67">
        <v>0.46884259259259259</v>
      </c>
      <c r="C223" s="77">
        <v>43312</v>
      </c>
      <c r="D223" s="67">
        <v>0.17717592592592593</v>
      </c>
      <c r="E223" s="68">
        <v>11.9</v>
      </c>
      <c r="F223" s="68">
        <v>4.9400000000000004</v>
      </c>
      <c r="G223" s="69">
        <v>18.09</v>
      </c>
      <c r="I223" s="69">
        <v>-39.799999999999997</v>
      </c>
      <c r="J223" s="69">
        <v>44.104999999999997</v>
      </c>
      <c r="K223" s="70">
        <v>88.4</v>
      </c>
      <c r="L223" s="4">
        <f t="shared" si="75"/>
        <v>17.98</v>
      </c>
      <c r="M223" s="80">
        <f t="shared" si="76"/>
        <v>43312.468842592592</v>
      </c>
      <c r="N223">
        <f t="shared" si="77"/>
        <v>2458330.5</v>
      </c>
      <c r="O223">
        <f t="shared" si="78"/>
        <v>11.252222222222223</v>
      </c>
      <c r="P223">
        <f t="shared" si="84"/>
        <v>0.18577686516084874</v>
      </c>
      <c r="Q223">
        <f t="shared" si="85"/>
        <v>463.85441866385327</v>
      </c>
      <c r="R223">
        <f t="shared" si="86"/>
        <v>7.8544186638532665</v>
      </c>
      <c r="S223" s="10">
        <f t="shared" si="79"/>
        <v>0.41722306385326657</v>
      </c>
      <c r="T223" s="4">
        <f t="shared" si="87"/>
        <v>17.951999999999998</v>
      </c>
      <c r="U223" s="4">
        <f t="shared" si="88"/>
        <v>6.4800000000001037E-2</v>
      </c>
      <c r="V223" s="4">
        <f t="shared" si="80"/>
        <v>17.975000000000001</v>
      </c>
      <c r="W223" s="4">
        <f t="shared" si="81"/>
        <v>18.04</v>
      </c>
      <c r="X223" s="4">
        <f t="shared" si="82"/>
        <v>17.79</v>
      </c>
      <c r="Y223" s="4">
        <f t="shared" si="89"/>
        <v>0.25</v>
      </c>
      <c r="Z223" s="2">
        <f>ROW()</f>
        <v>223</v>
      </c>
      <c r="AA223" t="b">
        <f t="shared" si="90"/>
        <v>1</v>
      </c>
      <c r="AB223" s="4">
        <f t="shared" si="83"/>
        <v>17.98</v>
      </c>
      <c r="AC223" s="4" t="e">
        <f t="shared" si="91"/>
        <v>#N/A</v>
      </c>
      <c r="AD223" t="b">
        <f t="shared" si="92"/>
        <v>1</v>
      </c>
      <c r="AE223" s="2">
        <v>2</v>
      </c>
      <c r="AF223" s="4">
        <f t="shared" si="93"/>
        <v>-0.125</v>
      </c>
      <c r="AG223" s="4">
        <f t="shared" si="94"/>
        <v>0.125</v>
      </c>
      <c r="AH223" s="4">
        <f t="shared" si="99"/>
        <v>0.33291666666666647</v>
      </c>
      <c r="AI223" s="4" t="e">
        <f t="shared" si="95"/>
        <v>#N/A</v>
      </c>
      <c r="AJ223" s="2" t="str">
        <f t="shared" si="96"/>
        <v>July</v>
      </c>
      <c r="AK223" s="2" t="str">
        <f t="shared" si="97"/>
        <v>31</v>
      </c>
      <c r="AL223" s="81">
        <f t="shared" si="98"/>
        <v>31.468842592592594</v>
      </c>
      <c r="AM223" s="81" t="e">
        <f>IF(AJ223='1Month'!$A$3,AL223,NA())</f>
        <v>#N/A</v>
      </c>
    </row>
    <row r="224" spans="1:39">
      <c r="A224" s="76">
        <v>43312</v>
      </c>
      <c r="B224" s="67">
        <v>0.4723148148148148</v>
      </c>
      <c r="C224" s="77">
        <v>43312</v>
      </c>
      <c r="D224" s="67">
        <v>0.18064814814814814</v>
      </c>
      <c r="E224" s="68">
        <v>11.6</v>
      </c>
      <c r="F224" s="68">
        <v>4.9400000000000004</v>
      </c>
      <c r="G224" s="69">
        <v>18.149999999999999</v>
      </c>
      <c r="I224" s="69">
        <v>-39.799999999999997</v>
      </c>
      <c r="J224" s="69">
        <v>43.731000000000002</v>
      </c>
      <c r="K224" s="70">
        <v>88.4</v>
      </c>
      <c r="L224" s="4">
        <f t="shared" si="75"/>
        <v>18.04</v>
      </c>
      <c r="M224" s="80">
        <f t="shared" si="76"/>
        <v>43312.472314814811</v>
      </c>
      <c r="N224">
        <f t="shared" si="77"/>
        <v>2458330.5</v>
      </c>
      <c r="O224">
        <f t="shared" si="78"/>
        <v>11.335555555555555</v>
      </c>
      <c r="P224">
        <f t="shared" si="84"/>
        <v>0.18577686516084874</v>
      </c>
      <c r="Q224">
        <f t="shared" si="85"/>
        <v>463.93798015629494</v>
      </c>
      <c r="R224">
        <f t="shared" si="86"/>
        <v>7.937980156294941</v>
      </c>
      <c r="S224" s="10">
        <f t="shared" si="79"/>
        <v>0.50078455629494112</v>
      </c>
      <c r="T224" s="4">
        <f t="shared" si="87"/>
        <v>17.854000000000003</v>
      </c>
      <c r="U224" s="4">
        <f t="shared" si="88"/>
        <v>0.17119999999999891</v>
      </c>
      <c r="V224" s="4">
        <f t="shared" si="80"/>
        <v>17.975000000000001</v>
      </c>
      <c r="W224" s="4">
        <f t="shared" si="81"/>
        <v>18.04</v>
      </c>
      <c r="X224" s="4">
        <f t="shared" si="82"/>
        <v>17.490000000000002</v>
      </c>
      <c r="Y224" s="4">
        <f t="shared" si="89"/>
        <v>0.54999999999999716</v>
      </c>
      <c r="Z224" s="2">
        <f>ROW()</f>
        <v>224</v>
      </c>
      <c r="AA224" t="b">
        <f t="shared" si="90"/>
        <v>1</v>
      </c>
      <c r="AB224" s="4">
        <f t="shared" si="83"/>
        <v>18.04</v>
      </c>
      <c r="AC224" s="4" t="e">
        <f t="shared" si="91"/>
        <v>#N/A</v>
      </c>
      <c r="AD224" t="b">
        <f t="shared" si="92"/>
        <v>1</v>
      </c>
      <c r="AE224" s="2">
        <v>2</v>
      </c>
      <c r="AF224" s="4">
        <f t="shared" si="93"/>
        <v>-0.27499999999999858</v>
      </c>
      <c r="AG224" s="4">
        <f t="shared" si="94"/>
        <v>0.27499999999999858</v>
      </c>
      <c r="AH224" s="4">
        <f t="shared" si="99"/>
        <v>0.50722222222222157</v>
      </c>
      <c r="AI224" s="4" t="e">
        <f t="shared" si="95"/>
        <v>#N/A</v>
      </c>
      <c r="AJ224" s="2" t="str">
        <f t="shared" si="96"/>
        <v>July</v>
      </c>
      <c r="AK224" s="2" t="str">
        <f t="shared" si="97"/>
        <v>31</v>
      </c>
      <c r="AL224" s="81">
        <f t="shared" si="98"/>
        <v>31.472314814814816</v>
      </c>
      <c r="AM224" s="81" t="e">
        <f>IF(AJ224='1Month'!$A$3,AL224,NA())</f>
        <v>#N/A</v>
      </c>
    </row>
    <row r="225" spans="1:39">
      <c r="A225" s="76">
        <v>43312</v>
      </c>
      <c r="B225" s="67">
        <v>0.47578703703703701</v>
      </c>
      <c r="C225" s="77">
        <v>43312</v>
      </c>
      <c r="D225" s="67">
        <v>0.18412037037037035</v>
      </c>
      <c r="E225" s="68">
        <v>11.6</v>
      </c>
      <c r="F225" s="68">
        <v>4.9400000000000004</v>
      </c>
      <c r="G225" s="69">
        <v>18.079999999999998</v>
      </c>
      <c r="I225" s="69">
        <v>-39.799999999999997</v>
      </c>
      <c r="J225" s="69">
        <v>43.331000000000003</v>
      </c>
      <c r="K225" s="70">
        <v>88.4</v>
      </c>
      <c r="L225" s="4">
        <f t="shared" si="75"/>
        <v>17.97</v>
      </c>
      <c r="M225" s="80">
        <f t="shared" si="76"/>
        <v>43312.475787037038</v>
      </c>
      <c r="N225">
        <f t="shared" si="77"/>
        <v>2458330.5</v>
      </c>
      <c r="O225">
        <f t="shared" si="78"/>
        <v>11.418888888888889</v>
      </c>
      <c r="P225">
        <f t="shared" si="84"/>
        <v>0.18577686516084874</v>
      </c>
      <c r="Q225">
        <f t="shared" si="85"/>
        <v>464.02154164873662</v>
      </c>
      <c r="R225">
        <f t="shared" si="86"/>
        <v>8.0215416487366156</v>
      </c>
      <c r="S225" s="10">
        <f t="shared" si="79"/>
        <v>0.58434604873661566</v>
      </c>
      <c r="T225" s="4">
        <f t="shared" si="87"/>
        <v>17.686</v>
      </c>
      <c r="U225" s="4">
        <f t="shared" si="88"/>
        <v>0.29679999999999895</v>
      </c>
      <c r="V225" s="4">
        <f t="shared" si="80"/>
        <v>17.88</v>
      </c>
      <c r="W225" s="4">
        <f t="shared" si="81"/>
        <v>18.04</v>
      </c>
      <c r="X225" s="4">
        <f t="shared" si="82"/>
        <v>17.14</v>
      </c>
      <c r="Y225" s="4">
        <f t="shared" si="89"/>
        <v>0.89999999999999858</v>
      </c>
      <c r="Z225" s="2">
        <f>ROW()</f>
        <v>225</v>
      </c>
      <c r="AA225" t="b">
        <f t="shared" si="90"/>
        <v>1</v>
      </c>
      <c r="AB225" s="4">
        <f t="shared" si="83"/>
        <v>17.97</v>
      </c>
      <c r="AC225" s="4" t="e">
        <f t="shared" si="91"/>
        <v>#N/A</v>
      </c>
      <c r="AD225" t="b">
        <f t="shared" si="92"/>
        <v>1</v>
      </c>
      <c r="AE225" s="2">
        <v>2</v>
      </c>
      <c r="AF225" s="4">
        <f t="shared" si="93"/>
        <v>-0.44999999999999929</v>
      </c>
      <c r="AG225" s="4">
        <f t="shared" si="94"/>
        <v>0.44999999999999929</v>
      </c>
      <c r="AH225" s="4">
        <f t="shared" si="99"/>
        <v>0.72499999999999931</v>
      </c>
      <c r="AI225" s="4" t="e">
        <f t="shared" si="95"/>
        <v>#N/A</v>
      </c>
      <c r="AJ225" s="2" t="str">
        <f t="shared" si="96"/>
        <v>July</v>
      </c>
      <c r="AK225" s="2" t="str">
        <f t="shared" si="97"/>
        <v>31</v>
      </c>
      <c r="AL225" s="81">
        <f t="shared" si="98"/>
        <v>31.475787037037037</v>
      </c>
      <c r="AM225" s="81" t="e">
        <f>IF(AJ225='1Month'!$A$3,AL225,NA())</f>
        <v>#N/A</v>
      </c>
    </row>
    <row r="226" spans="1:39">
      <c r="A226" s="76">
        <v>43312</v>
      </c>
      <c r="B226" s="67">
        <v>0.47925925925925927</v>
      </c>
      <c r="C226" s="77">
        <v>43312</v>
      </c>
      <c r="D226" s="67">
        <v>0.18759259259259262</v>
      </c>
      <c r="E226" s="68">
        <v>11.6</v>
      </c>
      <c r="F226" s="68">
        <v>4.9400000000000004</v>
      </c>
      <c r="G226" s="69">
        <v>17.899999999999999</v>
      </c>
      <c r="I226" s="69">
        <v>-39.9</v>
      </c>
      <c r="J226" s="69">
        <v>42.906999999999996</v>
      </c>
      <c r="K226" s="70">
        <v>88.4</v>
      </c>
      <c r="L226" s="4">
        <f t="shared" si="75"/>
        <v>17.79</v>
      </c>
      <c r="M226" s="80">
        <f t="shared" si="76"/>
        <v>43312.479259259257</v>
      </c>
      <c r="N226">
        <f t="shared" si="77"/>
        <v>2458330.5</v>
      </c>
      <c r="O226">
        <f t="shared" si="78"/>
        <v>11.502222222222223</v>
      </c>
      <c r="P226">
        <f t="shared" si="84"/>
        <v>0.18577686516084874</v>
      </c>
      <c r="Q226">
        <f t="shared" si="85"/>
        <v>464.10510314117829</v>
      </c>
      <c r="R226">
        <f t="shared" si="86"/>
        <v>8.1051031411782901</v>
      </c>
      <c r="S226" s="10">
        <f t="shared" si="79"/>
        <v>0.66790754117829021</v>
      </c>
      <c r="T226" s="4">
        <f t="shared" si="87"/>
        <v>17.41</v>
      </c>
      <c r="U226" s="4">
        <f t="shared" si="88"/>
        <v>0.40799999999999981</v>
      </c>
      <c r="V226" s="4">
        <f t="shared" si="80"/>
        <v>17.64</v>
      </c>
      <c r="W226" s="4">
        <f t="shared" si="81"/>
        <v>18.04</v>
      </c>
      <c r="X226" s="4">
        <f t="shared" si="82"/>
        <v>16.66</v>
      </c>
      <c r="Y226" s="4">
        <f t="shared" si="89"/>
        <v>1.379999999999999</v>
      </c>
      <c r="Z226" s="2">
        <f>ROW()</f>
        <v>226</v>
      </c>
      <c r="AA226" t="b">
        <f t="shared" si="90"/>
        <v>1</v>
      </c>
      <c r="AB226" s="4">
        <f t="shared" si="83"/>
        <v>17.79</v>
      </c>
      <c r="AC226" s="4" t="e">
        <f t="shared" si="91"/>
        <v>#N/A</v>
      </c>
      <c r="AD226" t="b">
        <f t="shared" si="92"/>
        <v>1</v>
      </c>
      <c r="AE226" s="2">
        <v>2</v>
      </c>
      <c r="AF226" s="4">
        <f t="shared" si="93"/>
        <v>-0.6899999999999995</v>
      </c>
      <c r="AG226" s="4">
        <f t="shared" si="94"/>
        <v>0.6899999999999995</v>
      </c>
      <c r="AH226" s="4">
        <f t="shared" si="99"/>
        <v>0.92444444444444362</v>
      </c>
      <c r="AI226" s="4" t="e">
        <f t="shared" si="95"/>
        <v>#N/A</v>
      </c>
      <c r="AJ226" s="2" t="str">
        <f t="shared" si="96"/>
        <v>July</v>
      </c>
      <c r="AK226" s="2" t="str">
        <f t="shared" si="97"/>
        <v>31</v>
      </c>
      <c r="AL226" s="81">
        <f t="shared" si="98"/>
        <v>31.479259259259258</v>
      </c>
      <c r="AM226" s="81" t="e">
        <f>IF(AJ226='1Month'!$A$3,AL226,NA())</f>
        <v>#N/A</v>
      </c>
    </row>
    <row r="227" spans="1:39">
      <c r="A227" s="76">
        <v>43312</v>
      </c>
      <c r="B227" s="67">
        <v>0.48273148148148143</v>
      </c>
      <c r="C227" s="77">
        <v>43312</v>
      </c>
      <c r="D227" s="67">
        <v>0.19106481481481483</v>
      </c>
      <c r="E227" s="68">
        <v>11.6</v>
      </c>
      <c r="F227" s="68">
        <v>4.9400000000000004</v>
      </c>
      <c r="G227" s="69">
        <v>17.600000000000001</v>
      </c>
      <c r="I227" s="69">
        <v>-39.9</v>
      </c>
      <c r="J227" s="69">
        <v>42.459000000000003</v>
      </c>
      <c r="K227" s="70">
        <v>88.3</v>
      </c>
      <c r="L227" s="4">
        <f t="shared" si="75"/>
        <v>17.490000000000002</v>
      </c>
      <c r="M227" s="80">
        <f t="shared" si="76"/>
        <v>43312.482731481483</v>
      </c>
      <c r="N227">
        <f t="shared" si="77"/>
        <v>2458330.5</v>
      </c>
      <c r="O227">
        <f t="shared" si="78"/>
        <v>11.585555555555555</v>
      </c>
      <c r="P227">
        <f t="shared" si="84"/>
        <v>0.18577686516084874</v>
      </c>
      <c r="Q227">
        <f t="shared" si="85"/>
        <v>464.18866463361996</v>
      </c>
      <c r="R227">
        <f t="shared" si="86"/>
        <v>8.1886646336199647</v>
      </c>
      <c r="S227" s="10">
        <f t="shared" si="79"/>
        <v>0.75146903361996475</v>
      </c>
      <c r="T227" s="4">
        <f t="shared" si="87"/>
        <v>17.018000000000001</v>
      </c>
      <c r="U227" s="4">
        <f t="shared" si="88"/>
        <v>0.54639999999999989</v>
      </c>
      <c r="V227" s="4">
        <f t="shared" si="80"/>
        <v>17.315000000000001</v>
      </c>
      <c r="W227" s="4">
        <f t="shared" si="81"/>
        <v>17.97</v>
      </c>
      <c r="X227" s="4">
        <f t="shared" si="82"/>
        <v>16.010000000000002</v>
      </c>
      <c r="Y227" s="4">
        <f t="shared" si="89"/>
        <v>1.9599999999999973</v>
      </c>
      <c r="Z227" s="2">
        <f>ROW()</f>
        <v>227</v>
      </c>
      <c r="AA227" t="b">
        <f t="shared" si="90"/>
        <v>1</v>
      </c>
      <c r="AB227" s="4">
        <f t="shared" si="83"/>
        <v>17.490000000000002</v>
      </c>
      <c r="AC227" s="4" t="e">
        <f t="shared" si="91"/>
        <v>#N/A</v>
      </c>
      <c r="AD227" t="b">
        <f t="shared" si="92"/>
        <v>1</v>
      </c>
      <c r="AE227" s="2">
        <v>2</v>
      </c>
      <c r="AF227" s="4">
        <f t="shared" si="93"/>
        <v>-0.97999999999999865</v>
      </c>
      <c r="AG227" s="4">
        <f t="shared" si="94"/>
        <v>0.97999999999999865</v>
      </c>
      <c r="AH227" s="4">
        <f t="shared" si="99"/>
        <v>0.96444444444444455</v>
      </c>
      <c r="AI227" s="4" t="e">
        <f t="shared" si="95"/>
        <v>#N/A</v>
      </c>
      <c r="AJ227" s="2" t="str">
        <f t="shared" si="96"/>
        <v>July</v>
      </c>
      <c r="AK227" s="2" t="str">
        <f t="shared" si="97"/>
        <v>31</v>
      </c>
      <c r="AL227" s="81">
        <f t="shared" si="98"/>
        <v>31.48273148148148</v>
      </c>
      <c r="AM227" s="81" t="e">
        <f>IF(AJ227='1Month'!$A$3,AL227,NA())</f>
        <v>#N/A</v>
      </c>
    </row>
    <row r="228" spans="1:39">
      <c r="A228" s="76">
        <v>43312</v>
      </c>
      <c r="B228" s="67">
        <v>0.48620370370370369</v>
      </c>
      <c r="C228" s="77">
        <v>43312</v>
      </c>
      <c r="D228" s="67">
        <v>0.19453703703703704</v>
      </c>
      <c r="E228" s="68">
        <v>11.6</v>
      </c>
      <c r="F228" s="68">
        <v>4.9400000000000004</v>
      </c>
      <c r="G228" s="69">
        <v>17.25</v>
      </c>
      <c r="I228" s="69">
        <v>-40</v>
      </c>
      <c r="J228" s="69">
        <v>41.988999999999997</v>
      </c>
      <c r="K228" s="70">
        <v>88.3</v>
      </c>
      <c r="L228" s="4">
        <f t="shared" si="75"/>
        <v>17.14</v>
      </c>
      <c r="M228" s="80">
        <f t="shared" si="76"/>
        <v>43312.486203703702</v>
      </c>
      <c r="N228">
        <f t="shared" si="77"/>
        <v>2458330.5</v>
      </c>
      <c r="O228">
        <f t="shared" si="78"/>
        <v>11.668888888888889</v>
      </c>
      <c r="P228">
        <f t="shared" si="84"/>
        <v>0.18577686516084874</v>
      </c>
      <c r="Q228">
        <f t="shared" si="85"/>
        <v>464.27222612606164</v>
      </c>
      <c r="R228">
        <f t="shared" si="86"/>
        <v>8.2722261260616392</v>
      </c>
      <c r="S228" s="10">
        <f t="shared" si="79"/>
        <v>0.8350305260616393</v>
      </c>
      <c r="T228" s="4">
        <f t="shared" si="87"/>
        <v>16.502000000000002</v>
      </c>
      <c r="U228" s="4">
        <f t="shared" si="88"/>
        <v>0.71359999999999957</v>
      </c>
      <c r="V228" s="4">
        <f t="shared" si="80"/>
        <v>16.899999999999999</v>
      </c>
      <c r="W228" s="4">
        <f t="shared" si="81"/>
        <v>17.79</v>
      </c>
      <c r="X228" s="4">
        <f t="shared" si="82"/>
        <v>15.21</v>
      </c>
      <c r="Y228" s="4">
        <f t="shared" si="89"/>
        <v>2.5799999999999983</v>
      </c>
      <c r="Z228" s="2">
        <f>ROW()</f>
        <v>228</v>
      </c>
      <c r="AA228" t="b">
        <f t="shared" si="90"/>
        <v>1</v>
      </c>
      <c r="AB228" s="4">
        <f t="shared" si="83"/>
        <v>17.14</v>
      </c>
      <c r="AC228" s="4" t="e">
        <f t="shared" si="91"/>
        <v>#N/A</v>
      </c>
      <c r="AD228" t="b">
        <f t="shared" si="92"/>
        <v>1</v>
      </c>
      <c r="AE228" s="2">
        <v>2</v>
      </c>
      <c r="AF228" s="4">
        <f t="shared" si="93"/>
        <v>-1.2899999999999991</v>
      </c>
      <c r="AG228" s="4">
        <f t="shared" si="94"/>
        <v>1.2899999999999991</v>
      </c>
      <c r="AH228" s="4">
        <f t="shared" si="99"/>
        <v>0.89847222222222156</v>
      </c>
      <c r="AI228" s="4" t="e">
        <f t="shared" si="95"/>
        <v>#N/A</v>
      </c>
      <c r="AJ228" s="2" t="str">
        <f t="shared" si="96"/>
        <v>July</v>
      </c>
      <c r="AK228" s="2" t="str">
        <f t="shared" si="97"/>
        <v>31</v>
      </c>
      <c r="AL228" s="81">
        <f t="shared" si="98"/>
        <v>31.486203703703705</v>
      </c>
      <c r="AM228" s="81" t="e">
        <f>IF(AJ228='1Month'!$A$3,AL228,NA())</f>
        <v>#N/A</v>
      </c>
    </row>
    <row r="229" spans="1:39">
      <c r="A229" s="76">
        <v>43312</v>
      </c>
      <c r="B229" s="67">
        <v>0.48967592592592596</v>
      </c>
      <c r="C229" s="77">
        <v>43312</v>
      </c>
      <c r="D229" s="67">
        <v>0.19800925925925927</v>
      </c>
      <c r="E229" s="68">
        <v>11.6</v>
      </c>
      <c r="F229" s="68">
        <v>4.9400000000000004</v>
      </c>
      <c r="G229" s="69">
        <v>16.77</v>
      </c>
      <c r="I229" s="69">
        <v>-40</v>
      </c>
      <c r="J229" s="69">
        <v>41.496000000000002</v>
      </c>
      <c r="K229" s="70">
        <v>88.3</v>
      </c>
      <c r="L229" s="4">
        <f t="shared" si="75"/>
        <v>16.66</v>
      </c>
      <c r="M229" s="80">
        <f t="shared" si="76"/>
        <v>43312.489675925928</v>
      </c>
      <c r="N229">
        <f t="shared" si="77"/>
        <v>2458330.5</v>
      </c>
      <c r="O229">
        <f t="shared" si="78"/>
        <v>11.752222222222223</v>
      </c>
      <c r="P229">
        <f t="shared" si="84"/>
        <v>0.18577686516084874</v>
      </c>
      <c r="Q229">
        <f t="shared" si="85"/>
        <v>464.35578761850331</v>
      </c>
      <c r="R229">
        <f t="shared" si="86"/>
        <v>8.3557876185033138</v>
      </c>
      <c r="S229" s="10">
        <f t="shared" si="79"/>
        <v>0.91859201850331385</v>
      </c>
      <c r="T229" s="4">
        <f t="shared" si="87"/>
        <v>15.992000000000001</v>
      </c>
      <c r="U229" s="4">
        <f t="shared" si="88"/>
        <v>0.73359999999999981</v>
      </c>
      <c r="V229" s="4">
        <f t="shared" si="80"/>
        <v>16.335000000000001</v>
      </c>
      <c r="W229" s="4">
        <f t="shared" si="81"/>
        <v>17.490000000000002</v>
      </c>
      <c r="X229" s="4">
        <f t="shared" si="82"/>
        <v>14.940000000000001</v>
      </c>
      <c r="Y229" s="4">
        <f t="shared" si="89"/>
        <v>2.5500000000000007</v>
      </c>
      <c r="Z229" s="2">
        <f>ROW()</f>
        <v>229</v>
      </c>
      <c r="AA229" t="b">
        <f t="shared" si="90"/>
        <v>1</v>
      </c>
      <c r="AB229" s="4">
        <f t="shared" si="83"/>
        <v>16.66</v>
      </c>
      <c r="AC229" s="4" t="e">
        <f t="shared" si="91"/>
        <v>#N/A</v>
      </c>
      <c r="AD229" t="b">
        <f t="shared" si="92"/>
        <v>1</v>
      </c>
      <c r="AE229" s="2">
        <v>2</v>
      </c>
      <c r="AF229" s="4">
        <f t="shared" si="93"/>
        <v>-1.2750000000000004</v>
      </c>
      <c r="AG229" s="4">
        <f t="shared" si="94"/>
        <v>1.2750000000000004</v>
      </c>
      <c r="AH229" s="4">
        <f t="shared" si="99"/>
        <v>0.89499999999999924</v>
      </c>
      <c r="AI229" s="4" t="e">
        <f t="shared" si="95"/>
        <v>#N/A</v>
      </c>
      <c r="AJ229" s="2" t="str">
        <f t="shared" si="96"/>
        <v>July</v>
      </c>
      <c r="AK229" s="2" t="str">
        <f t="shared" si="97"/>
        <v>31</v>
      </c>
      <c r="AL229" s="81">
        <f t="shared" si="98"/>
        <v>31.489675925925926</v>
      </c>
      <c r="AM229" s="81" t="e">
        <f>IF(AJ229='1Month'!$A$3,AL229,NA())</f>
        <v>#N/A</v>
      </c>
    </row>
    <row r="230" spans="1:39">
      <c r="A230" s="76">
        <v>43312</v>
      </c>
      <c r="B230" s="67">
        <v>0.49314814814814811</v>
      </c>
      <c r="C230" s="77">
        <v>43312</v>
      </c>
      <c r="D230" s="67">
        <v>0.20148148148148148</v>
      </c>
      <c r="E230" s="68">
        <v>11.6</v>
      </c>
      <c r="F230" s="68">
        <v>4.9400000000000004</v>
      </c>
      <c r="G230" s="69">
        <v>16.12</v>
      </c>
      <c r="I230" s="69">
        <v>-40</v>
      </c>
      <c r="J230" s="69">
        <v>40.981999999999999</v>
      </c>
      <c r="K230" s="70">
        <v>88.3</v>
      </c>
      <c r="L230" s="4">
        <f t="shared" si="75"/>
        <v>16.010000000000002</v>
      </c>
      <c r="M230" s="80">
        <f t="shared" si="76"/>
        <v>43312.493148148147</v>
      </c>
      <c r="N230">
        <f t="shared" si="77"/>
        <v>2458330.5</v>
      </c>
      <c r="O230">
        <f t="shared" si="78"/>
        <v>11.835555555555555</v>
      </c>
      <c r="P230">
        <f t="shared" si="84"/>
        <v>0.18577686516084874</v>
      </c>
      <c r="Q230">
        <f t="shared" si="85"/>
        <v>464.43934911094493</v>
      </c>
      <c r="R230">
        <f t="shared" si="86"/>
        <v>8.4393491109449315</v>
      </c>
      <c r="S230" s="10">
        <f t="shared" si="79"/>
        <v>1.0021535109449315</v>
      </c>
      <c r="T230" s="4">
        <f t="shared" si="87"/>
        <v>15.786000000000001</v>
      </c>
      <c r="U230" s="4">
        <f t="shared" si="88"/>
        <v>0.56879999999999953</v>
      </c>
      <c r="V230" s="4">
        <f t="shared" si="80"/>
        <v>16.060000000000002</v>
      </c>
      <c r="W230" s="4">
        <f t="shared" si="81"/>
        <v>17.14</v>
      </c>
      <c r="X230" s="4">
        <f t="shared" si="82"/>
        <v>14.940000000000001</v>
      </c>
      <c r="Y230" s="4">
        <f t="shared" si="89"/>
        <v>2.1999999999999993</v>
      </c>
      <c r="Z230" s="2">
        <f>ROW()</f>
        <v>230</v>
      </c>
      <c r="AA230" t="b">
        <f t="shared" si="90"/>
        <v>1</v>
      </c>
      <c r="AB230" s="4">
        <f t="shared" si="83"/>
        <v>16.010000000000002</v>
      </c>
      <c r="AC230" s="4" t="e">
        <f t="shared" si="91"/>
        <v>#N/A</v>
      </c>
      <c r="AD230" t="b">
        <f t="shared" si="92"/>
        <v>1</v>
      </c>
      <c r="AE230" s="2">
        <v>2</v>
      </c>
      <c r="AF230" s="4">
        <f t="shared" si="93"/>
        <v>-1.0999999999999996</v>
      </c>
      <c r="AG230" s="4">
        <f t="shared" si="94"/>
        <v>1.0999999999999996</v>
      </c>
      <c r="AH230" s="4">
        <f t="shared" si="99"/>
        <v>0.94569444444444406</v>
      </c>
      <c r="AI230" s="4" t="e">
        <f t="shared" si="95"/>
        <v>#N/A</v>
      </c>
      <c r="AJ230" s="2" t="str">
        <f t="shared" si="96"/>
        <v>July</v>
      </c>
      <c r="AK230" s="2" t="str">
        <f t="shared" si="97"/>
        <v>31</v>
      </c>
      <c r="AL230" s="81">
        <f t="shared" si="98"/>
        <v>31.493148148148148</v>
      </c>
      <c r="AM230" s="81" t="e">
        <f>IF(AJ230='1Month'!$A$3,AL230,NA())</f>
        <v>#N/A</v>
      </c>
    </row>
    <row r="231" spans="1:39">
      <c r="A231" s="76">
        <v>43312</v>
      </c>
      <c r="B231" s="67">
        <v>0.49662037037037038</v>
      </c>
      <c r="C231" s="77">
        <v>43312</v>
      </c>
      <c r="D231" s="67">
        <v>0.20495370370370369</v>
      </c>
      <c r="E231" s="68">
        <v>11.6</v>
      </c>
      <c r="F231" s="68">
        <v>4.9400000000000004</v>
      </c>
      <c r="G231" s="69">
        <v>15.32</v>
      </c>
      <c r="I231" s="69">
        <v>-40.1</v>
      </c>
      <c r="J231" s="69">
        <v>40.445999999999998</v>
      </c>
      <c r="K231" s="70">
        <v>88.3</v>
      </c>
      <c r="L231" s="4">
        <f t="shared" si="75"/>
        <v>15.21</v>
      </c>
      <c r="M231" s="80">
        <f t="shared" si="76"/>
        <v>43312.496620370373</v>
      </c>
      <c r="N231">
        <f t="shared" si="77"/>
        <v>2458330.5</v>
      </c>
      <c r="O231">
        <f t="shared" si="78"/>
        <v>11.918888888888889</v>
      </c>
      <c r="P231">
        <f t="shared" si="84"/>
        <v>0.18577686516084874</v>
      </c>
      <c r="Q231">
        <f t="shared" si="85"/>
        <v>464.52291060338661</v>
      </c>
      <c r="R231">
        <f t="shared" si="86"/>
        <v>8.522910603386606</v>
      </c>
      <c r="S231" s="10">
        <f t="shared" si="79"/>
        <v>1.0857150033866061</v>
      </c>
      <c r="T231" s="4">
        <f t="shared" si="87"/>
        <v>15.860000000000003</v>
      </c>
      <c r="U231" s="4">
        <f t="shared" si="88"/>
        <v>0.62799999999999945</v>
      </c>
      <c r="V231" s="4">
        <f t="shared" si="80"/>
        <v>16.060000000000002</v>
      </c>
      <c r="W231" s="4">
        <f t="shared" si="81"/>
        <v>17.03</v>
      </c>
      <c r="X231" s="4">
        <f t="shared" si="82"/>
        <v>14.940000000000001</v>
      </c>
      <c r="Y231" s="4">
        <f t="shared" si="89"/>
        <v>2.09</v>
      </c>
      <c r="Z231" s="2">
        <f>ROW()</f>
        <v>231</v>
      </c>
      <c r="AA231" t="b">
        <f t="shared" si="90"/>
        <v>1</v>
      </c>
      <c r="AB231" s="4">
        <f t="shared" si="83"/>
        <v>15.21</v>
      </c>
      <c r="AC231" s="4" t="e">
        <f t="shared" si="91"/>
        <v>#N/A</v>
      </c>
      <c r="AD231" t="b">
        <f t="shared" si="92"/>
        <v>1</v>
      </c>
      <c r="AE231" s="2">
        <v>2</v>
      </c>
      <c r="AF231" s="4">
        <f t="shared" si="93"/>
        <v>-1.0449999999999999</v>
      </c>
      <c r="AG231" s="4">
        <f t="shared" si="94"/>
        <v>1.0449999999999999</v>
      </c>
      <c r="AH231" s="4">
        <f t="shared" si="99"/>
        <v>1.0583333333333329</v>
      </c>
      <c r="AI231" s="4" t="e">
        <f t="shared" si="95"/>
        <v>#N/A</v>
      </c>
      <c r="AJ231" s="2" t="str">
        <f t="shared" si="96"/>
        <v>July</v>
      </c>
      <c r="AK231" s="2" t="str">
        <f t="shared" si="97"/>
        <v>31</v>
      </c>
      <c r="AL231" s="81">
        <f t="shared" si="98"/>
        <v>31.496620370370369</v>
      </c>
      <c r="AM231" s="81" t="e">
        <f>IF(AJ231='1Month'!$A$3,AL231,NA())</f>
        <v>#N/A</v>
      </c>
    </row>
    <row r="232" spans="1:39">
      <c r="A232" s="76">
        <v>43313</v>
      </c>
      <c r="B232" s="67">
        <v>0.12856481481481483</v>
      </c>
      <c r="C232" s="77">
        <v>43312</v>
      </c>
      <c r="D232" s="67">
        <v>0.83689814814814811</v>
      </c>
      <c r="E232" s="68">
        <v>18</v>
      </c>
      <c r="F232" s="68">
        <v>4.9400000000000004</v>
      </c>
      <c r="G232" s="69">
        <v>15.05</v>
      </c>
      <c r="I232" s="69">
        <v>-47.2</v>
      </c>
      <c r="J232" s="69">
        <v>-22.21</v>
      </c>
      <c r="K232" s="70">
        <v>84</v>
      </c>
      <c r="L232" s="4">
        <f t="shared" si="75"/>
        <v>14.940000000000001</v>
      </c>
      <c r="M232" s="80">
        <f t="shared" si="76"/>
        <v>43313.128564814811</v>
      </c>
      <c r="N232">
        <f t="shared" si="77"/>
        <v>2458331.5</v>
      </c>
      <c r="O232">
        <f t="shared" si="78"/>
        <v>3.0855555555555556</v>
      </c>
      <c r="P232">
        <f t="shared" si="84"/>
        <v>0.18580424366872006</v>
      </c>
      <c r="Q232">
        <f t="shared" si="85"/>
        <v>455.7311022292273</v>
      </c>
      <c r="R232">
        <f t="shared" si="86"/>
        <v>23.731102229227304</v>
      </c>
      <c r="S232" s="10">
        <f t="shared" si="79"/>
        <v>16.293906629227305</v>
      </c>
      <c r="T232" s="4">
        <f t="shared" si="87"/>
        <v>16.244</v>
      </c>
      <c r="U232" s="4">
        <f t="shared" si="88"/>
        <v>0.98879999999999979</v>
      </c>
      <c r="V232" s="4">
        <f t="shared" si="80"/>
        <v>16.060000000000002</v>
      </c>
      <c r="W232" s="4">
        <f t="shared" si="81"/>
        <v>17.93</v>
      </c>
      <c r="X232" s="4">
        <f t="shared" si="82"/>
        <v>14.940000000000001</v>
      </c>
      <c r="Y232" s="4">
        <f t="shared" si="89"/>
        <v>2.9899999999999984</v>
      </c>
      <c r="Z232" s="2">
        <f>ROW()</f>
        <v>232</v>
      </c>
      <c r="AA232" t="b">
        <f t="shared" si="90"/>
        <v>0</v>
      </c>
      <c r="AB232" s="4" t="e">
        <f t="shared" si="83"/>
        <v>#N/A</v>
      </c>
      <c r="AC232" s="4" t="e">
        <f t="shared" si="91"/>
        <v>#N/A</v>
      </c>
      <c r="AD232" t="b">
        <f t="shared" si="92"/>
        <v>1</v>
      </c>
      <c r="AE232" s="2">
        <v>2</v>
      </c>
      <c r="AF232" s="4">
        <f t="shared" si="93"/>
        <v>-1.4949999999999992</v>
      </c>
      <c r="AG232" s="4">
        <f t="shared" si="94"/>
        <v>1.4949999999999992</v>
      </c>
      <c r="AH232" s="4">
        <f t="shared" si="99"/>
        <v>1.2798611111111111</v>
      </c>
      <c r="AI232" s="4" t="e">
        <f t="shared" si="95"/>
        <v>#N/A</v>
      </c>
      <c r="AJ232" s="2" t="str">
        <f t="shared" si="96"/>
        <v>August</v>
      </c>
      <c r="AK232" s="2" t="str">
        <f t="shared" si="97"/>
        <v>01</v>
      </c>
      <c r="AL232" s="81">
        <f t="shared" si="98"/>
        <v>1.1285648148148149</v>
      </c>
      <c r="AM232" s="81">
        <f>IF(AJ232='1Month'!$A$3,AL232,NA())</f>
        <v>1.1285648148148149</v>
      </c>
    </row>
    <row r="233" spans="1:39">
      <c r="A233" s="76">
        <v>43313</v>
      </c>
      <c r="B233" s="67">
        <v>0.13203703703703704</v>
      </c>
      <c r="C233" s="77">
        <v>43312</v>
      </c>
      <c r="D233" s="67">
        <v>0.84037037037037043</v>
      </c>
      <c r="E233" s="68">
        <v>17.7</v>
      </c>
      <c r="F233" s="68">
        <v>4.9400000000000004</v>
      </c>
      <c r="G233" s="69">
        <v>16.22</v>
      </c>
      <c r="I233" s="69">
        <v>-47.2</v>
      </c>
      <c r="J233" s="69">
        <v>-21.225000000000001</v>
      </c>
      <c r="K233" s="70">
        <v>84</v>
      </c>
      <c r="L233" s="4">
        <f t="shared" si="75"/>
        <v>16.11</v>
      </c>
      <c r="M233" s="80">
        <f t="shared" si="76"/>
        <v>43313.132037037038</v>
      </c>
      <c r="N233">
        <f t="shared" si="77"/>
        <v>2458331.5</v>
      </c>
      <c r="O233">
        <f t="shared" si="78"/>
        <v>3.1688888888888886</v>
      </c>
      <c r="P233">
        <f t="shared" si="84"/>
        <v>0.18580424366872006</v>
      </c>
      <c r="Q233">
        <f t="shared" si="85"/>
        <v>455.81466372166898</v>
      </c>
      <c r="R233">
        <f t="shared" si="86"/>
        <v>23.814663721668978</v>
      </c>
      <c r="S233" s="10">
        <f t="shared" si="79"/>
        <v>16.377468121668979</v>
      </c>
      <c r="T233" s="4">
        <f t="shared" si="87"/>
        <v>16.955999999999996</v>
      </c>
      <c r="U233" s="4">
        <f t="shared" si="88"/>
        <v>1.1448000000000007</v>
      </c>
      <c r="V233" s="4">
        <f t="shared" si="80"/>
        <v>16.57</v>
      </c>
      <c r="W233" s="4">
        <f t="shared" si="81"/>
        <v>18.77</v>
      </c>
      <c r="X233" s="4">
        <f t="shared" si="82"/>
        <v>14.940000000000001</v>
      </c>
      <c r="Y233" s="4">
        <f t="shared" si="89"/>
        <v>3.8299999999999983</v>
      </c>
      <c r="Z233" s="2">
        <f>ROW()</f>
        <v>233</v>
      </c>
      <c r="AA233" t="b">
        <f t="shared" si="90"/>
        <v>0</v>
      </c>
      <c r="AB233" s="4" t="e">
        <f t="shared" si="83"/>
        <v>#N/A</v>
      </c>
      <c r="AC233" s="4" t="e">
        <f t="shared" si="91"/>
        <v>#N/A</v>
      </c>
      <c r="AD233" t="b">
        <f t="shared" si="92"/>
        <v>1</v>
      </c>
      <c r="AE233" s="2">
        <v>2</v>
      </c>
      <c r="AF233" s="4">
        <f t="shared" si="93"/>
        <v>-1.9149999999999991</v>
      </c>
      <c r="AG233" s="4">
        <f t="shared" si="94"/>
        <v>1.9149999999999991</v>
      </c>
      <c r="AH233" s="4">
        <f t="shared" si="99"/>
        <v>1.5987499999999992</v>
      </c>
      <c r="AI233" s="4" t="e">
        <f t="shared" si="95"/>
        <v>#N/A</v>
      </c>
      <c r="AJ233" s="2" t="str">
        <f t="shared" si="96"/>
        <v>August</v>
      </c>
      <c r="AK233" s="2" t="str">
        <f t="shared" si="97"/>
        <v>01</v>
      </c>
      <c r="AL233" s="81">
        <f t="shared" si="98"/>
        <v>1.132037037037037</v>
      </c>
      <c r="AM233" s="81">
        <f>IF(AJ233='1Month'!$A$3,AL233,NA())</f>
        <v>1.132037037037037</v>
      </c>
    </row>
    <row r="234" spans="1:39">
      <c r="A234" s="76">
        <v>43313</v>
      </c>
      <c r="B234" s="67">
        <v>0.13550925925925925</v>
      </c>
      <c r="C234" s="77">
        <v>43312</v>
      </c>
      <c r="D234" s="67">
        <v>0.84384259259259264</v>
      </c>
      <c r="E234" s="68">
        <v>17.7</v>
      </c>
      <c r="F234" s="68">
        <v>4.9400000000000004</v>
      </c>
      <c r="G234" s="69">
        <v>17.14</v>
      </c>
      <c r="I234" s="69">
        <v>-47.2</v>
      </c>
      <c r="J234" s="69">
        <v>-20.236999999999998</v>
      </c>
      <c r="K234" s="70">
        <v>83.9</v>
      </c>
      <c r="L234" s="4">
        <f t="shared" si="75"/>
        <v>17.03</v>
      </c>
      <c r="M234" s="80">
        <f t="shared" si="76"/>
        <v>43313.135509259257</v>
      </c>
      <c r="N234">
        <f t="shared" si="77"/>
        <v>2458331.5</v>
      </c>
      <c r="O234">
        <f t="shared" si="78"/>
        <v>3.2522222222222217</v>
      </c>
      <c r="P234">
        <f t="shared" si="84"/>
        <v>0.18580424366872006</v>
      </c>
      <c r="Q234">
        <f t="shared" si="85"/>
        <v>455.89822521411065</v>
      </c>
      <c r="R234">
        <f t="shared" si="86"/>
        <v>23.898225214110653</v>
      </c>
      <c r="S234" s="10">
        <f t="shared" si="79"/>
        <v>16.461029614110654</v>
      </c>
      <c r="T234" s="4">
        <f t="shared" si="87"/>
        <v>17.875999999999998</v>
      </c>
      <c r="U234" s="4">
        <f t="shared" si="88"/>
        <v>1.0448</v>
      </c>
      <c r="V234" s="4">
        <f t="shared" si="80"/>
        <v>17.48</v>
      </c>
      <c r="W234" s="4">
        <f t="shared" si="81"/>
        <v>19.54</v>
      </c>
      <c r="X234" s="4">
        <f t="shared" si="82"/>
        <v>14.940000000000001</v>
      </c>
      <c r="Y234" s="4">
        <f t="shared" si="89"/>
        <v>4.5999999999999979</v>
      </c>
      <c r="Z234" s="2">
        <f>ROW()</f>
        <v>234</v>
      </c>
      <c r="AA234" t="b">
        <f t="shared" si="90"/>
        <v>0</v>
      </c>
      <c r="AB234" s="4" t="e">
        <f t="shared" si="83"/>
        <v>#N/A</v>
      </c>
      <c r="AC234" s="4" t="e">
        <f t="shared" si="91"/>
        <v>#N/A</v>
      </c>
      <c r="AD234" t="b">
        <f t="shared" si="92"/>
        <v>0</v>
      </c>
      <c r="AE234" s="2">
        <v>2</v>
      </c>
      <c r="AF234" s="4">
        <f t="shared" si="93"/>
        <v>-2.2999999999999989</v>
      </c>
      <c r="AG234" s="4">
        <f t="shared" si="94"/>
        <v>2.2999999999999989</v>
      </c>
      <c r="AH234" s="4">
        <f t="shared" si="99"/>
        <v>1.8674999999999995</v>
      </c>
      <c r="AI234" s="4" t="e">
        <f t="shared" si="95"/>
        <v>#N/A</v>
      </c>
      <c r="AJ234" s="2" t="str">
        <f t="shared" si="96"/>
        <v>August</v>
      </c>
      <c r="AK234" s="2" t="str">
        <f t="shared" si="97"/>
        <v>01</v>
      </c>
      <c r="AL234" s="81">
        <f t="shared" si="98"/>
        <v>1.1355092592592593</v>
      </c>
      <c r="AM234" s="81">
        <f>IF(AJ234='1Month'!$A$3,AL234,NA())</f>
        <v>1.1355092592592593</v>
      </c>
    </row>
    <row r="235" spans="1:39">
      <c r="A235" s="76">
        <v>43313</v>
      </c>
      <c r="B235" s="67">
        <v>0.13898148148148148</v>
      </c>
      <c r="C235" s="77">
        <v>43312</v>
      </c>
      <c r="D235" s="67">
        <v>0.84731481481481474</v>
      </c>
      <c r="E235" s="68">
        <v>18</v>
      </c>
      <c r="F235" s="68">
        <v>4.9400000000000004</v>
      </c>
      <c r="G235" s="69">
        <v>18.04</v>
      </c>
      <c r="I235" s="69">
        <v>-47.3</v>
      </c>
      <c r="J235" s="69">
        <v>-19.247</v>
      </c>
      <c r="K235" s="70">
        <v>83.9</v>
      </c>
      <c r="L235" s="4">
        <f t="shared" si="75"/>
        <v>17.93</v>
      </c>
      <c r="M235" s="80">
        <f t="shared" si="76"/>
        <v>43313.138981481483</v>
      </c>
      <c r="N235">
        <f t="shared" si="77"/>
        <v>2458331.5</v>
      </c>
      <c r="O235">
        <f t="shared" si="78"/>
        <v>3.3355555555555556</v>
      </c>
      <c r="P235">
        <f t="shared" si="84"/>
        <v>0.18580424366872006</v>
      </c>
      <c r="Q235">
        <f t="shared" si="85"/>
        <v>455.98178670655233</v>
      </c>
      <c r="R235">
        <f t="shared" si="86"/>
        <v>23.981786706552327</v>
      </c>
      <c r="S235" s="10">
        <f t="shared" si="79"/>
        <v>16.544591106552328</v>
      </c>
      <c r="T235" s="4">
        <f t="shared" si="87"/>
        <v>18.698</v>
      </c>
      <c r="U235" s="4">
        <f t="shared" si="88"/>
        <v>0.97439999999999927</v>
      </c>
      <c r="V235" s="4">
        <f t="shared" si="80"/>
        <v>18.350000000000001</v>
      </c>
      <c r="W235" s="4">
        <f t="shared" si="81"/>
        <v>20.22</v>
      </c>
      <c r="X235" s="4">
        <f t="shared" si="82"/>
        <v>16.11</v>
      </c>
      <c r="Y235" s="4">
        <f t="shared" si="89"/>
        <v>4.1099999999999994</v>
      </c>
      <c r="Z235" s="2">
        <f>ROW()</f>
        <v>235</v>
      </c>
      <c r="AA235" t="b">
        <f t="shared" si="90"/>
        <v>0</v>
      </c>
      <c r="AB235" s="4" t="e">
        <f t="shared" si="83"/>
        <v>#N/A</v>
      </c>
      <c r="AC235" s="4" t="e">
        <f t="shared" si="91"/>
        <v>#N/A</v>
      </c>
      <c r="AD235" t="b">
        <f t="shared" si="92"/>
        <v>0</v>
      </c>
      <c r="AE235" s="2">
        <v>2</v>
      </c>
      <c r="AF235" s="4">
        <f t="shared" si="93"/>
        <v>-2.0549999999999997</v>
      </c>
      <c r="AG235" s="4">
        <f t="shared" si="94"/>
        <v>2.0549999999999997</v>
      </c>
      <c r="AH235" s="4">
        <f t="shared" si="99"/>
        <v>2.0474999999999994</v>
      </c>
      <c r="AI235" s="4" t="e">
        <f t="shared" si="95"/>
        <v>#N/A</v>
      </c>
      <c r="AJ235" s="2" t="str">
        <f t="shared" si="96"/>
        <v>August</v>
      </c>
      <c r="AK235" s="2" t="str">
        <f t="shared" si="97"/>
        <v>01</v>
      </c>
      <c r="AL235" s="81">
        <f t="shared" si="98"/>
        <v>1.1389814814814816</v>
      </c>
      <c r="AM235" s="81">
        <f>IF(AJ235='1Month'!$A$3,AL235,NA())</f>
        <v>1.1389814814814816</v>
      </c>
    </row>
    <row r="236" spans="1:39">
      <c r="A236" s="76">
        <v>43313</v>
      </c>
      <c r="B236" s="67">
        <v>0.14245370370370369</v>
      </c>
      <c r="C236" s="77">
        <v>43312</v>
      </c>
      <c r="D236" s="67">
        <v>0.85078703703703706</v>
      </c>
      <c r="E236" s="68">
        <v>18.3</v>
      </c>
      <c r="F236" s="68">
        <v>4.9400000000000004</v>
      </c>
      <c r="G236" s="69">
        <v>18.88</v>
      </c>
      <c r="I236" s="69">
        <v>-47.3</v>
      </c>
      <c r="J236" s="69">
        <v>-18.256</v>
      </c>
      <c r="K236" s="70">
        <v>83.9</v>
      </c>
      <c r="L236" s="4">
        <f t="shared" si="75"/>
        <v>18.77</v>
      </c>
      <c r="M236" s="80">
        <f t="shared" si="76"/>
        <v>43313.142453703702</v>
      </c>
      <c r="N236">
        <f t="shared" si="77"/>
        <v>2458331.5</v>
      </c>
      <c r="O236">
        <f t="shared" si="78"/>
        <v>3.4188888888888886</v>
      </c>
      <c r="P236">
        <f t="shared" si="84"/>
        <v>0.18580424366872006</v>
      </c>
      <c r="Q236">
        <f t="shared" si="85"/>
        <v>456.065348198994</v>
      </c>
      <c r="R236">
        <f t="shared" si="86"/>
        <v>6.5348198994001905E-2</v>
      </c>
      <c r="S236" s="10">
        <f t="shared" si="79"/>
        <v>16.628152598994003</v>
      </c>
      <c r="T236" s="4">
        <f t="shared" si="87"/>
        <v>19.446000000000002</v>
      </c>
      <c r="U236" s="4">
        <f t="shared" si="88"/>
        <v>0.87679999999999936</v>
      </c>
      <c r="V236" s="4">
        <f t="shared" si="80"/>
        <v>19.155000000000001</v>
      </c>
      <c r="W236" s="4">
        <f t="shared" si="81"/>
        <v>20.77</v>
      </c>
      <c r="X236" s="4">
        <f t="shared" si="82"/>
        <v>17.03</v>
      </c>
      <c r="Y236" s="4">
        <f t="shared" si="89"/>
        <v>3.7399999999999984</v>
      </c>
      <c r="Z236" s="2">
        <f>ROW()</f>
        <v>236</v>
      </c>
      <c r="AA236" t="b">
        <f t="shared" si="90"/>
        <v>0</v>
      </c>
      <c r="AB236" s="4" t="e">
        <f t="shared" si="83"/>
        <v>#N/A</v>
      </c>
      <c r="AC236" s="4" t="e">
        <f t="shared" si="91"/>
        <v>#N/A</v>
      </c>
      <c r="AD236" t="b">
        <f t="shared" si="92"/>
        <v>0</v>
      </c>
      <c r="AE236" s="2">
        <v>2</v>
      </c>
      <c r="AF236" s="4">
        <f t="shared" si="93"/>
        <v>-1.8699999999999992</v>
      </c>
      <c r="AG236" s="4">
        <f t="shared" si="94"/>
        <v>1.8699999999999992</v>
      </c>
      <c r="AH236" s="4">
        <f t="shared" si="99"/>
        <v>2.0522222222222211</v>
      </c>
      <c r="AI236" s="4" t="e">
        <f t="shared" si="95"/>
        <v>#N/A</v>
      </c>
      <c r="AJ236" s="2" t="str">
        <f t="shared" si="96"/>
        <v>August</v>
      </c>
      <c r="AK236" s="2" t="str">
        <f t="shared" si="97"/>
        <v>01</v>
      </c>
      <c r="AL236" s="81">
        <f t="shared" si="98"/>
        <v>1.1424537037037037</v>
      </c>
      <c r="AM236" s="81">
        <f>IF(AJ236='1Month'!$A$3,AL236,NA())</f>
        <v>1.1424537037037037</v>
      </c>
    </row>
    <row r="237" spans="1:39">
      <c r="A237" s="76">
        <v>43313</v>
      </c>
      <c r="B237" s="67">
        <v>0.14592592592592593</v>
      </c>
      <c r="C237" s="77">
        <v>43312</v>
      </c>
      <c r="D237" s="67">
        <v>0.85425925925925927</v>
      </c>
      <c r="E237" s="68">
        <v>18.3</v>
      </c>
      <c r="F237" s="68">
        <v>4.9400000000000004</v>
      </c>
      <c r="G237" s="69">
        <v>19.649999999999999</v>
      </c>
      <c r="I237" s="69">
        <v>-47.4</v>
      </c>
      <c r="J237" s="69">
        <v>-17.263999999999999</v>
      </c>
      <c r="K237" s="70">
        <v>83.9</v>
      </c>
      <c r="L237" s="4">
        <f t="shared" si="75"/>
        <v>19.54</v>
      </c>
      <c r="M237" s="80">
        <f t="shared" si="76"/>
        <v>43313.145925925928</v>
      </c>
      <c r="N237">
        <f t="shared" si="77"/>
        <v>2458331.5</v>
      </c>
      <c r="O237">
        <f t="shared" si="78"/>
        <v>3.5022222222222226</v>
      </c>
      <c r="P237">
        <f t="shared" si="84"/>
        <v>0.18580424366872006</v>
      </c>
      <c r="Q237">
        <f t="shared" si="85"/>
        <v>456.14890969143562</v>
      </c>
      <c r="R237">
        <f t="shared" si="86"/>
        <v>0.14890969143561961</v>
      </c>
      <c r="S237" s="10">
        <f t="shared" si="79"/>
        <v>16.711714091435621</v>
      </c>
      <c r="T237" s="4">
        <f t="shared" si="87"/>
        <v>20.088000000000001</v>
      </c>
      <c r="U237" s="4">
        <f t="shared" si="88"/>
        <v>0.74639999999999984</v>
      </c>
      <c r="V237" s="4">
        <f t="shared" si="80"/>
        <v>19.88</v>
      </c>
      <c r="W237" s="4">
        <f t="shared" si="81"/>
        <v>21.14</v>
      </c>
      <c r="X237" s="4">
        <f t="shared" si="82"/>
        <v>17.93</v>
      </c>
      <c r="Y237" s="4">
        <f t="shared" si="89"/>
        <v>3.2100000000000009</v>
      </c>
      <c r="Z237" s="2">
        <f>ROW()</f>
        <v>237</v>
      </c>
      <c r="AA237" t="b">
        <f t="shared" si="90"/>
        <v>0</v>
      </c>
      <c r="AB237" s="4" t="e">
        <f t="shared" si="83"/>
        <v>#N/A</v>
      </c>
      <c r="AC237" s="4" t="e">
        <f t="shared" si="91"/>
        <v>#N/A</v>
      </c>
      <c r="AD237" t="b">
        <f t="shared" si="92"/>
        <v>0</v>
      </c>
      <c r="AE237" s="2">
        <v>2</v>
      </c>
      <c r="AF237" s="4">
        <f t="shared" si="93"/>
        <v>-1.6050000000000004</v>
      </c>
      <c r="AG237" s="4">
        <f t="shared" si="94"/>
        <v>1.6050000000000004</v>
      </c>
      <c r="AH237" s="4">
        <f t="shared" si="99"/>
        <v>1.8963888888888889</v>
      </c>
      <c r="AI237" s="4" t="e">
        <f t="shared" si="95"/>
        <v>#N/A</v>
      </c>
      <c r="AJ237" s="2" t="str">
        <f t="shared" si="96"/>
        <v>August</v>
      </c>
      <c r="AK237" s="2" t="str">
        <f t="shared" si="97"/>
        <v>01</v>
      </c>
      <c r="AL237" s="81">
        <f t="shared" si="98"/>
        <v>1.145925925925926</v>
      </c>
      <c r="AM237" s="81">
        <f>IF(AJ237='1Month'!$A$3,AL237,NA())</f>
        <v>1.145925925925926</v>
      </c>
    </row>
    <row r="238" spans="1:39">
      <c r="A238" s="76">
        <v>43313</v>
      </c>
      <c r="B238" s="67">
        <v>0.14939814814814814</v>
      </c>
      <c r="C238" s="77">
        <v>43312</v>
      </c>
      <c r="D238" s="67">
        <v>0.85773148148148148</v>
      </c>
      <c r="E238" s="68">
        <v>18.3</v>
      </c>
      <c r="F238" s="68">
        <v>4.9400000000000004</v>
      </c>
      <c r="G238" s="69">
        <v>20.329999999999998</v>
      </c>
      <c r="I238" s="69">
        <v>-47.4</v>
      </c>
      <c r="J238" s="69">
        <v>-16.27</v>
      </c>
      <c r="K238" s="70">
        <v>83.8</v>
      </c>
      <c r="L238" s="4">
        <f t="shared" si="75"/>
        <v>20.22</v>
      </c>
      <c r="M238" s="80">
        <f t="shared" si="76"/>
        <v>43313.149398148147</v>
      </c>
      <c r="N238">
        <f t="shared" si="77"/>
        <v>2458331.5</v>
      </c>
      <c r="O238">
        <f t="shared" si="78"/>
        <v>3.5855555555555556</v>
      </c>
      <c r="P238">
        <f t="shared" si="84"/>
        <v>0.18580424366872006</v>
      </c>
      <c r="Q238">
        <f t="shared" si="85"/>
        <v>456.23247118387729</v>
      </c>
      <c r="R238">
        <f t="shared" si="86"/>
        <v>0.23247118387729415</v>
      </c>
      <c r="S238" s="10">
        <f t="shared" si="79"/>
        <v>16.795275583877295</v>
      </c>
      <c r="T238" s="4">
        <f t="shared" si="87"/>
        <v>20.606000000000002</v>
      </c>
      <c r="U238" s="4">
        <f t="shared" si="88"/>
        <v>0.58079999999999998</v>
      </c>
      <c r="V238" s="4">
        <f t="shared" si="80"/>
        <v>20.494999999999997</v>
      </c>
      <c r="W238" s="4">
        <f t="shared" si="81"/>
        <v>21.36</v>
      </c>
      <c r="X238" s="4">
        <f t="shared" si="82"/>
        <v>18.77</v>
      </c>
      <c r="Y238" s="4">
        <f t="shared" si="89"/>
        <v>2.59</v>
      </c>
      <c r="Z238" s="2">
        <f>ROW()</f>
        <v>238</v>
      </c>
      <c r="AA238" t="b">
        <f t="shared" si="90"/>
        <v>0</v>
      </c>
      <c r="AB238" s="4" t="e">
        <f t="shared" si="83"/>
        <v>#N/A</v>
      </c>
      <c r="AC238" s="4" t="e">
        <f t="shared" si="91"/>
        <v>#N/A</v>
      </c>
      <c r="AD238" t="b">
        <f t="shared" si="92"/>
        <v>0</v>
      </c>
      <c r="AE238" s="2">
        <v>2</v>
      </c>
      <c r="AF238" s="4">
        <f t="shared" si="93"/>
        <v>-1.2949999999999999</v>
      </c>
      <c r="AG238" s="4">
        <f t="shared" si="94"/>
        <v>1.2949999999999999</v>
      </c>
      <c r="AH238" s="4">
        <f t="shared" si="99"/>
        <v>1.5880555555555558</v>
      </c>
      <c r="AI238" s="4" t="e">
        <f t="shared" si="95"/>
        <v>#N/A</v>
      </c>
      <c r="AJ238" s="2" t="str">
        <f t="shared" si="96"/>
        <v>August</v>
      </c>
      <c r="AK238" s="2" t="str">
        <f t="shared" si="97"/>
        <v>01</v>
      </c>
      <c r="AL238" s="81">
        <f t="shared" si="98"/>
        <v>1.1493981481481481</v>
      </c>
      <c r="AM238" s="81">
        <f>IF(AJ238='1Month'!$A$3,AL238,NA())</f>
        <v>1.1493981481481481</v>
      </c>
    </row>
    <row r="239" spans="1:39">
      <c r="A239" s="76">
        <v>43313</v>
      </c>
      <c r="B239" s="67">
        <v>0.15289351851851851</v>
      </c>
      <c r="C239" s="77">
        <v>43312</v>
      </c>
      <c r="D239" s="67">
        <v>0.86122685185185188</v>
      </c>
      <c r="E239" s="68">
        <v>18.3</v>
      </c>
      <c r="F239" s="68">
        <v>4.9400000000000004</v>
      </c>
      <c r="G239" s="69">
        <v>20.88</v>
      </c>
      <c r="I239" s="69">
        <v>-47.4</v>
      </c>
      <c r="J239" s="69">
        <v>-15.268000000000001</v>
      </c>
      <c r="K239" s="70">
        <v>83.8</v>
      </c>
      <c r="L239" s="4">
        <f t="shared" si="75"/>
        <v>20.77</v>
      </c>
      <c r="M239" s="80">
        <f t="shared" si="76"/>
        <v>43313.15289351852</v>
      </c>
      <c r="N239">
        <f t="shared" si="77"/>
        <v>2458331.5</v>
      </c>
      <c r="O239">
        <f t="shared" si="78"/>
        <v>3.6694444444444443</v>
      </c>
      <c r="P239">
        <f t="shared" si="84"/>
        <v>0.18580424366872006</v>
      </c>
      <c r="Q239">
        <f t="shared" si="85"/>
        <v>456.31658975293527</v>
      </c>
      <c r="R239">
        <f t="shared" si="86"/>
        <v>0.31658975293527192</v>
      </c>
      <c r="S239" s="10">
        <f t="shared" si="79"/>
        <v>16.879394152935273</v>
      </c>
      <c r="T239" s="4">
        <f t="shared" si="87"/>
        <v>20.99</v>
      </c>
      <c r="U239" s="4">
        <f t="shared" si="88"/>
        <v>0.3960000000000008</v>
      </c>
      <c r="V239" s="4">
        <f t="shared" si="80"/>
        <v>20.954999999999998</v>
      </c>
      <c r="W239" s="4">
        <f t="shared" si="81"/>
        <v>21.46</v>
      </c>
      <c r="X239" s="4">
        <f t="shared" si="82"/>
        <v>19.54</v>
      </c>
      <c r="Y239" s="4">
        <f t="shared" si="89"/>
        <v>1.9200000000000017</v>
      </c>
      <c r="Z239" s="2">
        <f>ROW()</f>
        <v>239</v>
      </c>
      <c r="AA239" t="b">
        <f t="shared" si="90"/>
        <v>0</v>
      </c>
      <c r="AB239" s="4" t="e">
        <f t="shared" si="83"/>
        <v>#N/A</v>
      </c>
      <c r="AC239" s="4" t="e">
        <f t="shared" si="91"/>
        <v>#N/A</v>
      </c>
      <c r="AD239" t="b">
        <f t="shared" si="92"/>
        <v>0</v>
      </c>
      <c r="AE239" s="2">
        <v>2</v>
      </c>
      <c r="AF239" s="4">
        <f t="shared" si="93"/>
        <v>-0.96000000000000085</v>
      </c>
      <c r="AG239" s="4">
        <f t="shared" si="94"/>
        <v>0.96000000000000085</v>
      </c>
      <c r="AH239" s="4">
        <f t="shared" si="99"/>
        <v>1.2780555555555562</v>
      </c>
      <c r="AI239" s="4" t="e">
        <f t="shared" si="95"/>
        <v>#N/A</v>
      </c>
      <c r="AJ239" s="2" t="str">
        <f t="shared" si="96"/>
        <v>August</v>
      </c>
      <c r="AK239" s="2" t="str">
        <f t="shared" si="97"/>
        <v>01</v>
      </c>
      <c r="AL239" s="81">
        <f t="shared" si="98"/>
        <v>1.1528935185185185</v>
      </c>
      <c r="AM239" s="81">
        <f>IF(AJ239='1Month'!$A$3,AL239,NA())</f>
        <v>1.1528935185185185</v>
      </c>
    </row>
    <row r="240" spans="1:39">
      <c r="A240" s="76">
        <v>43313</v>
      </c>
      <c r="B240" s="67">
        <v>0.15637731481481482</v>
      </c>
      <c r="C240" s="77">
        <v>43312</v>
      </c>
      <c r="D240" s="67">
        <v>0.86471064814814813</v>
      </c>
      <c r="E240" s="68">
        <v>18.3</v>
      </c>
      <c r="F240" s="68">
        <v>4.9400000000000004</v>
      </c>
      <c r="G240" s="69">
        <v>21.25</v>
      </c>
      <c r="I240" s="69">
        <v>-47.5</v>
      </c>
      <c r="J240" s="69">
        <v>-14.269</v>
      </c>
      <c r="K240" s="70">
        <v>83.8</v>
      </c>
      <c r="L240" s="4">
        <f t="shared" si="75"/>
        <v>21.14</v>
      </c>
      <c r="M240" s="80">
        <f t="shared" si="76"/>
        <v>43313.156377314815</v>
      </c>
      <c r="N240">
        <f t="shared" si="77"/>
        <v>2458331.5</v>
      </c>
      <c r="O240">
        <f t="shared" si="78"/>
        <v>3.7530555555555556</v>
      </c>
      <c r="P240">
        <f t="shared" si="84"/>
        <v>0.18580424366872006</v>
      </c>
      <c r="Q240">
        <f t="shared" si="85"/>
        <v>456.40042978368507</v>
      </c>
      <c r="R240">
        <f t="shared" si="86"/>
        <v>0.40042978368506965</v>
      </c>
      <c r="S240" s="10">
        <f t="shared" si="79"/>
        <v>16.963234183685071</v>
      </c>
      <c r="T240" s="4">
        <f t="shared" si="87"/>
        <v>21.247999999999998</v>
      </c>
      <c r="U240" s="4">
        <f t="shared" si="88"/>
        <v>0.23440000000000083</v>
      </c>
      <c r="V240" s="4">
        <f t="shared" si="80"/>
        <v>21.25</v>
      </c>
      <c r="W240" s="4">
        <f t="shared" si="81"/>
        <v>21.51</v>
      </c>
      <c r="X240" s="4">
        <f t="shared" si="82"/>
        <v>20.22</v>
      </c>
      <c r="Y240" s="4">
        <f t="shared" si="89"/>
        <v>1.2900000000000027</v>
      </c>
      <c r="Z240" s="2">
        <f>ROW()</f>
        <v>240</v>
      </c>
      <c r="AA240" t="b">
        <f t="shared" si="90"/>
        <v>0</v>
      </c>
      <c r="AB240" s="4" t="e">
        <f t="shared" si="83"/>
        <v>#N/A</v>
      </c>
      <c r="AC240" s="4" t="e">
        <f t="shared" si="91"/>
        <v>#N/A</v>
      </c>
      <c r="AD240" t="b">
        <f t="shared" si="92"/>
        <v>0</v>
      </c>
      <c r="AE240" s="2">
        <v>2</v>
      </c>
      <c r="AF240" s="4">
        <f t="shared" si="93"/>
        <v>-0.64500000000000135</v>
      </c>
      <c r="AG240" s="4">
        <f t="shared" si="94"/>
        <v>0.64500000000000135</v>
      </c>
      <c r="AH240" s="4">
        <f t="shared" si="99"/>
        <v>0.99222222222222223</v>
      </c>
      <c r="AI240" s="4" t="e">
        <f t="shared" si="95"/>
        <v>#N/A</v>
      </c>
      <c r="AJ240" s="2" t="str">
        <f t="shared" si="96"/>
        <v>August</v>
      </c>
      <c r="AK240" s="2" t="str">
        <f t="shared" si="97"/>
        <v>01</v>
      </c>
      <c r="AL240" s="81">
        <f t="shared" si="98"/>
        <v>1.1563773148148149</v>
      </c>
      <c r="AM240" s="81">
        <f>IF(AJ240='1Month'!$A$3,AL240,NA())</f>
        <v>1.1563773148148149</v>
      </c>
    </row>
    <row r="241" spans="1:39">
      <c r="A241" s="76">
        <v>43313</v>
      </c>
      <c r="B241" s="67">
        <v>0.15983796296296296</v>
      </c>
      <c r="C241" s="77">
        <v>43312</v>
      </c>
      <c r="D241" s="67">
        <v>0.8681712962962963</v>
      </c>
      <c r="E241" s="68">
        <v>18.3</v>
      </c>
      <c r="F241" s="68">
        <v>4.9400000000000004</v>
      </c>
      <c r="G241" s="69">
        <v>21.47</v>
      </c>
      <c r="I241" s="69">
        <v>-47.5</v>
      </c>
      <c r="J241" s="69">
        <v>-13.276</v>
      </c>
      <c r="K241" s="70">
        <v>83.8</v>
      </c>
      <c r="L241" s="4">
        <f t="shared" si="75"/>
        <v>21.36</v>
      </c>
      <c r="M241" s="80">
        <f t="shared" si="76"/>
        <v>43313.159837962965</v>
      </c>
      <c r="N241">
        <f t="shared" si="77"/>
        <v>2458331.5</v>
      </c>
      <c r="O241">
        <f t="shared" si="78"/>
        <v>3.8361111111111112</v>
      </c>
      <c r="P241">
        <f t="shared" si="84"/>
        <v>0.18580424366872006</v>
      </c>
      <c r="Q241">
        <f t="shared" si="85"/>
        <v>456.48371273781856</v>
      </c>
      <c r="R241">
        <f t="shared" si="86"/>
        <v>0.48371273781856416</v>
      </c>
      <c r="S241" s="10">
        <f t="shared" si="79"/>
        <v>17.046517137818565</v>
      </c>
      <c r="T241" s="4">
        <f t="shared" si="87"/>
        <v>21.401999999999997</v>
      </c>
      <c r="U241" s="4">
        <f t="shared" si="88"/>
        <v>0.12160000000000082</v>
      </c>
      <c r="V241" s="4">
        <f t="shared" si="80"/>
        <v>21.41</v>
      </c>
      <c r="W241" s="4">
        <f t="shared" si="81"/>
        <v>21.54</v>
      </c>
      <c r="X241" s="4">
        <f t="shared" si="82"/>
        <v>20.77</v>
      </c>
      <c r="Y241" s="4">
        <f t="shared" si="89"/>
        <v>0.76999999999999957</v>
      </c>
      <c r="Z241" s="2">
        <f>ROW()</f>
        <v>241</v>
      </c>
      <c r="AA241" t="b">
        <f t="shared" si="90"/>
        <v>0</v>
      </c>
      <c r="AB241" s="4" t="e">
        <f t="shared" si="83"/>
        <v>#N/A</v>
      </c>
      <c r="AC241" s="4" t="e">
        <f t="shared" si="91"/>
        <v>#N/A</v>
      </c>
      <c r="AD241" t="b">
        <f t="shared" si="92"/>
        <v>0</v>
      </c>
      <c r="AE241" s="2">
        <v>2</v>
      </c>
      <c r="AF241" s="4">
        <f t="shared" si="93"/>
        <v>-0.38499999999999979</v>
      </c>
      <c r="AG241" s="4">
        <f t="shared" si="94"/>
        <v>0.38499999999999979</v>
      </c>
      <c r="AH241" s="4">
        <f t="shared" si="99"/>
        <v>0.71833333333333405</v>
      </c>
      <c r="AI241" s="4" t="e">
        <f t="shared" si="95"/>
        <v>#N/A</v>
      </c>
      <c r="AJ241" s="2" t="str">
        <f t="shared" si="96"/>
        <v>August</v>
      </c>
      <c r="AK241" s="2" t="str">
        <f t="shared" si="97"/>
        <v>01</v>
      </c>
      <c r="AL241" s="81">
        <f t="shared" si="98"/>
        <v>1.1598379629629629</v>
      </c>
      <c r="AM241" s="81">
        <f>IF(AJ241='1Month'!$A$3,AL241,NA())</f>
        <v>1.1598379629629629</v>
      </c>
    </row>
    <row r="242" spans="1:39">
      <c r="A242" s="76">
        <v>43313</v>
      </c>
      <c r="B242" s="67">
        <v>0.16332175925925926</v>
      </c>
      <c r="C242" s="77">
        <v>43312</v>
      </c>
      <c r="D242" s="67">
        <v>0.87165509259259266</v>
      </c>
      <c r="E242" s="68">
        <v>18.3</v>
      </c>
      <c r="F242" s="68">
        <v>4.9400000000000004</v>
      </c>
      <c r="G242" s="69">
        <v>21.57</v>
      </c>
      <c r="I242" s="69">
        <v>-47.6</v>
      </c>
      <c r="J242" s="69">
        <v>-12.275</v>
      </c>
      <c r="K242" s="70">
        <v>83.7</v>
      </c>
      <c r="L242" s="4">
        <f t="shared" si="75"/>
        <v>21.46</v>
      </c>
      <c r="M242" s="80">
        <f t="shared" si="76"/>
        <v>43313.163321759261</v>
      </c>
      <c r="N242">
        <f t="shared" si="77"/>
        <v>2458331.5</v>
      </c>
      <c r="O242">
        <f t="shared" si="78"/>
        <v>3.9197222222222221</v>
      </c>
      <c r="P242">
        <f t="shared" si="84"/>
        <v>0.18580424366872006</v>
      </c>
      <c r="Q242">
        <f t="shared" si="85"/>
        <v>456.56755276856842</v>
      </c>
      <c r="R242">
        <f t="shared" si="86"/>
        <v>0.56755276856841874</v>
      </c>
      <c r="S242" s="10">
        <f t="shared" si="79"/>
        <v>17.13035716856842</v>
      </c>
      <c r="T242" s="4">
        <f t="shared" si="87"/>
        <v>21.476000000000003</v>
      </c>
      <c r="U242" s="4">
        <f t="shared" si="88"/>
        <v>5.2799999999999868E-2</v>
      </c>
      <c r="V242" s="4">
        <f t="shared" si="80"/>
        <v>21.484999999999999</v>
      </c>
      <c r="W242" s="4">
        <f t="shared" si="81"/>
        <v>21.54</v>
      </c>
      <c r="X242" s="4">
        <f t="shared" si="82"/>
        <v>21.14</v>
      </c>
      <c r="Y242" s="4">
        <f t="shared" si="89"/>
        <v>0.39999999999999858</v>
      </c>
      <c r="Z242" s="2">
        <f>ROW()</f>
        <v>242</v>
      </c>
      <c r="AA242" t="b">
        <f t="shared" si="90"/>
        <v>0</v>
      </c>
      <c r="AB242" s="4" t="e">
        <f t="shared" si="83"/>
        <v>#N/A</v>
      </c>
      <c r="AC242" s="4" t="e">
        <f t="shared" si="91"/>
        <v>#N/A</v>
      </c>
      <c r="AD242" t="b">
        <f t="shared" si="92"/>
        <v>0</v>
      </c>
      <c r="AE242" s="2">
        <v>2</v>
      </c>
      <c r="AF242" s="4">
        <f t="shared" si="93"/>
        <v>-0.19999999999999929</v>
      </c>
      <c r="AG242" s="4">
        <f t="shared" si="94"/>
        <v>0.19999999999999929</v>
      </c>
      <c r="AH242" s="4">
        <f t="shared" si="99"/>
        <v>0.47791666666666721</v>
      </c>
      <c r="AI242" s="4" t="e">
        <f t="shared" si="95"/>
        <v>#N/A</v>
      </c>
      <c r="AJ242" s="2" t="str">
        <f t="shared" si="96"/>
        <v>August</v>
      </c>
      <c r="AK242" s="2" t="str">
        <f t="shared" si="97"/>
        <v>01</v>
      </c>
      <c r="AL242" s="81">
        <f t="shared" si="98"/>
        <v>1.1633217592592593</v>
      </c>
      <c r="AM242" s="81">
        <f>IF(AJ242='1Month'!$A$3,AL242,NA())</f>
        <v>1.1633217592592593</v>
      </c>
    </row>
    <row r="243" spans="1:39">
      <c r="A243" s="76">
        <v>43313</v>
      </c>
      <c r="B243" s="67">
        <v>0.16680555555555554</v>
      </c>
      <c r="C243" s="77">
        <v>43312</v>
      </c>
      <c r="D243" s="67">
        <v>0.87513888888888891</v>
      </c>
      <c r="E243" s="68">
        <v>18.3</v>
      </c>
      <c r="F243" s="68">
        <v>4.9400000000000004</v>
      </c>
      <c r="G243" s="69">
        <v>21.62</v>
      </c>
      <c r="I243" s="69">
        <v>-47.6</v>
      </c>
      <c r="J243" s="69">
        <v>-11.273999999999999</v>
      </c>
      <c r="K243" s="70">
        <v>83.7</v>
      </c>
      <c r="L243" s="4">
        <f t="shared" si="75"/>
        <v>21.51</v>
      </c>
      <c r="M243" s="80">
        <f t="shared" si="76"/>
        <v>43313.166805555556</v>
      </c>
      <c r="N243">
        <f t="shared" si="77"/>
        <v>2458331.5</v>
      </c>
      <c r="O243">
        <f t="shared" si="78"/>
        <v>4.003333333333333</v>
      </c>
      <c r="P243">
        <f t="shared" si="84"/>
        <v>0.18580424366872006</v>
      </c>
      <c r="Q243">
        <f t="shared" si="85"/>
        <v>456.65139279931822</v>
      </c>
      <c r="R243">
        <f t="shared" si="86"/>
        <v>0.65139279931821648</v>
      </c>
      <c r="S243" s="10">
        <f t="shared" si="79"/>
        <v>17.214197199318217</v>
      </c>
      <c r="T243" s="4">
        <f t="shared" si="87"/>
        <v>21.501999999999999</v>
      </c>
      <c r="U243" s="4">
        <f t="shared" si="88"/>
        <v>2.1600000000000109E-2</v>
      </c>
      <c r="V243" s="4">
        <f t="shared" si="80"/>
        <v>21.5</v>
      </c>
      <c r="W243" s="4">
        <f t="shared" si="81"/>
        <v>21.54</v>
      </c>
      <c r="X243" s="4">
        <f t="shared" si="82"/>
        <v>21.36</v>
      </c>
      <c r="Y243" s="4">
        <f t="shared" si="89"/>
        <v>0.17999999999999972</v>
      </c>
      <c r="Z243" s="2">
        <f>ROW()</f>
        <v>243</v>
      </c>
      <c r="AA243" t="b">
        <f t="shared" si="90"/>
        <v>0</v>
      </c>
      <c r="AB243" s="4" t="e">
        <f t="shared" si="83"/>
        <v>#N/A</v>
      </c>
      <c r="AC243" s="4" t="e">
        <f t="shared" si="91"/>
        <v>#N/A</v>
      </c>
      <c r="AD243" t="b">
        <f t="shared" si="92"/>
        <v>0</v>
      </c>
      <c r="AE243" s="2">
        <v>2</v>
      </c>
      <c r="AF243" s="4">
        <f t="shared" si="93"/>
        <v>-8.9999999999999858E-2</v>
      </c>
      <c r="AG243" s="4">
        <f t="shared" si="94"/>
        <v>8.9999999999999858E-2</v>
      </c>
      <c r="AH243" s="4">
        <f t="shared" si="99"/>
        <v>0.29458333333333303</v>
      </c>
      <c r="AI243" s="4" t="e">
        <f t="shared" si="95"/>
        <v>#N/A</v>
      </c>
      <c r="AJ243" s="2" t="str">
        <f t="shared" si="96"/>
        <v>August</v>
      </c>
      <c r="AK243" s="2" t="str">
        <f t="shared" si="97"/>
        <v>01</v>
      </c>
      <c r="AL243" s="81">
        <f t="shared" si="98"/>
        <v>1.1668055555555554</v>
      </c>
      <c r="AM243" s="81">
        <f>IF(AJ243='1Month'!$A$3,AL243,NA())</f>
        <v>1.1668055555555554</v>
      </c>
    </row>
    <row r="244" spans="1:39">
      <c r="A244" s="76">
        <v>43313</v>
      </c>
      <c r="B244" s="67">
        <v>0.17027777777777778</v>
      </c>
      <c r="C244" s="77">
        <v>43312</v>
      </c>
      <c r="D244" s="67">
        <v>0.87861111111111112</v>
      </c>
      <c r="E244" s="68">
        <v>18.600000000000001</v>
      </c>
      <c r="F244" s="68">
        <v>4.9400000000000004</v>
      </c>
      <c r="G244" s="69">
        <v>21.65</v>
      </c>
      <c r="I244" s="69">
        <v>-47.6</v>
      </c>
      <c r="J244" s="69">
        <v>-10.276</v>
      </c>
      <c r="K244" s="70">
        <v>83.7</v>
      </c>
      <c r="L244" s="4">
        <f t="shared" si="75"/>
        <v>21.54</v>
      </c>
      <c r="M244" s="80">
        <f t="shared" si="76"/>
        <v>43313.170277777775</v>
      </c>
      <c r="N244">
        <f t="shared" si="77"/>
        <v>2458331.5</v>
      </c>
      <c r="O244">
        <f t="shared" si="78"/>
        <v>4.0866666666666669</v>
      </c>
      <c r="P244">
        <f t="shared" si="84"/>
        <v>0.18580424366872006</v>
      </c>
      <c r="Q244">
        <f t="shared" si="85"/>
        <v>456.73495429175989</v>
      </c>
      <c r="R244">
        <f t="shared" si="86"/>
        <v>0.73495429175989102</v>
      </c>
      <c r="S244" s="10">
        <f t="shared" si="79"/>
        <v>17.297758691759892</v>
      </c>
      <c r="T244" s="4">
        <f t="shared" si="87"/>
        <v>21.514000000000003</v>
      </c>
      <c r="U244" s="4">
        <f t="shared" si="88"/>
        <v>1.2799999999999302E-2</v>
      </c>
      <c r="V244" s="4">
        <f t="shared" si="80"/>
        <v>21.51</v>
      </c>
      <c r="W244" s="4">
        <f t="shared" si="81"/>
        <v>21.54</v>
      </c>
      <c r="X244" s="4">
        <f t="shared" si="82"/>
        <v>21.46</v>
      </c>
      <c r="Y244" s="4">
        <f t="shared" si="89"/>
        <v>7.9999999999998295E-2</v>
      </c>
      <c r="Z244" s="2">
        <f>ROW()</f>
        <v>244</v>
      </c>
      <c r="AA244" t="b">
        <f t="shared" si="90"/>
        <v>0</v>
      </c>
      <c r="AB244" s="4" t="e">
        <f t="shared" si="83"/>
        <v>#N/A</v>
      </c>
      <c r="AC244" s="4" t="e">
        <f t="shared" si="91"/>
        <v>#N/A</v>
      </c>
      <c r="AD244" t="b">
        <f t="shared" si="92"/>
        <v>0</v>
      </c>
      <c r="AE244" s="2">
        <v>2</v>
      </c>
      <c r="AF244" s="4">
        <f t="shared" si="93"/>
        <v>-3.9999999999999147E-2</v>
      </c>
      <c r="AG244" s="4">
        <f t="shared" si="94"/>
        <v>3.9999999999999147E-2</v>
      </c>
      <c r="AH244" s="4">
        <f t="shared" si="99"/>
        <v>0.15958333333333327</v>
      </c>
      <c r="AI244" s="4" t="e">
        <f t="shared" si="95"/>
        <v>#N/A</v>
      </c>
      <c r="AJ244" s="2" t="str">
        <f t="shared" si="96"/>
        <v>August</v>
      </c>
      <c r="AK244" s="2" t="str">
        <f t="shared" si="97"/>
        <v>01</v>
      </c>
      <c r="AL244" s="81">
        <f t="shared" si="98"/>
        <v>1.1702777777777778</v>
      </c>
      <c r="AM244" s="81">
        <f>IF(AJ244='1Month'!$A$3,AL244,NA())</f>
        <v>1.1702777777777778</v>
      </c>
    </row>
    <row r="245" spans="1:39">
      <c r="A245" s="76">
        <v>43313</v>
      </c>
      <c r="B245" s="67">
        <v>0.17374999999999999</v>
      </c>
      <c r="C245" s="77">
        <v>43312</v>
      </c>
      <c r="D245" s="67">
        <v>0.88208333333333344</v>
      </c>
      <c r="E245" s="68">
        <v>18.600000000000001</v>
      </c>
      <c r="F245" s="68">
        <v>4.9400000000000004</v>
      </c>
      <c r="G245" s="69">
        <v>21.62</v>
      </c>
      <c r="I245" s="69">
        <v>-47.7</v>
      </c>
      <c r="J245" s="69">
        <v>-9.2780000000000005</v>
      </c>
      <c r="K245" s="70">
        <v>83.7</v>
      </c>
      <c r="L245" s="4">
        <f t="shared" si="75"/>
        <v>21.51</v>
      </c>
      <c r="M245" s="80">
        <f t="shared" si="76"/>
        <v>43313.173750000002</v>
      </c>
      <c r="N245">
        <f t="shared" si="77"/>
        <v>2458331.5</v>
      </c>
      <c r="O245">
        <f t="shared" si="78"/>
        <v>4.17</v>
      </c>
      <c r="P245">
        <f t="shared" si="84"/>
        <v>0.18580424366872006</v>
      </c>
      <c r="Q245">
        <f t="shared" si="85"/>
        <v>456.81851578420151</v>
      </c>
      <c r="R245">
        <f t="shared" si="86"/>
        <v>0.81851578420150872</v>
      </c>
      <c r="S245" s="10">
        <f t="shared" si="79"/>
        <v>17.38132018420151</v>
      </c>
      <c r="T245" s="4">
        <f t="shared" si="87"/>
        <v>21.517999999999997</v>
      </c>
      <c r="U245" s="4">
        <f t="shared" si="88"/>
        <v>1.4399999999999835E-2</v>
      </c>
      <c r="V245" s="4">
        <f t="shared" si="80"/>
        <v>21.515000000000001</v>
      </c>
      <c r="W245" s="4">
        <f t="shared" si="81"/>
        <v>21.54</v>
      </c>
      <c r="X245" s="4">
        <f t="shared" si="82"/>
        <v>21.490000000000002</v>
      </c>
      <c r="Y245" s="4">
        <f t="shared" si="89"/>
        <v>4.9999999999997158E-2</v>
      </c>
      <c r="Z245" s="2">
        <f>ROW()</f>
        <v>245</v>
      </c>
      <c r="AA245" t="b">
        <f t="shared" si="90"/>
        <v>0</v>
      </c>
      <c r="AB245" s="4" t="e">
        <f t="shared" si="83"/>
        <v>#N/A</v>
      </c>
      <c r="AC245" s="4" t="e">
        <f t="shared" si="91"/>
        <v>#N/A</v>
      </c>
      <c r="AD245" t="b">
        <f t="shared" si="92"/>
        <v>0</v>
      </c>
      <c r="AE245" s="2">
        <v>2</v>
      </c>
      <c r="AF245" s="4">
        <f t="shared" si="93"/>
        <v>-2.4999999999998579E-2</v>
      </c>
      <c r="AG245" s="4">
        <f t="shared" si="94"/>
        <v>2.4999999999998579E-2</v>
      </c>
      <c r="AH245" s="4">
        <f t="shared" si="99"/>
        <v>7.541666666666795E-2</v>
      </c>
      <c r="AI245" s="4" t="e">
        <f t="shared" si="95"/>
        <v>#N/A</v>
      </c>
      <c r="AJ245" s="2" t="str">
        <f t="shared" si="96"/>
        <v>August</v>
      </c>
      <c r="AK245" s="2" t="str">
        <f t="shared" si="97"/>
        <v>01</v>
      </c>
      <c r="AL245" s="81">
        <f t="shared" si="98"/>
        <v>1.1737500000000001</v>
      </c>
      <c r="AM245" s="81">
        <f>IF(AJ245='1Month'!$A$3,AL245,NA())</f>
        <v>1.1737500000000001</v>
      </c>
    </row>
    <row r="246" spans="1:39">
      <c r="A246" s="76">
        <v>43313</v>
      </c>
      <c r="B246" s="67">
        <v>0.1772222222222222</v>
      </c>
      <c r="C246" s="77">
        <v>43312</v>
      </c>
      <c r="D246" s="67">
        <v>0.88555555555555554</v>
      </c>
      <c r="E246" s="68">
        <v>18.600000000000001</v>
      </c>
      <c r="F246" s="68">
        <v>4.9400000000000004</v>
      </c>
      <c r="G246" s="69">
        <v>21.6</v>
      </c>
      <c r="I246" s="69">
        <v>-47.7</v>
      </c>
      <c r="J246" s="69">
        <v>-8.2789999999999999</v>
      </c>
      <c r="K246" s="70">
        <v>83.6</v>
      </c>
      <c r="L246" s="4">
        <f t="shared" si="75"/>
        <v>21.490000000000002</v>
      </c>
      <c r="M246" s="80">
        <f t="shared" si="76"/>
        <v>43313.177222222221</v>
      </c>
      <c r="N246">
        <f t="shared" si="77"/>
        <v>2458331.5</v>
      </c>
      <c r="O246">
        <f t="shared" si="78"/>
        <v>4.253333333333333</v>
      </c>
      <c r="P246">
        <f t="shared" si="84"/>
        <v>0.18580424366872006</v>
      </c>
      <c r="Q246">
        <f t="shared" si="85"/>
        <v>456.90207727664318</v>
      </c>
      <c r="R246">
        <f t="shared" si="86"/>
        <v>0.90207727664318327</v>
      </c>
      <c r="S246" s="10">
        <f t="shared" si="79"/>
        <v>17.464881676643184</v>
      </c>
      <c r="T246" s="4">
        <f t="shared" si="87"/>
        <v>21.518000000000001</v>
      </c>
      <c r="U246" s="4">
        <f t="shared" si="88"/>
        <v>1.4399999999999125E-2</v>
      </c>
      <c r="V246" s="4">
        <f t="shared" si="80"/>
        <v>21.524999999999999</v>
      </c>
      <c r="W246" s="4">
        <f t="shared" si="81"/>
        <v>21.54</v>
      </c>
      <c r="X246" s="4">
        <f t="shared" si="82"/>
        <v>21.490000000000002</v>
      </c>
      <c r="Y246" s="4">
        <f t="shared" si="89"/>
        <v>4.9999999999997158E-2</v>
      </c>
      <c r="Z246" s="2">
        <f>ROW()</f>
        <v>246</v>
      </c>
      <c r="AA246" t="b">
        <f t="shared" si="90"/>
        <v>0</v>
      </c>
      <c r="AB246" s="4" t="e">
        <f t="shared" si="83"/>
        <v>#N/A</v>
      </c>
      <c r="AC246" s="4" t="e">
        <f t="shared" si="91"/>
        <v>#N/A</v>
      </c>
      <c r="AD246" t="b">
        <f t="shared" si="92"/>
        <v>0</v>
      </c>
      <c r="AE246" s="2">
        <v>2</v>
      </c>
      <c r="AF246" s="4">
        <f t="shared" si="93"/>
        <v>-2.4999999999998579E-2</v>
      </c>
      <c r="AG246" s="4">
        <f t="shared" si="94"/>
        <v>2.4999999999998579E-2</v>
      </c>
      <c r="AH246" s="4">
        <f t="shared" si="99"/>
        <v>3.3333333333333215E-2</v>
      </c>
      <c r="AI246" s="4" t="e">
        <f t="shared" si="95"/>
        <v>#N/A</v>
      </c>
      <c r="AJ246" s="2" t="str">
        <f t="shared" si="96"/>
        <v>August</v>
      </c>
      <c r="AK246" s="2" t="str">
        <f t="shared" si="97"/>
        <v>01</v>
      </c>
      <c r="AL246" s="81">
        <f t="shared" si="98"/>
        <v>1.1772222222222222</v>
      </c>
      <c r="AM246" s="81">
        <f>IF(AJ246='1Month'!$A$3,AL246,NA())</f>
        <v>1.1772222222222222</v>
      </c>
    </row>
    <row r="247" spans="1:39">
      <c r="A247" s="76">
        <v>43313</v>
      </c>
      <c r="B247" s="67">
        <v>0.18069444444444446</v>
      </c>
      <c r="C247" s="77">
        <v>43312</v>
      </c>
      <c r="D247" s="67">
        <v>0.88902777777777775</v>
      </c>
      <c r="E247" s="68">
        <v>18.600000000000001</v>
      </c>
      <c r="F247" s="68">
        <v>4.9400000000000004</v>
      </c>
      <c r="G247" s="69">
        <v>21.63</v>
      </c>
      <c r="I247" s="69">
        <v>-47.8</v>
      </c>
      <c r="J247" s="69">
        <v>-7.2809999999999997</v>
      </c>
      <c r="K247" s="70">
        <v>83.6</v>
      </c>
      <c r="L247" s="4">
        <f t="shared" si="75"/>
        <v>21.52</v>
      </c>
      <c r="M247" s="80">
        <f t="shared" si="76"/>
        <v>43313.180694444447</v>
      </c>
      <c r="N247">
        <f t="shared" si="77"/>
        <v>2458331.5</v>
      </c>
      <c r="O247">
        <f t="shared" si="78"/>
        <v>4.3366666666666669</v>
      </c>
      <c r="P247">
        <f t="shared" si="84"/>
        <v>0.18580424366872006</v>
      </c>
      <c r="Q247">
        <f t="shared" si="85"/>
        <v>456.98563876908486</v>
      </c>
      <c r="R247">
        <f t="shared" si="86"/>
        <v>0.98563876908485781</v>
      </c>
      <c r="S247" s="10">
        <f t="shared" si="79"/>
        <v>17.548443169084859</v>
      </c>
      <c r="T247" s="4">
        <f t="shared" si="87"/>
        <v>21.524000000000001</v>
      </c>
      <c r="U247" s="4">
        <f t="shared" si="88"/>
        <v>1.5199999999999391E-2</v>
      </c>
      <c r="V247" s="4">
        <f t="shared" si="80"/>
        <v>21.524999999999999</v>
      </c>
      <c r="W247" s="4">
        <f t="shared" si="81"/>
        <v>21.54</v>
      </c>
      <c r="X247" s="4">
        <f t="shared" si="82"/>
        <v>21.490000000000002</v>
      </c>
      <c r="Y247" s="4">
        <f t="shared" si="89"/>
        <v>4.9999999999997158E-2</v>
      </c>
      <c r="Z247" s="2">
        <f>ROW()</f>
        <v>247</v>
      </c>
      <c r="AA247" t="b">
        <f t="shared" si="90"/>
        <v>0</v>
      </c>
      <c r="AB247" s="4" t="e">
        <f t="shared" si="83"/>
        <v>#N/A</v>
      </c>
      <c r="AC247" s="4" t="e">
        <f t="shared" si="91"/>
        <v>#N/A</v>
      </c>
      <c r="AD247" t="b">
        <f t="shared" si="92"/>
        <v>1</v>
      </c>
      <c r="AE247" s="2">
        <v>2</v>
      </c>
      <c r="AF247" s="4">
        <f t="shared" si="93"/>
        <v>-2.4999999999998579E-2</v>
      </c>
      <c r="AG247" s="4">
        <f t="shared" si="94"/>
        <v>2.4999999999998579E-2</v>
      </c>
      <c r="AH247" s="4">
        <f t="shared" si="99"/>
        <v>2.6666666666666689E-2</v>
      </c>
      <c r="AI247" s="4" t="e">
        <f t="shared" si="95"/>
        <v>#N/A</v>
      </c>
      <c r="AJ247" s="2" t="str">
        <f t="shared" si="96"/>
        <v>August</v>
      </c>
      <c r="AK247" s="2" t="str">
        <f t="shared" si="97"/>
        <v>01</v>
      </c>
      <c r="AL247" s="81">
        <f t="shared" si="98"/>
        <v>1.1806944444444445</v>
      </c>
      <c r="AM247" s="81">
        <f>IF(AJ247='1Month'!$A$3,AL247,NA())</f>
        <v>1.1806944444444445</v>
      </c>
    </row>
    <row r="248" spans="1:39">
      <c r="A248" s="76">
        <v>43313</v>
      </c>
      <c r="B248" s="67">
        <v>0.18416666666666667</v>
      </c>
      <c r="C248" s="77">
        <v>43312</v>
      </c>
      <c r="D248" s="67">
        <v>0.89250000000000007</v>
      </c>
      <c r="E248" s="68">
        <v>18.600000000000001</v>
      </c>
      <c r="F248" s="68">
        <v>4.9400000000000004</v>
      </c>
      <c r="G248" s="69">
        <v>21.64</v>
      </c>
      <c r="I248" s="69">
        <v>-47.8</v>
      </c>
      <c r="J248" s="69">
        <v>-6.2830000000000004</v>
      </c>
      <c r="K248" s="70">
        <v>83.6</v>
      </c>
      <c r="L248" s="4">
        <f t="shared" si="75"/>
        <v>21.53</v>
      </c>
      <c r="M248" s="80">
        <f t="shared" si="76"/>
        <v>43313.184166666666</v>
      </c>
      <c r="N248">
        <f t="shared" si="77"/>
        <v>2458331.5</v>
      </c>
      <c r="O248">
        <f t="shared" si="78"/>
        <v>4.42</v>
      </c>
      <c r="P248">
        <f t="shared" si="84"/>
        <v>0.18580424366872006</v>
      </c>
      <c r="Q248">
        <f t="shared" si="85"/>
        <v>457.06920026152653</v>
      </c>
      <c r="R248">
        <f t="shared" si="86"/>
        <v>1.0692002615265324</v>
      </c>
      <c r="S248" s="10">
        <f t="shared" si="79"/>
        <v>17.632004661526533</v>
      </c>
      <c r="T248" s="4">
        <f t="shared" si="87"/>
        <v>21.527999999999999</v>
      </c>
      <c r="U248" s="4">
        <f t="shared" si="88"/>
        <v>1.039999999999992E-2</v>
      </c>
      <c r="V248" s="4">
        <f t="shared" si="80"/>
        <v>21.524999999999999</v>
      </c>
      <c r="W248" s="4">
        <f t="shared" si="81"/>
        <v>21.54</v>
      </c>
      <c r="X248" s="4">
        <f t="shared" si="82"/>
        <v>21.490000000000002</v>
      </c>
      <c r="Y248" s="4">
        <f t="shared" si="89"/>
        <v>4.9999999999997158E-2</v>
      </c>
      <c r="Z248" s="2">
        <f>ROW()</f>
        <v>248</v>
      </c>
      <c r="AA248" t="b">
        <f t="shared" si="90"/>
        <v>0</v>
      </c>
      <c r="AB248" s="4" t="e">
        <f t="shared" si="83"/>
        <v>#N/A</v>
      </c>
      <c r="AC248" s="4" t="e">
        <f t="shared" si="91"/>
        <v>#N/A</v>
      </c>
      <c r="AD248" t="b">
        <f t="shared" si="92"/>
        <v>1</v>
      </c>
      <c r="AE248" s="2">
        <v>2</v>
      </c>
      <c r="AF248" s="4">
        <f t="shared" si="93"/>
        <v>-2.4999999999998579E-2</v>
      </c>
      <c r="AG248" s="4">
        <f t="shared" si="94"/>
        <v>2.4999999999998579E-2</v>
      </c>
      <c r="AH248" s="4">
        <f t="shared" si="99"/>
        <v>5.7777777777777629E-2</v>
      </c>
      <c r="AI248" s="4" t="e">
        <f t="shared" si="95"/>
        <v>#N/A</v>
      </c>
      <c r="AJ248" s="2" t="str">
        <f t="shared" si="96"/>
        <v>August</v>
      </c>
      <c r="AK248" s="2" t="str">
        <f t="shared" si="97"/>
        <v>01</v>
      </c>
      <c r="AL248" s="81">
        <f t="shared" si="98"/>
        <v>1.1841666666666666</v>
      </c>
      <c r="AM248" s="81">
        <f>IF(AJ248='1Month'!$A$3,AL248,NA())</f>
        <v>1.1841666666666666</v>
      </c>
    </row>
    <row r="249" spans="1:39">
      <c r="A249" s="76">
        <v>43313</v>
      </c>
      <c r="B249" s="67">
        <v>0.18763888888888888</v>
      </c>
      <c r="C249" s="77">
        <v>43312</v>
      </c>
      <c r="D249" s="67">
        <v>0.89597222222222228</v>
      </c>
      <c r="E249" s="68">
        <v>18.600000000000001</v>
      </c>
      <c r="F249" s="68">
        <v>4.9400000000000004</v>
      </c>
      <c r="G249" s="69">
        <v>21.65</v>
      </c>
      <c r="I249" s="69">
        <v>-47.8</v>
      </c>
      <c r="J249" s="69">
        <v>-5.2850000000000001</v>
      </c>
      <c r="K249" s="70">
        <v>83.6</v>
      </c>
      <c r="L249" s="4">
        <f t="shared" si="75"/>
        <v>21.54</v>
      </c>
      <c r="M249" s="80">
        <f t="shared" si="76"/>
        <v>43313.187638888892</v>
      </c>
      <c r="N249">
        <f t="shared" si="77"/>
        <v>2458331.5</v>
      </c>
      <c r="O249">
        <f t="shared" si="78"/>
        <v>4.503333333333333</v>
      </c>
      <c r="P249">
        <f t="shared" si="84"/>
        <v>0.18580424366872006</v>
      </c>
      <c r="Q249">
        <f t="shared" si="85"/>
        <v>457.15276175396821</v>
      </c>
      <c r="R249">
        <f t="shared" si="86"/>
        <v>1.1527617539682069</v>
      </c>
      <c r="S249" s="10">
        <f t="shared" si="79"/>
        <v>17.715566153968208</v>
      </c>
      <c r="T249" s="4">
        <f t="shared" si="87"/>
        <v>21.522000000000002</v>
      </c>
      <c r="U249" s="4">
        <f t="shared" si="88"/>
        <v>1.7599999999998773E-2</v>
      </c>
      <c r="V249" s="4">
        <f t="shared" si="80"/>
        <v>21.524999999999999</v>
      </c>
      <c r="W249" s="4">
        <f t="shared" si="81"/>
        <v>21.54</v>
      </c>
      <c r="X249" s="4">
        <f t="shared" si="82"/>
        <v>21.490000000000002</v>
      </c>
      <c r="Y249" s="4">
        <f t="shared" si="89"/>
        <v>4.9999999999997158E-2</v>
      </c>
      <c r="Z249" s="2">
        <f>ROW()</f>
        <v>249</v>
      </c>
      <c r="AA249" t="b">
        <f t="shared" si="90"/>
        <v>0</v>
      </c>
      <c r="AB249" s="4" t="e">
        <f t="shared" si="83"/>
        <v>#N/A</v>
      </c>
      <c r="AC249" s="4" t="e">
        <f t="shared" si="91"/>
        <v>#N/A</v>
      </c>
      <c r="AD249" t="b">
        <f t="shared" si="92"/>
        <v>1</v>
      </c>
      <c r="AE249" s="2">
        <v>2</v>
      </c>
      <c r="AF249" s="4">
        <f t="shared" si="93"/>
        <v>-2.4999999999998579E-2</v>
      </c>
      <c r="AG249" s="4">
        <f t="shared" si="94"/>
        <v>2.4999999999998579E-2</v>
      </c>
      <c r="AH249" s="4">
        <f t="shared" si="99"/>
        <v>0.10833333333333606</v>
      </c>
      <c r="AI249" s="4" t="e">
        <f t="shared" si="95"/>
        <v>#N/A</v>
      </c>
      <c r="AJ249" s="2" t="str">
        <f t="shared" si="96"/>
        <v>August</v>
      </c>
      <c r="AK249" s="2" t="str">
        <f t="shared" si="97"/>
        <v>01</v>
      </c>
      <c r="AL249" s="81">
        <f t="shared" si="98"/>
        <v>1.1876388888888889</v>
      </c>
      <c r="AM249" s="81">
        <f>IF(AJ249='1Month'!$A$3,AL249,NA())</f>
        <v>1.1876388888888889</v>
      </c>
    </row>
    <row r="250" spans="1:39">
      <c r="A250" s="76">
        <v>43313</v>
      </c>
      <c r="B250" s="67">
        <v>0.19111111111111112</v>
      </c>
      <c r="C250" s="77">
        <v>43312</v>
      </c>
      <c r="D250" s="67">
        <v>0.89944444444444438</v>
      </c>
      <c r="E250" s="68">
        <v>18.600000000000001</v>
      </c>
      <c r="F250" s="68">
        <v>4.9400000000000004</v>
      </c>
      <c r="G250" s="69">
        <v>21.65</v>
      </c>
      <c r="I250" s="69">
        <v>-47.9</v>
      </c>
      <c r="J250" s="69">
        <v>-4.2880000000000003</v>
      </c>
      <c r="K250" s="70">
        <v>83.5</v>
      </c>
      <c r="L250" s="4">
        <f t="shared" si="75"/>
        <v>21.54</v>
      </c>
      <c r="M250" s="80">
        <f t="shared" si="76"/>
        <v>43313.191111111111</v>
      </c>
      <c r="N250">
        <f t="shared" si="77"/>
        <v>2458331.5</v>
      </c>
      <c r="O250">
        <f t="shared" si="78"/>
        <v>4.5866666666666669</v>
      </c>
      <c r="P250">
        <f t="shared" si="84"/>
        <v>0.18580424366872006</v>
      </c>
      <c r="Q250">
        <f t="shared" si="85"/>
        <v>457.23632324640988</v>
      </c>
      <c r="R250">
        <f t="shared" si="86"/>
        <v>1.2363232464098814</v>
      </c>
      <c r="S250" s="10">
        <f t="shared" si="79"/>
        <v>17.799127646409882</v>
      </c>
      <c r="T250" s="4">
        <f t="shared" si="87"/>
        <v>21.500000000000004</v>
      </c>
      <c r="U250" s="4">
        <f t="shared" si="88"/>
        <v>3.5999999999998519E-2</v>
      </c>
      <c r="V250" s="4">
        <f t="shared" si="80"/>
        <v>21.520000000000003</v>
      </c>
      <c r="W250" s="4">
        <f t="shared" si="81"/>
        <v>21.54</v>
      </c>
      <c r="X250" s="4">
        <f t="shared" si="82"/>
        <v>21.42</v>
      </c>
      <c r="Y250" s="4">
        <f t="shared" si="89"/>
        <v>0.11999999999999744</v>
      </c>
      <c r="Z250" s="2">
        <f>ROW()</f>
        <v>250</v>
      </c>
      <c r="AA250" t="b">
        <f t="shared" si="90"/>
        <v>1</v>
      </c>
      <c r="AB250" s="4">
        <f t="shared" si="83"/>
        <v>21.54</v>
      </c>
      <c r="AC250" s="4" t="e">
        <f t="shared" si="91"/>
        <v>#N/A</v>
      </c>
      <c r="AD250" t="b">
        <f t="shared" si="92"/>
        <v>1</v>
      </c>
      <c r="AE250" s="2">
        <v>2</v>
      </c>
      <c r="AF250" s="4">
        <f t="shared" si="93"/>
        <v>-5.9999999999998721E-2</v>
      </c>
      <c r="AG250" s="4">
        <f t="shared" si="94"/>
        <v>5.9999999999998721E-2</v>
      </c>
      <c r="AH250" s="4">
        <f t="shared" si="99"/>
        <v>0.16833333333333508</v>
      </c>
      <c r="AI250" s="4" t="e">
        <f t="shared" si="95"/>
        <v>#N/A</v>
      </c>
      <c r="AJ250" s="2" t="str">
        <f t="shared" si="96"/>
        <v>August</v>
      </c>
      <c r="AK250" s="2" t="str">
        <f t="shared" si="97"/>
        <v>01</v>
      </c>
      <c r="AL250" s="81">
        <f t="shared" si="98"/>
        <v>1.1911111111111112</v>
      </c>
      <c r="AM250" s="81">
        <f>IF(AJ250='1Month'!$A$3,AL250,NA())</f>
        <v>1.1911111111111112</v>
      </c>
    </row>
    <row r="251" spans="1:39">
      <c r="A251" s="76">
        <v>43313</v>
      </c>
      <c r="B251" s="67">
        <v>0.19458333333333333</v>
      </c>
      <c r="C251" s="77">
        <v>43312</v>
      </c>
      <c r="D251" s="67">
        <v>0.9029166666666667</v>
      </c>
      <c r="E251" s="68">
        <v>18.600000000000001</v>
      </c>
      <c r="F251" s="68">
        <v>4.9400000000000004</v>
      </c>
      <c r="G251" s="69">
        <v>21.62</v>
      </c>
      <c r="I251" s="69">
        <v>-47.9</v>
      </c>
      <c r="J251" s="69">
        <v>-3.2909999999999999</v>
      </c>
      <c r="K251" s="70">
        <v>83.5</v>
      </c>
      <c r="L251" s="4">
        <f t="shared" si="75"/>
        <v>21.51</v>
      </c>
      <c r="M251" s="80">
        <f t="shared" si="76"/>
        <v>43313.19458333333</v>
      </c>
      <c r="N251">
        <f t="shared" si="77"/>
        <v>2458331.5</v>
      </c>
      <c r="O251">
        <f t="shared" si="78"/>
        <v>4.67</v>
      </c>
      <c r="P251">
        <f t="shared" si="84"/>
        <v>0.18580424366872006</v>
      </c>
      <c r="Q251">
        <f t="shared" si="85"/>
        <v>457.31988473885156</v>
      </c>
      <c r="R251">
        <f t="shared" si="86"/>
        <v>1.319884738851556</v>
      </c>
      <c r="S251" s="10">
        <f t="shared" si="79"/>
        <v>17.882689138851557</v>
      </c>
      <c r="T251" s="4">
        <f t="shared" si="87"/>
        <v>21.431999999999999</v>
      </c>
      <c r="U251" s="4">
        <f t="shared" si="88"/>
        <v>9.7600000000000617E-2</v>
      </c>
      <c r="V251" s="4">
        <f t="shared" si="80"/>
        <v>21.5</v>
      </c>
      <c r="W251" s="4">
        <f t="shared" si="81"/>
        <v>21.54</v>
      </c>
      <c r="X251" s="4">
        <f t="shared" si="82"/>
        <v>21.2</v>
      </c>
      <c r="Y251" s="4">
        <f t="shared" si="89"/>
        <v>0.33999999999999986</v>
      </c>
      <c r="Z251" s="2">
        <f>ROW()</f>
        <v>251</v>
      </c>
      <c r="AA251" t="b">
        <f t="shared" si="90"/>
        <v>1</v>
      </c>
      <c r="AB251" s="4">
        <f t="shared" si="83"/>
        <v>21.51</v>
      </c>
      <c r="AC251" s="4" t="e">
        <f t="shared" si="91"/>
        <v>#N/A</v>
      </c>
      <c r="AD251" t="b">
        <f t="shared" si="92"/>
        <v>1</v>
      </c>
      <c r="AE251" s="2">
        <v>2</v>
      </c>
      <c r="AF251" s="4">
        <f t="shared" si="93"/>
        <v>-0.16999999999999993</v>
      </c>
      <c r="AG251" s="4">
        <f t="shared" si="94"/>
        <v>0.16999999999999993</v>
      </c>
      <c r="AH251" s="4">
        <f t="shared" si="99"/>
        <v>0.23666666666666694</v>
      </c>
      <c r="AI251" s="4" t="e">
        <f t="shared" si="95"/>
        <v>#N/A</v>
      </c>
      <c r="AJ251" s="2" t="str">
        <f t="shared" si="96"/>
        <v>August</v>
      </c>
      <c r="AK251" s="2" t="str">
        <f t="shared" si="97"/>
        <v>01</v>
      </c>
      <c r="AL251" s="81">
        <f t="shared" si="98"/>
        <v>1.1945833333333333</v>
      </c>
      <c r="AM251" s="81">
        <f>IF(AJ251='1Month'!$A$3,AL251,NA())</f>
        <v>1.1945833333333333</v>
      </c>
    </row>
    <row r="252" spans="1:39">
      <c r="A252" s="76">
        <v>43313</v>
      </c>
      <c r="B252" s="67">
        <v>0.19805555555555557</v>
      </c>
      <c r="C252" s="77">
        <v>43312</v>
      </c>
      <c r="D252" s="67">
        <v>0.90638888888888891</v>
      </c>
      <c r="E252" s="68">
        <v>18.600000000000001</v>
      </c>
      <c r="F252" s="68">
        <v>4.9400000000000004</v>
      </c>
      <c r="G252" s="69">
        <v>21.6</v>
      </c>
      <c r="I252" s="69">
        <v>-48</v>
      </c>
      <c r="J252" s="69">
        <v>-2.2959999999999998</v>
      </c>
      <c r="K252" s="70">
        <v>83.5</v>
      </c>
      <c r="L252" s="4">
        <f t="shared" si="75"/>
        <v>21.490000000000002</v>
      </c>
      <c r="M252" s="80">
        <f t="shared" si="76"/>
        <v>43313.198055555556</v>
      </c>
      <c r="N252">
        <f t="shared" si="77"/>
        <v>2458331.5</v>
      </c>
      <c r="O252">
        <f t="shared" si="78"/>
        <v>4.7533333333333339</v>
      </c>
      <c r="P252">
        <f t="shared" si="84"/>
        <v>0.18580424366872006</v>
      </c>
      <c r="Q252">
        <f t="shared" si="85"/>
        <v>457.40344623129317</v>
      </c>
      <c r="R252">
        <f t="shared" si="86"/>
        <v>1.4034462312931737</v>
      </c>
      <c r="S252" s="10">
        <f t="shared" si="79"/>
        <v>17.966250631293175</v>
      </c>
      <c r="T252" s="4">
        <f t="shared" si="87"/>
        <v>21.338000000000001</v>
      </c>
      <c r="U252" s="4">
        <f t="shared" si="88"/>
        <v>0.16240000000000093</v>
      </c>
      <c r="V252" s="4">
        <f t="shared" si="80"/>
        <v>21.455000000000002</v>
      </c>
      <c r="W252" s="4">
        <f t="shared" si="81"/>
        <v>21.54</v>
      </c>
      <c r="X252" s="4">
        <f t="shared" si="82"/>
        <v>21.07</v>
      </c>
      <c r="Y252" s="4">
        <f t="shared" si="89"/>
        <v>0.46999999999999886</v>
      </c>
      <c r="Z252" s="2">
        <f>ROW()</f>
        <v>252</v>
      </c>
      <c r="AA252" t="b">
        <f t="shared" si="90"/>
        <v>1</v>
      </c>
      <c r="AB252" s="4">
        <f t="shared" si="83"/>
        <v>21.490000000000002</v>
      </c>
      <c r="AC252" s="4" t="e">
        <f t="shared" si="91"/>
        <v>#N/A</v>
      </c>
      <c r="AD252" t="b">
        <f t="shared" si="92"/>
        <v>1</v>
      </c>
      <c r="AE252" s="2">
        <v>2</v>
      </c>
      <c r="AF252" s="4">
        <f t="shared" si="93"/>
        <v>-0.23499999999999943</v>
      </c>
      <c r="AG252" s="4">
        <f t="shared" si="94"/>
        <v>0.23499999999999943</v>
      </c>
      <c r="AH252" s="4">
        <f t="shared" si="99"/>
        <v>0.30291666666666711</v>
      </c>
      <c r="AI252" s="4" t="e">
        <f t="shared" si="95"/>
        <v>#N/A</v>
      </c>
      <c r="AJ252" s="2" t="str">
        <f t="shared" si="96"/>
        <v>August</v>
      </c>
      <c r="AK252" s="2" t="str">
        <f t="shared" si="97"/>
        <v>01</v>
      </c>
      <c r="AL252" s="81">
        <f t="shared" si="98"/>
        <v>1.1980555555555557</v>
      </c>
      <c r="AM252" s="81">
        <f>IF(AJ252='1Month'!$A$3,AL252,NA())</f>
        <v>1.1980555555555557</v>
      </c>
    </row>
    <row r="253" spans="1:39">
      <c r="A253" s="76">
        <v>43313</v>
      </c>
      <c r="B253" s="67">
        <v>0.20151620370370371</v>
      </c>
      <c r="C253" s="77">
        <v>43312</v>
      </c>
      <c r="D253" s="67">
        <v>0.90984953703703697</v>
      </c>
      <c r="E253" s="68">
        <v>18.600000000000001</v>
      </c>
      <c r="F253" s="68">
        <v>4.9400000000000004</v>
      </c>
      <c r="G253" s="69">
        <v>21.53</v>
      </c>
      <c r="I253" s="69">
        <v>-48</v>
      </c>
      <c r="J253" s="69">
        <v>-1.304</v>
      </c>
      <c r="K253" s="70">
        <v>83.5</v>
      </c>
      <c r="L253" s="4">
        <f t="shared" si="75"/>
        <v>21.42</v>
      </c>
      <c r="M253" s="80">
        <f t="shared" si="76"/>
        <v>43313.201516203706</v>
      </c>
      <c r="N253">
        <f t="shared" si="77"/>
        <v>2458331.5</v>
      </c>
      <c r="O253">
        <f t="shared" si="78"/>
        <v>4.8363888888888891</v>
      </c>
      <c r="P253">
        <f t="shared" si="84"/>
        <v>0.18580424366872006</v>
      </c>
      <c r="Q253">
        <f t="shared" si="85"/>
        <v>457.48672918542673</v>
      </c>
      <c r="R253">
        <f t="shared" si="86"/>
        <v>1.4867291854267251</v>
      </c>
      <c r="S253" s="10">
        <f t="shared" si="79"/>
        <v>18.049533585426726</v>
      </c>
      <c r="T253" s="4">
        <f t="shared" si="87"/>
        <v>21.216000000000001</v>
      </c>
      <c r="U253" s="4">
        <f t="shared" si="88"/>
        <v>0.19120000000000062</v>
      </c>
      <c r="V253" s="4">
        <f t="shared" si="80"/>
        <v>21.310000000000002</v>
      </c>
      <c r="W253" s="4">
        <f t="shared" si="81"/>
        <v>21.51</v>
      </c>
      <c r="X253" s="4">
        <f t="shared" si="82"/>
        <v>20.900000000000002</v>
      </c>
      <c r="Y253" s="4">
        <f t="shared" si="89"/>
        <v>0.60999999999999943</v>
      </c>
      <c r="Z253" s="2">
        <f>ROW()</f>
        <v>253</v>
      </c>
      <c r="AA253" t="b">
        <f t="shared" si="90"/>
        <v>1</v>
      </c>
      <c r="AB253" s="4">
        <f t="shared" si="83"/>
        <v>21.42</v>
      </c>
      <c r="AC253" s="4" t="e">
        <f t="shared" si="91"/>
        <v>#N/A</v>
      </c>
      <c r="AD253" t="b">
        <f t="shared" si="92"/>
        <v>1</v>
      </c>
      <c r="AE253" s="2">
        <v>2</v>
      </c>
      <c r="AF253" s="4">
        <f t="shared" si="93"/>
        <v>-0.30499999999999972</v>
      </c>
      <c r="AG253" s="4">
        <f t="shared" si="94"/>
        <v>0.30499999999999972</v>
      </c>
      <c r="AH253" s="4">
        <f t="shared" si="99"/>
        <v>0.36041666666666689</v>
      </c>
      <c r="AI253" s="4" t="e">
        <f t="shared" si="95"/>
        <v>#N/A</v>
      </c>
      <c r="AJ253" s="2" t="str">
        <f t="shared" si="96"/>
        <v>August</v>
      </c>
      <c r="AK253" s="2" t="str">
        <f t="shared" si="97"/>
        <v>01</v>
      </c>
      <c r="AL253" s="81">
        <f t="shared" si="98"/>
        <v>1.2015162037037037</v>
      </c>
      <c r="AM253" s="81">
        <f>IF(AJ253='1Month'!$A$3,AL253,NA())</f>
        <v>1.2015162037037037</v>
      </c>
    </row>
    <row r="254" spans="1:39">
      <c r="A254" s="76">
        <v>43313</v>
      </c>
      <c r="B254" s="67">
        <v>0.20499999999999999</v>
      </c>
      <c r="C254" s="77">
        <v>43312</v>
      </c>
      <c r="D254" s="67">
        <v>0.91333333333333344</v>
      </c>
      <c r="E254" s="68">
        <v>18.600000000000001</v>
      </c>
      <c r="F254" s="68">
        <v>4.9400000000000004</v>
      </c>
      <c r="G254" s="69">
        <v>21.31</v>
      </c>
      <c r="I254" s="69">
        <v>-48</v>
      </c>
      <c r="J254" s="69">
        <v>-0.307</v>
      </c>
      <c r="K254" s="70">
        <v>83.4</v>
      </c>
      <c r="L254" s="4">
        <f t="shared" si="75"/>
        <v>21.2</v>
      </c>
      <c r="M254" s="80">
        <f t="shared" si="76"/>
        <v>43313.205000000002</v>
      </c>
      <c r="N254">
        <f t="shared" si="77"/>
        <v>2458331.5</v>
      </c>
      <c r="O254">
        <f t="shared" si="78"/>
        <v>4.92</v>
      </c>
      <c r="P254">
        <f t="shared" si="84"/>
        <v>0.18580424366872006</v>
      </c>
      <c r="Q254">
        <f t="shared" si="85"/>
        <v>457.57056921617652</v>
      </c>
      <c r="R254">
        <f t="shared" si="86"/>
        <v>1.5705692161765228</v>
      </c>
      <c r="S254" s="10">
        <f t="shared" si="79"/>
        <v>18.133373616176524</v>
      </c>
      <c r="T254" s="4">
        <f t="shared" si="87"/>
        <v>21.062000000000001</v>
      </c>
      <c r="U254" s="4">
        <f t="shared" si="88"/>
        <v>0.20159999999999983</v>
      </c>
      <c r="V254" s="4">
        <f t="shared" si="80"/>
        <v>21.134999999999998</v>
      </c>
      <c r="W254" s="4">
        <f t="shared" si="81"/>
        <v>21.490000000000002</v>
      </c>
      <c r="X254" s="4">
        <f t="shared" si="82"/>
        <v>20.72</v>
      </c>
      <c r="Y254" s="4">
        <f t="shared" si="89"/>
        <v>0.77000000000000313</v>
      </c>
      <c r="Z254" s="2">
        <f>ROW()</f>
        <v>254</v>
      </c>
      <c r="AA254" t="b">
        <f t="shared" si="90"/>
        <v>1</v>
      </c>
      <c r="AB254" s="4">
        <f t="shared" si="83"/>
        <v>21.2</v>
      </c>
      <c r="AC254" s="4" t="e">
        <f t="shared" si="91"/>
        <v>#N/A</v>
      </c>
      <c r="AD254" t="b">
        <f t="shared" si="92"/>
        <v>1</v>
      </c>
      <c r="AE254" s="2">
        <v>2</v>
      </c>
      <c r="AF254" s="4">
        <f t="shared" si="93"/>
        <v>-0.38500000000000156</v>
      </c>
      <c r="AG254" s="4">
        <f t="shared" si="94"/>
        <v>0.38500000000000156</v>
      </c>
      <c r="AH254" s="4">
        <f t="shared" si="99"/>
        <v>0.42958333333333343</v>
      </c>
      <c r="AI254" s="4" t="e">
        <f t="shared" si="95"/>
        <v>#N/A</v>
      </c>
      <c r="AJ254" s="2" t="str">
        <f t="shared" si="96"/>
        <v>August</v>
      </c>
      <c r="AK254" s="2" t="str">
        <f t="shared" si="97"/>
        <v>01</v>
      </c>
      <c r="AL254" s="81">
        <f t="shared" si="98"/>
        <v>1.2050000000000001</v>
      </c>
      <c r="AM254" s="81">
        <f>IF(AJ254='1Month'!$A$3,AL254,NA())</f>
        <v>1.2050000000000001</v>
      </c>
    </row>
    <row r="255" spans="1:39">
      <c r="A255" s="76">
        <v>43313</v>
      </c>
      <c r="B255" s="67">
        <v>0.20846064814814813</v>
      </c>
      <c r="C255" s="77">
        <v>43312</v>
      </c>
      <c r="D255" s="67">
        <v>0.9167939814814815</v>
      </c>
      <c r="E255" s="68">
        <v>18.600000000000001</v>
      </c>
      <c r="F255" s="68">
        <v>4.9400000000000004</v>
      </c>
      <c r="G255" s="69">
        <v>21.18</v>
      </c>
      <c r="I255" s="69">
        <v>-48.1</v>
      </c>
      <c r="J255" s="69">
        <v>0.68200000000000005</v>
      </c>
      <c r="K255" s="70">
        <v>83.4</v>
      </c>
      <c r="L255" s="4">
        <f t="shared" si="75"/>
        <v>21.07</v>
      </c>
      <c r="M255" s="80">
        <f t="shared" si="76"/>
        <v>43313.208460648151</v>
      </c>
      <c r="N255">
        <f t="shared" si="77"/>
        <v>2458331.5</v>
      </c>
      <c r="O255">
        <f t="shared" si="78"/>
        <v>5.0030555555555551</v>
      </c>
      <c r="P255">
        <f t="shared" si="84"/>
        <v>0.18580424366872006</v>
      </c>
      <c r="Q255">
        <f t="shared" si="85"/>
        <v>457.65385217031007</v>
      </c>
      <c r="R255">
        <f t="shared" si="86"/>
        <v>1.6538521703100741</v>
      </c>
      <c r="S255" s="10">
        <f t="shared" si="79"/>
        <v>18.216656570310075</v>
      </c>
      <c r="T255" s="4">
        <f t="shared" si="87"/>
        <v>20.884</v>
      </c>
      <c r="U255" s="4">
        <f t="shared" si="88"/>
        <v>0.20720000000000027</v>
      </c>
      <c r="V255" s="4">
        <f t="shared" si="80"/>
        <v>20.984999999999999</v>
      </c>
      <c r="W255" s="4">
        <f t="shared" si="81"/>
        <v>21.42</v>
      </c>
      <c r="X255" s="4">
        <f t="shared" si="82"/>
        <v>20.53</v>
      </c>
      <c r="Y255" s="4">
        <f t="shared" si="89"/>
        <v>0.89000000000000057</v>
      </c>
      <c r="Z255" s="2">
        <f>ROW()</f>
        <v>255</v>
      </c>
      <c r="AA255" t="b">
        <f t="shared" si="90"/>
        <v>1</v>
      </c>
      <c r="AB255" s="4">
        <f t="shared" si="83"/>
        <v>21.07</v>
      </c>
      <c r="AC255" s="4" t="e">
        <f t="shared" si="91"/>
        <v>#N/A</v>
      </c>
      <c r="AD255" t="b">
        <f t="shared" si="92"/>
        <v>1</v>
      </c>
      <c r="AE255" s="2">
        <v>2</v>
      </c>
      <c r="AF255" s="4">
        <f t="shared" si="93"/>
        <v>-0.44500000000000028</v>
      </c>
      <c r="AG255" s="4">
        <f t="shared" si="94"/>
        <v>0.44500000000000028</v>
      </c>
      <c r="AH255" s="4">
        <f t="shared" si="99"/>
        <v>0.49013888888888957</v>
      </c>
      <c r="AI255" s="4" t="e">
        <f t="shared" si="95"/>
        <v>#N/A</v>
      </c>
      <c r="AJ255" s="2" t="str">
        <f t="shared" si="96"/>
        <v>August</v>
      </c>
      <c r="AK255" s="2" t="str">
        <f t="shared" si="97"/>
        <v>01</v>
      </c>
      <c r="AL255" s="81">
        <f t="shared" si="98"/>
        <v>1.2084606481481481</v>
      </c>
      <c r="AM255" s="81">
        <f>IF(AJ255='1Month'!$A$3,AL255,NA())</f>
        <v>1.2084606481481481</v>
      </c>
    </row>
    <row r="256" spans="1:39">
      <c r="A256" s="76">
        <v>43313</v>
      </c>
      <c r="B256" s="67">
        <v>0.21190972222222224</v>
      </c>
      <c r="C256" s="77">
        <v>43312</v>
      </c>
      <c r="D256" s="67">
        <v>0.92024305555555552</v>
      </c>
      <c r="E256" s="68">
        <v>19</v>
      </c>
      <c r="F256" s="68">
        <v>4.9400000000000004</v>
      </c>
      <c r="G256" s="69">
        <v>21.01</v>
      </c>
      <c r="I256" s="69">
        <v>-48.1</v>
      </c>
      <c r="J256" s="69">
        <v>1.667</v>
      </c>
      <c r="K256" s="70">
        <v>83.4</v>
      </c>
      <c r="L256" s="4">
        <f t="shared" si="75"/>
        <v>20.900000000000002</v>
      </c>
      <c r="M256" s="80">
        <f t="shared" si="76"/>
        <v>43313.211909722224</v>
      </c>
      <c r="N256">
        <f t="shared" si="77"/>
        <v>2458331.5</v>
      </c>
      <c r="O256">
        <f t="shared" si="78"/>
        <v>5.0858333333333334</v>
      </c>
      <c r="P256">
        <f t="shared" si="84"/>
        <v>0.18580424366872006</v>
      </c>
      <c r="Q256">
        <f t="shared" si="85"/>
        <v>457.73685658613545</v>
      </c>
      <c r="R256">
        <f t="shared" si="86"/>
        <v>1.7368565861354455</v>
      </c>
      <c r="S256" s="10">
        <f t="shared" si="79"/>
        <v>18.299660986135446</v>
      </c>
      <c r="T256" s="4">
        <f t="shared" si="87"/>
        <v>20.72</v>
      </c>
      <c r="U256" s="4">
        <f t="shared" si="88"/>
        <v>0.21200000000000047</v>
      </c>
      <c r="V256" s="4">
        <f t="shared" si="80"/>
        <v>20.810000000000002</v>
      </c>
      <c r="W256" s="4">
        <f t="shared" si="81"/>
        <v>21.2</v>
      </c>
      <c r="X256" s="4">
        <f t="shared" si="82"/>
        <v>20.38</v>
      </c>
      <c r="Y256" s="4">
        <f t="shared" si="89"/>
        <v>0.82000000000000028</v>
      </c>
      <c r="Z256" s="2">
        <f>ROW()</f>
        <v>256</v>
      </c>
      <c r="AA256" t="b">
        <f t="shared" si="90"/>
        <v>1</v>
      </c>
      <c r="AB256" s="4">
        <f t="shared" si="83"/>
        <v>20.900000000000002</v>
      </c>
      <c r="AC256" s="4" t="e">
        <f t="shared" si="91"/>
        <v>#N/A</v>
      </c>
      <c r="AD256" t="b">
        <f t="shared" si="92"/>
        <v>1</v>
      </c>
      <c r="AE256" s="2">
        <v>2</v>
      </c>
      <c r="AF256" s="4">
        <f t="shared" si="93"/>
        <v>-0.41000000000000014</v>
      </c>
      <c r="AG256" s="4">
        <f t="shared" si="94"/>
        <v>0.41000000000000014</v>
      </c>
      <c r="AH256" s="4">
        <f t="shared" si="99"/>
        <v>0.52833333333333388</v>
      </c>
      <c r="AI256" s="4" t="e">
        <f t="shared" si="95"/>
        <v>#N/A</v>
      </c>
      <c r="AJ256" s="2" t="str">
        <f t="shared" si="96"/>
        <v>August</v>
      </c>
      <c r="AK256" s="2" t="str">
        <f t="shared" si="97"/>
        <v>01</v>
      </c>
      <c r="AL256" s="81">
        <f t="shared" si="98"/>
        <v>1.2119097222222222</v>
      </c>
      <c r="AM256" s="81">
        <f>IF(AJ256='1Month'!$A$3,AL256,NA())</f>
        <v>1.2119097222222222</v>
      </c>
    </row>
    <row r="257" spans="1:39">
      <c r="A257" s="76">
        <v>43313</v>
      </c>
      <c r="B257" s="67">
        <v>0.21539351851851851</v>
      </c>
      <c r="C257" s="77">
        <v>43312</v>
      </c>
      <c r="D257" s="67">
        <v>0.92372685185185188</v>
      </c>
      <c r="E257" s="68">
        <v>19</v>
      </c>
      <c r="F257" s="68">
        <v>4.9400000000000004</v>
      </c>
      <c r="G257" s="69">
        <v>20.83</v>
      </c>
      <c r="I257" s="69">
        <v>-48.1</v>
      </c>
      <c r="J257" s="69">
        <v>2.66</v>
      </c>
      <c r="K257" s="70">
        <v>83.4</v>
      </c>
      <c r="L257" s="4">
        <f t="shared" si="75"/>
        <v>20.72</v>
      </c>
      <c r="M257" s="80">
        <f t="shared" si="76"/>
        <v>43313.21539351852</v>
      </c>
      <c r="N257">
        <f t="shared" si="77"/>
        <v>2458331.5</v>
      </c>
      <c r="O257">
        <f t="shared" si="78"/>
        <v>5.1694444444444443</v>
      </c>
      <c r="P257">
        <f t="shared" si="84"/>
        <v>0.18580424366872006</v>
      </c>
      <c r="Q257">
        <f t="shared" si="85"/>
        <v>457.82069661688524</v>
      </c>
      <c r="R257">
        <f t="shared" si="86"/>
        <v>1.8206966168852432</v>
      </c>
      <c r="S257" s="10">
        <f t="shared" si="79"/>
        <v>18.383501016885244</v>
      </c>
      <c r="T257" s="4">
        <f t="shared" si="87"/>
        <v>20.512</v>
      </c>
      <c r="U257" s="4">
        <f t="shared" si="88"/>
        <v>0.24560000000000032</v>
      </c>
      <c r="V257" s="4">
        <f t="shared" si="80"/>
        <v>20.625</v>
      </c>
      <c r="W257" s="4">
        <f t="shared" si="81"/>
        <v>21.07</v>
      </c>
      <c r="X257" s="4">
        <f t="shared" si="82"/>
        <v>20.03</v>
      </c>
      <c r="Y257" s="4">
        <f t="shared" si="89"/>
        <v>1.0399999999999991</v>
      </c>
      <c r="Z257" s="2">
        <f>ROW()</f>
        <v>257</v>
      </c>
      <c r="AA257" t="b">
        <f t="shared" si="90"/>
        <v>1</v>
      </c>
      <c r="AB257" s="4">
        <f t="shared" si="83"/>
        <v>20.72</v>
      </c>
      <c r="AC257" s="4" t="e">
        <f t="shared" si="91"/>
        <v>#N/A</v>
      </c>
      <c r="AD257" t="b">
        <f t="shared" si="92"/>
        <v>1</v>
      </c>
      <c r="AE257" s="2">
        <v>2</v>
      </c>
      <c r="AF257" s="4">
        <f t="shared" si="93"/>
        <v>-0.51999999999999957</v>
      </c>
      <c r="AG257" s="4">
        <f t="shared" si="94"/>
        <v>0.51999999999999957</v>
      </c>
      <c r="AH257" s="4">
        <f t="shared" si="99"/>
        <v>0.54666666666666686</v>
      </c>
      <c r="AI257" s="4" t="e">
        <f t="shared" si="95"/>
        <v>#N/A</v>
      </c>
      <c r="AJ257" s="2" t="str">
        <f t="shared" si="96"/>
        <v>August</v>
      </c>
      <c r="AK257" s="2" t="str">
        <f t="shared" si="97"/>
        <v>01</v>
      </c>
      <c r="AL257" s="81">
        <f t="shared" si="98"/>
        <v>1.2153935185185185</v>
      </c>
      <c r="AM257" s="81">
        <f>IF(AJ257='1Month'!$A$3,AL257,NA())</f>
        <v>1.2153935185185185</v>
      </c>
    </row>
    <row r="258" spans="1:39">
      <c r="A258" s="76">
        <v>43313</v>
      </c>
      <c r="B258" s="67">
        <v>0.21884259259259262</v>
      </c>
      <c r="C258" s="77">
        <v>43312</v>
      </c>
      <c r="D258" s="67">
        <v>0.9271759259259259</v>
      </c>
      <c r="E258" s="68">
        <v>18.600000000000001</v>
      </c>
      <c r="F258" s="68">
        <v>4.9400000000000004</v>
      </c>
      <c r="G258" s="69">
        <v>20.64</v>
      </c>
      <c r="I258" s="69">
        <v>-48.2</v>
      </c>
      <c r="J258" s="69">
        <v>3.641</v>
      </c>
      <c r="K258" s="70">
        <v>83.3</v>
      </c>
      <c r="L258" s="4">
        <f t="shared" si="75"/>
        <v>20.53</v>
      </c>
      <c r="M258" s="80">
        <f t="shared" si="76"/>
        <v>43313.218842592592</v>
      </c>
      <c r="N258">
        <f t="shared" si="77"/>
        <v>2458331.5</v>
      </c>
      <c r="O258">
        <f t="shared" si="78"/>
        <v>5.2522222222222226</v>
      </c>
      <c r="P258">
        <f t="shared" si="84"/>
        <v>0.18580424366872006</v>
      </c>
      <c r="Q258">
        <f t="shared" si="85"/>
        <v>457.90370103271061</v>
      </c>
      <c r="R258">
        <f t="shared" si="86"/>
        <v>1.9037010327106145</v>
      </c>
      <c r="S258" s="10">
        <f t="shared" si="79"/>
        <v>18.466505432710616</v>
      </c>
      <c r="T258" s="4">
        <f t="shared" si="87"/>
        <v>20.295999999999999</v>
      </c>
      <c r="U258" s="4">
        <f t="shared" si="88"/>
        <v>0.29679999999999962</v>
      </c>
      <c r="V258" s="4">
        <f t="shared" si="80"/>
        <v>20.454999999999998</v>
      </c>
      <c r="W258" s="4">
        <f t="shared" si="81"/>
        <v>20.900000000000002</v>
      </c>
      <c r="X258" s="4">
        <f t="shared" si="82"/>
        <v>19.82</v>
      </c>
      <c r="Y258" s="4">
        <f t="shared" si="89"/>
        <v>1.0800000000000018</v>
      </c>
      <c r="Z258" s="2">
        <f>ROW()</f>
        <v>258</v>
      </c>
      <c r="AA258" t="b">
        <f t="shared" si="90"/>
        <v>1</v>
      </c>
      <c r="AB258" s="4">
        <f t="shared" si="83"/>
        <v>20.53</v>
      </c>
      <c r="AC258" s="4" t="e">
        <f t="shared" si="91"/>
        <v>#N/A</v>
      </c>
      <c r="AD258" t="b">
        <f t="shared" si="92"/>
        <v>1</v>
      </c>
      <c r="AE258" s="2">
        <v>2</v>
      </c>
      <c r="AF258" s="4">
        <f t="shared" si="93"/>
        <v>-0.54000000000000092</v>
      </c>
      <c r="AG258" s="4">
        <f t="shared" si="94"/>
        <v>0.54000000000000092</v>
      </c>
      <c r="AH258" s="4">
        <f t="shared" si="99"/>
        <v>0.53250000000000008</v>
      </c>
      <c r="AI258" s="4" t="e">
        <f t="shared" si="95"/>
        <v>#N/A</v>
      </c>
      <c r="AJ258" s="2" t="str">
        <f t="shared" si="96"/>
        <v>August</v>
      </c>
      <c r="AK258" s="2" t="str">
        <f t="shared" si="97"/>
        <v>01</v>
      </c>
      <c r="AL258" s="81">
        <f t="shared" si="98"/>
        <v>1.2188425925925925</v>
      </c>
      <c r="AM258" s="81">
        <f>IF(AJ258='1Month'!$A$3,AL258,NA())</f>
        <v>1.2188425925925925</v>
      </c>
    </row>
    <row r="259" spans="1:39">
      <c r="A259" s="76">
        <v>43313</v>
      </c>
      <c r="B259" s="67">
        <v>0.22232638888888889</v>
      </c>
      <c r="C259" s="77">
        <v>43312</v>
      </c>
      <c r="D259" s="67">
        <v>0.93065972222222226</v>
      </c>
      <c r="E259" s="68">
        <v>18.600000000000001</v>
      </c>
      <c r="F259" s="68">
        <v>4.9400000000000004</v>
      </c>
      <c r="G259" s="69">
        <v>20.49</v>
      </c>
      <c r="I259" s="69">
        <v>-48.2</v>
      </c>
      <c r="J259" s="69">
        <v>4.6310000000000002</v>
      </c>
      <c r="K259" s="70">
        <v>83.3</v>
      </c>
      <c r="L259" s="4">
        <f t="shared" si="75"/>
        <v>20.38</v>
      </c>
      <c r="M259" s="80">
        <f t="shared" si="76"/>
        <v>43313.222326388888</v>
      </c>
      <c r="N259">
        <f t="shared" si="77"/>
        <v>2458331.5</v>
      </c>
      <c r="O259">
        <f t="shared" si="78"/>
        <v>5.3358333333333334</v>
      </c>
      <c r="P259">
        <f t="shared" si="84"/>
        <v>0.18580424366872006</v>
      </c>
      <c r="Q259">
        <f t="shared" si="85"/>
        <v>457.98754106346047</v>
      </c>
      <c r="R259">
        <f t="shared" si="86"/>
        <v>1.9875410634604691</v>
      </c>
      <c r="S259" s="10">
        <f t="shared" si="79"/>
        <v>18.55034546346047</v>
      </c>
      <c r="T259" s="4">
        <f t="shared" si="87"/>
        <v>20.105999999999998</v>
      </c>
      <c r="U259" s="4">
        <f t="shared" si="88"/>
        <v>0.27919999999999945</v>
      </c>
      <c r="V259" s="4">
        <f t="shared" si="80"/>
        <v>20.204999999999998</v>
      </c>
      <c r="W259" s="4">
        <f t="shared" si="81"/>
        <v>20.72</v>
      </c>
      <c r="X259" s="4">
        <f t="shared" si="82"/>
        <v>19.77</v>
      </c>
      <c r="Y259" s="4">
        <f t="shared" si="89"/>
        <v>0.94999999999999929</v>
      </c>
      <c r="Z259" s="2">
        <f>ROW()</f>
        <v>259</v>
      </c>
      <c r="AA259" t="b">
        <f t="shared" si="90"/>
        <v>1</v>
      </c>
      <c r="AB259" s="4">
        <f t="shared" si="83"/>
        <v>20.38</v>
      </c>
      <c r="AC259" s="4" t="e">
        <f t="shared" si="91"/>
        <v>#N/A</v>
      </c>
      <c r="AD259" t="b">
        <f t="shared" si="92"/>
        <v>1</v>
      </c>
      <c r="AE259" s="2">
        <v>2</v>
      </c>
      <c r="AF259" s="4">
        <f t="shared" si="93"/>
        <v>-0.47499999999999964</v>
      </c>
      <c r="AG259" s="4">
        <f t="shared" si="94"/>
        <v>0.47499999999999964</v>
      </c>
      <c r="AH259" s="4">
        <f t="shared" si="99"/>
        <v>0.49416666666666637</v>
      </c>
      <c r="AI259" s="4" t="e">
        <f t="shared" si="95"/>
        <v>#N/A</v>
      </c>
      <c r="AJ259" s="2" t="str">
        <f t="shared" si="96"/>
        <v>August</v>
      </c>
      <c r="AK259" s="2" t="str">
        <f t="shared" si="97"/>
        <v>01</v>
      </c>
      <c r="AL259" s="81">
        <f t="shared" si="98"/>
        <v>1.2223263888888889</v>
      </c>
      <c r="AM259" s="81">
        <f>IF(AJ259='1Month'!$A$3,AL259,NA())</f>
        <v>1.2223263888888889</v>
      </c>
    </row>
    <row r="260" spans="1:39">
      <c r="A260" s="76">
        <v>43313</v>
      </c>
      <c r="B260" s="67">
        <v>0.22578703703703704</v>
      </c>
      <c r="C260" s="77">
        <v>43312</v>
      </c>
      <c r="D260" s="67">
        <v>0.93412037037037043</v>
      </c>
      <c r="E260" s="68">
        <v>18.600000000000001</v>
      </c>
      <c r="F260" s="68">
        <v>4.9400000000000004</v>
      </c>
      <c r="G260" s="69">
        <v>20.14</v>
      </c>
      <c r="I260" s="69">
        <v>-48.3</v>
      </c>
      <c r="J260" s="69">
        <v>5.6120000000000001</v>
      </c>
      <c r="K260" s="70">
        <v>83.3</v>
      </c>
      <c r="L260" s="4">
        <f t="shared" si="75"/>
        <v>20.03</v>
      </c>
      <c r="M260" s="80">
        <f t="shared" si="76"/>
        <v>43313.225787037038</v>
      </c>
      <c r="N260">
        <f t="shared" si="77"/>
        <v>2458331.5</v>
      </c>
      <c r="O260">
        <f t="shared" si="78"/>
        <v>5.4188888888888886</v>
      </c>
      <c r="P260">
        <f t="shared" si="84"/>
        <v>0.18580424366872006</v>
      </c>
      <c r="Q260">
        <f t="shared" si="85"/>
        <v>458.07082401759396</v>
      </c>
      <c r="R260">
        <f t="shared" si="86"/>
        <v>2.0708240175939636</v>
      </c>
      <c r="S260" s="10">
        <f t="shared" si="79"/>
        <v>18.633628417593965</v>
      </c>
      <c r="T260" s="4">
        <f t="shared" si="87"/>
        <v>19.942</v>
      </c>
      <c r="U260" s="4">
        <f t="shared" si="88"/>
        <v>0.21039999999999992</v>
      </c>
      <c r="V260" s="4">
        <f t="shared" si="80"/>
        <v>19.925000000000001</v>
      </c>
      <c r="W260" s="4">
        <f t="shared" si="81"/>
        <v>20.53</v>
      </c>
      <c r="X260" s="4">
        <f t="shared" si="82"/>
        <v>19.71</v>
      </c>
      <c r="Y260" s="4">
        <f t="shared" si="89"/>
        <v>0.82000000000000028</v>
      </c>
      <c r="Z260" s="2">
        <f>ROW()</f>
        <v>260</v>
      </c>
      <c r="AA260" t="b">
        <f t="shared" si="90"/>
        <v>1</v>
      </c>
      <c r="AB260" s="4">
        <f t="shared" si="83"/>
        <v>20.03</v>
      </c>
      <c r="AC260" s="4" t="e">
        <f t="shared" si="91"/>
        <v>#N/A</v>
      </c>
      <c r="AD260" t="b">
        <f t="shared" si="92"/>
        <v>1</v>
      </c>
      <c r="AE260" s="2">
        <v>2</v>
      </c>
      <c r="AF260" s="4">
        <f t="shared" si="93"/>
        <v>-0.41000000000000014</v>
      </c>
      <c r="AG260" s="4">
        <f t="shared" si="94"/>
        <v>0.41000000000000014</v>
      </c>
      <c r="AH260" s="4">
        <f t="shared" si="99"/>
        <v>0.44027777777777793</v>
      </c>
      <c r="AI260" s="4" t="e">
        <f t="shared" si="95"/>
        <v>#N/A</v>
      </c>
      <c r="AJ260" s="2" t="str">
        <f t="shared" si="96"/>
        <v>August</v>
      </c>
      <c r="AK260" s="2" t="str">
        <f t="shared" si="97"/>
        <v>01</v>
      </c>
      <c r="AL260" s="81">
        <f t="shared" si="98"/>
        <v>1.225787037037037</v>
      </c>
      <c r="AM260" s="81">
        <f>IF(AJ260='1Month'!$A$3,AL260,NA())</f>
        <v>1.225787037037037</v>
      </c>
    </row>
    <row r="261" spans="1:39">
      <c r="A261" s="76">
        <v>43313</v>
      </c>
      <c r="B261" s="67">
        <v>0.22925925925925927</v>
      </c>
      <c r="C261" s="77">
        <v>43312</v>
      </c>
      <c r="D261" s="67">
        <v>0.93759259259259264</v>
      </c>
      <c r="E261" s="68">
        <v>18.600000000000001</v>
      </c>
      <c r="F261" s="68">
        <v>4.9400000000000004</v>
      </c>
      <c r="G261" s="69">
        <v>19.93</v>
      </c>
      <c r="I261" s="69">
        <v>-48.3</v>
      </c>
      <c r="J261" s="69">
        <v>6.5940000000000003</v>
      </c>
      <c r="K261" s="70">
        <v>83.3</v>
      </c>
      <c r="L261" s="4">
        <f t="shared" si="75"/>
        <v>19.82</v>
      </c>
      <c r="M261" s="80">
        <f t="shared" si="76"/>
        <v>43313.229259259257</v>
      </c>
      <c r="N261">
        <f t="shared" si="77"/>
        <v>2458331.5</v>
      </c>
      <c r="O261">
        <f t="shared" si="78"/>
        <v>5.5022222222222226</v>
      </c>
      <c r="P261">
        <f t="shared" si="84"/>
        <v>0.18580424366872006</v>
      </c>
      <c r="Q261">
        <f t="shared" si="85"/>
        <v>458.15438551003564</v>
      </c>
      <c r="R261">
        <f t="shared" si="86"/>
        <v>2.1543855100356382</v>
      </c>
      <c r="S261" s="10">
        <f t="shared" si="79"/>
        <v>18.717189910035639</v>
      </c>
      <c r="T261" s="4">
        <f t="shared" si="87"/>
        <v>19.814000000000004</v>
      </c>
      <c r="U261" s="4">
        <f t="shared" si="88"/>
        <v>8.8800000000000517E-2</v>
      </c>
      <c r="V261" s="4">
        <f t="shared" si="80"/>
        <v>19.795000000000002</v>
      </c>
      <c r="W261" s="4">
        <f t="shared" si="81"/>
        <v>20.38</v>
      </c>
      <c r="X261" s="4">
        <f t="shared" si="82"/>
        <v>19.71</v>
      </c>
      <c r="Y261" s="4">
        <f t="shared" si="89"/>
        <v>0.66999999999999815</v>
      </c>
      <c r="Z261" s="2">
        <f>ROW()</f>
        <v>261</v>
      </c>
      <c r="AA261" t="b">
        <f t="shared" si="90"/>
        <v>1</v>
      </c>
      <c r="AB261" s="4">
        <f t="shared" si="83"/>
        <v>19.82</v>
      </c>
      <c r="AC261" s="4" t="e">
        <f t="shared" si="91"/>
        <v>#N/A</v>
      </c>
      <c r="AD261" t="b">
        <f t="shared" si="92"/>
        <v>1</v>
      </c>
      <c r="AE261" s="2">
        <v>2</v>
      </c>
      <c r="AF261" s="4">
        <f t="shared" si="93"/>
        <v>-0.33499999999999908</v>
      </c>
      <c r="AG261" s="4">
        <f t="shared" si="94"/>
        <v>0.33499999999999908</v>
      </c>
      <c r="AH261" s="4">
        <f t="shared" si="99"/>
        <v>0.36000000000000121</v>
      </c>
      <c r="AI261" s="4" t="e">
        <f t="shared" si="95"/>
        <v>#N/A</v>
      </c>
      <c r="AJ261" s="2" t="str">
        <f t="shared" si="96"/>
        <v>August</v>
      </c>
      <c r="AK261" s="2" t="str">
        <f t="shared" si="97"/>
        <v>01</v>
      </c>
      <c r="AL261" s="81">
        <f t="shared" si="98"/>
        <v>1.2292592592592593</v>
      </c>
      <c r="AM261" s="81">
        <f>IF(AJ261='1Month'!$A$3,AL261,NA())</f>
        <v>1.2292592592592593</v>
      </c>
    </row>
    <row r="262" spans="1:39">
      <c r="A262" s="76">
        <v>43313</v>
      </c>
      <c r="B262" s="67">
        <v>0.23273148148148148</v>
      </c>
      <c r="C262" s="77">
        <v>43312</v>
      </c>
      <c r="D262" s="67">
        <v>0.94106481481481474</v>
      </c>
      <c r="E262" s="68">
        <v>18.600000000000001</v>
      </c>
      <c r="F262" s="68">
        <v>4.9400000000000004</v>
      </c>
      <c r="G262" s="69">
        <v>19.88</v>
      </c>
      <c r="I262" s="69">
        <v>-48.3</v>
      </c>
      <c r="J262" s="69">
        <v>7.5750000000000002</v>
      </c>
      <c r="K262" s="70">
        <v>83.2</v>
      </c>
      <c r="L262" s="4">
        <f t="shared" si="75"/>
        <v>19.77</v>
      </c>
      <c r="M262" s="80">
        <f t="shared" si="76"/>
        <v>43313.232731481483</v>
      </c>
      <c r="N262">
        <f t="shared" si="77"/>
        <v>2458331.5</v>
      </c>
      <c r="O262">
        <f t="shared" si="78"/>
        <v>5.5855555555555556</v>
      </c>
      <c r="P262">
        <f t="shared" si="84"/>
        <v>0.18580424366872006</v>
      </c>
      <c r="Q262">
        <f t="shared" si="85"/>
        <v>458.23794700247731</v>
      </c>
      <c r="R262">
        <f t="shared" si="86"/>
        <v>2.2379470024773127</v>
      </c>
      <c r="S262" s="10">
        <f t="shared" si="79"/>
        <v>18.800751402477314</v>
      </c>
      <c r="T262" s="4">
        <f t="shared" si="87"/>
        <v>19.768000000000001</v>
      </c>
      <c r="U262" s="4">
        <f t="shared" si="88"/>
        <v>3.439999999999941E-2</v>
      </c>
      <c r="V262" s="4">
        <f t="shared" si="80"/>
        <v>19.785</v>
      </c>
      <c r="W262" s="4">
        <f t="shared" si="81"/>
        <v>20.03</v>
      </c>
      <c r="X262" s="4">
        <f t="shared" si="82"/>
        <v>19.71</v>
      </c>
      <c r="Y262" s="4">
        <f t="shared" si="89"/>
        <v>0.32000000000000028</v>
      </c>
      <c r="Z262" s="2">
        <f>ROW()</f>
        <v>262</v>
      </c>
      <c r="AA262" t="b">
        <f t="shared" si="90"/>
        <v>1</v>
      </c>
      <c r="AB262" s="4">
        <f t="shared" si="83"/>
        <v>19.77</v>
      </c>
      <c r="AC262" s="4" t="e">
        <f t="shared" si="91"/>
        <v>#N/A</v>
      </c>
      <c r="AD262" t="b">
        <f t="shared" si="92"/>
        <v>1</v>
      </c>
      <c r="AE262" s="2">
        <v>2</v>
      </c>
      <c r="AF262" s="4">
        <f t="shared" si="93"/>
        <v>-0.16000000000000014</v>
      </c>
      <c r="AG262" s="4">
        <f t="shared" si="94"/>
        <v>0.16000000000000014</v>
      </c>
      <c r="AH262" s="4">
        <f t="shared" si="99"/>
        <v>0.27055555555555583</v>
      </c>
      <c r="AI262" s="4" t="e">
        <f t="shared" si="95"/>
        <v>#N/A</v>
      </c>
      <c r="AJ262" s="2" t="str">
        <f t="shared" si="96"/>
        <v>August</v>
      </c>
      <c r="AK262" s="2" t="str">
        <f t="shared" si="97"/>
        <v>01</v>
      </c>
      <c r="AL262" s="81">
        <f t="shared" si="98"/>
        <v>1.2327314814814816</v>
      </c>
      <c r="AM262" s="81">
        <f>IF(AJ262='1Month'!$A$3,AL262,NA())</f>
        <v>1.2327314814814816</v>
      </c>
    </row>
    <row r="263" spans="1:39">
      <c r="A263" s="76">
        <v>43313</v>
      </c>
      <c r="B263" s="67">
        <v>0.23620370370370369</v>
      </c>
      <c r="C263" s="77">
        <v>43312</v>
      </c>
      <c r="D263" s="67">
        <v>0.94453703703703706</v>
      </c>
      <c r="E263" s="68">
        <v>18.600000000000001</v>
      </c>
      <c r="F263" s="68">
        <v>4.9400000000000004</v>
      </c>
      <c r="G263" s="69">
        <v>19.82</v>
      </c>
      <c r="I263" s="69">
        <v>-48.4</v>
      </c>
      <c r="J263" s="69">
        <v>8.5519999999999996</v>
      </c>
      <c r="K263" s="70">
        <v>83.2</v>
      </c>
      <c r="L263" s="4">
        <f t="shared" si="75"/>
        <v>19.71</v>
      </c>
      <c r="M263" s="80">
        <f t="shared" si="76"/>
        <v>43313.236203703702</v>
      </c>
      <c r="N263">
        <f t="shared" si="77"/>
        <v>2458331.5</v>
      </c>
      <c r="O263">
        <f t="shared" si="78"/>
        <v>5.6688888888888886</v>
      </c>
      <c r="P263">
        <f t="shared" si="84"/>
        <v>0.18580424366872006</v>
      </c>
      <c r="Q263">
        <f t="shared" si="85"/>
        <v>458.32150849491899</v>
      </c>
      <c r="R263">
        <f t="shared" si="86"/>
        <v>2.3215084949189873</v>
      </c>
      <c r="S263" s="10">
        <f t="shared" si="79"/>
        <v>18.884312894918988</v>
      </c>
      <c r="T263" s="4">
        <f t="shared" si="87"/>
        <v>19.770000000000003</v>
      </c>
      <c r="U263" s="4">
        <f t="shared" si="88"/>
        <v>3.6000000000000656E-2</v>
      </c>
      <c r="V263" s="4">
        <f t="shared" si="80"/>
        <v>19.785</v>
      </c>
      <c r="W263" s="4">
        <f t="shared" si="81"/>
        <v>19.830000000000002</v>
      </c>
      <c r="X263" s="4">
        <f t="shared" si="82"/>
        <v>19.71</v>
      </c>
      <c r="Y263" s="4">
        <f t="shared" si="89"/>
        <v>0.12000000000000099</v>
      </c>
      <c r="Z263" s="2">
        <f>ROW()</f>
        <v>263</v>
      </c>
      <c r="AA263" t="b">
        <f t="shared" si="90"/>
        <v>1</v>
      </c>
      <c r="AB263" s="4">
        <f t="shared" si="83"/>
        <v>19.71</v>
      </c>
      <c r="AC263" s="4" t="e">
        <f t="shared" si="91"/>
        <v>#N/A</v>
      </c>
      <c r="AD263" t="b">
        <f t="shared" si="92"/>
        <v>1</v>
      </c>
      <c r="AE263" s="2">
        <v>2</v>
      </c>
      <c r="AF263" s="4">
        <f t="shared" si="93"/>
        <v>-6.0000000000000497E-2</v>
      </c>
      <c r="AG263" s="4">
        <f t="shared" si="94"/>
        <v>6.0000000000000497E-2</v>
      </c>
      <c r="AH263" s="4">
        <f t="shared" si="99"/>
        <v>0.18875000000000033</v>
      </c>
      <c r="AI263" s="4" t="e">
        <f t="shared" si="95"/>
        <v>#N/A</v>
      </c>
      <c r="AJ263" s="2" t="str">
        <f t="shared" si="96"/>
        <v>August</v>
      </c>
      <c r="AK263" s="2" t="str">
        <f t="shared" si="97"/>
        <v>01</v>
      </c>
      <c r="AL263" s="81">
        <f t="shared" si="98"/>
        <v>1.2362037037037037</v>
      </c>
      <c r="AM263" s="81">
        <f>IF(AJ263='1Month'!$A$3,AL263,NA())</f>
        <v>1.2362037037037037</v>
      </c>
    </row>
    <row r="264" spans="1:39">
      <c r="A264" s="76">
        <v>43313</v>
      </c>
      <c r="B264" s="67">
        <v>0.23967592592592593</v>
      </c>
      <c r="C264" s="77">
        <v>43312</v>
      </c>
      <c r="D264" s="67">
        <v>0.94800925925925927</v>
      </c>
      <c r="E264" s="68">
        <v>18.600000000000001</v>
      </c>
      <c r="F264" s="68">
        <v>4.9400000000000004</v>
      </c>
      <c r="G264" s="69">
        <v>19.850000000000001</v>
      </c>
      <c r="I264" s="69">
        <v>-48.4</v>
      </c>
      <c r="J264" s="69">
        <v>9.5269999999999992</v>
      </c>
      <c r="K264" s="70">
        <v>83.2</v>
      </c>
      <c r="L264" s="4">
        <f t="shared" si="75"/>
        <v>19.740000000000002</v>
      </c>
      <c r="M264" s="80">
        <f t="shared" si="76"/>
        <v>43313.239675925928</v>
      </c>
      <c r="N264">
        <f t="shared" si="77"/>
        <v>2458331.5</v>
      </c>
      <c r="O264">
        <f t="shared" si="78"/>
        <v>5.7522222222222226</v>
      </c>
      <c r="P264">
        <f t="shared" si="84"/>
        <v>0.18580424366872006</v>
      </c>
      <c r="Q264">
        <f t="shared" si="85"/>
        <v>458.40506998736066</v>
      </c>
      <c r="R264">
        <f t="shared" si="86"/>
        <v>2.4050699873606618</v>
      </c>
      <c r="S264" s="10">
        <f t="shared" si="79"/>
        <v>18.967874387360663</v>
      </c>
      <c r="T264" s="4">
        <f t="shared" si="87"/>
        <v>19.791999999999998</v>
      </c>
      <c r="U264" s="4">
        <f t="shared" si="88"/>
        <v>5.3600000000000134E-2</v>
      </c>
      <c r="V264" s="4">
        <f t="shared" si="80"/>
        <v>19.785</v>
      </c>
      <c r="W264" s="4">
        <f t="shared" si="81"/>
        <v>19.88</v>
      </c>
      <c r="X264" s="4">
        <f t="shared" si="82"/>
        <v>19.71</v>
      </c>
      <c r="Y264" s="4">
        <f t="shared" si="89"/>
        <v>0.16999999999999815</v>
      </c>
      <c r="Z264" s="2">
        <f>ROW()</f>
        <v>264</v>
      </c>
      <c r="AA264" t="b">
        <f t="shared" si="90"/>
        <v>1</v>
      </c>
      <c r="AB264" s="4">
        <f t="shared" si="83"/>
        <v>19.740000000000002</v>
      </c>
      <c r="AC264" s="4" t="e">
        <f t="shared" si="91"/>
        <v>#N/A</v>
      </c>
      <c r="AD264" t="b">
        <f t="shared" si="92"/>
        <v>1</v>
      </c>
      <c r="AE264" s="2">
        <v>2</v>
      </c>
      <c r="AF264" s="4">
        <f t="shared" si="93"/>
        <v>-8.4999999999999076E-2</v>
      </c>
      <c r="AG264" s="4">
        <f t="shared" si="94"/>
        <v>8.4999999999999076E-2</v>
      </c>
      <c r="AH264" s="4">
        <f t="shared" si="99"/>
        <v>0.12055555555555664</v>
      </c>
      <c r="AI264" s="4" t="e">
        <f t="shared" si="95"/>
        <v>#N/A</v>
      </c>
      <c r="AJ264" s="2" t="str">
        <f t="shared" si="96"/>
        <v>August</v>
      </c>
      <c r="AK264" s="2" t="str">
        <f t="shared" si="97"/>
        <v>01</v>
      </c>
      <c r="AL264" s="81">
        <f t="shared" si="98"/>
        <v>1.239675925925926</v>
      </c>
      <c r="AM264" s="81">
        <f>IF(AJ264='1Month'!$A$3,AL264,NA())</f>
        <v>1.239675925925926</v>
      </c>
    </row>
    <row r="265" spans="1:39">
      <c r="A265" s="76">
        <v>43313</v>
      </c>
      <c r="B265" s="67">
        <v>0.24314814814814814</v>
      </c>
      <c r="C265" s="77">
        <v>43312</v>
      </c>
      <c r="D265" s="67">
        <v>0.95148148148148148</v>
      </c>
      <c r="E265" s="68">
        <v>18.3</v>
      </c>
      <c r="F265" s="68">
        <v>4.9400000000000004</v>
      </c>
      <c r="G265" s="69">
        <v>19.91</v>
      </c>
      <c r="I265" s="69">
        <v>-48.5</v>
      </c>
      <c r="J265" s="69">
        <v>10.499000000000001</v>
      </c>
      <c r="K265" s="70">
        <v>83.2</v>
      </c>
      <c r="L265" s="4">
        <f t="shared" si="75"/>
        <v>19.8</v>
      </c>
      <c r="M265" s="80">
        <f t="shared" si="76"/>
        <v>43313.243148148147</v>
      </c>
      <c r="N265">
        <f t="shared" si="77"/>
        <v>2458331.5</v>
      </c>
      <c r="O265">
        <f t="shared" si="78"/>
        <v>5.8355555555555556</v>
      </c>
      <c r="P265">
        <f t="shared" si="84"/>
        <v>0.18580424366872006</v>
      </c>
      <c r="Q265">
        <f t="shared" si="85"/>
        <v>458.48863147980228</v>
      </c>
      <c r="R265">
        <f t="shared" si="86"/>
        <v>2.4886314798022795</v>
      </c>
      <c r="S265" s="10">
        <f t="shared" si="79"/>
        <v>19.05143587980228</v>
      </c>
      <c r="T265" s="4">
        <f t="shared" si="87"/>
        <v>19.830000000000002</v>
      </c>
      <c r="U265" s="4">
        <f t="shared" si="88"/>
        <v>4.7999999999999689E-2</v>
      </c>
      <c r="V265" s="4">
        <f t="shared" si="80"/>
        <v>19.815000000000001</v>
      </c>
      <c r="W265" s="4">
        <f t="shared" si="81"/>
        <v>19.900000000000002</v>
      </c>
      <c r="X265" s="4">
        <f t="shared" si="82"/>
        <v>19.71</v>
      </c>
      <c r="Y265" s="4">
        <f t="shared" si="89"/>
        <v>0.19000000000000128</v>
      </c>
      <c r="Z265" s="2">
        <f>ROW()</f>
        <v>265</v>
      </c>
      <c r="AA265" t="b">
        <f t="shared" si="90"/>
        <v>1</v>
      </c>
      <c r="AB265" s="4">
        <f t="shared" si="83"/>
        <v>19.8</v>
      </c>
      <c r="AC265" s="4" t="e">
        <f t="shared" si="91"/>
        <v>#N/A</v>
      </c>
      <c r="AD265" t="b">
        <f t="shared" si="92"/>
        <v>1</v>
      </c>
      <c r="AE265" s="2">
        <v>2</v>
      </c>
      <c r="AF265" s="4">
        <f t="shared" si="93"/>
        <v>-9.5000000000000639E-2</v>
      </c>
      <c r="AG265" s="4">
        <f t="shared" si="94"/>
        <v>9.5000000000000639E-2</v>
      </c>
      <c r="AH265" s="4">
        <f t="shared" si="99"/>
        <v>8.250000000000017E-2</v>
      </c>
      <c r="AI265" s="4" t="e">
        <f t="shared" si="95"/>
        <v>#N/A</v>
      </c>
      <c r="AJ265" s="2" t="str">
        <f t="shared" si="96"/>
        <v>August</v>
      </c>
      <c r="AK265" s="2" t="str">
        <f t="shared" si="97"/>
        <v>01</v>
      </c>
      <c r="AL265" s="81">
        <f t="shared" si="98"/>
        <v>1.2431481481481481</v>
      </c>
      <c r="AM265" s="81">
        <f>IF(AJ265='1Month'!$A$3,AL265,NA())</f>
        <v>1.2431481481481481</v>
      </c>
    </row>
    <row r="266" spans="1:39">
      <c r="A266" s="76">
        <v>43313</v>
      </c>
      <c r="B266" s="67">
        <v>0.24662037037037035</v>
      </c>
      <c r="C266" s="77">
        <v>43312</v>
      </c>
      <c r="D266" s="67">
        <v>0.9549537037037038</v>
      </c>
      <c r="E266" s="68">
        <v>18.3</v>
      </c>
      <c r="F266" s="68">
        <v>4.9400000000000004</v>
      </c>
      <c r="G266" s="69">
        <v>19.940000000000001</v>
      </c>
      <c r="I266" s="69">
        <v>-48.5</v>
      </c>
      <c r="J266" s="69">
        <v>11.468999999999999</v>
      </c>
      <c r="K266" s="70">
        <v>83.1</v>
      </c>
      <c r="L266" s="4">
        <f t="shared" si="75"/>
        <v>19.830000000000002</v>
      </c>
      <c r="M266" s="80">
        <f t="shared" si="76"/>
        <v>43313.246620370373</v>
      </c>
      <c r="N266">
        <f t="shared" si="77"/>
        <v>2458331.5</v>
      </c>
      <c r="O266">
        <f t="shared" si="78"/>
        <v>5.9188888888888886</v>
      </c>
      <c r="P266">
        <f t="shared" si="84"/>
        <v>0.18580424366872006</v>
      </c>
      <c r="Q266">
        <f t="shared" si="85"/>
        <v>458.57219297224395</v>
      </c>
      <c r="R266">
        <f t="shared" si="86"/>
        <v>2.572192972243954</v>
      </c>
      <c r="S266" s="10">
        <f t="shared" si="79"/>
        <v>19.134997372243955</v>
      </c>
      <c r="T266" s="4">
        <f t="shared" si="87"/>
        <v>19.850000000000001</v>
      </c>
      <c r="U266" s="4">
        <f t="shared" si="88"/>
        <v>3.2000000000000028E-2</v>
      </c>
      <c r="V266" s="4">
        <f t="shared" si="80"/>
        <v>19.835000000000001</v>
      </c>
      <c r="W266" s="4">
        <f t="shared" si="81"/>
        <v>19.900000000000002</v>
      </c>
      <c r="X266" s="4">
        <f t="shared" si="82"/>
        <v>19.740000000000002</v>
      </c>
      <c r="Y266" s="4">
        <f t="shared" si="89"/>
        <v>0.16000000000000014</v>
      </c>
      <c r="Z266" s="2">
        <f>ROW()</f>
        <v>266</v>
      </c>
      <c r="AA266" t="b">
        <f t="shared" si="90"/>
        <v>1</v>
      </c>
      <c r="AB266" s="4">
        <f t="shared" si="83"/>
        <v>19.830000000000002</v>
      </c>
      <c r="AC266" s="4" t="e">
        <f t="shared" si="91"/>
        <v>#N/A</v>
      </c>
      <c r="AD266" t="b">
        <f t="shared" si="92"/>
        <v>1</v>
      </c>
      <c r="AE266" s="2">
        <v>2</v>
      </c>
      <c r="AF266" s="4">
        <f t="shared" si="93"/>
        <v>-8.0000000000000071E-2</v>
      </c>
      <c r="AG266" s="4">
        <f t="shared" si="94"/>
        <v>8.0000000000000071E-2</v>
      </c>
      <c r="AH266" s="4">
        <f t="shared" si="99"/>
        <v>9.44444444444444E-2</v>
      </c>
      <c r="AI266" s="4" t="e">
        <f t="shared" si="95"/>
        <v>#N/A</v>
      </c>
      <c r="AJ266" s="2" t="str">
        <f t="shared" si="96"/>
        <v>August</v>
      </c>
      <c r="AK266" s="2" t="str">
        <f t="shared" si="97"/>
        <v>01</v>
      </c>
      <c r="AL266" s="81">
        <f t="shared" si="98"/>
        <v>1.2466203703703704</v>
      </c>
      <c r="AM266" s="81">
        <f>IF(AJ266='1Month'!$A$3,AL266,NA())</f>
        <v>1.2466203703703704</v>
      </c>
    </row>
    <row r="267" spans="1:39">
      <c r="A267" s="76">
        <v>43313</v>
      </c>
      <c r="B267" s="67">
        <v>0.25009259259259259</v>
      </c>
      <c r="C267" s="77">
        <v>43312</v>
      </c>
      <c r="D267" s="67">
        <v>0.9584259259259259</v>
      </c>
      <c r="E267" s="68">
        <v>18</v>
      </c>
      <c r="F267" s="68">
        <v>4.9400000000000004</v>
      </c>
      <c r="G267" s="69">
        <v>19.989999999999998</v>
      </c>
      <c r="I267" s="69">
        <v>-48.5</v>
      </c>
      <c r="J267" s="69">
        <v>12.435</v>
      </c>
      <c r="K267" s="70">
        <v>83.1</v>
      </c>
      <c r="L267" s="4">
        <f t="shared" si="75"/>
        <v>19.88</v>
      </c>
      <c r="M267" s="80">
        <f t="shared" si="76"/>
        <v>43313.250092592592</v>
      </c>
      <c r="N267">
        <f t="shared" si="77"/>
        <v>2458331.5</v>
      </c>
      <c r="O267">
        <f t="shared" si="78"/>
        <v>6.0022222222222226</v>
      </c>
      <c r="P267">
        <f t="shared" si="84"/>
        <v>0.18580424366872006</v>
      </c>
      <c r="Q267">
        <f t="shared" si="85"/>
        <v>458.65575446468563</v>
      </c>
      <c r="R267">
        <f t="shared" si="86"/>
        <v>2.6557544646856286</v>
      </c>
      <c r="S267" s="10">
        <f t="shared" si="79"/>
        <v>19.21855886468563</v>
      </c>
      <c r="T267" s="4">
        <f t="shared" si="87"/>
        <v>19.830000000000002</v>
      </c>
      <c r="U267" s="4">
        <f t="shared" si="88"/>
        <v>5.1999999999999602E-2</v>
      </c>
      <c r="V267" s="4">
        <f t="shared" si="80"/>
        <v>19.835000000000001</v>
      </c>
      <c r="W267" s="4">
        <f t="shared" si="81"/>
        <v>19.900000000000002</v>
      </c>
      <c r="X267" s="4">
        <f t="shared" si="82"/>
        <v>19.7</v>
      </c>
      <c r="Y267" s="4">
        <f t="shared" si="89"/>
        <v>0.20000000000000284</v>
      </c>
      <c r="Z267" s="2">
        <f>ROW()</f>
        <v>267</v>
      </c>
      <c r="AA267" t="b">
        <f t="shared" si="90"/>
        <v>1</v>
      </c>
      <c r="AB267" s="4">
        <f t="shared" si="83"/>
        <v>19.88</v>
      </c>
      <c r="AC267" s="4" t="e">
        <f t="shared" si="91"/>
        <v>#N/A</v>
      </c>
      <c r="AD267" t="b">
        <f t="shared" si="92"/>
        <v>1</v>
      </c>
      <c r="AE267" s="2">
        <v>2</v>
      </c>
      <c r="AF267" s="4">
        <f t="shared" si="93"/>
        <v>-0.10000000000000142</v>
      </c>
      <c r="AG267" s="4">
        <f t="shared" si="94"/>
        <v>0.10000000000000142</v>
      </c>
      <c r="AH267" s="4">
        <f t="shared" si="99"/>
        <v>0.1268055555555557</v>
      </c>
      <c r="AI267" s="4" t="e">
        <f t="shared" si="95"/>
        <v>#N/A</v>
      </c>
      <c r="AJ267" s="2" t="str">
        <f t="shared" si="96"/>
        <v>August</v>
      </c>
      <c r="AK267" s="2" t="str">
        <f t="shared" si="97"/>
        <v>01</v>
      </c>
      <c r="AL267" s="81">
        <f t="shared" si="98"/>
        <v>1.2500925925925925</v>
      </c>
      <c r="AM267" s="81">
        <f>IF(AJ267='1Month'!$A$3,AL267,NA())</f>
        <v>1.2500925925925925</v>
      </c>
    </row>
    <row r="268" spans="1:39">
      <c r="A268" s="76">
        <v>43313</v>
      </c>
      <c r="B268" s="67">
        <v>0.2535648148148148</v>
      </c>
      <c r="C268" s="77">
        <v>43312</v>
      </c>
      <c r="D268" s="67">
        <v>0.96189814814814811</v>
      </c>
      <c r="E268" s="68">
        <v>18</v>
      </c>
      <c r="F268" s="68">
        <v>4.9400000000000004</v>
      </c>
      <c r="G268" s="69">
        <v>20.010000000000002</v>
      </c>
      <c r="I268" s="69">
        <v>-48.6</v>
      </c>
      <c r="J268" s="69">
        <v>13.398</v>
      </c>
      <c r="K268" s="70">
        <v>83.1</v>
      </c>
      <c r="L268" s="4">
        <f t="shared" si="75"/>
        <v>19.900000000000002</v>
      </c>
      <c r="M268" s="80">
        <f t="shared" si="76"/>
        <v>43313.253564814811</v>
      </c>
      <c r="N268">
        <f t="shared" si="77"/>
        <v>2458331.5</v>
      </c>
      <c r="O268">
        <f t="shared" si="78"/>
        <v>6.0855555555555547</v>
      </c>
      <c r="P268">
        <f t="shared" si="84"/>
        <v>0.18580424366872006</v>
      </c>
      <c r="Q268">
        <f t="shared" si="85"/>
        <v>458.7393159571273</v>
      </c>
      <c r="R268">
        <f t="shared" si="86"/>
        <v>2.7393159571273031</v>
      </c>
      <c r="S268" s="10">
        <f t="shared" si="79"/>
        <v>19.302120357127304</v>
      </c>
      <c r="T268" s="4">
        <f t="shared" si="87"/>
        <v>19.782000000000004</v>
      </c>
      <c r="U268" s="4">
        <f t="shared" si="88"/>
        <v>0.10959999999999966</v>
      </c>
      <c r="V268" s="4">
        <f t="shared" si="80"/>
        <v>19.835000000000001</v>
      </c>
      <c r="W268" s="4">
        <f t="shared" si="81"/>
        <v>19.900000000000002</v>
      </c>
      <c r="X268" s="4">
        <f t="shared" si="82"/>
        <v>19.59</v>
      </c>
      <c r="Y268" s="4">
        <f t="shared" si="89"/>
        <v>0.31000000000000227</v>
      </c>
      <c r="Z268" s="2">
        <f>ROW()</f>
        <v>268</v>
      </c>
      <c r="AA268" t="b">
        <f t="shared" si="90"/>
        <v>1</v>
      </c>
      <c r="AB268" s="4">
        <f t="shared" si="83"/>
        <v>19.900000000000002</v>
      </c>
      <c r="AC268" s="4" t="e">
        <f t="shared" si="91"/>
        <v>#N/A</v>
      </c>
      <c r="AD268" t="b">
        <f t="shared" si="92"/>
        <v>1</v>
      </c>
      <c r="AE268" s="2">
        <v>2</v>
      </c>
      <c r="AF268" s="4">
        <f t="shared" si="93"/>
        <v>-0.15500000000000114</v>
      </c>
      <c r="AG268" s="4">
        <f t="shared" si="94"/>
        <v>0.15500000000000114</v>
      </c>
      <c r="AH268" s="4">
        <f t="shared" si="99"/>
        <v>0.17000000000000051</v>
      </c>
      <c r="AI268" s="4" t="e">
        <f t="shared" si="95"/>
        <v>#N/A</v>
      </c>
      <c r="AJ268" s="2" t="str">
        <f t="shared" si="96"/>
        <v>August</v>
      </c>
      <c r="AK268" s="2" t="str">
        <f t="shared" si="97"/>
        <v>01</v>
      </c>
      <c r="AL268" s="81">
        <f t="shared" si="98"/>
        <v>1.2535648148148149</v>
      </c>
      <c r="AM268" s="81">
        <f>IF(AJ268='1Month'!$A$3,AL268,NA())</f>
        <v>1.2535648148148149</v>
      </c>
    </row>
    <row r="269" spans="1:39">
      <c r="A269" s="76">
        <v>43313</v>
      </c>
      <c r="B269" s="67">
        <v>0.25703703703703701</v>
      </c>
      <c r="C269" s="77">
        <v>43312</v>
      </c>
      <c r="D269" s="67">
        <v>0.96537037037037043</v>
      </c>
      <c r="E269" s="68">
        <v>17.7</v>
      </c>
      <c r="F269" s="68">
        <v>4.9400000000000004</v>
      </c>
      <c r="G269" s="69">
        <v>19.95</v>
      </c>
      <c r="I269" s="69">
        <v>-48.6</v>
      </c>
      <c r="J269" s="69">
        <v>14.356999999999999</v>
      </c>
      <c r="K269" s="70">
        <v>83.1</v>
      </c>
      <c r="L269" s="4">
        <f t="shared" ref="L269:L332" si="100">G269-$AB$8</f>
        <v>19.84</v>
      </c>
      <c r="M269" s="80">
        <f t="shared" ref="M269:M332" si="101">A269+B269</f>
        <v>43313.257037037038</v>
      </c>
      <c r="N269">
        <f t="shared" ref="N269:N332" si="102">A269+2415018.5</f>
        <v>2458331.5</v>
      </c>
      <c r="O269">
        <f t="shared" ref="O269:O332" si="103">(B269-INT(B269))*24</f>
        <v>6.1688888888888886</v>
      </c>
      <c r="P269">
        <f t="shared" si="84"/>
        <v>0.18580424366872006</v>
      </c>
      <c r="Q269">
        <f t="shared" si="85"/>
        <v>458.82287744956898</v>
      </c>
      <c r="R269">
        <f t="shared" si="86"/>
        <v>2.8228774495689777</v>
      </c>
      <c r="S269" s="10">
        <f t="shared" ref="S269:S332" si="104">IF(R269+($AB$6/15)&gt;=0,(R269+($AB$6/15)),(R269+($AB$6/15)+24))</f>
        <v>19.385681849568979</v>
      </c>
      <c r="T269" s="4">
        <f t="shared" si="87"/>
        <v>19.698</v>
      </c>
      <c r="U269" s="4">
        <f t="shared" si="88"/>
        <v>0.13840000000000002</v>
      </c>
      <c r="V269" s="4">
        <f t="shared" ref="V269:V332" si="105">MEDIAN(L267:L272)</f>
        <v>19.77</v>
      </c>
      <c r="W269" s="4">
        <f t="shared" ref="W269:W332" si="106">MAX(L267:L272)</f>
        <v>19.900000000000002</v>
      </c>
      <c r="X269" s="4">
        <f t="shared" ref="X269:X332" si="107">MIN(L267:L272)</f>
        <v>19.46</v>
      </c>
      <c r="Y269" s="4">
        <f t="shared" si="89"/>
        <v>0.44000000000000128</v>
      </c>
      <c r="Z269" s="2">
        <f>ROW()</f>
        <v>269</v>
      </c>
      <c r="AA269" t="b">
        <f t="shared" si="90"/>
        <v>1</v>
      </c>
      <c r="AB269" s="4">
        <f t="shared" ref="AB269:AB332" si="108">IF(AA269,L269,NA())</f>
        <v>19.84</v>
      </c>
      <c r="AC269" s="4" t="e">
        <f t="shared" si="91"/>
        <v>#N/A</v>
      </c>
      <c r="AD269" t="b">
        <f t="shared" si="92"/>
        <v>1</v>
      </c>
      <c r="AE269" s="2">
        <v>2</v>
      </c>
      <c r="AF269" s="4">
        <f t="shared" si="93"/>
        <v>-0.22000000000000064</v>
      </c>
      <c r="AG269" s="4">
        <f t="shared" si="94"/>
        <v>0.22000000000000064</v>
      </c>
      <c r="AH269" s="4">
        <f t="shared" si="99"/>
        <v>0.21138888888888907</v>
      </c>
      <c r="AI269" s="4" t="e">
        <f t="shared" si="95"/>
        <v>#N/A</v>
      </c>
      <c r="AJ269" s="2" t="str">
        <f t="shared" si="96"/>
        <v>August</v>
      </c>
      <c r="AK269" s="2" t="str">
        <f t="shared" si="97"/>
        <v>01</v>
      </c>
      <c r="AL269" s="81">
        <f t="shared" si="98"/>
        <v>1.257037037037037</v>
      </c>
      <c r="AM269" s="81">
        <f>IF(AJ269='1Month'!$A$3,AL269,NA())</f>
        <v>1.257037037037037</v>
      </c>
    </row>
    <row r="270" spans="1:39">
      <c r="A270" s="76">
        <v>43313</v>
      </c>
      <c r="B270" s="67">
        <v>0.26050925925925927</v>
      </c>
      <c r="C270" s="77">
        <v>43312</v>
      </c>
      <c r="D270" s="67">
        <v>0.96884259259259264</v>
      </c>
      <c r="E270" s="68">
        <v>17.7</v>
      </c>
      <c r="F270" s="68">
        <v>4.9400000000000004</v>
      </c>
      <c r="G270" s="69">
        <v>19.809999999999999</v>
      </c>
      <c r="I270" s="69">
        <v>-48.7</v>
      </c>
      <c r="J270" s="69">
        <v>15.313000000000001</v>
      </c>
      <c r="K270" s="70">
        <v>83</v>
      </c>
      <c r="L270" s="4">
        <f t="shared" si="100"/>
        <v>19.7</v>
      </c>
      <c r="M270" s="80">
        <f t="shared" si="101"/>
        <v>43313.260509259257</v>
      </c>
      <c r="N270">
        <f t="shared" si="102"/>
        <v>2458331.5</v>
      </c>
      <c r="O270">
        <f t="shared" si="103"/>
        <v>6.2522222222222226</v>
      </c>
      <c r="P270">
        <f t="shared" ref="P270:P333" si="109">(N270-2451545)/36525</f>
        <v>0.18580424366872006</v>
      </c>
      <c r="Q270">
        <f t="shared" ref="Q270:Q333" si="110">6.697374558+(2400.051336*P270)+(0.000025862*(P270^2))+(O270*1.0027379093)</f>
        <v>458.90643894201065</v>
      </c>
      <c r="R270">
        <f t="shared" ref="R270:R333" si="111">ABS(Q270)-(INT(ABS(Q270)/24)*24)</f>
        <v>2.9064389420106522</v>
      </c>
      <c r="S270" s="10">
        <f t="shared" si="104"/>
        <v>19.469243342010653</v>
      </c>
      <c r="T270" s="4">
        <f t="shared" ref="T270:T333" si="112">AVERAGE(L269:L273)</f>
        <v>19.588000000000001</v>
      </c>
      <c r="U270" s="4">
        <f t="shared" ref="U270:U333" si="113">AVEDEV(L269:L273)</f>
        <v>0.14639999999999914</v>
      </c>
      <c r="V270" s="4">
        <f t="shared" si="105"/>
        <v>19.645</v>
      </c>
      <c r="W270" s="4">
        <f t="shared" si="106"/>
        <v>19.900000000000002</v>
      </c>
      <c r="X270" s="4">
        <f t="shared" si="107"/>
        <v>19.350000000000001</v>
      </c>
      <c r="Y270" s="4">
        <f t="shared" ref="Y270:Y333" si="114">W270-X270</f>
        <v>0.55000000000000071</v>
      </c>
      <c r="Z270" s="2">
        <f>ROW()</f>
        <v>270</v>
      </c>
      <c r="AA270" t="b">
        <f t="shared" ref="AA270:AA333" si="115">J270&gt;$AB$5</f>
        <v>1</v>
      </c>
      <c r="AB270" s="4">
        <f t="shared" si="108"/>
        <v>19.7</v>
      </c>
      <c r="AC270" s="4" t="e">
        <f t="shared" ref="AC270:AC333" si="116">IF(D270&lt;0.001,K270/100,NA())</f>
        <v>#N/A</v>
      </c>
      <c r="AD270" t="b">
        <f t="shared" ref="AD270:AD333" si="117">OR(AA268:AA273)</f>
        <v>1</v>
      </c>
      <c r="AE270" s="2">
        <v>2</v>
      </c>
      <c r="AF270" s="4">
        <f t="shared" ref="AF270:AF333" si="118">-Y270/2</f>
        <v>-0.27500000000000036</v>
      </c>
      <c r="AG270" s="4">
        <f t="shared" ref="AG270:AG333" si="119">Y270/2</f>
        <v>0.27500000000000036</v>
      </c>
      <c r="AH270" s="4">
        <f t="shared" si="99"/>
        <v>0.24083333333333279</v>
      </c>
      <c r="AI270" s="4" t="e">
        <f t="shared" ref="AI270:AI333" si="120">IF(D270&lt;0.001,0.1,NA())</f>
        <v>#N/A</v>
      </c>
      <c r="AJ270" s="2" t="str">
        <f t="shared" ref="AJ270:AJ333" si="121">TEXT(A270,"mmmm")</f>
        <v>August</v>
      </c>
      <c r="AK270" s="2" t="str">
        <f t="shared" ref="AK270:AK333" si="122">TEXT(A270,"dd")</f>
        <v>01</v>
      </c>
      <c r="AL270" s="81">
        <f t="shared" ref="AL270:AL333" si="123">AK270+B270</f>
        <v>1.2605092592592593</v>
      </c>
      <c r="AM270" s="81">
        <f>IF(AJ270='1Month'!$A$3,AL270,NA())</f>
        <v>1.2605092592592593</v>
      </c>
    </row>
    <row r="271" spans="1:39">
      <c r="A271" s="76">
        <v>43313</v>
      </c>
      <c r="B271" s="67">
        <v>0.26398148148148148</v>
      </c>
      <c r="C271" s="77">
        <v>43312</v>
      </c>
      <c r="D271" s="67">
        <v>0.97231481481481474</v>
      </c>
      <c r="E271" s="68">
        <v>17.399999999999999</v>
      </c>
      <c r="F271" s="68">
        <v>4.9400000000000004</v>
      </c>
      <c r="G271" s="69">
        <v>19.7</v>
      </c>
      <c r="I271" s="69">
        <v>-48.7</v>
      </c>
      <c r="J271" s="69">
        <v>16.263999999999999</v>
      </c>
      <c r="K271" s="70">
        <v>83</v>
      </c>
      <c r="L271" s="4">
        <f t="shared" si="100"/>
        <v>19.59</v>
      </c>
      <c r="M271" s="80">
        <f t="shared" si="101"/>
        <v>43313.263981481483</v>
      </c>
      <c r="N271">
        <f t="shared" si="102"/>
        <v>2458331.5</v>
      </c>
      <c r="O271">
        <f t="shared" si="103"/>
        <v>6.3355555555555556</v>
      </c>
      <c r="P271">
        <f t="shared" si="109"/>
        <v>0.18580424366872006</v>
      </c>
      <c r="Q271">
        <f t="shared" si="110"/>
        <v>458.99000043445233</v>
      </c>
      <c r="R271">
        <f t="shared" si="111"/>
        <v>2.9900004344523268</v>
      </c>
      <c r="S271" s="10">
        <f t="shared" si="104"/>
        <v>19.552804834452328</v>
      </c>
      <c r="T271" s="4">
        <f t="shared" si="112"/>
        <v>19.473999999999997</v>
      </c>
      <c r="U271" s="4">
        <f t="shared" si="113"/>
        <v>0.13679999999999878</v>
      </c>
      <c r="V271" s="4">
        <f t="shared" si="105"/>
        <v>19.524999999999999</v>
      </c>
      <c r="W271" s="4">
        <f t="shared" si="106"/>
        <v>19.84</v>
      </c>
      <c r="X271" s="4">
        <f t="shared" si="107"/>
        <v>19.27</v>
      </c>
      <c r="Y271" s="4">
        <f t="shared" si="114"/>
        <v>0.57000000000000028</v>
      </c>
      <c r="Z271" s="2">
        <f>ROW()</f>
        <v>271</v>
      </c>
      <c r="AA271" t="b">
        <f t="shared" si="115"/>
        <v>1</v>
      </c>
      <c r="AB271" s="4">
        <f t="shared" si="108"/>
        <v>19.59</v>
      </c>
      <c r="AC271" s="4" t="e">
        <f t="shared" si="116"/>
        <v>#N/A</v>
      </c>
      <c r="AD271" t="b">
        <f t="shared" si="117"/>
        <v>1</v>
      </c>
      <c r="AE271" s="2">
        <v>2</v>
      </c>
      <c r="AF271" s="4">
        <f t="shared" si="118"/>
        <v>-0.28500000000000014</v>
      </c>
      <c r="AG271" s="4">
        <f t="shared" si="119"/>
        <v>0.28500000000000014</v>
      </c>
      <c r="AH271" s="4">
        <f t="shared" si="99"/>
        <v>0.26000000000000006</v>
      </c>
      <c r="AI271" s="4" t="e">
        <f t="shared" si="120"/>
        <v>#N/A</v>
      </c>
      <c r="AJ271" s="2" t="str">
        <f t="shared" si="121"/>
        <v>August</v>
      </c>
      <c r="AK271" s="2" t="str">
        <f t="shared" si="122"/>
        <v>01</v>
      </c>
      <c r="AL271" s="81">
        <f t="shared" si="123"/>
        <v>1.2639814814814816</v>
      </c>
      <c r="AM271" s="81">
        <f>IF(AJ271='1Month'!$A$3,AL271,NA())</f>
        <v>1.2639814814814816</v>
      </c>
    </row>
    <row r="272" spans="1:39">
      <c r="A272" s="76">
        <v>43313</v>
      </c>
      <c r="B272" s="67">
        <v>0.26745370370370369</v>
      </c>
      <c r="C272" s="77">
        <v>43312</v>
      </c>
      <c r="D272" s="67">
        <v>0.97578703703703706</v>
      </c>
      <c r="E272" s="68">
        <v>17</v>
      </c>
      <c r="F272" s="68">
        <v>4.9400000000000004</v>
      </c>
      <c r="G272" s="69">
        <v>19.57</v>
      </c>
      <c r="I272" s="69">
        <v>-48.7</v>
      </c>
      <c r="J272" s="69">
        <v>17.212</v>
      </c>
      <c r="K272" s="70">
        <v>83</v>
      </c>
      <c r="L272" s="4">
        <f t="shared" si="100"/>
        <v>19.46</v>
      </c>
      <c r="M272" s="80">
        <f t="shared" si="101"/>
        <v>43313.267453703702</v>
      </c>
      <c r="N272">
        <f t="shared" si="102"/>
        <v>2458331.5</v>
      </c>
      <c r="O272">
        <f t="shared" si="103"/>
        <v>6.4188888888888886</v>
      </c>
      <c r="P272">
        <f t="shared" si="109"/>
        <v>0.18580424366872006</v>
      </c>
      <c r="Q272">
        <f t="shared" si="110"/>
        <v>459.073561926894</v>
      </c>
      <c r="R272">
        <f t="shared" si="111"/>
        <v>3.0735619268940013</v>
      </c>
      <c r="S272" s="10">
        <f t="shared" si="104"/>
        <v>19.636366326894002</v>
      </c>
      <c r="T272" s="4">
        <f t="shared" si="112"/>
        <v>19.378</v>
      </c>
      <c r="U272" s="4">
        <f t="shared" si="113"/>
        <v>0.11760000000000019</v>
      </c>
      <c r="V272" s="4">
        <f t="shared" si="105"/>
        <v>19.405000000000001</v>
      </c>
      <c r="W272" s="4">
        <f t="shared" si="106"/>
        <v>19.7</v>
      </c>
      <c r="X272" s="4">
        <f t="shared" si="107"/>
        <v>19.22</v>
      </c>
      <c r="Y272" s="4">
        <f t="shared" si="114"/>
        <v>0.48000000000000043</v>
      </c>
      <c r="Z272" s="2">
        <f>ROW()</f>
        <v>272</v>
      </c>
      <c r="AA272" t="b">
        <f t="shared" si="115"/>
        <v>1</v>
      </c>
      <c r="AB272" s="4">
        <f t="shared" si="108"/>
        <v>19.46</v>
      </c>
      <c r="AC272" s="4" t="e">
        <f t="shared" si="116"/>
        <v>#N/A</v>
      </c>
      <c r="AD272" t="b">
        <f t="shared" si="117"/>
        <v>1</v>
      </c>
      <c r="AE272" s="2">
        <v>2</v>
      </c>
      <c r="AF272" s="4">
        <f t="shared" si="118"/>
        <v>-0.24000000000000021</v>
      </c>
      <c r="AG272" s="4">
        <f t="shared" si="119"/>
        <v>0.24000000000000021</v>
      </c>
      <c r="AH272" s="4">
        <f t="shared" si="99"/>
        <v>0.26208333333333389</v>
      </c>
      <c r="AI272" s="4" t="e">
        <f t="shared" si="120"/>
        <v>#N/A</v>
      </c>
      <c r="AJ272" s="2" t="str">
        <f t="shared" si="121"/>
        <v>August</v>
      </c>
      <c r="AK272" s="2" t="str">
        <f t="shared" si="122"/>
        <v>01</v>
      </c>
      <c r="AL272" s="81">
        <f t="shared" si="123"/>
        <v>1.2674537037037037</v>
      </c>
      <c r="AM272" s="81">
        <f>IF(AJ272='1Month'!$A$3,AL272,NA())</f>
        <v>1.2674537037037037</v>
      </c>
    </row>
    <row r="273" spans="1:39">
      <c r="A273" s="76">
        <v>43313</v>
      </c>
      <c r="B273" s="67">
        <v>0.27092592592592596</v>
      </c>
      <c r="C273" s="77">
        <v>43312</v>
      </c>
      <c r="D273" s="67">
        <v>0.97925925925925927</v>
      </c>
      <c r="E273" s="68">
        <v>16.399999999999999</v>
      </c>
      <c r="F273" s="68">
        <v>4.9400000000000004</v>
      </c>
      <c r="G273" s="69">
        <v>19.46</v>
      </c>
      <c r="I273" s="69">
        <v>-48.8</v>
      </c>
      <c r="J273" s="69">
        <v>18.155000000000001</v>
      </c>
      <c r="K273" s="70">
        <v>82.9</v>
      </c>
      <c r="L273" s="4">
        <f t="shared" si="100"/>
        <v>19.350000000000001</v>
      </c>
      <c r="M273" s="80">
        <f t="shared" si="101"/>
        <v>43313.270925925928</v>
      </c>
      <c r="N273">
        <f t="shared" si="102"/>
        <v>2458331.5</v>
      </c>
      <c r="O273">
        <f t="shared" si="103"/>
        <v>6.5022222222222226</v>
      </c>
      <c r="P273">
        <f t="shared" si="109"/>
        <v>0.18580424366872006</v>
      </c>
      <c r="Q273">
        <f t="shared" si="110"/>
        <v>459.15712341933562</v>
      </c>
      <c r="R273">
        <f t="shared" si="111"/>
        <v>3.157123419335619</v>
      </c>
      <c r="S273" s="10">
        <f t="shared" si="104"/>
        <v>19.71992781933562</v>
      </c>
      <c r="T273" s="4">
        <f t="shared" si="112"/>
        <v>19.295999999999999</v>
      </c>
      <c r="U273" s="4">
        <f t="shared" si="113"/>
        <v>8.7200000000000694E-2</v>
      </c>
      <c r="V273" s="4">
        <f t="shared" si="105"/>
        <v>19.310000000000002</v>
      </c>
      <c r="W273" s="4">
        <f t="shared" si="106"/>
        <v>19.59</v>
      </c>
      <c r="X273" s="4">
        <f t="shared" si="107"/>
        <v>19.18</v>
      </c>
      <c r="Y273" s="4">
        <f t="shared" si="114"/>
        <v>0.41000000000000014</v>
      </c>
      <c r="Z273" s="2">
        <f>ROW()</f>
        <v>273</v>
      </c>
      <c r="AA273" t="b">
        <f t="shared" si="115"/>
        <v>1</v>
      </c>
      <c r="AB273" s="4">
        <f t="shared" si="108"/>
        <v>19.350000000000001</v>
      </c>
      <c r="AC273" s="4" t="e">
        <f t="shared" si="116"/>
        <v>#N/A</v>
      </c>
      <c r="AD273" t="b">
        <f t="shared" si="117"/>
        <v>1</v>
      </c>
      <c r="AE273" s="2">
        <v>2</v>
      </c>
      <c r="AF273" s="4">
        <f t="shared" si="118"/>
        <v>-0.20500000000000007</v>
      </c>
      <c r="AG273" s="4">
        <f t="shared" si="119"/>
        <v>0.20500000000000007</v>
      </c>
      <c r="AH273" s="4">
        <f t="shared" si="99"/>
        <v>0.24972222222222276</v>
      </c>
      <c r="AI273" s="4" t="e">
        <f t="shared" si="120"/>
        <v>#N/A</v>
      </c>
      <c r="AJ273" s="2" t="str">
        <f t="shared" si="121"/>
        <v>August</v>
      </c>
      <c r="AK273" s="2" t="str">
        <f t="shared" si="122"/>
        <v>01</v>
      </c>
      <c r="AL273" s="81">
        <f t="shared" si="123"/>
        <v>1.270925925925926</v>
      </c>
      <c r="AM273" s="81">
        <f>IF(AJ273='1Month'!$A$3,AL273,NA())</f>
        <v>1.270925925925926</v>
      </c>
    </row>
    <row r="274" spans="1:39">
      <c r="A274" s="76">
        <v>43313</v>
      </c>
      <c r="B274" s="67">
        <v>0.27439814814814817</v>
      </c>
      <c r="C274" s="77">
        <v>43312</v>
      </c>
      <c r="D274" s="67">
        <v>0.98273148148148148</v>
      </c>
      <c r="E274" s="68">
        <v>16.100000000000001</v>
      </c>
      <c r="F274" s="68">
        <v>4.9400000000000004</v>
      </c>
      <c r="G274" s="69">
        <v>19.38</v>
      </c>
      <c r="I274" s="69">
        <v>-48.8</v>
      </c>
      <c r="J274" s="69">
        <v>19.093</v>
      </c>
      <c r="K274" s="70">
        <v>82.9</v>
      </c>
      <c r="L274" s="4">
        <f t="shared" si="100"/>
        <v>19.27</v>
      </c>
      <c r="M274" s="80">
        <f t="shared" si="101"/>
        <v>43313.274398148147</v>
      </c>
      <c r="N274">
        <f t="shared" si="102"/>
        <v>2458331.5</v>
      </c>
      <c r="O274">
        <f t="shared" si="103"/>
        <v>6.5855555555555565</v>
      </c>
      <c r="P274">
        <f t="shared" si="109"/>
        <v>0.18580424366872006</v>
      </c>
      <c r="Q274">
        <f t="shared" si="110"/>
        <v>459.24068491177729</v>
      </c>
      <c r="R274">
        <f t="shared" si="111"/>
        <v>3.2406849117772936</v>
      </c>
      <c r="S274" s="10">
        <f t="shared" si="104"/>
        <v>19.803489311777295</v>
      </c>
      <c r="T274" s="4">
        <f t="shared" si="112"/>
        <v>19.232000000000003</v>
      </c>
      <c r="U274" s="4">
        <f t="shared" si="113"/>
        <v>6.2400000000000941E-2</v>
      </c>
      <c r="V274" s="4">
        <f t="shared" si="105"/>
        <v>19.244999999999997</v>
      </c>
      <c r="W274" s="4">
        <f t="shared" si="106"/>
        <v>19.46</v>
      </c>
      <c r="X274" s="4">
        <f t="shared" si="107"/>
        <v>19.14</v>
      </c>
      <c r="Y274" s="4">
        <f t="shared" si="114"/>
        <v>0.32000000000000028</v>
      </c>
      <c r="Z274" s="2">
        <f>ROW()</f>
        <v>274</v>
      </c>
      <c r="AA274" t="b">
        <f t="shared" si="115"/>
        <v>1</v>
      </c>
      <c r="AB274" s="4">
        <f t="shared" si="108"/>
        <v>19.27</v>
      </c>
      <c r="AC274" s="4" t="e">
        <f t="shared" si="116"/>
        <v>#N/A</v>
      </c>
      <c r="AD274" t="b">
        <f t="shared" si="117"/>
        <v>1</v>
      </c>
      <c r="AE274" s="2">
        <v>2</v>
      </c>
      <c r="AF274" s="4">
        <f t="shared" si="118"/>
        <v>-0.16000000000000014</v>
      </c>
      <c r="AG274" s="4">
        <f t="shared" si="119"/>
        <v>0.16000000000000014</v>
      </c>
      <c r="AH274" s="4">
        <f t="shared" si="99"/>
        <v>0.21986111111111098</v>
      </c>
      <c r="AI274" s="4" t="e">
        <f t="shared" si="120"/>
        <v>#N/A</v>
      </c>
      <c r="AJ274" s="2" t="str">
        <f t="shared" si="121"/>
        <v>August</v>
      </c>
      <c r="AK274" s="2" t="str">
        <f t="shared" si="122"/>
        <v>01</v>
      </c>
      <c r="AL274" s="81">
        <f t="shared" si="123"/>
        <v>1.2743981481481481</v>
      </c>
      <c r="AM274" s="81">
        <f>IF(AJ274='1Month'!$A$3,AL274,NA())</f>
        <v>1.2743981481481481</v>
      </c>
    </row>
    <row r="275" spans="1:39">
      <c r="A275" s="76">
        <v>43313</v>
      </c>
      <c r="B275" s="67">
        <v>0.27787037037037038</v>
      </c>
      <c r="C275" s="77">
        <v>43312</v>
      </c>
      <c r="D275" s="67">
        <v>0.9862037037037038</v>
      </c>
      <c r="E275" s="68">
        <v>15.7</v>
      </c>
      <c r="F275" s="68">
        <v>4.9400000000000004</v>
      </c>
      <c r="G275" s="69">
        <v>19.329999999999998</v>
      </c>
      <c r="I275" s="69">
        <v>-48.9</v>
      </c>
      <c r="J275" s="69">
        <v>20.027000000000001</v>
      </c>
      <c r="K275" s="70">
        <v>82.9</v>
      </c>
      <c r="L275" s="4">
        <f t="shared" si="100"/>
        <v>19.22</v>
      </c>
      <c r="M275" s="80">
        <f t="shared" si="101"/>
        <v>43313.277870370373</v>
      </c>
      <c r="N275">
        <f t="shared" si="102"/>
        <v>2458331.5</v>
      </c>
      <c r="O275">
        <f t="shared" si="103"/>
        <v>6.6688888888888886</v>
      </c>
      <c r="P275">
        <f t="shared" si="109"/>
        <v>0.18580424366872006</v>
      </c>
      <c r="Q275">
        <f t="shared" si="110"/>
        <v>459.32424640421897</v>
      </c>
      <c r="R275">
        <f t="shared" si="111"/>
        <v>3.3242464042189681</v>
      </c>
      <c r="S275" s="10">
        <f t="shared" si="104"/>
        <v>19.887050804218969</v>
      </c>
      <c r="T275" s="4">
        <f t="shared" si="112"/>
        <v>19.178000000000001</v>
      </c>
      <c r="U275" s="4">
        <f t="shared" si="113"/>
        <v>5.4399999999998984E-2</v>
      </c>
      <c r="V275" s="4">
        <f t="shared" si="105"/>
        <v>19.2</v>
      </c>
      <c r="W275" s="4">
        <f t="shared" si="106"/>
        <v>19.350000000000001</v>
      </c>
      <c r="X275" s="4">
        <f t="shared" si="107"/>
        <v>19.080000000000002</v>
      </c>
      <c r="Y275" s="4">
        <f t="shared" si="114"/>
        <v>0.26999999999999957</v>
      </c>
      <c r="Z275" s="2">
        <f>ROW()</f>
        <v>275</v>
      </c>
      <c r="AA275" t="b">
        <f t="shared" si="115"/>
        <v>1</v>
      </c>
      <c r="AB275" s="4">
        <f t="shared" si="108"/>
        <v>19.22</v>
      </c>
      <c r="AC275" s="4" t="e">
        <f t="shared" si="116"/>
        <v>#N/A</v>
      </c>
      <c r="AD275" t="b">
        <f t="shared" si="117"/>
        <v>1</v>
      </c>
      <c r="AE275" s="2">
        <v>2</v>
      </c>
      <c r="AF275" s="4">
        <f t="shared" si="118"/>
        <v>-0.13499999999999979</v>
      </c>
      <c r="AG275" s="4">
        <f t="shared" si="119"/>
        <v>0.13499999999999979</v>
      </c>
      <c r="AH275" s="4">
        <f t="shared" si="99"/>
        <v>0.18597222222222184</v>
      </c>
      <c r="AI275" s="4" t="e">
        <f t="shared" si="120"/>
        <v>#N/A</v>
      </c>
      <c r="AJ275" s="2" t="str">
        <f t="shared" si="121"/>
        <v>August</v>
      </c>
      <c r="AK275" s="2" t="str">
        <f t="shared" si="122"/>
        <v>01</v>
      </c>
      <c r="AL275" s="81">
        <f t="shared" si="123"/>
        <v>1.2778703703703704</v>
      </c>
      <c r="AM275" s="81">
        <f>IF(AJ275='1Month'!$A$3,AL275,NA())</f>
        <v>1.2778703703703704</v>
      </c>
    </row>
    <row r="276" spans="1:39">
      <c r="A276" s="76">
        <v>43313</v>
      </c>
      <c r="B276" s="67">
        <v>0.28134259259259259</v>
      </c>
      <c r="C276" s="77">
        <v>43312</v>
      </c>
      <c r="D276" s="67">
        <v>0.9896759259259259</v>
      </c>
      <c r="E276" s="68">
        <v>15.4</v>
      </c>
      <c r="F276" s="68">
        <v>4.9400000000000004</v>
      </c>
      <c r="G276" s="69">
        <v>19.29</v>
      </c>
      <c r="I276" s="69">
        <v>-48.9</v>
      </c>
      <c r="J276" s="69">
        <v>20.956</v>
      </c>
      <c r="K276" s="70">
        <v>82.9</v>
      </c>
      <c r="L276" s="4">
        <f t="shared" si="100"/>
        <v>19.18</v>
      </c>
      <c r="M276" s="80">
        <f t="shared" si="101"/>
        <v>43313.281342592592</v>
      </c>
      <c r="N276">
        <f t="shared" si="102"/>
        <v>2458331.5</v>
      </c>
      <c r="O276">
        <f t="shared" si="103"/>
        <v>6.7522222222222226</v>
      </c>
      <c r="P276">
        <f t="shared" si="109"/>
        <v>0.18580424366872006</v>
      </c>
      <c r="Q276">
        <f t="shared" si="110"/>
        <v>459.40780789666064</v>
      </c>
      <c r="R276">
        <f t="shared" si="111"/>
        <v>3.4078078966606427</v>
      </c>
      <c r="S276" s="10">
        <f t="shared" si="104"/>
        <v>19.970612296660644</v>
      </c>
      <c r="T276" s="4">
        <f t="shared" si="112"/>
        <v>19.134</v>
      </c>
      <c r="U276" s="4">
        <f t="shared" si="113"/>
        <v>5.519999999999925E-2</v>
      </c>
      <c r="V276" s="4">
        <f t="shared" si="105"/>
        <v>19.16</v>
      </c>
      <c r="W276" s="4">
        <f t="shared" si="106"/>
        <v>19.27</v>
      </c>
      <c r="X276" s="4">
        <f t="shared" si="107"/>
        <v>19.05</v>
      </c>
      <c r="Y276" s="4">
        <f t="shared" si="114"/>
        <v>0.21999999999999886</v>
      </c>
      <c r="Z276" s="2">
        <f>ROW()</f>
        <v>276</v>
      </c>
      <c r="AA276" t="b">
        <f t="shared" si="115"/>
        <v>1</v>
      </c>
      <c r="AB276" s="4">
        <f t="shared" si="108"/>
        <v>19.18</v>
      </c>
      <c r="AC276" s="4" t="e">
        <f t="shared" si="116"/>
        <v>#N/A</v>
      </c>
      <c r="AD276" t="b">
        <f t="shared" si="117"/>
        <v>1</v>
      </c>
      <c r="AE276" s="2">
        <v>2</v>
      </c>
      <c r="AF276" s="4">
        <f t="shared" si="118"/>
        <v>-0.10999999999999943</v>
      </c>
      <c r="AG276" s="4">
        <f t="shared" si="119"/>
        <v>0.10999999999999943</v>
      </c>
      <c r="AH276" s="4">
        <f t="shared" ref="AH276:AH339" si="124">AVEDEV(L271:L282)</f>
        <v>0.16013888888888861</v>
      </c>
      <c r="AI276" s="4" t="e">
        <f t="shared" si="120"/>
        <v>#N/A</v>
      </c>
      <c r="AJ276" s="2" t="str">
        <f t="shared" si="121"/>
        <v>August</v>
      </c>
      <c r="AK276" s="2" t="str">
        <f t="shared" si="122"/>
        <v>01</v>
      </c>
      <c r="AL276" s="81">
        <f t="shared" si="123"/>
        <v>1.2813425925925925</v>
      </c>
      <c r="AM276" s="81">
        <f>IF(AJ276='1Month'!$A$3,AL276,NA())</f>
        <v>1.2813425925925925</v>
      </c>
    </row>
    <row r="277" spans="1:39">
      <c r="A277" s="76">
        <v>43313</v>
      </c>
      <c r="B277" s="67">
        <v>0.2848148148148148</v>
      </c>
      <c r="C277" s="77">
        <v>43312</v>
      </c>
      <c r="D277" s="67">
        <v>0.99314814814814811</v>
      </c>
      <c r="E277" s="68">
        <v>15.1</v>
      </c>
      <c r="F277" s="68">
        <v>4.9400000000000004</v>
      </c>
      <c r="G277" s="69">
        <v>19.25</v>
      </c>
      <c r="I277" s="69">
        <v>-48.9</v>
      </c>
      <c r="J277" s="69">
        <v>21.879000000000001</v>
      </c>
      <c r="K277" s="70">
        <v>82.8</v>
      </c>
      <c r="L277" s="4">
        <f t="shared" si="100"/>
        <v>19.14</v>
      </c>
      <c r="M277" s="80">
        <f t="shared" si="101"/>
        <v>43313.284814814811</v>
      </c>
      <c r="N277">
        <f t="shared" si="102"/>
        <v>2458331.5</v>
      </c>
      <c r="O277">
        <f t="shared" si="103"/>
        <v>6.8355555555555547</v>
      </c>
      <c r="P277">
        <f t="shared" si="109"/>
        <v>0.18580424366872006</v>
      </c>
      <c r="Q277">
        <f t="shared" si="110"/>
        <v>459.49136938910232</v>
      </c>
      <c r="R277">
        <f t="shared" si="111"/>
        <v>3.4913693891023172</v>
      </c>
      <c r="S277" s="10">
        <f t="shared" si="104"/>
        <v>20.054173789102318</v>
      </c>
      <c r="T277" s="4">
        <f t="shared" si="112"/>
        <v>19.092000000000002</v>
      </c>
      <c r="U277" s="4">
        <f t="shared" si="113"/>
        <v>5.4399999999999692E-2</v>
      </c>
      <c r="V277" s="4">
        <f t="shared" si="105"/>
        <v>19.11</v>
      </c>
      <c r="W277" s="4">
        <f t="shared" si="106"/>
        <v>19.22</v>
      </c>
      <c r="X277" s="4">
        <f t="shared" si="107"/>
        <v>19.010000000000002</v>
      </c>
      <c r="Y277" s="4">
        <f t="shared" si="114"/>
        <v>0.2099999999999973</v>
      </c>
      <c r="Z277" s="2">
        <f>ROW()</f>
        <v>277</v>
      </c>
      <c r="AA277" t="b">
        <f t="shared" si="115"/>
        <v>1</v>
      </c>
      <c r="AB277" s="4">
        <f t="shared" si="108"/>
        <v>19.14</v>
      </c>
      <c r="AC277" s="4" t="e">
        <f t="shared" si="116"/>
        <v>#N/A</v>
      </c>
      <c r="AD277" t="b">
        <f t="shared" si="117"/>
        <v>1</v>
      </c>
      <c r="AE277" s="2">
        <v>2</v>
      </c>
      <c r="AF277" s="4">
        <f t="shared" si="118"/>
        <v>-0.10499999999999865</v>
      </c>
      <c r="AG277" s="4">
        <f t="shared" si="119"/>
        <v>0.10499999999999865</v>
      </c>
      <c r="AH277" s="4">
        <f t="shared" si="124"/>
        <v>0.14416666666666611</v>
      </c>
      <c r="AI277" s="4" t="e">
        <f t="shared" si="120"/>
        <v>#N/A</v>
      </c>
      <c r="AJ277" s="2" t="str">
        <f t="shared" si="121"/>
        <v>August</v>
      </c>
      <c r="AK277" s="2" t="str">
        <f t="shared" si="122"/>
        <v>01</v>
      </c>
      <c r="AL277" s="81">
        <f t="shared" si="123"/>
        <v>1.2848148148148149</v>
      </c>
      <c r="AM277" s="81">
        <f>IF(AJ277='1Month'!$A$3,AL277,NA())</f>
        <v>1.2848148148148149</v>
      </c>
    </row>
    <row r="278" spans="1:39">
      <c r="A278" s="76">
        <v>43313</v>
      </c>
      <c r="B278" s="67">
        <v>0.28828703703703701</v>
      </c>
      <c r="C278" s="77">
        <v>43312</v>
      </c>
      <c r="D278" s="67">
        <v>0.99662037037037043</v>
      </c>
      <c r="E278" s="68">
        <v>15.1</v>
      </c>
      <c r="F278" s="68">
        <v>4.9400000000000004</v>
      </c>
      <c r="G278" s="69">
        <v>19.190000000000001</v>
      </c>
      <c r="I278" s="69">
        <v>-49</v>
      </c>
      <c r="J278" s="69">
        <v>22.797000000000001</v>
      </c>
      <c r="K278" s="70">
        <v>82.8</v>
      </c>
      <c r="L278" s="4">
        <f t="shared" si="100"/>
        <v>19.080000000000002</v>
      </c>
      <c r="M278" s="80">
        <f t="shared" si="101"/>
        <v>43313.288287037038</v>
      </c>
      <c r="N278">
        <f t="shared" si="102"/>
        <v>2458331.5</v>
      </c>
      <c r="O278">
        <f t="shared" si="103"/>
        <v>6.9188888888888886</v>
      </c>
      <c r="P278">
        <f t="shared" si="109"/>
        <v>0.18580424366872006</v>
      </c>
      <c r="Q278">
        <f t="shared" si="110"/>
        <v>459.57493088154399</v>
      </c>
      <c r="R278">
        <f t="shared" si="111"/>
        <v>3.5749308815439917</v>
      </c>
      <c r="S278" s="10">
        <f t="shared" si="104"/>
        <v>20.137735281543993</v>
      </c>
      <c r="T278" s="4">
        <f t="shared" si="112"/>
        <v>19.048000000000002</v>
      </c>
      <c r="U278" s="4">
        <f t="shared" si="113"/>
        <v>5.0399999999999778E-2</v>
      </c>
      <c r="V278" s="4">
        <f t="shared" si="105"/>
        <v>19.065000000000001</v>
      </c>
      <c r="W278" s="4">
        <f t="shared" si="106"/>
        <v>19.18</v>
      </c>
      <c r="X278" s="4">
        <f t="shared" si="107"/>
        <v>18.96</v>
      </c>
      <c r="Y278" s="4">
        <f t="shared" si="114"/>
        <v>0.21999999999999886</v>
      </c>
      <c r="Z278" s="2">
        <f>ROW()</f>
        <v>278</v>
      </c>
      <c r="AA278" t="b">
        <f t="shared" si="115"/>
        <v>1</v>
      </c>
      <c r="AB278" s="4">
        <f t="shared" si="108"/>
        <v>19.080000000000002</v>
      </c>
      <c r="AC278" s="4" t="e">
        <f t="shared" si="116"/>
        <v>#N/A</v>
      </c>
      <c r="AD278" t="b">
        <f t="shared" si="117"/>
        <v>1</v>
      </c>
      <c r="AE278" s="2">
        <v>2</v>
      </c>
      <c r="AF278" s="4">
        <f t="shared" si="118"/>
        <v>-0.10999999999999943</v>
      </c>
      <c r="AG278" s="4">
        <f t="shared" si="119"/>
        <v>0.10999999999999943</v>
      </c>
      <c r="AH278" s="4">
        <f t="shared" si="124"/>
        <v>0.13416666666666632</v>
      </c>
      <c r="AI278" s="4" t="e">
        <f t="shared" si="120"/>
        <v>#N/A</v>
      </c>
      <c r="AJ278" s="2" t="str">
        <f t="shared" si="121"/>
        <v>August</v>
      </c>
      <c r="AK278" s="2" t="str">
        <f t="shared" si="122"/>
        <v>01</v>
      </c>
      <c r="AL278" s="81">
        <f t="shared" si="123"/>
        <v>1.288287037037037</v>
      </c>
      <c r="AM278" s="81">
        <f>IF(AJ278='1Month'!$A$3,AL278,NA())</f>
        <v>1.288287037037037</v>
      </c>
    </row>
    <row r="279" spans="1:39">
      <c r="A279" s="76">
        <v>43313</v>
      </c>
      <c r="B279" s="67">
        <v>0.29175925925925927</v>
      </c>
      <c r="C279" s="77">
        <v>43313</v>
      </c>
      <c r="D279" s="67">
        <v>9.2592592592592588E-5</v>
      </c>
      <c r="E279" s="68">
        <v>14.8</v>
      </c>
      <c r="F279" s="68">
        <v>4.9400000000000004</v>
      </c>
      <c r="G279" s="69">
        <v>19.16</v>
      </c>
      <c r="I279" s="69">
        <v>-49</v>
      </c>
      <c r="J279" s="69">
        <v>23.707999999999998</v>
      </c>
      <c r="K279" s="70">
        <v>82.8</v>
      </c>
      <c r="L279" s="4">
        <f t="shared" si="100"/>
        <v>19.05</v>
      </c>
      <c r="M279" s="80">
        <f t="shared" si="101"/>
        <v>43313.291759259257</v>
      </c>
      <c r="N279">
        <f t="shared" si="102"/>
        <v>2458331.5</v>
      </c>
      <c r="O279">
        <f t="shared" si="103"/>
        <v>7.0022222222222226</v>
      </c>
      <c r="P279">
        <f t="shared" si="109"/>
        <v>0.18580424366872006</v>
      </c>
      <c r="Q279">
        <f t="shared" si="110"/>
        <v>459.65849237398567</v>
      </c>
      <c r="R279">
        <f t="shared" si="111"/>
        <v>3.6584923739856663</v>
      </c>
      <c r="S279" s="10">
        <f t="shared" si="104"/>
        <v>20.221296773985667</v>
      </c>
      <c r="T279" s="4">
        <f t="shared" si="112"/>
        <v>19.003999999999998</v>
      </c>
      <c r="U279" s="4">
        <f t="shared" si="113"/>
        <v>5.1200000000000759E-2</v>
      </c>
      <c r="V279" s="4">
        <f t="shared" si="105"/>
        <v>19.03</v>
      </c>
      <c r="W279" s="4">
        <f t="shared" si="106"/>
        <v>19.14</v>
      </c>
      <c r="X279" s="4">
        <f t="shared" si="107"/>
        <v>18.920000000000002</v>
      </c>
      <c r="Y279" s="4">
        <f t="shared" si="114"/>
        <v>0.21999999999999886</v>
      </c>
      <c r="Z279" s="2">
        <f>ROW()</f>
        <v>279</v>
      </c>
      <c r="AA279" t="b">
        <f t="shared" si="115"/>
        <v>1</v>
      </c>
      <c r="AB279" s="4">
        <f t="shared" si="108"/>
        <v>19.05</v>
      </c>
      <c r="AC279" s="4">
        <f t="shared" si="116"/>
        <v>0.82799999999999996</v>
      </c>
      <c r="AD279" t="b">
        <f t="shared" si="117"/>
        <v>1</v>
      </c>
      <c r="AE279" s="2">
        <v>2</v>
      </c>
      <c r="AF279" s="4">
        <f t="shared" si="118"/>
        <v>-0.10999999999999943</v>
      </c>
      <c r="AG279" s="4">
        <f t="shared" si="119"/>
        <v>0.10999999999999943</v>
      </c>
      <c r="AH279" s="4">
        <f t="shared" si="124"/>
        <v>0.13333333333333286</v>
      </c>
      <c r="AI279" s="4">
        <f t="shared" si="120"/>
        <v>0.1</v>
      </c>
      <c r="AJ279" s="2" t="str">
        <f t="shared" si="121"/>
        <v>August</v>
      </c>
      <c r="AK279" s="2" t="str">
        <f t="shared" si="122"/>
        <v>01</v>
      </c>
      <c r="AL279" s="81">
        <f t="shared" si="123"/>
        <v>1.2917592592592593</v>
      </c>
      <c r="AM279" s="81">
        <f>IF(AJ279='1Month'!$A$3,AL279,NA())</f>
        <v>1.2917592592592593</v>
      </c>
    </row>
    <row r="280" spans="1:39">
      <c r="A280" s="76">
        <v>43313</v>
      </c>
      <c r="B280" s="67">
        <v>0.29523148148148148</v>
      </c>
      <c r="C280" s="77">
        <v>43313</v>
      </c>
      <c r="D280" s="67">
        <v>3.5648148148148154E-3</v>
      </c>
      <c r="E280" s="68">
        <v>14.8</v>
      </c>
      <c r="F280" s="68">
        <v>4.9400000000000004</v>
      </c>
      <c r="G280" s="69">
        <v>19.12</v>
      </c>
      <c r="I280" s="69">
        <v>-49.1</v>
      </c>
      <c r="J280" s="69">
        <v>24.614000000000001</v>
      </c>
      <c r="K280" s="70">
        <v>82.8</v>
      </c>
      <c r="L280" s="4">
        <f t="shared" si="100"/>
        <v>19.010000000000002</v>
      </c>
      <c r="M280" s="80">
        <f t="shared" si="101"/>
        <v>43313.295231481483</v>
      </c>
      <c r="N280">
        <f t="shared" si="102"/>
        <v>2458331.5</v>
      </c>
      <c r="O280">
        <f t="shared" si="103"/>
        <v>7.0855555555555556</v>
      </c>
      <c r="P280">
        <f t="shared" si="109"/>
        <v>0.18580424366872006</v>
      </c>
      <c r="Q280">
        <f t="shared" si="110"/>
        <v>459.74205386642728</v>
      </c>
      <c r="R280">
        <f t="shared" si="111"/>
        <v>3.742053866427284</v>
      </c>
      <c r="S280" s="10">
        <f t="shared" si="104"/>
        <v>20.304858266427285</v>
      </c>
      <c r="T280" s="4">
        <f t="shared" si="112"/>
        <v>18.962</v>
      </c>
      <c r="U280" s="4">
        <f t="shared" si="113"/>
        <v>5.4399999999999692E-2</v>
      </c>
      <c r="V280" s="4">
        <f t="shared" si="105"/>
        <v>18.984999999999999</v>
      </c>
      <c r="W280" s="4">
        <f t="shared" si="106"/>
        <v>19.080000000000002</v>
      </c>
      <c r="X280" s="4">
        <f t="shared" si="107"/>
        <v>18.87</v>
      </c>
      <c r="Y280" s="4">
        <f t="shared" si="114"/>
        <v>0.21000000000000085</v>
      </c>
      <c r="Z280" s="2">
        <f>ROW()</f>
        <v>280</v>
      </c>
      <c r="AA280" t="b">
        <f t="shared" si="115"/>
        <v>1</v>
      </c>
      <c r="AB280" s="4">
        <f t="shared" si="108"/>
        <v>19.010000000000002</v>
      </c>
      <c r="AC280" s="4" t="e">
        <f t="shared" si="116"/>
        <v>#N/A</v>
      </c>
      <c r="AD280" t="b">
        <f t="shared" si="117"/>
        <v>1</v>
      </c>
      <c r="AE280" s="2">
        <v>2</v>
      </c>
      <c r="AF280" s="4">
        <f t="shared" si="118"/>
        <v>-0.10500000000000043</v>
      </c>
      <c r="AG280" s="4">
        <f t="shared" si="119"/>
        <v>0.10500000000000043</v>
      </c>
      <c r="AH280" s="4">
        <f t="shared" si="124"/>
        <v>0.13583333333333325</v>
      </c>
      <c r="AI280" s="4" t="e">
        <f t="shared" si="120"/>
        <v>#N/A</v>
      </c>
      <c r="AJ280" s="2" t="str">
        <f t="shared" si="121"/>
        <v>August</v>
      </c>
      <c r="AK280" s="2" t="str">
        <f t="shared" si="122"/>
        <v>01</v>
      </c>
      <c r="AL280" s="81">
        <f t="shared" si="123"/>
        <v>1.2952314814814816</v>
      </c>
      <c r="AM280" s="81">
        <f>IF(AJ280='1Month'!$A$3,AL280,NA())</f>
        <v>1.2952314814814816</v>
      </c>
    </row>
    <row r="281" spans="1:39">
      <c r="A281" s="76">
        <v>43313</v>
      </c>
      <c r="B281" s="67">
        <v>0.29870370370370369</v>
      </c>
      <c r="C281" s="77">
        <v>43313</v>
      </c>
      <c r="D281" s="67">
        <v>7.037037037037037E-3</v>
      </c>
      <c r="E281" s="68">
        <v>14.8</v>
      </c>
      <c r="F281" s="68">
        <v>4.9400000000000004</v>
      </c>
      <c r="G281" s="69">
        <v>19.07</v>
      </c>
      <c r="I281" s="69">
        <v>-49.1</v>
      </c>
      <c r="J281" s="69">
        <v>25.513000000000002</v>
      </c>
      <c r="K281" s="70">
        <v>82.7</v>
      </c>
      <c r="L281" s="4">
        <f t="shared" si="100"/>
        <v>18.96</v>
      </c>
      <c r="M281" s="80">
        <f t="shared" si="101"/>
        <v>43313.298703703702</v>
      </c>
      <c r="N281">
        <f t="shared" si="102"/>
        <v>2458331.5</v>
      </c>
      <c r="O281">
        <f t="shared" si="103"/>
        <v>7.1688888888888886</v>
      </c>
      <c r="P281">
        <f t="shared" si="109"/>
        <v>0.18580424366872006</v>
      </c>
      <c r="Q281">
        <f t="shared" si="110"/>
        <v>459.82561535886896</v>
      </c>
      <c r="R281">
        <f t="shared" si="111"/>
        <v>3.8256153588689585</v>
      </c>
      <c r="S281" s="10">
        <f t="shared" si="104"/>
        <v>20.38841975886896</v>
      </c>
      <c r="T281" s="4">
        <f t="shared" si="112"/>
        <v>18.916000000000004</v>
      </c>
      <c r="U281" s="4">
        <f t="shared" si="113"/>
        <v>5.6799999999999781E-2</v>
      </c>
      <c r="V281" s="4">
        <f t="shared" si="105"/>
        <v>18.940000000000001</v>
      </c>
      <c r="W281" s="4">
        <f t="shared" si="106"/>
        <v>19.05</v>
      </c>
      <c r="X281" s="4">
        <f t="shared" si="107"/>
        <v>18.82</v>
      </c>
      <c r="Y281" s="4">
        <f t="shared" si="114"/>
        <v>0.23000000000000043</v>
      </c>
      <c r="Z281" s="2">
        <f>ROW()</f>
        <v>281</v>
      </c>
      <c r="AA281" t="b">
        <f t="shared" si="115"/>
        <v>1</v>
      </c>
      <c r="AB281" s="4">
        <f t="shared" si="108"/>
        <v>18.96</v>
      </c>
      <c r="AC281" s="4" t="e">
        <f t="shared" si="116"/>
        <v>#N/A</v>
      </c>
      <c r="AD281" t="b">
        <f t="shared" si="117"/>
        <v>1</v>
      </c>
      <c r="AE281" s="2">
        <v>2</v>
      </c>
      <c r="AF281" s="4">
        <f t="shared" si="118"/>
        <v>-0.11500000000000021</v>
      </c>
      <c r="AG281" s="4">
        <f t="shared" si="119"/>
        <v>0.11500000000000021</v>
      </c>
      <c r="AH281" s="4">
        <f t="shared" si="124"/>
        <v>0.13583333333333356</v>
      </c>
      <c r="AI281" s="4" t="e">
        <f t="shared" si="120"/>
        <v>#N/A</v>
      </c>
      <c r="AJ281" s="2" t="str">
        <f t="shared" si="121"/>
        <v>August</v>
      </c>
      <c r="AK281" s="2" t="str">
        <f t="shared" si="122"/>
        <v>01</v>
      </c>
      <c r="AL281" s="81">
        <f t="shared" si="123"/>
        <v>1.2987037037037037</v>
      </c>
      <c r="AM281" s="81">
        <f>IF(AJ281='1Month'!$A$3,AL281,NA())</f>
        <v>1.2987037037037037</v>
      </c>
    </row>
    <row r="282" spans="1:39">
      <c r="A282" s="76">
        <v>43313</v>
      </c>
      <c r="B282" s="67">
        <v>0.30217592592592596</v>
      </c>
      <c r="C282" s="77">
        <v>43313</v>
      </c>
      <c r="D282" s="67">
        <v>1.050925925925926E-2</v>
      </c>
      <c r="E282" s="68">
        <v>15.1</v>
      </c>
      <c r="F282" s="68">
        <v>4.9400000000000004</v>
      </c>
      <c r="G282" s="69">
        <v>19.03</v>
      </c>
      <c r="I282" s="69">
        <v>-49.1</v>
      </c>
      <c r="J282" s="69">
        <v>26.405000000000001</v>
      </c>
      <c r="K282" s="70">
        <v>82.7</v>
      </c>
      <c r="L282" s="4">
        <f t="shared" si="100"/>
        <v>18.920000000000002</v>
      </c>
      <c r="M282" s="80">
        <f t="shared" si="101"/>
        <v>43313.302175925928</v>
      </c>
      <c r="N282">
        <f t="shared" si="102"/>
        <v>2458331.5</v>
      </c>
      <c r="O282">
        <f t="shared" si="103"/>
        <v>7.2522222222222226</v>
      </c>
      <c r="P282">
        <f t="shared" si="109"/>
        <v>0.18580424366872006</v>
      </c>
      <c r="Q282">
        <f t="shared" si="110"/>
        <v>459.90917685131063</v>
      </c>
      <c r="R282">
        <f t="shared" si="111"/>
        <v>3.9091768513106331</v>
      </c>
      <c r="S282" s="10">
        <f t="shared" si="104"/>
        <v>20.471981251310634</v>
      </c>
      <c r="T282" s="4">
        <f t="shared" si="112"/>
        <v>18.866</v>
      </c>
      <c r="U282" s="4">
        <f t="shared" si="113"/>
        <v>6.0800000000000409E-2</v>
      </c>
      <c r="V282" s="4">
        <f t="shared" si="105"/>
        <v>18.895000000000003</v>
      </c>
      <c r="W282" s="4">
        <f t="shared" si="106"/>
        <v>19.010000000000002</v>
      </c>
      <c r="X282" s="4">
        <f t="shared" si="107"/>
        <v>18.760000000000002</v>
      </c>
      <c r="Y282" s="4">
        <f t="shared" si="114"/>
        <v>0.25</v>
      </c>
      <c r="Z282" s="2">
        <f>ROW()</f>
        <v>282</v>
      </c>
      <c r="AA282" t="b">
        <f t="shared" si="115"/>
        <v>1</v>
      </c>
      <c r="AB282" s="4">
        <f t="shared" si="108"/>
        <v>18.920000000000002</v>
      </c>
      <c r="AC282" s="4" t="e">
        <f t="shared" si="116"/>
        <v>#N/A</v>
      </c>
      <c r="AD282" t="b">
        <f t="shared" si="117"/>
        <v>1</v>
      </c>
      <c r="AE282" s="2">
        <v>2</v>
      </c>
      <c r="AF282" s="4">
        <f t="shared" si="118"/>
        <v>-0.125</v>
      </c>
      <c r="AG282" s="4">
        <f t="shared" si="119"/>
        <v>0.125</v>
      </c>
      <c r="AH282" s="4">
        <f t="shared" si="124"/>
        <v>0.13500000000000037</v>
      </c>
      <c r="AI282" s="4" t="e">
        <f t="shared" si="120"/>
        <v>#N/A</v>
      </c>
      <c r="AJ282" s="2" t="str">
        <f t="shared" si="121"/>
        <v>August</v>
      </c>
      <c r="AK282" s="2" t="str">
        <f t="shared" si="122"/>
        <v>01</v>
      </c>
      <c r="AL282" s="81">
        <f t="shared" si="123"/>
        <v>1.302175925925926</v>
      </c>
      <c r="AM282" s="81">
        <f>IF(AJ282='1Month'!$A$3,AL282,NA())</f>
        <v>1.302175925925926</v>
      </c>
    </row>
    <row r="283" spans="1:39">
      <c r="A283" s="76">
        <v>43313</v>
      </c>
      <c r="B283" s="67">
        <v>0.30564814814814817</v>
      </c>
      <c r="C283" s="77">
        <v>43313</v>
      </c>
      <c r="D283" s="67">
        <v>1.3981481481481482E-2</v>
      </c>
      <c r="E283" s="68">
        <v>15.1</v>
      </c>
      <c r="F283" s="68">
        <v>4.9400000000000004</v>
      </c>
      <c r="G283" s="69">
        <v>18.98</v>
      </c>
      <c r="I283" s="69">
        <v>-49.2</v>
      </c>
      <c r="J283" s="69">
        <v>27.289000000000001</v>
      </c>
      <c r="K283" s="70">
        <v>82.7</v>
      </c>
      <c r="L283" s="4">
        <f t="shared" si="100"/>
        <v>18.87</v>
      </c>
      <c r="M283" s="80">
        <f t="shared" si="101"/>
        <v>43313.305648148147</v>
      </c>
      <c r="N283">
        <f t="shared" si="102"/>
        <v>2458331.5</v>
      </c>
      <c r="O283">
        <f t="shared" si="103"/>
        <v>7.3355555555555565</v>
      </c>
      <c r="P283">
        <f t="shared" si="109"/>
        <v>0.18580424366872006</v>
      </c>
      <c r="Q283">
        <f t="shared" si="110"/>
        <v>459.99273834375231</v>
      </c>
      <c r="R283">
        <f t="shared" si="111"/>
        <v>3.9927383437523076</v>
      </c>
      <c r="S283" s="10">
        <f t="shared" si="104"/>
        <v>20.555542743752309</v>
      </c>
      <c r="T283" s="4">
        <f t="shared" si="112"/>
        <v>18.818000000000001</v>
      </c>
      <c r="U283" s="4">
        <f t="shared" si="113"/>
        <v>6.2400000000000233E-2</v>
      </c>
      <c r="V283" s="4">
        <f t="shared" si="105"/>
        <v>18.844999999999999</v>
      </c>
      <c r="W283" s="4">
        <f t="shared" si="106"/>
        <v>18.96</v>
      </c>
      <c r="X283" s="4">
        <f t="shared" si="107"/>
        <v>18.72</v>
      </c>
      <c r="Y283" s="4">
        <f t="shared" si="114"/>
        <v>0.24000000000000199</v>
      </c>
      <c r="Z283" s="2">
        <f>ROW()</f>
        <v>283</v>
      </c>
      <c r="AA283" t="b">
        <f t="shared" si="115"/>
        <v>1</v>
      </c>
      <c r="AB283" s="4">
        <f t="shared" si="108"/>
        <v>18.87</v>
      </c>
      <c r="AC283" s="4" t="e">
        <f t="shared" si="116"/>
        <v>#N/A</v>
      </c>
      <c r="AD283" t="b">
        <f t="shared" si="117"/>
        <v>1</v>
      </c>
      <c r="AE283" s="2">
        <v>2</v>
      </c>
      <c r="AF283" s="4">
        <f t="shared" si="118"/>
        <v>-0.12000000000000099</v>
      </c>
      <c r="AG283" s="4">
        <f t="shared" si="119"/>
        <v>0.12000000000000099</v>
      </c>
      <c r="AH283" s="4">
        <f t="shared" si="124"/>
        <v>0.13166666666666713</v>
      </c>
      <c r="AI283" s="4" t="e">
        <f t="shared" si="120"/>
        <v>#N/A</v>
      </c>
      <c r="AJ283" s="2" t="str">
        <f t="shared" si="121"/>
        <v>August</v>
      </c>
      <c r="AK283" s="2" t="str">
        <f t="shared" si="122"/>
        <v>01</v>
      </c>
      <c r="AL283" s="81">
        <f t="shared" si="123"/>
        <v>1.3056481481481481</v>
      </c>
      <c r="AM283" s="81">
        <f>IF(AJ283='1Month'!$A$3,AL283,NA())</f>
        <v>1.3056481481481481</v>
      </c>
    </row>
    <row r="284" spans="1:39">
      <c r="A284" s="76">
        <v>43313</v>
      </c>
      <c r="B284" s="67">
        <v>0.30912037037037038</v>
      </c>
      <c r="C284" s="77">
        <v>43313</v>
      </c>
      <c r="D284" s="67">
        <v>1.7453703703703704E-2</v>
      </c>
      <c r="E284" s="68">
        <v>15.1</v>
      </c>
      <c r="F284" s="68">
        <v>4.9400000000000004</v>
      </c>
      <c r="G284" s="69">
        <v>18.93</v>
      </c>
      <c r="I284" s="69">
        <v>-49.2</v>
      </c>
      <c r="J284" s="69">
        <v>28.167000000000002</v>
      </c>
      <c r="K284" s="70">
        <v>82.7</v>
      </c>
      <c r="L284" s="4">
        <f t="shared" si="100"/>
        <v>18.82</v>
      </c>
      <c r="M284" s="80">
        <f t="shared" si="101"/>
        <v>43313.309120370373</v>
      </c>
      <c r="N284">
        <f t="shared" si="102"/>
        <v>2458331.5</v>
      </c>
      <c r="O284">
        <f t="shared" si="103"/>
        <v>7.4188888888888886</v>
      </c>
      <c r="P284">
        <f t="shared" si="109"/>
        <v>0.18580424366872006</v>
      </c>
      <c r="Q284">
        <f t="shared" si="110"/>
        <v>460.07629983619398</v>
      </c>
      <c r="R284">
        <f t="shared" si="111"/>
        <v>4.0762998361939822</v>
      </c>
      <c r="S284" s="10">
        <f t="shared" si="104"/>
        <v>20.639104236193983</v>
      </c>
      <c r="T284" s="4">
        <f t="shared" si="112"/>
        <v>18.774000000000001</v>
      </c>
      <c r="U284" s="4">
        <f t="shared" si="113"/>
        <v>5.6800000000000496E-2</v>
      </c>
      <c r="V284" s="4">
        <f t="shared" si="105"/>
        <v>18.79</v>
      </c>
      <c r="W284" s="4">
        <f t="shared" si="106"/>
        <v>18.920000000000002</v>
      </c>
      <c r="X284" s="4">
        <f t="shared" si="107"/>
        <v>18.7</v>
      </c>
      <c r="Y284" s="4">
        <f t="shared" si="114"/>
        <v>0.22000000000000242</v>
      </c>
      <c r="Z284" s="2">
        <f>ROW()</f>
        <v>284</v>
      </c>
      <c r="AA284" t="b">
        <f t="shared" si="115"/>
        <v>1</v>
      </c>
      <c r="AB284" s="4">
        <f t="shared" si="108"/>
        <v>18.82</v>
      </c>
      <c r="AC284" s="4" t="e">
        <f t="shared" si="116"/>
        <v>#N/A</v>
      </c>
      <c r="AD284" t="b">
        <f t="shared" si="117"/>
        <v>1</v>
      </c>
      <c r="AE284" s="2">
        <v>2</v>
      </c>
      <c r="AF284" s="4">
        <f t="shared" si="118"/>
        <v>-0.11000000000000121</v>
      </c>
      <c r="AG284" s="4">
        <f t="shared" si="119"/>
        <v>0.11000000000000121</v>
      </c>
      <c r="AH284" s="4">
        <f t="shared" si="124"/>
        <v>0.12833333333333355</v>
      </c>
      <c r="AI284" s="4" t="e">
        <f t="shared" si="120"/>
        <v>#N/A</v>
      </c>
      <c r="AJ284" s="2" t="str">
        <f t="shared" si="121"/>
        <v>August</v>
      </c>
      <c r="AK284" s="2" t="str">
        <f t="shared" si="122"/>
        <v>01</v>
      </c>
      <c r="AL284" s="81">
        <f t="shared" si="123"/>
        <v>1.3091203703703704</v>
      </c>
      <c r="AM284" s="81">
        <f>IF(AJ284='1Month'!$A$3,AL284,NA())</f>
        <v>1.3091203703703704</v>
      </c>
    </row>
    <row r="285" spans="1:39">
      <c r="A285" s="76">
        <v>43313</v>
      </c>
      <c r="B285" s="67">
        <v>0.31259259259259259</v>
      </c>
      <c r="C285" s="77">
        <v>43313</v>
      </c>
      <c r="D285" s="67">
        <v>2.0925925925925928E-2</v>
      </c>
      <c r="E285" s="68">
        <v>14.8</v>
      </c>
      <c r="F285" s="68">
        <v>4.9400000000000004</v>
      </c>
      <c r="G285" s="69">
        <v>18.87</v>
      </c>
      <c r="I285" s="69">
        <v>-49.2</v>
      </c>
      <c r="J285" s="69">
        <v>29.036000000000001</v>
      </c>
      <c r="K285" s="70">
        <v>82.6</v>
      </c>
      <c r="L285" s="4">
        <f t="shared" si="100"/>
        <v>18.760000000000002</v>
      </c>
      <c r="M285" s="80">
        <f t="shared" si="101"/>
        <v>43313.312592592592</v>
      </c>
      <c r="N285">
        <f t="shared" si="102"/>
        <v>2458331.5</v>
      </c>
      <c r="O285">
        <f t="shared" si="103"/>
        <v>7.5022222222222226</v>
      </c>
      <c r="P285">
        <f t="shared" si="109"/>
        <v>0.18580424366872006</v>
      </c>
      <c r="Q285">
        <f t="shared" si="110"/>
        <v>460.15986132863566</v>
      </c>
      <c r="R285">
        <f t="shared" si="111"/>
        <v>4.1598613286356567</v>
      </c>
      <c r="S285" s="10">
        <f t="shared" si="104"/>
        <v>20.722665728635658</v>
      </c>
      <c r="T285" s="4">
        <f t="shared" si="112"/>
        <v>18.734000000000002</v>
      </c>
      <c r="U285" s="4">
        <f t="shared" si="113"/>
        <v>4.4800000000000749E-2</v>
      </c>
      <c r="V285" s="4">
        <f t="shared" si="105"/>
        <v>18.740000000000002</v>
      </c>
      <c r="W285" s="4">
        <f t="shared" si="106"/>
        <v>18.87</v>
      </c>
      <c r="X285" s="4">
        <f t="shared" si="107"/>
        <v>18.670000000000002</v>
      </c>
      <c r="Y285" s="4">
        <f t="shared" si="114"/>
        <v>0.19999999999999929</v>
      </c>
      <c r="Z285" s="2">
        <f>ROW()</f>
        <v>285</v>
      </c>
      <c r="AA285" t="b">
        <f t="shared" si="115"/>
        <v>1</v>
      </c>
      <c r="AB285" s="4">
        <f t="shared" si="108"/>
        <v>18.760000000000002</v>
      </c>
      <c r="AC285" s="4" t="e">
        <f t="shared" si="116"/>
        <v>#N/A</v>
      </c>
      <c r="AD285" t="b">
        <f t="shared" si="117"/>
        <v>1</v>
      </c>
      <c r="AE285" s="2">
        <v>2</v>
      </c>
      <c r="AF285" s="4">
        <f t="shared" si="118"/>
        <v>-9.9999999999999645E-2</v>
      </c>
      <c r="AG285" s="4">
        <f t="shared" si="119"/>
        <v>9.9999999999999645E-2</v>
      </c>
      <c r="AH285" s="4">
        <f t="shared" si="124"/>
        <v>0.12236111111111114</v>
      </c>
      <c r="AI285" s="4" t="e">
        <f t="shared" si="120"/>
        <v>#N/A</v>
      </c>
      <c r="AJ285" s="2" t="str">
        <f t="shared" si="121"/>
        <v>August</v>
      </c>
      <c r="AK285" s="2" t="str">
        <f t="shared" si="122"/>
        <v>01</v>
      </c>
      <c r="AL285" s="81">
        <f t="shared" si="123"/>
        <v>1.3125925925925925</v>
      </c>
      <c r="AM285" s="81">
        <f>IF(AJ285='1Month'!$A$3,AL285,NA())</f>
        <v>1.3125925925925925</v>
      </c>
    </row>
    <row r="286" spans="1:39">
      <c r="A286" s="76">
        <v>43313</v>
      </c>
      <c r="B286" s="67">
        <v>0.3160648148148148</v>
      </c>
      <c r="C286" s="77">
        <v>43313</v>
      </c>
      <c r="D286" s="67">
        <v>2.4398148148148145E-2</v>
      </c>
      <c r="E286" s="68">
        <v>14.8</v>
      </c>
      <c r="F286" s="68">
        <v>4.9400000000000004</v>
      </c>
      <c r="G286" s="69">
        <v>18.829999999999998</v>
      </c>
      <c r="I286" s="69">
        <v>-49.3</v>
      </c>
      <c r="J286" s="69">
        <v>29.896999999999998</v>
      </c>
      <c r="K286" s="70">
        <v>82.6</v>
      </c>
      <c r="L286" s="4">
        <f t="shared" si="100"/>
        <v>18.72</v>
      </c>
      <c r="M286" s="80">
        <f t="shared" si="101"/>
        <v>43313.316064814811</v>
      </c>
      <c r="N286">
        <f t="shared" si="102"/>
        <v>2458331.5</v>
      </c>
      <c r="O286">
        <f t="shared" si="103"/>
        <v>7.5855555555555547</v>
      </c>
      <c r="P286">
        <f t="shared" si="109"/>
        <v>0.18580424366872006</v>
      </c>
      <c r="Q286">
        <f t="shared" si="110"/>
        <v>460.24342282107733</v>
      </c>
      <c r="R286">
        <f t="shared" si="111"/>
        <v>4.2434228210773313</v>
      </c>
      <c r="S286" s="10">
        <f t="shared" si="104"/>
        <v>20.806227221077332</v>
      </c>
      <c r="T286" s="4">
        <f t="shared" si="112"/>
        <v>18.698</v>
      </c>
      <c r="U286" s="4">
        <f t="shared" si="113"/>
        <v>3.439999999999941E-2</v>
      </c>
      <c r="V286" s="4">
        <f t="shared" si="105"/>
        <v>18.71</v>
      </c>
      <c r="W286" s="4">
        <f t="shared" si="106"/>
        <v>18.82</v>
      </c>
      <c r="X286" s="4">
        <f t="shared" si="107"/>
        <v>18.64</v>
      </c>
      <c r="Y286" s="4">
        <f t="shared" si="114"/>
        <v>0.17999999999999972</v>
      </c>
      <c r="Z286" s="2">
        <f>ROW()</f>
        <v>286</v>
      </c>
      <c r="AA286" t="b">
        <f t="shared" si="115"/>
        <v>1</v>
      </c>
      <c r="AB286" s="4">
        <f t="shared" si="108"/>
        <v>18.72</v>
      </c>
      <c r="AC286" s="4" t="e">
        <f t="shared" si="116"/>
        <v>#N/A</v>
      </c>
      <c r="AD286" t="b">
        <f t="shared" si="117"/>
        <v>1</v>
      </c>
      <c r="AE286" s="2">
        <v>2</v>
      </c>
      <c r="AF286" s="4">
        <f t="shared" si="118"/>
        <v>-8.9999999999999858E-2</v>
      </c>
      <c r="AG286" s="4">
        <f t="shared" si="119"/>
        <v>8.9999999999999858E-2</v>
      </c>
      <c r="AH286" s="4">
        <f t="shared" si="124"/>
        <v>0.11472222222222268</v>
      </c>
      <c r="AI286" s="4" t="e">
        <f t="shared" si="120"/>
        <v>#N/A</v>
      </c>
      <c r="AJ286" s="2" t="str">
        <f t="shared" si="121"/>
        <v>August</v>
      </c>
      <c r="AK286" s="2" t="str">
        <f t="shared" si="122"/>
        <v>01</v>
      </c>
      <c r="AL286" s="81">
        <f t="shared" si="123"/>
        <v>1.3160648148148149</v>
      </c>
      <c r="AM286" s="81">
        <f>IF(AJ286='1Month'!$A$3,AL286,NA())</f>
        <v>1.3160648148148149</v>
      </c>
    </row>
    <row r="287" spans="1:39">
      <c r="A287" s="76">
        <v>43313</v>
      </c>
      <c r="B287" s="67">
        <v>0.31953703703703701</v>
      </c>
      <c r="C287" s="77">
        <v>43313</v>
      </c>
      <c r="D287" s="67">
        <v>2.7870370370370368E-2</v>
      </c>
      <c r="E287" s="68">
        <v>14.5</v>
      </c>
      <c r="F287" s="68">
        <v>4.9400000000000004</v>
      </c>
      <c r="G287" s="69">
        <v>18.809999999999999</v>
      </c>
      <c r="I287" s="69">
        <v>-49.3</v>
      </c>
      <c r="J287" s="69">
        <v>30.748999999999999</v>
      </c>
      <c r="K287" s="70">
        <v>82.6</v>
      </c>
      <c r="L287" s="4">
        <f t="shared" si="100"/>
        <v>18.7</v>
      </c>
      <c r="M287" s="80">
        <f t="shared" si="101"/>
        <v>43313.319537037038</v>
      </c>
      <c r="N287">
        <f t="shared" si="102"/>
        <v>2458331.5</v>
      </c>
      <c r="O287">
        <f t="shared" si="103"/>
        <v>7.6688888888888886</v>
      </c>
      <c r="P287">
        <f t="shared" si="109"/>
        <v>0.18580424366872006</v>
      </c>
      <c r="Q287">
        <f t="shared" si="110"/>
        <v>460.32698431351895</v>
      </c>
      <c r="R287">
        <f t="shared" si="111"/>
        <v>4.326984313518949</v>
      </c>
      <c r="S287" s="10">
        <f t="shared" si="104"/>
        <v>20.88978871351895</v>
      </c>
      <c r="T287" s="4">
        <f t="shared" si="112"/>
        <v>18.666000000000004</v>
      </c>
      <c r="U287" s="4">
        <f t="shared" si="113"/>
        <v>3.6799999999998792E-2</v>
      </c>
      <c r="V287" s="4">
        <f t="shared" si="105"/>
        <v>18.685000000000002</v>
      </c>
      <c r="W287" s="4">
        <f t="shared" si="106"/>
        <v>18.760000000000002</v>
      </c>
      <c r="X287" s="4">
        <f t="shared" si="107"/>
        <v>18.600000000000001</v>
      </c>
      <c r="Y287" s="4">
        <f t="shared" si="114"/>
        <v>0.16000000000000014</v>
      </c>
      <c r="Z287" s="2">
        <f>ROW()</f>
        <v>287</v>
      </c>
      <c r="AA287" t="b">
        <f t="shared" si="115"/>
        <v>1</v>
      </c>
      <c r="AB287" s="4">
        <f t="shared" si="108"/>
        <v>18.7</v>
      </c>
      <c r="AC287" s="4" t="e">
        <f t="shared" si="116"/>
        <v>#N/A</v>
      </c>
      <c r="AD287" t="b">
        <f t="shared" si="117"/>
        <v>1</v>
      </c>
      <c r="AE287" s="2">
        <v>2</v>
      </c>
      <c r="AF287" s="4">
        <f t="shared" si="118"/>
        <v>-8.0000000000000071E-2</v>
      </c>
      <c r="AG287" s="4">
        <f t="shared" si="119"/>
        <v>8.0000000000000071E-2</v>
      </c>
      <c r="AH287" s="4">
        <f t="shared" si="124"/>
        <v>0.10916666666666626</v>
      </c>
      <c r="AI287" s="4" t="e">
        <f t="shared" si="120"/>
        <v>#N/A</v>
      </c>
      <c r="AJ287" s="2" t="str">
        <f t="shared" si="121"/>
        <v>August</v>
      </c>
      <c r="AK287" s="2" t="str">
        <f t="shared" si="122"/>
        <v>01</v>
      </c>
      <c r="AL287" s="81">
        <f t="shared" si="123"/>
        <v>1.319537037037037</v>
      </c>
      <c r="AM287" s="81">
        <f>IF(AJ287='1Month'!$A$3,AL287,NA())</f>
        <v>1.319537037037037</v>
      </c>
    </row>
    <row r="288" spans="1:39">
      <c r="A288" s="76">
        <v>43313</v>
      </c>
      <c r="B288" s="67">
        <v>0.32300925925925927</v>
      </c>
      <c r="C288" s="77">
        <v>43313</v>
      </c>
      <c r="D288" s="67">
        <v>3.1342592592592596E-2</v>
      </c>
      <c r="E288" s="68">
        <v>14.5</v>
      </c>
      <c r="F288" s="68">
        <v>4.9400000000000004</v>
      </c>
      <c r="G288" s="69">
        <v>18.78</v>
      </c>
      <c r="I288" s="69">
        <v>-49.4</v>
      </c>
      <c r="J288" s="69">
        <v>31.591999999999999</v>
      </c>
      <c r="K288" s="70">
        <v>82.6</v>
      </c>
      <c r="L288" s="4">
        <f t="shared" si="100"/>
        <v>18.670000000000002</v>
      </c>
      <c r="M288" s="80">
        <f t="shared" si="101"/>
        <v>43313.323009259257</v>
      </c>
      <c r="N288">
        <f t="shared" si="102"/>
        <v>2458331.5</v>
      </c>
      <c r="O288">
        <f t="shared" si="103"/>
        <v>7.7522222222222226</v>
      </c>
      <c r="P288">
        <f t="shared" si="109"/>
        <v>0.18580424366872006</v>
      </c>
      <c r="Q288">
        <f t="shared" si="110"/>
        <v>460.41054580596062</v>
      </c>
      <c r="R288">
        <f t="shared" si="111"/>
        <v>4.4105458059606235</v>
      </c>
      <c r="S288" s="10">
        <f t="shared" si="104"/>
        <v>20.973350205960624</v>
      </c>
      <c r="T288" s="4">
        <f t="shared" si="112"/>
        <v>18.634000000000004</v>
      </c>
      <c r="U288" s="4">
        <f t="shared" si="113"/>
        <v>4.3199999999998795E-2</v>
      </c>
      <c r="V288" s="4">
        <f t="shared" si="105"/>
        <v>18.655000000000001</v>
      </c>
      <c r="W288" s="4">
        <f t="shared" si="106"/>
        <v>18.72</v>
      </c>
      <c r="X288" s="4">
        <f t="shared" si="107"/>
        <v>18.560000000000002</v>
      </c>
      <c r="Y288" s="4">
        <f t="shared" si="114"/>
        <v>0.15999999999999659</v>
      </c>
      <c r="Z288" s="2">
        <f>ROW()</f>
        <v>288</v>
      </c>
      <c r="AA288" t="b">
        <f t="shared" si="115"/>
        <v>1</v>
      </c>
      <c r="AB288" s="4">
        <f t="shared" si="108"/>
        <v>18.670000000000002</v>
      </c>
      <c r="AC288" s="4" t="e">
        <f t="shared" si="116"/>
        <v>#N/A</v>
      </c>
      <c r="AD288" t="b">
        <f t="shared" si="117"/>
        <v>1</v>
      </c>
      <c r="AE288" s="2">
        <v>2</v>
      </c>
      <c r="AF288" s="4">
        <f t="shared" si="118"/>
        <v>-7.9999999999998295E-2</v>
      </c>
      <c r="AG288" s="4">
        <f t="shared" si="119"/>
        <v>7.9999999999998295E-2</v>
      </c>
      <c r="AH288" s="4">
        <f t="shared" si="124"/>
        <v>0.10666666666666647</v>
      </c>
      <c r="AI288" s="4" t="e">
        <f t="shared" si="120"/>
        <v>#N/A</v>
      </c>
      <c r="AJ288" s="2" t="str">
        <f t="shared" si="121"/>
        <v>August</v>
      </c>
      <c r="AK288" s="2" t="str">
        <f t="shared" si="122"/>
        <v>01</v>
      </c>
      <c r="AL288" s="81">
        <f t="shared" si="123"/>
        <v>1.3230092592592593</v>
      </c>
      <c r="AM288" s="81">
        <f>IF(AJ288='1Month'!$A$3,AL288,NA())</f>
        <v>1.3230092592592593</v>
      </c>
    </row>
    <row r="289" spans="1:39">
      <c r="A289" s="76">
        <v>43313</v>
      </c>
      <c r="B289" s="67">
        <v>0.32648148148148148</v>
      </c>
      <c r="C289" s="77">
        <v>43313</v>
      </c>
      <c r="D289" s="67">
        <v>3.4814814814814812E-2</v>
      </c>
      <c r="E289" s="68">
        <v>14.1</v>
      </c>
      <c r="F289" s="68">
        <v>4.9400000000000004</v>
      </c>
      <c r="G289" s="69">
        <v>18.75</v>
      </c>
      <c r="I289" s="69">
        <v>-49.4</v>
      </c>
      <c r="J289" s="69">
        <v>32.426000000000002</v>
      </c>
      <c r="K289" s="70">
        <v>82.5</v>
      </c>
      <c r="L289" s="4">
        <f t="shared" si="100"/>
        <v>18.64</v>
      </c>
      <c r="M289" s="80">
        <f t="shared" si="101"/>
        <v>43313.326481481483</v>
      </c>
      <c r="N289">
        <f t="shared" si="102"/>
        <v>2458331.5</v>
      </c>
      <c r="O289">
        <f t="shared" si="103"/>
        <v>7.8355555555555556</v>
      </c>
      <c r="P289">
        <f t="shared" si="109"/>
        <v>0.18580424366872006</v>
      </c>
      <c r="Q289">
        <f t="shared" si="110"/>
        <v>460.4941072984023</v>
      </c>
      <c r="R289">
        <f t="shared" si="111"/>
        <v>4.4941072984022981</v>
      </c>
      <c r="S289" s="10">
        <f t="shared" si="104"/>
        <v>21.056911698402299</v>
      </c>
      <c r="T289" s="4">
        <f t="shared" si="112"/>
        <v>18.597999999999999</v>
      </c>
      <c r="U289" s="4">
        <f t="shared" si="113"/>
        <v>4.6400000000000573E-2</v>
      </c>
      <c r="V289" s="4">
        <f t="shared" si="105"/>
        <v>18.62</v>
      </c>
      <c r="W289" s="4">
        <f t="shared" si="106"/>
        <v>18.7</v>
      </c>
      <c r="X289" s="4">
        <f t="shared" si="107"/>
        <v>18.52</v>
      </c>
      <c r="Y289" s="4">
        <f t="shared" si="114"/>
        <v>0.17999999999999972</v>
      </c>
      <c r="Z289" s="2">
        <f>ROW()</f>
        <v>289</v>
      </c>
      <c r="AA289" t="b">
        <f t="shared" si="115"/>
        <v>1</v>
      </c>
      <c r="AB289" s="4">
        <f t="shared" si="108"/>
        <v>18.64</v>
      </c>
      <c r="AC289" s="4" t="e">
        <f t="shared" si="116"/>
        <v>#N/A</v>
      </c>
      <c r="AD289" t="b">
        <f t="shared" si="117"/>
        <v>1</v>
      </c>
      <c r="AE289" s="2">
        <v>2</v>
      </c>
      <c r="AF289" s="4">
        <f t="shared" si="118"/>
        <v>-8.9999999999999858E-2</v>
      </c>
      <c r="AG289" s="4">
        <f t="shared" si="119"/>
        <v>8.9999999999999858E-2</v>
      </c>
      <c r="AH289" s="4">
        <f t="shared" si="124"/>
        <v>0.105833333333333</v>
      </c>
      <c r="AI289" s="4" t="e">
        <f t="shared" si="120"/>
        <v>#N/A</v>
      </c>
      <c r="AJ289" s="2" t="str">
        <f t="shared" si="121"/>
        <v>August</v>
      </c>
      <c r="AK289" s="2" t="str">
        <f t="shared" si="122"/>
        <v>01</v>
      </c>
      <c r="AL289" s="81">
        <f t="shared" si="123"/>
        <v>1.3264814814814816</v>
      </c>
      <c r="AM289" s="81">
        <f>IF(AJ289='1Month'!$A$3,AL289,NA())</f>
        <v>1.3264814814814816</v>
      </c>
    </row>
    <row r="290" spans="1:39">
      <c r="A290" s="76">
        <v>43313</v>
      </c>
      <c r="B290" s="67">
        <v>0.32995370370370369</v>
      </c>
      <c r="C290" s="77">
        <v>43313</v>
      </c>
      <c r="D290" s="67">
        <v>3.8287037037037036E-2</v>
      </c>
      <c r="E290" s="68">
        <v>13.8</v>
      </c>
      <c r="F290" s="68">
        <v>4.9400000000000004</v>
      </c>
      <c r="G290" s="69">
        <v>18.71</v>
      </c>
      <c r="I290" s="69">
        <v>-49.4</v>
      </c>
      <c r="J290" s="69">
        <v>33.249000000000002</v>
      </c>
      <c r="K290" s="70">
        <v>82.5</v>
      </c>
      <c r="L290" s="4">
        <f t="shared" si="100"/>
        <v>18.600000000000001</v>
      </c>
      <c r="M290" s="80">
        <f t="shared" si="101"/>
        <v>43313.329953703702</v>
      </c>
      <c r="N290">
        <f t="shared" si="102"/>
        <v>2458331.5</v>
      </c>
      <c r="O290">
        <f t="shared" si="103"/>
        <v>7.9188888888888886</v>
      </c>
      <c r="P290">
        <f t="shared" si="109"/>
        <v>0.18580424366872006</v>
      </c>
      <c r="Q290">
        <f t="shared" si="110"/>
        <v>460.57766879084397</v>
      </c>
      <c r="R290">
        <f t="shared" si="111"/>
        <v>4.5776687908439726</v>
      </c>
      <c r="S290" s="10">
        <f t="shared" si="104"/>
        <v>21.140473190843974</v>
      </c>
      <c r="T290" s="4">
        <f t="shared" si="112"/>
        <v>18.562000000000001</v>
      </c>
      <c r="U290" s="4">
        <f t="shared" si="113"/>
        <v>4.6399999999999865E-2</v>
      </c>
      <c r="V290" s="4">
        <f t="shared" si="105"/>
        <v>18.580000000000002</v>
      </c>
      <c r="W290" s="4">
        <f t="shared" si="106"/>
        <v>18.670000000000002</v>
      </c>
      <c r="X290" s="4">
        <f t="shared" si="107"/>
        <v>18.490000000000002</v>
      </c>
      <c r="Y290" s="4">
        <f t="shared" si="114"/>
        <v>0.17999999999999972</v>
      </c>
      <c r="Z290" s="2">
        <f>ROW()</f>
        <v>290</v>
      </c>
      <c r="AA290" t="b">
        <f t="shared" si="115"/>
        <v>1</v>
      </c>
      <c r="AB290" s="4">
        <f t="shared" si="108"/>
        <v>18.600000000000001</v>
      </c>
      <c r="AC290" s="4" t="e">
        <f t="shared" si="116"/>
        <v>#N/A</v>
      </c>
      <c r="AD290" t="b">
        <f t="shared" si="117"/>
        <v>1</v>
      </c>
      <c r="AE290" s="2">
        <v>2</v>
      </c>
      <c r="AF290" s="4">
        <f t="shared" si="118"/>
        <v>-8.9999999999999858E-2</v>
      </c>
      <c r="AG290" s="4">
        <f t="shared" si="119"/>
        <v>8.9999999999999858E-2</v>
      </c>
      <c r="AH290" s="4">
        <f t="shared" si="124"/>
        <v>0.10583333333333329</v>
      </c>
      <c r="AI290" s="4" t="e">
        <f t="shared" si="120"/>
        <v>#N/A</v>
      </c>
      <c r="AJ290" s="2" t="str">
        <f t="shared" si="121"/>
        <v>August</v>
      </c>
      <c r="AK290" s="2" t="str">
        <f t="shared" si="122"/>
        <v>01</v>
      </c>
      <c r="AL290" s="81">
        <f t="shared" si="123"/>
        <v>1.3299537037037037</v>
      </c>
      <c r="AM290" s="81">
        <f>IF(AJ290='1Month'!$A$3,AL290,NA())</f>
        <v>1.3299537037037037</v>
      </c>
    </row>
    <row r="291" spans="1:39">
      <c r="A291" s="76">
        <v>43313</v>
      </c>
      <c r="B291" s="67">
        <v>0.33342592592592596</v>
      </c>
      <c r="C291" s="77">
        <v>43313</v>
      </c>
      <c r="D291" s="67">
        <v>4.1759259259259253E-2</v>
      </c>
      <c r="E291" s="68">
        <v>13.8</v>
      </c>
      <c r="F291" s="68">
        <v>4.9400000000000004</v>
      </c>
      <c r="G291" s="69">
        <v>18.670000000000002</v>
      </c>
      <c r="I291" s="69">
        <v>-49.5</v>
      </c>
      <c r="J291" s="69">
        <v>34.061999999999998</v>
      </c>
      <c r="K291" s="70">
        <v>82.5</v>
      </c>
      <c r="L291" s="4">
        <f t="shared" si="100"/>
        <v>18.560000000000002</v>
      </c>
      <c r="M291" s="80">
        <f t="shared" si="101"/>
        <v>43313.333425925928</v>
      </c>
      <c r="N291">
        <f t="shared" si="102"/>
        <v>2458331.5</v>
      </c>
      <c r="O291">
        <f t="shared" si="103"/>
        <v>8.0022222222222226</v>
      </c>
      <c r="P291">
        <f t="shared" si="109"/>
        <v>0.18580424366872006</v>
      </c>
      <c r="Q291">
        <f t="shared" si="110"/>
        <v>460.66123028328565</v>
      </c>
      <c r="R291">
        <f t="shared" si="111"/>
        <v>4.6612302832856471</v>
      </c>
      <c r="S291" s="10">
        <f t="shared" si="104"/>
        <v>21.224034683285648</v>
      </c>
      <c r="T291" s="4">
        <f t="shared" si="112"/>
        <v>18.524000000000004</v>
      </c>
      <c r="U291" s="4">
        <f t="shared" si="113"/>
        <v>4.4800000000001464E-2</v>
      </c>
      <c r="V291" s="4">
        <f t="shared" si="105"/>
        <v>18.54</v>
      </c>
      <c r="W291" s="4">
        <f t="shared" si="106"/>
        <v>18.64</v>
      </c>
      <c r="X291" s="4">
        <f t="shared" si="107"/>
        <v>18.45</v>
      </c>
      <c r="Y291" s="4">
        <f t="shared" si="114"/>
        <v>0.19000000000000128</v>
      </c>
      <c r="Z291" s="2">
        <f>ROW()</f>
        <v>291</v>
      </c>
      <c r="AA291" t="b">
        <f t="shared" si="115"/>
        <v>1</v>
      </c>
      <c r="AB291" s="4">
        <f t="shared" si="108"/>
        <v>18.560000000000002</v>
      </c>
      <c r="AC291" s="4" t="e">
        <f t="shared" si="116"/>
        <v>#N/A</v>
      </c>
      <c r="AD291" t="b">
        <f t="shared" si="117"/>
        <v>1</v>
      </c>
      <c r="AE291" s="2">
        <v>2</v>
      </c>
      <c r="AF291" s="4">
        <f t="shared" si="118"/>
        <v>-9.5000000000000639E-2</v>
      </c>
      <c r="AG291" s="4">
        <f t="shared" si="119"/>
        <v>9.5000000000000639E-2</v>
      </c>
      <c r="AH291" s="4">
        <f t="shared" si="124"/>
        <v>0.10666666666666676</v>
      </c>
      <c r="AI291" s="4" t="e">
        <f t="shared" si="120"/>
        <v>#N/A</v>
      </c>
      <c r="AJ291" s="2" t="str">
        <f t="shared" si="121"/>
        <v>August</v>
      </c>
      <c r="AK291" s="2" t="str">
        <f t="shared" si="122"/>
        <v>01</v>
      </c>
      <c r="AL291" s="81">
        <f t="shared" si="123"/>
        <v>1.333425925925926</v>
      </c>
      <c r="AM291" s="81">
        <f>IF(AJ291='1Month'!$A$3,AL291,NA())</f>
        <v>1.333425925925926</v>
      </c>
    </row>
    <row r="292" spans="1:39">
      <c r="A292" s="76">
        <v>43313</v>
      </c>
      <c r="B292" s="67">
        <v>0.33689814814814811</v>
      </c>
      <c r="C292" s="77">
        <v>43313</v>
      </c>
      <c r="D292" s="67">
        <v>4.5231481481481484E-2</v>
      </c>
      <c r="E292" s="68">
        <v>13.5</v>
      </c>
      <c r="F292" s="68">
        <v>4.9400000000000004</v>
      </c>
      <c r="G292" s="69">
        <v>18.63</v>
      </c>
      <c r="I292" s="69">
        <v>-49.5</v>
      </c>
      <c r="J292" s="69">
        <v>34.863999999999997</v>
      </c>
      <c r="K292" s="70">
        <v>82.5</v>
      </c>
      <c r="L292" s="4">
        <f t="shared" si="100"/>
        <v>18.52</v>
      </c>
      <c r="M292" s="80">
        <f t="shared" si="101"/>
        <v>43313.336898148147</v>
      </c>
      <c r="N292">
        <f t="shared" si="102"/>
        <v>2458331.5</v>
      </c>
      <c r="O292">
        <f t="shared" si="103"/>
        <v>8.0855555555555547</v>
      </c>
      <c r="P292">
        <f t="shared" si="109"/>
        <v>0.18580424366872006</v>
      </c>
      <c r="Q292">
        <f t="shared" si="110"/>
        <v>460.74479177572732</v>
      </c>
      <c r="R292">
        <f t="shared" si="111"/>
        <v>4.7447917757273217</v>
      </c>
      <c r="S292" s="10">
        <f t="shared" si="104"/>
        <v>21.307596175727323</v>
      </c>
      <c r="T292" s="4">
        <f t="shared" si="112"/>
        <v>18.488</v>
      </c>
      <c r="U292" s="4">
        <f t="shared" si="113"/>
        <v>4.2400000000000659E-2</v>
      </c>
      <c r="V292" s="4">
        <f t="shared" si="105"/>
        <v>18.505000000000003</v>
      </c>
      <c r="W292" s="4">
        <f t="shared" si="106"/>
        <v>18.600000000000001</v>
      </c>
      <c r="X292" s="4">
        <f t="shared" si="107"/>
        <v>18.420000000000002</v>
      </c>
      <c r="Y292" s="4">
        <f t="shared" si="114"/>
        <v>0.17999999999999972</v>
      </c>
      <c r="Z292" s="2">
        <f>ROW()</f>
        <v>292</v>
      </c>
      <c r="AA292" t="b">
        <f t="shared" si="115"/>
        <v>1</v>
      </c>
      <c r="AB292" s="4">
        <f t="shared" si="108"/>
        <v>18.52</v>
      </c>
      <c r="AC292" s="4" t="e">
        <f t="shared" si="116"/>
        <v>#N/A</v>
      </c>
      <c r="AD292" t="b">
        <f t="shared" si="117"/>
        <v>1</v>
      </c>
      <c r="AE292" s="2">
        <v>2</v>
      </c>
      <c r="AF292" s="4">
        <f t="shared" si="118"/>
        <v>-8.9999999999999858E-2</v>
      </c>
      <c r="AG292" s="4">
        <f t="shared" si="119"/>
        <v>8.9999999999999858E-2</v>
      </c>
      <c r="AH292" s="4">
        <f t="shared" si="124"/>
        <v>0.10666666666666676</v>
      </c>
      <c r="AI292" s="4" t="e">
        <f t="shared" si="120"/>
        <v>#N/A</v>
      </c>
      <c r="AJ292" s="2" t="str">
        <f t="shared" si="121"/>
        <v>August</v>
      </c>
      <c r="AK292" s="2" t="str">
        <f t="shared" si="122"/>
        <v>01</v>
      </c>
      <c r="AL292" s="81">
        <f t="shared" si="123"/>
        <v>1.3368981481481481</v>
      </c>
      <c r="AM292" s="81">
        <f>IF(AJ292='1Month'!$A$3,AL292,NA())</f>
        <v>1.3368981481481481</v>
      </c>
    </row>
    <row r="293" spans="1:39">
      <c r="A293" s="76">
        <v>43313</v>
      </c>
      <c r="B293" s="67">
        <v>0.34037037037037038</v>
      </c>
      <c r="C293" s="77">
        <v>43313</v>
      </c>
      <c r="D293" s="67">
        <v>4.87037037037037E-2</v>
      </c>
      <c r="E293" s="68">
        <v>13.2</v>
      </c>
      <c r="F293" s="68">
        <v>4.9400000000000004</v>
      </c>
      <c r="G293" s="69">
        <v>18.600000000000001</v>
      </c>
      <c r="I293" s="69">
        <v>-49.6</v>
      </c>
      <c r="J293" s="69">
        <v>35.654000000000003</v>
      </c>
      <c r="K293" s="70">
        <v>82.4</v>
      </c>
      <c r="L293" s="4">
        <f t="shared" si="100"/>
        <v>18.490000000000002</v>
      </c>
      <c r="M293" s="80">
        <f t="shared" si="101"/>
        <v>43313.340370370373</v>
      </c>
      <c r="N293">
        <f t="shared" si="102"/>
        <v>2458331.5</v>
      </c>
      <c r="O293">
        <f t="shared" si="103"/>
        <v>8.1688888888888886</v>
      </c>
      <c r="P293">
        <f t="shared" si="109"/>
        <v>0.18580424366872006</v>
      </c>
      <c r="Q293">
        <f t="shared" si="110"/>
        <v>460.828353268169</v>
      </c>
      <c r="R293">
        <f t="shared" si="111"/>
        <v>4.8283532681689962</v>
      </c>
      <c r="S293" s="10">
        <f t="shared" si="104"/>
        <v>21.391157668168997</v>
      </c>
      <c r="T293" s="4">
        <f t="shared" si="112"/>
        <v>18.452000000000002</v>
      </c>
      <c r="U293" s="4">
        <f t="shared" si="113"/>
        <v>4.2400000000000659E-2</v>
      </c>
      <c r="V293" s="4">
        <f t="shared" si="105"/>
        <v>18.47</v>
      </c>
      <c r="W293" s="4">
        <f t="shared" si="106"/>
        <v>18.560000000000002</v>
      </c>
      <c r="X293" s="4">
        <f t="shared" si="107"/>
        <v>18.38</v>
      </c>
      <c r="Y293" s="4">
        <f t="shared" si="114"/>
        <v>0.18000000000000327</v>
      </c>
      <c r="Z293" s="2">
        <f>ROW()</f>
        <v>293</v>
      </c>
      <c r="AA293" t="b">
        <f t="shared" si="115"/>
        <v>1</v>
      </c>
      <c r="AB293" s="4">
        <f t="shared" si="108"/>
        <v>18.490000000000002</v>
      </c>
      <c r="AC293" s="4" t="e">
        <f t="shared" si="116"/>
        <v>#N/A</v>
      </c>
      <c r="AD293" t="b">
        <f t="shared" si="117"/>
        <v>1</v>
      </c>
      <c r="AE293" s="2">
        <v>2</v>
      </c>
      <c r="AF293" s="4">
        <f t="shared" si="118"/>
        <v>-9.0000000000001634E-2</v>
      </c>
      <c r="AG293" s="4">
        <f t="shared" si="119"/>
        <v>9.0000000000001634E-2</v>
      </c>
      <c r="AH293" s="4">
        <f t="shared" si="124"/>
        <v>0.10583333333333389</v>
      </c>
      <c r="AI293" s="4" t="e">
        <f t="shared" si="120"/>
        <v>#N/A</v>
      </c>
      <c r="AJ293" s="2" t="str">
        <f t="shared" si="121"/>
        <v>August</v>
      </c>
      <c r="AK293" s="2" t="str">
        <f t="shared" si="122"/>
        <v>01</v>
      </c>
      <c r="AL293" s="81">
        <f t="shared" si="123"/>
        <v>1.3403703703703704</v>
      </c>
      <c r="AM293" s="81">
        <f>IF(AJ293='1Month'!$A$3,AL293,NA())</f>
        <v>1.3403703703703704</v>
      </c>
    </row>
    <row r="294" spans="1:39">
      <c r="A294" s="76">
        <v>43313</v>
      </c>
      <c r="B294" s="67">
        <v>0.34384259259259259</v>
      </c>
      <c r="C294" s="77">
        <v>43313</v>
      </c>
      <c r="D294" s="67">
        <v>5.2175925925925924E-2</v>
      </c>
      <c r="E294" s="68">
        <v>13.2</v>
      </c>
      <c r="F294" s="68">
        <v>4.9400000000000004</v>
      </c>
      <c r="G294" s="69">
        <v>18.559999999999999</v>
      </c>
      <c r="I294" s="69">
        <v>-49.6</v>
      </c>
      <c r="J294" s="69">
        <v>36.432000000000002</v>
      </c>
      <c r="K294" s="70">
        <v>82.4</v>
      </c>
      <c r="L294" s="4">
        <f t="shared" si="100"/>
        <v>18.45</v>
      </c>
      <c r="M294" s="80">
        <f t="shared" si="101"/>
        <v>43313.343842592592</v>
      </c>
      <c r="N294">
        <f t="shared" si="102"/>
        <v>2458331.5</v>
      </c>
      <c r="O294">
        <f t="shared" si="103"/>
        <v>8.2522222222222226</v>
      </c>
      <c r="P294">
        <f t="shared" si="109"/>
        <v>0.18580424366872006</v>
      </c>
      <c r="Q294">
        <f t="shared" si="110"/>
        <v>460.91191476061067</v>
      </c>
      <c r="R294">
        <f t="shared" si="111"/>
        <v>4.9119147606106708</v>
      </c>
      <c r="S294" s="10">
        <f t="shared" si="104"/>
        <v>21.474719160610672</v>
      </c>
      <c r="T294" s="4">
        <f t="shared" si="112"/>
        <v>18.417999999999999</v>
      </c>
      <c r="U294" s="4">
        <f t="shared" si="113"/>
        <v>4.2400000000000659E-2</v>
      </c>
      <c r="V294" s="4">
        <f t="shared" si="105"/>
        <v>18.435000000000002</v>
      </c>
      <c r="W294" s="4">
        <f t="shared" si="106"/>
        <v>18.52</v>
      </c>
      <c r="X294" s="4">
        <f t="shared" si="107"/>
        <v>18.350000000000001</v>
      </c>
      <c r="Y294" s="4">
        <f t="shared" si="114"/>
        <v>0.16999999999999815</v>
      </c>
      <c r="Z294" s="2">
        <f>ROW()</f>
        <v>294</v>
      </c>
      <c r="AA294" t="b">
        <f t="shared" si="115"/>
        <v>1</v>
      </c>
      <c r="AB294" s="4">
        <f t="shared" si="108"/>
        <v>18.45</v>
      </c>
      <c r="AC294" s="4" t="e">
        <f t="shared" si="116"/>
        <v>#N/A</v>
      </c>
      <c r="AD294" t="b">
        <f t="shared" si="117"/>
        <v>1</v>
      </c>
      <c r="AE294" s="2">
        <v>2</v>
      </c>
      <c r="AF294" s="4">
        <f t="shared" si="118"/>
        <v>-8.4999999999999076E-2</v>
      </c>
      <c r="AG294" s="4">
        <f t="shared" si="119"/>
        <v>8.4999999999999076E-2</v>
      </c>
      <c r="AH294" s="4">
        <f t="shared" si="124"/>
        <v>0.10416666666666696</v>
      </c>
      <c r="AI294" s="4" t="e">
        <f t="shared" si="120"/>
        <v>#N/A</v>
      </c>
      <c r="AJ294" s="2" t="str">
        <f t="shared" si="121"/>
        <v>August</v>
      </c>
      <c r="AK294" s="2" t="str">
        <f t="shared" si="122"/>
        <v>01</v>
      </c>
      <c r="AL294" s="81">
        <f t="shared" si="123"/>
        <v>1.3438425925925925</v>
      </c>
      <c r="AM294" s="81">
        <f>IF(AJ294='1Month'!$A$3,AL294,NA())</f>
        <v>1.3438425925925925</v>
      </c>
    </row>
    <row r="295" spans="1:39">
      <c r="A295" s="76">
        <v>43313</v>
      </c>
      <c r="B295" s="67">
        <v>0.3473148148148148</v>
      </c>
      <c r="C295" s="77">
        <v>43313</v>
      </c>
      <c r="D295" s="67">
        <v>5.5648148148148148E-2</v>
      </c>
      <c r="E295" s="68">
        <v>13.2</v>
      </c>
      <c r="F295" s="68">
        <v>4.9400000000000004</v>
      </c>
      <c r="G295" s="69">
        <v>18.53</v>
      </c>
      <c r="I295" s="69">
        <v>-49.6</v>
      </c>
      <c r="J295" s="69">
        <v>37.198</v>
      </c>
      <c r="K295" s="70">
        <v>82.4</v>
      </c>
      <c r="L295" s="4">
        <f t="shared" si="100"/>
        <v>18.420000000000002</v>
      </c>
      <c r="M295" s="80">
        <f t="shared" si="101"/>
        <v>43313.347314814811</v>
      </c>
      <c r="N295">
        <f t="shared" si="102"/>
        <v>2458331.5</v>
      </c>
      <c r="O295">
        <f t="shared" si="103"/>
        <v>8.3355555555555547</v>
      </c>
      <c r="P295">
        <f t="shared" si="109"/>
        <v>0.18580424366872006</v>
      </c>
      <c r="Q295">
        <f t="shared" si="110"/>
        <v>460.99547625305229</v>
      </c>
      <c r="R295">
        <f t="shared" si="111"/>
        <v>4.9954762530522885</v>
      </c>
      <c r="S295" s="10">
        <f t="shared" si="104"/>
        <v>21.558280653052289</v>
      </c>
      <c r="T295" s="4">
        <f t="shared" si="112"/>
        <v>18.383999999999997</v>
      </c>
      <c r="U295" s="4">
        <f t="shared" si="113"/>
        <v>4.0799999999999413E-2</v>
      </c>
      <c r="V295" s="4">
        <f t="shared" si="105"/>
        <v>18.399999999999999</v>
      </c>
      <c r="W295" s="4">
        <f t="shared" si="106"/>
        <v>18.490000000000002</v>
      </c>
      <c r="X295" s="4">
        <f t="shared" si="107"/>
        <v>18.32</v>
      </c>
      <c r="Y295" s="4">
        <f t="shared" si="114"/>
        <v>0.17000000000000171</v>
      </c>
      <c r="Z295" s="2">
        <f>ROW()</f>
        <v>295</v>
      </c>
      <c r="AA295" t="b">
        <f t="shared" si="115"/>
        <v>1</v>
      </c>
      <c r="AB295" s="4">
        <f t="shared" si="108"/>
        <v>18.420000000000002</v>
      </c>
      <c r="AC295" s="4" t="e">
        <f t="shared" si="116"/>
        <v>#N/A</v>
      </c>
      <c r="AD295" t="b">
        <f t="shared" si="117"/>
        <v>1</v>
      </c>
      <c r="AE295" s="2">
        <v>2</v>
      </c>
      <c r="AF295" s="4">
        <f t="shared" si="118"/>
        <v>-8.5000000000000853E-2</v>
      </c>
      <c r="AG295" s="4">
        <f t="shared" si="119"/>
        <v>8.5000000000000853E-2</v>
      </c>
      <c r="AH295" s="4">
        <f t="shared" si="124"/>
        <v>0.10333333333333379</v>
      </c>
      <c r="AI295" s="4" t="e">
        <f t="shared" si="120"/>
        <v>#N/A</v>
      </c>
      <c r="AJ295" s="2" t="str">
        <f t="shared" si="121"/>
        <v>August</v>
      </c>
      <c r="AK295" s="2" t="str">
        <f t="shared" si="122"/>
        <v>01</v>
      </c>
      <c r="AL295" s="81">
        <f t="shared" si="123"/>
        <v>1.3473148148148149</v>
      </c>
      <c r="AM295" s="81">
        <f>IF(AJ295='1Month'!$A$3,AL295,NA())</f>
        <v>1.3473148148148149</v>
      </c>
    </row>
    <row r="296" spans="1:39">
      <c r="A296" s="76">
        <v>43313</v>
      </c>
      <c r="B296" s="67">
        <v>0.35078703703703701</v>
      </c>
      <c r="C296" s="77">
        <v>43313</v>
      </c>
      <c r="D296" s="67">
        <v>5.9120370370370372E-2</v>
      </c>
      <c r="E296" s="68">
        <v>12.8</v>
      </c>
      <c r="F296" s="68">
        <v>4.9400000000000004</v>
      </c>
      <c r="G296" s="69">
        <v>18.489999999999998</v>
      </c>
      <c r="I296" s="69">
        <v>-49.7</v>
      </c>
      <c r="J296" s="69">
        <v>37.950000000000003</v>
      </c>
      <c r="K296" s="70">
        <v>82.4</v>
      </c>
      <c r="L296" s="4">
        <f t="shared" si="100"/>
        <v>18.38</v>
      </c>
      <c r="M296" s="80">
        <f t="shared" si="101"/>
        <v>43313.350787037038</v>
      </c>
      <c r="N296">
        <f t="shared" si="102"/>
        <v>2458331.5</v>
      </c>
      <c r="O296">
        <f t="shared" si="103"/>
        <v>8.4188888888888886</v>
      </c>
      <c r="P296">
        <f t="shared" si="109"/>
        <v>0.18580424366872006</v>
      </c>
      <c r="Q296">
        <f t="shared" si="110"/>
        <v>461.07903774549396</v>
      </c>
      <c r="R296">
        <f t="shared" si="111"/>
        <v>5.079037745493963</v>
      </c>
      <c r="S296" s="10">
        <f t="shared" si="104"/>
        <v>21.641842145493964</v>
      </c>
      <c r="T296" s="4">
        <f t="shared" si="112"/>
        <v>18.351999999999997</v>
      </c>
      <c r="U296" s="4">
        <f t="shared" si="113"/>
        <v>3.8399999999999324E-2</v>
      </c>
      <c r="V296" s="4">
        <f t="shared" si="105"/>
        <v>18.365000000000002</v>
      </c>
      <c r="W296" s="4">
        <f t="shared" si="106"/>
        <v>18.45</v>
      </c>
      <c r="X296" s="4">
        <f t="shared" si="107"/>
        <v>18.29</v>
      </c>
      <c r="Y296" s="4">
        <f t="shared" si="114"/>
        <v>0.16000000000000014</v>
      </c>
      <c r="Z296" s="2">
        <f>ROW()</f>
        <v>296</v>
      </c>
      <c r="AA296" t="b">
        <f t="shared" si="115"/>
        <v>1</v>
      </c>
      <c r="AB296" s="4">
        <f t="shared" si="108"/>
        <v>18.38</v>
      </c>
      <c r="AC296" s="4" t="e">
        <f t="shared" si="116"/>
        <v>#N/A</v>
      </c>
      <c r="AD296" t="b">
        <f t="shared" si="117"/>
        <v>1</v>
      </c>
      <c r="AE296" s="2">
        <v>2</v>
      </c>
      <c r="AF296" s="4">
        <f t="shared" si="118"/>
        <v>-8.0000000000000071E-2</v>
      </c>
      <c r="AG296" s="4">
        <f t="shared" si="119"/>
        <v>8.0000000000000071E-2</v>
      </c>
      <c r="AH296" s="4">
        <f t="shared" si="124"/>
        <v>0.10166666666666686</v>
      </c>
      <c r="AI296" s="4" t="e">
        <f t="shared" si="120"/>
        <v>#N/A</v>
      </c>
      <c r="AJ296" s="2" t="str">
        <f t="shared" si="121"/>
        <v>August</v>
      </c>
      <c r="AK296" s="2" t="str">
        <f t="shared" si="122"/>
        <v>01</v>
      </c>
      <c r="AL296" s="81">
        <f t="shared" si="123"/>
        <v>1.350787037037037</v>
      </c>
      <c r="AM296" s="81">
        <f>IF(AJ296='1Month'!$A$3,AL296,NA())</f>
        <v>1.350787037037037</v>
      </c>
    </row>
    <row r="297" spans="1:39">
      <c r="A297" s="76">
        <v>43313</v>
      </c>
      <c r="B297" s="67">
        <v>0.35425925925925927</v>
      </c>
      <c r="C297" s="77">
        <v>43313</v>
      </c>
      <c r="D297" s="67">
        <v>6.2592592592592589E-2</v>
      </c>
      <c r="E297" s="68">
        <v>12.8</v>
      </c>
      <c r="F297" s="68">
        <v>4.9400000000000004</v>
      </c>
      <c r="G297" s="69">
        <v>18.46</v>
      </c>
      <c r="I297" s="69">
        <v>-49.7</v>
      </c>
      <c r="J297" s="69">
        <v>38.689</v>
      </c>
      <c r="K297" s="70">
        <v>82.3</v>
      </c>
      <c r="L297" s="4">
        <f t="shared" si="100"/>
        <v>18.350000000000001</v>
      </c>
      <c r="M297" s="80">
        <f t="shared" si="101"/>
        <v>43313.354259259257</v>
      </c>
      <c r="N297">
        <f t="shared" si="102"/>
        <v>2458331.5</v>
      </c>
      <c r="O297">
        <f t="shared" si="103"/>
        <v>8.5022222222222226</v>
      </c>
      <c r="P297">
        <f t="shared" si="109"/>
        <v>0.18580424366872006</v>
      </c>
      <c r="Q297">
        <f t="shared" si="110"/>
        <v>461.16259923793564</v>
      </c>
      <c r="R297">
        <f t="shared" si="111"/>
        <v>5.1625992379356376</v>
      </c>
      <c r="S297" s="10">
        <f t="shared" si="104"/>
        <v>21.725403637935639</v>
      </c>
      <c r="T297" s="4">
        <f t="shared" si="112"/>
        <v>18.318000000000001</v>
      </c>
      <c r="U297" s="4">
        <f t="shared" si="113"/>
        <v>3.8400000000000031E-2</v>
      </c>
      <c r="V297" s="4">
        <f t="shared" si="105"/>
        <v>18.335000000000001</v>
      </c>
      <c r="W297" s="4">
        <f t="shared" si="106"/>
        <v>18.420000000000002</v>
      </c>
      <c r="X297" s="4">
        <f t="shared" si="107"/>
        <v>18.25</v>
      </c>
      <c r="Y297" s="4">
        <f t="shared" si="114"/>
        <v>0.17000000000000171</v>
      </c>
      <c r="Z297" s="2">
        <f>ROW()</f>
        <v>297</v>
      </c>
      <c r="AA297" t="b">
        <f t="shared" si="115"/>
        <v>1</v>
      </c>
      <c r="AB297" s="4">
        <f t="shared" si="108"/>
        <v>18.350000000000001</v>
      </c>
      <c r="AC297" s="4" t="e">
        <f t="shared" si="116"/>
        <v>#N/A</v>
      </c>
      <c r="AD297" t="b">
        <f t="shared" si="117"/>
        <v>1</v>
      </c>
      <c r="AE297" s="2">
        <v>2</v>
      </c>
      <c r="AF297" s="4">
        <f t="shared" si="118"/>
        <v>-8.5000000000000853E-2</v>
      </c>
      <c r="AG297" s="4">
        <f t="shared" si="119"/>
        <v>8.5000000000000853E-2</v>
      </c>
      <c r="AH297" s="4">
        <f t="shared" si="124"/>
        <v>0.1008333333333334</v>
      </c>
      <c r="AI297" s="4" t="e">
        <f t="shared" si="120"/>
        <v>#N/A</v>
      </c>
      <c r="AJ297" s="2" t="str">
        <f t="shared" si="121"/>
        <v>August</v>
      </c>
      <c r="AK297" s="2" t="str">
        <f t="shared" si="122"/>
        <v>01</v>
      </c>
      <c r="AL297" s="81">
        <f t="shared" si="123"/>
        <v>1.3542592592592593</v>
      </c>
      <c r="AM297" s="81">
        <f>IF(AJ297='1Month'!$A$3,AL297,NA())</f>
        <v>1.3542592592592593</v>
      </c>
    </row>
    <row r="298" spans="1:39">
      <c r="A298" s="76">
        <v>43313</v>
      </c>
      <c r="B298" s="67">
        <v>0.35773148148148143</v>
      </c>
      <c r="C298" s="77">
        <v>43313</v>
      </c>
      <c r="D298" s="67">
        <v>6.6064814814814812E-2</v>
      </c>
      <c r="E298" s="68">
        <v>12.8</v>
      </c>
      <c r="F298" s="68">
        <v>4.9400000000000004</v>
      </c>
      <c r="G298" s="69">
        <v>18.43</v>
      </c>
      <c r="I298" s="69">
        <v>-49.8</v>
      </c>
      <c r="J298" s="69">
        <v>39.411999999999999</v>
      </c>
      <c r="K298" s="70">
        <v>82.3</v>
      </c>
      <c r="L298" s="4">
        <f t="shared" si="100"/>
        <v>18.32</v>
      </c>
      <c r="M298" s="80">
        <f t="shared" si="101"/>
        <v>43313.357731481483</v>
      </c>
      <c r="N298">
        <f t="shared" si="102"/>
        <v>2458331.5</v>
      </c>
      <c r="O298">
        <f t="shared" si="103"/>
        <v>8.5855555555555547</v>
      </c>
      <c r="P298">
        <f t="shared" si="109"/>
        <v>0.18580424366872006</v>
      </c>
      <c r="Q298">
        <f t="shared" si="110"/>
        <v>461.24616073037731</v>
      </c>
      <c r="R298">
        <f t="shared" si="111"/>
        <v>5.2461607303773121</v>
      </c>
      <c r="S298" s="10">
        <f t="shared" si="104"/>
        <v>21.808965130377313</v>
      </c>
      <c r="T298" s="4">
        <f t="shared" si="112"/>
        <v>18.284000000000002</v>
      </c>
      <c r="U298" s="4">
        <f t="shared" si="113"/>
        <v>4.3199999999999503E-2</v>
      </c>
      <c r="V298" s="4">
        <f t="shared" si="105"/>
        <v>18.305</v>
      </c>
      <c r="W298" s="4">
        <f t="shared" si="106"/>
        <v>18.38</v>
      </c>
      <c r="X298" s="4">
        <f t="shared" si="107"/>
        <v>18.21</v>
      </c>
      <c r="Y298" s="4">
        <f t="shared" si="114"/>
        <v>0.16999999999999815</v>
      </c>
      <c r="Z298" s="2">
        <f>ROW()</f>
        <v>298</v>
      </c>
      <c r="AA298" t="b">
        <f t="shared" si="115"/>
        <v>1</v>
      </c>
      <c r="AB298" s="4">
        <f t="shared" si="108"/>
        <v>18.32</v>
      </c>
      <c r="AC298" s="4" t="e">
        <f t="shared" si="116"/>
        <v>#N/A</v>
      </c>
      <c r="AD298" t="b">
        <f t="shared" si="117"/>
        <v>1</v>
      </c>
      <c r="AE298" s="2">
        <v>2</v>
      </c>
      <c r="AF298" s="4">
        <f t="shared" si="118"/>
        <v>-8.4999999999999076E-2</v>
      </c>
      <c r="AG298" s="4">
        <f t="shared" si="119"/>
        <v>8.4999999999999076E-2</v>
      </c>
      <c r="AH298" s="4">
        <f t="shared" si="124"/>
        <v>0.10000000000000024</v>
      </c>
      <c r="AI298" s="4" t="e">
        <f t="shared" si="120"/>
        <v>#N/A</v>
      </c>
      <c r="AJ298" s="2" t="str">
        <f t="shared" si="121"/>
        <v>August</v>
      </c>
      <c r="AK298" s="2" t="str">
        <f t="shared" si="122"/>
        <v>01</v>
      </c>
      <c r="AL298" s="81">
        <f t="shared" si="123"/>
        <v>1.3577314814814814</v>
      </c>
      <c r="AM298" s="81">
        <f>IF(AJ298='1Month'!$A$3,AL298,NA())</f>
        <v>1.3577314814814814</v>
      </c>
    </row>
    <row r="299" spans="1:39">
      <c r="A299" s="76">
        <v>43313</v>
      </c>
      <c r="B299" s="67">
        <v>0.36120370370370369</v>
      </c>
      <c r="C299" s="77">
        <v>43313</v>
      </c>
      <c r="D299" s="67">
        <v>6.9537037037037036E-2</v>
      </c>
      <c r="E299" s="68">
        <v>12.8</v>
      </c>
      <c r="F299" s="68">
        <v>4.9400000000000004</v>
      </c>
      <c r="G299" s="69">
        <v>18.399999999999999</v>
      </c>
      <c r="I299" s="69">
        <v>-49.8</v>
      </c>
      <c r="J299" s="69">
        <v>40.121000000000002</v>
      </c>
      <c r="K299" s="70">
        <v>82.3</v>
      </c>
      <c r="L299" s="4">
        <f t="shared" si="100"/>
        <v>18.29</v>
      </c>
      <c r="M299" s="80">
        <f t="shared" si="101"/>
        <v>43313.361203703702</v>
      </c>
      <c r="N299">
        <f t="shared" si="102"/>
        <v>2458331.5</v>
      </c>
      <c r="O299">
        <f t="shared" si="103"/>
        <v>8.6688888888888886</v>
      </c>
      <c r="P299">
        <f t="shared" si="109"/>
        <v>0.18580424366872006</v>
      </c>
      <c r="Q299">
        <f t="shared" si="110"/>
        <v>461.32972222281899</v>
      </c>
      <c r="R299">
        <f t="shared" si="111"/>
        <v>5.3297222228189867</v>
      </c>
      <c r="S299" s="10">
        <f t="shared" si="104"/>
        <v>21.892526622818988</v>
      </c>
      <c r="T299" s="4">
        <f t="shared" si="112"/>
        <v>18.25</v>
      </c>
      <c r="U299" s="4">
        <f t="shared" si="113"/>
        <v>4.3999999999999775E-2</v>
      </c>
      <c r="V299" s="4">
        <f t="shared" si="105"/>
        <v>18.27</v>
      </c>
      <c r="W299" s="4">
        <f t="shared" si="106"/>
        <v>18.350000000000001</v>
      </c>
      <c r="X299" s="4">
        <f t="shared" si="107"/>
        <v>18.18</v>
      </c>
      <c r="Y299" s="4">
        <f t="shared" si="114"/>
        <v>0.17000000000000171</v>
      </c>
      <c r="Z299" s="2">
        <f>ROW()</f>
        <v>299</v>
      </c>
      <c r="AA299" t="b">
        <f t="shared" si="115"/>
        <v>1</v>
      </c>
      <c r="AB299" s="4">
        <f t="shared" si="108"/>
        <v>18.29</v>
      </c>
      <c r="AC299" s="4" t="e">
        <f t="shared" si="116"/>
        <v>#N/A</v>
      </c>
      <c r="AD299" t="b">
        <f t="shared" si="117"/>
        <v>1</v>
      </c>
      <c r="AE299" s="2">
        <v>2</v>
      </c>
      <c r="AF299" s="4">
        <f t="shared" si="118"/>
        <v>-8.5000000000000853E-2</v>
      </c>
      <c r="AG299" s="4">
        <f t="shared" si="119"/>
        <v>8.5000000000000853E-2</v>
      </c>
      <c r="AH299" s="4">
        <f t="shared" si="124"/>
        <v>9.9166666666666473E-2</v>
      </c>
      <c r="AI299" s="4" t="e">
        <f t="shared" si="120"/>
        <v>#N/A</v>
      </c>
      <c r="AJ299" s="2" t="str">
        <f t="shared" si="121"/>
        <v>August</v>
      </c>
      <c r="AK299" s="2" t="str">
        <f t="shared" si="122"/>
        <v>01</v>
      </c>
      <c r="AL299" s="81">
        <f t="shared" si="123"/>
        <v>1.3612037037037037</v>
      </c>
      <c r="AM299" s="81">
        <f>IF(AJ299='1Month'!$A$3,AL299,NA())</f>
        <v>1.3612037037037037</v>
      </c>
    </row>
    <row r="300" spans="1:39">
      <c r="A300" s="76">
        <v>43313</v>
      </c>
      <c r="B300" s="67">
        <v>0.36467592592592596</v>
      </c>
      <c r="C300" s="77">
        <v>43313</v>
      </c>
      <c r="D300" s="67">
        <v>7.300925925925926E-2</v>
      </c>
      <c r="E300" s="68">
        <v>12.8</v>
      </c>
      <c r="F300" s="68">
        <v>4.9400000000000004</v>
      </c>
      <c r="G300" s="69">
        <v>18.36</v>
      </c>
      <c r="I300" s="69">
        <v>-49.8</v>
      </c>
      <c r="J300" s="69">
        <v>40.814</v>
      </c>
      <c r="K300" s="70">
        <v>82.2</v>
      </c>
      <c r="L300" s="4">
        <f t="shared" si="100"/>
        <v>18.25</v>
      </c>
      <c r="M300" s="80">
        <f t="shared" si="101"/>
        <v>43313.364675925928</v>
      </c>
      <c r="N300">
        <f t="shared" si="102"/>
        <v>2458331.5</v>
      </c>
      <c r="O300">
        <f t="shared" si="103"/>
        <v>8.7522222222222226</v>
      </c>
      <c r="P300">
        <f t="shared" si="109"/>
        <v>0.18580424366872006</v>
      </c>
      <c r="Q300">
        <f t="shared" si="110"/>
        <v>461.41328371526066</v>
      </c>
      <c r="R300">
        <f t="shared" si="111"/>
        <v>5.4132837152606612</v>
      </c>
      <c r="S300" s="10">
        <f t="shared" si="104"/>
        <v>21.976088115260662</v>
      </c>
      <c r="T300" s="4">
        <f t="shared" si="112"/>
        <v>18.216000000000001</v>
      </c>
      <c r="U300" s="4">
        <f t="shared" si="113"/>
        <v>4.3199999999999503E-2</v>
      </c>
      <c r="V300" s="4">
        <f t="shared" si="105"/>
        <v>18.23</v>
      </c>
      <c r="W300" s="4">
        <f t="shared" si="106"/>
        <v>18.32</v>
      </c>
      <c r="X300" s="4">
        <f t="shared" si="107"/>
        <v>18.150000000000002</v>
      </c>
      <c r="Y300" s="4">
        <f t="shared" si="114"/>
        <v>0.16999999999999815</v>
      </c>
      <c r="Z300" s="2">
        <f>ROW()</f>
        <v>300</v>
      </c>
      <c r="AA300" t="b">
        <f t="shared" si="115"/>
        <v>1</v>
      </c>
      <c r="AB300" s="4">
        <f t="shared" si="108"/>
        <v>18.25</v>
      </c>
      <c r="AC300" s="4" t="e">
        <f t="shared" si="116"/>
        <v>#N/A</v>
      </c>
      <c r="AD300" t="b">
        <f t="shared" si="117"/>
        <v>1</v>
      </c>
      <c r="AE300" s="2">
        <v>2</v>
      </c>
      <c r="AF300" s="4">
        <f t="shared" si="118"/>
        <v>-8.4999999999999076E-2</v>
      </c>
      <c r="AG300" s="4">
        <f t="shared" si="119"/>
        <v>8.4999999999999076E-2</v>
      </c>
      <c r="AH300" s="4">
        <f t="shared" si="124"/>
        <v>9.7499999999999851E-2</v>
      </c>
      <c r="AI300" s="4" t="e">
        <f t="shared" si="120"/>
        <v>#N/A</v>
      </c>
      <c r="AJ300" s="2" t="str">
        <f t="shared" si="121"/>
        <v>August</v>
      </c>
      <c r="AK300" s="2" t="str">
        <f t="shared" si="122"/>
        <v>01</v>
      </c>
      <c r="AL300" s="81">
        <f t="shared" si="123"/>
        <v>1.364675925925926</v>
      </c>
      <c r="AM300" s="81">
        <f>IF(AJ300='1Month'!$A$3,AL300,NA())</f>
        <v>1.364675925925926</v>
      </c>
    </row>
    <row r="301" spans="1:39">
      <c r="A301" s="76">
        <v>43313</v>
      </c>
      <c r="B301" s="67">
        <v>0.36814814814814811</v>
      </c>
      <c r="C301" s="77">
        <v>43313</v>
      </c>
      <c r="D301" s="67">
        <v>7.6481481481481484E-2</v>
      </c>
      <c r="E301" s="68">
        <v>12.8</v>
      </c>
      <c r="F301" s="68">
        <v>4.9400000000000004</v>
      </c>
      <c r="G301" s="69">
        <v>18.32</v>
      </c>
      <c r="I301" s="69">
        <v>-49.9</v>
      </c>
      <c r="J301" s="69">
        <v>41.49</v>
      </c>
      <c r="K301" s="70">
        <v>82.2</v>
      </c>
      <c r="L301" s="4">
        <f t="shared" si="100"/>
        <v>18.21</v>
      </c>
      <c r="M301" s="80">
        <f t="shared" si="101"/>
        <v>43313.368148148147</v>
      </c>
      <c r="N301">
        <f t="shared" si="102"/>
        <v>2458331.5</v>
      </c>
      <c r="O301">
        <f t="shared" si="103"/>
        <v>8.8355555555555547</v>
      </c>
      <c r="P301">
        <f t="shared" si="109"/>
        <v>0.18580424366872006</v>
      </c>
      <c r="Q301">
        <f t="shared" si="110"/>
        <v>461.49684520770234</v>
      </c>
      <c r="R301">
        <f t="shared" si="111"/>
        <v>5.4968452077023358</v>
      </c>
      <c r="S301" s="10">
        <f t="shared" si="104"/>
        <v>22.059649607702337</v>
      </c>
      <c r="T301" s="4">
        <f t="shared" si="112"/>
        <v>18.184000000000001</v>
      </c>
      <c r="U301" s="4">
        <f t="shared" si="113"/>
        <v>3.6800000000000208E-2</v>
      </c>
      <c r="V301" s="4">
        <f t="shared" si="105"/>
        <v>18.195</v>
      </c>
      <c r="W301" s="4">
        <f t="shared" si="106"/>
        <v>18.29</v>
      </c>
      <c r="X301" s="4">
        <f t="shared" si="107"/>
        <v>18.13</v>
      </c>
      <c r="Y301" s="4">
        <f t="shared" si="114"/>
        <v>0.16000000000000014</v>
      </c>
      <c r="Z301" s="2">
        <f>ROW()</f>
        <v>301</v>
      </c>
      <c r="AA301" t="b">
        <f t="shared" si="115"/>
        <v>1</v>
      </c>
      <c r="AB301" s="4">
        <f t="shared" si="108"/>
        <v>18.21</v>
      </c>
      <c r="AC301" s="4" t="e">
        <f t="shared" si="116"/>
        <v>#N/A</v>
      </c>
      <c r="AD301" t="b">
        <f t="shared" si="117"/>
        <v>1</v>
      </c>
      <c r="AE301" s="2">
        <v>2</v>
      </c>
      <c r="AF301" s="4">
        <f t="shared" si="118"/>
        <v>-8.0000000000000071E-2</v>
      </c>
      <c r="AG301" s="4">
        <f t="shared" si="119"/>
        <v>8.0000000000000071E-2</v>
      </c>
      <c r="AH301" s="4">
        <f t="shared" si="124"/>
        <v>9.9999999999999936E-2</v>
      </c>
      <c r="AI301" s="4" t="e">
        <f t="shared" si="120"/>
        <v>#N/A</v>
      </c>
      <c r="AJ301" s="2" t="str">
        <f t="shared" si="121"/>
        <v>August</v>
      </c>
      <c r="AK301" s="2" t="str">
        <f t="shared" si="122"/>
        <v>01</v>
      </c>
      <c r="AL301" s="81">
        <f t="shared" si="123"/>
        <v>1.3681481481481481</v>
      </c>
      <c r="AM301" s="81">
        <f>IF(AJ301='1Month'!$A$3,AL301,NA())</f>
        <v>1.3681481481481481</v>
      </c>
    </row>
    <row r="302" spans="1:39">
      <c r="A302" s="76">
        <v>43313</v>
      </c>
      <c r="B302" s="67">
        <v>0.37162037037037038</v>
      </c>
      <c r="C302" s="77">
        <v>43313</v>
      </c>
      <c r="D302" s="67">
        <v>7.9953703703703707E-2</v>
      </c>
      <c r="E302" s="68">
        <v>12.5</v>
      </c>
      <c r="F302" s="68">
        <v>4.9400000000000004</v>
      </c>
      <c r="G302" s="69">
        <v>18.29</v>
      </c>
      <c r="I302" s="69">
        <v>-49.9</v>
      </c>
      <c r="J302" s="69">
        <v>42.149000000000001</v>
      </c>
      <c r="K302" s="70">
        <v>82.2</v>
      </c>
      <c r="L302" s="4">
        <f t="shared" si="100"/>
        <v>18.18</v>
      </c>
      <c r="M302" s="80">
        <f t="shared" si="101"/>
        <v>43313.371620370373</v>
      </c>
      <c r="N302">
        <f t="shared" si="102"/>
        <v>2458331.5</v>
      </c>
      <c r="O302">
        <f t="shared" si="103"/>
        <v>8.9188888888888886</v>
      </c>
      <c r="P302">
        <f t="shared" si="109"/>
        <v>0.18580424366872006</v>
      </c>
      <c r="Q302">
        <f t="shared" si="110"/>
        <v>461.58040670014395</v>
      </c>
      <c r="R302">
        <f t="shared" si="111"/>
        <v>5.5804067001439535</v>
      </c>
      <c r="S302" s="10">
        <f t="shared" si="104"/>
        <v>22.143211100143954</v>
      </c>
      <c r="T302" s="4">
        <f t="shared" si="112"/>
        <v>18.154000000000003</v>
      </c>
      <c r="U302" s="4">
        <f t="shared" si="113"/>
        <v>3.2800000000000294E-2</v>
      </c>
      <c r="V302" s="4">
        <f t="shared" si="105"/>
        <v>18.164999999999999</v>
      </c>
      <c r="W302" s="4">
        <f t="shared" si="106"/>
        <v>18.25</v>
      </c>
      <c r="X302" s="4">
        <f t="shared" si="107"/>
        <v>18.100000000000001</v>
      </c>
      <c r="Y302" s="4">
        <f t="shared" si="114"/>
        <v>0.14999999999999858</v>
      </c>
      <c r="Z302" s="2">
        <f>ROW()</f>
        <v>302</v>
      </c>
      <c r="AA302" t="b">
        <f t="shared" si="115"/>
        <v>1</v>
      </c>
      <c r="AB302" s="4">
        <f t="shared" si="108"/>
        <v>18.18</v>
      </c>
      <c r="AC302" s="4" t="e">
        <f t="shared" si="116"/>
        <v>#N/A</v>
      </c>
      <c r="AD302" t="b">
        <f t="shared" si="117"/>
        <v>1</v>
      </c>
      <c r="AE302" s="2">
        <v>2</v>
      </c>
      <c r="AF302" s="4">
        <f t="shared" si="118"/>
        <v>-7.4999999999999289E-2</v>
      </c>
      <c r="AG302" s="4">
        <f t="shared" si="119"/>
        <v>7.4999999999999289E-2</v>
      </c>
      <c r="AH302" s="4">
        <f t="shared" si="124"/>
        <v>0.11166666666666665</v>
      </c>
      <c r="AI302" s="4" t="e">
        <f t="shared" si="120"/>
        <v>#N/A</v>
      </c>
      <c r="AJ302" s="2" t="str">
        <f t="shared" si="121"/>
        <v>August</v>
      </c>
      <c r="AK302" s="2" t="str">
        <f t="shared" si="122"/>
        <v>01</v>
      </c>
      <c r="AL302" s="81">
        <f t="shared" si="123"/>
        <v>1.3716203703703704</v>
      </c>
      <c r="AM302" s="81">
        <f>IF(AJ302='1Month'!$A$3,AL302,NA())</f>
        <v>1.3716203703703704</v>
      </c>
    </row>
    <row r="303" spans="1:39">
      <c r="A303" s="76">
        <v>43313</v>
      </c>
      <c r="B303" s="67">
        <v>0.37509259259259259</v>
      </c>
      <c r="C303" s="77">
        <v>43313</v>
      </c>
      <c r="D303" s="67">
        <v>8.3425925925925917E-2</v>
      </c>
      <c r="E303" s="68">
        <v>12.5</v>
      </c>
      <c r="F303" s="68">
        <v>4.9400000000000004</v>
      </c>
      <c r="G303" s="69">
        <v>18.260000000000002</v>
      </c>
      <c r="I303" s="69">
        <v>-50</v>
      </c>
      <c r="J303" s="69">
        <v>42.79</v>
      </c>
      <c r="K303" s="70">
        <v>82.2</v>
      </c>
      <c r="L303" s="4">
        <f t="shared" si="100"/>
        <v>18.150000000000002</v>
      </c>
      <c r="M303" s="80">
        <f t="shared" si="101"/>
        <v>43313.375092592592</v>
      </c>
      <c r="N303">
        <f t="shared" si="102"/>
        <v>2458331.5</v>
      </c>
      <c r="O303">
        <f t="shared" si="103"/>
        <v>9.0022222222222226</v>
      </c>
      <c r="P303">
        <f t="shared" si="109"/>
        <v>0.18580424366872006</v>
      </c>
      <c r="Q303">
        <f t="shared" si="110"/>
        <v>461.66396819258563</v>
      </c>
      <c r="R303">
        <f t="shared" si="111"/>
        <v>5.663968192585628</v>
      </c>
      <c r="S303" s="10">
        <f t="shared" si="104"/>
        <v>22.226772592585629</v>
      </c>
      <c r="T303" s="4">
        <f t="shared" si="112"/>
        <v>18.125999999999998</v>
      </c>
      <c r="U303" s="4">
        <f t="shared" si="113"/>
        <v>3.2800000000000294E-2</v>
      </c>
      <c r="V303" s="4">
        <f t="shared" si="105"/>
        <v>18.14</v>
      </c>
      <c r="W303" s="4">
        <f t="shared" si="106"/>
        <v>18.21</v>
      </c>
      <c r="X303" s="4">
        <f t="shared" si="107"/>
        <v>18.07</v>
      </c>
      <c r="Y303" s="4">
        <f t="shared" si="114"/>
        <v>0.14000000000000057</v>
      </c>
      <c r="Z303" s="2">
        <f>ROW()</f>
        <v>303</v>
      </c>
      <c r="AA303" t="b">
        <f t="shared" si="115"/>
        <v>1</v>
      </c>
      <c r="AB303" s="4">
        <f t="shared" si="108"/>
        <v>18.150000000000002</v>
      </c>
      <c r="AC303" s="4" t="e">
        <f t="shared" si="116"/>
        <v>#N/A</v>
      </c>
      <c r="AD303" t="b">
        <f t="shared" si="117"/>
        <v>1</v>
      </c>
      <c r="AE303" s="2">
        <v>2</v>
      </c>
      <c r="AF303" s="4">
        <f t="shared" si="118"/>
        <v>-7.0000000000000284E-2</v>
      </c>
      <c r="AG303" s="4">
        <f t="shared" si="119"/>
        <v>7.0000000000000284E-2</v>
      </c>
      <c r="AH303" s="4">
        <f t="shared" si="124"/>
        <v>0.13444444444444473</v>
      </c>
      <c r="AI303" s="4" t="e">
        <f t="shared" si="120"/>
        <v>#N/A</v>
      </c>
      <c r="AJ303" s="2" t="str">
        <f t="shared" si="121"/>
        <v>August</v>
      </c>
      <c r="AK303" s="2" t="str">
        <f t="shared" si="122"/>
        <v>01</v>
      </c>
      <c r="AL303" s="81">
        <f t="shared" si="123"/>
        <v>1.3750925925925925</v>
      </c>
      <c r="AM303" s="81">
        <f>IF(AJ303='1Month'!$A$3,AL303,NA())</f>
        <v>1.3750925925925925</v>
      </c>
    </row>
    <row r="304" spans="1:39">
      <c r="A304" s="76">
        <v>43313</v>
      </c>
      <c r="B304" s="67">
        <v>0.3785648148148148</v>
      </c>
      <c r="C304" s="77">
        <v>43313</v>
      </c>
      <c r="D304" s="67">
        <v>8.6898148148148155E-2</v>
      </c>
      <c r="E304" s="68">
        <v>12.5</v>
      </c>
      <c r="F304" s="68">
        <v>4.9400000000000004</v>
      </c>
      <c r="G304" s="69">
        <v>18.239999999999998</v>
      </c>
      <c r="I304" s="69">
        <v>-50</v>
      </c>
      <c r="J304" s="69">
        <v>43.411999999999999</v>
      </c>
      <c r="K304" s="70">
        <v>82.1</v>
      </c>
      <c r="L304" s="4">
        <f t="shared" si="100"/>
        <v>18.13</v>
      </c>
      <c r="M304" s="80">
        <f t="shared" si="101"/>
        <v>43313.378564814811</v>
      </c>
      <c r="N304">
        <f t="shared" si="102"/>
        <v>2458331.5</v>
      </c>
      <c r="O304">
        <f t="shared" si="103"/>
        <v>9.0855555555555547</v>
      </c>
      <c r="P304">
        <f t="shared" si="109"/>
        <v>0.18580424366872006</v>
      </c>
      <c r="Q304">
        <f t="shared" si="110"/>
        <v>461.7475296850273</v>
      </c>
      <c r="R304">
        <f t="shared" si="111"/>
        <v>5.7475296850273025</v>
      </c>
      <c r="S304" s="10">
        <f t="shared" si="104"/>
        <v>22.310334085027304</v>
      </c>
      <c r="T304" s="4">
        <f t="shared" si="112"/>
        <v>18.084</v>
      </c>
      <c r="U304" s="4">
        <f t="shared" si="113"/>
        <v>5.1200000000000759E-2</v>
      </c>
      <c r="V304" s="4">
        <f t="shared" si="105"/>
        <v>18.115000000000002</v>
      </c>
      <c r="W304" s="4">
        <f t="shared" si="106"/>
        <v>18.18</v>
      </c>
      <c r="X304" s="4">
        <f t="shared" si="107"/>
        <v>17.97</v>
      </c>
      <c r="Y304" s="4">
        <f t="shared" si="114"/>
        <v>0.21000000000000085</v>
      </c>
      <c r="Z304" s="2">
        <f>ROW()</f>
        <v>304</v>
      </c>
      <c r="AA304" t="b">
        <f t="shared" si="115"/>
        <v>1</v>
      </c>
      <c r="AB304" s="4">
        <f t="shared" si="108"/>
        <v>18.13</v>
      </c>
      <c r="AC304" s="4" t="e">
        <f t="shared" si="116"/>
        <v>#N/A</v>
      </c>
      <c r="AD304" t="b">
        <f t="shared" si="117"/>
        <v>1</v>
      </c>
      <c r="AE304" s="2">
        <v>2</v>
      </c>
      <c r="AF304" s="4">
        <f t="shared" si="118"/>
        <v>-0.10500000000000043</v>
      </c>
      <c r="AG304" s="4">
        <f t="shared" si="119"/>
        <v>0.10500000000000043</v>
      </c>
      <c r="AH304" s="4">
        <f t="shared" si="124"/>
        <v>0.16888888888889012</v>
      </c>
      <c r="AI304" s="4" t="e">
        <f t="shared" si="120"/>
        <v>#N/A</v>
      </c>
      <c r="AJ304" s="2" t="str">
        <f t="shared" si="121"/>
        <v>August</v>
      </c>
      <c r="AK304" s="2" t="str">
        <f t="shared" si="122"/>
        <v>01</v>
      </c>
      <c r="AL304" s="81">
        <f t="shared" si="123"/>
        <v>1.3785648148148149</v>
      </c>
      <c r="AM304" s="81">
        <f>IF(AJ304='1Month'!$A$3,AL304,NA())</f>
        <v>1.3785648148148149</v>
      </c>
    </row>
    <row r="305" spans="1:39">
      <c r="A305" s="76">
        <v>43313</v>
      </c>
      <c r="B305" s="67">
        <v>0.38203703703703701</v>
      </c>
      <c r="C305" s="77">
        <v>43313</v>
      </c>
      <c r="D305" s="67">
        <v>9.0370370370370379E-2</v>
      </c>
      <c r="E305" s="68">
        <v>12.5</v>
      </c>
      <c r="F305" s="68">
        <v>4.9400000000000004</v>
      </c>
      <c r="G305" s="69">
        <v>18.21</v>
      </c>
      <c r="I305" s="69">
        <v>-50</v>
      </c>
      <c r="J305" s="69">
        <v>44.014000000000003</v>
      </c>
      <c r="K305" s="70">
        <v>82.1</v>
      </c>
      <c r="L305" s="4">
        <f t="shared" si="100"/>
        <v>18.100000000000001</v>
      </c>
      <c r="M305" s="80">
        <f t="shared" si="101"/>
        <v>43313.382037037038</v>
      </c>
      <c r="N305">
        <f t="shared" si="102"/>
        <v>2458331.5</v>
      </c>
      <c r="O305">
        <f t="shared" si="103"/>
        <v>9.1688888888888886</v>
      </c>
      <c r="P305">
        <f t="shared" si="109"/>
        <v>0.18580424366872006</v>
      </c>
      <c r="Q305">
        <f t="shared" si="110"/>
        <v>461.83109117746898</v>
      </c>
      <c r="R305">
        <f t="shared" si="111"/>
        <v>5.8310911774689771</v>
      </c>
      <c r="S305" s="10">
        <f t="shared" si="104"/>
        <v>22.393895577468978</v>
      </c>
      <c r="T305" s="4">
        <f t="shared" si="112"/>
        <v>18.022000000000002</v>
      </c>
      <c r="U305" s="4">
        <f t="shared" si="113"/>
        <v>9.3599999999999989E-2</v>
      </c>
      <c r="V305" s="4">
        <f t="shared" si="105"/>
        <v>18.085000000000001</v>
      </c>
      <c r="W305" s="4">
        <f t="shared" si="106"/>
        <v>18.150000000000002</v>
      </c>
      <c r="X305" s="4">
        <f t="shared" si="107"/>
        <v>17.84</v>
      </c>
      <c r="Y305" s="4">
        <f t="shared" si="114"/>
        <v>0.31000000000000227</v>
      </c>
      <c r="Z305" s="2">
        <f>ROW()</f>
        <v>305</v>
      </c>
      <c r="AA305" t="b">
        <f t="shared" si="115"/>
        <v>1</v>
      </c>
      <c r="AB305" s="4">
        <f t="shared" si="108"/>
        <v>18.100000000000001</v>
      </c>
      <c r="AC305" s="4" t="e">
        <f t="shared" si="116"/>
        <v>#N/A</v>
      </c>
      <c r="AD305" t="b">
        <f t="shared" si="117"/>
        <v>1</v>
      </c>
      <c r="AE305" s="2">
        <v>2</v>
      </c>
      <c r="AF305" s="4">
        <f t="shared" si="118"/>
        <v>-0.15500000000000114</v>
      </c>
      <c r="AG305" s="4">
        <f t="shared" si="119"/>
        <v>0.15500000000000114</v>
      </c>
      <c r="AH305" s="4">
        <f t="shared" si="124"/>
        <v>0.20305555555555621</v>
      </c>
      <c r="AI305" s="4" t="e">
        <f t="shared" si="120"/>
        <v>#N/A</v>
      </c>
      <c r="AJ305" s="2" t="str">
        <f t="shared" si="121"/>
        <v>August</v>
      </c>
      <c r="AK305" s="2" t="str">
        <f t="shared" si="122"/>
        <v>01</v>
      </c>
      <c r="AL305" s="81">
        <f t="shared" si="123"/>
        <v>1.382037037037037</v>
      </c>
      <c r="AM305" s="81">
        <f>IF(AJ305='1Month'!$A$3,AL305,NA())</f>
        <v>1.382037037037037</v>
      </c>
    </row>
    <row r="306" spans="1:39">
      <c r="A306" s="76">
        <v>43313</v>
      </c>
      <c r="B306" s="67">
        <v>0.38550925925925927</v>
      </c>
      <c r="C306" s="77">
        <v>43313</v>
      </c>
      <c r="D306" s="67">
        <v>9.3842592592592589E-2</v>
      </c>
      <c r="E306" s="68">
        <v>12.2</v>
      </c>
      <c r="F306" s="68">
        <v>4.9400000000000004</v>
      </c>
      <c r="G306" s="69">
        <v>18.18</v>
      </c>
      <c r="I306" s="69">
        <v>-50.1</v>
      </c>
      <c r="J306" s="69">
        <v>44.595999999999997</v>
      </c>
      <c r="K306" s="70">
        <v>82.1</v>
      </c>
      <c r="L306" s="4">
        <f t="shared" si="100"/>
        <v>18.07</v>
      </c>
      <c r="M306" s="80">
        <f t="shared" si="101"/>
        <v>43313.385509259257</v>
      </c>
      <c r="N306">
        <f t="shared" si="102"/>
        <v>2458331.5</v>
      </c>
      <c r="O306">
        <f t="shared" si="103"/>
        <v>9.2522222222222226</v>
      </c>
      <c r="P306">
        <f t="shared" si="109"/>
        <v>0.18580424366872006</v>
      </c>
      <c r="Q306">
        <f t="shared" si="110"/>
        <v>461.91465266991065</v>
      </c>
      <c r="R306">
        <f t="shared" si="111"/>
        <v>5.9146526699106516</v>
      </c>
      <c r="S306" s="10">
        <f t="shared" si="104"/>
        <v>22.477457069910653</v>
      </c>
      <c r="T306" s="4">
        <f t="shared" si="112"/>
        <v>17.942</v>
      </c>
      <c r="U306" s="4">
        <f t="shared" si="113"/>
        <v>0.12560000000000002</v>
      </c>
      <c r="V306" s="4">
        <f t="shared" si="105"/>
        <v>18.02</v>
      </c>
      <c r="W306" s="4">
        <f t="shared" si="106"/>
        <v>18.13</v>
      </c>
      <c r="X306" s="4">
        <f t="shared" si="107"/>
        <v>17.73</v>
      </c>
      <c r="Y306" s="4">
        <f t="shared" si="114"/>
        <v>0.39999999999999858</v>
      </c>
      <c r="Z306" s="2">
        <f>ROW()</f>
        <v>306</v>
      </c>
      <c r="AA306" t="b">
        <f t="shared" si="115"/>
        <v>1</v>
      </c>
      <c r="AB306" s="4">
        <f t="shared" si="108"/>
        <v>18.07</v>
      </c>
      <c r="AC306" s="4" t="e">
        <f t="shared" si="116"/>
        <v>#N/A</v>
      </c>
      <c r="AD306" t="b">
        <f t="shared" si="117"/>
        <v>1</v>
      </c>
      <c r="AE306" s="2">
        <v>2</v>
      </c>
      <c r="AF306" s="4">
        <f t="shared" si="118"/>
        <v>-0.19999999999999929</v>
      </c>
      <c r="AG306" s="4">
        <f t="shared" si="119"/>
        <v>0.19999999999999929</v>
      </c>
      <c r="AH306" s="4">
        <f t="shared" si="124"/>
        <v>0.2361111111111113</v>
      </c>
      <c r="AI306" s="4" t="e">
        <f t="shared" si="120"/>
        <v>#N/A</v>
      </c>
      <c r="AJ306" s="2" t="str">
        <f t="shared" si="121"/>
        <v>August</v>
      </c>
      <c r="AK306" s="2" t="str">
        <f t="shared" si="122"/>
        <v>01</v>
      </c>
      <c r="AL306" s="81">
        <f t="shared" si="123"/>
        <v>1.3855092592592593</v>
      </c>
      <c r="AM306" s="81">
        <f>IF(AJ306='1Month'!$A$3,AL306,NA())</f>
        <v>1.3855092592592593</v>
      </c>
    </row>
    <row r="307" spans="1:39">
      <c r="A307" s="76">
        <v>43313</v>
      </c>
      <c r="B307" s="67">
        <v>0.38898148148148143</v>
      </c>
      <c r="C307" s="77">
        <v>43313</v>
      </c>
      <c r="D307" s="67">
        <v>9.7314814814814812E-2</v>
      </c>
      <c r="E307" s="68">
        <v>12.2</v>
      </c>
      <c r="F307" s="68">
        <v>4.9400000000000004</v>
      </c>
      <c r="G307" s="69">
        <v>18.079999999999998</v>
      </c>
      <c r="I307" s="69">
        <v>-50.1</v>
      </c>
      <c r="J307" s="69">
        <v>45.156999999999996</v>
      </c>
      <c r="K307" s="70">
        <v>82.1</v>
      </c>
      <c r="L307" s="4">
        <f t="shared" si="100"/>
        <v>17.97</v>
      </c>
      <c r="M307" s="80">
        <f t="shared" si="101"/>
        <v>43313.388981481483</v>
      </c>
      <c r="N307">
        <f t="shared" si="102"/>
        <v>2458331.5</v>
      </c>
      <c r="O307">
        <f t="shared" si="103"/>
        <v>9.3355555555555547</v>
      </c>
      <c r="P307">
        <f t="shared" si="109"/>
        <v>0.18580424366872006</v>
      </c>
      <c r="Q307">
        <f t="shared" si="110"/>
        <v>461.99821416235233</v>
      </c>
      <c r="R307">
        <f t="shared" si="111"/>
        <v>5.9982141623523262</v>
      </c>
      <c r="S307" s="10">
        <f t="shared" si="104"/>
        <v>22.561018562352327</v>
      </c>
      <c r="T307" s="4">
        <f t="shared" si="112"/>
        <v>17.847999999999999</v>
      </c>
      <c r="U307" s="4">
        <f t="shared" si="113"/>
        <v>0.13759999999999978</v>
      </c>
      <c r="V307" s="4">
        <f t="shared" si="105"/>
        <v>17.905000000000001</v>
      </c>
      <c r="W307" s="4">
        <f t="shared" si="106"/>
        <v>18.100000000000001</v>
      </c>
      <c r="X307" s="4">
        <f t="shared" si="107"/>
        <v>17.63</v>
      </c>
      <c r="Y307" s="4">
        <f t="shared" si="114"/>
        <v>0.47000000000000242</v>
      </c>
      <c r="Z307" s="2">
        <f>ROW()</f>
        <v>307</v>
      </c>
      <c r="AA307" t="b">
        <f t="shared" si="115"/>
        <v>1</v>
      </c>
      <c r="AB307" s="4">
        <f t="shared" si="108"/>
        <v>17.97</v>
      </c>
      <c r="AC307" s="4" t="e">
        <f t="shared" si="116"/>
        <v>#N/A</v>
      </c>
      <c r="AD307" t="b">
        <f t="shared" si="117"/>
        <v>1</v>
      </c>
      <c r="AE307" s="2">
        <v>2</v>
      </c>
      <c r="AF307" s="4">
        <f t="shared" si="118"/>
        <v>-0.23500000000000121</v>
      </c>
      <c r="AG307" s="4">
        <f t="shared" si="119"/>
        <v>0.23500000000000121</v>
      </c>
      <c r="AH307" s="4">
        <f t="shared" si="124"/>
        <v>0.25500000000000017</v>
      </c>
      <c r="AI307" s="4" t="e">
        <f t="shared" si="120"/>
        <v>#N/A</v>
      </c>
      <c r="AJ307" s="2" t="str">
        <f t="shared" si="121"/>
        <v>August</v>
      </c>
      <c r="AK307" s="2" t="str">
        <f t="shared" si="122"/>
        <v>01</v>
      </c>
      <c r="AL307" s="81">
        <f t="shared" si="123"/>
        <v>1.3889814814814814</v>
      </c>
      <c r="AM307" s="81">
        <f>IF(AJ307='1Month'!$A$3,AL307,NA())</f>
        <v>1.3889814814814814</v>
      </c>
    </row>
    <row r="308" spans="1:39">
      <c r="A308" s="76">
        <v>43313</v>
      </c>
      <c r="B308" s="67">
        <v>0.39245370370370369</v>
      </c>
      <c r="C308" s="77">
        <v>43313</v>
      </c>
      <c r="D308" s="67">
        <v>0.10078703703703702</v>
      </c>
      <c r="E308" s="68">
        <v>12.2</v>
      </c>
      <c r="F308" s="68">
        <v>4.9400000000000004</v>
      </c>
      <c r="G308" s="69">
        <v>17.95</v>
      </c>
      <c r="I308" s="69">
        <v>-50.2</v>
      </c>
      <c r="J308" s="69">
        <v>45.695999999999998</v>
      </c>
      <c r="K308" s="70">
        <v>82</v>
      </c>
      <c r="L308" s="4">
        <f t="shared" si="100"/>
        <v>17.84</v>
      </c>
      <c r="M308" s="80">
        <f t="shared" si="101"/>
        <v>43313.392453703702</v>
      </c>
      <c r="N308">
        <f t="shared" si="102"/>
        <v>2458331.5</v>
      </c>
      <c r="O308">
        <f t="shared" si="103"/>
        <v>9.4188888888888886</v>
      </c>
      <c r="P308">
        <f t="shared" si="109"/>
        <v>0.18580424366872006</v>
      </c>
      <c r="Q308">
        <f t="shared" si="110"/>
        <v>462.081775654794</v>
      </c>
      <c r="R308">
        <f t="shared" si="111"/>
        <v>6.0817756547940007</v>
      </c>
      <c r="S308" s="10">
        <f t="shared" si="104"/>
        <v>22.644580054794002</v>
      </c>
      <c r="T308" s="4">
        <f t="shared" si="112"/>
        <v>17.738</v>
      </c>
      <c r="U308" s="4">
        <f t="shared" si="113"/>
        <v>0.13359999999999986</v>
      </c>
      <c r="V308" s="4">
        <f t="shared" si="105"/>
        <v>17.785</v>
      </c>
      <c r="W308" s="4">
        <f t="shared" si="106"/>
        <v>18.07</v>
      </c>
      <c r="X308" s="4">
        <f t="shared" si="107"/>
        <v>17.52</v>
      </c>
      <c r="Y308" s="4">
        <f t="shared" si="114"/>
        <v>0.55000000000000071</v>
      </c>
      <c r="Z308" s="2">
        <f>ROW()</f>
        <v>308</v>
      </c>
      <c r="AA308" t="b">
        <f t="shared" si="115"/>
        <v>1</v>
      </c>
      <c r="AB308" s="4">
        <f t="shared" si="108"/>
        <v>17.84</v>
      </c>
      <c r="AC308" s="4" t="e">
        <f t="shared" si="116"/>
        <v>#N/A</v>
      </c>
      <c r="AD308" t="b">
        <f t="shared" si="117"/>
        <v>1</v>
      </c>
      <c r="AE308" s="2">
        <v>2</v>
      </c>
      <c r="AF308" s="4">
        <f t="shared" si="118"/>
        <v>-0.27500000000000036</v>
      </c>
      <c r="AG308" s="4">
        <f t="shared" si="119"/>
        <v>0.27500000000000036</v>
      </c>
      <c r="AH308" s="4">
        <f t="shared" si="124"/>
        <v>0.26750000000000007</v>
      </c>
      <c r="AI308" s="4" t="e">
        <f t="shared" si="120"/>
        <v>#N/A</v>
      </c>
      <c r="AJ308" s="2" t="str">
        <f t="shared" si="121"/>
        <v>August</v>
      </c>
      <c r="AK308" s="2" t="str">
        <f t="shared" si="122"/>
        <v>01</v>
      </c>
      <c r="AL308" s="81">
        <f t="shared" si="123"/>
        <v>1.3924537037037037</v>
      </c>
      <c r="AM308" s="81">
        <f>IF(AJ308='1Month'!$A$3,AL308,NA())</f>
        <v>1.3924537037037037</v>
      </c>
    </row>
    <row r="309" spans="1:39">
      <c r="A309" s="76">
        <v>43313</v>
      </c>
      <c r="B309" s="67">
        <v>0.39592592592592596</v>
      </c>
      <c r="C309" s="77">
        <v>43313</v>
      </c>
      <c r="D309" s="67">
        <v>0.10425925925925926</v>
      </c>
      <c r="E309" s="68">
        <v>12.2</v>
      </c>
      <c r="F309" s="68">
        <v>4.9400000000000004</v>
      </c>
      <c r="G309" s="69">
        <v>17.84</v>
      </c>
      <c r="I309" s="69">
        <v>-50.2</v>
      </c>
      <c r="J309" s="69">
        <v>46.210999999999999</v>
      </c>
      <c r="K309" s="70">
        <v>82</v>
      </c>
      <c r="L309" s="4">
        <f t="shared" si="100"/>
        <v>17.73</v>
      </c>
      <c r="M309" s="80">
        <f t="shared" si="101"/>
        <v>43313.395925925928</v>
      </c>
      <c r="N309">
        <f t="shared" si="102"/>
        <v>2458331.5</v>
      </c>
      <c r="O309">
        <f t="shared" si="103"/>
        <v>9.5022222222222226</v>
      </c>
      <c r="P309">
        <f t="shared" si="109"/>
        <v>0.18580424366872006</v>
      </c>
      <c r="Q309">
        <f t="shared" si="110"/>
        <v>462.16533714723562</v>
      </c>
      <c r="R309">
        <f t="shared" si="111"/>
        <v>6.1653371472356184</v>
      </c>
      <c r="S309" s="10">
        <f t="shared" si="104"/>
        <v>22.728141547235619</v>
      </c>
      <c r="T309" s="4">
        <f t="shared" si="112"/>
        <v>17.630000000000003</v>
      </c>
      <c r="U309" s="4">
        <f t="shared" si="113"/>
        <v>0.12400000000000092</v>
      </c>
      <c r="V309" s="4">
        <f t="shared" si="105"/>
        <v>17.68</v>
      </c>
      <c r="W309" s="4">
        <f t="shared" si="106"/>
        <v>17.97</v>
      </c>
      <c r="X309" s="4">
        <f t="shared" si="107"/>
        <v>17.43</v>
      </c>
      <c r="Y309" s="4">
        <f t="shared" si="114"/>
        <v>0.53999999999999915</v>
      </c>
      <c r="Z309" s="2">
        <f>ROW()</f>
        <v>309</v>
      </c>
      <c r="AA309" t="b">
        <f t="shared" si="115"/>
        <v>1</v>
      </c>
      <c r="AB309" s="4">
        <f t="shared" si="108"/>
        <v>17.73</v>
      </c>
      <c r="AC309" s="4" t="e">
        <f t="shared" si="116"/>
        <v>#N/A</v>
      </c>
      <c r="AD309" t="b">
        <f t="shared" si="117"/>
        <v>1</v>
      </c>
      <c r="AE309" s="2">
        <v>2</v>
      </c>
      <c r="AF309" s="4">
        <f t="shared" si="118"/>
        <v>-0.26999999999999957</v>
      </c>
      <c r="AG309" s="4">
        <f t="shared" si="119"/>
        <v>0.26999999999999957</v>
      </c>
      <c r="AH309" s="4">
        <f t="shared" si="124"/>
        <v>0.26583333333333314</v>
      </c>
      <c r="AI309" s="4" t="e">
        <f t="shared" si="120"/>
        <v>#N/A</v>
      </c>
      <c r="AJ309" s="2" t="str">
        <f t="shared" si="121"/>
        <v>August</v>
      </c>
      <c r="AK309" s="2" t="str">
        <f t="shared" si="122"/>
        <v>01</v>
      </c>
      <c r="AL309" s="81">
        <f t="shared" si="123"/>
        <v>1.395925925925926</v>
      </c>
      <c r="AM309" s="81">
        <f>IF(AJ309='1Month'!$A$3,AL309,NA())</f>
        <v>1.395925925925926</v>
      </c>
    </row>
    <row r="310" spans="1:39">
      <c r="A310" s="76">
        <v>43313</v>
      </c>
      <c r="B310" s="67">
        <v>0.39939814814814811</v>
      </c>
      <c r="C310" s="77">
        <v>43313</v>
      </c>
      <c r="D310" s="67">
        <v>0.10773148148148148</v>
      </c>
      <c r="E310" s="68">
        <v>12.2</v>
      </c>
      <c r="F310" s="68">
        <v>4.9400000000000004</v>
      </c>
      <c r="G310" s="69">
        <v>17.739999999999998</v>
      </c>
      <c r="I310" s="69">
        <v>-50.2</v>
      </c>
      <c r="J310" s="69">
        <v>46.703000000000003</v>
      </c>
      <c r="K310" s="70">
        <v>82</v>
      </c>
      <c r="L310" s="4">
        <f t="shared" si="100"/>
        <v>17.63</v>
      </c>
      <c r="M310" s="80">
        <f t="shared" si="101"/>
        <v>43313.399398148147</v>
      </c>
      <c r="N310">
        <f t="shared" si="102"/>
        <v>2458331.5</v>
      </c>
      <c r="O310">
        <f t="shared" si="103"/>
        <v>9.5855555555555547</v>
      </c>
      <c r="P310">
        <f t="shared" si="109"/>
        <v>0.18580424366872006</v>
      </c>
      <c r="Q310">
        <f t="shared" si="110"/>
        <v>462.24889863967729</v>
      </c>
      <c r="R310">
        <f t="shared" si="111"/>
        <v>6.248898639677293</v>
      </c>
      <c r="S310" s="10">
        <f t="shared" si="104"/>
        <v>22.811703039677294</v>
      </c>
      <c r="T310" s="4">
        <f t="shared" si="112"/>
        <v>17.54</v>
      </c>
      <c r="U310" s="4">
        <f t="shared" si="113"/>
        <v>0.11199999999999974</v>
      </c>
      <c r="V310" s="4">
        <f t="shared" si="105"/>
        <v>17.574999999999999</v>
      </c>
      <c r="W310" s="4">
        <f t="shared" si="106"/>
        <v>17.84</v>
      </c>
      <c r="X310" s="4">
        <f t="shared" si="107"/>
        <v>17.39</v>
      </c>
      <c r="Y310" s="4">
        <f t="shared" si="114"/>
        <v>0.44999999999999929</v>
      </c>
      <c r="Z310" s="2">
        <f>ROW()</f>
        <v>310</v>
      </c>
      <c r="AA310" t="b">
        <f t="shared" si="115"/>
        <v>1</v>
      </c>
      <c r="AB310" s="4">
        <f t="shared" si="108"/>
        <v>17.63</v>
      </c>
      <c r="AC310" s="4" t="e">
        <f t="shared" si="116"/>
        <v>#N/A</v>
      </c>
      <c r="AD310" t="b">
        <f t="shared" si="117"/>
        <v>1</v>
      </c>
      <c r="AE310" s="2">
        <v>2</v>
      </c>
      <c r="AF310" s="4">
        <f t="shared" si="118"/>
        <v>-0.22499999999999964</v>
      </c>
      <c r="AG310" s="4">
        <f t="shared" si="119"/>
        <v>0.22499999999999964</v>
      </c>
      <c r="AH310" s="4">
        <f t="shared" si="124"/>
        <v>0.2502777777777781</v>
      </c>
      <c r="AI310" s="4" t="e">
        <f t="shared" si="120"/>
        <v>#N/A</v>
      </c>
      <c r="AJ310" s="2" t="str">
        <f t="shared" si="121"/>
        <v>August</v>
      </c>
      <c r="AK310" s="2" t="str">
        <f t="shared" si="122"/>
        <v>01</v>
      </c>
      <c r="AL310" s="81">
        <f t="shared" si="123"/>
        <v>1.3993981481481481</v>
      </c>
      <c r="AM310" s="81">
        <f>IF(AJ310='1Month'!$A$3,AL310,NA())</f>
        <v>1.3993981481481481</v>
      </c>
    </row>
    <row r="311" spans="1:39">
      <c r="A311" s="76">
        <v>43313</v>
      </c>
      <c r="B311" s="67">
        <v>0.40287037037037038</v>
      </c>
      <c r="C311" s="77">
        <v>43313</v>
      </c>
      <c r="D311" s="67">
        <v>0.11120370370370369</v>
      </c>
      <c r="E311" s="68">
        <v>11.9</v>
      </c>
      <c r="F311" s="68">
        <v>4.9400000000000004</v>
      </c>
      <c r="G311" s="69">
        <v>17.63</v>
      </c>
      <c r="I311" s="69">
        <v>-50.3</v>
      </c>
      <c r="J311" s="69">
        <v>47.170999999999999</v>
      </c>
      <c r="K311" s="70">
        <v>82</v>
      </c>
      <c r="L311" s="4">
        <f t="shared" si="100"/>
        <v>17.52</v>
      </c>
      <c r="M311" s="80">
        <f t="shared" si="101"/>
        <v>43313.402870370373</v>
      </c>
      <c r="N311">
        <f t="shared" si="102"/>
        <v>2458331.5</v>
      </c>
      <c r="O311">
        <f t="shared" si="103"/>
        <v>9.6688888888888886</v>
      </c>
      <c r="P311">
        <f t="shared" si="109"/>
        <v>0.18580424366872006</v>
      </c>
      <c r="Q311">
        <f t="shared" si="110"/>
        <v>462.33246013211897</v>
      </c>
      <c r="R311">
        <f t="shared" si="111"/>
        <v>6.3324601321189675</v>
      </c>
      <c r="S311" s="10">
        <f t="shared" si="104"/>
        <v>22.895264532118969</v>
      </c>
      <c r="T311" s="4">
        <f t="shared" si="112"/>
        <v>17.463999999999999</v>
      </c>
      <c r="U311" s="4">
        <f t="shared" si="113"/>
        <v>8.8799999999999102E-2</v>
      </c>
      <c r="V311" s="4">
        <f t="shared" si="105"/>
        <v>17.475000000000001</v>
      </c>
      <c r="W311" s="4">
        <f t="shared" si="106"/>
        <v>17.73</v>
      </c>
      <c r="X311" s="4">
        <f t="shared" si="107"/>
        <v>17.350000000000001</v>
      </c>
      <c r="Y311" s="4">
        <f t="shared" si="114"/>
        <v>0.37999999999999901</v>
      </c>
      <c r="Z311" s="2">
        <f>ROW()</f>
        <v>311</v>
      </c>
      <c r="AA311" t="b">
        <f t="shared" si="115"/>
        <v>1</v>
      </c>
      <c r="AB311" s="4">
        <f t="shared" si="108"/>
        <v>17.52</v>
      </c>
      <c r="AC311" s="4" t="e">
        <f t="shared" si="116"/>
        <v>#N/A</v>
      </c>
      <c r="AD311" t="b">
        <f t="shared" si="117"/>
        <v>1</v>
      </c>
      <c r="AE311" s="2">
        <v>2</v>
      </c>
      <c r="AF311" s="4">
        <f t="shared" si="118"/>
        <v>-0.1899999999999995</v>
      </c>
      <c r="AG311" s="4">
        <f t="shared" si="119"/>
        <v>0.1899999999999995</v>
      </c>
      <c r="AH311" s="4">
        <f t="shared" si="124"/>
        <v>0.22402777777777713</v>
      </c>
      <c r="AI311" s="4" t="e">
        <f t="shared" si="120"/>
        <v>#N/A</v>
      </c>
      <c r="AJ311" s="2" t="str">
        <f t="shared" si="121"/>
        <v>August</v>
      </c>
      <c r="AK311" s="2" t="str">
        <f t="shared" si="122"/>
        <v>01</v>
      </c>
      <c r="AL311" s="81">
        <f t="shared" si="123"/>
        <v>1.4028703703703704</v>
      </c>
      <c r="AM311" s="81">
        <f>IF(AJ311='1Month'!$A$3,AL311,NA())</f>
        <v>1.4028703703703704</v>
      </c>
    </row>
    <row r="312" spans="1:39">
      <c r="A312" s="76">
        <v>43313</v>
      </c>
      <c r="B312" s="67">
        <v>0.40634259259259259</v>
      </c>
      <c r="C312" s="77">
        <v>43313</v>
      </c>
      <c r="D312" s="67">
        <v>0.11467592592592592</v>
      </c>
      <c r="E312" s="68">
        <v>11.9</v>
      </c>
      <c r="F312" s="68">
        <v>4.9400000000000004</v>
      </c>
      <c r="G312" s="69">
        <v>17.54</v>
      </c>
      <c r="I312" s="69">
        <v>-50.3</v>
      </c>
      <c r="J312" s="69">
        <v>47.613</v>
      </c>
      <c r="K312" s="70">
        <v>81.900000000000006</v>
      </c>
      <c r="L312" s="4">
        <f t="shared" si="100"/>
        <v>17.43</v>
      </c>
      <c r="M312" s="80">
        <f t="shared" si="101"/>
        <v>43313.406342592592</v>
      </c>
      <c r="N312">
        <f t="shared" si="102"/>
        <v>2458331.5</v>
      </c>
      <c r="O312">
        <f t="shared" si="103"/>
        <v>9.7522222222222226</v>
      </c>
      <c r="P312">
        <f t="shared" si="109"/>
        <v>0.18580424366872006</v>
      </c>
      <c r="Q312">
        <f t="shared" si="110"/>
        <v>462.41602162456064</v>
      </c>
      <c r="R312">
        <f t="shared" si="111"/>
        <v>6.4160216245606421</v>
      </c>
      <c r="S312" s="10">
        <f t="shared" si="104"/>
        <v>22.978826024560643</v>
      </c>
      <c r="T312" s="4">
        <f t="shared" si="112"/>
        <v>17.404</v>
      </c>
      <c r="U312" s="4">
        <f t="shared" si="113"/>
        <v>5.6799999999999073E-2</v>
      </c>
      <c r="V312" s="4">
        <f t="shared" si="105"/>
        <v>17.41</v>
      </c>
      <c r="W312" s="4">
        <f t="shared" si="106"/>
        <v>17.63</v>
      </c>
      <c r="X312" s="4">
        <f t="shared" si="107"/>
        <v>17.330000000000002</v>
      </c>
      <c r="Y312" s="4">
        <f t="shared" si="114"/>
        <v>0.29999999999999716</v>
      </c>
      <c r="Z312" s="2">
        <f>ROW()</f>
        <v>312</v>
      </c>
      <c r="AA312" t="b">
        <f t="shared" si="115"/>
        <v>1</v>
      </c>
      <c r="AB312" s="4">
        <f t="shared" si="108"/>
        <v>17.43</v>
      </c>
      <c r="AC312" s="4" t="e">
        <f t="shared" si="116"/>
        <v>#N/A</v>
      </c>
      <c r="AD312" t="b">
        <f t="shared" si="117"/>
        <v>1</v>
      </c>
      <c r="AE312" s="2">
        <v>2</v>
      </c>
      <c r="AF312" s="4">
        <f t="shared" si="118"/>
        <v>-0.14999999999999858</v>
      </c>
      <c r="AG312" s="4">
        <f t="shared" si="119"/>
        <v>0.14999999999999858</v>
      </c>
      <c r="AH312" s="4">
        <f t="shared" si="124"/>
        <v>0.17944444444444496</v>
      </c>
      <c r="AI312" s="4" t="e">
        <f t="shared" si="120"/>
        <v>#N/A</v>
      </c>
      <c r="AJ312" s="2" t="str">
        <f t="shared" si="121"/>
        <v>August</v>
      </c>
      <c r="AK312" s="2" t="str">
        <f t="shared" si="122"/>
        <v>01</v>
      </c>
      <c r="AL312" s="81">
        <f t="shared" si="123"/>
        <v>1.4063425925925925</v>
      </c>
      <c r="AM312" s="81">
        <f>IF(AJ312='1Month'!$A$3,AL312,NA())</f>
        <v>1.4063425925925925</v>
      </c>
    </row>
    <row r="313" spans="1:39">
      <c r="A313" s="76">
        <v>43313</v>
      </c>
      <c r="B313" s="67">
        <v>0.4098148148148148</v>
      </c>
      <c r="C313" s="77">
        <v>43313</v>
      </c>
      <c r="D313" s="67">
        <v>0.11814814814814815</v>
      </c>
      <c r="E313" s="68">
        <v>11.9</v>
      </c>
      <c r="F313" s="68">
        <v>4.9400000000000004</v>
      </c>
      <c r="G313" s="69">
        <v>17.5</v>
      </c>
      <c r="I313" s="69">
        <v>-50.3</v>
      </c>
      <c r="J313" s="69">
        <v>48.029000000000003</v>
      </c>
      <c r="K313" s="70">
        <v>81.900000000000006</v>
      </c>
      <c r="L313" s="4">
        <f t="shared" si="100"/>
        <v>17.39</v>
      </c>
      <c r="M313" s="80">
        <f t="shared" si="101"/>
        <v>43313.409814814811</v>
      </c>
      <c r="N313">
        <f t="shared" si="102"/>
        <v>2458331.5</v>
      </c>
      <c r="O313">
        <f t="shared" si="103"/>
        <v>9.8355555555555547</v>
      </c>
      <c r="P313">
        <f t="shared" si="109"/>
        <v>0.18580424366872006</v>
      </c>
      <c r="Q313">
        <f t="shared" si="110"/>
        <v>462.49958311700232</v>
      </c>
      <c r="R313">
        <f t="shared" si="111"/>
        <v>6.4995831170023166</v>
      </c>
      <c r="S313" s="10">
        <f t="shared" si="104"/>
        <v>23.062387517002318</v>
      </c>
      <c r="T313" s="4">
        <f t="shared" si="112"/>
        <v>17.368000000000002</v>
      </c>
      <c r="U313" s="4">
        <f t="shared" si="113"/>
        <v>3.3599999999999852E-2</v>
      </c>
      <c r="V313" s="4">
        <f t="shared" si="105"/>
        <v>17.37</v>
      </c>
      <c r="W313" s="4">
        <f t="shared" si="106"/>
        <v>17.52</v>
      </c>
      <c r="X313" s="4">
        <f t="shared" si="107"/>
        <v>17.330000000000002</v>
      </c>
      <c r="Y313" s="4">
        <f t="shared" si="114"/>
        <v>0.18999999999999773</v>
      </c>
      <c r="Z313" s="2">
        <f>ROW()</f>
        <v>313</v>
      </c>
      <c r="AA313" t="b">
        <f t="shared" si="115"/>
        <v>1</v>
      </c>
      <c r="AB313" s="4">
        <f t="shared" si="108"/>
        <v>17.39</v>
      </c>
      <c r="AC313" s="4" t="e">
        <f t="shared" si="116"/>
        <v>#N/A</v>
      </c>
      <c r="AD313" t="b">
        <f t="shared" si="117"/>
        <v>1</v>
      </c>
      <c r="AE313" s="2">
        <v>2</v>
      </c>
      <c r="AF313" s="4">
        <f t="shared" si="118"/>
        <v>-9.4999999999998863E-2</v>
      </c>
      <c r="AG313" s="4">
        <f t="shared" si="119"/>
        <v>9.4999999999998863E-2</v>
      </c>
      <c r="AH313" s="4">
        <f t="shared" si="124"/>
        <v>0.13222222222222246</v>
      </c>
      <c r="AI313" s="4" t="e">
        <f t="shared" si="120"/>
        <v>#N/A</v>
      </c>
      <c r="AJ313" s="2" t="str">
        <f t="shared" si="121"/>
        <v>August</v>
      </c>
      <c r="AK313" s="2" t="str">
        <f t="shared" si="122"/>
        <v>01</v>
      </c>
      <c r="AL313" s="81">
        <f t="shared" si="123"/>
        <v>1.4098148148148149</v>
      </c>
      <c r="AM313" s="81">
        <f>IF(AJ313='1Month'!$A$3,AL313,NA())</f>
        <v>1.4098148148148149</v>
      </c>
    </row>
    <row r="314" spans="1:39">
      <c r="A314" s="76">
        <v>43313</v>
      </c>
      <c r="B314" s="67">
        <v>0.41328703703703701</v>
      </c>
      <c r="C314" s="77">
        <v>43313</v>
      </c>
      <c r="D314" s="67">
        <v>0.12162037037037036</v>
      </c>
      <c r="E314" s="68">
        <v>11.9</v>
      </c>
      <c r="F314" s="68">
        <v>4.9400000000000004</v>
      </c>
      <c r="G314" s="69">
        <v>17.46</v>
      </c>
      <c r="I314" s="69">
        <v>-50.4</v>
      </c>
      <c r="J314" s="69">
        <v>48.417999999999999</v>
      </c>
      <c r="K314" s="70">
        <v>81.900000000000006</v>
      </c>
      <c r="L314" s="4">
        <f t="shared" si="100"/>
        <v>17.350000000000001</v>
      </c>
      <c r="M314" s="80">
        <f t="shared" si="101"/>
        <v>43313.413287037038</v>
      </c>
      <c r="N314">
        <f t="shared" si="102"/>
        <v>2458331.5</v>
      </c>
      <c r="O314">
        <f t="shared" si="103"/>
        <v>9.9188888888888886</v>
      </c>
      <c r="P314">
        <f t="shared" si="109"/>
        <v>0.18580424366872006</v>
      </c>
      <c r="Q314">
        <f t="shared" si="110"/>
        <v>462.58314460944399</v>
      </c>
      <c r="R314">
        <f t="shared" si="111"/>
        <v>6.5831446094439912</v>
      </c>
      <c r="S314" s="10">
        <f t="shared" si="104"/>
        <v>23.145949009443992</v>
      </c>
      <c r="T314" s="4">
        <f t="shared" si="112"/>
        <v>17.352000000000004</v>
      </c>
      <c r="U314" s="4">
        <f t="shared" si="113"/>
        <v>1.5200000000001523E-2</v>
      </c>
      <c r="V314" s="4">
        <f t="shared" si="105"/>
        <v>17.350000000000001</v>
      </c>
      <c r="W314" s="4">
        <f t="shared" si="106"/>
        <v>17.43</v>
      </c>
      <c r="X314" s="4">
        <f t="shared" si="107"/>
        <v>17.330000000000002</v>
      </c>
      <c r="Y314" s="4">
        <f t="shared" si="114"/>
        <v>9.9999999999997868E-2</v>
      </c>
      <c r="Z314" s="2">
        <f>ROW()</f>
        <v>314</v>
      </c>
      <c r="AA314" t="b">
        <f t="shared" si="115"/>
        <v>1</v>
      </c>
      <c r="AB314" s="4">
        <f t="shared" si="108"/>
        <v>17.350000000000001</v>
      </c>
      <c r="AC314" s="4" t="e">
        <f t="shared" si="116"/>
        <v>#N/A</v>
      </c>
      <c r="AD314" t="b">
        <f t="shared" si="117"/>
        <v>1</v>
      </c>
      <c r="AE314" s="2">
        <v>2</v>
      </c>
      <c r="AF314" s="4">
        <f t="shared" si="118"/>
        <v>-4.9999999999998934E-2</v>
      </c>
      <c r="AG314" s="4">
        <f t="shared" si="119"/>
        <v>4.9999999999998934E-2</v>
      </c>
      <c r="AH314" s="4">
        <f t="shared" si="124"/>
        <v>0.10888888888888874</v>
      </c>
      <c r="AI314" s="4" t="e">
        <f t="shared" si="120"/>
        <v>#N/A</v>
      </c>
      <c r="AJ314" s="2" t="str">
        <f t="shared" si="121"/>
        <v>August</v>
      </c>
      <c r="AK314" s="2" t="str">
        <f t="shared" si="122"/>
        <v>01</v>
      </c>
      <c r="AL314" s="81">
        <f t="shared" si="123"/>
        <v>1.413287037037037</v>
      </c>
      <c r="AM314" s="81">
        <f>IF(AJ314='1Month'!$A$3,AL314,NA())</f>
        <v>1.413287037037037</v>
      </c>
    </row>
    <row r="315" spans="1:39">
      <c r="A315" s="76">
        <v>43313</v>
      </c>
      <c r="B315" s="67">
        <v>0.41675925925925927</v>
      </c>
      <c r="C315" s="77">
        <v>43313</v>
      </c>
      <c r="D315" s="67">
        <v>0.12509259259259259</v>
      </c>
      <c r="E315" s="68">
        <v>11.9</v>
      </c>
      <c r="F315" s="68">
        <v>4.9400000000000004</v>
      </c>
      <c r="G315" s="69">
        <v>17.440000000000001</v>
      </c>
      <c r="I315" s="69">
        <v>-50.4</v>
      </c>
      <c r="J315" s="69">
        <v>48.779000000000003</v>
      </c>
      <c r="K315" s="70">
        <v>81.900000000000006</v>
      </c>
      <c r="L315" s="4">
        <f t="shared" si="100"/>
        <v>17.330000000000002</v>
      </c>
      <c r="M315" s="80">
        <f t="shared" si="101"/>
        <v>43313.416759259257</v>
      </c>
      <c r="N315">
        <f t="shared" si="102"/>
        <v>2458331.5</v>
      </c>
      <c r="O315">
        <f t="shared" si="103"/>
        <v>10.002222222222223</v>
      </c>
      <c r="P315">
        <f t="shared" si="109"/>
        <v>0.18580424366872006</v>
      </c>
      <c r="Q315">
        <f t="shared" si="110"/>
        <v>462.66670610188567</v>
      </c>
      <c r="R315">
        <f t="shared" si="111"/>
        <v>6.6667061018856657</v>
      </c>
      <c r="S315" s="10">
        <f t="shared" si="104"/>
        <v>23.229510501885667</v>
      </c>
      <c r="T315" s="4">
        <f t="shared" si="112"/>
        <v>17.354000000000003</v>
      </c>
      <c r="U315" s="4">
        <f t="shared" si="113"/>
        <v>1.8400000000001172E-2</v>
      </c>
      <c r="V315" s="4">
        <f t="shared" si="105"/>
        <v>17.350000000000001</v>
      </c>
      <c r="W315" s="4">
        <f t="shared" si="106"/>
        <v>17.400000000000002</v>
      </c>
      <c r="X315" s="4">
        <f t="shared" si="107"/>
        <v>17.330000000000002</v>
      </c>
      <c r="Y315" s="4">
        <f t="shared" si="114"/>
        <v>7.0000000000000284E-2</v>
      </c>
      <c r="Z315" s="2">
        <f>ROW()</f>
        <v>315</v>
      </c>
      <c r="AA315" t="b">
        <f t="shared" si="115"/>
        <v>1</v>
      </c>
      <c r="AB315" s="4">
        <f t="shared" si="108"/>
        <v>17.330000000000002</v>
      </c>
      <c r="AC315" s="4" t="e">
        <f t="shared" si="116"/>
        <v>#N/A</v>
      </c>
      <c r="AD315" t="b">
        <f t="shared" si="117"/>
        <v>1</v>
      </c>
      <c r="AE315" s="2">
        <v>2</v>
      </c>
      <c r="AF315" s="4">
        <f t="shared" si="118"/>
        <v>-3.5000000000000142E-2</v>
      </c>
      <c r="AG315" s="4">
        <f t="shared" si="119"/>
        <v>3.5000000000000142E-2</v>
      </c>
      <c r="AH315" s="4">
        <f t="shared" si="124"/>
        <v>0.10499999999999983</v>
      </c>
      <c r="AI315" s="4" t="e">
        <f t="shared" si="120"/>
        <v>#N/A</v>
      </c>
      <c r="AJ315" s="2" t="str">
        <f t="shared" si="121"/>
        <v>August</v>
      </c>
      <c r="AK315" s="2" t="str">
        <f t="shared" si="122"/>
        <v>01</v>
      </c>
      <c r="AL315" s="81">
        <f t="shared" si="123"/>
        <v>1.4167592592592593</v>
      </c>
      <c r="AM315" s="81">
        <f>IF(AJ315='1Month'!$A$3,AL315,NA())</f>
        <v>1.4167592592592593</v>
      </c>
    </row>
    <row r="316" spans="1:39">
      <c r="A316" s="76">
        <v>43313</v>
      </c>
      <c r="B316" s="67">
        <v>0.42023148148148143</v>
      </c>
      <c r="C316" s="77">
        <v>43313</v>
      </c>
      <c r="D316" s="67">
        <v>0.12856481481481483</v>
      </c>
      <c r="E316" s="68">
        <v>11.9</v>
      </c>
      <c r="F316" s="68">
        <v>4.9400000000000004</v>
      </c>
      <c r="G316" s="69">
        <v>17.45</v>
      </c>
      <c r="I316" s="69">
        <v>-50.5</v>
      </c>
      <c r="J316" s="69">
        <v>49.112000000000002</v>
      </c>
      <c r="K316" s="70">
        <v>81.8</v>
      </c>
      <c r="L316" s="4">
        <f t="shared" si="100"/>
        <v>17.34</v>
      </c>
      <c r="M316" s="80">
        <f t="shared" si="101"/>
        <v>43313.420231481483</v>
      </c>
      <c r="N316">
        <f t="shared" si="102"/>
        <v>2458331.5</v>
      </c>
      <c r="O316">
        <f t="shared" si="103"/>
        <v>10.085555555555555</v>
      </c>
      <c r="P316">
        <f t="shared" si="109"/>
        <v>0.18580424366872006</v>
      </c>
      <c r="Q316">
        <f t="shared" si="110"/>
        <v>462.75026759432728</v>
      </c>
      <c r="R316">
        <f t="shared" si="111"/>
        <v>6.7502675943272834</v>
      </c>
      <c r="S316" s="10">
        <f t="shared" si="104"/>
        <v>23.313071994327284</v>
      </c>
      <c r="T316" s="4">
        <f t="shared" si="112"/>
        <v>17.381999999999998</v>
      </c>
      <c r="U316" s="4">
        <f t="shared" si="113"/>
        <v>5.0399999999999778E-2</v>
      </c>
      <c r="V316" s="4">
        <f t="shared" si="105"/>
        <v>17.350000000000001</v>
      </c>
      <c r="W316" s="4">
        <f t="shared" si="106"/>
        <v>17.490000000000002</v>
      </c>
      <c r="X316" s="4">
        <f t="shared" si="107"/>
        <v>17.330000000000002</v>
      </c>
      <c r="Y316" s="4">
        <f t="shared" si="114"/>
        <v>0.16000000000000014</v>
      </c>
      <c r="Z316" s="2">
        <f>ROW()</f>
        <v>316</v>
      </c>
      <c r="AA316" t="b">
        <f t="shared" si="115"/>
        <v>1</v>
      </c>
      <c r="AB316" s="4">
        <f t="shared" si="108"/>
        <v>17.34</v>
      </c>
      <c r="AC316" s="4" t="e">
        <f t="shared" si="116"/>
        <v>#N/A</v>
      </c>
      <c r="AD316" t="b">
        <f t="shared" si="117"/>
        <v>1</v>
      </c>
      <c r="AE316" s="2">
        <v>2</v>
      </c>
      <c r="AF316" s="4">
        <f t="shared" si="118"/>
        <v>-8.0000000000000071E-2</v>
      </c>
      <c r="AG316" s="4">
        <f t="shared" si="119"/>
        <v>8.0000000000000071E-2</v>
      </c>
      <c r="AH316" s="4">
        <f t="shared" si="124"/>
        <v>0.11958333333333322</v>
      </c>
      <c r="AI316" s="4" t="e">
        <f t="shared" si="120"/>
        <v>#N/A</v>
      </c>
      <c r="AJ316" s="2" t="str">
        <f t="shared" si="121"/>
        <v>August</v>
      </c>
      <c r="AK316" s="2" t="str">
        <f t="shared" si="122"/>
        <v>01</v>
      </c>
      <c r="AL316" s="81">
        <f t="shared" si="123"/>
        <v>1.4202314814814814</v>
      </c>
      <c r="AM316" s="81">
        <f>IF(AJ316='1Month'!$A$3,AL316,NA())</f>
        <v>1.4202314814814814</v>
      </c>
    </row>
    <row r="317" spans="1:39">
      <c r="A317" s="76">
        <v>43313</v>
      </c>
      <c r="B317" s="67">
        <v>0.42370370370370369</v>
      </c>
      <c r="C317" s="77">
        <v>43313</v>
      </c>
      <c r="D317" s="67">
        <v>0.13203703703703704</v>
      </c>
      <c r="E317" s="68">
        <v>11.9</v>
      </c>
      <c r="F317" s="68">
        <v>4.9400000000000004</v>
      </c>
      <c r="G317" s="69">
        <v>17.46</v>
      </c>
      <c r="I317" s="69">
        <v>-50.5</v>
      </c>
      <c r="J317" s="69">
        <v>49.414999999999999</v>
      </c>
      <c r="K317" s="70">
        <v>81.8</v>
      </c>
      <c r="L317" s="4">
        <f t="shared" si="100"/>
        <v>17.350000000000001</v>
      </c>
      <c r="M317" s="80">
        <f t="shared" si="101"/>
        <v>43313.423703703702</v>
      </c>
      <c r="N317">
        <f t="shared" si="102"/>
        <v>2458331.5</v>
      </c>
      <c r="O317">
        <f t="shared" si="103"/>
        <v>10.168888888888889</v>
      </c>
      <c r="P317">
        <f t="shared" si="109"/>
        <v>0.18580424366872006</v>
      </c>
      <c r="Q317">
        <f t="shared" si="110"/>
        <v>462.83382908676896</v>
      </c>
      <c r="R317">
        <f t="shared" si="111"/>
        <v>6.8338290867689579</v>
      </c>
      <c r="S317" s="10">
        <f t="shared" si="104"/>
        <v>23.396633486768959</v>
      </c>
      <c r="T317" s="4">
        <f t="shared" si="112"/>
        <v>17.436</v>
      </c>
      <c r="U317" s="4">
        <f t="shared" si="113"/>
        <v>8.7199999999999986E-2</v>
      </c>
      <c r="V317" s="4">
        <f t="shared" si="105"/>
        <v>17.375</v>
      </c>
      <c r="W317" s="4">
        <f t="shared" si="106"/>
        <v>17.600000000000001</v>
      </c>
      <c r="X317" s="4">
        <f t="shared" si="107"/>
        <v>17.330000000000002</v>
      </c>
      <c r="Y317" s="4">
        <f t="shared" si="114"/>
        <v>0.26999999999999957</v>
      </c>
      <c r="Z317" s="2">
        <f>ROW()</f>
        <v>317</v>
      </c>
      <c r="AA317" t="b">
        <f t="shared" si="115"/>
        <v>1</v>
      </c>
      <c r="AB317" s="4">
        <f t="shared" si="108"/>
        <v>17.350000000000001</v>
      </c>
      <c r="AC317" s="4" t="e">
        <f t="shared" si="116"/>
        <v>#N/A</v>
      </c>
      <c r="AD317" t="b">
        <f t="shared" si="117"/>
        <v>1</v>
      </c>
      <c r="AE317" s="2">
        <v>2</v>
      </c>
      <c r="AF317" s="4">
        <f t="shared" si="118"/>
        <v>-0.13499999999999979</v>
      </c>
      <c r="AG317" s="4">
        <f t="shared" si="119"/>
        <v>0.13499999999999979</v>
      </c>
      <c r="AH317" s="4">
        <f t="shared" si="124"/>
        <v>0.15777777777777757</v>
      </c>
      <c r="AI317" s="4" t="e">
        <f t="shared" si="120"/>
        <v>#N/A</v>
      </c>
      <c r="AJ317" s="2" t="str">
        <f t="shared" si="121"/>
        <v>August</v>
      </c>
      <c r="AK317" s="2" t="str">
        <f t="shared" si="122"/>
        <v>01</v>
      </c>
      <c r="AL317" s="81">
        <f t="shared" si="123"/>
        <v>1.4237037037037037</v>
      </c>
      <c r="AM317" s="81">
        <f>IF(AJ317='1Month'!$A$3,AL317,NA())</f>
        <v>1.4237037037037037</v>
      </c>
    </row>
    <row r="318" spans="1:39">
      <c r="A318" s="76">
        <v>43313</v>
      </c>
      <c r="B318" s="67">
        <v>0.42717592592592596</v>
      </c>
      <c r="C318" s="77">
        <v>43313</v>
      </c>
      <c r="D318" s="67">
        <v>0.13550925925925925</v>
      </c>
      <c r="E318" s="68">
        <v>11.9</v>
      </c>
      <c r="F318" s="68">
        <v>4.9400000000000004</v>
      </c>
      <c r="G318" s="69">
        <v>17.510000000000002</v>
      </c>
      <c r="I318" s="69">
        <v>-50.5</v>
      </c>
      <c r="J318" s="69">
        <v>49.688000000000002</v>
      </c>
      <c r="K318" s="70">
        <v>81.8</v>
      </c>
      <c r="L318" s="4">
        <f t="shared" si="100"/>
        <v>17.400000000000002</v>
      </c>
      <c r="M318" s="80">
        <f t="shared" si="101"/>
        <v>43313.427175925928</v>
      </c>
      <c r="N318">
        <f t="shared" si="102"/>
        <v>2458331.5</v>
      </c>
      <c r="O318">
        <f t="shared" si="103"/>
        <v>10.252222222222223</v>
      </c>
      <c r="P318">
        <f t="shared" si="109"/>
        <v>0.18580424366872006</v>
      </c>
      <c r="Q318">
        <f t="shared" si="110"/>
        <v>462.91739057921063</v>
      </c>
      <c r="R318">
        <f t="shared" si="111"/>
        <v>6.9173905792106325</v>
      </c>
      <c r="S318" s="10">
        <f t="shared" si="104"/>
        <v>23.480194979210633</v>
      </c>
      <c r="T318" s="4">
        <f t="shared" si="112"/>
        <v>17.506</v>
      </c>
      <c r="U318" s="4">
        <f t="shared" si="113"/>
        <v>0.11119999999999948</v>
      </c>
      <c r="V318" s="4">
        <f t="shared" si="105"/>
        <v>17.445</v>
      </c>
      <c r="W318" s="4">
        <f t="shared" si="106"/>
        <v>17.690000000000001</v>
      </c>
      <c r="X318" s="4">
        <f t="shared" si="107"/>
        <v>17.34</v>
      </c>
      <c r="Y318" s="4">
        <f t="shared" si="114"/>
        <v>0.35000000000000142</v>
      </c>
      <c r="Z318" s="2">
        <f>ROW()</f>
        <v>318</v>
      </c>
      <c r="AA318" t="b">
        <f t="shared" si="115"/>
        <v>1</v>
      </c>
      <c r="AB318" s="4">
        <f t="shared" si="108"/>
        <v>17.400000000000002</v>
      </c>
      <c r="AC318" s="4" t="e">
        <f t="shared" si="116"/>
        <v>#N/A</v>
      </c>
      <c r="AD318" t="b">
        <f t="shared" si="117"/>
        <v>1</v>
      </c>
      <c r="AE318" s="2">
        <v>2</v>
      </c>
      <c r="AF318" s="4">
        <f t="shared" si="118"/>
        <v>-0.17500000000000071</v>
      </c>
      <c r="AG318" s="4">
        <f t="shared" si="119"/>
        <v>0.17500000000000071</v>
      </c>
      <c r="AH318" s="4">
        <f t="shared" si="124"/>
        <v>0.19416666666666652</v>
      </c>
      <c r="AI318" s="4" t="e">
        <f t="shared" si="120"/>
        <v>#N/A</v>
      </c>
      <c r="AJ318" s="2" t="str">
        <f t="shared" si="121"/>
        <v>August</v>
      </c>
      <c r="AK318" s="2" t="str">
        <f t="shared" si="122"/>
        <v>01</v>
      </c>
      <c r="AL318" s="81">
        <f t="shared" si="123"/>
        <v>1.427175925925926</v>
      </c>
      <c r="AM318" s="81">
        <f>IF(AJ318='1Month'!$A$3,AL318,NA())</f>
        <v>1.427175925925926</v>
      </c>
    </row>
    <row r="319" spans="1:39">
      <c r="A319" s="76">
        <v>43313</v>
      </c>
      <c r="B319" s="67">
        <v>0.43064814814814811</v>
      </c>
      <c r="C319" s="77">
        <v>43313</v>
      </c>
      <c r="D319" s="67">
        <v>0.13898148148148148</v>
      </c>
      <c r="E319" s="68">
        <v>11.9</v>
      </c>
      <c r="F319" s="68">
        <v>4.9400000000000004</v>
      </c>
      <c r="G319" s="69">
        <v>17.600000000000001</v>
      </c>
      <c r="I319" s="69">
        <v>-50.6</v>
      </c>
      <c r="J319" s="69">
        <v>49.930999999999997</v>
      </c>
      <c r="K319" s="70">
        <v>81.7</v>
      </c>
      <c r="L319" s="4">
        <f t="shared" si="100"/>
        <v>17.490000000000002</v>
      </c>
      <c r="M319" s="80">
        <f t="shared" si="101"/>
        <v>43313.430648148147</v>
      </c>
      <c r="N319">
        <f t="shared" si="102"/>
        <v>2458331.5</v>
      </c>
      <c r="O319">
        <f t="shared" si="103"/>
        <v>10.335555555555555</v>
      </c>
      <c r="P319">
        <f t="shared" si="109"/>
        <v>0.18580424366872006</v>
      </c>
      <c r="Q319">
        <f t="shared" si="110"/>
        <v>463.00095207165231</v>
      </c>
      <c r="R319">
        <f t="shared" si="111"/>
        <v>7.000952071652307</v>
      </c>
      <c r="S319" s="10">
        <f t="shared" si="104"/>
        <v>23.563756471652308</v>
      </c>
      <c r="T319" s="4">
        <f t="shared" si="112"/>
        <v>17.592000000000002</v>
      </c>
      <c r="U319" s="4">
        <f t="shared" si="113"/>
        <v>0.11759999999999948</v>
      </c>
      <c r="V319" s="4">
        <f t="shared" si="105"/>
        <v>17.545000000000002</v>
      </c>
      <c r="W319" s="4">
        <f t="shared" si="106"/>
        <v>17.78</v>
      </c>
      <c r="X319" s="4">
        <f t="shared" si="107"/>
        <v>17.350000000000001</v>
      </c>
      <c r="Y319" s="4">
        <f t="shared" si="114"/>
        <v>0.42999999999999972</v>
      </c>
      <c r="Z319" s="2">
        <f>ROW()</f>
        <v>319</v>
      </c>
      <c r="AA319" t="b">
        <f t="shared" si="115"/>
        <v>1</v>
      </c>
      <c r="AB319" s="4">
        <f t="shared" si="108"/>
        <v>17.490000000000002</v>
      </c>
      <c r="AC319" s="4" t="e">
        <f t="shared" si="116"/>
        <v>#N/A</v>
      </c>
      <c r="AD319" t="b">
        <f t="shared" si="117"/>
        <v>1</v>
      </c>
      <c r="AE319" s="2">
        <v>2</v>
      </c>
      <c r="AF319" s="4">
        <f t="shared" si="118"/>
        <v>-0.21499999999999986</v>
      </c>
      <c r="AG319" s="4">
        <f t="shared" si="119"/>
        <v>0.21499999999999986</v>
      </c>
      <c r="AH319" s="4">
        <f t="shared" si="124"/>
        <v>0.21499999999999955</v>
      </c>
      <c r="AI319" s="4" t="e">
        <f t="shared" si="120"/>
        <v>#N/A</v>
      </c>
      <c r="AJ319" s="2" t="str">
        <f t="shared" si="121"/>
        <v>August</v>
      </c>
      <c r="AK319" s="2" t="str">
        <f t="shared" si="122"/>
        <v>01</v>
      </c>
      <c r="AL319" s="81">
        <f t="shared" si="123"/>
        <v>1.4306481481481481</v>
      </c>
      <c r="AM319" s="81">
        <f>IF(AJ319='1Month'!$A$3,AL319,NA())</f>
        <v>1.4306481481481481</v>
      </c>
    </row>
    <row r="320" spans="1:39">
      <c r="A320" s="76">
        <v>43313</v>
      </c>
      <c r="B320" s="67">
        <v>0.43412037037037038</v>
      </c>
      <c r="C320" s="77">
        <v>43313</v>
      </c>
      <c r="D320" s="67">
        <v>0.14245370370370369</v>
      </c>
      <c r="E320" s="68">
        <v>11.9</v>
      </c>
      <c r="F320" s="68">
        <v>4.9400000000000004</v>
      </c>
      <c r="G320" s="69">
        <v>17.71</v>
      </c>
      <c r="I320" s="69">
        <v>-50.6</v>
      </c>
      <c r="J320" s="69">
        <v>50.143000000000001</v>
      </c>
      <c r="K320" s="70">
        <v>81.7</v>
      </c>
      <c r="L320" s="4">
        <f t="shared" si="100"/>
        <v>17.600000000000001</v>
      </c>
      <c r="M320" s="80">
        <f t="shared" si="101"/>
        <v>43313.434120370373</v>
      </c>
      <c r="N320">
        <f t="shared" si="102"/>
        <v>2458331.5</v>
      </c>
      <c r="O320">
        <f t="shared" si="103"/>
        <v>10.418888888888889</v>
      </c>
      <c r="P320">
        <f t="shared" si="109"/>
        <v>0.18580424366872006</v>
      </c>
      <c r="Q320">
        <f t="shared" si="110"/>
        <v>463.08451356409398</v>
      </c>
      <c r="R320">
        <f t="shared" si="111"/>
        <v>7.0845135640939816</v>
      </c>
      <c r="S320" s="10">
        <f t="shared" si="104"/>
        <v>23.647317964093983</v>
      </c>
      <c r="T320" s="4">
        <f t="shared" si="112"/>
        <v>17.690000000000001</v>
      </c>
      <c r="U320" s="4">
        <f t="shared" si="113"/>
        <v>0.11599999999999966</v>
      </c>
      <c r="V320" s="4">
        <f t="shared" si="105"/>
        <v>17.645000000000003</v>
      </c>
      <c r="W320" s="4">
        <f t="shared" si="106"/>
        <v>17.89</v>
      </c>
      <c r="X320" s="4">
        <f t="shared" si="107"/>
        <v>17.400000000000002</v>
      </c>
      <c r="Y320" s="4">
        <f t="shared" si="114"/>
        <v>0.48999999999999844</v>
      </c>
      <c r="Z320" s="2">
        <f>ROW()</f>
        <v>320</v>
      </c>
      <c r="AA320" t="b">
        <f t="shared" si="115"/>
        <v>1</v>
      </c>
      <c r="AB320" s="4">
        <f t="shared" si="108"/>
        <v>17.600000000000001</v>
      </c>
      <c r="AC320" s="4" t="e">
        <f t="shared" si="116"/>
        <v>#N/A</v>
      </c>
      <c r="AD320" t="b">
        <f t="shared" si="117"/>
        <v>1</v>
      </c>
      <c r="AE320" s="2">
        <v>2</v>
      </c>
      <c r="AF320" s="4">
        <f t="shared" si="118"/>
        <v>-0.24499999999999922</v>
      </c>
      <c r="AG320" s="4">
        <f t="shared" si="119"/>
        <v>0.24499999999999922</v>
      </c>
      <c r="AH320" s="4">
        <f t="shared" si="124"/>
        <v>0.22499999999999934</v>
      </c>
      <c r="AI320" s="4" t="e">
        <f t="shared" si="120"/>
        <v>#N/A</v>
      </c>
      <c r="AJ320" s="2" t="str">
        <f t="shared" si="121"/>
        <v>August</v>
      </c>
      <c r="AK320" s="2" t="str">
        <f t="shared" si="122"/>
        <v>01</v>
      </c>
      <c r="AL320" s="81">
        <f t="shared" si="123"/>
        <v>1.4341203703703704</v>
      </c>
      <c r="AM320" s="81">
        <f>IF(AJ320='1Month'!$A$3,AL320,NA())</f>
        <v>1.4341203703703704</v>
      </c>
    </row>
    <row r="321" spans="1:39">
      <c r="A321" s="76">
        <v>43313</v>
      </c>
      <c r="B321" s="67">
        <v>0.43759259259259259</v>
      </c>
      <c r="C321" s="77">
        <v>43313</v>
      </c>
      <c r="D321" s="67">
        <v>0.14592592592592593</v>
      </c>
      <c r="E321" s="68">
        <v>11.9</v>
      </c>
      <c r="F321" s="68">
        <v>4.9400000000000004</v>
      </c>
      <c r="G321" s="69">
        <v>17.8</v>
      </c>
      <c r="I321" s="69">
        <v>-50.7</v>
      </c>
      <c r="J321" s="69">
        <v>50.323</v>
      </c>
      <c r="K321" s="70">
        <v>81.7</v>
      </c>
      <c r="L321" s="4">
        <f t="shared" si="100"/>
        <v>17.690000000000001</v>
      </c>
      <c r="M321" s="80">
        <f t="shared" si="101"/>
        <v>43313.437592592592</v>
      </c>
      <c r="N321">
        <f t="shared" si="102"/>
        <v>2458331.5</v>
      </c>
      <c r="O321">
        <f t="shared" si="103"/>
        <v>10.502222222222223</v>
      </c>
      <c r="P321">
        <f t="shared" si="109"/>
        <v>0.18580424366872006</v>
      </c>
      <c r="Q321">
        <f t="shared" si="110"/>
        <v>463.16807505653566</v>
      </c>
      <c r="R321">
        <f t="shared" si="111"/>
        <v>7.1680750565356561</v>
      </c>
      <c r="S321" s="10">
        <f t="shared" si="104"/>
        <v>23.730879456535657</v>
      </c>
      <c r="T321" s="4">
        <f t="shared" si="112"/>
        <v>17.778000000000002</v>
      </c>
      <c r="U321" s="4">
        <f t="shared" si="113"/>
        <v>0.1063999999999993</v>
      </c>
      <c r="V321" s="4">
        <f t="shared" si="105"/>
        <v>17.734999999999999</v>
      </c>
      <c r="W321" s="4">
        <f t="shared" si="106"/>
        <v>17.93</v>
      </c>
      <c r="X321" s="4">
        <f t="shared" si="107"/>
        <v>17.490000000000002</v>
      </c>
      <c r="Y321" s="4">
        <f t="shared" si="114"/>
        <v>0.43999999999999773</v>
      </c>
      <c r="Z321" s="2">
        <f>ROW()</f>
        <v>321</v>
      </c>
      <c r="AA321" t="b">
        <f t="shared" si="115"/>
        <v>1</v>
      </c>
      <c r="AB321" s="4">
        <f t="shared" si="108"/>
        <v>17.690000000000001</v>
      </c>
      <c r="AC321" s="4" t="e">
        <f t="shared" si="116"/>
        <v>#N/A</v>
      </c>
      <c r="AD321" t="b">
        <f t="shared" si="117"/>
        <v>1</v>
      </c>
      <c r="AE321" s="2">
        <v>2</v>
      </c>
      <c r="AF321" s="4">
        <f t="shared" si="118"/>
        <v>-0.21999999999999886</v>
      </c>
      <c r="AG321" s="4">
        <f t="shared" si="119"/>
        <v>0.21999999999999886</v>
      </c>
      <c r="AH321" s="4">
        <f t="shared" si="124"/>
        <v>0.21916666666666598</v>
      </c>
      <c r="AI321" s="4" t="e">
        <f t="shared" si="120"/>
        <v>#N/A</v>
      </c>
      <c r="AJ321" s="2" t="str">
        <f t="shared" si="121"/>
        <v>August</v>
      </c>
      <c r="AK321" s="2" t="str">
        <f t="shared" si="122"/>
        <v>01</v>
      </c>
      <c r="AL321" s="81">
        <f t="shared" si="123"/>
        <v>1.4375925925925925</v>
      </c>
      <c r="AM321" s="81">
        <f>IF(AJ321='1Month'!$A$3,AL321,NA())</f>
        <v>1.4375925925925925</v>
      </c>
    </row>
    <row r="322" spans="1:39">
      <c r="A322" s="76">
        <v>43313</v>
      </c>
      <c r="B322" s="67">
        <v>0.4410648148148148</v>
      </c>
      <c r="C322" s="77">
        <v>43313</v>
      </c>
      <c r="D322" s="67">
        <v>0.14939814814814814</v>
      </c>
      <c r="E322" s="68">
        <v>11.9</v>
      </c>
      <c r="F322" s="68">
        <v>4.9400000000000004</v>
      </c>
      <c r="G322" s="69">
        <v>17.89</v>
      </c>
      <c r="I322" s="69">
        <v>-50.7</v>
      </c>
      <c r="J322" s="69">
        <v>50.472000000000001</v>
      </c>
      <c r="K322" s="70">
        <v>81.7</v>
      </c>
      <c r="L322" s="4">
        <f t="shared" si="100"/>
        <v>17.78</v>
      </c>
      <c r="M322" s="80">
        <f t="shared" si="101"/>
        <v>43313.441064814811</v>
      </c>
      <c r="N322">
        <f t="shared" si="102"/>
        <v>2458331.5</v>
      </c>
      <c r="O322">
        <f t="shared" si="103"/>
        <v>10.585555555555555</v>
      </c>
      <c r="P322">
        <f t="shared" si="109"/>
        <v>0.18580424366872006</v>
      </c>
      <c r="Q322">
        <f t="shared" si="110"/>
        <v>463.25163654897733</v>
      </c>
      <c r="R322">
        <f t="shared" si="111"/>
        <v>7.2516365489773307</v>
      </c>
      <c r="S322" s="10">
        <f t="shared" si="104"/>
        <v>23.814440948977332</v>
      </c>
      <c r="T322" s="4">
        <f t="shared" si="112"/>
        <v>17.847999999999999</v>
      </c>
      <c r="U322" s="4">
        <f t="shared" si="113"/>
        <v>9.0399999999999633E-2</v>
      </c>
      <c r="V322" s="4">
        <f t="shared" si="105"/>
        <v>17.835000000000001</v>
      </c>
      <c r="W322" s="4">
        <f t="shared" si="106"/>
        <v>17.95</v>
      </c>
      <c r="X322" s="4">
        <f t="shared" si="107"/>
        <v>17.600000000000001</v>
      </c>
      <c r="Y322" s="4">
        <f t="shared" si="114"/>
        <v>0.34999999999999787</v>
      </c>
      <c r="Z322" s="2">
        <f>ROW()</f>
        <v>322</v>
      </c>
      <c r="AA322" t="b">
        <f t="shared" si="115"/>
        <v>1</v>
      </c>
      <c r="AB322" s="4">
        <f t="shared" si="108"/>
        <v>17.78</v>
      </c>
      <c r="AC322" s="4" t="e">
        <f t="shared" si="116"/>
        <v>#N/A</v>
      </c>
      <c r="AD322" t="b">
        <f t="shared" si="117"/>
        <v>1</v>
      </c>
      <c r="AE322" s="2">
        <v>2</v>
      </c>
      <c r="AF322" s="4">
        <f t="shared" si="118"/>
        <v>-0.17499999999999893</v>
      </c>
      <c r="AG322" s="4">
        <f t="shared" si="119"/>
        <v>0.17499999999999893</v>
      </c>
      <c r="AH322" s="4">
        <f t="shared" si="124"/>
        <v>0.20541666666666636</v>
      </c>
      <c r="AI322" s="4" t="e">
        <f t="shared" si="120"/>
        <v>#N/A</v>
      </c>
      <c r="AJ322" s="2" t="str">
        <f t="shared" si="121"/>
        <v>August</v>
      </c>
      <c r="AK322" s="2" t="str">
        <f t="shared" si="122"/>
        <v>01</v>
      </c>
      <c r="AL322" s="81">
        <f t="shared" si="123"/>
        <v>1.4410648148148149</v>
      </c>
      <c r="AM322" s="81">
        <f>IF(AJ322='1Month'!$A$3,AL322,NA())</f>
        <v>1.4410648148148149</v>
      </c>
    </row>
    <row r="323" spans="1:39">
      <c r="A323" s="76">
        <v>43313</v>
      </c>
      <c r="B323" s="67">
        <v>0.44453703703703701</v>
      </c>
      <c r="C323" s="77">
        <v>43313</v>
      </c>
      <c r="D323" s="67">
        <v>0.15287037037037035</v>
      </c>
      <c r="E323" s="68">
        <v>11.9</v>
      </c>
      <c r="F323" s="68">
        <v>4.9400000000000004</v>
      </c>
      <c r="G323" s="69">
        <v>18</v>
      </c>
      <c r="I323" s="69">
        <v>-50.7</v>
      </c>
      <c r="J323" s="69">
        <v>50.588000000000001</v>
      </c>
      <c r="K323" s="70">
        <v>81.599999999999994</v>
      </c>
      <c r="L323" s="4">
        <f t="shared" si="100"/>
        <v>17.89</v>
      </c>
      <c r="M323" s="80">
        <f t="shared" si="101"/>
        <v>43313.444537037038</v>
      </c>
      <c r="N323">
        <f t="shared" si="102"/>
        <v>2458331.5</v>
      </c>
      <c r="O323">
        <f t="shared" si="103"/>
        <v>10.668888888888889</v>
      </c>
      <c r="P323">
        <f t="shared" si="109"/>
        <v>0.18580424366872006</v>
      </c>
      <c r="Q323">
        <f t="shared" si="110"/>
        <v>463.33519804141895</v>
      </c>
      <c r="R323">
        <f t="shared" si="111"/>
        <v>7.3351980414189484</v>
      </c>
      <c r="S323" s="10">
        <f t="shared" si="104"/>
        <v>23.898002441418949</v>
      </c>
      <c r="T323" s="4">
        <f t="shared" si="112"/>
        <v>17.904</v>
      </c>
      <c r="U323" s="4">
        <f t="shared" si="113"/>
        <v>5.519999999999925E-2</v>
      </c>
      <c r="V323" s="4">
        <f t="shared" si="105"/>
        <v>17.91</v>
      </c>
      <c r="W323" s="4">
        <f t="shared" si="106"/>
        <v>17.97</v>
      </c>
      <c r="X323" s="4">
        <f t="shared" si="107"/>
        <v>17.690000000000001</v>
      </c>
      <c r="Y323" s="4">
        <f t="shared" si="114"/>
        <v>0.27999999999999758</v>
      </c>
      <c r="Z323" s="2">
        <f>ROW()</f>
        <v>323</v>
      </c>
      <c r="AA323" t="b">
        <f t="shared" si="115"/>
        <v>1</v>
      </c>
      <c r="AB323" s="4">
        <f t="shared" si="108"/>
        <v>17.89</v>
      </c>
      <c r="AC323" s="4" t="e">
        <f t="shared" si="116"/>
        <v>#N/A</v>
      </c>
      <c r="AD323" t="b">
        <f t="shared" si="117"/>
        <v>1</v>
      </c>
      <c r="AE323" s="2">
        <v>2</v>
      </c>
      <c r="AF323" s="4">
        <f t="shared" si="118"/>
        <v>-0.13999999999999879</v>
      </c>
      <c r="AG323" s="4">
        <f t="shared" si="119"/>
        <v>0.13999999999999879</v>
      </c>
      <c r="AH323" s="4">
        <f t="shared" si="124"/>
        <v>0.17958333333333312</v>
      </c>
      <c r="AI323" s="4" t="e">
        <f t="shared" si="120"/>
        <v>#N/A</v>
      </c>
      <c r="AJ323" s="2" t="str">
        <f t="shared" si="121"/>
        <v>August</v>
      </c>
      <c r="AK323" s="2" t="str">
        <f t="shared" si="122"/>
        <v>01</v>
      </c>
      <c r="AL323" s="81">
        <f t="shared" si="123"/>
        <v>1.444537037037037</v>
      </c>
      <c r="AM323" s="81">
        <f>IF(AJ323='1Month'!$A$3,AL323,NA())</f>
        <v>1.444537037037037</v>
      </c>
    </row>
    <row r="324" spans="1:39">
      <c r="A324" s="76">
        <v>43313</v>
      </c>
      <c r="B324" s="67">
        <v>0.44800925925925927</v>
      </c>
      <c r="C324" s="77">
        <v>43313</v>
      </c>
      <c r="D324" s="67">
        <v>0.15634259259259259</v>
      </c>
      <c r="E324" s="68">
        <v>11.9</v>
      </c>
      <c r="F324" s="68">
        <v>4.9400000000000004</v>
      </c>
      <c r="G324" s="69">
        <v>18.04</v>
      </c>
      <c r="I324" s="69">
        <v>-50.8</v>
      </c>
      <c r="J324" s="69">
        <v>50.670999999999999</v>
      </c>
      <c r="K324" s="70">
        <v>81.599999999999994</v>
      </c>
      <c r="L324" s="4">
        <f t="shared" si="100"/>
        <v>17.93</v>
      </c>
      <c r="M324" s="80">
        <f t="shared" si="101"/>
        <v>43313.448009259257</v>
      </c>
      <c r="N324">
        <f t="shared" si="102"/>
        <v>2458331.5</v>
      </c>
      <c r="O324">
        <f t="shared" si="103"/>
        <v>10.752222222222223</v>
      </c>
      <c r="P324">
        <f t="shared" si="109"/>
        <v>0.18580424366872006</v>
      </c>
      <c r="Q324">
        <f t="shared" si="110"/>
        <v>463.41875953386062</v>
      </c>
      <c r="R324">
        <f t="shared" si="111"/>
        <v>7.4187595338606229</v>
      </c>
      <c r="S324" s="10">
        <f t="shared" si="104"/>
        <v>23.981563933860624</v>
      </c>
      <c r="T324" s="4">
        <f t="shared" si="112"/>
        <v>17.943999999999999</v>
      </c>
      <c r="U324" s="4">
        <f t="shared" si="113"/>
        <v>2.7199999999999846E-2</v>
      </c>
      <c r="V324" s="4">
        <f t="shared" si="105"/>
        <v>17.939999999999998</v>
      </c>
      <c r="W324" s="4">
        <f t="shared" si="106"/>
        <v>17.98</v>
      </c>
      <c r="X324" s="4">
        <f t="shared" si="107"/>
        <v>17.78</v>
      </c>
      <c r="Y324" s="4">
        <f t="shared" si="114"/>
        <v>0.19999999999999929</v>
      </c>
      <c r="Z324" s="2">
        <f>ROW()</f>
        <v>324</v>
      </c>
      <c r="AA324" t="b">
        <f t="shared" si="115"/>
        <v>1</v>
      </c>
      <c r="AB324" s="4">
        <f t="shared" si="108"/>
        <v>17.93</v>
      </c>
      <c r="AC324" s="4" t="e">
        <f t="shared" si="116"/>
        <v>#N/A</v>
      </c>
      <c r="AD324" t="b">
        <f t="shared" si="117"/>
        <v>1</v>
      </c>
      <c r="AE324" s="2">
        <v>2</v>
      </c>
      <c r="AF324" s="4">
        <f t="shared" si="118"/>
        <v>-9.9999999999999645E-2</v>
      </c>
      <c r="AG324" s="4">
        <f t="shared" si="119"/>
        <v>9.9999999999999645E-2</v>
      </c>
      <c r="AH324" s="4">
        <f t="shared" si="124"/>
        <v>0.14611111111111055</v>
      </c>
      <c r="AI324" s="4" t="e">
        <f t="shared" si="120"/>
        <v>#N/A</v>
      </c>
      <c r="AJ324" s="2" t="str">
        <f t="shared" si="121"/>
        <v>August</v>
      </c>
      <c r="AK324" s="2" t="str">
        <f t="shared" si="122"/>
        <v>01</v>
      </c>
      <c r="AL324" s="81">
        <f t="shared" si="123"/>
        <v>1.4480092592592593</v>
      </c>
      <c r="AM324" s="81">
        <f>IF(AJ324='1Month'!$A$3,AL324,NA())</f>
        <v>1.4480092592592593</v>
      </c>
    </row>
    <row r="325" spans="1:39">
      <c r="A325" s="76">
        <v>43313</v>
      </c>
      <c r="B325" s="67">
        <v>0.45148148148148143</v>
      </c>
      <c r="C325" s="77">
        <v>43313</v>
      </c>
      <c r="D325" s="67">
        <v>0.15981481481481483</v>
      </c>
      <c r="E325" s="68">
        <v>11.9</v>
      </c>
      <c r="F325" s="68">
        <v>4.9400000000000004</v>
      </c>
      <c r="G325" s="69">
        <v>18.059999999999999</v>
      </c>
      <c r="I325" s="69">
        <v>-50.8</v>
      </c>
      <c r="J325" s="69">
        <v>50.720999999999997</v>
      </c>
      <c r="K325" s="70">
        <v>81.599999999999994</v>
      </c>
      <c r="L325" s="4">
        <f t="shared" si="100"/>
        <v>17.95</v>
      </c>
      <c r="M325" s="80">
        <f t="shared" si="101"/>
        <v>43313.451481481483</v>
      </c>
      <c r="N325">
        <f t="shared" si="102"/>
        <v>2458331.5</v>
      </c>
      <c r="O325">
        <f t="shared" si="103"/>
        <v>10.835555555555555</v>
      </c>
      <c r="P325">
        <f t="shared" si="109"/>
        <v>0.18580424366872006</v>
      </c>
      <c r="Q325">
        <f t="shared" si="110"/>
        <v>463.5023210263023</v>
      </c>
      <c r="R325">
        <f t="shared" si="111"/>
        <v>7.5023210263022975</v>
      </c>
      <c r="S325" s="10">
        <f t="shared" si="104"/>
        <v>6.5125426302297562E-2</v>
      </c>
      <c r="T325" s="4">
        <f t="shared" si="112"/>
        <v>17.966000000000001</v>
      </c>
      <c r="U325" s="4">
        <f t="shared" si="113"/>
        <v>2.0799999999999839E-2</v>
      </c>
      <c r="V325" s="4">
        <f t="shared" si="105"/>
        <v>17.96</v>
      </c>
      <c r="W325" s="4">
        <f t="shared" si="106"/>
        <v>18</v>
      </c>
      <c r="X325" s="4">
        <f t="shared" si="107"/>
        <v>17.89</v>
      </c>
      <c r="Y325" s="4">
        <f t="shared" si="114"/>
        <v>0.10999999999999943</v>
      </c>
      <c r="Z325" s="2">
        <f>ROW()</f>
        <v>325</v>
      </c>
      <c r="AA325" t="b">
        <f t="shared" si="115"/>
        <v>1</v>
      </c>
      <c r="AB325" s="4">
        <f t="shared" si="108"/>
        <v>17.95</v>
      </c>
      <c r="AC325" s="4" t="e">
        <f t="shared" si="116"/>
        <v>#N/A</v>
      </c>
      <c r="AD325" t="b">
        <f t="shared" si="117"/>
        <v>1</v>
      </c>
      <c r="AE325" s="2">
        <v>2</v>
      </c>
      <c r="AF325" s="4">
        <f t="shared" si="118"/>
        <v>-5.4999999999999716E-2</v>
      </c>
      <c r="AG325" s="4">
        <f t="shared" si="119"/>
        <v>5.4999999999999716E-2</v>
      </c>
      <c r="AH325" s="4">
        <f t="shared" si="124"/>
        <v>0.1094444444444435</v>
      </c>
      <c r="AI325" s="4" t="e">
        <f t="shared" si="120"/>
        <v>#N/A</v>
      </c>
      <c r="AJ325" s="2" t="str">
        <f t="shared" si="121"/>
        <v>August</v>
      </c>
      <c r="AK325" s="2" t="str">
        <f t="shared" si="122"/>
        <v>01</v>
      </c>
      <c r="AL325" s="81">
        <f t="shared" si="123"/>
        <v>1.4514814814814814</v>
      </c>
      <c r="AM325" s="81">
        <f>IF(AJ325='1Month'!$A$3,AL325,NA())</f>
        <v>1.4514814814814814</v>
      </c>
    </row>
    <row r="326" spans="1:39">
      <c r="A326" s="76">
        <v>43313</v>
      </c>
      <c r="B326" s="67">
        <v>0.45495370370370369</v>
      </c>
      <c r="C326" s="77">
        <v>43313</v>
      </c>
      <c r="D326" s="67">
        <v>0.16328703703703704</v>
      </c>
      <c r="E326" s="68">
        <v>11.6</v>
      </c>
      <c r="F326" s="68">
        <v>4.9400000000000004</v>
      </c>
      <c r="G326" s="69">
        <v>18.079999999999998</v>
      </c>
      <c r="I326" s="69">
        <v>-50.9</v>
      </c>
      <c r="J326" s="69">
        <v>50.738</v>
      </c>
      <c r="K326" s="70">
        <v>81.599999999999994</v>
      </c>
      <c r="L326" s="4">
        <f t="shared" si="100"/>
        <v>17.97</v>
      </c>
      <c r="M326" s="80">
        <f t="shared" si="101"/>
        <v>43313.454953703702</v>
      </c>
      <c r="N326">
        <f t="shared" si="102"/>
        <v>2458331.5</v>
      </c>
      <c r="O326">
        <f t="shared" si="103"/>
        <v>10.918888888888889</v>
      </c>
      <c r="P326">
        <f t="shared" si="109"/>
        <v>0.18580424366872006</v>
      </c>
      <c r="Q326">
        <f t="shared" si="110"/>
        <v>463.58588251874397</v>
      </c>
      <c r="R326">
        <f t="shared" si="111"/>
        <v>7.585882518743972</v>
      </c>
      <c r="S326" s="10">
        <f t="shared" si="104"/>
        <v>0.14868691874397211</v>
      </c>
      <c r="T326" s="4">
        <f t="shared" si="112"/>
        <v>17.982000000000003</v>
      </c>
      <c r="U326" s="4">
        <f t="shared" si="113"/>
        <v>1.8400000000001172E-2</v>
      </c>
      <c r="V326" s="4">
        <f t="shared" si="105"/>
        <v>17.975000000000001</v>
      </c>
      <c r="W326" s="4">
        <f t="shared" si="106"/>
        <v>18.010000000000002</v>
      </c>
      <c r="X326" s="4">
        <f t="shared" si="107"/>
        <v>17.93</v>
      </c>
      <c r="Y326" s="4">
        <f t="shared" si="114"/>
        <v>8.0000000000001847E-2</v>
      </c>
      <c r="Z326" s="2">
        <f>ROW()</f>
        <v>326</v>
      </c>
      <c r="AA326" t="b">
        <f t="shared" si="115"/>
        <v>1</v>
      </c>
      <c r="AB326" s="4">
        <f t="shared" si="108"/>
        <v>17.97</v>
      </c>
      <c r="AC326" s="4" t="e">
        <f t="shared" si="116"/>
        <v>#N/A</v>
      </c>
      <c r="AD326" t="b">
        <f t="shared" si="117"/>
        <v>1</v>
      </c>
      <c r="AE326" s="2">
        <v>2</v>
      </c>
      <c r="AF326" s="4">
        <f t="shared" si="118"/>
        <v>-4.0000000000000924E-2</v>
      </c>
      <c r="AG326" s="4">
        <f t="shared" si="119"/>
        <v>4.0000000000000924E-2</v>
      </c>
      <c r="AH326" s="4">
        <f t="shared" si="124"/>
        <v>7.7222222222222456E-2</v>
      </c>
      <c r="AI326" s="4" t="e">
        <f t="shared" si="120"/>
        <v>#N/A</v>
      </c>
      <c r="AJ326" s="2" t="str">
        <f t="shared" si="121"/>
        <v>August</v>
      </c>
      <c r="AK326" s="2" t="str">
        <f t="shared" si="122"/>
        <v>01</v>
      </c>
      <c r="AL326" s="81">
        <f t="shared" si="123"/>
        <v>1.4549537037037037</v>
      </c>
      <c r="AM326" s="81">
        <f>IF(AJ326='1Month'!$A$3,AL326,NA())</f>
        <v>1.4549537037037037</v>
      </c>
    </row>
    <row r="327" spans="1:39">
      <c r="A327" s="76">
        <v>43313</v>
      </c>
      <c r="B327" s="67">
        <v>0.45842592592592596</v>
      </c>
      <c r="C327" s="77">
        <v>43313</v>
      </c>
      <c r="D327" s="67">
        <v>0.16675925925925927</v>
      </c>
      <c r="E327" s="68">
        <v>11.6</v>
      </c>
      <c r="F327" s="68">
        <v>4.9400000000000004</v>
      </c>
      <c r="G327" s="69">
        <v>18.09</v>
      </c>
      <c r="I327" s="69">
        <v>-50.9</v>
      </c>
      <c r="J327" s="69">
        <v>50.722999999999999</v>
      </c>
      <c r="K327" s="70">
        <v>81.5</v>
      </c>
      <c r="L327" s="4">
        <f t="shared" si="100"/>
        <v>17.98</v>
      </c>
      <c r="M327" s="80">
        <f t="shared" si="101"/>
        <v>43313.458425925928</v>
      </c>
      <c r="N327">
        <f t="shared" si="102"/>
        <v>2458331.5</v>
      </c>
      <c r="O327">
        <f t="shared" si="103"/>
        <v>11.002222222222223</v>
      </c>
      <c r="P327">
        <f t="shared" si="109"/>
        <v>0.18580424366872006</v>
      </c>
      <c r="Q327">
        <f t="shared" si="110"/>
        <v>463.66944401118565</v>
      </c>
      <c r="R327">
        <f t="shared" si="111"/>
        <v>7.6694440111856466</v>
      </c>
      <c r="S327" s="10">
        <f t="shared" si="104"/>
        <v>0.23224841118564665</v>
      </c>
      <c r="T327" s="4">
        <f t="shared" si="112"/>
        <v>17.996000000000002</v>
      </c>
      <c r="U327" s="4">
        <f t="shared" si="113"/>
        <v>1.6799999999999926E-2</v>
      </c>
      <c r="V327" s="4">
        <f t="shared" si="105"/>
        <v>17.990000000000002</v>
      </c>
      <c r="W327" s="4">
        <f t="shared" si="106"/>
        <v>18.02</v>
      </c>
      <c r="X327" s="4">
        <f t="shared" si="107"/>
        <v>17.95</v>
      </c>
      <c r="Y327" s="4">
        <f t="shared" si="114"/>
        <v>7.0000000000000284E-2</v>
      </c>
      <c r="Z327" s="2">
        <f>ROW()</f>
        <v>327</v>
      </c>
      <c r="AA327" t="b">
        <f t="shared" si="115"/>
        <v>1</v>
      </c>
      <c r="AB327" s="4">
        <f t="shared" si="108"/>
        <v>17.98</v>
      </c>
      <c r="AC327" s="4" t="e">
        <f t="shared" si="116"/>
        <v>#N/A</v>
      </c>
      <c r="AD327" t="b">
        <f t="shared" si="117"/>
        <v>1</v>
      </c>
      <c r="AE327" s="2">
        <v>2</v>
      </c>
      <c r="AF327" s="4">
        <f t="shared" si="118"/>
        <v>-3.5000000000000142E-2</v>
      </c>
      <c r="AG327" s="4">
        <f t="shared" si="119"/>
        <v>3.5000000000000142E-2</v>
      </c>
      <c r="AH327" s="4">
        <f t="shared" si="124"/>
        <v>5.0000000000000711E-2</v>
      </c>
      <c r="AI327" s="4" t="e">
        <f t="shared" si="120"/>
        <v>#N/A</v>
      </c>
      <c r="AJ327" s="2" t="str">
        <f t="shared" si="121"/>
        <v>August</v>
      </c>
      <c r="AK327" s="2" t="str">
        <f t="shared" si="122"/>
        <v>01</v>
      </c>
      <c r="AL327" s="81">
        <f t="shared" si="123"/>
        <v>1.458425925925926</v>
      </c>
      <c r="AM327" s="81">
        <f>IF(AJ327='1Month'!$A$3,AL327,NA())</f>
        <v>1.458425925925926</v>
      </c>
    </row>
    <row r="328" spans="1:39">
      <c r="A328" s="76">
        <v>43313</v>
      </c>
      <c r="B328" s="67">
        <v>0.46189814814814811</v>
      </c>
      <c r="C328" s="77">
        <v>43313</v>
      </c>
      <c r="D328" s="67">
        <v>0.17023148148148148</v>
      </c>
      <c r="E328" s="68">
        <v>11.6</v>
      </c>
      <c r="F328" s="68">
        <v>4.9400000000000004</v>
      </c>
      <c r="G328" s="69">
        <v>18.11</v>
      </c>
      <c r="I328" s="69">
        <v>-50.9</v>
      </c>
      <c r="J328" s="69">
        <v>50.673999999999999</v>
      </c>
      <c r="K328" s="70">
        <v>81.5</v>
      </c>
      <c r="L328" s="4">
        <f t="shared" si="100"/>
        <v>18</v>
      </c>
      <c r="M328" s="80">
        <f t="shared" si="101"/>
        <v>43313.461898148147</v>
      </c>
      <c r="N328">
        <f t="shared" si="102"/>
        <v>2458331.5</v>
      </c>
      <c r="O328">
        <f t="shared" si="103"/>
        <v>11.085555555555555</v>
      </c>
      <c r="P328">
        <f t="shared" si="109"/>
        <v>0.18580424366872006</v>
      </c>
      <c r="Q328">
        <f t="shared" si="110"/>
        <v>463.75300550362732</v>
      </c>
      <c r="R328">
        <f t="shared" si="111"/>
        <v>7.7530055036273211</v>
      </c>
      <c r="S328" s="10">
        <f t="shared" si="104"/>
        <v>0.3158099036273212</v>
      </c>
      <c r="T328" s="4">
        <f t="shared" si="112"/>
        <v>18.008000000000003</v>
      </c>
      <c r="U328" s="4">
        <f t="shared" si="113"/>
        <v>1.4399999999999835E-2</v>
      </c>
      <c r="V328" s="4">
        <f t="shared" si="105"/>
        <v>18.005000000000003</v>
      </c>
      <c r="W328" s="4">
        <f t="shared" si="106"/>
        <v>18.03</v>
      </c>
      <c r="X328" s="4">
        <f t="shared" si="107"/>
        <v>17.97</v>
      </c>
      <c r="Y328" s="4">
        <f t="shared" si="114"/>
        <v>6.0000000000002274E-2</v>
      </c>
      <c r="Z328" s="2">
        <f>ROW()</f>
        <v>328</v>
      </c>
      <c r="AA328" t="b">
        <f t="shared" si="115"/>
        <v>1</v>
      </c>
      <c r="AB328" s="4">
        <f t="shared" si="108"/>
        <v>18</v>
      </c>
      <c r="AC328" s="4" t="e">
        <f t="shared" si="116"/>
        <v>#N/A</v>
      </c>
      <c r="AD328" t="b">
        <f t="shared" si="117"/>
        <v>1</v>
      </c>
      <c r="AE328" s="2">
        <v>2</v>
      </c>
      <c r="AF328" s="4">
        <f t="shared" si="118"/>
        <v>-3.0000000000001137E-2</v>
      </c>
      <c r="AG328" s="4">
        <f t="shared" si="119"/>
        <v>3.0000000000001137E-2</v>
      </c>
      <c r="AH328" s="4">
        <f t="shared" si="124"/>
        <v>4.5138888888888985E-2</v>
      </c>
      <c r="AI328" s="4" t="e">
        <f t="shared" si="120"/>
        <v>#N/A</v>
      </c>
      <c r="AJ328" s="2" t="str">
        <f t="shared" si="121"/>
        <v>August</v>
      </c>
      <c r="AK328" s="2" t="str">
        <f t="shared" si="122"/>
        <v>01</v>
      </c>
      <c r="AL328" s="81">
        <f t="shared" si="123"/>
        <v>1.4618981481481481</v>
      </c>
      <c r="AM328" s="81">
        <f>IF(AJ328='1Month'!$A$3,AL328,NA())</f>
        <v>1.4618981481481481</v>
      </c>
    </row>
    <row r="329" spans="1:39">
      <c r="A329" s="76">
        <v>43313</v>
      </c>
      <c r="B329" s="67">
        <v>0.46537037037037038</v>
      </c>
      <c r="C329" s="77">
        <v>43313</v>
      </c>
      <c r="D329" s="67">
        <v>0.17370370370370369</v>
      </c>
      <c r="E329" s="68">
        <v>11.6</v>
      </c>
      <c r="F329" s="68">
        <v>4.9400000000000004</v>
      </c>
      <c r="G329" s="69">
        <v>18.12</v>
      </c>
      <c r="I329" s="69">
        <v>-51</v>
      </c>
      <c r="J329" s="69">
        <v>50.591999999999999</v>
      </c>
      <c r="K329" s="70">
        <v>81.5</v>
      </c>
      <c r="L329" s="4">
        <f t="shared" si="100"/>
        <v>18.010000000000002</v>
      </c>
      <c r="M329" s="80">
        <f t="shared" si="101"/>
        <v>43313.465370370373</v>
      </c>
      <c r="N329">
        <f t="shared" si="102"/>
        <v>2458331.5</v>
      </c>
      <c r="O329">
        <f t="shared" si="103"/>
        <v>11.168888888888889</v>
      </c>
      <c r="P329">
        <f t="shared" si="109"/>
        <v>0.18580424366872006</v>
      </c>
      <c r="Q329">
        <f t="shared" si="110"/>
        <v>463.836566996069</v>
      </c>
      <c r="R329">
        <f t="shared" si="111"/>
        <v>7.8365669960689956</v>
      </c>
      <c r="S329" s="10">
        <f t="shared" si="104"/>
        <v>0.39937139606899574</v>
      </c>
      <c r="T329" s="4">
        <f t="shared" si="112"/>
        <v>18.014000000000003</v>
      </c>
      <c r="U329" s="4">
        <f t="shared" si="113"/>
        <v>8.8000000000000959E-3</v>
      </c>
      <c r="V329" s="4">
        <f t="shared" si="105"/>
        <v>18.010000000000002</v>
      </c>
      <c r="W329" s="4">
        <f t="shared" si="106"/>
        <v>18.03</v>
      </c>
      <c r="X329" s="4">
        <f t="shared" si="107"/>
        <v>17.98</v>
      </c>
      <c r="Y329" s="4">
        <f t="shared" si="114"/>
        <v>5.0000000000000711E-2</v>
      </c>
      <c r="Z329" s="2">
        <f>ROW()</f>
        <v>329</v>
      </c>
      <c r="AA329" t="b">
        <f t="shared" si="115"/>
        <v>1</v>
      </c>
      <c r="AB329" s="4">
        <f t="shared" si="108"/>
        <v>18.010000000000002</v>
      </c>
      <c r="AC329" s="4" t="e">
        <f t="shared" si="116"/>
        <v>#N/A</v>
      </c>
      <c r="AD329" t="b">
        <f t="shared" si="117"/>
        <v>1</v>
      </c>
      <c r="AE329" s="2">
        <v>2</v>
      </c>
      <c r="AF329" s="4">
        <f t="shared" si="118"/>
        <v>-2.5000000000000355E-2</v>
      </c>
      <c r="AG329" s="4">
        <f t="shared" si="119"/>
        <v>2.5000000000000355E-2</v>
      </c>
      <c r="AH329" s="4">
        <f t="shared" si="124"/>
        <v>7.7916666666667453E-2</v>
      </c>
      <c r="AI329" s="4" t="e">
        <f t="shared" si="120"/>
        <v>#N/A</v>
      </c>
      <c r="AJ329" s="2" t="str">
        <f t="shared" si="121"/>
        <v>August</v>
      </c>
      <c r="AK329" s="2" t="str">
        <f t="shared" si="122"/>
        <v>01</v>
      </c>
      <c r="AL329" s="81">
        <f t="shared" si="123"/>
        <v>1.4653703703703704</v>
      </c>
      <c r="AM329" s="81">
        <f>IF(AJ329='1Month'!$A$3,AL329,NA())</f>
        <v>1.4653703703703704</v>
      </c>
    </row>
    <row r="330" spans="1:39">
      <c r="A330" s="76">
        <v>43313</v>
      </c>
      <c r="B330" s="67">
        <v>0.46884259259259259</v>
      </c>
      <c r="C330" s="77">
        <v>43313</v>
      </c>
      <c r="D330" s="67">
        <v>0.17717592592592593</v>
      </c>
      <c r="E330" s="68">
        <v>11.2</v>
      </c>
      <c r="F330" s="68">
        <v>4.9400000000000004</v>
      </c>
      <c r="G330" s="69">
        <v>18.13</v>
      </c>
      <c r="I330" s="69">
        <v>-51</v>
      </c>
      <c r="J330" s="69">
        <v>50.478000000000002</v>
      </c>
      <c r="K330" s="70">
        <v>81.5</v>
      </c>
      <c r="L330" s="4">
        <f t="shared" si="100"/>
        <v>18.02</v>
      </c>
      <c r="M330" s="80">
        <f t="shared" si="101"/>
        <v>43313.468842592592</v>
      </c>
      <c r="N330">
        <f t="shared" si="102"/>
        <v>2458331.5</v>
      </c>
      <c r="O330">
        <f t="shared" si="103"/>
        <v>11.252222222222223</v>
      </c>
      <c r="P330">
        <f t="shared" si="109"/>
        <v>0.18580424366872006</v>
      </c>
      <c r="Q330">
        <f t="shared" si="110"/>
        <v>463.92012848851061</v>
      </c>
      <c r="R330">
        <f t="shared" si="111"/>
        <v>7.9201284885106134</v>
      </c>
      <c r="S330" s="10">
        <f t="shared" si="104"/>
        <v>0.48293288851061345</v>
      </c>
      <c r="T330" s="4">
        <f t="shared" si="112"/>
        <v>18.004000000000001</v>
      </c>
      <c r="U330" s="4">
        <f t="shared" si="113"/>
        <v>2.1600000000000109E-2</v>
      </c>
      <c r="V330" s="4">
        <f t="shared" si="105"/>
        <v>18.010000000000002</v>
      </c>
      <c r="W330" s="4">
        <f t="shared" si="106"/>
        <v>18.03</v>
      </c>
      <c r="X330" s="4">
        <f t="shared" si="107"/>
        <v>17.95</v>
      </c>
      <c r="Y330" s="4">
        <f t="shared" si="114"/>
        <v>8.0000000000001847E-2</v>
      </c>
      <c r="Z330" s="2">
        <f>ROW()</f>
        <v>330</v>
      </c>
      <c r="AA330" t="b">
        <f t="shared" si="115"/>
        <v>1</v>
      </c>
      <c r="AB330" s="4">
        <f t="shared" si="108"/>
        <v>18.02</v>
      </c>
      <c r="AC330" s="4" t="e">
        <f t="shared" si="116"/>
        <v>#N/A</v>
      </c>
      <c r="AD330" t="b">
        <f t="shared" si="117"/>
        <v>1</v>
      </c>
      <c r="AE330" s="2">
        <v>2</v>
      </c>
      <c r="AF330" s="4">
        <f t="shared" si="118"/>
        <v>-4.0000000000000924E-2</v>
      </c>
      <c r="AG330" s="4">
        <f t="shared" si="119"/>
        <v>4.0000000000000924E-2</v>
      </c>
      <c r="AH330" s="4">
        <f t="shared" si="124"/>
        <v>0.17166666666666566</v>
      </c>
      <c r="AI330" s="4" t="e">
        <f t="shared" si="120"/>
        <v>#N/A</v>
      </c>
      <c r="AJ330" s="2" t="str">
        <f t="shared" si="121"/>
        <v>August</v>
      </c>
      <c r="AK330" s="2" t="str">
        <f t="shared" si="122"/>
        <v>01</v>
      </c>
      <c r="AL330" s="81">
        <f t="shared" si="123"/>
        <v>1.4688425925925925</v>
      </c>
      <c r="AM330" s="81">
        <f>IF(AJ330='1Month'!$A$3,AL330,NA())</f>
        <v>1.4688425925925925</v>
      </c>
    </row>
    <row r="331" spans="1:39">
      <c r="A331" s="76">
        <v>43313</v>
      </c>
      <c r="B331" s="67">
        <v>0.4723148148148148</v>
      </c>
      <c r="C331" s="77">
        <v>43313</v>
      </c>
      <c r="D331" s="67">
        <v>0.18064814814814814</v>
      </c>
      <c r="E331" s="68">
        <v>11.6</v>
      </c>
      <c r="F331" s="68">
        <v>4.9400000000000004</v>
      </c>
      <c r="G331" s="69">
        <v>18.14</v>
      </c>
      <c r="I331" s="69">
        <v>-51.1</v>
      </c>
      <c r="J331" s="69">
        <v>50.332000000000001</v>
      </c>
      <c r="K331" s="70">
        <v>81.400000000000006</v>
      </c>
      <c r="L331" s="4">
        <f t="shared" si="100"/>
        <v>18.03</v>
      </c>
      <c r="M331" s="80">
        <f t="shared" si="101"/>
        <v>43313.472314814811</v>
      </c>
      <c r="N331">
        <f t="shared" si="102"/>
        <v>2458331.5</v>
      </c>
      <c r="O331">
        <f t="shared" si="103"/>
        <v>11.335555555555555</v>
      </c>
      <c r="P331">
        <f t="shared" si="109"/>
        <v>0.18580424366872006</v>
      </c>
      <c r="Q331">
        <f t="shared" si="110"/>
        <v>464.00368998095229</v>
      </c>
      <c r="R331">
        <f t="shared" si="111"/>
        <v>8.0036899809522879</v>
      </c>
      <c r="S331" s="10">
        <f t="shared" si="104"/>
        <v>0.56649438095228799</v>
      </c>
      <c r="T331" s="4">
        <f t="shared" si="112"/>
        <v>17.968</v>
      </c>
      <c r="U331" s="4">
        <f t="shared" si="113"/>
        <v>6.2400000000000233E-2</v>
      </c>
      <c r="V331" s="4">
        <f t="shared" si="105"/>
        <v>18.010000000000002</v>
      </c>
      <c r="W331" s="4">
        <f t="shared" si="106"/>
        <v>18.03</v>
      </c>
      <c r="X331" s="4">
        <f t="shared" si="107"/>
        <v>17.830000000000002</v>
      </c>
      <c r="Y331" s="4">
        <f t="shared" si="114"/>
        <v>0.19999999999999929</v>
      </c>
      <c r="Z331" s="2">
        <f>ROW()</f>
        <v>331</v>
      </c>
      <c r="AA331" t="b">
        <f t="shared" si="115"/>
        <v>1</v>
      </c>
      <c r="AB331" s="4">
        <f t="shared" si="108"/>
        <v>18.03</v>
      </c>
      <c r="AC331" s="4" t="e">
        <f t="shared" si="116"/>
        <v>#N/A</v>
      </c>
      <c r="AD331" t="b">
        <f t="shared" si="117"/>
        <v>1</v>
      </c>
      <c r="AE331" s="2">
        <v>2</v>
      </c>
      <c r="AF331" s="4">
        <f t="shared" si="118"/>
        <v>-9.9999999999999645E-2</v>
      </c>
      <c r="AG331" s="4">
        <f t="shared" si="119"/>
        <v>9.9999999999999645E-2</v>
      </c>
      <c r="AH331" s="4">
        <f t="shared" si="124"/>
        <v>0.32541666666666647</v>
      </c>
      <c r="AI331" s="4" t="e">
        <f t="shared" si="120"/>
        <v>#N/A</v>
      </c>
      <c r="AJ331" s="2" t="str">
        <f t="shared" si="121"/>
        <v>August</v>
      </c>
      <c r="AK331" s="2" t="str">
        <f t="shared" si="122"/>
        <v>01</v>
      </c>
      <c r="AL331" s="81">
        <f t="shared" si="123"/>
        <v>1.4723148148148149</v>
      </c>
      <c r="AM331" s="81">
        <f>IF(AJ331='1Month'!$A$3,AL331,NA())</f>
        <v>1.4723148148148149</v>
      </c>
    </row>
    <row r="332" spans="1:39">
      <c r="A332" s="76">
        <v>43313</v>
      </c>
      <c r="B332" s="67">
        <v>0.47578703703703701</v>
      </c>
      <c r="C332" s="77">
        <v>43313</v>
      </c>
      <c r="D332" s="67">
        <v>0.18412037037037035</v>
      </c>
      <c r="E332" s="68">
        <v>11.2</v>
      </c>
      <c r="F332" s="68">
        <v>4.9400000000000004</v>
      </c>
      <c r="G332" s="69">
        <v>18.12</v>
      </c>
      <c r="I332" s="69">
        <v>-51.1</v>
      </c>
      <c r="J332" s="69">
        <v>50.152999999999999</v>
      </c>
      <c r="K332" s="70">
        <v>81.400000000000006</v>
      </c>
      <c r="L332" s="4">
        <f t="shared" si="100"/>
        <v>18.010000000000002</v>
      </c>
      <c r="M332" s="80">
        <f t="shared" si="101"/>
        <v>43313.475787037038</v>
      </c>
      <c r="N332">
        <f t="shared" si="102"/>
        <v>2458331.5</v>
      </c>
      <c r="O332">
        <f t="shared" si="103"/>
        <v>11.418888888888889</v>
      </c>
      <c r="P332">
        <f t="shared" si="109"/>
        <v>0.18580424366872006</v>
      </c>
      <c r="Q332">
        <f t="shared" si="110"/>
        <v>464.08725147339396</v>
      </c>
      <c r="R332">
        <f t="shared" si="111"/>
        <v>8.0872514733939624</v>
      </c>
      <c r="S332" s="10">
        <f t="shared" si="104"/>
        <v>0.65005587339396254</v>
      </c>
      <c r="T332" s="4">
        <f t="shared" si="112"/>
        <v>17.882000000000001</v>
      </c>
      <c r="U332" s="4">
        <f t="shared" si="113"/>
        <v>0.13759999999999978</v>
      </c>
      <c r="V332" s="4">
        <f t="shared" si="105"/>
        <v>17.98</v>
      </c>
      <c r="W332" s="4">
        <f t="shared" si="106"/>
        <v>18.03</v>
      </c>
      <c r="X332" s="4">
        <f t="shared" si="107"/>
        <v>17.59</v>
      </c>
      <c r="Y332" s="4">
        <f t="shared" si="114"/>
        <v>0.44000000000000128</v>
      </c>
      <c r="Z332" s="2">
        <f>ROW()</f>
        <v>332</v>
      </c>
      <c r="AA332" t="b">
        <f t="shared" si="115"/>
        <v>1</v>
      </c>
      <c r="AB332" s="4">
        <f t="shared" si="108"/>
        <v>18.010000000000002</v>
      </c>
      <c r="AC332" s="4" t="e">
        <f t="shared" si="116"/>
        <v>#N/A</v>
      </c>
      <c r="AD332" t="b">
        <f t="shared" si="117"/>
        <v>1</v>
      </c>
      <c r="AE332" s="2">
        <v>2</v>
      </c>
      <c r="AF332" s="4">
        <f t="shared" si="118"/>
        <v>-0.22000000000000064</v>
      </c>
      <c r="AG332" s="4">
        <f t="shared" si="119"/>
        <v>0.22000000000000064</v>
      </c>
      <c r="AH332" s="4">
        <f t="shared" si="124"/>
        <v>0.54208333333333358</v>
      </c>
      <c r="AI332" s="4" t="e">
        <f t="shared" si="120"/>
        <v>#N/A</v>
      </c>
      <c r="AJ332" s="2" t="str">
        <f t="shared" si="121"/>
        <v>August</v>
      </c>
      <c r="AK332" s="2" t="str">
        <f t="shared" si="122"/>
        <v>01</v>
      </c>
      <c r="AL332" s="81">
        <f t="shared" si="123"/>
        <v>1.475787037037037</v>
      </c>
      <c r="AM332" s="81">
        <f>IF(AJ332='1Month'!$A$3,AL332,NA())</f>
        <v>1.475787037037037</v>
      </c>
    </row>
    <row r="333" spans="1:39">
      <c r="A333" s="76">
        <v>43313</v>
      </c>
      <c r="B333" s="67">
        <v>0.47925925925925927</v>
      </c>
      <c r="C333" s="77">
        <v>43313</v>
      </c>
      <c r="D333" s="67">
        <v>0.18759259259259262</v>
      </c>
      <c r="E333" s="68">
        <v>11.2</v>
      </c>
      <c r="F333" s="68">
        <v>4.9400000000000004</v>
      </c>
      <c r="G333" s="69">
        <v>18.059999999999999</v>
      </c>
      <c r="I333" s="69">
        <v>-51.1</v>
      </c>
      <c r="J333" s="69">
        <v>49.942999999999998</v>
      </c>
      <c r="K333" s="70">
        <v>81.400000000000006</v>
      </c>
      <c r="L333" s="4">
        <f t="shared" ref="L333:L396" si="125">G333-$AB$8</f>
        <v>17.95</v>
      </c>
      <c r="M333" s="80">
        <f t="shared" ref="M333:M396" si="126">A333+B333</f>
        <v>43313.479259259257</v>
      </c>
      <c r="N333">
        <f t="shared" ref="N333:N396" si="127">A333+2415018.5</f>
        <v>2458331.5</v>
      </c>
      <c r="O333">
        <f t="shared" ref="O333:O396" si="128">(B333-INT(B333))*24</f>
        <v>11.502222222222223</v>
      </c>
      <c r="P333">
        <f t="shared" si="109"/>
        <v>0.18580424366872006</v>
      </c>
      <c r="Q333">
        <f t="shared" si="110"/>
        <v>464.17081296583564</v>
      </c>
      <c r="R333">
        <f t="shared" si="111"/>
        <v>8.170812965835637</v>
      </c>
      <c r="S333" s="10">
        <f t="shared" ref="S333:S396" si="129">IF(R333+($AB$6/15)&gt;=0,(R333+($AB$6/15)),(R333+($AB$6/15)+24))</f>
        <v>0.73361736583563708</v>
      </c>
      <c r="T333" s="4">
        <f t="shared" si="112"/>
        <v>17.712</v>
      </c>
      <c r="U333" s="4">
        <f t="shared" si="113"/>
        <v>0.26160000000000067</v>
      </c>
      <c r="V333" s="4">
        <f t="shared" ref="V333:V396" si="130">MEDIAN(L331:L336)</f>
        <v>17.89</v>
      </c>
      <c r="W333" s="4">
        <f t="shared" ref="W333:W396" si="131">MAX(L331:L336)</f>
        <v>18.03</v>
      </c>
      <c r="X333" s="4">
        <f t="shared" ref="X333:X396" si="132">MIN(L331:L336)</f>
        <v>17.18</v>
      </c>
      <c r="Y333" s="4">
        <f t="shared" si="114"/>
        <v>0.85000000000000142</v>
      </c>
      <c r="Z333" s="2">
        <f>ROW()</f>
        <v>333</v>
      </c>
      <c r="AA333" t="b">
        <f t="shared" si="115"/>
        <v>1</v>
      </c>
      <c r="AB333" s="4">
        <f t="shared" ref="AB333:AB396" si="133">IF(AA333,L333,NA())</f>
        <v>17.95</v>
      </c>
      <c r="AC333" s="4" t="e">
        <f t="shared" si="116"/>
        <v>#N/A</v>
      </c>
      <c r="AD333" t="b">
        <f t="shared" si="117"/>
        <v>1</v>
      </c>
      <c r="AE333" s="2">
        <v>2</v>
      </c>
      <c r="AF333" s="4">
        <f t="shared" si="118"/>
        <v>-0.42500000000000071</v>
      </c>
      <c r="AG333" s="4">
        <f t="shared" si="119"/>
        <v>0.42500000000000071</v>
      </c>
      <c r="AH333" s="4">
        <f t="shared" si="124"/>
        <v>0.74666666666666648</v>
      </c>
      <c r="AI333" s="4" t="e">
        <f t="shared" si="120"/>
        <v>#N/A</v>
      </c>
      <c r="AJ333" s="2" t="str">
        <f t="shared" si="121"/>
        <v>August</v>
      </c>
      <c r="AK333" s="2" t="str">
        <f t="shared" si="122"/>
        <v>01</v>
      </c>
      <c r="AL333" s="81">
        <f t="shared" si="123"/>
        <v>1.4792592592592593</v>
      </c>
      <c r="AM333" s="81">
        <f>IF(AJ333='1Month'!$A$3,AL333,NA())</f>
        <v>1.4792592592592593</v>
      </c>
    </row>
    <row r="334" spans="1:39">
      <c r="A334" s="76">
        <v>43313</v>
      </c>
      <c r="B334" s="67">
        <v>0.48273148148148143</v>
      </c>
      <c r="C334" s="77">
        <v>43313</v>
      </c>
      <c r="D334" s="67">
        <v>0.19106481481481483</v>
      </c>
      <c r="E334" s="68">
        <v>11.2</v>
      </c>
      <c r="F334" s="68">
        <v>4.9400000000000004</v>
      </c>
      <c r="G334" s="69">
        <v>17.940000000000001</v>
      </c>
      <c r="I334" s="69">
        <v>-51.2</v>
      </c>
      <c r="J334" s="69">
        <v>49.701999999999998</v>
      </c>
      <c r="K334" s="70">
        <v>81.3</v>
      </c>
      <c r="L334" s="4">
        <f t="shared" si="125"/>
        <v>17.830000000000002</v>
      </c>
      <c r="M334" s="80">
        <f t="shared" si="126"/>
        <v>43313.482731481483</v>
      </c>
      <c r="N334">
        <f t="shared" si="127"/>
        <v>2458331.5</v>
      </c>
      <c r="O334">
        <f t="shared" si="128"/>
        <v>11.585555555555555</v>
      </c>
      <c r="P334">
        <f t="shared" ref="P334:P397" si="134">(N334-2451545)/36525</f>
        <v>0.18580424366872006</v>
      </c>
      <c r="Q334">
        <f t="shared" ref="Q334:Q397" si="135">6.697374558+(2400.051336*P334)+(0.000025862*(P334^2))+(O334*1.0027379093)</f>
        <v>464.25437445827731</v>
      </c>
      <c r="R334">
        <f t="shared" ref="R334:R397" si="136">ABS(Q334)-(INT(ABS(Q334)/24)*24)</f>
        <v>8.2543744582773115</v>
      </c>
      <c r="S334" s="10">
        <f t="shared" si="129"/>
        <v>0.81717885827731163</v>
      </c>
      <c r="T334" s="4">
        <f t="shared" ref="T334:T397" si="137">AVERAGE(L333:L337)</f>
        <v>17.422000000000004</v>
      </c>
      <c r="U334" s="4">
        <f t="shared" ref="U334:U397" si="138">AVEDEV(L333:L337)</f>
        <v>0.44159999999999899</v>
      </c>
      <c r="V334" s="4">
        <f t="shared" si="130"/>
        <v>17.71</v>
      </c>
      <c r="W334" s="4">
        <f t="shared" si="131"/>
        <v>18.010000000000002</v>
      </c>
      <c r="X334" s="4">
        <f t="shared" si="132"/>
        <v>16.560000000000002</v>
      </c>
      <c r="Y334" s="4">
        <f t="shared" ref="Y334:Y397" si="139">W334-X334</f>
        <v>1.4499999999999993</v>
      </c>
      <c r="Z334" s="2">
        <f>ROW()</f>
        <v>334</v>
      </c>
      <c r="AA334" t="b">
        <f t="shared" ref="AA334:AA397" si="140">J334&gt;$AB$5</f>
        <v>1</v>
      </c>
      <c r="AB334" s="4">
        <f t="shared" si="133"/>
        <v>17.830000000000002</v>
      </c>
      <c r="AC334" s="4" t="e">
        <f t="shared" ref="AC334:AC397" si="141">IF(D334&lt;0.001,K334/100,NA())</f>
        <v>#N/A</v>
      </c>
      <c r="AD334" t="b">
        <f t="shared" ref="AD334:AD397" si="142">OR(AA332:AA337)</f>
        <v>1</v>
      </c>
      <c r="AE334" s="2">
        <v>2</v>
      </c>
      <c r="AF334" s="4">
        <f t="shared" ref="AF334:AF397" si="143">-Y334/2</f>
        <v>-0.72499999999999964</v>
      </c>
      <c r="AG334" s="4">
        <f t="shared" ref="AG334:AG397" si="144">Y334/2</f>
        <v>0.72499999999999964</v>
      </c>
      <c r="AH334" s="4">
        <f t="shared" si="124"/>
        <v>0.80986111111111114</v>
      </c>
      <c r="AI334" s="4" t="e">
        <f t="shared" ref="AI334:AI397" si="145">IF(D334&lt;0.001,0.1,NA())</f>
        <v>#N/A</v>
      </c>
      <c r="AJ334" s="2" t="str">
        <f t="shared" ref="AJ334:AJ397" si="146">TEXT(A334,"mmmm")</f>
        <v>August</v>
      </c>
      <c r="AK334" s="2" t="str">
        <f t="shared" ref="AK334:AK397" si="147">TEXT(A334,"dd")</f>
        <v>01</v>
      </c>
      <c r="AL334" s="81">
        <f t="shared" ref="AL334:AL397" si="148">AK334+B334</f>
        <v>1.4827314814814814</v>
      </c>
      <c r="AM334" s="81">
        <f>IF(AJ334='1Month'!$A$3,AL334,NA())</f>
        <v>1.4827314814814814</v>
      </c>
    </row>
    <row r="335" spans="1:39">
      <c r="A335" s="76">
        <v>43313</v>
      </c>
      <c r="B335" s="67">
        <v>0.48620370370370369</v>
      </c>
      <c r="C335" s="77">
        <v>43313</v>
      </c>
      <c r="D335" s="67">
        <v>0.19453703703703704</v>
      </c>
      <c r="E335" s="68">
        <v>11.2</v>
      </c>
      <c r="F335" s="68">
        <v>4.9400000000000004</v>
      </c>
      <c r="G335" s="69">
        <v>17.7</v>
      </c>
      <c r="I335" s="69">
        <v>-51.2</v>
      </c>
      <c r="J335" s="69">
        <v>49.43</v>
      </c>
      <c r="K335" s="70">
        <v>81.3</v>
      </c>
      <c r="L335" s="4">
        <f t="shared" si="125"/>
        <v>17.59</v>
      </c>
      <c r="M335" s="80">
        <f t="shared" si="126"/>
        <v>43313.486203703702</v>
      </c>
      <c r="N335">
        <f t="shared" si="127"/>
        <v>2458331.5</v>
      </c>
      <c r="O335">
        <f t="shared" si="128"/>
        <v>11.668888888888889</v>
      </c>
      <c r="P335">
        <f t="shared" si="134"/>
        <v>0.18580424366872006</v>
      </c>
      <c r="Q335">
        <f t="shared" si="135"/>
        <v>464.33793595071899</v>
      </c>
      <c r="R335">
        <f t="shared" si="136"/>
        <v>8.3379359507189861</v>
      </c>
      <c r="S335" s="10">
        <f t="shared" si="129"/>
        <v>0.90074035071898617</v>
      </c>
      <c r="T335" s="4">
        <f t="shared" si="137"/>
        <v>16.978000000000002</v>
      </c>
      <c r="U335" s="4">
        <f t="shared" si="138"/>
        <v>0.66639999999999944</v>
      </c>
      <c r="V335" s="4">
        <f t="shared" si="130"/>
        <v>17.384999999999998</v>
      </c>
      <c r="W335" s="4">
        <f t="shared" si="131"/>
        <v>17.95</v>
      </c>
      <c r="X335" s="4">
        <f t="shared" si="132"/>
        <v>15.73</v>
      </c>
      <c r="Y335" s="4">
        <f t="shared" si="139"/>
        <v>2.2199999999999989</v>
      </c>
      <c r="Z335" s="2">
        <f>ROW()</f>
        <v>335</v>
      </c>
      <c r="AA335" t="b">
        <f t="shared" si="140"/>
        <v>1</v>
      </c>
      <c r="AB335" s="4">
        <f t="shared" si="133"/>
        <v>17.59</v>
      </c>
      <c r="AC335" s="4" t="e">
        <f t="shared" si="141"/>
        <v>#N/A</v>
      </c>
      <c r="AD335" t="b">
        <f t="shared" si="142"/>
        <v>1</v>
      </c>
      <c r="AE335" s="2">
        <v>2</v>
      </c>
      <c r="AF335" s="4">
        <f t="shared" si="143"/>
        <v>-1.1099999999999994</v>
      </c>
      <c r="AG335" s="4">
        <f t="shared" si="144"/>
        <v>1.1099999999999994</v>
      </c>
      <c r="AH335" s="4">
        <f t="shared" si="124"/>
        <v>0.7638888888888884</v>
      </c>
      <c r="AI335" s="4" t="e">
        <f t="shared" si="145"/>
        <v>#N/A</v>
      </c>
      <c r="AJ335" s="2" t="str">
        <f t="shared" si="146"/>
        <v>August</v>
      </c>
      <c r="AK335" s="2" t="str">
        <f t="shared" si="147"/>
        <v>01</v>
      </c>
      <c r="AL335" s="81">
        <f t="shared" si="148"/>
        <v>1.4862037037037037</v>
      </c>
      <c r="AM335" s="81">
        <f>IF(AJ335='1Month'!$A$3,AL335,NA())</f>
        <v>1.4862037037037037</v>
      </c>
    </row>
    <row r="336" spans="1:39">
      <c r="A336" s="76">
        <v>43313</v>
      </c>
      <c r="B336" s="67">
        <v>0.48967592592592596</v>
      </c>
      <c r="C336" s="77">
        <v>43313</v>
      </c>
      <c r="D336" s="67">
        <v>0.19800925925925927</v>
      </c>
      <c r="E336" s="68">
        <v>11.2</v>
      </c>
      <c r="F336" s="68">
        <v>4.9400000000000004</v>
      </c>
      <c r="G336" s="69">
        <v>17.29</v>
      </c>
      <c r="I336" s="69">
        <v>-51.3</v>
      </c>
      <c r="J336" s="69">
        <v>49.128999999999998</v>
      </c>
      <c r="K336" s="70">
        <v>81.3</v>
      </c>
      <c r="L336" s="4">
        <f t="shared" si="125"/>
        <v>17.18</v>
      </c>
      <c r="M336" s="80">
        <f t="shared" si="126"/>
        <v>43313.489675925928</v>
      </c>
      <c r="N336">
        <f t="shared" si="127"/>
        <v>2458331.5</v>
      </c>
      <c r="O336">
        <f t="shared" si="128"/>
        <v>11.752222222222223</v>
      </c>
      <c r="P336">
        <f t="shared" si="134"/>
        <v>0.18580424366872006</v>
      </c>
      <c r="Q336">
        <f t="shared" si="135"/>
        <v>464.42149744316066</v>
      </c>
      <c r="R336">
        <f t="shared" si="136"/>
        <v>8.4214974431606606</v>
      </c>
      <c r="S336" s="10">
        <f t="shared" si="129"/>
        <v>0.98430184316066072</v>
      </c>
      <c r="T336" s="4">
        <f t="shared" si="137"/>
        <v>16.518000000000001</v>
      </c>
      <c r="U336" s="4">
        <f t="shared" si="138"/>
        <v>0.71039999999999992</v>
      </c>
      <c r="V336" s="4">
        <f t="shared" si="130"/>
        <v>16.87</v>
      </c>
      <c r="W336" s="4">
        <f t="shared" si="131"/>
        <v>17.830000000000002</v>
      </c>
      <c r="X336" s="4">
        <f t="shared" si="132"/>
        <v>15.530000000000001</v>
      </c>
      <c r="Y336" s="4">
        <f t="shared" si="139"/>
        <v>2.3000000000000007</v>
      </c>
      <c r="Z336" s="2">
        <f>ROW()</f>
        <v>336</v>
      </c>
      <c r="AA336" t="b">
        <f t="shared" si="140"/>
        <v>1</v>
      </c>
      <c r="AB336" s="4">
        <f t="shared" si="133"/>
        <v>17.18</v>
      </c>
      <c r="AC336" s="4" t="e">
        <f t="shared" si="141"/>
        <v>#N/A</v>
      </c>
      <c r="AD336" t="b">
        <f t="shared" si="142"/>
        <v>1</v>
      </c>
      <c r="AE336" s="2">
        <v>2</v>
      </c>
      <c r="AF336" s="4">
        <f t="shared" si="143"/>
        <v>-1.1500000000000004</v>
      </c>
      <c r="AG336" s="4">
        <f t="shared" si="144"/>
        <v>1.1500000000000004</v>
      </c>
      <c r="AH336" s="4">
        <f t="shared" si="124"/>
        <v>0.71527777777777735</v>
      </c>
      <c r="AI336" s="4" t="e">
        <f t="shared" si="145"/>
        <v>#N/A</v>
      </c>
      <c r="AJ336" s="2" t="str">
        <f t="shared" si="146"/>
        <v>August</v>
      </c>
      <c r="AK336" s="2" t="str">
        <f t="shared" si="147"/>
        <v>01</v>
      </c>
      <c r="AL336" s="81">
        <f t="shared" si="148"/>
        <v>1.489675925925926</v>
      </c>
      <c r="AM336" s="81">
        <f>IF(AJ336='1Month'!$A$3,AL336,NA())</f>
        <v>1.489675925925926</v>
      </c>
    </row>
    <row r="337" spans="1:39">
      <c r="A337" s="76">
        <v>43313</v>
      </c>
      <c r="B337" s="67">
        <v>0.49314814814814811</v>
      </c>
      <c r="C337" s="77">
        <v>43313</v>
      </c>
      <c r="D337" s="67">
        <v>0.20148148148148148</v>
      </c>
      <c r="E337" s="68">
        <v>11.2</v>
      </c>
      <c r="F337" s="68">
        <v>4.9400000000000004</v>
      </c>
      <c r="G337" s="69">
        <v>16.670000000000002</v>
      </c>
      <c r="I337" s="69">
        <v>-51.3</v>
      </c>
      <c r="J337" s="69">
        <v>48.798000000000002</v>
      </c>
      <c r="K337" s="70">
        <v>81.3</v>
      </c>
      <c r="L337" s="4">
        <f t="shared" si="125"/>
        <v>16.560000000000002</v>
      </c>
      <c r="M337" s="80">
        <f t="shared" si="126"/>
        <v>43313.493148148147</v>
      </c>
      <c r="N337">
        <f t="shared" si="127"/>
        <v>2458331.5</v>
      </c>
      <c r="O337">
        <f t="shared" si="128"/>
        <v>11.835555555555555</v>
      </c>
      <c r="P337">
        <f t="shared" si="134"/>
        <v>0.18580424366872006</v>
      </c>
      <c r="Q337">
        <f t="shared" si="135"/>
        <v>464.50505893560228</v>
      </c>
      <c r="R337">
        <f t="shared" si="136"/>
        <v>8.5050589356022783</v>
      </c>
      <c r="S337" s="10">
        <f t="shared" si="129"/>
        <v>1.0678633356022784</v>
      </c>
      <c r="T337" s="4">
        <f t="shared" si="137"/>
        <v>16.253999999999998</v>
      </c>
      <c r="U337" s="4">
        <f t="shared" si="138"/>
        <v>0.49920000000000042</v>
      </c>
      <c r="V337" s="4">
        <f t="shared" si="130"/>
        <v>16.414999999999999</v>
      </c>
      <c r="W337" s="4">
        <f t="shared" si="131"/>
        <v>17.59</v>
      </c>
      <c r="X337" s="4">
        <f t="shared" si="132"/>
        <v>15.530000000000001</v>
      </c>
      <c r="Y337" s="4">
        <f t="shared" si="139"/>
        <v>2.0599999999999987</v>
      </c>
      <c r="Z337" s="2">
        <f>ROW()</f>
        <v>337</v>
      </c>
      <c r="AA337" t="b">
        <f t="shared" si="140"/>
        <v>1</v>
      </c>
      <c r="AB337" s="4">
        <f t="shared" si="133"/>
        <v>16.560000000000002</v>
      </c>
      <c r="AC337" s="4" t="e">
        <f t="shared" si="141"/>
        <v>#N/A</v>
      </c>
      <c r="AD337" t="b">
        <f t="shared" si="142"/>
        <v>1</v>
      </c>
      <c r="AE337" s="2">
        <v>2</v>
      </c>
      <c r="AF337" s="4">
        <f t="shared" si="143"/>
        <v>-1.0299999999999994</v>
      </c>
      <c r="AG337" s="4">
        <f t="shared" si="144"/>
        <v>1.0299999999999994</v>
      </c>
      <c r="AH337" s="4">
        <f t="shared" si="124"/>
        <v>0.79083333333333317</v>
      </c>
      <c r="AI337" s="4" t="e">
        <f t="shared" si="145"/>
        <v>#N/A</v>
      </c>
      <c r="AJ337" s="2" t="str">
        <f t="shared" si="146"/>
        <v>August</v>
      </c>
      <c r="AK337" s="2" t="str">
        <f t="shared" si="147"/>
        <v>01</v>
      </c>
      <c r="AL337" s="81">
        <f t="shared" si="148"/>
        <v>1.4931481481481481</v>
      </c>
      <c r="AM337" s="81">
        <f>IF(AJ337='1Month'!$A$3,AL337,NA())</f>
        <v>1.4931481481481481</v>
      </c>
    </row>
    <row r="338" spans="1:39">
      <c r="A338" s="76">
        <v>43313</v>
      </c>
      <c r="B338" s="67">
        <v>0.49662037037037038</v>
      </c>
      <c r="C338" s="77">
        <v>43313</v>
      </c>
      <c r="D338" s="67">
        <v>0.20495370370370369</v>
      </c>
      <c r="E338" s="68">
        <v>10.9</v>
      </c>
      <c r="F338" s="68">
        <v>4.9400000000000004</v>
      </c>
      <c r="G338" s="69">
        <v>15.84</v>
      </c>
      <c r="I338" s="69">
        <v>-51.3</v>
      </c>
      <c r="J338" s="69">
        <v>48.439</v>
      </c>
      <c r="K338" s="70">
        <v>81.2</v>
      </c>
      <c r="L338" s="4">
        <f t="shared" si="125"/>
        <v>15.73</v>
      </c>
      <c r="M338" s="80">
        <f t="shared" si="126"/>
        <v>43313.496620370373</v>
      </c>
      <c r="N338">
        <f t="shared" si="127"/>
        <v>2458331.5</v>
      </c>
      <c r="O338">
        <f t="shared" si="128"/>
        <v>11.918888888888889</v>
      </c>
      <c r="P338">
        <f t="shared" si="134"/>
        <v>0.18580424366872006</v>
      </c>
      <c r="Q338">
        <f t="shared" si="135"/>
        <v>464.58862042804395</v>
      </c>
      <c r="R338">
        <f t="shared" si="136"/>
        <v>8.5886204280439529</v>
      </c>
      <c r="S338" s="10">
        <f t="shared" si="129"/>
        <v>1.151424828043953</v>
      </c>
      <c r="T338" s="4">
        <f t="shared" si="137"/>
        <v>16.23</v>
      </c>
      <c r="U338" s="4">
        <f t="shared" si="138"/>
        <v>0.48000000000000043</v>
      </c>
      <c r="V338" s="4">
        <f t="shared" si="130"/>
        <v>16.414999999999999</v>
      </c>
      <c r="W338" s="4">
        <f t="shared" si="131"/>
        <v>17.18</v>
      </c>
      <c r="X338" s="4">
        <f t="shared" si="132"/>
        <v>15.530000000000001</v>
      </c>
      <c r="Y338" s="4">
        <f t="shared" si="139"/>
        <v>1.6499999999999986</v>
      </c>
      <c r="Z338" s="2">
        <f>ROW()</f>
        <v>338</v>
      </c>
      <c r="AA338" t="b">
        <f t="shared" si="140"/>
        <v>1</v>
      </c>
      <c r="AB338" s="4">
        <f t="shared" si="133"/>
        <v>15.73</v>
      </c>
      <c r="AC338" s="4" t="e">
        <f t="shared" si="141"/>
        <v>#N/A</v>
      </c>
      <c r="AD338" t="b">
        <f t="shared" si="142"/>
        <v>1</v>
      </c>
      <c r="AE338" s="2">
        <v>2</v>
      </c>
      <c r="AF338" s="4">
        <f t="shared" si="143"/>
        <v>-0.82499999999999929</v>
      </c>
      <c r="AG338" s="4">
        <f t="shared" si="144"/>
        <v>0.82499999999999929</v>
      </c>
      <c r="AH338" s="4">
        <f t="shared" si="124"/>
        <v>0.72499999999999998</v>
      </c>
      <c r="AI338" s="4" t="e">
        <f t="shared" si="145"/>
        <v>#N/A</v>
      </c>
      <c r="AJ338" s="2" t="str">
        <f t="shared" si="146"/>
        <v>August</v>
      </c>
      <c r="AK338" s="2" t="str">
        <f t="shared" si="147"/>
        <v>01</v>
      </c>
      <c r="AL338" s="81">
        <f t="shared" si="148"/>
        <v>1.4966203703703704</v>
      </c>
      <c r="AM338" s="81">
        <f>IF(AJ338='1Month'!$A$3,AL338,NA())</f>
        <v>1.4966203703703704</v>
      </c>
    </row>
    <row r="339" spans="1:39">
      <c r="A339" s="76">
        <v>43314</v>
      </c>
      <c r="B339" s="67">
        <v>0.10425925925925926</v>
      </c>
      <c r="C339" s="77">
        <v>43313</v>
      </c>
      <c r="D339" s="67">
        <v>0.81259259259259264</v>
      </c>
      <c r="E339" s="68">
        <v>20.6</v>
      </c>
      <c r="F339" s="68">
        <v>4.9400000000000004</v>
      </c>
      <c r="G339" s="69">
        <v>15.64</v>
      </c>
      <c r="I339" s="69">
        <v>-58.3</v>
      </c>
      <c r="J339" s="69">
        <v>-34.311999999999998</v>
      </c>
      <c r="K339" s="70">
        <v>76.3</v>
      </c>
      <c r="L339" s="4">
        <f t="shared" si="125"/>
        <v>15.530000000000001</v>
      </c>
      <c r="M339" s="80">
        <f t="shared" si="126"/>
        <v>43314.104259259257</v>
      </c>
      <c r="N339">
        <f t="shared" si="127"/>
        <v>2458332.5</v>
      </c>
      <c r="O339">
        <f t="shared" si="128"/>
        <v>2.5022222222222221</v>
      </c>
      <c r="P339">
        <f t="shared" si="134"/>
        <v>0.18583162217659138</v>
      </c>
      <c r="Q339">
        <f t="shared" si="135"/>
        <v>455.21188160679304</v>
      </c>
      <c r="R339">
        <f t="shared" si="136"/>
        <v>23.211881606793042</v>
      </c>
      <c r="S339" s="10">
        <f t="shared" si="129"/>
        <v>15.774686006793043</v>
      </c>
      <c r="T339" s="4">
        <f t="shared" si="137"/>
        <v>16.381999999999998</v>
      </c>
      <c r="U339" s="4">
        <f t="shared" si="138"/>
        <v>0.64639999999999986</v>
      </c>
      <c r="V339" s="4">
        <f t="shared" si="130"/>
        <v>16.414999999999999</v>
      </c>
      <c r="W339" s="4">
        <f t="shared" si="131"/>
        <v>17.32</v>
      </c>
      <c r="X339" s="4">
        <f t="shared" si="132"/>
        <v>15.530000000000001</v>
      </c>
      <c r="Y339" s="4">
        <f t="shared" si="139"/>
        <v>1.7899999999999991</v>
      </c>
      <c r="Z339" s="2">
        <f>ROW()</f>
        <v>339</v>
      </c>
      <c r="AA339" t="b">
        <f t="shared" si="140"/>
        <v>0</v>
      </c>
      <c r="AB339" s="4" t="e">
        <f t="shared" si="133"/>
        <v>#N/A</v>
      </c>
      <c r="AC339" s="4" t="e">
        <f t="shared" si="141"/>
        <v>#N/A</v>
      </c>
      <c r="AD339" t="b">
        <f t="shared" si="142"/>
        <v>1</v>
      </c>
      <c r="AE339" s="2">
        <v>2</v>
      </c>
      <c r="AF339" s="4">
        <f t="shared" si="143"/>
        <v>-0.89499999999999957</v>
      </c>
      <c r="AG339" s="4">
        <f t="shared" si="144"/>
        <v>0.89499999999999957</v>
      </c>
      <c r="AH339" s="4">
        <f t="shared" si="124"/>
        <v>0.67833333333333334</v>
      </c>
      <c r="AI339" s="4" t="e">
        <f t="shared" si="145"/>
        <v>#N/A</v>
      </c>
      <c r="AJ339" s="2" t="str">
        <f t="shared" si="146"/>
        <v>August</v>
      </c>
      <c r="AK339" s="2" t="str">
        <f t="shared" si="147"/>
        <v>02</v>
      </c>
      <c r="AL339" s="81">
        <f t="shared" si="148"/>
        <v>2.1042592592592593</v>
      </c>
      <c r="AM339" s="81">
        <f>IF(AJ339='1Month'!$A$3,AL339,NA())</f>
        <v>2.1042592592592593</v>
      </c>
    </row>
    <row r="340" spans="1:39">
      <c r="A340" s="76">
        <v>43314</v>
      </c>
      <c r="B340" s="67">
        <v>0.10773148148148148</v>
      </c>
      <c r="C340" s="77">
        <v>43313</v>
      </c>
      <c r="D340" s="67">
        <v>0.81606481481481474</v>
      </c>
      <c r="E340" s="68">
        <v>20.6</v>
      </c>
      <c r="F340" s="68">
        <v>4.9400000000000004</v>
      </c>
      <c r="G340" s="69">
        <v>16.38</v>
      </c>
      <c r="I340" s="69">
        <v>-58.3</v>
      </c>
      <c r="J340" s="69">
        <v>-33.417000000000002</v>
      </c>
      <c r="K340" s="70">
        <v>76.3</v>
      </c>
      <c r="L340" s="4">
        <f t="shared" si="125"/>
        <v>16.27</v>
      </c>
      <c r="M340" s="80">
        <f t="shared" si="126"/>
        <v>43314.107731481483</v>
      </c>
      <c r="N340">
        <f t="shared" si="127"/>
        <v>2458332.5</v>
      </c>
      <c r="O340">
        <f t="shared" si="128"/>
        <v>2.5855555555555556</v>
      </c>
      <c r="P340">
        <f t="shared" si="134"/>
        <v>0.18583162217659138</v>
      </c>
      <c r="Q340">
        <f t="shared" si="135"/>
        <v>455.29544309923472</v>
      </c>
      <c r="R340">
        <f t="shared" si="136"/>
        <v>23.295443099234717</v>
      </c>
      <c r="S340" s="10">
        <f t="shared" si="129"/>
        <v>15.858247499234718</v>
      </c>
      <c r="T340" s="4">
        <f t="shared" si="137"/>
        <v>16.354000000000003</v>
      </c>
      <c r="U340" s="4">
        <f t="shared" si="138"/>
        <v>0.66880000000000095</v>
      </c>
      <c r="V340" s="4">
        <f t="shared" si="130"/>
        <v>16</v>
      </c>
      <c r="W340" s="4">
        <f t="shared" si="131"/>
        <v>17.32</v>
      </c>
      <c r="X340" s="4">
        <f t="shared" si="132"/>
        <v>15.530000000000001</v>
      </c>
      <c r="Y340" s="4">
        <f t="shared" si="139"/>
        <v>1.7899999999999991</v>
      </c>
      <c r="Z340" s="2">
        <f>ROW()</f>
        <v>340</v>
      </c>
      <c r="AA340" t="b">
        <f t="shared" si="140"/>
        <v>0</v>
      </c>
      <c r="AB340" s="4" t="e">
        <f t="shared" si="133"/>
        <v>#N/A</v>
      </c>
      <c r="AC340" s="4" t="e">
        <f t="shared" si="141"/>
        <v>#N/A</v>
      </c>
      <c r="AD340" t="b">
        <f t="shared" si="142"/>
        <v>1</v>
      </c>
      <c r="AE340" s="2">
        <v>2</v>
      </c>
      <c r="AF340" s="4">
        <f t="shared" si="143"/>
        <v>-0.89499999999999957</v>
      </c>
      <c r="AG340" s="4">
        <f t="shared" si="144"/>
        <v>0.89499999999999957</v>
      </c>
      <c r="AH340" s="4">
        <f t="shared" ref="AH340:AH403" si="149">AVEDEV(L335:L346)</f>
        <v>0.6908333333333333</v>
      </c>
      <c r="AI340" s="4" t="e">
        <f t="shared" si="145"/>
        <v>#N/A</v>
      </c>
      <c r="AJ340" s="2" t="str">
        <f t="shared" si="146"/>
        <v>August</v>
      </c>
      <c r="AK340" s="2" t="str">
        <f t="shared" si="147"/>
        <v>02</v>
      </c>
      <c r="AL340" s="81">
        <f t="shared" si="148"/>
        <v>2.1077314814814816</v>
      </c>
      <c r="AM340" s="81">
        <f>IF(AJ340='1Month'!$A$3,AL340,NA())</f>
        <v>2.1077314814814816</v>
      </c>
    </row>
    <row r="341" spans="1:39">
      <c r="A341" s="76">
        <v>43314</v>
      </c>
      <c r="B341" s="67">
        <v>0.11120370370370369</v>
      </c>
      <c r="C341" s="77">
        <v>43313</v>
      </c>
      <c r="D341" s="67">
        <v>0.81953703703703706</v>
      </c>
      <c r="E341" s="68">
        <v>20.6</v>
      </c>
      <c r="F341" s="68">
        <v>4.9400000000000004</v>
      </c>
      <c r="G341" s="69">
        <v>17.170000000000002</v>
      </c>
      <c r="I341" s="69">
        <v>-58.4</v>
      </c>
      <c r="J341" s="69">
        <v>-32.514000000000003</v>
      </c>
      <c r="K341" s="70">
        <v>76.2</v>
      </c>
      <c r="L341" s="4">
        <f t="shared" si="125"/>
        <v>17.060000000000002</v>
      </c>
      <c r="M341" s="80">
        <f t="shared" si="126"/>
        <v>43314.111203703702</v>
      </c>
      <c r="N341">
        <f t="shared" si="127"/>
        <v>2458332.5</v>
      </c>
      <c r="O341">
        <f t="shared" si="128"/>
        <v>2.6688888888888886</v>
      </c>
      <c r="P341">
        <f t="shared" si="134"/>
        <v>0.18583162217659138</v>
      </c>
      <c r="Q341">
        <f t="shared" si="135"/>
        <v>455.37900459167639</v>
      </c>
      <c r="R341">
        <f t="shared" si="136"/>
        <v>23.379004591676392</v>
      </c>
      <c r="S341" s="10">
        <f t="shared" si="129"/>
        <v>15.941808991676393</v>
      </c>
      <c r="T341" s="4">
        <f t="shared" si="137"/>
        <v>16.558</v>
      </c>
      <c r="U341" s="4">
        <f t="shared" si="138"/>
        <v>0.50560000000000049</v>
      </c>
      <c r="V341" s="4">
        <f t="shared" si="130"/>
        <v>16.41</v>
      </c>
      <c r="W341" s="4">
        <f t="shared" si="131"/>
        <v>17.32</v>
      </c>
      <c r="X341" s="4">
        <f t="shared" si="132"/>
        <v>15.530000000000001</v>
      </c>
      <c r="Y341" s="4">
        <f t="shared" si="139"/>
        <v>1.7899999999999991</v>
      </c>
      <c r="Z341" s="2">
        <f>ROW()</f>
        <v>341</v>
      </c>
      <c r="AA341" t="b">
        <f t="shared" si="140"/>
        <v>0</v>
      </c>
      <c r="AB341" s="4" t="e">
        <f t="shared" si="133"/>
        <v>#N/A</v>
      </c>
      <c r="AC341" s="4" t="e">
        <f t="shared" si="141"/>
        <v>#N/A</v>
      </c>
      <c r="AD341" t="b">
        <f t="shared" si="142"/>
        <v>0</v>
      </c>
      <c r="AE341" s="2">
        <v>2</v>
      </c>
      <c r="AF341" s="4">
        <f t="shared" si="143"/>
        <v>-0.89499999999999957</v>
      </c>
      <c r="AG341" s="4">
        <f t="shared" si="144"/>
        <v>0.89499999999999957</v>
      </c>
      <c r="AH341" s="4">
        <f t="shared" si="149"/>
        <v>0.81666666666666676</v>
      </c>
      <c r="AI341" s="4" t="e">
        <f t="shared" si="145"/>
        <v>#N/A</v>
      </c>
      <c r="AJ341" s="2" t="str">
        <f t="shared" si="146"/>
        <v>August</v>
      </c>
      <c r="AK341" s="2" t="str">
        <f t="shared" si="147"/>
        <v>02</v>
      </c>
      <c r="AL341" s="81">
        <f t="shared" si="148"/>
        <v>2.1112037037037039</v>
      </c>
      <c r="AM341" s="81">
        <f>IF(AJ341='1Month'!$A$3,AL341,NA())</f>
        <v>2.1112037037037039</v>
      </c>
    </row>
    <row r="342" spans="1:39">
      <c r="A342" s="76">
        <v>43314</v>
      </c>
      <c r="B342" s="67">
        <v>0.11467592592592592</v>
      </c>
      <c r="C342" s="77">
        <v>43313</v>
      </c>
      <c r="D342" s="67">
        <v>0.82300925925925927</v>
      </c>
      <c r="E342" s="68">
        <v>20.6</v>
      </c>
      <c r="F342" s="68">
        <v>4.9400000000000004</v>
      </c>
      <c r="G342" s="69">
        <v>17.43</v>
      </c>
      <c r="I342" s="69">
        <v>-58.4</v>
      </c>
      <c r="J342" s="69">
        <v>-31.603999999999999</v>
      </c>
      <c r="K342" s="70">
        <v>76.2</v>
      </c>
      <c r="L342" s="4">
        <f t="shared" si="125"/>
        <v>17.32</v>
      </c>
      <c r="M342" s="80">
        <f t="shared" si="126"/>
        <v>43314.114675925928</v>
      </c>
      <c r="N342">
        <f t="shared" si="127"/>
        <v>2458332.5</v>
      </c>
      <c r="O342">
        <f t="shared" si="128"/>
        <v>2.7522222222222221</v>
      </c>
      <c r="P342">
        <f t="shared" si="134"/>
        <v>0.18583162217659138</v>
      </c>
      <c r="Q342">
        <f t="shared" si="135"/>
        <v>455.46256608411807</v>
      </c>
      <c r="R342">
        <f t="shared" si="136"/>
        <v>23.462566084118066</v>
      </c>
      <c r="S342" s="10">
        <f t="shared" si="129"/>
        <v>16.025370484118067</v>
      </c>
      <c r="T342" s="4">
        <f t="shared" si="137"/>
        <v>16.782</v>
      </c>
      <c r="U342" s="4">
        <f t="shared" si="138"/>
        <v>0.56960000000000055</v>
      </c>
      <c r="V342" s="4">
        <f t="shared" si="130"/>
        <v>16.805</v>
      </c>
      <c r="W342" s="4">
        <f t="shared" si="131"/>
        <v>17.39</v>
      </c>
      <c r="X342" s="4">
        <f t="shared" si="132"/>
        <v>15.59</v>
      </c>
      <c r="Y342" s="4">
        <f t="shared" si="139"/>
        <v>1.8000000000000007</v>
      </c>
      <c r="Z342" s="2">
        <f>ROW()</f>
        <v>342</v>
      </c>
      <c r="AA342" t="b">
        <f t="shared" si="140"/>
        <v>0</v>
      </c>
      <c r="AB342" s="4" t="e">
        <f t="shared" si="133"/>
        <v>#N/A</v>
      </c>
      <c r="AC342" s="4" t="e">
        <f t="shared" si="141"/>
        <v>#N/A</v>
      </c>
      <c r="AD342" t="b">
        <f t="shared" si="142"/>
        <v>0</v>
      </c>
      <c r="AE342" s="2">
        <v>2</v>
      </c>
      <c r="AF342" s="4">
        <f t="shared" si="143"/>
        <v>-0.90000000000000036</v>
      </c>
      <c r="AG342" s="4">
        <f t="shared" si="144"/>
        <v>0.90000000000000036</v>
      </c>
      <c r="AH342" s="4">
        <f t="shared" si="149"/>
        <v>1.0236111111111104</v>
      </c>
      <c r="AI342" s="4" t="e">
        <f t="shared" si="145"/>
        <v>#N/A</v>
      </c>
      <c r="AJ342" s="2" t="str">
        <f t="shared" si="146"/>
        <v>August</v>
      </c>
      <c r="AK342" s="2" t="str">
        <f t="shared" si="147"/>
        <v>02</v>
      </c>
      <c r="AL342" s="81">
        <f t="shared" si="148"/>
        <v>2.1146759259259258</v>
      </c>
      <c r="AM342" s="81">
        <f>IF(AJ342='1Month'!$A$3,AL342,NA())</f>
        <v>2.1146759259259258</v>
      </c>
    </row>
    <row r="343" spans="1:39">
      <c r="A343" s="76">
        <v>43314</v>
      </c>
      <c r="B343" s="67">
        <v>0.12856481481481483</v>
      </c>
      <c r="C343" s="77">
        <v>43313</v>
      </c>
      <c r="D343" s="67">
        <v>0.83689814814814811</v>
      </c>
      <c r="E343" s="68">
        <v>19.3</v>
      </c>
      <c r="F343" s="68">
        <v>4.9400000000000004</v>
      </c>
      <c r="G343" s="69">
        <v>15.7</v>
      </c>
      <c r="I343" s="69">
        <v>-58.6</v>
      </c>
      <c r="J343" s="69">
        <v>-27.902000000000001</v>
      </c>
      <c r="K343" s="70">
        <v>76.099999999999994</v>
      </c>
      <c r="L343" s="4">
        <f t="shared" si="125"/>
        <v>15.59</v>
      </c>
      <c r="M343" s="80">
        <f t="shared" si="126"/>
        <v>43314.128564814811</v>
      </c>
      <c r="N343">
        <f t="shared" si="127"/>
        <v>2458332.5</v>
      </c>
      <c r="O343">
        <f t="shared" si="128"/>
        <v>3.0855555555555556</v>
      </c>
      <c r="P343">
        <f t="shared" si="134"/>
        <v>0.18583162217659138</v>
      </c>
      <c r="Q343">
        <f t="shared" si="135"/>
        <v>455.79681205388471</v>
      </c>
      <c r="R343">
        <f t="shared" si="136"/>
        <v>23.796812053884707</v>
      </c>
      <c r="S343" s="10">
        <f t="shared" si="129"/>
        <v>16.359616453884708</v>
      </c>
      <c r="T343" s="4">
        <f t="shared" si="137"/>
        <v>16.966000000000001</v>
      </c>
      <c r="U343" s="4">
        <f t="shared" si="138"/>
        <v>0.71679999999999988</v>
      </c>
      <c r="V343" s="4">
        <f t="shared" si="130"/>
        <v>17.190000000000001</v>
      </c>
      <c r="W343" s="4">
        <f t="shared" si="131"/>
        <v>17.98</v>
      </c>
      <c r="X343" s="4">
        <f t="shared" si="132"/>
        <v>15.59</v>
      </c>
      <c r="Y343" s="4">
        <f t="shared" si="139"/>
        <v>2.3900000000000006</v>
      </c>
      <c r="Z343" s="2">
        <f>ROW()</f>
        <v>343</v>
      </c>
      <c r="AA343" t="b">
        <f t="shared" si="140"/>
        <v>0</v>
      </c>
      <c r="AB343" s="4" t="e">
        <f t="shared" si="133"/>
        <v>#N/A</v>
      </c>
      <c r="AC343" s="4" t="e">
        <f t="shared" si="141"/>
        <v>#N/A</v>
      </c>
      <c r="AD343" t="b">
        <f t="shared" si="142"/>
        <v>1</v>
      </c>
      <c r="AE343" s="2">
        <v>2</v>
      </c>
      <c r="AF343" s="4">
        <f t="shared" si="143"/>
        <v>-1.1950000000000003</v>
      </c>
      <c r="AG343" s="4">
        <f t="shared" si="144"/>
        <v>1.1950000000000003</v>
      </c>
      <c r="AH343" s="4">
        <f t="shared" si="149"/>
        <v>1.2440277777777771</v>
      </c>
      <c r="AI343" s="4" t="e">
        <f t="shared" si="145"/>
        <v>#N/A</v>
      </c>
      <c r="AJ343" s="2" t="str">
        <f t="shared" si="146"/>
        <v>August</v>
      </c>
      <c r="AK343" s="2" t="str">
        <f t="shared" si="147"/>
        <v>02</v>
      </c>
      <c r="AL343" s="81">
        <f t="shared" si="148"/>
        <v>2.1285648148148146</v>
      </c>
      <c r="AM343" s="81">
        <f>IF(AJ343='1Month'!$A$3,AL343,NA())</f>
        <v>2.1285648148148146</v>
      </c>
    </row>
    <row r="344" spans="1:39">
      <c r="A344" s="76">
        <v>43314</v>
      </c>
      <c r="B344" s="67">
        <v>0.13203703703703704</v>
      </c>
      <c r="C344" s="77">
        <v>43313</v>
      </c>
      <c r="D344" s="67">
        <v>0.84037037037037043</v>
      </c>
      <c r="E344" s="68">
        <v>18.600000000000001</v>
      </c>
      <c r="F344" s="68">
        <v>4.9400000000000004</v>
      </c>
      <c r="G344" s="69">
        <v>16.66</v>
      </c>
      <c r="I344" s="69">
        <v>-58.6</v>
      </c>
      <c r="J344" s="69">
        <v>-26.963000000000001</v>
      </c>
      <c r="K344" s="70">
        <v>76.099999999999994</v>
      </c>
      <c r="L344" s="4">
        <f t="shared" si="125"/>
        <v>16.55</v>
      </c>
      <c r="M344" s="80">
        <f t="shared" si="126"/>
        <v>43314.132037037038</v>
      </c>
      <c r="N344">
        <f t="shared" si="127"/>
        <v>2458332.5</v>
      </c>
      <c r="O344">
        <f t="shared" si="128"/>
        <v>3.1688888888888886</v>
      </c>
      <c r="P344">
        <f t="shared" si="134"/>
        <v>0.18583162217659138</v>
      </c>
      <c r="Q344">
        <f t="shared" si="135"/>
        <v>455.88037354632638</v>
      </c>
      <c r="R344">
        <f t="shared" si="136"/>
        <v>23.880373546326382</v>
      </c>
      <c r="S344" s="10">
        <f t="shared" si="129"/>
        <v>16.443177946326383</v>
      </c>
      <c r="T344" s="4">
        <f t="shared" si="137"/>
        <v>17.322000000000003</v>
      </c>
      <c r="U344" s="4">
        <f t="shared" si="138"/>
        <v>1.0015999999999998</v>
      </c>
      <c r="V344" s="4">
        <f t="shared" si="130"/>
        <v>17.355</v>
      </c>
      <c r="W344" s="4">
        <f t="shared" si="131"/>
        <v>19.100000000000001</v>
      </c>
      <c r="X344" s="4">
        <f t="shared" si="132"/>
        <v>15.59</v>
      </c>
      <c r="Y344" s="4">
        <f t="shared" si="139"/>
        <v>3.5100000000000016</v>
      </c>
      <c r="Z344" s="2">
        <f>ROW()</f>
        <v>344</v>
      </c>
      <c r="AA344" t="b">
        <f t="shared" si="140"/>
        <v>0</v>
      </c>
      <c r="AB344" s="4" t="e">
        <f t="shared" si="133"/>
        <v>#N/A</v>
      </c>
      <c r="AC344" s="4" t="e">
        <f t="shared" si="141"/>
        <v>#N/A</v>
      </c>
      <c r="AD344" t="b">
        <f t="shared" si="142"/>
        <v>1</v>
      </c>
      <c r="AE344" s="2">
        <v>2</v>
      </c>
      <c r="AF344" s="4">
        <f t="shared" si="143"/>
        <v>-1.7550000000000008</v>
      </c>
      <c r="AG344" s="4">
        <f t="shared" si="144"/>
        <v>1.7550000000000008</v>
      </c>
      <c r="AH344" s="4">
        <f t="shared" si="149"/>
        <v>1.4369444444444444</v>
      </c>
      <c r="AI344" s="4" t="e">
        <f t="shared" si="145"/>
        <v>#N/A</v>
      </c>
      <c r="AJ344" s="2" t="str">
        <f t="shared" si="146"/>
        <v>August</v>
      </c>
      <c r="AK344" s="2" t="str">
        <f t="shared" si="147"/>
        <v>02</v>
      </c>
      <c r="AL344" s="81">
        <f t="shared" si="148"/>
        <v>2.132037037037037</v>
      </c>
      <c r="AM344" s="81">
        <f>IF(AJ344='1Month'!$A$3,AL344,NA())</f>
        <v>2.132037037037037</v>
      </c>
    </row>
    <row r="345" spans="1:39">
      <c r="A345" s="76">
        <v>43314</v>
      </c>
      <c r="B345" s="67">
        <v>0.13550925925925925</v>
      </c>
      <c r="C345" s="77">
        <v>43313</v>
      </c>
      <c r="D345" s="67">
        <v>0.84384259259259264</v>
      </c>
      <c r="E345" s="68">
        <v>18.3</v>
      </c>
      <c r="F345" s="68">
        <v>4.9400000000000004</v>
      </c>
      <c r="G345" s="69">
        <v>17.5</v>
      </c>
      <c r="I345" s="69">
        <v>-58.6</v>
      </c>
      <c r="J345" s="69">
        <v>-26.018999999999998</v>
      </c>
      <c r="K345" s="70">
        <v>76</v>
      </c>
      <c r="L345" s="4">
        <f t="shared" si="125"/>
        <v>17.39</v>
      </c>
      <c r="M345" s="80">
        <f t="shared" si="126"/>
        <v>43314.135509259257</v>
      </c>
      <c r="N345">
        <f t="shared" si="127"/>
        <v>2458332.5</v>
      </c>
      <c r="O345">
        <f t="shared" si="128"/>
        <v>3.2522222222222217</v>
      </c>
      <c r="P345">
        <f t="shared" si="134"/>
        <v>0.18583162217659138</v>
      </c>
      <c r="Q345">
        <f t="shared" si="135"/>
        <v>455.96393503876806</v>
      </c>
      <c r="R345">
        <f t="shared" si="136"/>
        <v>23.963935038768057</v>
      </c>
      <c r="S345" s="10">
        <f t="shared" si="129"/>
        <v>16.526739438768058</v>
      </c>
      <c r="T345" s="4">
        <f t="shared" si="137"/>
        <v>18.136000000000003</v>
      </c>
      <c r="U345" s="4">
        <f t="shared" si="138"/>
        <v>0.99520000000000053</v>
      </c>
      <c r="V345" s="4">
        <f t="shared" si="130"/>
        <v>17.685000000000002</v>
      </c>
      <c r="W345" s="4">
        <f t="shared" si="131"/>
        <v>19.66</v>
      </c>
      <c r="X345" s="4">
        <f t="shared" si="132"/>
        <v>15.59</v>
      </c>
      <c r="Y345" s="4">
        <f t="shared" si="139"/>
        <v>4.07</v>
      </c>
      <c r="Z345" s="2">
        <f>ROW()</f>
        <v>345</v>
      </c>
      <c r="AA345" t="b">
        <f t="shared" si="140"/>
        <v>0</v>
      </c>
      <c r="AB345" s="4" t="e">
        <f t="shared" si="133"/>
        <v>#N/A</v>
      </c>
      <c r="AC345" s="4" t="e">
        <f t="shared" si="141"/>
        <v>#N/A</v>
      </c>
      <c r="AD345" t="b">
        <f t="shared" si="142"/>
        <v>1</v>
      </c>
      <c r="AE345" s="2">
        <v>2</v>
      </c>
      <c r="AF345" s="4">
        <f t="shared" si="143"/>
        <v>-2.0350000000000001</v>
      </c>
      <c r="AG345" s="4">
        <f t="shared" si="144"/>
        <v>2.0350000000000001</v>
      </c>
      <c r="AH345" s="4">
        <f t="shared" si="149"/>
        <v>1.5293055555555555</v>
      </c>
      <c r="AI345" s="4" t="e">
        <f t="shared" si="145"/>
        <v>#N/A</v>
      </c>
      <c r="AJ345" s="2" t="str">
        <f t="shared" si="146"/>
        <v>August</v>
      </c>
      <c r="AK345" s="2" t="str">
        <f t="shared" si="147"/>
        <v>02</v>
      </c>
      <c r="AL345" s="81">
        <f t="shared" si="148"/>
        <v>2.1355092592592593</v>
      </c>
      <c r="AM345" s="81">
        <f>IF(AJ345='1Month'!$A$3,AL345,NA())</f>
        <v>2.1355092592592593</v>
      </c>
    </row>
    <row r="346" spans="1:39">
      <c r="A346" s="76">
        <v>43314</v>
      </c>
      <c r="B346" s="67">
        <v>0.13898148148148148</v>
      </c>
      <c r="C346" s="77">
        <v>43310</v>
      </c>
      <c r="D346" s="67">
        <v>0.84731481481481474</v>
      </c>
      <c r="E346" s="68">
        <v>21.2</v>
      </c>
      <c r="F346" s="68">
        <v>4.9400000000000004</v>
      </c>
      <c r="G346" s="69">
        <v>18.09</v>
      </c>
      <c r="L346" s="4">
        <f t="shared" si="125"/>
        <v>17.98</v>
      </c>
      <c r="M346" s="80">
        <f t="shared" si="126"/>
        <v>43314.138981481483</v>
      </c>
      <c r="N346">
        <f t="shared" si="127"/>
        <v>2458332.5</v>
      </c>
      <c r="O346">
        <f t="shared" si="128"/>
        <v>3.3355555555555556</v>
      </c>
      <c r="P346">
        <f t="shared" si="134"/>
        <v>0.18583162217659138</v>
      </c>
      <c r="Q346">
        <f t="shared" si="135"/>
        <v>456.04749653120973</v>
      </c>
      <c r="R346">
        <f t="shared" si="136"/>
        <v>4.7496531209731074E-2</v>
      </c>
      <c r="S346" s="10">
        <f t="shared" si="129"/>
        <v>16.610300931209732</v>
      </c>
      <c r="T346" s="4">
        <f t="shared" si="137"/>
        <v>18.852</v>
      </c>
      <c r="U346" s="4">
        <f t="shared" si="138"/>
        <v>0.93359999999999987</v>
      </c>
      <c r="V346" s="4">
        <f t="shared" si="130"/>
        <v>18.54</v>
      </c>
      <c r="W346" s="4">
        <f t="shared" si="131"/>
        <v>20.13</v>
      </c>
      <c r="X346" s="4">
        <f t="shared" si="132"/>
        <v>16.55</v>
      </c>
      <c r="Y346" s="4">
        <f t="shared" si="139"/>
        <v>3.5799999999999983</v>
      </c>
      <c r="Z346" s="2">
        <f>ROW()</f>
        <v>346</v>
      </c>
      <c r="AA346" t="b">
        <f t="shared" si="140"/>
        <v>1</v>
      </c>
      <c r="AB346" s="4">
        <f t="shared" si="133"/>
        <v>17.98</v>
      </c>
      <c r="AC346" s="4" t="e">
        <f t="shared" si="141"/>
        <v>#N/A</v>
      </c>
      <c r="AD346" t="b">
        <f t="shared" si="142"/>
        <v>1</v>
      </c>
      <c r="AE346" s="2">
        <v>2</v>
      </c>
      <c r="AF346" s="4">
        <f t="shared" si="143"/>
        <v>-1.7899999999999991</v>
      </c>
      <c r="AG346" s="4">
        <f t="shared" si="144"/>
        <v>1.7899999999999991</v>
      </c>
      <c r="AH346" s="4">
        <f t="shared" si="149"/>
        <v>1.5783333333333331</v>
      </c>
      <c r="AI346" s="4" t="e">
        <f t="shared" si="145"/>
        <v>#N/A</v>
      </c>
      <c r="AJ346" s="2" t="str">
        <f t="shared" si="146"/>
        <v>August</v>
      </c>
      <c r="AK346" s="2" t="str">
        <f t="shared" si="147"/>
        <v>02</v>
      </c>
      <c r="AL346" s="81">
        <f t="shared" si="148"/>
        <v>2.1389814814814816</v>
      </c>
      <c r="AM346" s="81">
        <f>IF(AJ346='1Month'!$A$3,AL346,NA())</f>
        <v>2.1389814814814816</v>
      </c>
    </row>
    <row r="347" spans="1:39">
      <c r="A347" s="76">
        <v>43314</v>
      </c>
      <c r="B347" s="67">
        <v>0.14245370370370369</v>
      </c>
      <c r="C347" s="77">
        <v>43313</v>
      </c>
      <c r="D347" s="67">
        <v>0.85078703703703706</v>
      </c>
      <c r="E347" s="68">
        <v>18</v>
      </c>
      <c r="F347" s="68">
        <v>4.9400000000000004</v>
      </c>
      <c r="G347" s="69">
        <v>19.21</v>
      </c>
      <c r="I347" s="69">
        <v>-58.7</v>
      </c>
      <c r="J347" s="69">
        <v>-24.117000000000001</v>
      </c>
      <c r="K347" s="70">
        <v>76</v>
      </c>
      <c r="L347" s="4">
        <f t="shared" si="125"/>
        <v>19.100000000000001</v>
      </c>
      <c r="M347" s="80">
        <f t="shared" si="126"/>
        <v>43314.142453703702</v>
      </c>
      <c r="N347">
        <f t="shared" si="127"/>
        <v>2458332.5</v>
      </c>
      <c r="O347">
        <f t="shared" si="128"/>
        <v>3.4188888888888886</v>
      </c>
      <c r="P347">
        <f t="shared" si="134"/>
        <v>0.18583162217659138</v>
      </c>
      <c r="Q347">
        <f t="shared" si="135"/>
        <v>456.13105802365141</v>
      </c>
      <c r="R347">
        <f t="shared" si="136"/>
        <v>0.13105802365140562</v>
      </c>
      <c r="S347" s="10">
        <f t="shared" si="129"/>
        <v>16.693862423651407</v>
      </c>
      <c r="T347" s="4">
        <f t="shared" si="137"/>
        <v>19.485999999999997</v>
      </c>
      <c r="U347" s="4">
        <f t="shared" si="138"/>
        <v>0.75680000000000047</v>
      </c>
      <c r="V347" s="4">
        <f t="shared" si="130"/>
        <v>19.380000000000003</v>
      </c>
      <c r="W347" s="4">
        <f t="shared" si="131"/>
        <v>20.560000000000002</v>
      </c>
      <c r="X347" s="4">
        <f t="shared" si="132"/>
        <v>17.39</v>
      </c>
      <c r="Y347" s="4">
        <f t="shared" si="139"/>
        <v>3.1700000000000017</v>
      </c>
      <c r="Z347" s="2">
        <f>ROW()</f>
        <v>347</v>
      </c>
      <c r="AA347" t="b">
        <f t="shared" si="140"/>
        <v>0</v>
      </c>
      <c r="AB347" s="4" t="e">
        <f t="shared" si="133"/>
        <v>#N/A</v>
      </c>
      <c r="AC347" s="4" t="e">
        <f t="shared" si="141"/>
        <v>#N/A</v>
      </c>
      <c r="AD347" t="b">
        <f t="shared" si="142"/>
        <v>1</v>
      </c>
      <c r="AE347" s="2">
        <v>2</v>
      </c>
      <c r="AF347" s="4">
        <f t="shared" si="143"/>
        <v>-1.5850000000000009</v>
      </c>
      <c r="AG347" s="4">
        <f t="shared" si="144"/>
        <v>1.5850000000000009</v>
      </c>
      <c r="AH347" s="4">
        <f t="shared" si="149"/>
        <v>1.5922222222222224</v>
      </c>
      <c r="AI347" s="4" t="e">
        <f t="shared" si="145"/>
        <v>#N/A</v>
      </c>
      <c r="AJ347" s="2" t="str">
        <f t="shared" si="146"/>
        <v>August</v>
      </c>
      <c r="AK347" s="2" t="str">
        <f t="shared" si="147"/>
        <v>02</v>
      </c>
      <c r="AL347" s="81">
        <f t="shared" si="148"/>
        <v>2.1424537037037039</v>
      </c>
      <c r="AM347" s="81">
        <f>IF(AJ347='1Month'!$A$3,AL347,NA())</f>
        <v>2.1424537037037039</v>
      </c>
    </row>
    <row r="348" spans="1:39">
      <c r="A348" s="76">
        <v>43314</v>
      </c>
      <c r="B348" s="67">
        <v>0.14592592592592593</v>
      </c>
      <c r="C348" s="77">
        <v>43313</v>
      </c>
      <c r="D348" s="67">
        <v>0.85425925925925927</v>
      </c>
      <c r="E348" s="68">
        <v>18</v>
      </c>
      <c r="F348" s="68">
        <v>4.9400000000000004</v>
      </c>
      <c r="G348" s="69">
        <v>19.77</v>
      </c>
      <c r="I348" s="69">
        <v>-58.8</v>
      </c>
      <c r="J348" s="69">
        <v>-23.16</v>
      </c>
      <c r="K348" s="70">
        <v>75.900000000000006</v>
      </c>
      <c r="L348" s="4">
        <f t="shared" si="125"/>
        <v>19.66</v>
      </c>
      <c r="M348" s="80">
        <f t="shared" si="126"/>
        <v>43314.145925925928</v>
      </c>
      <c r="N348">
        <f t="shared" si="127"/>
        <v>2458332.5</v>
      </c>
      <c r="O348">
        <f t="shared" si="128"/>
        <v>3.5022222222222226</v>
      </c>
      <c r="P348">
        <f t="shared" si="134"/>
        <v>0.18583162217659138</v>
      </c>
      <c r="Q348">
        <f t="shared" si="135"/>
        <v>456.21461951609302</v>
      </c>
      <c r="R348">
        <f t="shared" si="136"/>
        <v>0.21461951609302332</v>
      </c>
      <c r="S348" s="10">
        <f t="shared" si="129"/>
        <v>16.777423916093024</v>
      </c>
      <c r="T348" s="4">
        <f t="shared" si="137"/>
        <v>20.026</v>
      </c>
      <c r="U348" s="4">
        <f t="shared" si="138"/>
        <v>0.51679999999999993</v>
      </c>
      <c r="V348" s="4">
        <f t="shared" si="130"/>
        <v>19.895</v>
      </c>
      <c r="W348" s="4">
        <f t="shared" si="131"/>
        <v>20.68</v>
      </c>
      <c r="X348" s="4">
        <f t="shared" si="132"/>
        <v>17.98</v>
      </c>
      <c r="Y348" s="4">
        <f t="shared" si="139"/>
        <v>2.6999999999999993</v>
      </c>
      <c r="Z348" s="2">
        <f>ROW()</f>
        <v>348</v>
      </c>
      <c r="AA348" t="b">
        <f t="shared" si="140"/>
        <v>0</v>
      </c>
      <c r="AB348" s="4" t="e">
        <f t="shared" si="133"/>
        <v>#N/A</v>
      </c>
      <c r="AC348" s="4" t="e">
        <f t="shared" si="141"/>
        <v>#N/A</v>
      </c>
      <c r="AD348" t="b">
        <f t="shared" si="142"/>
        <v>1</v>
      </c>
      <c r="AE348" s="2">
        <v>2</v>
      </c>
      <c r="AF348" s="4">
        <f t="shared" si="143"/>
        <v>-1.3499999999999996</v>
      </c>
      <c r="AG348" s="4">
        <f t="shared" si="144"/>
        <v>1.3499999999999996</v>
      </c>
      <c r="AH348" s="4">
        <f t="shared" si="149"/>
        <v>1.5351388888888886</v>
      </c>
      <c r="AI348" s="4" t="e">
        <f t="shared" si="145"/>
        <v>#N/A</v>
      </c>
      <c r="AJ348" s="2" t="str">
        <f t="shared" si="146"/>
        <v>August</v>
      </c>
      <c r="AK348" s="2" t="str">
        <f t="shared" si="147"/>
        <v>02</v>
      </c>
      <c r="AL348" s="81">
        <f t="shared" si="148"/>
        <v>2.1459259259259258</v>
      </c>
      <c r="AM348" s="81">
        <f>IF(AJ348='1Month'!$A$3,AL348,NA())</f>
        <v>2.1459259259259258</v>
      </c>
    </row>
    <row r="349" spans="1:39">
      <c r="A349" s="76">
        <v>43314</v>
      </c>
      <c r="B349" s="67">
        <v>0.14939814814814814</v>
      </c>
      <c r="C349" s="77">
        <v>43313</v>
      </c>
      <c r="D349" s="67">
        <v>0.85773148148148148</v>
      </c>
      <c r="E349" s="68">
        <v>17.7</v>
      </c>
      <c r="F349" s="68">
        <v>4.9400000000000004</v>
      </c>
      <c r="G349" s="69">
        <v>20.239999999999998</v>
      </c>
      <c r="I349" s="69">
        <v>-58.8</v>
      </c>
      <c r="J349" s="69">
        <v>-22.199000000000002</v>
      </c>
      <c r="K349" s="70">
        <v>75.900000000000006</v>
      </c>
      <c r="L349" s="4">
        <f t="shared" si="125"/>
        <v>20.13</v>
      </c>
      <c r="M349" s="80">
        <f t="shared" si="126"/>
        <v>43314.149398148147</v>
      </c>
      <c r="N349">
        <f t="shared" si="127"/>
        <v>2458332.5</v>
      </c>
      <c r="O349">
        <f t="shared" si="128"/>
        <v>3.5855555555555556</v>
      </c>
      <c r="P349">
        <f t="shared" si="134"/>
        <v>0.18583162217659138</v>
      </c>
      <c r="Q349">
        <f t="shared" si="135"/>
        <v>456.2981810085347</v>
      </c>
      <c r="R349">
        <f t="shared" si="136"/>
        <v>0.29818100853469787</v>
      </c>
      <c r="S349" s="10">
        <f t="shared" si="129"/>
        <v>16.860985408534699</v>
      </c>
      <c r="T349" s="4">
        <f t="shared" si="137"/>
        <v>20.346</v>
      </c>
      <c r="U349" s="4">
        <f t="shared" si="138"/>
        <v>0.3608000000000004</v>
      </c>
      <c r="V349" s="4">
        <f t="shared" si="130"/>
        <v>20.344999999999999</v>
      </c>
      <c r="W349" s="4">
        <f t="shared" si="131"/>
        <v>20.7</v>
      </c>
      <c r="X349" s="4">
        <f t="shared" si="132"/>
        <v>19.100000000000001</v>
      </c>
      <c r="Y349" s="4">
        <f t="shared" si="139"/>
        <v>1.5999999999999979</v>
      </c>
      <c r="Z349" s="2">
        <f>ROW()</f>
        <v>349</v>
      </c>
      <c r="AA349" t="b">
        <f t="shared" si="140"/>
        <v>0</v>
      </c>
      <c r="AB349" s="4" t="e">
        <f t="shared" si="133"/>
        <v>#N/A</v>
      </c>
      <c r="AC349" s="4" t="e">
        <f t="shared" si="141"/>
        <v>#N/A</v>
      </c>
      <c r="AD349" t="b">
        <f t="shared" si="142"/>
        <v>0</v>
      </c>
      <c r="AE349" s="2">
        <v>2</v>
      </c>
      <c r="AF349" s="4">
        <f t="shared" si="143"/>
        <v>-0.79999999999999893</v>
      </c>
      <c r="AG349" s="4">
        <f t="shared" si="144"/>
        <v>0.79999999999999893</v>
      </c>
      <c r="AH349" s="4">
        <f t="shared" si="149"/>
        <v>1.2288888888888876</v>
      </c>
      <c r="AI349" s="4" t="e">
        <f t="shared" si="145"/>
        <v>#N/A</v>
      </c>
      <c r="AJ349" s="2" t="str">
        <f t="shared" si="146"/>
        <v>August</v>
      </c>
      <c r="AK349" s="2" t="str">
        <f t="shared" si="147"/>
        <v>02</v>
      </c>
      <c r="AL349" s="81">
        <f t="shared" si="148"/>
        <v>2.1493981481481481</v>
      </c>
      <c r="AM349" s="81">
        <f>IF(AJ349='1Month'!$A$3,AL349,NA())</f>
        <v>2.1493981481481481</v>
      </c>
    </row>
    <row r="350" spans="1:39">
      <c r="A350" s="76">
        <v>43314</v>
      </c>
      <c r="B350" s="67">
        <v>0.15287037037037035</v>
      </c>
      <c r="C350" s="77">
        <v>43313</v>
      </c>
      <c r="D350" s="67">
        <v>0.8612037037037038</v>
      </c>
      <c r="E350" s="68">
        <v>17.7</v>
      </c>
      <c r="F350" s="68">
        <v>4.9400000000000004</v>
      </c>
      <c r="G350" s="69">
        <v>20.67</v>
      </c>
      <c r="I350" s="69">
        <v>-58.8</v>
      </c>
      <c r="J350" s="69">
        <v>-21.234000000000002</v>
      </c>
      <c r="K350" s="70">
        <v>75.900000000000006</v>
      </c>
      <c r="L350" s="4">
        <f t="shared" si="125"/>
        <v>20.560000000000002</v>
      </c>
      <c r="M350" s="80">
        <f t="shared" si="126"/>
        <v>43314.152870370373</v>
      </c>
      <c r="N350">
        <f t="shared" si="127"/>
        <v>2458332.5</v>
      </c>
      <c r="O350">
        <f t="shared" si="128"/>
        <v>3.6688888888888886</v>
      </c>
      <c r="P350">
        <f t="shared" si="134"/>
        <v>0.18583162217659138</v>
      </c>
      <c r="Q350">
        <f t="shared" si="135"/>
        <v>456.38174250097637</v>
      </c>
      <c r="R350">
        <f t="shared" si="136"/>
        <v>0.38174250097637241</v>
      </c>
      <c r="S350" s="10">
        <f t="shared" si="129"/>
        <v>16.944546900976373</v>
      </c>
      <c r="T350" s="4">
        <f t="shared" si="137"/>
        <v>20.585999999999999</v>
      </c>
      <c r="U350" s="4">
        <f t="shared" si="138"/>
        <v>0.19279999999999972</v>
      </c>
      <c r="V350" s="4">
        <f t="shared" si="130"/>
        <v>20.62</v>
      </c>
      <c r="W350" s="4">
        <f t="shared" si="131"/>
        <v>20.86</v>
      </c>
      <c r="X350" s="4">
        <f t="shared" si="132"/>
        <v>19.66</v>
      </c>
      <c r="Y350" s="4">
        <f t="shared" si="139"/>
        <v>1.1999999999999993</v>
      </c>
      <c r="Z350" s="2">
        <f>ROW()</f>
        <v>350</v>
      </c>
      <c r="AA350" t="b">
        <f t="shared" si="140"/>
        <v>0</v>
      </c>
      <c r="AB350" s="4" t="e">
        <f t="shared" si="133"/>
        <v>#N/A</v>
      </c>
      <c r="AC350" s="4" t="e">
        <f t="shared" si="141"/>
        <v>#N/A</v>
      </c>
      <c r="AD350" t="b">
        <f t="shared" si="142"/>
        <v>0</v>
      </c>
      <c r="AE350" s="2">
        <v>2</v>
      </c>
      <c r="AF350" s="4">
        <f t="shared" si="143"/>
        <v>-0.59999999999999964</v>
      </c>
      <c r="AG350" s="4">
        <f t="shared" si="144"/>
        <v>0.59999999999999964</v>
      </c>
      <c r="AH350" s="4">
        <f t="shared" si="149"/>
        <v>0.93833333333333291</v>
      </c>
      <c r="AI350" s="4" t="e">
        <f t="shared" si="145"/>
        <v>#N/A</v>
      </c>
      <c r="AJ350" s="2" t="str">
        <f t="shared" si="146"/>
        <v>August</v>
      </c>
      <c r="AK350" s="2" t="str">
        <f t="shared" si="147"/>
        <v>02</v>
      </c>
      <c r="AL350" s="81">
        <f t="shared" si="148"/>
        <v>2.1528703703703704</v>
      </c>
      <c r="AM350" s="81">
        <f>IF(AJ350='1Month'!$A$3,AL350,NA())</f>
        <v>2.1528703703703704</v>
      </c>
    </row>
    <row r="351" spans="1:39">
      <c r="A351" s="76">
        <v>43314</v>
      </c>
      <c r="B351" s="67">
        <v>0.15635416666666666</v>
      </c>
      <c r="C351" s="77">
        <v>43313</v>
      </c>
      <c r="D351" s="67">
        <v>0.86468750000000005</v>
      </c>
      <c r="E351" s="68">
        <v>17.7</v>
      </c>
      <c r="F351" s="68">
        <v>4.9400000000000004</v>
      </c>
      <c r="G351" s="69">
        <v>20.79</v>
      </c>
      <c r="I351" s="69">
        <v>-58.9</v>
      </c>
      <c r="J351" s="69">
        <v>-20.263000000000002</v>
      </c>
      <c r="K351" s="70">
        <v>75.8</v>
      </c>
      <c r="L351" s="4">
        <f t="shared" si="125"/>
        <v>20.68</v>
      </c>
      <c r="M351" s="80">
        <f t="shared" si="126"/>
        <v>43314.156354166669</v>
      </c>
      <c r="N351">
        <f t="shared" si="127"/>
        <v>2458332.5</v>
      </c>
      <c r="O351">
        <f t="shared" si="128"/>
        <v>3.7524999999999995</v>
      </c>
      <c r="P351">
        <f t="shared" si="134"/>
        <v>0.18583162217659138</v>
      </c>
      <c r="Q351">
        <f t="shared" si="135"/>
        <v>456.46558253172617</v>
      </c>
      <c r="R351">
        <f t="shared" si="136"/>
        <v>0.46558253172617015</v>
      </c>
      <c r="S351" s="10">
        <f t="shared" si="129"/>
        <v>17.028386931726171</v>
      </c>
      <c r="T351" s="4">
        <f t="shared" si="137"/>
        <v>20.713999999999999</v>
      </c>
      <c r="U351" s="4">
        <f t="shared" si="138"/>
        <v>8.0799999999999275E-2</v>
      </c>
      <c r="V351" s="4">
        <f t="shared" si="130"/>
        <v>20.689999999999998</v>
      </c>
      <c r="W351" s="4">
        <f t="shared" si="131"/>
        <v>20.86</v>
      </c>
      <c r="X351" s="4">
        <f t="shared" si="132"/>
        <v>20.13</v>
      </c>
      <c r="Y351" s="4">
        <f t="shared" si="139"/>
        <v>0.73000000000000043</v>
      </c>
      <c r="Z351" s="2">
        <f>ROW()</f>
        <v>351</v>
      </c>
      <c r="AA351" t="b">
        <f t="shared" si="140"/>
        <v>0</v>
      </c>
      <c r="AB351" s="4" t="e">
        <f t="shared" si="133"/>
        <v>#N/A</v>
      </c>
      <c r="AC351" s="4" t="e">
        <f t="shared" si="141"/>
        <v>#N/A</v>
      </c>
      <c r="AD351" t="b">
        <f t="shared" si="142"/>
        <v>0</v>
      </c>
      <c r="AE351" s="2">
        <v>2</v>
      </c>
      <c r="AF351" s="4">
        <f t="shared" si="143"/>
        <v>-0.36500000000000021</v>
      </c>
      <c r="AG351" s="4">
        <f t="shared" si="144"/>
        <v>0.36500000000000021</v>
      </c>
      <c r="AH351" s="4">
        <f t="shared" si="149"/>
        <v>0.66555555555555601</v>
      </c>
      <c r="AI351" s="4" t="e">
        <f t="shared" si="145"/>
        <v>#N/A</v>
      </c>
      <c r="AJ351" s="2" t="str">
        <f t="shared" si="146"/>
        <v>August</v>
      </c>
      <c r="AK351" s="2" t="str">
        <f t="shared" si="147"/>
        <v>02</v>
      </c>
      <c r="AL351" s="81">
        <f t="shared" si="148"/>
        <v>2.1563541666666666</v>
      </c>
      <c r="AM351" s="81">
        <f>IF(AJ351='1Month'!$A$3,AL351,NA())</f>
        <v>2.1563541666666666</v>
      </c>
    </row>
    <row r="352" spans="1:39">
      <c r="A352" s="76">
        <v>43314</v>
      </c>
      <c r="B352" s="67">
        <v>0.15982638888888889</v>
      </c>
      <c r="C352" s="77">
        <v>43313</v>
      </c>
      <c r="D352" s="67">
        <v>0.86815972222222226</v>
      </c>
      <c r="E352" s="68">
        <v>17.399999999999999</v>
      </c>
      <c r="F352" s="68">
        <v>4.9400000000000004</v>
      </c>
      <c r="G352" s="69">
        <v>20.81</v>
      </c>
      <c r="I352" s="69">
        <v>-58.9</v>
      </c>
      <c r="J352" s="69">
        <v>-19.291</v>
      </c>
      <c r="K352" s="70">
        <v>75.8</v>
      </c>
      <c r="L352" s="4">
        <f t="shared" si="125"/>
        <v>20.7</v>
      </c>
      <c r="M352" s="80">
        <f t="shared" si="126"/>
        <v>43314.159826388888</v>
      </c>
      <c r="N352">
        <f t="shared" si="127"/>
        <v>2458332.5</v>
      </c>
      <c r="O352">
        <f t="shared" si="128"/>
        <v>3.8358333333333334</v>
      </c>
      <c r="P352">
        <f t="shared" si="134"/>
        <v>0.18583162217659138</v>
      </c>
      <c r="Q352">
        <f t="shared" si="135"/>
        <v>456.54914402416784</v>
      </c>
      <c r="R352">
        <f t="shared" si="136"/>
        <v>0.54914402416784469</v>
      </c>
      <c r="S352" s="10">
        <f t="shared" si="129"/>
        <v>17.111948424167846</v>
      </c>
      <c r="T352" s="4">
        <f t="shared" si="137"/>
        <v>20.761999999999997</v>
      </c>
      <c r="U352" s="4">
        <f t="shared" si="138"/>
        <v>5.7600000000000762E-2</v>
      </c>
      <c r="V352" s="4">
        <f t="shared" si="130"/>
        <v>20.734999999999999</v>
      </c>
      <c r="W352" s="4">
        <f t="shared" si="131"/>
        <v>20.86</v>
      </c>
      <c r="X352" s="4">
        <f t="shared" si="132"/>
        <v>20.560000000000002</v>
      </c>
      <c r="Y352" s="4">
        <f t="shared" si="139"/>
        <v>0.29999999999999716</v>
      </c>
      <c r="Z352" s="2">
        <f>ROW()</f>
        <v>352</v>
      </c>
      <c r="AA352" t="b">
        <f t="shared" si="140"/>
        <v>0</v>
      </c>
      <c r="AB352" s="4" t="e">
        <f t="shared" si="133"/>
        <v>#N/A</v>
      </c>
      <c r="AC352" s="4" t="e">
        <f t="shared" si="141"/>
        <v>#N/A</v>
      </c>
      <c r="AD352" t="b">
        <f t="shared" si="142"/>
        <v>0</v>
      </c>
      <c r="AE352" s="2">
        <v>2</v>
      </c>
      <c r="AF352" s="4">
        <f t="shared" si="143"/>
        <v>-0.14999999999999858</v>
      </c>
      <c r="AG352" s="4">
        <f t="shared" si="144"/>
        <v>0.14999999999999858</v>
      </c>
      <c r="AH352" s="4">
        <f t="shared" si="149"/>
        <v>0.40708333333333285</v>
      </c>
      <c r="AI352" s="4" t="e">
        <f t="shared" si="145"/>
        <v>#N/A</v>
      </c>
      <c r="AJ352" s="2" t="str">
        <f t="shared" si="146"/>
        <v>August</v>
      </c>
      <c r="AK352" s="2" t="str">
        <f t="shared" si="147"/>
        <v>02</v>
      </c>
      <c r="AL352" s="81">
        <f t="shared" si="148"/>
        <v>2.1598263888888889</v>
      </c>
      <c r="AM352" s="81">
        <f>IF(AJ352='1Month'!$A$3,AL352,NA())</f>
        <v>2.1598263888888889</v>
      </c>
    </row>
    <row r="353" spans="1:39">
      <c r="A353" s="76">
        <v>43314</v>
      </c>
      <c r="B353" s="67">
        <v>0.16328703703703704</v>
      </c>
      <c r="C353" s="77">
        <v>43313</v>
      </c>
      <c r="D353" s="67">
        <v>0.87162037037037043</v>
      </c>
      <c r="E353" s="68">
        <v>17.399999999999999</v>
      </c>
      <c r="F353" s="68">
        <v>4.9400000000000004</v>
      </c>
      <c r="G353" s="69">
        <v>20.97</v>
      </c>
      <c r="I353" s="69">
        <v>-59</v>
      </c>
      <c r="J353" s="69">
        <v>-18.32</v>
      </c>
      <c r="K353" s="70">
        <v>75.8</v>
      </c>
      <c r="L353" s="4">
        <f t="shared" si="125"/>
        <v>20.86</v>
      </c>
      <c r="M353" s="80">
        <f t="shared" si="126"/>
        <v>43314.163287037038</v>
      </c>
      <c r="N353">
        <f t="shared" si="127"/>
        <v>2458332.5</v>
      </c>
      <c r="O353">
        <f t="shared" si="128"/>
        <v>3.9188888888888886</v>
      </c>
      <c r="P353">
        <f t="shared" si="134"/>
        <v>0.18583162217659138</v>
      </c>
      <c r="Q353">
        <f t="shared" si="135"/>
        <v>456.6324269783014</v>
      </c>
      <c r="R353">
        <f t="shared" si="136"/>
        <v>0.63242697830139605</v>
      </c>
      <c r="S353" s="10">
        <f t="shared" si="129"/>
        <v>17.195231378301397</v>
      </c>
      <c r="T353" s="4">
        <f t="shared" si="137"/>
        <v>20.756</v>
      </c>
      <c r="U353" s="4">
        <f t="shared" si="138"/>
        <v>6.4799999999999608E-2</v>
      </c>
      <c r="V353" s="4">
        <f t="shared" si="130"/>
        <v>20.734999999999999</v>
      </c>
      <c r="W353" s="4">
        <f t="shared" si="131"/>
        <v>20.86</v>
      </c>
      <c r="X353" s="4">
        <f t="shared" si="132"/>
        <v>20.650000000000002</v>
      </c>
      <c r="Y353" s="4">
        <f t="shared" si="139"/>
        <v>0.2099999999999973</v>
      </c>
      <c r="Z353" s="2">
        <f>ROW()</f>
        <v>353</v>
      </c>
      <c r="AA353" t="b">
        <f t="shared" si="140"/>
        <v>0</v>
      </c>
      <c r="AB353" s="4" t="e">
        <f t="shared" si="133"/>
        <v>#N/A</v>
      </c>
      <c r="AC353" s="4" t="e">
        <f t="shared" si="141"/>
        <v>#N/A</v>
      </c>
      <c r="AD353" t="b">
        <f t="shared" si="142"/>
        <v>0</v>
      </c>
      <c r="AE353" s="2">
        <v>2</v>
      </c>
      <c r="AF353" s="4">
        <f t="shared" si="143"/>
        <v>-0.10499999999999865</v>
      </c>
      <c r="AG353" s="4">
        <f t="shared" si="144"/>
        <v>0.10499999999999865</v>
      </c>
      <c r="AH353" s="4">
        <f t="shared" si="149"/>
        <v>0.23958333333333245</v>
      </c>
      <c r="AI353" s="4" t="e">
        <f t="shared" si="145"/>
        <v>#N/A</v>
      </c>
      <c r="AJ353" s="2" t="str">
        <f t="shared" si="146"/>
        <v>August</v>
      </c>
      <c r="AK353" s="2" t="str">
        <f t="shared" si="147"/>
        <v>02</v>
      </c>
      <c r="AL353" s="81">
        <f t="shared" si="148"/>
        <v>2.163287037037037</v>
      </c>
      <c r="AM353" s="81">
        <f>IF(AJ353='1Month'!$A$3,AL353,NA())</f>
        <v>2.163287037037037</v>
      </c>
    </row>
    <row r="354" spans="1:39">
      <c r="A354" s="76">
        <v>43314</v>
      </c>
      <c r="B354" s="67">
        <v>0.16678240740740743</v>
      </c>
      <c r="C354" s="77">
        <v>43313</v>
      </c>
      <c r="D354" s="67">
        <v>0.87511574074074072</v>
      </c>
      <c r="E354" s="68">
        <v>17</v>
      </c>
      <c r="F354" s="68">
        <v>4.9400000000000004</v>
      </c>
      <c r="G354" s="69">
        <v>20.88</v>
      </c>
      <c r="I354" s="69">
        <v>-59</v>
      </c>
      <c r="J354" s="69">
        <v>-17.337</v>
      </c>
      <c r="K354" s="70">
        <v>75.8</v>
      </c>
      <c r="L354" s="4">
        <f t="shared" si="125"/>
        <v>20.77</v>
      </c>
      <c r="M354" s="80">
        <f t="shared" si="126"/>
        <v>43314.16678240741</v>
      </c>
      <c r="N354">
        <f t="shared" si="127"/>
        <v>2458332.5</v>
      </c>
      <c r="O354">
        <f t="shared" si="128"/>
        <v>4.0027777777777782</v>
      </c>
      <c r="P354">
        <f t="shared" si="134"/>
        <v>0.18583162217659138</v>
      </c>
      <c r="Q354">
        <f t="shared" si="135"/>
        <v>456.71654554735932</v>
      </c>
      <c r="R354">
        <f t="shared" si="136"/>
        <v>0.71654554735931697</v>
      </c>
      <c r="S354" s="10">
        <f t="shared" si="129"/>
        <v>17.279349947359318</v>
      </c>
      <c r="T354" s="4">
        <f t="shared" si="137"/>
        <v>20.756</v>
      </c>
      <c r="U354" s="4">
        <f t="shared" si="138"/>
        <v>6.4799999999999608E-2</v>
      </c>
      <c r="V354" s="4">
        <f t="shared" si="130"/>
        <v>20.734999999999999</v>
      </c>
      <c r="W354" s="4">
        <f t="shared" si="131"/>
        <v>20.86</v>
      </c>
      <c r="X354" s="4">
        <f t="shared" si="132"/>
        <v>20.650000000000002</v>
      </c>
      <c r="Y354" s="4">
        <f t="shared" si="139"/>
        <v>0.2099999999999973</v>
      </c>
      <c r="Z354" s="2">
        <f>ROW()</f>
        <v>354</v>
      </c>
      <c r="AA354" t="b">
        <f t="shared" si="140"/>
        <v>0</v>
      </c>
      <c r="AB354" s="4" t="e">
        <f t="shared" si="133"/>
        <v>#N/A</v>
      </c>
      <c r="AC354" s="4" t="e">
        <f t="shared" si="141"/>
        <v>#N/A</v>
      </c>
      <c r="AD354" t="b">
        <f t="shared" si="142"/>
        <v>0</v>
      </c>
      <c r="AE354" s="2">
        <v>2</v>
      </c>
      <c r="AF354" s="4">
        <f t="shared" si="143"/>
        <v>-0.10499999999999865</v>
      </c>
      <c r="AG354" s="4">
        <f t="shared" si="144"/>
        <v>0.10499999999999865</v>
      </c>
      <c r="AH354" s="4">
        <f t="shared" si="149"/>
        <v>0.13249999999999998</v>
      </c>
      <c r="AI354" s="4" t="e">
        <f t="shared" si="145"/>
        <v>#N/A</v>
      </c>
      <c r="AJ354" s="2" t="str">
        <f t="shared" si="146"/>
        <v>August</v>
      </c>
      <c r="AK354" s="2" t="str">
        <f t="shared" si="147"/>
        <v>02</v>
      </c>
      <c r="AL354" s="81">
        <f t="shared" si="148"/>
        <v>2.1667824074074074</v>
      </c>
      <c r="AM354" s="81">
        <f>IF(AJ354='1Month'!$A$3,AL354,NA())</f>
        <v>2.1667824074074074</v>
      </c>
    </row>
    <row r="355" spans="1:39">
      <c r="A355" s="76">
        <v>43314</v>
      </c>
      <c r="B355" s="67">
        <v>0.17025462962962964</v>
      </c>
      <c r="C355" s="77">
        <v>43313</v>
      </c>
      <c r="D355" s="67">
        <v>0.87858796296296304</v>
      </c>
      <c r="E355" s="68">
        <v>17</v>
      </c>
      <c r="F355" s="68">
        <v>4.9400000000000004</v>
      </c>
      <c r="G355" s="69">
        <v>20.91</v>
      </c>
      <c r="I355" s="69">
        <v>-59</v>
      </c>
      <c r="J355" s="69">
        <v>-16.356999999999999</v>
      </c>
      <c r="K355" s="70">
        <v>75.7</v>
      </c>
      <c r="L355" s="4">
        <f t="shared" si="125"/>
        <v>20.8</v>
      </c>
      <c r="M355" s="80">
        <f t="shared" si="126"/>
        <v>43314.170254629629</v>
      </c>
      <c r="N355">
        <f t="shared" si="127"/>
        <v>2458332.5</v>
      </c>
      <c r="O355">
        <f t="shared" si="128"/>
        <v>4.0861111111111112</v>
      </c>
      <c r="P355">
        <f t="shared" si="134"/>
        <v>0.18583162217659138</v>
      </c>
      <c r="Q355">
        <f t="shared" si="135"/>
        <v>456.80010703980099</v>
      </c>
      <c r="R355">
        <f t="shared" si="136"/>
        <v>0.80010703980099152</v>
      </c>
      <c r="S355" s="10">
        <f t="shared" si="129"/>
        <v>17.362911439800992</v>
      </c>
      <c r="T355" s="4">
        <f t="shared" si="137"/>
        <v>20.728000000000002</v>
      </c>
      <c r="U355" s="4">
        <f t="shared" si="138"/>
        <v>4.5600000000000307E-2</v>
      </c>
      <c r="V355" s="4">
        <f t="shared" si="130"/>
        <v>20.744999999999997</v>
      </c>
      <c r="W355" s="4">
        <f t="shared" si="131"/>
        <v>20.86</v>
      </c>
      <c r="X355" s="4">
        <f t="shared" si="132"/>
        <v>20.650000000000002</v>
      </c>
      <c r="Y355" s="4">
        <f t="shared" si="139"/>
        <v>0.2099999999999973</v>
      </c>
      <c r="Z355" s="2">
        <f>ROW()</f>
        <v>355</v>
      </c>
      <c r="AA355" t="b">
        <f t="shared" si="140"/>
        <v>0</v>
      </c>
      <c r="AB355" s="4" t="e">
        <f t="shared" si="133"/>
        <v>#N/A</v>
      </c>
      <c r="AC355" s="4" t="e">
        <f t="shared" si="141"/>
        <v>#N/A</v>
      </c>
      <c r="AD355" t="b">
        <f t="shared" si="142"/>
        <v>0</v>
      </c>
      <c r="AE355" s="2">
        <v>2</v>
      </c>
      <c r="AF355" s="4">
        <f t="shared" si="143"/>
        <v>-0.10499999999999865</v>
      </c>
      <c r="AG355" s="4">
        <f t="shared" si="144"/>
        <v>0.10499999999999865</v>
      </c>
      <c r="AH355" s="4">
        <f t="shared" si="149"/>
        <v>0.10361111111111103</v>
      </c>
      <c r="AI355" s="4" t="e">
        <f t="shared" si="145"/>
        <v>#N/A</v>
      </c>
      <c r="AJ355" s="2" t="str">
        <f t="shared" si="146"/>
        <v>August</v>
      </c>
      <c r="AK355" s="2" t="str">
        <f t="shared" si="147"/>
        <v>02</v>
      </c>
      <c r="AL355" s="81">
        <f t="shared" si="148"/>
        <v>2.1702546296296297</v>
      </c>
      <c r="AM355" s="81">
        <f>IF(AJ355='1Month'!$A$3,AL355,NA())</f>
        <v>2.1702546296296297</v>
      </c>
    </row>
    <row r="356" spans="1:39">
      <c r="A356" s="76">
        <v>43314</v>
      </c>
      <c r="B356" s="67">
        <v>0.17371527777777776</v>
      </c>
      <c r="C356" s="77">
        <v>43313</v>
      </c>
      <c r="D356" s="67">
        <v>0.8820486111111111</v>
      </c>
      <c r="E356" s="68">
        <v>16.7</v>
      </c>
      <c r="F356" s="68">
        <v>4.9400000000000004</v>
      </c>
      <c r="G356" s="69">
        <v>20.76</v>
      </c>
      <c r="I356" s="69">
        <v>-59.1</v>
      </c>
      <c r="J356" s="69">
        <v>-15.378</v>
      </c>
      <c r="K356" s="70">
        <v>75.7</v>
      </c>
      <c r="L356" s="4">
        <f t="shared" si="125"/>
        <v>20.650000000000002</v>
      </c>
      <c r="M356" s="80">
        <f t="shared" si="126"/>
        <v>43314.173715277779</v>
      </c>
      <c r="N356">
        <f t="shared" si="127"/>
        <v>2458332.5</v>
      </c>
      <c r="O356">
        <f t="shared" si="128"/>
        <v>4.1691666666666665</v>
      </c>
      <c r="P356">
        <f t="shared" si="134"/>
        <v>0.18583162217659138</v>
      </c>
      <c r="Q356">
        <f t="shared" si="135"/>
        <v>456.88338999393454</v>
      </c>
      <c r="R356">
        <f t="shared" si="136"/>
        <v>0.88338999393454287</v>
      </c>
      <c r="S356" s="10">
        <f t="shared" si="129"/>
        <v>17.446194393934544</v>
      </c>
      <c r="T356" s="4">
        <f t="shared" si="137"/>
        <v>20.758000000000003</v>
      </c>
      <c r="U356" s="4">
        <f t="shared" si="138"/>
        <v>8.1600000000000963E-2</v>
      </c>
      <c r="V356" s="4">
        <f t="shared" si="130"/>
        <v>20.744999999999997</v>
      </c>
      <c r="W356" s="4">
        <f t="shared" si="131"/>
        <v>20.92</v>
      </c>
      <c r="X356" s="4">
        <f t="shared" si="132"/>
        <v>20.650000000000002</v>
      </c>
      <c r="Y356" s="4">
        <f t="shared" si="139"/>
        <v>0.26999999999999957</v>
      </c>
      <c r="Z356" s="2">
        <f>ROW()</f>
        <v>356</v>
      </c>
      <c r="AA356" t="b">
        <f t="shared" si="140"/>
        <v>0</v>
      </c>
      <c r="AB356" s="4" t="e">
        <f t="shared" si="133"/>
        <v>#N/A</v>
      </c>
      <c r="AC356" s="4" t="e">
        <f t="shared" si="141"/>
        <v>#N/A</v>
      </c>
      <c r="AD356" t="b">
        <f t="shared" si="142"/>
        <v>0</v>
      </c>
      <c r="AE356" s="2">
        <v>2</v>
      </c>
      <c r="AF356" s="4">
        <f t="shared" si="143"/>
        <v>-0.13499999999999979</v>
      </c>
      <c r="AG356" s="4">
        <f t="shared" si="144"/>
        <v>0.13499999999999979</v>
      </c>
      <c r="AH356" s="4">
        <f t="shared" si="149"/>
        <v>8.763888888888971E-2</v>
      </c>
      <c r="AI356" s="4" t="e">
        <f t="shared" si="145"/>
        <v>#N/A</v>
      </c>
      <c r="AJ356" s="2" t="str">
        <f t="shared" si="146"/>
        <v>August</v>
      </c>
      <c r="AK356" s="2" t="str">
        <f t="shared" si="147"/>
        <v>02</v>
      </c>
      <c r="AL356" s="81">
        <f t="shared" si="148"/>
        <v>2.1737152777777777</v>
      </c>
      <c r="AM356" s="81">
        <f>IF(AJ356='1Month'!$A$3,AL356,NA())</f>
        <v>2.1737152777777777</v>
      </c>
    </row>
    <row r="357" spans="1:39">
      <c r="A357" s="76">
        <v>43314</v>
      </c>
      <c r="B357" s="67">
        <v>0.17718750000000003</v>
      </c>
      <c r="C357" s="77">
        <v>43313</v>
      </c>
      <c r="D357" s="67">
        <v>0.88552083333333342</v>
      </c>
      <c r="E357" s="68">
        <v>16.7</v>
      </c>
      <c r="F357" s="68">
        <v>4.9400000000000004</v>
      </c>
      <c r="G357" s="69">
        <v>20.81</v>
      </c>
      <c r="I357" s="69">
        <v>-59.1</v>
      </c>
      <c r="J357" s="69">
        <v>-14.394</v>
      </c>
      <c r="K357" s="70">
        <v>75.7</v>
      </c>
      <c r="L357" s="4">
        <f t="shared" si="125"/>
        <v>20.7</v>
      </c>
      <c r="M357" s="80">
        <f t="shared" si="126"/>
        <v>43314.177187499998</v>
      </c>
      <c r="N357">
        <f t="shared" si="127"/>
        <v>2458332.5</v>
      </c>
      <c r="O357">
        <f t="shared" si="128"/>
        <v>4.2525000000000004</v>
      </c>
      <c r="P357">
        <f t="shared" si="134"/>
        <v>0.18583162217659138</v>
      </c>
      <c r="Q357">
        <f t="shared" si="135"/>
        <v>456.96695148637616</v>
      </c>
      <c r="R357">
        <f t="shared" si="136"/>
        <v>0.96695148637616057</v>
      </c>
      <c r="S357" s="10">
        <f t="shared" si="129"/>
        <v>17.529755886376162</v>
      </c>
      <c r="T357" s="4">
        <f t="shared" si="137"/>
        <v>20.786000000000001</v>
      </c>
      <c r="U357" s="4">
        <f t="shared" si="138"/>
        <v>0.11520000000000082</v>
      </c>
      <c r="V357" s="4">
        <f t="shared" si="130"/>
        <v>20.759999999999998</v>
      </c>
      <c r="W357" s="4">
        <f t="shared" si="131"/>
        <v>20.94</v>
      </c>
      <c r="X357" s="4">
        <f t="shared" si="132"/>
        <v>20.650000000000002</v>
      </c>
      <c r="Y357" s="4">
        <f t="shared" si="139"/>
        <v>0.28999999999999915</v>
      </c>
      <c r="Z357" s="2">
        <f>ROW()</f>
        <v>357</v>
      </c>
      <c r="AA357" t="b">
        <f t="shared" si="140"/>
        <v>0</v>
      </c>
      <c r="AB357" s="4" t="e">
        <f t="shared" si="133"/>
        <v>#N/A</v>
      </c>
      <c r="AC357" s="4" t="e">
        <f t="shared" si="141"/>
        <v>#N/A</v>
      </c>
      <c r="AD357" t="b">
        <f t="shared" si="142"/>
        <v>0</v>
      </c>
      <c r="AE357" s="2">
        <v>2</v>
      </c>
      <c r="AF357" s="4">
        <f t="shared" si="143"/>
        <v>-0.14499999999999957</v>
      </c>
      <c r="AG357" s="4">
        <f t="shared" si="144"/>
        <v>0.14499999999999957</v>
      </c>
      <c r="AH357" s="4">
        <f t="shared" si="149"/>
        <v>9.1944444444444898E-2</v>
      </c>
      <c r="AI357" s="4" t="e">
        <f t="shared" si="145"/>
        <v>#N/A</v>
      </c>
      <c r="AJ357" s="2" t="str">
        <f t="shared" si="146"/>
        <v>August</v>
      </c>
      <c r="AK357" s="2" t="str">
        <f t="shared" si="147"/>
        <v>02</v>
      </c>
      <c r="AL357" s="81">
        <f t="shared" si="148"/>
        <v>2.1771875000000001</v>
      </c>
      <c r="AM357" s="81">
        <f>IF(AJ357='1Month'!$A$3,AL357,NA())</f>
        <v>2.1771875000000001</v>
      </c>
    </row>
    <row r="358" spans="1:39">
      <c r="A358" s="76">
        <v>43314</v>
      </c>
      <c r="B358" s="67">
        <v>0.18065972222222224</v>
      </c>
      <c r="C358" s="77">
        <v>43313</v>
      </c>
      <c r="D358" s="67">
        <v>0.88899305555555552</v>
      </c>
      <c r="E358" s="68">
        <v>16.399999999999999</v>
      </c>
      <c r="F358" s="68">
        <v>4.9400000000000004</v>
      </c>
      <c r="G358" s="69">
        <v>20.83</v>
      </c>
      <c r="I358" s="69">
        <v>-59.2</v>
      </c>
      <c r="J358" s="69">
        <v>-13.407999999999999</v>
      </c>
      <c r="K358" s="70">
        <v>75.599999999999994</v>
      </c>
      <c r="L358" s="4">
        <f t="shared" si="125"/>
        <v>20.72</v>
      </c>
      <c r="M358" s="80">
        <f t="shared" si="126"/>
        <v>43314.180659722224</v>
      </c>
      <c r="N358">
        <f t="shared" si="127"/>
        <v>2458332.5</v>
      </c>
      <c r="O358">
        <f t="shared" si="128"/>
        <v>4.3358333333333334</v>
      </c>
      <c r="P358">
        <f t="shared" si="134"/>
        <v>0.18583162217659138</v>
      </c>
      <c r="Q358">
        <f t="shared" si="135"/>
        <v>457.05051297881784</v>
      </c>
      <c r="R358">
        <f t="shared" si="136"/>
        <v>1.0505129788178351</v>
      </c>
      <c r="S358" s="10">
        <f t="shared" si="129"/>
        <v>17.613317378817836</v>
      </c>
      <c r="T358" s="4">
        <f t="shared" si="137"/>
        <v>20.848000000000003</v>
      </c>
      <c r="U358" s="4">
        <f t="shared" si="138"/>
        <v>0.11040000000000064</v>
      </c>
      <c r="V358" s="4">
        <f t="shared" si="130"/>
        <v>20.82</v>
      </c>
      <c r="W358" s="4">
        <f t="shared" si="131"/>
        <v>20.96</v>
      </c>
      <c r="X358" s="4">
        <f t="shared" si="132"/>
        <v>20.650000000000002</v>
      </c>
      <c r="Y358" s="4">
        <f t="shared" si="139"/>
        <v>0.30999999999999872</v>
      </c>
      <c r="Z358" s="2">
        <f>ROW()</f>
        <v>358</v>
      </c>
      <c r="AA358" t="b">
        <f t="shared" si="140"/>
        <v>0</v>
      </c>
      <c r="AB358" s="4" t="e">
        <f t="shared" si="133"/>
        <v>#N/A</v>
      </c>
      <c r="AC358" s="4" t="e">
        <f t="shared" si="141"/>
        <v>#N/A</v>
      </c>
      <c r="AD358" t="b">
        <f t="shared" si="142"/>
        <v>0</v>
      </c>
      <c r="AE358" s="2">
        <v>2</v>
      </c>
      <c r="AF358" s="4">
        <f t="shared" si="143"/>
        <v>-0.15499999999999936</v>
      </c>
      <c r="AG358" s="4">
        <f t="shared" si="144"/>
        <v>0.15499999999999936</v>
      </c>
      <c r="AH358" s="4">
        <f t="shared" si="149"/>
        <v>9.5000000000000348E-2</v>
      </c>
      <c r="AI358" s="4" t="e">
        <f t="shared" si="145"/>
        <v>#N/A</v>
      </c>
      <c r="AJ358" s="2" t="str">
        <f t="shared" si="146"/>
        <v>August</v>
      </c>
      <c r="AK358" s="2" t="str">
        <f t="shared" si="147"/>
        <v>02</v>
      </c>
      <c r="AL358" s="81">
        <f t="shared" si="148"/>
        <v>2.1806597222222224</v>
      </c>
      <c r="AM358" s="81">
        <f>IF(AJ358='1Month'!$A$3,AL358,NA())</f>
        <v>2.1806597222222224</v>
      </c>
    </row>
    <row r="359" spans="1:39">
      <c r="A359" s="76">
        <v>43314</v>
      </c>
      <c r="B359" s="67">
        <v>0.18413194444444445</v>
      </c>
      <c r="C359" s="77">
        <v>43313</v>
      </c>
      <c r="D359" s="67">
        <v>0.89246527777777773</v>
      </c>
      <c r="E359" s="68">
        <v>16.399999999999999</v>
      </c>
      <c r="F359" s="68">
        <v>4.9400000000000004</v>
      </c>
      <c r="G359" s="69">
        <v>21.03</v>
      </c>
      <c r="I359" s="69">
        <v>-59.2</v>
      </c>
      <c r="J359" s="69">
        <v>-12.419</v>
      </c>
      <c r="K359" s="70">
        <v>75.599999999999994</v>
      </c>
      <c r="L359" s="4">
        <f t="shared" si="125"/>
        <v>20.92</v>
      </c>
      <c r="M359" s="80">
        <f t="shared" si="126"/>
        <v>43314.184131944443</v>
      </c>
      <c r="N359">
        <f t="shared" si="127"/>
        <v>2458332.5</v>
      </c>
      <c r="O359">
        <f t="shared" si="128"/>
        <v>4.4191666666666665</v>
      </c>
      <c r="P359">
        <f t="shared" si="134"/>
        <v>0.18583162217659138</v>
      </c>
      <c r="Q359">
        <f t="shared" si="135"/>
        <v>457.13407447125951</v>
      </c>
      <c r="R359">
        <f t="shared" si="136"/>
        <v>1.1340744712595097</v>
      </c>
      <c r="S359" s="10">
        <f t="shared" si="129"/>
        <v>17.696878871259511</v>
      </c>
      <c r="T359" s="4">
        <f t="shared" si="137"/>
        <v>20.865999999999996</v>
      </c>
      <c r="U359" s="4">
        <f t="shared" si="138"/>
        <v>8.8800000000001947E-2</v>
      </c>
      <c r="V359" s="4">
        <f t="shared" si="130"/>
        <v>20.855</v>
      </c>
      <c r="W359" s="4">
        <f t="shared" si="131"/>
        <v>20.96</v>
      </c>
      <c r="X359" s="4">
        <f t="shared" si="132"/>
        <v>20.7</v>
      </c>
      <c r="Y359" s="4">
        <f t="shared" si="139"/>
        <v>0.26000000000000156</v>
      </c>
      <c r="Z359" s="2">
        <f>ROW()</f>
        <v>359</v>
      </c>
      <c r="AA359" t="b">
        <f t="shared" si="140"/>
        <v>0</v>
      </c>
      <c r="AB359" s="4" t="e">
        <f t="shared" si="133"/>
        <v>#N/A</v>
      </c>
      <c r="AC359" s="4" t="e">
        <f t="shared" si="141"/>
        <v>#N/A</v>
      </c>
      <c r="AD359" t="b">
        <f t="shared" si="142"/>
        <v>0</v>
      </c>
      <c r="AE359" s="2">
        <v>2</v>
      </c>
      <c r="AF359" s="4">
        <f t="shared" si="143"/>
        <v>-0.13000000000000078</v>
      </c>
      <c r="AG359" s="4">
        <f t="shared" si="144"/>
        <v>0.13000000000000078</v>
      </c>
      <c r="AH359" s="4">
        <f t="shared" si="149"/>
        <v>0.10250000000000033</v>
      </c>
      <c r="AI359" s="4" t="e">
        <f t="shared" si="145"/>
        <v>#N/A</v>
      </c>
      <c r="AJ359" s="2" t="str">
        <f t="shared" si="146"/>
        <v>August</v>
      </c>
      <c r="AK359" s="2" t="str">
        <f t="shared" si="147"/>
        <v>02</v>
      </c>
      <c r="AL359" s="81">
        <f t="shared" si="148"/>
        <v>2.1841319444444443</v>
      </c>
      <c r="AM359" s="81">
        <f>IF(AJ359='1Month'!$A$3,AL359,NA())</f>
        <v>2.1841319444444443</v>
      </c>
    </row>
    <row r="360" spans="1:39">
      <c r="A360" s="76">
        <v>43314</v>
      </c>
      <c r="B360" s="67">
        <v>0.18760416666666666</v>
      </c>
      <c r="C360" s="77">
        <v>43313</v>
      </c>
      <c r="D360" s="67">
        <v>0.89593750000000005</v>
      </c>
      <c r="E360" s="68">
        <v>16.100000000000001</v>
      </c>
      <c r="F360" s="68">
        <v>4.9400000000000004</v>
      </c>
      <c r="G360" s="69">
        <v>21.05</v>
      </c>
      <c r="I360" s="69">
        <v>-59.2</v>
      </c>
      <c r="J360" s="69">
        <v>-11.43</v>
      </c>
      <c r="K360" s="70">
        <v>75.599999999999994</v>
      </c>
      <c r="L360" s="4">
        <f t="shared" si="125"/>
        <v>20.94</v>
      </c>
      <c r="M360" s="80">
        <f t="shared" si="126"/>
        <v>43314.187604166669</v>
      </c>
      <c r="N360">
        <f t="shared" si="127"/>
        <v>2458332.5</v>
      </c>
      <c r="O360">
        <f t="shared" si="128"/>
        <v>4.5024999999999995</v>
      </c>
      <c r="P360">
        <f t="shared" si="134"/>
        <v>0.18583162217659138</v>
      </c>
      <c r="Q360">
        <f t="shared" si="135"/>
        <v>457.21763596370118</v>
      </c>
      <c r="R360">
        <f t="shared" si="136"/>
        <v>1.2176359637011842</v>
      </c>
      <c r="S360" s="10">
        <f t="shared" si="129"/>
        <v>17.780440363701185</v>
      </c>
      <c r="T360" s="4">
        <f t="shared" si="137"/>
        <v>20.907999999999998</v>
      </c>
      <c r="U360" s="4">
        <f t="shared" si="138"/>
        <v>4.7200000000002261E-2</v>
      </c>
      <c r="V360" s="4">
        <f t="shared" si="130"/>
        <v>20.925000000000001</v>
      </c>
      <c r="W360" s="4">
        <f t="shared" si="131"/>
        <v>20.96</v>
      </c>
      <c r="X360" s="4">
        <f t="shared" si="132"/>
        <v>20.72</v>
      </c>
      <c r="Y360" s="4">
        <f t="shared" si="139"/>
        <v>0.24000000000000199</v>
      </c>
      <c r="Z360" s="2">
        <f>ROW()</f>
        <v>360</v>
      </c>
      <c r="AA360" t="b">
        <f t="shared" si="140"/>
        <v>0</v>
      </c>
      <c r="AB360" s="4" t="e">
        <f t="shared" si="133"/>
        <v>#N/A</v>
      </c>
      <c r="AC360" s="4" t="e">
        <f t="shared" si="141"/>
        <v>#N/A</v>
      </c>
      <c r="AD360" t="b">
        <f t="shared" si="142"/>
        <v>0</v>
      </c>
      <c r="AE360" s="2">
        <v>2</v>
      </c>
      <c r="AF360" s="4">
        <f t="shared" si="143"/>
        <v>-0.12000000000000099</v>
      </c>
      <c r="AG360" s="4">
        <f t="shared" si="144"/>
        <v>0.12000000000000099</v>
      </c>
      <c r="AH360" s="4">
        <f t="shared" si="149"/>
        <v>0.10527777777777854</v>
      </c>
      <c r="AI360" s="4" t="e">
        <f t="shared" si="145"/>
        <v>#N/A</v>
      </c>
      <c r="AJ360" s="2" t="str">
        <f t="shared" si="146"/>
        <v>August</v>
      </c>
      <c r="AK360" s="2" t="str">
        <f t="shared" si="147"/>
        <v>02</v>
      </c>
      <c r="AL360" s="81">
        <f t="shared" si="148"/>
        <v>2.1876041666666666</v>
      </c>
      <c r="AM360" s="81">
        <f>IF(AJ360='1Month'!$A$3,AL360,NA())</f>
        <v>2.1876041666666666</v>
      </c>
    </row>
    <row r="361" spans="1:39">
      <c r="A361" s="76">
        <v>43314</v>
      </c>
      <c r="B361" s="67">
        <v>0.19107638888888889</v>
      </c>
      <c r="C361" s="77">
        <v>43313</v>
      </c>
      <c r="D361" s="67">
        <v>0.89940972222222226</v>
      </c>
      <c r="E361" s="68">
        <v>16.100000000000001</v>
      </c>
      <c r="F361" s="68">
        <v>4.9400000000000004</v>
      </c>
      <c r="G361" s="69">
        <v>21.07</v>
      </c>
      <c r="I361" s="69">
        <v>-59.3</v>
      </c>
      <c r="J361" s="69">
        <v>-10.438000000000001</v>
      </c>
      <c r="K361" s="70">
        <v>75.5</v>
      </c>
      <c r="L361" s="4">
        <f t="shared" si="125"/>
        <v>20.96</v>
      </c>
      <c r="M361" s="80">
        <f t="shared" si="126"/>
        <v>43314.191076388888</v>
      </c>
      <c r="N361">
        <f t="shared" si="127"/>
        <v>2458332.5</v>
      </c>
      <c r="O361">
        <f t="shared" si="128"/>
        <v>4.5858333333333334</v>
      </c>
      <c r="P361">
        <f t="shared" si="134"/>
        <v>0.18583162217659138</v>
      </c>
      <c r="Q361">
        <f t="shared" si="135"/>
        <v>457.30119745614286</v>
      </c>
      <c r="R361">
        <f t="shared" si="136"/>
        <v>1.3011974561428588</v>
      </c>
      <c r="S361" s="10">
        <f t="shared" si="129"/>
        <v>17.86400185614286</v>
      </c>
      <c r="T361" s="4">
        <f t="shared" si="137"/>
        <v>20.916000000000004</v>
      </c>
      <c r="U361" s="4">
        <f t="shared" si="138"/>
        <v>5.0399999999998356E-2</v>
      </c>
      <c r="V361" s="4">
        <f t="shared" si="130"/>
        <v>20.935000000000002</v>
      </c>
      <c r="W361" s="4">
        <f t="shared" si="131"/>
        <v>20.96</v>
      </c>
      <c r="X361" s="4">
        <f t="shared" si="132"/>
        <v>20.79</v>
      </c>
      <c r="Y361" s="4">
        <f t="shared" si="139"/>
        <v>0.17000000000000171</v>
      </c>
      <c r="Z361" s="2">
        <f>ROW()</f>
        <v>361</v>
      </c>
      <c r="AA361" t="b">
        <f t="shared" si="140"/>
        <v>0</v>
      </c>
      <c r="AB361" s="4" t="e">
        <f t="shared" si="133"/>
        <v>#N/A</v>
      </c>
      <c r="AC361" s="4" t="e">
        <f t="shared" si="141"/>
        <v>#N/A</v>
      </c>
      <c r="AD361" t="b">
        <f t="shared" si="142"/>
        <v>0</v>
      </c>
      <c r="AE361" s="2">
        <v>2</v>
      </c>
      <c r="AF361" s="4">
        <f t="shared" si="143"/>
        <v>-8.5000000000000853E-2</v>
      </c>
      <c r="AG361" s="4">
        <f t="shared" si="144"/>
        <v>8.5000000000000853E-2</v>
      </c>
      <c r="AH361" s="4">
        <f t="shared" si="149"/>
        <v>0.11444444444444486</v>
      </c>
      <c r="AI361" s="4" t="e">
        <f t="shared" si="145"/>
        <v>#N/A</v>
      </c>
      <c r="AJ361" s="2" t="str">
        <f t="shared" si="146"/>
        <v>August</v>
      </c>
      <c r="AK361" s="2" t="str">
        <f t="shared" si="147"/>
        <v>02</v>
      </c>
      <c r="AL361" s="81">
        <f t="shared" si="148"/>
        <v>2.1910763888888889</v>
      </c>
      <c r="AM361" s="81">
        <f>IF(AJ361='1Month'!$A$3,AL361,NA())</f>
        <v>2.1910763888888889</v>
      </c>
    </row>
    <row r="362" spans="1:39">
      <c r="A362" s="76">
        <v>43314</v>
      </c>
      <c r="B362" s="67">
        <v>0.19456018518518517</v>
      </c>
      <c r="C362" s="77">
        <v>43313</v>
      </c>
      <c r="D362" s="67">
        <v>0.90289351851851851</v>
      </c>
      <c r="E362" s="68">
        <v>16.100000000000001</v>
      </c>
      <c r="F362" s="68">
        <v>4.9400000000000004</v>
      </c>
      <c r="G362" s="69">
        <v>20.9</v>
      </c>
      <c r="I362" s="69">
        <v>-59.3</v>
      </c>
      <c r="J362" s="69">
        <v>-9.4420000000000002</v>
      </c>
      <c r="K362" s="70">
        <v>75.5</v>
      </c>
      <c r="L362" s="4">
        <f t="shared" si="125"/>
        <v>20.79</v>
      </c>
      <c r="M362" s="80">
        <f t="shared" si="126"/>
        <v>43314.194560185184</v>
      </c>
      <c r="N362">
        <f t="shared" si="127"/>
        <v>2458332.5</v>
      </c>
      <c r="O362">
        <f t="shared" si="128"/>
        <v>4.6694444444444443</v>
      </c>
      <c r="P362">
        <f t="shared" si="134"/>
        <v>0.18583162217659138</v>
      </c>
      <c r="Q362">
        <f t="shared" si="135"/>
        <v>457.38503748689266</v>
      </c>
      <c r="R362">
        <f t="shared" si="136"/>
        <v>1.3850374868926565</v>
      </c>
      <c r="S362" s="10">
        <f t="shared" si="129"/>
        <v>17.947841886892657</v>
      </c>
      <c r="T362" s="4">
        <f t="shared" si="137"/>
        <v>20.917999999999999</v>
      </c>
      <c r="U362" s="4">
        <f t="shared" si="138"/>
        <v>5.1200000000000759E-2</v>
      </c>
      <c r="V362" s="4">
        <f t="shared" si="130"/>
        <v>20.945</v>
      </c>
      <c r="W362" s="4">
        <f t="shared" si="131"/>
        <v>20.96</v>
      </c>
      <c r="X362" s="4">
        <f t="shared" si="132"/>
        <v>20.79</v>
      </c>
      <c r="Y362" s="4">
        <f t="shared" si="139"/>
        <v>0.17000000000000171</v>
      </c>
      <c r="Z362" s="2">
        <f>ROW()</f>
        <v>362</v>
      </c>
      <c r="AA362" t="b">
        <f t="shared" si="140"/>
        <v>0</v>
      </c>
      <c r="AB362" s="4" t="e">
        <f t="shared" si="133"/>
        <v>#N/A</v>
      </c>
      <c r="AC362" s="4" t="e">
        <f t="shared" si="141"/>
        <v>#N/A</v>
      </c>
      <c r="AD362" t="b">
        <f t="shared" si="142"/>
        <v>0</v>
      </c>
      <c r="AE362" s="2">
        <v>2</v>
      </c>
      <c r="AF362" s="4">
        <f t="shared" si="143"/>
        <v>-8.5000000000000853E-2</v>
      </c>
      <c r="AG362" s="4">
        <f t="shared" si="144"/>
        <v>8.5000000000000853E-2</v>
      </c>
      <c r="AH362" s="4">
        <f t="shared" si="149"/>
        <v>0.10319444444444474</v>
      </c>
      <c r="AI362" s="4" t="e">
        <f t="shared" si="145"/>
        <v>#N/A</v>
      </c>
      <c r="AJ362" s="2" t="str">
        <f t="shared" si="146"/>
        <v>August</v>
      </c>
      <c r="AK362" s="2" t="str">
        <f t="shared" si="147"/>
        <v>02</v>
      </c>
      <c r="AL362" s="81">
        <f t="shared" si="148"/>
        <v>2.194560185185185</v>
      </c>
      <c r="AM362" s="81">
        <f>IF(AJ362='1Month'!$A$3,AL362,NA())</f>
        <v>2.194560185185185</v>
      </c>
    </row>
    <row r="363" spans="1:39">
      <c r="A363" s="76">
        <v>43314</v>
      </c>
      <c r="B363" s="67">
        <v>0.19802083333333331</v>
      </c>
      <c r="C363" s="77">
        <v>43313</v>
      </c>
      <c r="D363" s="67">
        <v>0.90635416666666668</v>
      </c>
      <c r="E363" s="68">
        <v>15.7</v>
      </c>
      <c r="F363" s="68">
        <v>4.9400000000000004</v>
      </c>
      <c r="G363" s="69">
        <v>21.04</v>
      </c>
      <c r="I363" s="69">
        <v>-59.4</v>
      </c>
      <c r="J363" s="69">
        <v>-8.4510000000000005</v>
      </c>
      <c r="K363" s="70">
        <v>75.5</v>
      </c>
      <c r="L363" s="4">
        <f t="shared" si="125"/>
        <v>20.93</v>
      </c>
      <c r="M363" s="80">
        <f t="shared" si="126"/>
        <v>43314.198020833333</v>
      </c>
      <c r="N363">
        <f t="shared" si="127"/>
        <v>2458332.5</v>
      </c>
      <c r="O363">
        <f t="shared" si="128"/>
        <v>4.7524999999999995</v>
      </c>
      <c r="P363">
        <f t="shared" si="134"/>
        <v>0.18583162217659138</v>
      </c>
      <c r="Q363">
        <f t="shared" si="135"/>
        <v>457.46832044102621</v>
      </c>
      <c r="R363">
        <f t="shared" si="136"/>
        <v>1.4683204410262078</v>
      </c>
      <c r="S363" s="10">
        <f t="shared" si="129"/>
        <v>18.031124841026209</v>
      </c>
      <c r="T363" s="4">
        <f t="shared" si="137"/>
        <v>20.922000000000001</v>
      </c>
      <c r="U363" s="4">
        <f t="shared" si="138"/>
        <v>5.2799999999999868E-2</v>
      </c>
      <c r="V363" s="4">
        <f t="shared" si="130"/>
        <v>20.954999999999998</v>
      </c>
      <c r="W363" s="4">
        <f t="shared" si="131"/>
        <v>20.98</v>
      </c>
      <c r="X363" s="4">
        <f t="shared" si="132"/>
        <v>20.79</v>
      </c>
      <c r="Y363" s="4">
        <f t="shared" si="139"/>
        <v>0.19000000000000128</v>
      </c>
      <c r="Z363" s="2">
        <f>ROW()</f>
        <v>363</v>
      </c>
      <c r="AA363" t="b">
        <f t="shared" si="140"/>
        <v>0</v>
      </c>
      <c r="AB363" s="4" t="e">
        <f t="shared" si="133"/>
        <v>#N/A</v>
      </c>
      <c r="AC363" s="4" t="e">
        <f t="shared" si="141"/>
        <v>#N/A</v>
      </c>
      <c r="AD363" t="b">
        <f t="shared" si="142"/>
        <v>0</v>
      </c>
      <c r="AE363" s="2">
        <v>2</v>
      </c>
      <c r="AF363" s="4">
        <f t="shared" si="143"/>
        <v>-9.5000000000000639E-2</v>
      </c>
      <c r="AG363" s="4">
        <f t="shared" si="144"/>
        <v>9.5000000000000639E-2</v>
      </c>
      <c r="AH363" s="4">
        <f t="shared" si="149"/>
        <v>0.11916666666666458</v>
      </c>
      <c r="AI363" s="4" t="e">
        <f t="shared" si="145"/>
        <v>#N/A</v>
      </c>
      <c r="AJ363" s="2" t="str">
        <f t="shared" si="146"/>
        <v>August</v>
      </c>
      <c r="AK363" s="2" t="str">
        <f t="shared" si="147"/>
        <v>02</v>
      </c>
      <c r="AL363" s="81">
        <f t="shared" si="148"/>
        <v>2.1980208333333335</v>
      </c>
      <c r="AM363" s="81">
        <f>IF(AJ363='1Month'!$A$3,AL363,NA())</f>
        <v>2.1980208333333335</v>
      </c>
    </row>
    <row r="364" spans="1:39">
      <c r="A364" s="76">
        <v>43314</v>
      </c>
      <c r="B364" s="67">
        <v>0.20149305555555555</v>
      </c>
      <c r="C364" s="77">
        <v>43313</v>
      </c>
      <c r="D364" s="67">
        <v>0.90982638888888889</v>
      </c>
      <c r="E364" s="68">
        <v>15.7</v>
      </c>
      <c r="F364" s="68">
        <v>4.9400000000000004</v>
      </c>
      <c r="G364" s="69">
        <v>21.07</v>
      </c>
      <c r="I364" s="69">
        <v>-59.4</v>
      </c>
      <c r="J364" s="69">
        <v>-7.4560000000000004</v>
      </c>
      <c r="K364" s="70">
        <v>75.5</v>
      </c>
      <c r="L364" s="4">
        <f t="shared" si="125"/>
        <v>20.96</v>
      </c>
      <c r="M364" s="80">
        <f t="shared" si="126"/>
        <v>43314.201493055552</v>
      </c>
      <c r="N364">
        <f t="shared" si="127"/>
        <v>2458332.5</v>
      </c>
      <c r="O364">
        <f t="shared" si="128"/>
        <v>4.8358333333333334</v>
      </c>
      <c r="P364">
        <f t="shared" si="134"/>
        <v>0.18583162217659138</v>
      </c>
      <c r="Q364">
        <f t="shared" si="135"/>
        <v>457.55188193346783</v>
      </c>
      <c r="R364">
        <f t="shared" si="136"/>
        <v>1.5518819334678255</v>
      </c>
      <c r="S364" s="10">
        <f t="shared" si="129"/>
        <v>18.114686333467827</v>
      </c>
      <c r="T364" s="4">
        <f t="shared" si="137"/>
        <v>20.992000000000001</v>
      </c>
      <c r="U364" s="4">
        <f t="shared" si="138"/>
        <v>5.9200000000000585E-2</v>
      </c>
      <c r="V364" s="4">
        <f t="shared" si="130"/>
        <v>20.954999999999998</v>
      </c>
      <c r="W364" s="4">
        <f t="shared" si="131"/>
        <v>21.14</v>
      </c>
      <c r="X364" s="4">
        <f t="shared" si="132"/>
        <v>20.79</v>
      </c>
      <c r="Y364" s="4">
        <f t="shared" si="139"/>
        <v>0.35000000000000142</v>
      </c>
      <c r="Z364" s="2">
        <f>ROW()</f>
        <v>364</v>
      </c>
      <c r="AA364" t="b">
        <f t="shared" si="140"/>
        <v>0</v>
      </c>
      <c r="AB364" s="4" t="e">
        <f t="shared" si="133"/>
        <v>#N/A</v>
      </c>
      <c r="AC364" s="4" t="e">
        <f t="shared" si="141"/>
        <v>#N/A</v>
      </c>
      <c r="AD364" t="b">
        <f t="shared" si="142"/>
        <v>1</v>
      </c>
      <c r="AE364" s="2">
        <v>2</v>
      </c>
      <c r="AF364" s="4">
        <f t="shared" si="143"/>
        <v>-0.17500000000000071</v>
      </c>
      <c r="AG364" s="4">
        <f t="shared" si="144"/>
        <v>0.17500000000000071</v>
      </c>
      <c r="AH364" s="4">
        <f t="shared" si="149"/>
        <v>0.13833333333333275</v>
      </c>
      <c r="AI364" s="4" t="e">
        <f t="shared" si="145"/>
        <v>#N/A</v>
      </c>
      <c r="AJ364" s="2" t="str">
        <f t="shared" si="146"/>
        <v>August</v>
      </c>
      <c r="AK364" s="2" t="str">
        <f t="shared" si="147"/>
        <v>02</v>
      </c>
      <c r="AL364" s="81">
        <f t="shared" si="148"/>
        <v>2.2014930555555554</v>
      </c>
      <c r="AM364" s="81">
        <f>IF(AJ364='1Month'!$A$3,AL364,NA())</f>
        <v>2.2014930555555554</v>
      </c>
    </row>
    <row r="365" spans="1:39">
      <c r="A365" s="76">
        <v>43314</v>
      </c>
      <c r="B365" s="67">
        <v>0.20496527777777776</v>
      </c>
      <c r="C365" s="77">
        <v>43313</v>
      </c>
      <c r="D365" s="67">
        <v>0.9132986111111111</v>
      </c>
      <c r="E365" s="68">
        <v>15.7</v>
      </c>
      <c r="F365" s="68">
        <v>4.9400000000000004</v>
      </c>
      <c r="G365" s="69">
        <v>21.06</v>
      </c>
      <c r="I365" s="69">
        <v>-59.4</v>
      </c>
      <c r="J365" s="69">
        <v>-6.46</v>
      </c>
      <c r="K365" s="70">
        <v>75.400000000000006</v>
      </c>
      <c r="L365" s="4">
        <f t="shared" si="125"/>
        <v>20.95</v>
      </c>
      <c r="M365" s="80">
        <f t="shared" si="126"/>
        <v>43314.204965277779</v>
      </c>
      <c r="N365">
        <f t="shared" si="127"/>
        <v>2458332.5</v>
      </c>
      <c r="O365">
        <f t="shared" si="128"/>
        <v>4.9191666666666665</v>
      </c>
      <c r="P365">
        <f t="shared" si="134"/>
        <v>0.18583162217659138</v>
      </c>
      <c r="Q365">
        <f t="shared" si="135"/>
        <v>457.6354434259095</v>
      </c>
      <c r="R365">
        <f t="shared" si="136"/>
        <v>1.6354434259095001</v>
      </c>
      <c r="S365" s="10">
        <f t="shared" si="129"/>
        <v>18.198247825909501</v>
      </c>
      <c r="T365" s="4">
        <f t="shared" si="137"/>
        <v>21.054000000000002</v>
      </c>
      <c r="U365" s="4">
        <f t="shared" si="138"/>
        <v>0.10880000000000081</v>
      </c>
      <c r="V365" s="4">
        <f t="shared" si="130"/>
        <v>20.97</v>
      </c>
      <c r="W365" s="4">
        <f t="shared" si="131"/>
        <v>21.240000000000002</v>
      </c>
      <c r="X365" s="4">
        <f t="shared" si="132"/>
        <v>20.93</v>
      </c>
      <c r="Y365" s="4">
        <f t="shared" si="139"/>
        <v>0.31000000000000227</v>
      </c>
      <c r="Z365" s="2">
        <f>ROW()</f>
        <v>365</v>
      </c>
      <c r="AA365" t="b">
        <f t="shared" si="140"/>
        <v>0</v>
      </c>
      <c r="AB365" s="4" t="e">
        <f t="shared" si="133"/>
        <v>#N/A</v>
      </c>
      <c r="AC365" s="4" t="e">
        <f t="shared" si="141"/>
        <v>#N/A</v>
      </c>
      <c r="AD365" t="b">
        <f t="shared" si="142"/>
        <v>1</v>
      </c>
      <c r="AE365" s="2">
        <v>2</v>
      </c>
      <c r="AF365" s="4">
        <f t="shared" si="143"/>
        <v>-0.15500000000000114</v>
      </c>
      <c r="AG365" s="4">
        <f t="shared" si="144"/>
        <v>0.15500000000000114</v>
      </c>
      <c r="AH365" s="4">
        <f t="shared" si="149"/>
        <v>0.14583333333333393</v>
      </c>
      <c r="AI365" s="4" t="e">
        <f t="shared" si="145"/>
        <v>#N/A</v>
      </c>
      <c r="AJ365" s="2" t="str">
        <f t="shared" si="146"/>
        <v>August</v>
      </c>
      <c r="AK365" s="2" t="str">
        <f t="shared" si="147"/>
        <v>02</v>
      </c>
      <c r="AL365" s="81">
        <f t="shared" si="148"/>
        <v>2.2049652777777777</v>
      </c>
      <c r="AM365" s="81">
        <f>IF(AJ365='1Month'!$A$3,AL365,NA())</f>
        <v>2.2049652777777777</v>
      </c>
    </row>
    <row r="366" spans="1:39">
      <c r="A366" s="76">
        <v>43314</v>
      </c>
      <c r="B366" s="67">
        <v>0.20843750000000003</v>
      </c>
      <c r="C366" s="77">
        <v>43313</v>
      </c>
      <c r="D366" s="67">
        <v>0.91677083333333342</v>
      </c>
      <c r="E366" s="68">
        <v>15.7</v>
      </c>
      <c r="F366" s="68">
        <v>4.9400000000000004</v>
      </c>
      <c r="G366" s="69">
        <v>21.09</v>
      </c>
      <c r="I366" s="69">
        <v>-59.5</v>
      </c>
      <c r="J366" s="69">
        <v>-5.4640000000000004</v>
      </c>
      <c r="K366" s="70">
        <v>75.400000000000006</v>
      </c>
      <c r="L366" s="4">
        <f t="shared" si="125"/>
        <v>20.98</v>
      </c>
      <c r="M366" s="80">
        <f t="shared" si="126"/>
        <v>43314.208437499998</v>
      </c>
      <c r="N366">
        <f t="shared" si="127"/>
        <v>2458332.5</v>
      </c>
      <c r="O366">
        <f t="shared" si="128"/>
        <v>5.0025000000000004</v>
      </c>
      <c r="P366">
        <f t="shared" si="134"/>
        <v>0.18583162217659138</v>
      </c>
      <c r="Q366">
        <f t="shared" si="135"/>
        <v>457.71900491835117</v>
      </c>
      <c r="R366">
        <f t="shared" si="136"/>
        <v>1.7190049183511746</v>
      </c>
      <c r="S366" s="10">
        <f t="shared" si="129"/>
        <v>18.281809318351176</v>
      </c>
      <c r="T366" s="4">
        <f t="shared" si="137"/>
        <v>21.119999999999997</v>
      </c>
      <c r="U366" s="4">
        <f t="shared" si="138"/>
        <v>0.12400000000000092</v>
      </c>
      <c r="V366" s="4">
        <f t="shared" si="130"/>
        <v>21.060000000000002</v>
      </c>
      <c r="W366" s="4">
        <f t="shared" si="131"/>
        <v>21.29</v>
      </c>
      <c r="X366" s="4">
        <f t="shared" si="132"/>
        <v>20.95</v>
      </c>
      <c r="Y366" s="4">
        <f t="shared" si="139"/>
        <v>0.33999999999999986</v>
      </c>
      <c r="Z366" s="2">
        <f>ROW()</f>
        <v>366</v>
      </c>
      <c r="AA366" t="b">
        <f t="shared" si="140"/>
        <v>0</v>
      </c>
      <c r="AB366" s="4" t="e">
        <f t="shared" si="133"/>
        <v>#N/A</v>
      </c>
      <c r="AC366" s="4" t="e">
        <f t="shared" si="141"/>
        <v>#N/A</v>
      </c>
      <c r="AD366" t="b">
        <f t="shared" si="142"/>
        <v>1</v>
      </c>
      <c r="AE366" s="2">
        <v>2</v>
      </c>
      <c r="AF366" s="4">
        <f t="shared" si="143"/>
        <v>-0.16999999999999993</v>
      </c>
      <c r="AG366" s="4">
        <f t="shared" si="144"/>
        <v>0.16999999999999993</v>
      </c>
      <c r="AH366" s="4">
        <f t="shared" si="149"/>
        <v>0.14236111111111102</v>
      </c>
      <c r="AI366" s="4" t="e">
        <f t="shared" si="145"/>
        <v>#N/A</v>
      </c>
      <c r="AJ366" s="2" t="str">
        <f t="shared" si="146"/>
        <v>August</v>
      </c>
      <c r="AK366" s="2" t="str">
        <f t="shared" si="147"/>
        <v>02</v>
      </c>
      <c r="AL366" s="81">
        <f t="shared" si="148"/>
        <v>2.2084375000000001</v>
      </c>
      <c r="AM366" s="81">
        <f>IF(AJ366='1Month'!$A$3,AL366,NA())</f>
        <v>2.2084375000000001</v>
      </c>
    </row>
    <row r="367" spans="1:39">
      <c r="A367" s="76">
        <v>43314</v>
      </c>
      <c r="B367" s="67">
        <v>0.21193287037037037</v>
      </c>
      <c r="C367" s="77">
        <v>43313</v>
      </c>
      <c r="D367" s="67">
        <v>0.9202662037037036</v>
      </c>
      <c r="E367" s="68">
        <v>15.7</v>
      </c>
      <c r="F367" s="68">
        <v>4.9400000000000004</v>
      </c>
      <c r="G367" s="69">
        <v>21.25</v>
      </c>
      <c r="I367" s="69">
        <v>-59.5</v>
      </c>
      <c r="J367" s="69">
        <v>-4.4589999999999996</v>
      </c>
      <c r="K367" s="70">
        <v>75.400000000000006</v>
      </c>
      <c r="L367" s="4">
        <f t="shared" si="125"/>
        <v>21.14</v>
      </c>
      <c r="M367" s="80">
        <f t="shared" si="126"/>
        <v>43314.21193287037</v>
      </c>
      <c r="N367">
        <f t="shared" si="127"/>
        <v>2458332.5</v>
      </c>
      <c r="O367">
        <f t="shared" si="128"/>
        <v>5.0863888888888891</v>
      </c>
      <c r="P367">
        <f t="shared" si="134"/>
        <v>0.18583162217659138</v>
      </c>
      <c r="Q367">
        <f t="shared" si="135"/>
        <v>457.80312348740915</v>
      </c>
      <c r="R367">
        <f t="shared" si="136"/>
        <v>1.8031234874091524</v>
      </c>
      <c r="S367" s="10">
        <f t="shared" si="129"/>
        <v>18.365927887409153</v>
      </c>
      <c r="T367" s="4">
        <f t="shared" si="137"/>
        <v>21.187999999999999</v>
      </c>
      <c r="U367" s="4">
        <f t="shared" si="138"/>
        <v>0.10240000000000009</v>
      </c>
      <c r="V367" s="4">
        <f t="shared" si="130"/>
        <v>21.19</v>
      </c>
      <c r="W367" s="4">
        <f t="shared" si="131"/>
        <v>21.29</v>
      </c>
      <c r="X367" s="4">
        <f t="shared" si="132"/>
        <v>20.95</v>
      </c>
      <c r="Y367" s="4">
        <f t="shared" si="139"/>
        <v>0.33999999999999986</v>
      </c>
      <c r="Z367" s="2">
        <f>ROW()</f>
        <v>367</v>
      </c>
      <c r="AA367" t="b">
        <f t="shared" si="140"/>
        <v>1</v>
      </c>
      <c r="AB367" s="4">
        <f t="shared" si="133"/>
        <v>21.14</v>
      </c>
      <c r="AC367" s="4" t="e">
        <f t="shared" si="141"/>
        <v>#N/A</v>
      </c>
      <c r="AD367" t="b">
        <f t="shared" si="142"/>
        <v>1</v>
      </c>
      <c r="AE367" s="2">
        <v>2</v>
      </c>
      <c r="AF367" s="4">
        <f t="shared" si="143"/>
        <v>-0.16999999999999993</v>
      </c>
      <c r="AG367" s="4">
        <f t="shared" si="144"/>
        <v>0.16999999999999993</v>
      </c>
      <c r="AH367" s="4">
        <f t="shared" si="149"/>
        <v>0.15763888888888911</v>
      </c>
      <c r="AI367" s="4" t="e">
        <f t="shared" si="145"/>
        <v>#N/A</v>
      </c>
      <c r="AJ367" s="2" t="str">
        <f t="shared" si="146"/>
        <v>August</v>
      </c>
      <c r="AK367" s="2" t="str">
        <f t="shared" si="147"/>
        <v>02</v>
      </c>
      <c r="AL367" s="81">
        <f t="shared" si="148"/>
        <v>2.2119328703703705</v>
      </c>
      <c r="AM367" s="81">
        <f>IF(AJ367='1Month'!$A$3,AL367,NA())</f>
        <v>2.2119328703703705</v>
      </c>
    </row>
    <row r="368" spans="1:39">
      <c r="A368" s="76">
        <v>43314</v>
      </c>
      <c r="B368" s="67">
        <v>0.21541666666666667</v>
      </c>
      <c r="C368" s="77">
        <v>43313</v>
      </c>
      <c r="D368" s="67">
        <v>0.92375000000000007</v>
      </c>
      <c r="E368" s="68">
        <v>15.4</v>
      </c>
      <c r="F368" s="68">
        <v>4.9400000000000004</v>
      </c>
      <c r="G368" s="69">
        <v>21.35</v>
      </c>
      <c r="I368" s="69">
        <v>-59.6</v>
      </c>
      <c r="J368" s="69">
        <v>-3.4580000000000002</v>
      </c>
      <c r="K368" s="70">
        <v>75.3</v>
      </c>
      <c r="L368" s="4">
        <f t="shared" si="125"/>
        <v>21.240000000000002</v>
      </c>
      <c r="M368" s="80">
        <f t="shared" si="126"/>
        <v>43314.215416666666</v>
      </c>
      <c r="N368">
        <f t="shared" si="127"/>
        <v>2458332.5</v>
      </c>
      <c r="O368">
        <f t="shared" si="128"/>
        <v>5.17</v>
      </c>
      <c r="P368">
        <f t="shared" si="134"/>
        <v>0.18583162217659138</v>
      </c>
      <c r="Q368">
        <f t="shared" si="135"/>
        <v>457.88696351815895</v>
      </c>
      <c r="R368">
        <f t="shared" si="136"/>
        <v>1.8869635181589501</v>
      </c>
      <c r="S368" s="10">
        <f t="shared" si="129"/>
        <v>18.449767918158951</v>
      </c>
      <c r="T368" s="4">
        <f t="shared" si="137"/>
        <v>21.23</v>
      </c>
      <c r="U368" s="4">
        <f t="shared" si="138"/>
        <v>5.1999999999999602E-2</v>
      </c>
      <c r="V368" s="4">
        <f t="shared" si="130"/>
        <v>21.215000000000003</v>
      </c>
      <c r="W368" s="4">
        <f t="shared" si="131"/>
        <v>21.29</v>
      </c>
      <c r="X368" s="4">
        <f t="shared" si="132"/>
        <v>20.98</v>
      </c>
      <c r="Y368" s="4">
        <f t="shared" si="139"/>
        <v>0.30999999999999872</v>
      </c>
      <c r="Z368" s="2">
        <f>ROW()</f>
        <v>368</v>
      </c>
      <c r="AA368" t="b">
        <f t="shared" si="140"/>
        <v>1</v>
      </c>
      <c r="AB368" s="4">
        <f t="shared" si="133"/>
        <v>21.240000000000002</v>
      </c>
      <c r="AC368" s="4" t="e">
        <f t="shared" si="141"/>
        <v>#N/A</v>
      </c>
      <c r="AD368" t="b">
        <f t="shared" si="142"/>
        <v>1</v>
      </c>
      <c r="AE368" s="2">
        <v>2</v>
      </c>
      <c r="AF368" s="4">
        <f t="shared" si="143"/>
        <v>-0.15499999999999936</v>
      </c>
      <c r="AG368" s="4">
        <f t="shared" si="144"/>
        <v>0.15499999999999936</v>
      </c>
      <c r="AH368" s="4">
        <f t="shared" si="149"/>
        <v>0.16388888888888906</v>
      </c>
      <c r="AI368" s="4" t="e">
        <f t="shared" si="145"/>
        <v>#N/A</v>
      </c>
      <c r="AJ368" s="2" t="str">
        <f t="shared" si="146"/>
        <v>August</v>
      </c>
      <c r="AK368" s="2" t="str">
        <f t="shared" si="147"/>
        <v>02</v>
      </c>
      <c r="AL368" s="81">
        <f t="shared" si="148"/>
        <v>2.2154166666666666</v>
      </c>
      <c r="AM368" s="81">
        <f>IF(AJ368='1Month'!$A$3,AL368,NA())</f>
        <v>2.2154166666666666</v>
      </c>
    </row>
    <row r="369" spans="1:39">
      <c r="A369" s="76">
        <v>43314</v>
      </c>
      <c r="B369" s="67">
        <v>0.21890046296296295</v>
      </c>
      <c r="C369" s="77">
        <v>43313</v>
      </c>
      <c r="D369" s="67">
        <v>0.92723379629629632</v>
      </c>
      <c r="E369" s="68">
        <v>15.4</v>
      </c>
      <c r="F369" s="68">
        <v>4.9400000000000004</v>
      </c>
      <c r="G369" s="69">
        <v>21.4</v>
      </c>
      <c r="I369" s="69">
        <v>-59.6</v>
      </c>
      <c r="J369" s="69">
        <v>-2.4569999999999999</v>
      </c>
      <c r="K369" s="70">
        <v>75.3</v>
      </c>
      <c r="L369" s="4">
        <f t="shared" si="125"/>
        <v>21.29</v>
      </c>
      <c r="M369" s="80">
        <f t="shared" si="126"/>
        <v>43314.218900462962</v>
      </c>
      <c r="N369">
        <f t="shared" si="127"/>
        <v>2458332.5</v>
      </c>
      <c r="O369">
        <f t="shared" si="128"/>
        <v>5.2536111111111108</v>
      </c>
      <c r="P369">
        <f t="shared" si="134"/>
        <v>0.18583162217659138</v>
      </c>
      <c r="Q369">
        <f t="shared" si="135"/>
        <v>457.97080354890875</v>
      </c>
      <c r="R369">
        <f t="shared" si="136"/>
        <v>1.9708035489087479</v>
      </c>
      <c r="S369" s="10">
        <f t="shared" si="129"/>
        <v>18.533607948908749</v>
      </c>
      <c r="T369" s="4">
        <f t="shared" si="137"/>
        <v>21.2</v>
      </c>
      <c r="U369" s="4">
        <f t="shared" si="138"/>
        <v>8.7999999999999551E-2</v>
      </c>
      <c r="V369" s="4">
        <f t="shared" si="130"/>
        <v>21.215000000000003</v>
      </c>
      <c r="W369" s="4">
        <f t="shared" si="131"/>
        <v>21.29</v>
      </c>
      <c r="X369" s="4">
        <f t="shared" si="132"/>
        <v>20.990000000000002</v>
      </c>
      <c r="Y369" s="4">
        <f t="shared" si="139"/>
        <v>0.29999999999999716</v>
      </c>
      <c r="Z369" s="2">
        <f>ROW()</f>
        <v>369</v>
      </c>
      <c r="AA369" t="b">
        <f t="shared" si="140"/>
        <v>1</v>
      </c>
      <c r="AB369" s="4">
        <f t="shared" si="133"/>
        <v>21.29</v>
      </c>
      <c r="AC369" s="4" t="e">
        <f t="shared" si="141"/>
        <v>#N/A</v>
      </c>
      <c r="AD369" t="b">
        <f t="shared" si="142"/>
        <v>1</v>
      </c>
      <c r="AE369" s="2">
        <v>2</v>
      </c>
      <c r="AF369" s="4">
        <f t="shared" si="143"/>
        <v>-0.14999999999999858</v>
      </c>
      <c r="AG369" s="4">
        <f t="shared" si="144"/>
        <v>0.14999999999999858</v>
      </c>
      <c r="AH369" s="4">
        <f t="shared" si="149"/>
        <v>0.18402777777777798</v>
      </c>
      <c r="AI369" s="4" t="e">
        <f t="shared" si="145"/>
        <v>#N/A</v>
      </c>
      <c r="AJ369" s="2" t="str">
        <f t="shared" si="146"/>
        <v>August</v>
      </c>
      <c r="AK369" s="2" t="str">
        <f t="shared" si="147"/>
        <v>02</v>
      </c>
      <c r="AL369" s="81">
        <f t="shared" si="148"/>
        <v>2.2189004629629627</v>
      </c>
      <c r="AM369" s="81">
        <f>IF(AJ369='1Month'!$A$3,AL369,NA())</f>
        <v>2.2189004629629627</v>
      </c>
    </row>
    <row r="370" spans="1:39">
      <c r="A370" s="76">
        <v>43314</v>
      </c>
      <c r="B370" s="67">
        <v>0.22237268518518519</v>
      </c>
      <c r="C370" s="77">
        <v>43313</v>
      </c>
      <c r="D370" s="67">
        <v>0.93070601851851853</v>
      </c>
      <c r="E370" s="68">
        <v>15.7</v>
      </c>
      <c r="F370" s="68">
        <v>4.9400000000000004</v>
      </c>
      <c r="G370" s="69">
        <v>21.4</v>
      </c>
      <c r="I370" s="69">
        <v>-59.6</v>
      </c>
      <c r="J370" s="69">
        <v>-1.458</v>
      </c>
      <c r="K370" s="70">
        <v>75.3</v>
      </c>
      <c r="L370" s="4">
        <f t="shared" si="125"/>
        <v>21.29</v>
      </c>
      <c r="M370" s="80">
        <f t="shared" si="126"/>
        <v>43314.222372685188</v>
      </c>
      <c r="N370">
        <f t="shared" si="127"/>
        <v>2458332.5</v>
      </c>
      <c r="O370">
        <f t="shared" si="128"/>
        <v>5.3369444444444447</v>
      </c>
      <c r="P370">
        <f t="shared" si="134"/>
        <v>0.18583162217659138</v>
      </c>
      <c r="Q370">
        <f t="shared" si="135"/>
        <v>458.05436504135042</v>
      </c>
      <c r="R370">
        <f t="shared" si="136"/>
        <v>2.0543650413504224</v>
      </c>
      <c r="S370" s="10">
        <f t="shared" si="129"/>
        <v>18.617169441350423</v>
      </c>
      <c r="T370" s="4">
        <f t="shared" si="137"/>
        <v>21.1</v>
      </c>
      <c r="U370" s="4">
        <f t="shared" si="138"/>
        <v>0.18799999999999883</v>
      </c>
      <c r="V370" s="4">
        <f t="shared" si="130"/>
        <v>21.215000000000003</v>
      </c>
      <c r="W370" s="4">
        <f t="shared" si="131"/>
        <v>21.29</v>
      </c>
      <c r="X370" s="4">
        <f t="shared" si="132"/>
        <v>20.740000000000002</v>
      </c>
      <c r="Y370" s="4">
        <f t="shared" si="139"/>
        <v>0.54999999999999716</v>
      </c>
      <c r="Z370" s="2">
        <f>ROW()</f>
        <v>370</v>
      </c>
      <c r="AA370" t="b">
        <f t="shared" si="140"/>
        <v>1</v>
      </c>
      <c r="AB370" s="4">
        <f t="shared" si="133"/>
        <v>21.29</v>
      </c>
      <c r="AC370" s="4" t="e">
        <f t="shared" si="141"/>
        <v>#N/A</v>
      </c>
      <c r="AD370" t="b">
        <f t="shared" si="142"/>
        <v>1</v>
      </c>
      <c r="AE370" s="2">
        <v>2</v>
      </c>
      <c r="AF370" s="4">
        <f t="shared" si="143"/>
        <v>-0.27499999999999858</v>
      </c>
      <c r="AG370" s="4">
        <f t="shared" si="144"/>
        <v>0.27499999999999858</v>
      </c>
      <c r="AH370" s="4">
        <f t="shared" si="149"/>
        <v>0.20666666666666669</v>
      </c>
      <c r="AI370" s="4" t="e">
        <f t="shared" si="145"/>
        <v>#N/A</v>
      </c>
      <c r="AJ370" s="2" t="str">
        <f t="shared" si="146"/>
        <v>August</v>
      </c>
      <c r="AK370" s="2" t="str">
        <f t="shared" si="147"/>
        <v>02</v>
      </c>
      <c r="AL370" s="81">
        <f t="shared" si="148"/>
        <v>2.222372685185185</v>
      </c>
      <c r="AM370" s="81">
        <f>IF(AJ370='1Month'!$A$3,AL370,NA())</f>
        <v>2.222372685185185</v>
      </c>
    </row>
    <row r="371" spans="1:39">
      <c r="A371" s="76">
        <v>43314</v>
      </c>
      <c r="B371" s="67">
        <v>0.22582175925925926</v>
      </c>
      <c r="C371" s="77">
        <v>43313</v>
      </c>
      <c r="D371" s="67">
        <v>0.93415509259259266</v>
      </c>
      <c r="E371" s="68">
        <v>15.7</v>
      </c>
      <c r="F371" s="68">
        <v>4.9400000000000004</v>
      </c>
      <c r="G371" s="69">
        <v>21.3</v>
      </c>
      <c r="I371" s="69">
        <v>-59.7</v>
      </c>
      <c r="J371" s="69">
        <v>-0.46600000000000003</v>
      </c>
      <c r="K371" s="70">
        <v>75.2</v>
      </c>
      <c r="L371" s="4">
        <f t="shared" si="125"/>
        <v>21.19</v>
      </c>
      <c r="M371" s="80">
        <f t="shared" si="126"/>
        <v>43314.225821759261</v>
      </c>
      <c r="N371">
        <f t="shared" si="127"/>
        <v>2458332.5</v>
      </c>
      <c r="O371">
        <f t="shared" si="128"/>
        <v>5.4197222222222221</v>
      </c>
      <c r="P371">
        <f t="shared" si="134"/>
        <v>0.18583162217659138</v>
      </c>
      <c r="Q371">
        <f t="shared" si="135"/>
        <v>458.13736945717579</v>
      </c>
      <c r="R371">
        <f t="shared" si="136"/>
        <v>2.1373694571757937</v>
      </c>
      <c r="S371" s="10">
        <f t="shared" si="129"/>
        <v>18.700173857175795</v>
      </c>
      <c r="T371" s="4">
        <f t="shared" si="137"/>
        <v>20.982000000000003</v>
      </c>
      <c r="U371" s="4">
        <f t="shared" si="138"/>
        <v>0.20959999999999965</v>
      </c>
      <c r="V371" s="4">
        <f t="shared" si="130"/>
        <v>21.090000000000003</v>
      </c>
      <c r="W371" s="4">
        <f t="shared" si="131"/>
        <v>21.29</v>
      </c>
      <c r="X371" s="4">
        <f t="shared" si="132"/>
        <v>20.7</v>
      </c>
      <c r="Y371" s="4">
        <f t="shared" si="139"/>
        <v>0.58999999999999986</v>
      </c>
      <c r="Z371" s="2">
        <f>ROW()</f>
        <v>371</v>
      </c>
      <c r="AA371" t="b">
        <f t="shared" si="140"/>
        <v>1</v>
      </c>
      <c r="AB371" s="4">
        <f t="shared" si="133"/>
        <v>21.19</v>
      </c>
      <c r="AC371" s="4" t="e">
        <f t="shared" si="141"/>
        <v>#N/A</v>
      </c>
      <c r="AD371" t="b">
        <f t="shared" si="142"/>
        <v>1</v>
      </c>
      <c r="AE371" s="2">
        <v>2</v>
      </c>
      <c r="AF371" s="4">
        <f t="shared" si="143"/>
        <v>-0.29499999999999993</v>
      </c>
      <c r="AG371" s="4">
        <f t="shared" si="144"/>
        <v>0.29499999999999993</v>
      </c>
      <c r="AH371" s="4">
        <f t="shared" si="149"/>
        <v>0.23819444444444424</v>
      </c>
      <c r="AI371" s="4" t="e">
        <f t="shared" si="145"/>
        <v>#N/A</v>
      </c>
      <c r="AJ371" s="2" t="str">
        <f t="shared" si="146"/>
        <v>August</v>
      </c>
      <c r="AK371" s="2" t="str">
        <f t="shared" si="147"/>
        <v>02</v>
      </c>
      <c r="AL371" s="81">
        <f t="shared" si="148"/>
        <v>2.2258217592592593</v>
      </c>
      <c r="AM371" s="81">
        <f>IF(AJ371='1Month'!$A$3,AL371,NA())</f>
        <v>2.2258217592592593</v>
      </c>
    </row>
    <row r="372" spans="1:39">
      <c r="A372" s="76">
        <v>43314</v>
      </c>
      <c r="B372" s="67">
        <v>0.22927083333333331</v>
      </c>
      <c r="C372" s="77">
        <v>43313</v>
      </c>
      <c r="D372" s="67">
        <v>0.93760416666666668</v>
      </c>
      <c r="E372" s="68">
        <v>16.100000000000001</v>
      </c>
      <c r="F372" s="68">
        <v>4.9400000000000004</v>
      </c>
      <c r="G372" s="69">
        <v>21.1</v>
      </c>
      <c r="I372" s="69">
        <v>-59.7</v>
      </c>
      <c r="J372" s="69">
        <v>0.52500000000000002</v>
      </c>
      <c r="K372" s="70">
        <v>75.2</v>
      </c>
      <c r="L372" s="4">
        <f t="shared" si="125"/>
        <v>20.990000000000002</v>
      </c>
      <c r="M372" s="80">
        <f t="shared" si="126"/>
        <v>43314.229270833333</v>
      </c>
      <c r="N372">
        <f t="shared" si="127"/>
        <v>2458332.5</v>
      </c>
      <c r="O372">
        <f t="shared" si="128"/>
        <v>5.5024999999999995</v>
      </c>
      <c r="P372">
        <f t="shared" si="134"/>
        <v>0.18583162217659138</v>
      </c>
      <c r="Q372">
        <f t="shared" si="135"/>
        <v>458.22037387300117</v>
      </c>
      <c r="R372">
        <f t="shared" si="136"/>
        <v>2.2203738730011651</v>
      </c>
      <c r="S372" s="10">
        <f t="shared" si="129"/>
        <v>18.783178273001166</v>
      </c>
      <c r="T372" s="4">
        <f t="shared" si="137"/>
        <v>20.852</v>
      </c>
      <c r="U372" s="4">
        <f t="shared" si="138"/>
        <v>0.19040000000000035</v>
      </c>
      <c r="V372" s="4">
        <f t="shared" si="130"/>
        <v>20.865000000000002</v>
      </c>
      <c r="W372" s="4">
        <f t="shared" si="131"/>
        <v>21.29</v>
      </c>
      <c r="X372" s="4">
        <f t="shared" si="132"/>
        <v>20.64</v>
      </c>
      <c r="Y372" s="4">
        <f t="shared" si="139"/>
        <v>0.64999999999999858</v>
      </c>
      <c r="Z372" s="2">
        <f>ROW()</f>
        <v>372</v>
      </c>
      <c r="AA372" t="b">
        <f t="shared" si="140"/>
        <v>1</v>
      </c>
      <c r="AB372" s="4">
        <f t="shared" si="133"/>
        <v>20.990000000000002</v>
      </c>
      <c r="AC372" s="4" t="e">
        <f t="shared" si="141"/>
        <v>#N/A</v>
      </c>
      <c r="AD372" t="b">
        <f t="shared" si="142"/>
        <v>1</v>
      </c>
      <c r="AE372" s="2">
        <v>2</v>
      </c>
      <c r="AF372" s="4">
        <f t="shared" si="143"/>
        <v>-0.32499999999999929</v>
      </c>
      <c r="AG372" s="4">
        <f t="shared" si="144"/>
        <v>0.32499999999999929</v>
      </c>
      <c r="AH372" s="4">
        <f t="shared" si="149"/>
        <v>0.27749999999999986</v>
      </c>
      <c r="AI372" s="4" t="e">
        <f t="shared" si="145"/>
        <v>#N/A</v>
      </c>
      <c r="AJ372" s="2" t="str">
        <f t="shared" si="146"/>
        <v>August</v>
      </c>
      <c r="AK372" s="2" t="str">
        <f t="shared" si="147"/>
        <v>02</v>
      </c>
      <c r="AL372" s="81">
        <f t="shared" si="148"/>
        <v>2.2292708333333335</v>
      </c>
      <c r="AM372" s="81">
        <f>IF(AJ372='1Month'!$A$3,AL372,NA())</f>
        <v>2.2292708333333335</v>
      </c>
    </row>
    <row r="373" spans="1:39">
      <c r="A373" s="76">
        <v>43314</v>
      </c>
      <c r="B373" s="67">
        <v>0.23274305555555555</v>
      </c>
      <c r="C373" s="77">
        <v>43313</v>
      </c>
      <c r="D373" s="67">
        <v>0.94107638888888889</v>
      </c>
      <c r="E373" s="68">
        <v>16.100000000000001</v>
      </c>
      <c r="F373" s="68">
        <v>4.9400000000000004</v>
      </c>
      <c r="G373" s="69">
        <v>20.85</v>
      </c>
      <c r="I373" s="69">
        <v>-59.8</v>
      </c>
      <c r="J373" s="69">
        <v>1.524</v>
      </c>
      <c r="K373" s="70">
        <v>75.2</v>
      </c>
      <c r="L373" s="4">
        <f t="shared" si="125"/>
        <v>20.740000000000002</v>
      </c>
      <c r="M373" s="80">
        <f t="shared" si="126"/>
        <v>43314.232743055552</v>
      </c>
      <c r="N373">
        <f t="shared" si="127"/>
        <v>2458332.5</v>
      </c>
      <c r="O373">
        <f t="shared" si="128"/>
        <v>5.5858333333333334</v>
      </c>
      <c r="P373">
        <f t="shared" si="134"/>
        <v>0.18583162217659138</v>
      </c>
      <c r="Q373">
        <f t="shared" si="135"/>
        <v>458.30393536544284</v>
      </c>
      <c r="R373">
        <f t="shared" si="136"/>
        <v>2.3039353654428396</v>
      </c>
      <c r="S373" s="10">
        <f t="shared" si="129"/>
        <v>18.866739765442841</v>
      </c>
      <c r="T373" s="4">
        <f t="shared" si="137"/>
        <v>20.744000000000003</v>
      </c>
      <c r="U373" s="4">
        <f t="shared" si="138"/>
        <v>9.8400000000001597E-2</v>
      </c>
      <c r="V373" s="4">
        <f t="shared" si="130"/>
        <v>20.72</v>
      </c>
      <c r="W373" s="4">
        <f t="shared" si="131"/>
        <v>21.19</v>
      </c>
      <c r="X373" s="4">
        <f t="shared" si="132"/>
        <v>20.64</v>
      </c>
      <c r="Y373" s="4">
        <f t="shared" si="139"/>
        <v>0.55000000000000071</v>
      </c>
      <c r="Z373" s="2">
        <f>ROW()</f>
        <v>373</v>
      </c>
      <c r="AA373" t="b">
        <f t="shared" si="140"/>
        <v>1</v>
      </c>
      <c r="AB373" s="4">
        <f t="shared" si="133"/>
        <v>20.740000000000002</v>
      </c>
      <c r="AC373" s="4" t="e">
        <f t="shared" si="141"/>
        <v>#N/A</v>
      </c>
      <c r="AD373" t="b">
        <f t="shared" si="142"/>
        <v>1</v>
      </c>
      <c r="AE373" s="2">
        <v>2</v>
      </c>
      <c r="AF373" s="4">
        <f t="shared" si="143"/>
        <v>-0.27500000000000036</v>
      </c>
      <c r="AG373" s="4">
        <f t="shared" si="144"/>
        <v>0.27500000000000036</v>
      </c>
      <c r="AH373" s="4">
        <f t="shared" si="149"/>
        <v>0.29305555555555518</v>
      </c>
      <c r="AI373" s="4" t="e">
        <f t="shared" si="145"/>
        <v>#N/A</v>
      </c>
      <c r="AJ373" s="2" t="str">
        <f t="shared" si="146"/>
        <v>August</v>
      </c>
      <c r="AK373" s="2" t="str">
        <f t="shared" si="147"/>
        <v>02</v>
      </c>
      <c r="AL373" s="81">
        <f t="shared" si="148"/>
        <v>2.2327430555555554</v>
      </c>
      <c r="AM373" s="81">
        <f>IF(AJ373='1Month'!$A$3,AL373,NA())</f>
        <v>2.2327430555555554</v>
      </c>
    </row>
    <row r="374" spans="1:39">
      <c r="A374" s="76">
        <v>43314</v>
      </c>
      <c r="B374" s="67">
        <v>0.23621527777777776</v>
      </c>
      <c r="C374" s="77">
        <v>43313</v>
      </c>
      <c r="D374" s="67">
        <v>0.9445486111111111</v>
      </c>
      <c r="E374" s="68">
        <v>16.399999999999999</v>
      </c>
      <c r="F374" s="68">
        <v>4.9400000000000004</v>
      </c>
      <c r="G374" s="69">
        <v>20.81</v>
      </c>
      <c r="I374" s="69">
        <v>-59.8</v>
      </c>
      <c r="J374" s="69">
        <v>2.5209999999999999</v>
      </c>
      <c r="K374" s="70">
        <v>75.2</v>
      </c>
      <c r="L374" s="4">
        <f t="shared" si="125"/>
        <v>20.7</v>
      </c>
      <c r="M374" s="80">
        <f t="shared" si="126"/>
        <v>43314.236215277779</v>
      </c>
      <c r="N374">
        <f t="shared" si="127"/>
        <v>2458332.5</v>
      </c>
      <c r="O374">
        <f t="shared" si="128"/>
        <v>5.6691666666666665</v>
      </c>
      <c r="P374">
        <f t="shared" si="134"/>
        <v>0.18583162217659138</v>
      </c>
      <c r="Q374">
        <f t="shared" si="135"/>
        <v>458.38749685788451</v>
      </c>
      <c r="R374">
        <f t="shared" si="136"/>
        <v>2.3874968578845142</v>
      </c>
      <c r="S374" s="10">
        <f t="shared" si="129"/>
        <v>18.950301257884515</v>
      </c>
      <c r="T374" s="4">
        <f t="shared" si="137"/>
        <v>20.67</v>
      </c>
      <c r="U374" s="4">
        <f t="shared" si="138"/>
        <v>3.9999999999999855E-2</v>
      </c>
      <c r="V374" s="4">
        <f t="shared" si="130"/>
        <v>20.675000000000001</v>
      </c>
      <c r="W374" s="4">
        <f t="shared" si="131"/>
        <v>20.990000000000002</v>
      </c>
      <c r="X374" s="4">
        <f t="shared" si="132"/>
        <v>20.62</v>
      </c>
      <c r="Y374" s="4">
        <f t="shared" si="139"/>
        <v>0.37000000000000099</v>
      </c>
      <c r="Z374" s="2">
        <f>ROW()</f>
        <v>374</v>
      </c>
      <c r="AA374" t="b">
        <f t="shared" si="140"/>
        <v>1</v>
      </c>
      <c r="AB374" s="4">
        <f t="shared" si="133"/>
        <v>20.7</v>
      </c>
      <c r="AC374" s="4" t="e">
        <f t="shared" si="141"/>
        <v>#N/A</v>
      </c>
      <c r="AD374" t="b">
        <f t="shared" si="142"/>
        <v>1</v>
      </c>
      <c r="AE374" s="2">
        <v>2</v>
      </c>
      <c r="AF374" s="4">
        <f t="shared" si="143"/>
        <v>-0.1850000000000005</v>
      </c>
      <c r="AG374" s="4">
        <f t="shared" si="144"/>
        <v>0.1850000000000005</v>
      </c>
      <c r="AH374" s="4">
        <f t="shared" si="149"/>
        <v>0.28444444444444478</v>
      </c>
      <c r="AI374" s="4" t="e">
        <f t="shared" si="145"/>
        <v>#N/A</v>
      </c>
      <c r="AJ374" s="2" t="str">
        <f t="shared" si="146"/>
        <v>August</v>
      </c>
      <c r="AK374" s="2" t="str">
        <f t="shared" si="147"/>
        <v>02</v>
      </c>
      <c r="AL374" s="81">
        <f t="shared" si="148"/>
        <v>2.2362152777777777</v>
      </c>
      <c r="AM374" s="81">
        <f>IF(AJ374='1Month'!$A$3,AL374,NA())</f>
        <v>2.2362152777777777</v>
      </c>
    </row>
    <row r="375" spans="1:39">
      <c r="A375" s="76">
        <v>43314</v>
      </c>
      <c r="B375" s="67">
        <v>0.23967592592592593</v>
      </c>
      <c r="C375" s="77">
        <v>43313</v>
      </c>
      <c r="D375" s="67">
        <v>0.94800925925925927</v>
      </c>
      <c r="E375" s="68">
        <v>16.7</v>
      </c>
      <c r="F375" s="68">
        <v>4.9400000000000004</v>
      </c>
      <c r="G375" s="69">
        <v>20.75</v>
      </c>
      <c r="I375" s="69">
        <v>-59.8</v>
      </c>
      <c r="J375" s="69">
        <v>3.516</v>
      </c>
      <c r="K375" s="70">
        <v>75.099999999999994</v>
      </c>
      <c r="L375" s="4">
        <f t="shared" si="125"/>
        <v>20.64</v>
      </c>
      <c r="M375" s="80">
        <f t="shared" si="126"/>
        <v>43314.239675925928</v>
      </c>
      <c r="N375">
        <f t="shared" si="127"/>
        <v>2458332.5</v>
      </c>
      <c r="O375">
        <f t="shared" si="128"/>
        <v>5.7522222222222226</v>
      </c>
      <c r="P375">
        <f t="shared" si="134"/>
        <v>0.18583162217659138</v>
      </c>
      <c r="Q375">
        <f t="shared" si="135"/>
        <v>458.47077981201807</v>
      </c>
      <c r="R375">
        <f t="shared" si="136"/>
        <v>2.4707798120180655</v>
      </c>
      <c r="S375" s="10">
        <f t="shared" si="129"/>
        <v>19.033584212018066</v>
      </c>
      <c r="T375" s="4">
        <f t="shared" si="137"/>
        <v>20.614000000000004</v>
      </c>
      <c r="U375" s="4">
        <f t="shared" si="138"/>
        <v>6.1599999999997837E-2</v>
      </c>
      <c r="V375" s="4">
        <f t="shared" si="130"/>
        <v>20.645000000000003</v>
      </c>
      <c r="W375" s="4">
        <f t="shared" si="131"/>
        <v>20.740000000000002</v>
      </c>
      <c r="X375" s="4">
        <f t="shared" si="132"/>
        <v>20.46</v>
      </c>
      <c r="Y375" s="4">
        <f t="shared" si="139"/>
        <v>0.28000000000000114</v>
      </c>
      <c r="Z375" s="2">
        <f>ROW()</f>
        <v>375</v>
      </c>
      <c r="AA375" t="b">
        <f t="shared" si="140"/>
        <v>1</v>
      </c>
      <c r="AB375" s="4">
        <f t="shared" si="133"/>
        <v>20.64</v>
      </c>
      <c r="AC375" s="4" t="e">
        <f t="shared" si="141"/>
        <v>#N/A</v>
      </c>
      <c r="AD375" t="b">
        <f t="shared" si="142"/>
        <v>1</v>
      </c>
      <c r="AE375" s="2">
        <v>2</v>
      </c>
      <c r="AF375" s="4">
        <f t="shared" si="143"/>
        <v>-0.14000000000000057</v>
      </c>
      <c r="AG375" s="4">
        <f t="shared" si="144"/>
        <v>0.14000000000000057</v>
      </c>
      <c r="AH375" s="4">
        <f t="shared" si="149"/>
        <v>0.26763888888888915</v>
      </c>
      <c r="AI375" s="4" t="e">
        <f t="shared" si="145"/>
        <v>#N/A</v>
      </c>
      <c r="AJ375" s="2" t="str">
        <f t="shared" si="146"/>
        <v>August</v>
      </c>
      <c r="AK375" s="2" t="str">
        <f t="shared" si="147"/>
        <v>02</v>
      </c>
      <c r="AL375" s="81">
        <f t="shared" si="148"/>
        <v>2.2396759259259258</v>
      </c>
      <c r="AM375" s="81">
        <f>IF(AJ375='1Month'!$A$3,AL375,NA())</f>
        <v>2.2396759259259258</v>
      </c>
    </row>
    <row r="376" spans="1:39">
      <c r="A376" s="76">
        <v>43314</v>
      </c>
      <c r="B376" s="67">
        <v>0.24315972222222224</v>
      </c>
      <c r="C376" s="77">
        <v>43313</v>
      </c>
      <c r="D376" s="67">
        <v>0.95149305555555552</v>
      </c>
      <c r="E376" s="68">
        <v>16.7</v>
      </c>
      <c r="F376" s="68">
        <v>4.9400000000000004</v>
      </c>
      <c r="G376" s="69">
        <v>20.76</v>
      </c>
      <c r="I376" s="69">
        <v>-59.9</v>
      </c>
      <c r="J376" s="69">
        <v>4.516</v>
      </c>
      <c r="K376" s="70">
        <v>75.099999999999994</v>
      </c>
      <c r="L376" s="4">
        <f t="shared" si="125"/>
        <v>20.650000000000002</v>
      </c>
      <c r="M376" s="80">
        <f t="shared" si="126"/>
        <v>43314.243159722224</v>
      </c>
      <c r="N376">
        <f t="shared" si="127"/>
        <v>2458332.5</v>
      </c>
      <c r="O376">
        <f t="shared" si="128"/>
        <v>5.8358333333333334</v>
      </c>
      <c r="P376">
        <f t="shared" si="134"/>
        <v>0.18583162217659138</v>
      </c>
      <c r="Q376">
        <f t="shared" si="135"/>
        <v>458.55461984276786</v>
      </c>
      <c r="R376">
        <f t="shared" si="136"/>
        <v>2.5546198427678632</v>
      </c>
      <c r="S376" s="10">
        <f t="shared" si="129"/>
        <v>19.117424242767864</v>
      </c>
      <c r="T376" s="4">
        <f t="shared" si="137"/>
        <v>20.548000000000002</v>
      </c>
      <c r="U376" s="4">
        <f t="shared" si="138"/>
        <v>0.10640000000000001</v>
      </c>
      <c r="V376" s="4">
        <f t="shared" si="130"/>
        <v>20.630000000000003</v>
      </c>
      <c r="W376" s="4">
        <f t="shared" si="131"/>
        <v>20.7</v>
      </c>
      <c r="X376" s="4">
        <f t="shared" si="132"/>
        <v>20.37</v>
      </c>
      <c r="Y376" s="4">
        <f t="shared" si="139"/>
        <v>0.32999999999999829</v>
      </c>
      <c r="Z376" s="2">
        <f>ROW()</f>
        <v>376</v>
      </c>
      <c r="AA376" t="b">
        <f t="shared" si="140"/>
        <v>1</v>
      </c>
      <c r="AB376" s="4">
        <f t="shared" si="133"/>
        <v>20.650000000000002</v>
      </c>
      <c r="AC376" s="4" t="e">
        <f t="shared" si="141"/>
        <v>#N/A</v>
      </c>
      <c r="AD376" t="b">
        <f t="shared" si="142"/>
        <v>1</v>
      </c>
      <c r="AE376" s="2">
        <v>2</v>
      </c>
      <c r="AF376" s="4">
        <f t="shared" si="143"/>
        <v>-0.16499999999999915</v>
      </c>
      <c r="AG376" s="4">
        <f t="shared" si="144"/>
        <v>0.16499999999999915</v>
      </c>
      <c r="AH376" s="4">
        <f t="shared" si="149"/>
        <v>0.30138888888888865</v>
      </c>
      <c r="AI376" s="4" t="e">
        <f t="shared" si="145"/>
        <v>#N/A</v>
      </c>
      <c r="AJ376" s="2" t="str">
        <f t="shared" si="146"/>
        <v>August</v>
      </c>
      <c r="AK376" s="2" t="str">
        <f t="shared" si="147"/>
        <v>02</v>
      </c>
      <c r="AL376" s="81">
        <f t="shared" si="148"/>
        <v>2.2431597222222224</v>
      </c>
      <c r="AM376" s="81">
        <f>IF(AJ376='1Month'!$A$3,AL376,NA())</f>
        <v>2.2431597222222224</v>
      </c>
    </row>
    <row r="377" spans="1:39">
      <c r="A377" s="76">
        <v>43314</v>
      </c>
      <c r="B377" s="67">
        <v>0.24662037037037035</v>
      </c>
      <c r="C377" s="77">
        <v>43313</v>
      </c>
      <c r="D377" s="67">
        <v>0.9549537037037038</v>
      </c>
      <c r="E377" s="68">
        <v>17</v>
      </c>
      <c r="F377" s="68">
        <v>4.9400000000000004</v>
      </c>
      <c r="G377" s="69">
        <v>20.73</v>
      </c>
      <c r="I377" s="69">
        <v>-59.9</v>
      </c>
      <c r="J377" s="69">
        <v>5.508</v>
      </c>
      <c r="K377" s="70">
        <v>75.099999999999994</v>
      </c>
      <c r="L377" s="4">
        <f t="shared" si="125"/>
        <v>20.62</v>
      </c>
      <c r="M377" s="80">
        <f t="shared" si="126"/>
        <v>43314.246620370373</v>
      </c>
      <c r="N377">
        <f t="shared" si="127"/>
        <v>2458332.5</v>
      </c>
      <c r="O377">
        <f t="shared" si="128"/>
        <v>5.9188888888888886</v>
      </c>
      <c r="P377">
        <f t="shared" si="134"/>
        <v>0.18583162217659138</v>
      </c>
      <c r="Q377">
        <f t="shared" si="135"/>
        <v>458.63790279690136</v>
      </c>
      <c r="R377">
        <f t="shared" si="136"/>
        <v>2.6379027969013578</v>
      </c>
      <c r="S377" s="10">
        <f t="shared" si="129"/>
        <v>19.200707196901359</v>
      </c>
      <c r="T377" s="4">
        <f t="shared" si="137"/>
        <v>20.464000000000002</v>
      </c>
      <c r="U377" s="4">
        <f t="shared" si="138"/>
        <v>0.13680000000000092</v>
      </c>
      <c r="V377" s="4">
        <f t="shared" si="130"/>
        <v>20.54</v>
      </c>
      <c r="W377" s="4">
        <f t="shared" si="131"/>
        <v>20.650000000000002</v>
      </c>
      <c r="X377" s="4">
        <f t="shared" si="132"/>
        <v>20.22</v>
      </c>
      <c r="Y377" s="4">
        <f t="shared" si="139"/>
        <v>0.43000000000000327</v>
      </c>
      <c r="Z377" s="2">
        <f>ROW()</f>
        <v>377</v>
      </c>
      <c r="AA377" t="b">
        <f t="shared" si="140"/>
        <v>1</v>
      </c>
      <c r="AB377" s="4">
        <f t="shared" si="133"/>
        <v>20.62</v>
      </c>
      <c r="AC377" s="4" t="e">
        <f t="shared" si="141"/>
        <v>#N/A</v>
      </c>
      <c r="AD377" t="b">
        <f t="shared" si="142"/>
        <v>1</v>
      </c>
      <c r="AE377" s="2">
        <v>2</v>
      </c>
      <c r="AF377" s="4">
        <f t="shared" si="143"/>
        <v>-0.21500000000000163</v>
      </c>
      <c r="AG377" s="4">
        <f t="shared" si="144"/>
        <v>0.21500000000000163</v>
      </c>
      <c r="AH377" s="4">
        <f t="shared" si="149"/>
        <v>0.34305555555555528</v>
      </c>
      <c r="AI377" s="4" t="e">
        <f t="shared" si="145"/>
        <v>#N/A</v>
      </c>
      <c r="AJ377" s="2" t="str">
        <f t="shared" si="146"/>
        <v>August</v>
      </c>
      <c r="AK377" s="2" t="str">
        <f t="shared" si="147"/>
        <v>02</v>
      </c>
      <c r="AL377" s="81">
        <f t="shared" si="148"/>
        <v>2.2466203703703704</v>
      </c>
      <c r="AM377" s="81">
        <f>IF(AJ377='1Month'!$A$3,AL377,NA())</f>
        <v>2.2466203703703704</v>
      </c>
    </row>
    <row r="378" spans="1:39">
      <c r="A378" s="76">
        <v>43314</v>
      </c>
      <c r="B378" s="67">
        <v>0.25010416666666668</v>
      </c>
      <c r="C378" s="77">
        <v>43313</v>
      </c>
      <c r="D378" s="67">
        <v>0.95843750000000005</v>
      </c>
      <c r="E378" s="68">
        <v>17</v>
      </c>
      <c r="F378" s="68">
        <v>4.9400000000000004</v>
      </c>
      <c r="G378" s="69">
        <v>20.57</v>
      </c>
      <c r="I378" s="69">
        <v>-60</v>
      </c>
      <c r="J378" s="69">
        <v>6.5069999999999997</v>
      </c>
      <c r="K378" s="70">
        <v>75</v>
      </c>
      <c r="L378" s="4">
        <f t="shared" si="125"/>
        <v>20.46</v>
      </c>
      <c r="M378" s="80">
        <f t="shared" si="126"/>
        <v>43314.250104166669</v>
      </c>
      <c r="N378">
        <f t="shared" si="127"/>
        <v>2458332.5</v>
      </c>
      <c r="O378">
        <f t="shared" si="128"/>
        <v>6.0025000000000004</v>
      </c>
      <c r="P378">
        <f t="shared" si="134"/>
        <v>0.18583162217659138</v>
      </c>
      <c r="Q378">
        <f t="shared" si="135"/>
        <v>458.72174282765121</v>
      </c>
      <c r="R378">
        <f t="shared" si="136"/>
        <v>2.7217428276512123</v>
      </c>
      <c r="S378" s="10">
        <f t="shared" si="129"/>
        <v>19.284547227651213</v>
      </c>
      <c r="T378" s="4">
        <f t="shared" si="137"/>
        <v>20.346</v>
      </c>
      <c r="U378" s="4">
        <f t="shared" si="138"/>
        <v>0.16480000000000034</v>
      </c>
      <c r="V378" s="4">
        <f t="shared" si="130"/>
        <v>20.414999999999999</v>
      </c>
      <c r="W378" s="4">
        <f t="shared" si="131"/>
        <v>20.650000000000002</v>
      </c>
      <c r="X378" s="4">
        <f t="shared" si="132"/>
        <v>20.060000000000002</v>
      </c>
      <c r="Y378" s="4">
        <f t="shared" si="139"/>
        <v>0.58999999999999986</v>
      </c>
      <c r="Z378" s="2">
        <f>ROW()</f>
        <v>378</v>
      </c>
      <c r="AA378" t="b">
        <f t="shared" si="140"/>
        <v>1</v>
      </c>
      <c r="AB378" s="4">
        <f t="shared" si="133"/>
        <v>20.46</v>
      </c>
      <c r="AC378" s="4" t="e">
        <f t="shared" si="141"/>
        <v>#N/A</v>
      </c>
      <c r="AD378" t="b">
        <f t="shared" si="142"/>
        <v>1</v>
      </c>
      <c r="AE378" s="2">
        <v>2</v>
      </c>
      <c r="AF378" s="4">
        <f t="shared" si="143"/>
        <v>-0.29499999999999993</v>
      </c>
      <c r="AG378" s="4">
        <f t="shared" si="144"/>
        <v>0.29499999999999993</v>
      </c>
      <c r="AH378" s="4">
        <f t="shared" si="149"/>
        <v>0.41666666666666696</v>
      </c>
      <c r="AI378" s="4" t="e">
        <f t="shared" si="145"/>
        <v>#N/A</v>
      </c>
      <c r="AJ378" s="2" t="str">
        <f t="shared" si="146"/>
        <v>August</v>
      </c>
      <c r="AK378" s="2" t="str">
        <f t="shared" si="147"/>
        <v>02</v>
      </c>
      <c r="AL378" s="81">
        <f t="shared" si="148"/>
        <v>2.2501041666666666</v>
      </c>
      <c r="AM378" s="81">
        <f>IF(AJ378='1Month'!$A$3,AL378,NA())</f>
        <v>2.2501041666666666</v>
      </c>
    </row>
    <row r="379" spans="1:39">
      <c r="A379" s="76">
        <v>43314</v>
      </c>
      <c r="B379" s="67">
        <v>0.2535648148148148</v>
      </c>
      <c r="C379" s="77">
        <v>43313</v>
      </c>
      <c r="D379" s="67">
        <v>0.96189814814814811</v>
      </c>
      <c r="E379" s="68">
        <v>17</v>
      </c>
      <c r="F379" s="68">
        <v>4.9400000000000004</v>
      </c>
      <c r="G379" s="69">
        <v>20.48</v>
      </c>
      <c r="I379" s="69">
        <v>-60</v>
      </c>
      <c r="J379" s="69">
        <v>7.4969999999999999</v>
      </c>
      <c r="K379" s="70">
        <v>75</v>
      </c>
      <c r="L379" s="4">
        <f t="shared" si="125"/>
        <v>20.37</v>
      </c>
      <c r="M379" s="80">
        <f t="shared" si="126"/>
        <v>43314.253564814811</v>
      </c>
      <c r="N379">
        <f t="shared" si="127"/>
        <v>2458332.5</v>
      </c>
      <c r="O379">
        <f t="shared" si="128"/>
        <v>6.0855555555555547</v>
      </c>
      <c r="P379">
        <f t="shared" si="134"/>
        <v>0.18583162217659138</v>
      </c>
      <c r="Q379">
        <f t="shared" si="135"/>
        <v>458.80502578178471</v>
      </c>
      <c r="R379">
        <f t="shared" si="136"/>
        <v>2.8050257817847069</v>
      </c>
      <c r="S379" s="10">
        <f t="shared" si="129"/>
        <v>19.367830181784708</v>
      </c>
      <c r="T379" s="4">
        <f t="shared" si="137"/>
        <v>20.169999999999998</v>
      </c>
      <c r="U379" s="4">
        <f t="shared" si="138"/>
        <v>0.21599999999999966</v>
      </c>
      <c r="V379" s="4">
        <f t="shared" si="130"/>
        <v>20.295000000000002</v>
      </c>
      <c r="W379" s="4">
        <f t="shared" si="131"/>
        <v>20.62</v>
      </c>
      <c r="X379" s="4">
        <f t="shared" si="132"/>
        <v>19.740000000000002</v>
      </c>
      <c r="Y379" s="4">
        <f t="shared" si="139"/>
        <v>0.87999999999999901</v>
      </c>
      <c r="Z379" s="2">
        <f>ROW()</f>
        <v>379</v>
      </c>
      <c r="AA379" t="b">
        <f t="shared" si="140"/>
        <v>1</v>
      </c>
      <c r="AB379" s="4">
        <f t="shared" si="133"/>
        <v>20.37</v>
      </c>
      <c r="AC379" s="4" t="e">
        <f t="shared" si="141"/>
        <v>#N/A</v>
      </c>
      <c r="AD379" t="b">
        <f t="shared" si="142"/>
        <v>1</v>
      </c>
      <c r="AE379" s="2">
        <v>2</v>
      </c>
      <c r="AF379" s="4">
        <f t="shared" si="143"/>
        <v>-0.4399999999999995</v>
      </c>
      <c r="AG379" s="4">
        <f t="shared" si="144"/>
        <v>0.4399999999999995</v>
      </c>
      <c r="AH379" s="4">
        <f t="shared" si="149"/>
        <v>0.48458333333333198</v>
      </c>
      <c r="AI379" s="4" t="e">
        <f t="shared" si="145"/>
        <v>#N/A</v>
      </c>
      <c r="AJ379" s="2" t="str">
        <f t="shared" si="146"/>
        <v>August</v>
      </c>
      <c r="AK379" s="2" t="str">
        <f t="shared" si="147"/>
        <v>02</v>
      </c>
      <c r="AL379" s="81">
        <f t="shared" si="148"/>
        <v>2.2535648148148146</v>
      </c>
      <c r="AM379" s="81">
        <f>IF(AJ379='1Month'!$A$3,AL379,NA())</f>
        <v>2.2535648148148146</v>
      </c>
    </row>
    <row r="380" spans="1:39">
      <c r="A380" s="76">
        <v>43314</v>
      </c>
      <c r="B380" s="67">
        <v>0.25703703703703701</v>
      </c>
      <c r="C380" s="77">
        <v>43313</v>
      </c>
      <c r="D380" s="67">
        <v>0.96537037037037043</v>
      </c>
      <c r="E380" s="68">
        <v>16.7</v>
      </c>
      <c r="F380" s="68">
        <v>4.9400000000000004</v>
      </c>
      <c r="G380" s="69">
        <v>20.329999999999998</v>
      </c>
      <c r="I380" s="69">
        <v>-60</v>
      </c>
      <c r="J380" s="69">
        <v>8.49</v>
      </c>
      <c r="K380" s="70">
        <v>75</v>
      </c>
      <c r="L380" s="4">
        <f t="shared" si="125"/>
        <v>20.22</v>
      </c>
      <c r="M380" s="80">
        <f t="shared" si="126"/>
        <v>43314.257037037038</v>
      </c>
      <c r="N380">
        <f t="shared" si="127"/>
        <v>2458332.5</v>
      </c>
      <c r="O380">
        <f t="shared" si="128"/>
        <v>6.1688888888888886</v>
      </c>
      <c r="P380">
        <f t="shared" si="134"/>
        <v>0.18583162217659138</v>
      </c>
      <c r="Q380">
        <f t="shared" si="135"/>
        <v>458.88858727422638</v>
      </c>
      <c r="R380">
        <f t="shared" si="136"/>
        <v>2.8885872742263814</v>
      </c>
      <c r="S380" s="10">
        <f t="shared" si="129"/>
        <v>19.451391674226382</v>
      </c>
      <c r="T380" s="4">
        <f t="shared" si="137"/>
        <v>19.980000000000004</v>
      </c>
      <c r="U380" s="4">
        <f t="shared" si="138"/>
        <v>0.28399999999999892</v>
      </c>
      <c r="V380" s="4">
        <f t="shared" si="130"/>
        <v>20.14</v>
      </c>
      <c r="W380" s="4">
        <f t="shared" si="131"/>
        <v>20.46</v>
      </c>
      <c r="X380" s="4">
        <f t="shared" si="132"/>
        <v>19.510000000000002</v>
      </c>
      <c r="Y380" s="4">
        <f t="shared" si="139"/>
        <v>0.94999999999999929</v>
      </c>
      <c r="Z380" s="2">
        <f>ROW()</f>
        <v>380</v>
      </c>
      <c r="AA380" t="b">
        <f t="shared" si="140"/>
        <v>1</v>
      </c>
      <c r="AB380" s="4">
        <f t="shared" si="133"/>
        <v>20.22</v>
      </c>
      <c r="AC380" s="4" t="e">
        <f t="shared" si="141"/>
        <v>#N/A</v>
      </c>
      <c r="AD380" t="b">
        <f t="shared" si="142"/>
        <v>1</v>
      </c>
      <c r="AE380" s="2">
        <v>2</v>
      </c>
      <c r="AF380" s="4">
        <f t="shared" si="143"/>
        <v>-0.47499999999999964</v>
      </c>
      <c r="AG380" s="4">
        <f t="shared" si="144"/>
        <v>0.47499999999999964</v>
      </c>
      <c r="AH380" s="4">
        <f t="shared" si="149"/>
        <v>0.52666666666666639</v>
      </c>
      <c r="AI380" s="4" t="e">
        <f t="shared" si="145"/>
        <v>#N/A</v>
      </c>
      <c r="AJ380" s="2" t="str">
        <f t="shared" si="146"/>
        <v>August</v>
      </c>
      <c r="AK380" s="2" t="str">
        <f t="shared" si="147"/>
        <v>02</v>
      </c>
      <c r="AL380" s="81">
        <f t="shared" si="148"/>
        <v>2.257037037037037</v>
      </c>
      <c r="AM380" s="81">
        <f>IF(AJ380='1Month'!$A$3,AL380,NA())</f>
        <v>2.257037037037037</v>
      </c>
    </row>
    <row r="381" spans="1:39">
      <c r="A381" s="76">
        <v>43314</v>
      </c>
      <c r="B381" s="67">
        <v>0.26050925925925927</v>
      </c>
      <c r="C381" s="77">
        <v>43313</v>
      </c>
      <c r="D381" s="67">
        <v>0.96884259259259264</v>
      </c>
      <c r="E381" s="68">
        <v>16.7</v>
      </c>
      <c r="F381" s="68">
        <v>4.9400000000000004</v>
      </c>
      <c r="G381" s="69">
        <v>20.170000000000002</v>
      </c>
      <c r="I381" s="69">
        <v>-60.1</v>
      </c>
      <c r="J381" s="69">
        <v>9.4809999999999999</v>
      </c>
      <c r="K381" s="70">
        <v>74.900000000000006</v>
      </c>
      <c r="L381" s="4">
        <f t="shared" si="125"/>
        <v>20.060000000000002</v>
      </c>
      <c r="M381" s="80">
        <f t="shared" si="126"/>
        <v>43314.260509259257</v>
      </c>
      <c r="N381">
        <f t="shared" si="127"/>
        <v>2458332.5</v>
      </c>
      <c r="O381">
        <f t="shared" si="128"/>
        <v>6.2522222222222226</v>
      </c>
      <c r="P381">
        <f t="shared" si="134"/>
        <v>0.18583162217659138</v>
      </c>
      <c r="Q381">
        <f t="shared" si="135"/>
        <v>458.97214876666806</v>
      </c>
      <c r="R381">
        <f t="shared" si="136"/>
        <v>2.9721487666680559</v>
      </c>
      <c r="S381" s="10">
        <f t="shared" si="129"/>
        <v>19.534953166668057</v>
      </c>
      <c r="T381" s="4">
        <f t="shared" si="137"/>
        <v>19.740000000000002</v>
      </c>
      <c r="U381" s="4">
        <f t="shared" si="138"/>
        <v>0.31999999999999956</v>
      </c>
      <c r="V381" s="4">
        <f t="shared" si="130"/>
        <v>19.900000000000002</v>
      </c>
      <c r="W381" s="4">
        <f t="shared" si="131"/>
        <v>20.37</v>
      </c>
      <c r="X381" s="4">
        <f t="shared" si="132"/>
        <v>19.170000000000002</v>
      </c>
      <c r="Y381" s="4">
        <f t="shared" si="139"/>
        <v>1.1999999999999993</v>
      </c>
      <c r="Z381" s="2">
        <f>ROW()</f>
        <v>381</v>
      </c>
      <c r="AA381" t="b">
        <f t="shared" si="140"/>
        <v>1</v>
      </c>
      <c r="AB381" s="4">
        <f t="shared" si="133"/>
        <v>20.060000000000002</v>
      </c>
      <c r="AC381" s="4" t="e">
        <f t="shared" si="141"/>
        <v>#N/A</v>
      </c>
      <c r="AD381" t="b">
        <f t="shared" si="142"/>
        <v>1</v>
      </c>
      <c r="AE381" s="2">
        <v>2</v>
      </c>
      <c r="AF381" s="4">
        <f t="shared" si="143"/>
        <v>-0.59999999999999964</v>
      </c>
      <c r="AG381" s="4">
        <f t="shared" si="144"/>
        <v>0.59999999999999964</v>
      </c>
      <c r="AH381" s="4">
        <f t="shared" si="149"/>
        <v>0.54583333333333306</v>
      </c>
      <c r="AI381" s="4" t="e">
        <f t="shared" si="145"/>
        <v>#N/A</v>
      </c>
      <c r="AJ381" s="2" t="str">
        <f t="shared" si="146"/>
        <v>August</v>
      </c>
      <c r="AK381" s="2" t="str">
        <f t="shared" si="147"/>
        <v>02</v>
      </c>
      <c r="AL381" s="81">
        <f t="shared" si="148"/>
        <v>2.2605092592592593</v>
      </c>
      <c r="AM381" s="81">
        <f>IF(AJ381='1Month'!$A$3,AL381,NA())</f>
        <v>2.2605092592592593</v>
      </c>
    </row>
    <row r="382" spans="1:39">
      <c r="A382" s="76">
        <v>43314</v>
      </c>
      <c r="B382" s="67">
        <v>0.26398148148148148</v>
      </c>
      <c r="C382" s="77">
        <v>43313</v>
      </c>
      <c r="D382" s="67">
        <v>0.97231481481481474</v>
      </c>
      <c r="E382" s="68">
        <v>16.7</v>
      </c>
      <c r="F382" s="68">
        <v>4.9400000000000004</v>
      </c>
      <c r="G382" s="69">
        <v>19.850000000000001</v>
      </c>
      <c r="I382" s="69">
        <v>-60.1</v>
      </c>
      <c r="J382" s="69">
        <v>10.471</v>
      </c>
      <c r="K382" s="70">
        <v>74.900000000000006</v>
      </c>
      <c r="L382" s="4">
        <f t="shared" si="125"/>
        <v>19.740000000000002</v>
      </c>
      <c r="M382" s="80">
        <f t="shared" si="126"/>
        <v>43314.263981481483</v>
      </c>
      <c r="N382">
        <f t="shared" si="127"/>
        <v>2458332.5</v>
      </c>
      <c r="O382">
        <f t="shared" si="128"/>
        <v>6.3355555555555556</v>
      </c>
      <c r="P382">
        <f t="shared" si="134"/>
        <v>0.18583162217659138</v>
      </c>
      <c r="Q382">
        <f t="shared" si="135"/>
        <v>459.05571025910973</v>
      </c>
      <c r="R382">
        <f t="shared" si="136"/>
        <v>3.0557102591097305</v>
      </c>
      <c r="S382" s="10">
        <f t="shared" si="129"/>
        <v>19.618514659109731</v>
      </c>
      <c r="T382" s="4">
        <f t="shared" si="137"/>
        <v>19.526000000000003</v>
      </c>
      <c r="U382" s="4">
        <f t="shared" si="138"/>
        <v>0.29920000000000047</v>
      </c>
      <c r="V382" s="4">
        <f t="shared" si="130"/>
        <v>19.625</v>
      </c>
      <c r="W382" s="4">
        <f t="shared" si="131"/>
        <v>20.22</v>
      </c>
      <c r="X382" s="4">
        <f t="shared" si="132"/>
        <v>19.150000000000002</v>
      </c>
      <c r="Y382" s="4">
        <f t="shared" si="139"/>
        <v>1.0699999999999967</v>
      </c>
      <c r="Z382" s="2">
        <f>ROW()</f>
        <v>382</v>
      </c>
      <c r="AA382" t="b">
        <f t="shared" si="140"/>
        <v>1</v>
      </c>
      <c r="AB382" s="4">
        <f t="shared" si="133"/>
        <v>19.740000000000002</v>
      </c>
      <c r="AC382" s="4" t="e">
        <f t="shared" si="141"/>
        <v>#N/A</v>
      </c>
      <c r="AD382" t="b">
        <f t="shared" si="142"/>
        <v>1</v>
      </c>
      <c r="AE382" s="2">
        <v>2</v>
      </c>
      <c r="AF382" s="4">
        <f t="shared" si="143"/>
        <v>-0.53499999999999837</v>
      </c>
      <c r="AG382" s="4">
        <f t="shared" si="144"/>
        <v>0.53499999999999837</v>
      </c>
      <c r="AH382" s="4">
        <f t="shared" si="149"/>
        <v>0.51666666666666661</v>
      </c>
      <c r="AI382" s="4" t="e">
        <f t="shared" si="145"/>
        <v>#N/A</v>
      </c>
      <c r="AJ382" s="2" t="str">
        <f t="shared" si="146"/>
        <v>August</v>
      </c>
      <c r="AK382" s="2" t="str">
        <f t="shared" si="147"/>
        <v>02</v>
      </c>
      <c r="AL382" s="81">
        <f t="shared" si="148"/>
        <v>2.2639814814814816</v>
      </c>
      <c r="AM382" s="81">
        <f>IF(AJ382='1Month'!$A$3,AL382,NA())</f>
        <v>2.2639814814814816</v>
      </c>
    </row>
    <row r="383" spans="1:39">
      <c r="A383" s="76">
        <v>43314</v>
      </c>
      <c r="B383" s="67">
        <v>0.26745370370370369</v>
      </c>
      <c r="C383" s="77">
        <v>43313</v>
      </c>
      <c r="D383" s="67">
        <v>0.97578703703703706</v>
      </c>
      <c r="E383" s="68">
        <v>16.399999999999999</v>
      </c>
      <c r="F383" s="68">
        <v>4.9400000000000004</v>
      </c>
      <c r="G383" s="69">
        <v>19.62</v>
      </c>
      <c r="I383" s="69">
        <v>-60.2</v>
      </c>
      <c r="J383" s="69">
        <v>11.459</v>
      </c>
      <c r="K383" s="70">
        <v>74.900000000000006</v>
      </c>
      <c r="L383" s="4">
        <f t="shared" si="125"/>
        <v>19.510000000000002</v>
      </c>
      <c r="M383" s="80">
        <f t="shared" si="126"/>
        <v>43314.267453703702</v>
      </c>
      <c r="N383">
        <f t="shared" si="127"/>
        <v>2458332.5</v>
      </c>
      <c r="O383">
        <f t="shared" si="128"/>
        <v>6.4188888888888886</v>
      </c>
      <c r="P383">
        <f t="shared" si="134"/>
        <v>0.18583162217659138</v>
      </c>
      <c r="Q383">
        <f t="shared" si="135"/>
        <v>459.13927175155141</v>
      </c>
      <c r="R383">
        <f t="shared" si="136"/>
        <v>3.139271751551405</v>
      </c>
      <c r="S383" s="10">
        <f t="shared" si="129"/>
        <v>19.702076151551406</v>
      </c>
      <c r="T383" s="4">
        <f t="shared" si="137"/>
        <v>19.348000000000003</v>
      </c>
      <c r="U383" s="4">
        <f t="shared" si="138"/>
        <v>0.2216000000000001</v>
      </c>
      <c r="V383" s="4">
        <f t="shared" si="130"/>
        <v>19.340000000000003</v>
      </c>
      <c r="W383" s="4">
        <f t="shared" si="131"/>
        <v>20.060000000000002</v>
      </c>
      <c r="X383" s="4">
        <f t="shared" si="132"/>
        <v>19.150000000000002</v>
      </c>
      <c r="Y383" s="4">
        <f t="shared" si="139"/>
        <v>0.91000000000000014</v>
      </c>
      <c r="Z383" s="2">
        <f>ROW()</f>
        <v>383</v>
      </c>
      <c r="AA383" t="b">
        <f t="shared" si="140"/>
        <v>1</v>
      </c>
      <c r="AB383" s="4">
        <f t="shared" si="133"/>
        <v>19.510000000000002</v>
      </c>
      <c r="AC383" s="4" t="e">
        <f t="shared" si="141"/>
        <v>#N/A</v>
      </c>
      <c r="AD383" t="b">
        <f t="shared" si="142"/>
        <v>1</v>
      </c>
      <c r="AE383" s="2">
        <v>2</v>
      </c>
      <c r="AF383" s="4">
        <f t="shared" si="143"/>
        <v>-0.45500000000000007</v>
      </c>
      <c r="AG383" s="4">
        <f t="shared" si="144"/>
        <v>0.45500000000000007</v>
      </c>
      <c r="AH383" s="4">
        <f t="shared" si="149"/>
        <v>0.4548611111111116</v>
      </c>
      <c r="AI383" s="4" t="e">
        <f t="shared" si="145"/>
        <v>#N/A</v>
      </c>
      <c r="AJ383" s="2" t="str">
        <f t="shared" si="146"/>
        <v>August</v>
      </c>
      <c r="AK383" s="2" t="str">
        <f t="shared" si="147"/>
        <v>02</v>
      </c>
      <c r="AL383" s="81">
        <f t="shared" si="148"/>
        <v>2.2674537037037039</v>
      </c>
      <c r="AM383" s="81">
        <f>IF(AJ383='1Month'!$A$3,AL383,NA())</f>
        <v>2.2674537037037039</v>
      </c>
    </row>
    <row r="384" spans="1:39">
      <c r="A384" s="76">
        <v>43314</v>
      </c>
      <c r="B384" s="67">
        <v>0.27092592592592596</v>
      </c>
      <c r="C384" s="77">
        <v>43313</v>
      </c>
      <c r="D384" s="67">
        <v>0.97925925925925927</v>
      </c>
      <c r="E384" s="68">
        <v>16.7</v>
      </c>
      <c r="F384" s="68">
        <v>4.9400000000000004</v>
      </c>
      <c r="G384" s="69">
        <v>19.28</v>
      </c>
      <c r="I384" s="69">
        <v>-60.2</v>
      </c>
      <c r="J384" s="69">
        <v>12.445</v>
      </c>
      <c r="K384" s="70">
        <v>74.900000000000006</v>
      </c>
      <c r="L384" s="4">
        <f t="shared" si="125"/>
        <v>19.170000000000002</v>
      </c>
      <c r="M384" s="80">
        <f t="shared" si="126"/>
        <v>43314.270925925928</v>
      </c>
      <c r="N384">
        <f t="shared" si="127"/>
        <v>2458332.5</v>
      </c>
      <c r="O384">
        <f t="shared" si="128"/>
        <v>6.5022222222222226</v>
      </c>
      <c r="P384">
        <f t="shared" si="134"/>
        <v>0.18583162217659138</v>
      </c>
      <c r="Q384">
        <f t="shared" si="135"/>
        <v>459.22283324399302</v>
      </c>
      <c r="R384">
        <f t="shared" si="136"/>
        <v>3.2228332439930227</v>
      </c>
      <c r="S384" s="10">
        <f t="shared" si="129"/>
        <v>19.785637643993024</v>
      </c>
      <c r="T384" s="4">
        <f t="shared" si="137"/>
        <v>19.218000000000004</v>
      </c>
      <c r="U384" s="4">
        <f t="shared" si="138"/>
        <v>0.11680000000000135</v>
      </c>
      <c r="V384" s="4">
        <f t="shared" si="130"/>
        <v>19.170000000000002</v>
      </c>
      <c r="W384" s="4">
        <f t="shared" si="131"/>
        <v>19.740000000000002</v>
      </c>
      <c r="X384" s="4">
        <f t="shared" si="132"/>
        <v>19.09</v>
      </c>
      <c r="Y384" s="4">
        <f t="shared" si="139"/>
        <v>0.65000000000000213</v>
      </c>
      <c r="Z384" s="2">
        <f>ROW()</f>
        <v>384</v>
      </c>
      <c r="AA384" t="b">
        <f t="shared" si="140"/>
        <v>1</v>
      </c>
      <c r="AB384" s="4">
        <f t="shared" si="133"/>
        <v>19.170000000000002</v>
      </c>
      <c r="AC384" s="4" t="e">
        <f t="shared" si="141"/>
        <v>#N/A</v>
      </c>
      <c r="AD384" t="b">
        <f t="shared" si="142"/>
        <v>1</v>
      </c>
      <c r="AE384" s="2">
        <v>2</v>
      </c>
      <c r="AF384" s="4">
        <f t="shared" si="143"/>
        <v>-0.32500000000000107</v>
      </c>
      <c r="AG384" s="4">
        <f t="shared" si="144"/>
        <v>0.32500000000000107</v>
      </c>
      <c r="AH384" s="4">
        <f t="shared" si="149"/>
        <v>0.37888888888889038</v>
      </c>
      <c r="AI384" s="4" t="e">
        <f t="shared" si="145"/>
        <v>#N/A</v>
      </c>
      <c r="AJ384" s="2" t="str">
        <f t="shared" si="146"/>
        <v>August</v>
      </c>
      <c r="AK384" s="2" t="str">
        <f t="shared" si="147"/>
        <v>02</v>
      </c>
      <c r="AL384" s="81">
        <f t="shared" si="148"/>
        <v>2.2709259259259258</v>
      </c>
      <c r="AM384" s="81">
        <f>IF(AJ384='1Month'!$A$3,AL384,NA())</f>
        <v>2.2709259259259258</v>
      </c>
    </row>
    <row r="385" spans="1:39">
      <c r="A385" s="76">
        <v>43314</v>
      </c>
      <c r="B385" s="67">
        <v>0.27439814814814817</v>
      </c>
      <c r="C385" s="77">
        <v>43313</v>
      </c>
      <c r="D385" s="67">
        <v>0.98273148148148148</v>
      </c>
      <c r="E385" s="68">
        <v>16.399999999999999</v>
      </c>
      <c r="F385" s="68">
        <v>4.9400000000000004</v>
      </c>
      <c r="G385" s="69">
        <v>19.260000000000002</v>
      </c>
      <c r="I385" s="69">
        <v>-60.2</v>
      </c>
      <c r="J385" s="69">
        <v>13.429</v>
      </c>
      <c r="K385" s="70">
        <v>74.8</v>
      </c>
      <c r="L385" s="4">
        <f t="shared" si="125"/>
        <v>19.150000000000002</v>
      </c>
      <c r="M385" s="80">
        <f t="shared" si="126"/>
        <v>43314.274398148147</v>
      </c>
      <c r="N385">
        <f t="shared" si="127"/>
        <v>2458332.5</v>
      </c>
      <c r="O385">
        <f t="shared" si="128"/>
        <v>6.5855555555555565</v>
      </c>
      <c r="P385">
        <f t="shared" si="134"/>
        <v>0.18583162217659138</v>
      </c>
      <c r="Q385">
        <f t="shared" si="135"/>
        <v>459.3063947364347</v>
      </c>
      <c r="R385">
        <f t="shared" si="136"/>
        <v>3.3063947364346973</v>
      </c>
      <c r="S385" s="10">
        <f t="shared" si="129"/>
        <v>19.869199136434698</v>
      </c>
      <c r="T385" s="4">
        <f t="shared" si="137"/>
        <v>19.152000000000005</v>
      </c>
      <c r="U385" s="4">
        <f t="shared" si="138"/>
        <v>2.5599999999999311E-2</v>
      </c>
      <c r="V385" s="4">
        <f t="shared" si="130"/>
        <v>19.170000000000002</v>
      </c>
      <c r="W385" s="4">
        <f t="shared" si="131"/>
        <v>19.510000000000002</v>
      </c>
      <c r="X385" s="4">
        <f t="shared" si="132"/>
        <v>19.09</v>
      </c>
      <c r="Y385" s="4">
        <f t="shared" si="139"/>
        <v>0.42000000000000171</v>
      </c>
      <c r="Z385" s="2">
        <f>ROW()</f>
        <v>385</v>
      </c>
      <c r="AA385" t="b">
        <f t="shared" si="140"/>
        <v>1</v>
      </c>
      <c r="AB385" s="4">
        <f t="shared" si="133"/>
        <v>19.150000000000002</v>
      </c>
      <c r="AC385" s="4" t="e">
        <f t="shared" si="141"/>
        <v>#N/A</v>
      </c>
      <c r="AD385" t="b">
        <f t="shared" si="142"/>
        <v>1</v>
      </c>
      <c r="AE385" s="2">
        <v>2</v>
      </c>
      <c r="AF385" s="4">
        <f t="shared" si="143"/>
        <v>-0.21000000000000085</v>
      </c>
      <c r="AG385" s="4">
        <f t="shared" si="144"/>
        <v>0.21000000000000085</v>
      </c>
      <c r="AH385" s="4">
        <f t="shared" si="149"/>
        <v>0.30055555555555608</v>
      </c>
      <c r="AI385" s="4" t="e">
        <f t="shared" si="145"/>
        <v>#N/A</v>
      </c>
      <c r="AJ385" s="2" t="str">
        <f t="shared" si="146"/>
        <v>August</v>
      </c>
      <c r="AK385" s="2" t="str">
        <f t="shared" si="147"/>
        <v>02</v>
      </c>
      <c r="AL385" s="81">
        <f t="shared" si="148"/>
        <v>2.2743981481481481</v>
      </c>
      <c r="AM385" s="81">
        <f>IF(AJ385='1Month'!$A$3,AL385,NA())</f>
        <v>2.2743981481481481</v>
      </c>
    </row>
    <row r="386" spans="1:39">
      <c r="A386" s="76">
        <v>43314</v>
      </c>
      <c r="B386" s="67">
        <v>0.27787037037037038</v>
      </c>
      <c r="C386" s="77">
        <v>43313</v>
      </c>
      <c r="D386" s="67">
        <v>0.9862037037037038</v>
      </c>
      <c r="E386" s="68">
        <v>16.7</v>
      </c>
      <c r="F386" s="68">
        <v>4.9400000000000004</v>
      </c>
      <c r="G386" s="69">
        <v>19.28</v>
      </c>
      <c r="I386" s="69">
        <v>-60.3</v>
      </c>
      <c r="J386" s="69">
        <v>14.412000000000001</v>
      </c>
      <c r="K386" s="70">
        <v>74.8</v>
      </c>
      <c r="L386" s="4">
        <f t="shared" si="125"/>
        <v>19.170000000000002</v>
      </c>
      <c r="M386" s="80">
        <f t="shared" si="126"/>
        <v>43314.277870370373</v>
      </c>
      <c r="N386">
        <f t="shared" si="127"/>
        <v>2458332.5</v>
      </c>
      <c r="O386">
        <f t="shared" si="128"/>
        <v>6.6688888888888886</v>
      </c>
      <c r="P386">
        <f t="shared" si="134"/>
        <v>0.18583162217659138</v>
      </c>
      <c r="Q386">
        <f t="shared" si="135"/>
        <v>459.38995622887637</v>
      </c>
      <c r="R386">
        <f t="shared" si="136"/>
        <v>3.3899562288763718</v>
      </c>
      <c r="S386" s="10">
        <f t="shared" si="129"/>
        <v>19.952760628876373</v>
      </c>
      <c r="T386" s="4">
        <f t="shared" si="137"/>
        <v>19.192</v>
      </c>
      <c r="U386" s="4">
        <f t="shared" si="138"/>
        <v>7.1199999999999625E-2</v>
      </c>
      <c r="V386" s="4">
        <f t="shared" si="130"/>
        <v>19.170000000000002</v>
      </c>
      <c r="W386" s="4">
        <f t="shared" si="131"/>
        <v>19.37</v>
      </c>
      <c r="X386" s="4">
        <f t="shared" si="132"/>
        <v>19.09</v>
      </c>
      <c r="Y386" s="4">
        <f t="shared" si="139"/>
        <v>0.28000000000000114</v>
      </c>
      <c r="Z386" s="2">
        <f>ROW()</f>
        <v>386</v>
      </c>
      <c r="AA386" t="b">
        <f t="shared" si="140"/>
        <v>1</v>
      </c>
      <c r="AB386" s="4">
        <f t="shared" si="133"/>
        <v>19.170000000000002</v>
      </c>
      <c r="AC386" s="4" t="e">
        <f t="shared" si="141"/>
        <v>#N/A</v>
      </c>
      <c r="AD386" t="b">
        <f t="shared" si="142"/>
        <v>1</v>
      </c>
      <c r="AE386" s="2">
        <v>2</v>
      </c>
      <c r="AF386" s="4">
        <f t="shared" si="143"/>
        <v>-0.14000000000000057</v>
      </c>
      <c r="AG386" s="4">
        <f t="shared" si="144"/>
        <v>0.14000000000000057</v>
      </c>
      <c r="AH386" s="4">
        <f t="shared" si="149"/>
        <v>0.20944444444444432</v>
      </c>
      <c r="AI386" s="4" t="e">
        <f t="shared" si="145"/>
        <v>#N/A</v>
      </c>
      <c r="AJ386" s="2" t="str">
        <f t="shared" si="146"/>
        <v>August</v>
      </c>
      <c r="AK386" s="2" t="str">
        <f t="shared" si="147"/>
        <v>02</v>
      </c>
      <c r="AL386" s="81">
        <f t="shared" si="148"/>
        <v>2.2778703703703704</v>
      </c>
      <c r="AM386" s="81">
        <f>IF(AJ386='1Month'!$A$3,AL386,NA())</f>
        <v>2.2778703703703704</v>
      </c>
    </row>
    <row r="387" spans="1:39">
      <c r="A387" s="76">
        <v>43314</v>
      </c>
      <c r="B387" s="67">
        <v>0.28134259259259259</v>
      </c>
      <c r="C387" s="77">
        <v>43313</v>
      </c>
      <c r="D387" s="67">
        <v>0.9896759259259259</v>
      </c>
      <c r="E387" s="68">
        <v>16.399999999999999</v>
      </c>
      <c r="F387" s="68">
        <v>4.9400000000000004</v>
      </c>
      <c r="G387" s="69">
        <v>19.2</v>
      </c>
      <c r="I387" s="69">
        <v>-60.3</v>
      </c>
      <c r="J387" s="69">
        <v>15.391</v>
      </c>
      <c r="K387" s="70">
        <v>74.8</v>
      </c>
      <c r="L387" s="4">
        <f t="shared" si="125"/>
        <v>19.09</v>
      </c>
      <c r="M387" s="80">
        <f t="shared" si="126"/>
        <v>43314.281342592592</v>
      </c>
      <c r="N387">
        <f t="shared" si="127"/>
        <v>2458332.5</v>
      </c>
      <c r="O387">
        <f t="shared" si="128"/>
        <v>6.7522222222222226</v>
      </c>
      <c r="P387">
        <f t="shared" si="134"/>
        <v>0.18583162217659138</v>
      </c>
      <c r="Q387">
        <f t="shared" si="135"/>
        <v>459.47351772131805</v>
      </c>
      <c r="R387">
        <f t="shared" si="136"/>
        <v>3.4735177213180464</v>
      </c>
      <c r="S387" s="10">
        <f t="shared" si="129"/>
        <v>20.036322121318047</v>
      </c>
      <c r="T387" s="4">
        <f t="shared" si="137"/>
        <v>19.225999999999999</v>
      </c>
      <c r="U387" s="4">
        <f t="shared" si="138"/>
        <v>9.5199999999999813E-2</v>
      </c>
      <c r="V387" s="4">
        <f t="shared" si="130"/>
        <v>19.175000000000001</v>
      </c>
      <c r="W387" s="4">
        <f t="shared" si="131"/>
        <v>19.37</v>
      </c>
      <c r="X387" s="4">
        <f t="shared" si="132"/>
        <v>19.09</v>
      </c>
      <c r="Y387" s="4">
        <f t="shared" si="139"/>
        <v>0.28000000000000114</v>
      </c>
      <c r="Z387" s="2">
        <f>ROW()</f>
        <v>387</v>
      </c>
      <c r="AA387" t="b">
        <f t="shared" si="140"/>
        <v>1</v>
      </c>
      <c r="AB387" s="4">
        <f t="shared" si="133"/>
        <v>19.09</v>
      </c>
      <c r="AC387" s="4" t="e">
        <f t="shared" si="141"/>
        <v>#N/A</v>
      </c>
      <c r="AD387" t="b">
        <f t="shared" si="142"/>
        <v>1</v>
      </c>
      <c r="AE387" s="2">
        <v>2</v>
      </c>
      <c r="AF387" s="4">
        <f t="shared" si="143"/>
        <v>-0.14000000000000057</v>
      </c>
      <c r="AG387" s="4">
        <f t="shared" si="144"/>
        <v>0.14000000000000057</v>
      </c>
      <c r="AH387" s="4">
        <f t="shared" si="149"/>
        <v>0.13583333333333356</v>
      </c>
      <c r="AI387" s="4" t="e">
        <f t="shared" si="145"/>
        <v>#N/A</v>
      </c>
      <c r="AJ387" s="2" t="str">
        <f t="shared" si="146"/>
        <v>August</v>
      </c>
      <c r="AK387" s="2" t="str">
        <f t="shared" si="147"/>
        <v>02</v>
      </c>
      <c r="AL387" s="81">
        <f t="shared" si="148"/>
        <v>2.2813425925925928</v>
      </c>
      <c r="AM387" s="81">
        <f>IF(AJ387='1Month'!$A$3,AL387,NA())</f>
        <v>2.2813425925925928</v>
      </c>
    </row>
    <row r="388" spans="1:39">
      <c r="A388" s="76">
        <v>43314</v>
      </c>
      <c r="B388" s="67">
        <v>0.2848148148148148</v>
      </c>
      <c r="C388" s="77">
        <v>43313</v>
      </c>
      <c r="D388" s="67">
        <v>0.99314814814814811</v>
      </c>
      <c r="E388" s="68">
        <v>16.7</v>
      </c>
      <c r="F388" s="68">
        <v>4.9400000000000004</v>
      </c>
      <c r="G388" s="69">
        <v>19.29</v>
      </c>
      <c r="I388" s="69">
        <v>-60.4</v>
      </c>
      <c r="J388" s="69">
        <v>16.367999999999999</v>
      </c>
      <c r="K388" s="70">
        <v>74.7</v>
      </c>
      <c r="L388" s="4">
        <f t="shared" si="125"/>
        <v>19.18</v>
      </c>
      <c r="M388" s="80">
        <f t="shared" si="126"/>
        <v>43314.284814814811</v>
      </c>
      <c r="N388">
        <f t="shared" si="127"/>
        <v>2458332.5</v>
      </c>
      <c r="O388">
        <f t="shared" si="128"/>
        <v>6.8355555555555547</v>
      </c>
      <c r="P388">
        <f t="shared" si="134"/>
        <v>0.18583162217659138</v>
      </c>
      <c r="Q388">
        <f t="shared" si="135"/>
        <v>459.55707921375972</v>
      </c>
      <c r="R388">
        <f t="shared" si="136"/>
        <v>3.5570792137597209</v>
      </c>
      <c r="S388" s="10">
        <f t="shared" si="129"/>
        <v>20.119883613759722</v>
      </c>
      <c r="T388" s="4">
        <f t="shared" si="137"/>
        <v>19.232000000000003</v>
      </c>
      <c r="U388" s="4">
        <f t="shared" si="138"/>
        <v>9.0400000000001063E-2</v>
      </c>
      <c r="V388" s="4">
        <f t="shared" si="130"/>
        <v>19.189999999999998</v>
      </c>
      <c r="W388" s="4">
        <f t="shared" si="131"/>
        <v>19.37</v>
      </c>
      <c r="X388" s="4">
        <f t="shared" si="132"/>
        <v>19.09</v>
      </c>
      <c r="Y388" s="4">
        <f t="shared" si="139"/>
        <v>0.28000000000000114</v>
      </c>
      <c r="Z388" s="2">
        <f>ROW()</f>
        <v>388</v>
      </c>
      <c r="AA388" t="b">
        <f t="shared" si="140"/>
        <v>1</v>
      </c>
      <c r="AB388" s="4">
        <f t="shared" si="133"/>
        <v>19.18</v>
      </c>
      <c r="AC388" s="4" t="e">
        <f t="shared" si="141"/>
        <v>#N/A</v>
      </c>
      <c r="AD388" t="b">
        <f t="shared" si="142"/>
        <v>1</v>
      </c>
      <c r="AE388" s="2">
        <v>2</v>
      </c>
      <c r="AF388" s="4">
        <f t="shared" si="143"/>
        <v>-0.14000000000000057</v>
      </c>
      <c r="AG388" s="4">
        <f t="shared" si="144"/>
        <v>0.14000000000000057</v>
      </c>
      <c r="AH388" s="4">
        <f t="shared" si="149"/>
        <v>0.10138888888888904</v>
      </c>
      <c r="AI388" s="4" t="e">
        <f t="shared" si="145"/>
        <v>#N/A</v>
      </c>
      <c r="AJ388" s="2" t="str">
        <f t="shared" si="146"/>
        <v>August</v>
      </c>
      <c r="AK388" s="2" t="str">
        <f t="shared" si="147"/>
        <v>02</v>
      </c>
      <c r="AL388" s="81">
        <f t="shared" si="148"/>
        <v>2.2848148148148146</v>
      </c>
      <c r="AM388" s="81">
        <f>IF(AJ388='1Month'!$A$3,AL388,NA())</f>
        <v>2.2848148148148146</v>
      </c>
    </row>
    <row r="389" spans="1:39">
      <c r="A389" s="76">
        <v>43314</v>
      </c>
      <c r="B389" s="67">
        <v>0.28828703703703701</v>
      </c>
      <c r="C389" s="77">
        <v>43313</v>
      </c>
      <c r="D389" s="67">
        <v>0.99662037037037043</v>
      </c>
      <c r="E389" s="68">
        <v>16.7</v>
      </c>
      <c r="F389" s="68">
        <v>4.9400000000000004</v>
      </c>
      <c r="G389" s="69">
        <v>19.48</v>
      </c>
      <c r="I389" s="69">
        <v>-60.4</v>
      </c>
      <c r="J389" s="69">
        <v>17.343</v>
      </c>
      <c r="K389" s="70">
        <v>74.7</v>
      </c>
      <c r="L389" s="4">
        <f t="shared" si="125"/>
        <v>19.37</v>
      </c>
      <c r="M389" s="80">
        <f t="shared" si="126"/>
        <v>43314.288287037038</v>
      </c>
      <c r="N389">
        <f t="shared" si="127"/>
        <v>2458332.5</v>
      </c>
      <c r="O389">
        <f t="shared" si="128"/>
        <v>6.9188888888888886</v>
      </c>
      <c r="P389">
        <f t="shared" si="134"/>
        <v>0.18583162217659138</v>
      </c>
      <c r="Q389">
        <f t="shared" si="135"/>
        <v>459.6406407062014</v>
      </c>
      <c r="R389">
        <f t="shared" si="136"/>
        <v>3.6406407062013955</v>
      </c>
      <c r="S389" s="10">
        <f t="shared" si="129"/>
        <v>20.203445106201396</v>
      </c>
      <c r="T389" s="4">
        <f t="shared" si="137"/>
        <v>19.276</v>
      </c>
      <c r="U389" s="4">
        <f t="shared" si="138"/>
        <v>6.8800000000000944E-2</v>
      </c>
      <c r="V389" s="4">
        <f t="shared" si="130"/>
        <v>19.255000000000003</v>
      </c>
      <c r="W389" s="4">
        <f t="shared" si="131"/>
        <v>19.37</v>
      </c>
      <c r="X389" s="4">
        <f t="shared" si="132"/>
        <v>19.09</v>
      </c>
      <c r="Y389" s="4">
        <f t="shared" si="139"/>
        <v>0.28000000000000114</v>
      </c>
      <c r="Z389" s="2">
        <f>ROW()</f>
        <v>389</v>
      </c>
      <c r="AA389" t="b">
        <f t="shared" si="140"/>
        <v>1</v>
      </c>
      <c r="AB389" s="4">
        <f t="shared" si="133"/>
        <v>19.37</v>
      </c>
      <c r="AC389" s="4" t="e">
        <f t="shared" si="141"/>
        <v>#N/A</v>
      </c>
      <c r="AD389" t="b">
        <f t="shared" si="142"/>
        <v>1</v>
      </c>
      <c r="AE389" s="2">
        <v>2</v>
      </c>
      <c r="AF389" s="4">
        <f t="shared" si="143"/>
        <v>-0.14000000000000057</v>
      </c>
      <c r="AG389" s="4">
        <f t="shared" si="144"/>
        <v>0.14000000000000057</v>
      </c>
      <c r="AH389" s="4">
        <f t="shared" si="149"/>
        <v>7.388888888888949E-2</v>
      </c>
      <c r="AI389" s="4" t="e">
        <f t="shared" si="145"/>
        <v>#N/A</v>
      </c>
      <c r="AJ389" s="2" t="str">
        <f t="shared" si="146"/>
        <v>August</v>
      </c>
      <c r="AK389" s="2" t="str">
        <f t="shared" si="147"/>
        <v>02</v>
      </c>
      <c r="AL389" s="81">
        <f t="shared" si="148"/>
        <v>2.288287037037037</v>
      </c>
      <c r="AM389" s="81">
        <f>IF(AJ389='1Month'!$A$3,AL389,NA())</f>
        <v>2.288287037037037</v>
      </c>
    </row>
    <row r="390" spans="1:39">
      <c r="A390" s="76">
        <v>43314</v>
      </c>
      <c r="B390" s="67">
        <v>0.29175925925925927</v>
      </c>
      <c r="C390" s="77">
        <v>43314</v>
      </c>
      <c r="D390" s="67">
        <v>9.2592592592592588E-5</v>
      </c>
      <c r="E390" s="68">
        <v>16.7</v>
      </c>
      <c r="F390" s="68">
        <v>4.9400000000000004</v>
      </c>
      <c r="G390" s="69">
        <v>19.43</v>
      </c>
      <c r="I390" s="69">
        <v>-60.4</v>
      </c>
      <c r="J390" s="69">
        <v>18.314</v>
      </c>
      <c r="K390" s="70">
        <v>74.7</v>
      </c>
      <c r="L390" s="4">
        <f t="shared" si="125"/>
        <v>19.32</v>
      </c>
      <c r="M390" s="80">
        <f t="shared" si="126"/>
        <v>43314.291759259257</v>
      </c>
      <c r="N390">
        <f t="shared" si="127"/>
        <v>2458332.5</v>
      </c>
      <c r="O390">
        <f t="shared" si="128"/>
        <v>7.0022222222222226</v>
      </c>
      <c r="P390">
        <f t="shared" si="134"/>
        <v>0.18583162217659138</v>
      </c>
      <c r="Q390">
        <f t="shared" si="135"/>
        <v>459.72420219864307</v>
      </c>
      <c r="R390">
        <f t="shared" si="136"/>
        <v>3.72420219864307</v>
      </c>
      <c r="S390" s="10">
        <f t="shared" si="129"/>
        <v>20.287006598643071</v>
      </c>
      <c r="T390" s="4">
        <f t="shared" si="137"/>
        <v>19.308</v>
      </c>
      <c r="U390" s="4">
        <f t="shared" si="138"/>
        <v>4.3200000000000925E-2</v>
      </c>
      <c r="V390" s="4">
        <f t="shared" si="130"/>
        <v>19.315000000000001</v>
      </c>
      <c r="W390" s="4">
        <f t="shared" si="131"/>
        <v>19.37</v>
      </c>
      <c r="X390" s="4">
        <f t="shared" si="132"/>
        <v>19.18</v>
      </c>
      <c r="Y390" s="4">
        <f t="shared" si="139"/>
        <v>0.19000000000000128</v>
      </c>
      <c r="Z390" s="2">
        <f>ROW()</f>
        <v>390</v>
      </c>
      <c r="AA390" t="b">
        <f t="shared" si="140"/>
        <v>1</v>
      </c>
      <c r="AB390" s="4">
        <f t="shared" si="133"/>
        <v>19.32</v>
      </c>
      <c r="AC390" s="4">
        <f t="shared" si="141"/>
        <v>0.747</v>
      </c>
      <c r="AD390" t="b">
        <f t="shared" si="142"/>
        <v>1</v>
      </c>
      <c r="AE390" s="2">
        <v>2</v>
      </c>
      <c r="AF390" s="4">
        <f t="shared" si="143"/>
        <v>-9.5000000000000639E-2</v>
      </c>
      <c r="AG390" s="4">
        <f t="shared" si="144"/>
        <v>9.5000000000000639E-2</v>
      </c>
      <c r="AH390" s="4">
        <f t="shared" si="149"/>
        <v>8.4999999999999964E-2</v>
      </c>
      <c r="AI390" s="4">
        <f t="shared" si="145"/>
        <v>0.1</v>
      </c>
      <c r="AJ390" s="2" t="str">
        <f t="shared" si="146"/>
        <v>August</v>
      </c>
      <c r="AK390" s="2" t="str">
        <f t="shared" si="147"/>
        <v>02</v>
      </c>
      <c r="AL390" s="81">
        <f t="shared" si="148"/>
        <v>2.2917592592592593</v>
      </c>
      <c r="AM390" s="81">
        <f>IF(AJ390='1Month'!$A$3,AL390,NA())</f>
        <v>2.2917592592592593</v>
      </c>
    </row>
    <row r="391" spans="1:39">
      <c r="A391" s="76">
        <v>43314</v>
      </c>
      <c r="B391" s="67">
        <v>0.29523148148148148</v>
      </c>
      <c r="C391" s="77">
        <v>43314</v>
      </c>
      <c r="D391" s="67">
        <v>3.5648148148148154E-3</v>
      </c>
      <c r="E391" s="68">
        <v>16.7</v>
      </c>
      <c r="F391" s="68">
        <v>4.9400000000000004</v>
      </c>
      <c r="G391" s="69">
        <v>19.309999999999999</v>
      </c>
      <c r="I391" s="69">
        <v>-60.5</v>
      </c>
      <c r="J391" s="69">
        <v>19.282</v>
      </c>
      <c r="K391" s="70">
        <v>74.599999999999994</v>
      </c>
      <c r="L391" s="4">
        <f t="shared" si="125"/>
        <v>19.2</v>
      </c>
      <c r="M391" s="80">
        <f t="shared" si="126"/>
        <v>43314.295231481483</v>
      </c>
      <c r="N391">
        <f t="shared" si="127"/>
        <v>2458332.5</v>
      </c>
      <c r="O391">
        <f t="shared" si="128"/>
        <v>7.0855555555555556</v>
      </c>
      <c r="P391">
        <f t="shared" si="134"/>
        <v>0.18583162217659138</v>
      </c>
      <c r="Q391">
        <f t="shared" si="135"/>
        <v>459.80776369108469</v>
      </c>
      <c r="R391">
        <f t="shared" si="136"/>
        <v>3.8077636910846877</v>
      </c>
      <c r="S391" s="10">
        <f t="shared" si="129"/>
        <v>20.370568091084689</v>
      </c>
      <c r="T391" s="4">
        <f t="shared" si="137"/>
        <v>19.268000000000001</v>
      </c>
      <c r="U391" s="4">
        <f t="shared" si="138"/>
        <v>6.6400000000000153E-2</v>
      </c>
      <c r="V391" s="4">
        <f t="shared" si="130"/>
        <v>19.315000000000001</v>
      </c>
      <c r="W391" s="4">
        <f t="shared" si="131"/>
        <v>19.37</v>
      </c>
      <c r="X391" s="4">
        <f t="shared" si="132"/>
        <v>19.170000000000002</v>
      </c>
      <c r="Y391" s="4">
        <f t="shared" si="139"/>
        <v>0.19999999999999929</v>
      </c>
      <c r="Z391" s="2">
        <f>ROW()</f>
        <v>391</v>
      </c>
      <c r="AA391" t="b">
        <f t="shared" si="140"/>
        <v>1</v>
      </c>
      <c r="AB391" s="4">
        <f t="shared" si="133"/>
        <v>19.2</v>
      </c>
      <c r="AC391" s="4" t="e">
        <f t="shared" si="141"/>
        <v>#N/A</v>
      </c>
      <c r="AD391" t="b">
        <f t="shared" si="142"/>
        <v>1</v>
      </c>
      <c r="AE391" s="2">
        <v>2</v>
      </c>
      <c r="AF391" s="4">
        <f t="shared" si="143"/>
        <v>-9.9999999999999645E-2</v>
      </c>
      <c r="AG391" s="4">
        <f t="shared" si="144"/>
        <v>9.9999999999999645E-2</v>
      </c>
      <c r="AH391" s="4">
        <f t="shared" si="149"/>
        <v>0.13250000000000264</v>
      </c>
      <c r="AI391" s="4" t="e">
        <f t="shared" si="145"/>
        <v>#N/A</v>
      </c>
      <c r="AJ391" s="2" t="str">
        <f t="shared" si="146"/>
        <v>August</v>
      </c>
      <c r="AK391" s="2" t="str">
        <f t="shared" si="147"/>
        <v>02</v>
      </c>
      <c r="AL391" s="81">
        <f t="shared" si="148"/>
        <v>2.2952314814814816</v>
      </c>
      <c r="AM391" s="81">
        <f>IF(AJ391='1Month'!$A$3,AL391,NA())</f>
        <v>2.2952314814814816</v>
      </c>
    </row>
    <row r="392" spans="1:39">
      <c r="A392" s="76">
        <v>43314</v>
      </c>
      <c r="B392" s="67">
        <v>0.29870370370370369</v>
      </c>
      <c r="C392" s="77">
        <v>43314</v>
      </c>
      <c r="D392" s="67">
        <v>7.037037037037037E-3</v>
      </c>
      <c r="E392" s="68">
        <v>16.7</v>
      </c>
      <c r="F392" s="68">
        <v>4.9400000000000004</v>
      </c>
      <c r="G392" s="69">
        <v>19.420000000000002</v>
      </c>
      <c r="I392" s="69">
        <v>-60.5</v>
      </c>
      <c r="J392" s="69">
        <v>20.247</v>
      </c>
      <c r="K392" s="70">
        <v>74.599999999999994</v>
      </c>
      <c r="L392" s="4">
        <f t="shared" si="125"/>
        <v>19.310000000000002</v>
      </c>
      <c r="M392" s="80">
        <f t="shared" si="126"/>
        <v>43314.298703703702</v>
      </c>
      <c r="N392">
        <f t="shared" si="127"/>
        <v>2458332.5</v>
      </c>
      <c r="O392">
        <f t="shared" si="128"/>
        <v>7.1688888888888886</v>
      </c>
      <c r="P392">
        <f t="shared" si="134"/>
        <v>0.18583162217659138</v>
      </c>
      <c r="Q392">
        <f t="shared" si="135"/>
        <v>459.89132518352636</v>
      </c>
      <c r="R392">
        <f t="shared" si="136"/>
        <v>3.8913251835263623</v>
      </c>
      <c r="S392" s="10">
        <f t="shared" si="129"/>
        <v>20.454129583526363</v>
      </c>
      <c r="T392" s="4">
        <f t="shared" si="137"/>
        <v>19.248000000000001</v>
      </c>
      <c r="U392" s="4">
        <f t="shared" si="138"/>
        <v>6.1600000000000675E-2</v>
      </c>
      <c r="V392" s="4">
        <f t="shared" si="130"/>
        <v>19.265000000000001</v>
      </c>
      <c r="W392" s="4">
        <f t="shared" si="131"/>
        <v>19.34</v>
      </c>
      <c r="X392" s="4">
        <f t="shared" si="132"/>
        <v>19.170000000000002</v>
      </c>
      <c r="Y392" s="4">
        <f t="shared" si="139"/>
        <v>0.16999999999999815</v>
      </c>
      <c r="Z392" s="2">
        <f>ROW()</f>
        <v>392</v>
      </c>
      <c r="AA392" t="b">
        <f t="shared" si="140"/>
        <v>1</v>
      </c>
      <c r="AB392" s="4">
        <f t="shared" si="133"/>
        <v>19.310000000000002</v>
      </c>
      <c r="AC392" s="4" t="e">
        <f t="shared" si="141"/>
        <v>#N/A</v>
      </c>
      <c r="AD392" t="b">
        <f t="shared" si="142"/>
        <v>1</v>
      </c>
      <c r="AE392" s="2">
        <v>2</v>
      </c>
      <c r="AF392" s="4">
        <f t="shared" si="143"/>
        <v>-8.4999999999999076E-2</v>
      </c>
      <c r="AG392" s="4">
        <f t="shared" si="144"/>
        <v>8.4999999999999076E-2</v>
      </c>
      <c r="AH392" s="4">
        <f t="shared" si="149"/>
        <v>0.20055555555555582</v>
      </c>
      <c r="AI392" s="4" t="e">
        <f t="shared" si="145"/>
        <v>#N/A</v>
      </c>
      <c r="AJ392" s="2" t="str">
        <f t="shared" si="146"/>
        <v>August</v>
      </c>
      <c r="AK392" s="2" t="str">
        <f t="shared" si="147"/>
        <v>02</v>
      </c>
      <c r="AL392" s="81">
        <f t="shared" si="148"/>
        <v>2.2987037037037039</v>
      </c>
      <c r="AM392" s="81">
        <f>IF(AJ392='1Month'!$A$3,AL392,NA())</f>
        <v>2.2987037037037039</v>
      </c>
    </row>
    <row r="393" spans="1:39">
      <c r="A393" s="76">
        <v>43314</v>
      </c>
      <c r="B393" s="67">
        <v>0.30217592592592596</v>
      </c>
      <c r="C393" s="77">
        <v>43314</v>
      </c>
      <c r="D393" s="67">
        <v>1.050925925925926E-2</v>
      </c>
      <c r="E393" s="68">
        <v>16.399999999999999</v>
      </c>
      <c r="F393" s="68">
        <v>4.9400000000000004</v>
      </c>
      <c r="G393" s="69">
        <v>19.45</v>
      </c>
      <c r="I393" s="69">
        <v>-60.6</v>
      </c>
      <c r="J393" s="69">
        <v>21.207999999999998</v>
      </c>
      <c r="K393" s="70">
        <v>74.599999999999994</v>
      </c>
      <c r="L393" s="4">
        <f t="shared" si="125"/>
        <v>19.34</v>
      </c>
      <c r="M393" s="80">
        <f t="shared" si="126"/>
        <v>43314.302175925928</v>
      </c>
      <c r="N393">
        <f t="shared" si="127"/>
        <v>2458332.5</v>
      </c>
      <c r="O393">
        <f t="shared" si="128"/>
        <v>7.2522222222222226</v>
      </c>
      <c r="P393">
        <f t="shared" si="134"/>
        <v>0.18583162217659138</v>
      </c>
      <c r="Q393">
        <f t="shared" si="135"/>
        <v>459.97488667596804</v>
      </c>
      <c r="R393">
        <f t="shared" si="136"/>
        <v>3.9748866759680368</v>
      </c>
      <c r="S393" s="10">
        <f t="shared" si="129"/>
        <v>20.537691075968038</v>
      </c>
      <c r="T393" s="4">
        <f t="shared" si="137"/>
        <v>19.208000000000002</v>
      </c>
      <c r="U393" s="4">
        <f t="shared" si="138"/>
        <v>9.839999999999946E-2</v>
      </c>
      <c r="V393" s="4">
        <f t="shared" si="130"/>
        <v>19.21</v>
      </c>
      <c r="W393" s="4">
        <f t="shared" si="131"/>
        <v>19.34</v>
      </c>
      <c r="X393" s="4">
        <f t="shared" si="132"/>
        <v>19</v>
      </c>
      <c r="Y393" s="4">
        <f t="shared" si="139"/>
        <v>0.33999999999999986</v>
      </c>
      <c r="Z393" s="2">
        <f>ROW()</f>
        <v>393</v>
      </c>
      <c r="AA393" t="b">
        <f t="shared" si="140"/>
        <v>1</v>
      </c>
      <c r="AB393" s="4">
        <f t="shared" si="133"/>
        <v>19.34</v>
      </c>
      <c r="AC393" s="4" t="e">
        <f t="shared" si="141"/>
        <v>#N/A</v>
      </c>
      <c r="AD393" t="b">
        <f t="shared" si="142"/>
        <v>1</v>
      </c>
      <c r="AE393" s="2">
        <v>2</v>
      </c>
      <c r="AF393" s="4">
        <f t="shared" si="143"/>
        <v>-0.16999999999999993</v>
      </c>
      <c r="AG393" s="4">
        <f t="shared" si="144"/>
        <v>0.16999999999999993</v>
      </c>
      <c r="AH393" s="4">
        <f t="shared" si="149"/>
        <v>0.25388888888888889</v>
      </c>
      <c r="AI393" s="4" t="e">
        <f t="shared" si="145"/>
        <v>#N/A</v>
      </c>
      <c r="AJ393" s="2" t="str">
        <f t="shared" si="146"/>
        <v>August</v>
      </c>
      <c r="AK393" s="2" t="str">
        <f t="shared" si="147"/>
        <v>02</v>
      </c>
      <c r="AL393" s="81">
        <f t="shared" si="148"/>
        <v>2.3021759259259258</v>
      </c>
      <c r="AM393" s="81">
        <f>IF(AJ393='1Month'!$A$3,AL393,NA())</f>
        <v>2.3021759259259258</v>
      </c>
    </row>
    <row r="394" spans="1:39">
      <c r="A394" s="76">
        <v>43314</v>
      </c>
      <c r="B394" s="67">
        <v>0.30564814814814817</v>
      </c>
      <c r="C394" s="77">
        <v>43314</v>
      </c>
      <c r="D394" s="67">
        <v>1.3981481481481482E-2</v>
      </c>
      <c r="E394" s="68">
        <v>16.399999999999999</v>
      </c>
      <c r="F394" s="68">
        <v>4.9400000000000004</v>
      </c>
      <c r="G394" s="69">
        <v>19.28</v>
      </c>
      <c r="I394" s="69">
        <v>-60.6</v>
      </c>
      <c r="J394" s="69">
        <v>22.166</v>
      </c>
      <c r="K394" s="70">
        <v>74.5</v>
      </c>
      <c r="L394" s="4">
        <f t="shared" si="125"/>
        <v>19.170000000000002</v>
      </c>
      <c r="M394" s="80">
        <f t="shared" si="126"/>
        <v>43314.305648148147</v>
      </c>
      <c r="N394">
        <f t="shared" si="127"/>
        <v>2458332.5</v>
      </c>
      <c r="O394">
        <f t="shared" si="128"/>
        <v>7.3355555555555565</v>
      </c>
      <c r="P394">
        <f t="shared" si="134"/>
        <v>0.18583162217659138</v>
      </c>
      <c r="Q394">
        <f t="shared" si="135"/>
        <v>460.05844816840971</v>
      </c>
      <c r="R394">
        <f t="shared" si="136"/>
        <v>4.0584481684097113</v>
      </c>
      <c r="S394" s="10">
        <f t="shared" si="129"/>
        <v>20.621252568409712</v>
      </c>
      <c r="T394" s="4">
        <f t="shared" si="137"/>
        <v>19.068000000000001</v>
      </c>
      <c r="U394" s="4">
        <f t="shared" si="138"/>
        <v>0.21039999999999992</v>
      </c>
      <c r="V394" s="4">
        <f t="shared" si="130"/>
        <v>19.195</v>
      </c>
      <c r="W394" s="4">
        <f t="shared" si="131"/>
        <v>19.34</v>
      </c>
      <c r="X394" s="4">
        <f t="shared" si="132"/>
        <v>18.61</v>
      </c>
      <c r="Y394" s="4">
        <f t="shared" si="139"/>
        <v>0.73000000000000043</v>
      </c>
      <c r="Z394" s="2">
        <f>ROW()</f>
        <v>394</v>
      </c>
      <c r="AA394" t="b">
        <f t="shared" si="140"/>
        <v>1</v>
      </c>
      <c r="AB394" s="4">
        <f t="shared" si="133"/>
        <v>19.170000000000002</v>
      </c>
      <c r="AC394" s="4" t="e">
        <f t="shared" si="141"/>
        <v>#N/A</v>
      </c>
      <c r="AD394" t="b">
        <f t="shared" si="142"/>
        <v>1</v>
      </c>
      <c r="AE394" s="2">
        <v>2</v>
      </c>
      <c r="AF394" s="4">
        <f t="shared" si="143"/>
        <v>-0.36500000000000021</v>
      </c>
      <c r="AG394" s="4">
        <f t="shared" si="144"/>
        <v>0.36500000000000021</v>
      </c>
      <c r="AH394" s="4">
        <f t="shared" si="149"/>
        <v>0.27013888888888804</v>
      </c>
      <c r="AI394" s="4" t="e">
        <f t="shared" si="145"/>
        <v>#N/A</v>
      </c>
      <c r="AJ394" s="2" t="str">
        <f t="shared" si="146"/>
        <v>August</v>
      </c>
      <c r="AK394" s="2" t="str">
        <f t="shared" si="147"/>
        <v>02</v>
      </c>
      <c r="AL394" s="81">
        <f t="shared" si="148"/>
        <v>2.3056481481481481</v>
      </c>
      <c r="AM394" s="81">
        <f>IF(AJ394='1Month'!$A$3,AL394,NA())</f>
        <v>2.3056481481481481</v>
      </c>
    </row>
    <row r="395" spans="1:39">
      <c r="A395" s="76">
        <v>43314</v>
      </c>
      <c r="B395" s="67">
        <v>0.30912037037037038</v>
      </c>
      <c r="C395" s="77">
        <v>43314</v>
      </c>
      <c r="D395" s="67">
        <v>1.7453703703703704E-2</v>
      </c>
      <c r="E395" s="68">
        <v>16.399999999999999</v>
      </c>
      <c r="F395" s="68">
        <v>4.9400000000000004</v>
      </c>
      <c r="G395" s="69">
        <v>19.329999999999998</v>
      </c>
      <c r="I395" s="69">
        <v>-60.6</v>
      </c>
      <c r="J395" s="69">
        <v>23.119</v>
      </c>
      <c r="K395" s="70">
        <v>74.5</v>
      </c>
      <c r="L395" s="4">
        <f t="shared" si="125"/>
        <v>19.22</v>
      </c>
      <c r="M395" s="80">
        <f t="shared" si="126"/>
        <v>43314.309120370373</v>
      </c>
      <c r="N395">
        <f t="shared" si="127"/>
        <v>2458332.5</v>
      </c>
      <c r="O395">
        <f t="shared" si="128"/>
        <v>7.4188888888888886</v>
      </c>
      <c r="P395">
        <f t="shared" si="134"/>
        <v>0.18583162217659138</v>
      </c>
      <c r="Q395">
        <f t="shared" si="135"/>
        <v>460.14200966085139</v>
      </c>
      <c r="R395">
        <f t="shared" si="136"/>
        <v>4.1420096608513859</v>
      </c>
      <c r="S395" s="10">
        <f t="shared" si="129"/>
        <v>20.704814060851387</v>
      </c>
      <c r="T395" s="4">
        <f t="shared" si="137"/>
        <v>18.91</v>
      </c>
      <c r="U395" s="4">
        <f t="shared" si="138"/>
        <v>0.26400000000000007</v>
      </c>
      <c r="V395" s="4">
        <f t="shared" si="130"/>
        <v>19.085000000000001</v>
      </c>
      <c r="W395" s="4">
        <f t="shared" si="131"/>
        <v>19.34</v>
      </c>
      <c r="X395" s="4">
        <f t="shared" si="132"/>
        <v>18.55</v>
      </c>
      <c r="Y395" s="4">
        <f t="shared" si="139"/>
        <v>0.78999999999999915</v>
      </c>
      <c r="Z395" s="2">
        <f>ROW()</f>
        <v>395</v>
      </c>
      <c r="AA395" t="b">
        <f t="shared" si="140"/>
        <v>1</v>
      </c>
      <c r="AB395" s="4">
        <f t="shared" si="133"/>
        <v>19.22</v>
      </c>
      <c r="AC395" s="4" t="e">
        <f t="shared" si="141"/>
        <v>#N/A</v>
      </c>
      <c r="AD395" t="b">
        <f t="shared" si="142"/>
        <v>1</v>
      </c>
      <c r="AE395" s="2">
        <v>2</v>
      </c>
      <c r="AF395" s="4">
        <f t="shared" si="143"/>
        <v>-0.39499999999999957</v>
      </c>
      <c r="AG395" s="4">
        <f t="shared" si="144"/>
        <v>0.39499999999999957</v>
      </c>
      <c r="AH395" s="4">
        <f t="shared" si="149"/>
        <v>0.25555555555555493</v>
      </c>
      <c r="AI395" s="4" t="e">
        <f t="shared" si="145"/>
        <v>#N/A</v>
      </c>
      <c r="AJ395" s="2" t="str">
        <f t="shared" si="146"/>
        <v>August</v>
      </c>
      <c r="AK395" s="2" t="str">
        <f t="shared" si="147"/>
        <v>02</v>
      </c>
      <c r="AL395" s="81">
        <f t="shared" si="148"/>
        <v>2.3091203703703704</v>
      </c>
      <c r="AM395" s="81">
        <f>IF(AJ395='1Month'!$A$3,AL395,NA())</f>
        <v>2.3091203703703704</v>
      </c>
    </row>
    <row r="396" spans="1:39">
      <c r="A396" s="76">
        <v>43314</v>
      </c>
      <c r="B396" s="67">
        <v>0.31259259259259259</v>
      </c>
      <c r="C396" s="77">
        <v>43314</v>
      </c>
      <c r="D396" s="67">
        <v>2.0925925925925928E-2</v>
      </c>
      <c r="E396" s="68">
        <v>16.399999999999999</v>
      </c>
      <c r="F396" s="68">
        <v>4.9400000000000004</v>
      </c>
      <c r="G396" s="69">
        <v>19.11</v>
      </c>
      <c r="I396" s="69">
        <v>-60.7</v>
      </c>
      <c r="J396" s="69">
        <v>24.068999999999999</v>
      </c>
      <c r="K396" s="70">
        <v>74.5</v>
      </c>
      <c r="L396" s="4">
        <f t="shared" si="125"/>
        <v>19</v>
      </c>
      <c r="M396" s="80">
        <f t="shared" si="126"/>
        <v>43314.312592592592</v>
      </c>
      <c r="N396">
        <f t="shared" si="127"/>
        <v>2458332.5</v>
      </c>
      <c r="O396">
        <f t="shared" si="128"/>
        <v>7.5022222222222226</v>
      </c>
      <c r="P396">
        <f t="shared" si="134"/>
        <v>0.18583162217659138</v>
      </c>
      <c r="Q396">
        <f t="shared" si="135"/>
        <v>460.22557115329306</v>
      </c>
      <c r="R396">
        <f t="shared" si="136"/>
        <v>4.2255711532930604</v>
      </c>
      <c r="S396" s="10">
        <f t="shared" si="129"/>
        <v>20.788375553293061</v>
      </c>
      <c r="T396" s="4">
        <f t="shared" si="137"/>
        <v>18.797999999999998</v>
      </c>
      <c r="U396" s="4">
        <f t="shared" si="138"/>
        <v>0.24959999999999952</v>
      </c>
      <c r="V396" s="4">
        <f t="shared" si="130"/>
        <v>18.805</v>
      </c>
      <c r="W396" s="4">
        <f t="shared" si="131"/>
        <v>19.22</v>
      </c>
      <c r="X396" s="4">
        <f t="shared" si="132"/>
        <v>18.55</v>
      </c>
      <c r="Y396" s="4">
        <f t="shared" si="139"/>
        <v>0.66999999999999815</v>
      </c>
      <c r="Z396" s="2">
        <f>ROW()</f>
        <v>396</v>
      </c>
      <c r="AA396" t="b">
        <f t="shared" si="140"/>
        <v>1</v>
      </c>
      <c r="AB396" s="4">
        <f t="shared" si="133"/>
        <v>19</v>
      </c>
      <c r="AC396" s="4" t="e">
        <f t="shared" si="141"/>
        <v>#N/A</v>
      </c>
      <c r="AD396" t="b">
        <f t="shared" si="142"/>
        <v>1</v>
      </c>
      <c r="AE396" s="2">
        <v>2</v>
      </c>
      <c r="AF396" s="4">
        <f t="shared" si="143"/>
        <v>-0.33499999999999908</v>
      </c>
      <c r="AG396" s="4">
        <f t="shared" si="144"/>
        <v>0.33499999999999908</v>
      </c>
      <c r="AH396" s="4">
        <f t="shared" si="149"/>
        <v>0.24305555555555505</v>
      </c>
      <c r="AI396" s="4" t="e">
        <f t="shared" si="145"/>
        <v>#N/A</v>
      </c>
      <c r="AJ396" s="2" t="str">
        <f t="shared" si="146"/>
        <v>August</v>
      </c>
      <c r="AK396" s="2" t="str">
        <f t="shared" si="147"/>
        <v>02</v>
      </c>
      <c r="AL396" s="81">
        <f t="shared" si="148"/>
        <v>2.3125925925925928</v>
      </c>
      <c r="AM396" s="81">
        <f>IF(AJ396='1Month'!$A$3,AL396,NA())</f>
        <v>2.3125925925925928</v>
      </c>
    </row>
    <row r="397" spans="1:39">
      <c r="A397" s="76">
        <v>43314</v>
      </c>
      <c r="B397" s="67">
        <v>0.3160648148148148</v>
      </c>
      <c r="C397" s="77">
        <v>43314</v>
      </c>
      <c r="D397" s="67">
        <v>2.4398148148148145E-2</v>
      </c>
      <c r="E397" s="68">
        <v>16.100000000000001</v>
      </c>
      <c r="F397" s="68">
        <v>4.9400000000000004</v>
      </c>
      <c r="G397" s="69">
        <v>18.72</v>
      </c>
      <c r="I397" s="69">
        <v>-60.7</v>
      </c>
      <c r="J397" s="69">
        <v>25.013000000000002</v>
      </c>
      <c r="K397" s="70">
        <v>74.5</v>
      </c>
      <c r="L397" s="4">
        <f t="shared" ref="L397:L460" si="150">G397-$AB$8</f>
        <v>18.61</v>
      </c>
      <c r="M397" s="80">
        <f t="shared" ref="M397:M460" si="151">A397+B397</f>
        <v>43314.316064814811</v>
      </c>
      <c r="N397">
        <f t="shared" ref="N397:N460" si="152">A397+2415018.5</f>
        <v>2458332.5</v>
      </c>
      <c r="O397">
        <f t="shared" ref="O397:O460" si="153">(B397-INT(B397))*24</f>
        <v>7.5855555555555547</v>
      </c>
      <c r="P397">
        <f t="shared" si="134"/>
        <v>0.18583162217659138</v>
      </c>
      <c r="Q397">
        <f t="shared" si="135"/>
        <v>460.30913264573473</v>
      </c>
      <c r="R397">
        <f t="shared" si="136"/>
        <v>4.309132645734735</v>
      </c>
      <c r="S397" s="10">
        <f t="shared" ref="S397:S460" si="154">IF(R397+($AB$6/15)&gt;=0,(R397+($AB$6/15)),(R397+($AB$6/15)+24))</f>
        <v>20.871937045734736</v>
      </c>
      <c r="T397" s="4">
        <f t="shared" si="137"/>
        <v>18.72</v>
      </c>
      <c r="U397" s="4">
        <f t="shared" si="138"/>
        <v>0.15600000000000022</v>
      </c>
      <c r="V397" s="4">
        <f t="shared" ref="V397:V460" si="155">MEDIAN(L395:L400)</f>
        <v>18.72</v>
      </c>
      <c r="W397" s="4">
        <f t="shared" ref="W397:W460" si="156">MAX(L395:L400)</f>
        <v>19.22</v>
      </c>
      <c r="X397" s="4">
        <f t="shared" ref="X397:X460" si="157">MIN(L395:L400)</f>
        <v>18.55</v>
      </c>
      <c r="Y397" s="4">
        <f t="shared" si="139"/>
        <v>0.66999999999999815</v>
      </c>
      <c r="Z397" s="2">
        <f>ROW()</f>
        <v>397</v>
      </c>
      <c r="AA397" t="b">
        <f t="shared" si="140"/>
        <v>1</v>
      </c>
      <c r="AB397" s="4">
        <f t="shared" ref="AB397:AB460" si="158">IF(AA397,L397,NA())</f>
        <v>18.61</v>
      </c>
      <c r="AC397" s="4" t="e">
        <f t="shared" si="141"/>
        <v>#N/A</v>
      </c>
      <c r="AD397" t="b">
        <f t="shared" si="142"/>
        <v>1</v>
      </c>
      <c r="AE397" s="2">
        <v>2</v>
      </c>
      <c r="AF397" s="4">
        <f t="shared" si="143"/>
        <v>-0.33499999999999908</v>
      </c>
      <c r="AG397" s="4">
        <f t="shared" si="144"/>
        <v>0.33499999999999908</v>
      </c>
      <c r="AH397" s="4">
        <f t="shared" si="149"/>
        <v>0.2361111111111113</v>
      </c>
      <c r="AI397" s="4" t="e">
        <f t="shared" si="145"/>
        <v>#N/A</v>
      </c>
      <c r="AJ397" s="2" t="str">
        <f t="shared" si="146"/>
        <v>August</v>
      </c>
      <c r="AK397" s="2" t="str">
        <f t="shared" si="147"/>
        <v>02</v>
      </c>
      <c r="AL397" s="81">
        <f t="shared" si="148"/>
        <v>2.3160648148148146</v>
      </c>
      <c r="AM397" s="81">
        <f>IF(AJ397='1Month'!$A$3,AL397,NA())</f>
        <v>2.3160648148148146</v>
      </c>
    </row>
    <row r="398" spans="1:39">
      <c r="A398" s="76">
        <v>43314</v>
      </c>
      <c r="B398" s="67">
        <v>0.31953703703703701</v>
      </c>
      <c r="C398" s="77">
        <v>43314</v>
      </c>
      <c r="D398" s="67">
        <v>2.7870370370370368E-2</v>
      </c>
      <c r="E398" s="68">
        <v>16.399999999999999</v>
      </c>
      <c r="F398" s="68">
        <v>4.9400000000000004</v>
      </c>
      <c r="G398" s="69">
        <v>18.66</v>
      </c>
      <c r="I398" s="69">
        <v>-60.8</v>
      </c>
      <c r="J398" s="69">
        <v>25.952999999999999</v>
      </c>
      <c r="K398" s="70">
        <v>74.400000000000006</v>
      </c>
      <c r="L398" s="4">
        <f t="shared" si="150"/>
        <v>18.55</v>
      </c>
      <c r="M398" s="80">
        <f t="shared" si="151"/>
        <v>43314.319537037038</v>
      </c>
      <c r="N398">
        <f t="shared" si="152"/>
        <v>2458332.5</v>
      </c>
      <c r="O398">
        <f t="shared" si="153"/>
        <v>7.6688888888888886</v>
      </c>
      <c r="P398">
        <f t="shared" ref="P398:P461" si="159">(N398-2451545)/36525</f>
        <v>0.18583162217659138</v>
      </c>
      <c r="Q398">
        <f t="shared" ref="Q398:Q461" si="160">6.697374558+(2400.051336*P398)+(0.000025862*(P398^2))+(O398*1.0027379093)</f>
        <v>460.39269413817635</v>
      </c>
      <c r="R398">
        <f t="shared" ref="R398:R461" si="161">ABS(Q398)-(INT(ABS(Q398)/24)*24)</f>
        <v>4.3926941381763527</v>
      </c>
      <c r="S398" s="10">
        <f t="shared" si="154"/>
        <v>20.955498538176354</v>
      </c>
      <c r="T398" s="4">
        <f t="shared" ref="T398:T461" si="162">AVERAGE(L397:L401)</f>
        <v>18.751999999999999</v>
      </c>
      <c r="U398" s="4">
        <f t="shared" ref="U398:U461" si="163">AVEDEV(L397:L401)</f>
        <v>0.19440000000000027</v>
      </c>
      <c r="V398" s="4">
        <f t="shared" si="155"/>
        <v>18.72</v>
      </c>
      <c r="W398" s="4">
        <f t="shared" si="156"/>
        <v>19.16</v>
      </c>
      <c r="X398" s="4">
        <f t="shared" si="157"/>
        <v>18.55</v>
      </c>
      <c r="Y398" s="4">
        <f t="shared" ref="Y398:Y461" si="164">W398-X398</f>
        <v>0.60999999999999943</v>
      </c>
      <c r="Z398" s="2">
        <f>ROW()</f>
        <v>398</v>
      </c>
      <c r="AA398" t="b">
        <f t="shared" ref="AA398:AA461" si="165">J398&gt;$AB$5</f>
        <v>1</v>
      </c>
      <c r="AB398" s="4">
        <f t="shared" si="158"/>
        <v>18.55</v>
      </c>
      <c r="AC398" s="4" t="e">
        <f t="shared" ref="AC398:AC461" si="166">IF(D398&lt;0.001,K398/100,NA())</f>
        <v>#N/A</v>
      </c>
      <c r="AD398" t="b">
        <f t="shared" ref="AD398:AD461" si="167">OR(AA396:AA401)</f>
        <v>1</v>
      </c>
      <c r="AE398" s="2">
        <v>2</v>
      </c>
      <c r="AF398" s="4">
        <f t="shared" ref="AF398:AF461" si="168">-Y398/2</f>
        <v>-0.30499999999999972</v>
      </c>
      <c r="AG398" s="4">
        <f t="shared" ref="AG398:AG461" si="169">Y398/2</f>
        <v>0.30499999999999972</v>
      </c>
      <c r="AH398" s="4">
        <f t="shared" si="149"/>
        <v>0.22277777777777796</v>
      </c>
      <c r="AI398" s="4" t="e">
        <f t="shared" ref="AI398:AI461" si="170">IF(D398&lt;0.001,0.1,NA())</f>
        <v>#N/A</v>
      </c>
      <c r="AJ398" s="2" t="str">
        <f t="shared" ref="AJ398:AJ461" si="171">TEXT(A398,"mmmm")</f>
        <v>August</v>
      </c>
      <c r="AK398" s="2" t="str">
        <f t="shared" ref="AK398:AK461" si="172">TEXT(A398,"dd")</f>
        <v>02</v>
      </c>
      <c r="AL398" s="81">
        <f t="shared" ref="AL398:AL461" si="173">AK398+B398</f>
        <v>2.319537037037037</v>
      </c>
      <c r="AM398" s="81">
        <f>IF(AJ398='1Month'!$A$3,AL398,NA())</f>
        <v>2.319537037037037</v>
      </c>
    </row>
    <row r="399" spans="1:39">
      <c r="A399" s="76">
        <v>43314</v>
      </c>
      <c r="B399" s="67">
        <v>0.32300925925925927</v>
      </c>
      <c r="C399" s="77">
        <v>43314</v>
      </c>
      <c r="D399" s="67">
        <v>3.1342592592592596E-2</v>
      </c>
      <c r="E399" s="68">
        <v>16.399999999999999</v>
      </c>
      <c r="F399" s="68">
        <v>4.9400000000000004</v>
      </c>
      <c r="G399" s="69">
        <v>18.72</v>
      </c>
      <c r="I399" s="69">
        <v>-60.8</v>
      </c>
      <c r="J399" s="69">
        <v>26.888000000000002</v>
      </c>
      <c r="K399" s="70">
        <v>74.400000000000006</v>
      </c>
      <c r="L399" s="4">
        <f t="shared" si="150"/>
        <v>18.61</v>
      </c>
      <c r="M399" s="80">
        <f t="shared" si="151"/>
        <v>43314.323009259257</v>
      </c>
      <c r="N399">
        <f t="shared" si="152"/>
        <v>2458332.5</v>
      </c>
      <c r="O399">
        <f t="shared" si="153"/>
        <v>7.7522222222222226</v>
      </c>
      <c r="P399">
        <f t="shared" si="159"/>
        <v>0.18583162217659138</v>
      </c>
      <c r="Q399">
        <f t="shared" si="160"/>
        <v>460.47625563061803</v>
      </c>
      <c r="R399">
        <f t="shared" si="161"/>
        <v>4.4762556306180272</v>
      </c>
      <c r="S399" s="10">
        <f t="shared" si="154"/>
        <v>21.039060030618028</v>
      </c>
      <c r="T399" s="4">
        <f t="shared" si="162"/>
        <v>18.857999999999997</v>
      </c>
      <c r="U399" s="4">
        <f t="shared" si="163"/>
        <v>0.23359999999999914</v>
      </c>
      <c r="V399" s="4">
        <f t="shared" si="155"/>
        <v>18.72</v>
      </c>
      <c r="W399" s="4">
        <f t="shared" si="156"/>
        <v>19.16</v>
      </c>
      <c r="X399" s="4">
        <f t="shared" si="157"/>
        <v>18.55</v>
      </c>
      <c r="Y399" s="4">
        <f t="shared" si="164"/>
        <v>0.60999999999999943</v>
      </c>
      <c r="Z399" s="2">
        <f>ROW()</f>
        <v>399</v>
      </c>
      <c r="AA399" t="b">
        <f t="shared" si="165"/>
        <v>1</v>
      </c>
      <c r="AB399" s="4">
        <f t="shared" si="158"/>
        <v>18.61</v>
      </c>
      <c r="AC399" s="4" t="e">
        <f t="shared" si="166"/>
        <v>#N/A</v>
      </c>
      <c r="AD399" t="b">
        <f t="shared" si="167"/>
        <v>1</v>
      </c>
      <c r="AE399" s="2">
        <v>2</v>
      </c>
      <c r="AF399" s="4">
        <f t="shared" si="168"/>
        <v>-0.30499999999999972</v>
      </c>
      <c r="AG399" s="4">
        <f t="shared" si="169"/>
        <v>0.30499999999999972</v>
      </c>
      <c r="AH399" s="4">
        <f t="shared" si="149"/>
        <v>0.20527777777777789</v>
      </c>
      <c r="AI399" s="4" t="e">
        <f t="shared" si="170"/>
        <v>#N/A</v>
      </c>
      <c r="AJ399" s="2" t="str">
        <f t="shared" si="171"/>
        <v>August</v>
      </c>
      <c r="AK399" s="2" t="str">
        <f t="shared" si="172"/>
        <v>02</v>
      </c>
      <c r="AL399" s="81">
        <f t="shared" si="173"/>
        <v>2.3230092592592593</v>
      </c>
      <c r="AM399" s="81">
        <f>IF(AJ399='1Month'!$A$3,AL399,NA())</f>
        <v>2.3230092592592593</v>
      </c>
    </row>
    <row r="400" spans="1:39">
      <c r="A400" s="76">
        <v>43314</v>
      </c>
      <c r="B400" s="67">
        <v>0.32648148148148148</v>
      </c>
      <c r="C400" s="77">
        <v>43314</v>
      </c>
      <c r="D400" s="67">
        <v>3.4814814814814812E-2</v>
      </c>
      <c r="E400" s="68">
        <v>16.399999999999999</v>
      </c>
      <c r="F400" s="68">
        <v>4.9400000000000004</v>
      </c>
      <c r="G400" s="69">
        <v>18.940000000000001</v>
      </c>
      <c r="I400" s="69">
        <v>-60.8</v>
      </c>
      <c r="J400" s="69">
        <v>27.818000000000001</v>
      </c>
      <c r="K400" s="70">
        <v>74.400000000000006</v>
      </c>
      <c r="L400" s="4">
        <f t="shared" si="150"/>
        <v>18.830000000000002</v>
      </c>
      <c r="M400" s="80">
        <f t="shared" si="151"/>
        <v>43314.326481481483</v>
      </c>
      <c r="N400">
        <f t="shared" si="152"/>
        <v>2458332.5</v>
      </c>
      <c r="O400">
        <f t="shared" si="153"/>
        <v>7.8355555555555556</v>
      </c>
      <c r="P400">
        <f t="shared" si="159"/>
        <v>0.18583162217659138</v>
      </c>
      <c r="Q400">
        <f t="shared" si="160"/>
        <v>460.5598171230597</v>
      </c>
      <c r="R400">
        <f t="shared" si="161"/>
        <v>4.5598171230597018</v>
      </c>
      <c r="S400" s="10">
        <f t="shared" si="154"/>
        <v>21.122621523059703</v>
      </c>
      <c r="T400" s="4">
        <f t="shared" si="162"/>
        <v>18.968</v>
      </c>
      <c r="U400" s="4">
        <f t="shared" si="163"/>
        <v>0.19840000000000019</v>
      </c>
      <c r="V400" s="4">
        <f t="shared" si="155"/>
        <v>18.965000000000003</v>
      </c>
      <c r="W400" s="4">
        <f t="shared" si="156"/>
        <v>19.16</v>
      </c>
      <c r="X400" s="4">
        <f t="shared" si="157"/>
        <v>18.55</v>
      </c>
      <c r="Y400" s="4">
        <f t="shared" si="164"/>
        <v>0.60999999999999943</v>
      </c>
      <c r="Z400" s="2">
        <f>ROW()</f>
        <v>400</v>
      </c>
      <c r="AA400" t="b">
        <f t="shared" si="165"/>
        <v>1</v>
      </c>
      <c r="AB400" s="4">
        <f t="shared" si="158"/>
        <v>18.830000000000002</v>
      </c>
      <c r="AC400" s="4" t="e">
        <f t="shared" si="166"/>
        <v>#N/A</v>
      </c>
      <c r="AD400" t="b">
        <f t="shared" si="167"/>
        <v>1</v>
      </c>
      <c r="AE400" s="2">
        <v>2</v>
      </c>
      <c r="AF400" s="4">
        <f t="shared" si="168"/>
        <v>-0.30499999999999972</v>
      </c>
      <c r="AG400" s="4">
        <f t="shared" si="169"/>
        <v>0.30499999999999972</v>
      </c>
      <c r="AH400" s="4">
        <f t="shared" si="149"/>
        <v>0.23000000000000012</v>
      </c>
      <c r="AI400" s="4" t="e">
        <f t="shared" si="170"/>
        <v>#N/A</v>
      </c>
      <c r="AJ400" s="2" t="str">
        <f t="shared" si="171"/>
        <v>August</v>
      </c>
      <c r="AK400" s="2" t="str">
        <f t="shared" si="172"/>
        <v>02</v>
      </c>
      <c r="AL400" s="81">
        <f t="shared" si="173"/>
        <v>2.3264814814814816</v>
      </c>
      <c r="AM400" s="81">
        <f>IF(AJ400='1Month'!$A$3,AL400,NA())</f>
        <v>2.3264814814814816</v>
      </c>
    </row>
    <row r="401" spans="1:39">
      <c r="A401" s="76">
        <v>43314</v>
      </c>
      <c r="B401" s="67">
        <v>0.32995370370370369</v>
      </c>
      <c r="C401" s="77">
        <v>43314</v>
      </c>
      <c r="D401" s="67">
        <v>3.8287037037037036E-2</v>
      </c>
      <c r="E401" s="68">
        <v>16.100000000000001</v>
      </c>
      <c r="F401" s="68">
        <v>4.9400000000000004</v>
      </c>
      <c r="G401" s="69">
        <v>19.27</v>
      </c>
      <c r="I401" s="69">
        <v>-60.9</v>
      </c>
      <c r="J401" s="69">
        <v>28.741</v>
      </c>
      <c r="K401" s="70">
        <v>74.3</v>
      </c>
      <c r="L401" s="4">
        <f t="shared" si="150"/>
        <v>19.16</v>
      </c>
      <c r="M401" s="80">
        <f t="shared" si="151"/>
        <v>43314.329953703702</v>
      </c>
      <c r="N401">
        <f t="shared" si="152"/>
        <v>2458332.5</v>
      </c>
      <c r="O401">
        <f t="shared" si="153"/>
        <v>7.9188888888888886</v>
      </c>
      <c r="P401">
        <f t="shared" si="159"/>
        <v>0.18583162217659138</v>
      </c>
      <c r="Q401">
        <f t="shared" si="160"/>
        <v>460.64337861550138</v>
      </c>
      <c r="R401">
        <f t="shared" si="161"/>
        <v>4.6433786155013763</v>
      </c>
      <c r="S401" s="10">
        <f t="shared" si="154"/>
        <v>21.206183015501377</v>
      </c>
      <c r="T401" s="4">
        <f t="shared" si="162"/>
        <v>19.062000000000001</v>
      </c>
      <c r="U401" s="4">
        <f t="shared" si="163"/>
        <v>9.279999999999973E-2</v>
      </c>
      <c r="V401" s="4">
        <f t="shared" si="155"/>
        <v>19.090000000000003</v>
      </c>
      <c r="W401" s="4">
        <f t="shared" si="156"/>
        <v>19.16</v>
      </c>
      <c r="X401" s="4">
        <f t="shared" si="157"/>
        <v>18.61</v>
      </c>
      <c r="Y401" s="4">
        <f t="shared" si="164"/>
        <v>0.55000000000000071</v>
      </c>
      <c r="Z401" s="2">
        <f>ROW()</f>
        <v>401</v>
      </c>
      <c r="AA401" t="b">
        <f t="shared" si="165"/>
        <v>1</v>
      </c>
      <c r="AB401" s="4">
        <f t="shared" si="158"/>
        <v>19.16</v>
      </c>
      <c r="AC401" s="4" t="e">
        <f t="shared" si="166"/>
        <v>#N/A</v>
      </c>
      <c r="AD401" t="b">
        <f t="shared" si="167"/>
        <v>1</v>
      </c>
      <c r="AE401" s="2">
        <v>2</v>
      </c>
      <c r="AF401" s="4">
        <f t="shared" si="168"/>
        <v>-0.27500000000000036</v>
      </c>
      <c r="AG401" s="4">
        <f t="shared" si="169"/>
        <v>0.27500000000000036</v>
      </c>
      <c r="AH401" s="4">
        <f t="shared" si="149"/>
        <v>0.21916666666666687</v>
      </c>
      <c r="AI401" s="4" t="e">
        <f t="shared" si="170"/>
        <v>#N/A</v>
      </c>
      <c r="AJ401" s="2" t="str">
        <f t="shared" si="171"/>
        <v>August</v>
      </c>
      <c r="AK401" s="2" t="str">
        <f t="shared" si="172"/>
        <v>02</v>
      </c>
      <c r="AL401" s="81">
        <f t="shared" si="173"/>
        <v>2.3299537037037039</v>
      </c>
      <c r="AM401" s="81">
        <f>IF(AJ401='1Month'!$A$3,AL401,NA())</f>
        <v>2.3299537037037039</v>
      </c>
    </row>
    <row r="402" spans="1:39">
      <c r="A402" s="76">
        <v>43314</v>
      </c>
      <c r="B402" s="67">
        <v>0.33342592592592596</v>
      </c>
      <c r="C402" s="77">
        <v>43314</v>
      </c>
      <c r="D402" s="67">
        <v>4.1759259259259253E-2</v>
      </c>
      <c r="E402" s="68">
        <v>16.100000000000001</v>
      </c>
      <c r="F402" s="68">
        <v>4.9400000000000004</v>
      </c>
      <c r="G402" s="69">
        <v>19.25</v>
      </c>
      <c r="I402" s="69">
        <v>-60.9</v>
      </c>
      <c r="J402" s="69">
        <v>29.658999999999999</v>
      </c>
      <c r="K402" s="70">
        <v>74.3</v>
      </c>
      <c r="L402" s="4">
        <f t="shared" si="150"/>
        <v>19.14</v>
      </c>
      <c r="M402" s="80">
        <f t="shared" si="151"/>
        <v>43314.333425925928</v>
      </c>
      <c r="N402">
        <f t="shared" si="152"/>
        <v>2458332.5</v>
      </c>
      <c r="O402">
        <f t="shared" si="153"/>
        <v>8.0022222222222226</v>
      </c>
      <c r="P402">
        <f t="shared" si="159"/>
        <v>0.18583162217659138</v>
      </c>
      <c r="Q402">
        <f t="shared" si="160"/>
        <v>460.72694010794305</v>
      </c>
      <c r="R402">
        <f t="shared" si="161"/>
        <v>4.7269401079430509</v>
      </c>
      <c r="S402" s="10">
        <f t="shared" si="154"/>
        <v>21.289744507943052</v>
      </c>
      <c r="T402" s="4">
        <f t="shared" si="162"/>
        <v>19.077999999999999</v>
      </c>
      <c r="U402" s="4">
        <f t="shared" si="163"/>
        <v>6.720000000000112E-2</v>
      </c>
      <c r="V402" s="4">
        <f t="shared" si="155"/>
        <v>19.090000000000003</v>
      </c>
      <c r="W402" s="4">
        <f t="shared" si="156"/>
        <v>19.16</v>
      </c>
      <c r="X402" s="4">
        <f t="shared" si="157"/>
        <v>18.830000000000002</v>
      </c>
      <c r="Y402" s="4">
        <f t="shared" si="164"/>
        <v>0.32999999999999829</v>
      </c>
      <c r="Z402" s="2">
        <f>ROW()</f>
        <v>402</v>
      </c>
      <c r="AA402" t="b">
        <f t="shared" si="165"/>
        <v>1</v>
      </c>
      <c r="AB402" s="4">
        <f t="shared" si="158"/>
        <v>19.14</v>
      </c>
      <c r="AC402" s="4" t="e">
        <f t="shared" si="166"/>
        <v>#N/A</v>
      </c>
      <c r="AD402" t="b">
        <f t="shared" si="167"/>
        <v>1</v>
      </c>
      <c r="AE402" s="2">
        <v>2</v>
      </c>
      <c r="AF402" s="4">
        <f t="shared" si="168"/>
        <v>-0.16499999999999915</v>
      </c>
      <c r="AG402" s="4">
        <f t="shared" si="169"/>
        <v>0.16499999999999915</v>
      </c>
      <c r="AH402" s="4">
        <f t="shared" si="149"/>
        <v>0.21416666666666728</v>
      </c>
      <c r="AI402" s="4" t="e">
        <f t="shared" si="170"/>
        <v>#N/A</v>
      </c>
      <c r="AJ402" s="2" t="str">
        <f t="shared" si="171"/>
        <v>August</v>
      </c>
      <c r="AK402" s="2" t="str">
        <f t="shared" si="172"/>
        <v>02</v>
      </c>
      <c r="AL402" s="81">
        <f t="shared" si="173"/>
        <v>2.3334259259259258</v>
      </c>
      <c r="AM402" s="81">
        <f>IF(AJ402='1Month'!$A$3,AL402,NA())</f>
        <v>2.3334259259259258</v>
      </c>
    </row>
    <row r="403" spans="1:39">
      <c r="A403" s="76">
        <v>43314</v>
      </c>
      <c r="B403" s="67">
        <v>0.33689814814814811</v>
      </c>
      <c r="C403" s="77">
        <v>43314</v>
      </c>
      <c r="D403" s="67">
        <v>4.5231481481481484E-2</v>
      </c>
      <c r="E403" s="68">
        <v>15.7</v>
      </c>
      <c r="F403" s="68">
        <v>4.9400000000000004</v>
      </c>
      <c r="G403" s="69">
        <v>19.21</v>
      </c>
      <c r="I403" s="69">
        <v>-61</v>
      </c>
      <c r="J403" s="69">
        <v>30.571000000000002</v>
      </c>
      <c r="K403" s="70">
        <v>74.3</v>
      </c>
      <c r="L403" s="4">
        <f t="shared" si="150"/>
        <v>19.100000000000001</v>
      </c>
      <c r="M403" s="80">
        <f t="shared" si="151"/>
        <v>43314.336898148147</v>
      </c>
      <c r="N403">
        <f t="shared" si="152"/>
        <v>2458332.5</v>
      </c>
      <c r="O403">
        <f t="shared" si="153"/>
        <v>8.0855555555555547</v>
      </c>
      <c r="P403">
        <f t="shared" si="159"/>
        <v>0.18583162217659138</v>
      </c>
      <c r="Q403">
        <f t="shared" si="160"/>
        <v>460.81050160038473</v>
      </c>
      <c r="R403">
        <f t="shared" si="161"/>
        <v>4.8105016003847254</v>
      </c>
      <c r="S403" s="10">
        <f t="shared" si="154"/>
        <v>21.373306000384726</v>
      </c>
      <c r="T403" s="4">
        <f t="shared" si="162"/>
        <v>18.940000000000001</v>
      </c>
      <c r="U403" s="4">
        <f t="shared" si="163"/>
        <v>0.2000000000000007</v>
      </c>
      <c r="V403" s="4">
        <f t="shared" si="155"/>
        <v>19.090000000000003</v>
      </c>
      <c r="W403" s="4">
        <f t="shared" si="156"/>
        <v>19.16</v>
      </c>
      <c r="X403" s="4">
        <f t="shared" si="157"/>
        <v>18.47</v>
      </c>
      <c r="Y403" s="4">
        <f t="shared" si="164"/>
        <v>0.69000000000000128</v>
      </c>
      <c r="Z403" s="2">
        <f>ROW()</f>
        <v>403</v>
      </c>
      <c r="AA403" t="b">
        <f t="shared" si="165"/>
        <v>1</v>
      </c>
      <c r="AB403" s="4">
        <f t="shared" si="158"/>
        <v>19.100000000000001</v>
      </c>
      <c r="AC403" s="4" t="e">
        <f t="shared" si="166"/>
        <v>#N/A</v>
      </c>
      <c r="AD403" t="b">
        <f t="shared" si="167"/>
        <v>1</v>
      </c>
      <c r="AE403" s="2">
        <v>2</v>
      </c>
      <c r="AF403" s="4">
        <f t="shared" si="168"/>
        <v>-0.34500000000000064</v>
      </c>
      <c r="AG403" s="4">
        <f t="shared" si="169"/>
        <v>0.34500000000000064</v>
      </c>
      <c r="AH403" s="4">
        <f t="shared" si="149"/>
        <v>0.2052777777777782</v>
      </c>
      <c r="AI403" s="4" t="e">
        <f t="shared" si="170"/>
        <v>#N/A</v>
      </c>
      <c r="AJ403" s="2" t="str">
        <f t="shared" si="171"/>
        <v>August</v>
      </c>
      <c r="AK403" s="2" t="str">
        <f t="shared" si="172"/>
        <v>02</v>
      </c>
      <c r="AL403" s="81">
        <f t="shared" si="173"/>
        <v>2.3368981481481481</v>
      </c>
      <c r="AM403" s="81">
        <f>IF(AJ403='1Month'!$A$3,AL403,NA())</f>
        <v>2.3368981481481481</v>
      </c>
    </row>
    <row r="404" spans="1:39">
      <c r="A404" s="76">
        <v>43314</v>
      </c>
      <c r="B404" s="67">
        <v>0.34037037037037038</v>
      </c>
      <c r="C404" s="77">
        <v>43314</v>
      </c>
      <c r="D404" s="67">
        <v>4.87037037037037E-2</v>
      </c>
      <c r="E404" s="68">
        <v>15.7</v>
      </c>
      <c r="F404" s="68">
        <v>4.9400000000000004</v>
      </c>
      <c r="G404" s="69">
        <v>19.190000000000001</v>
      </c>
      <c r="I404" s="69">
        <v>-61</v>
      </c>
      <c r="J404" s="69">
        <v>31.475000000000001</v>
      </c>
      <c r="K404" s="70">
        <v>74.2</v>
      </c>
      <c r="L404" s="4">
        <f t="shared" si="150"/>
        <v>19.080000000000002</v>
      </c>
      <c r="M404" s="80">
        <f t="shared" si="151"/>
        <v>43314.340370370373</v>
      </c>
      <c r="N404">
        <f t="shared" si="152"/>
        <v>2458332.5</v>
      </c>
      <c r="O404">
        <f t="shared" si="153"/>
        <v>8.1688888888888886</v>
      </c>
      <c r="P404">
        <f t="shared" si="159"/>
        <v>0.18583162217659138</v>
      </c>
      <c r="Q404">
        <f t="shared" si="160"/>
        <v>460.8940630928264</v>
      </c>
      <c r="R404">
        <f t="shared" si="161"/>
        <v>4.8940630928264</v>
      </c>
      <c r="S404" s="10">
        <f t="shared" si="154"/>
        <v>21.456867492826401</v>
      </c>
      <c r="T404" s="4">
        <f t="shared" si="162"/>
        <v>18.850000000000001</v>
      </c>
      <c r="U404" s="4">
        <f t="shared" si="163"/>
        <v>0.21600000000000036</v>
      </c>
      <c r="V404" s="4">
        <f t="shared" si="155"/>
        <v>18.995000000000001</v>
      </c>
      <c r="W404" s="4">
        <f t="shared" si="156"/>
        <v>19.14</v>
      </c>
      <c r="X404" s="4">
        <f t="shared" si="157"/>
        <v>18.47</v>
      </c>
      <c r="Y404" s="4">
        <f t="shared" si="164"/>
        <v>0.67000000000000171</v>
      </c>
      <c r="Z404" s="2">
        <f>ROW()</f>
        <v>404</v>
      </c>
      <c r="AA404" t="b">
        <f t="shared" si="165"/>
        <v>1</v>
      </c>
      <c r="AB404" s="4">
        <f t="shared" si="158"/>
        <v>19.080000000000002</v>
      </c>
      <c r="AC404" s="4" t="e">
        <f t="shared" si="166"/>
        <v>#N/A</v>
      </c>
      <c r="AD404" t="b">
        <f t="shared" si="167"/>
        <v>1</v>
      </c>
      <c r="AE404" s="2">
        <v>2</v>
      </c>
      <c r="AF404" s="4">
        <f t="shared" si="168"/>
        <v>-0.33500000000000085</v>
      </c>
      <c r="AG404" s="4">
        <f t="shared" si="169"/>
        <v>0.33500000000000085</v>
      </c>
      <c r="AH404" s="4">
        <f t="shared" ref="AH404:AH467" si="174">AVEDEV(L399:L410)</f>
        <v>0.20833333333333393</v>
      </c>
      <c r="AI404" s="4" t="e">
        <f t="shared" si="170"/>
        <v>#N/A</v>
      </c>
      <c r="AJ404" s="2" t="str">
        <f t="shared" si="171"/>
        <v>August</v>
      </c>
      <c r="AK404" s="2" t="str">
        <f t="shared" si="172"/>
        <v>02</v>
      </c>
      <c r="AL404" s="81">
        <f t="shared" si="173"/>
        <v>2.3403703703703704</v>
      </c>
      <c r="AM404" s="81">
        <f>IF(AJ404='1Month'!$A$3,AL404,NA())</f>
        <v>2.3403703703703704</v>
      </c>
    </row>
    <row r="405" spans="1:39">
      <c r="A405" s="76">
        <v>43314</v>
      </c>
      <c r="B405" s="67">
        <v>0.34384259259259259</v>
      </c>
      <c r="C405" s="77">
        <v>43314</v>
      </c>
      <c r="D405" s="67">
        <v>5.2175925925925924E-2</v>
      </c>
      <c r="E405" s="68">
        <v>15.7</v>
      </c>
      <c r="F405" s="68">
        <v>4.9400000000000004</v>
      </c>
      <c r="G405" s="69">
        <v>19.02</v>
      </c>
      <c r="I405" s="69">
        <v>-61</v>
      </c>
      <c r="J405" s="69">
        <v>32.372999999999998</v>
      </c>
      <c r="K405" s="70">
        <v>74.2</v>
      </c>
      <c r="L405" s="4">
        <f t="shared" si="150"/>
        <v>18.91</v>
      </c>
      <c r="M405" s="80">
        <f t="shared" si="151"/>
        <v>43314.343842592592</v>
      </c>
      <c r="N405">
        <f t="shared" si="152"/>
        <v>2458332.5</v>
      </c>
      <c r="O405">
        <f t="shared" si="153"/>
        <v>8.2522222222222226</v>
      </c>
      <c r="P405">
        <f t="shared" si="159"/>
        <v>0.18583162217659138</v>
      </c>
      <c r="Q405">
        <f t="shared" si="160"/>
        <v>460.97762458526802</v>
      </c>
      <c r="R405">
        <f t="shared" si="161"/>
        <v>4.9776245852680177</v>
      </c>
      <c r="S405" s="10">
        <f t="shared" si="154"/>
        <v>21.540428985268019</v>
      </c>
      <c r="T405" s="4">
        <f t="shared" si="162"/>
        <v>18.774000000000001</v>
      </c>
      <c r="U405" s="4">
        <f t="shared" si="163"/>
        <v>0.17680000000000079</v>
      </c>
      <c r="V405" s="4">
        <f t="shared" si="155"/>
        <v>18.814999999999998</v>
      </c>
      <c r="W405" s="4">
        <f t="shared" si="156"/>
        <v>19.100000000000001</v>
      </c>
      <c r="X405" s="4">
        <f t="shared" si="157"/>
        <v>18.47</v>
      </c>
      <c r="Y405" s="4">
        <f t="shared" si="164"/>
        <v>0.63000000000000256</v>
      </c>
      <c r="Z405" s="2">
        <f>ROW()</f>
        <v>405</v>
      </c>
      <c r="AA405" t="b">
        <f t="shared" si="165"/>
        <v>1</v>
      </c>
      <c r="AB405" s="4">
        <f t="shared" si="158"/>
        <v>18.91</v>
      </c>
      <c r="AC405" s="4" t="e">
        <f t="shared" si="166"/>
        <v>#N/A</v>
      </c>
      <c r="AD405" t="b">
        <f t="shared" si="167"/>
        <v>1</v>
      </c>
      <c r="AE405" s="2">
        <v>2</v>
      </c>
      <c r="AF405" s="4">
        <f t="shared" si="168"/>
        <v>-0.31500000000000128</v>
      </c>
      <c r="AG405" s="4">
        <f t="shared" si="169"/>
        <v>0.31500000000000128</v>
      </c>
      <c r="AH405" s="4">
        <f t="shared" si="174"/>
        <v>0.22500000000000053</v>
      </c>
      <c r="AI405" s="4" t="e">
        <f t="shared" si="170"/>
        <v>#N/A</v>
      </c>
      <c r="AJ405" s="2" t="str">
        <f t="shared" si="171"/>
        <v>August</v>
      </c>
      <c r="AK405" s="2" t="str">
        <f t="shared" si="172"/>
        <v>02</v>
      </c>
      <c r="AL405" s="81">
        <f t="shared" si="173"/>
        <v>2.3438425925925928</v>
      </c>
      <c r="AM405" s="81">
        <f>IF(AJ405='1Month'!$A$3,AL405,NA())</f>
        <v>2.3438425925925928</v>
      </c>
    </row>
    <row r="406" spans="1:39">
      <c r="A406" s="76">
        <v>43314</v>
      </c>
      <c r="B406" s="67">
        <v>0.3473148148148148</v>
      </c>
      <c r="C406" s="77">
        <v>43314</v>
      </c>
      <c r="D406" s="67">
        <v>5.5648148148148148E-2</v>
      </c>
      <c r="E406" s="68">
        <v>15.7</v>
      </c>
      <c r="F406" s="68">
        <v>4.9400000000000004</v>
      </c>
      <c r="G406" s="69">
        <v>18.579999999999998</v>
      </c>
      <c r="I406" s="69">
        <v>-61.1</v>
      </c>
      <c r="J406" s="69">
        <v>33.262999999999998</v>
      </c>
      <c r="K406" s="70">
        <v>74.2</v>
      </c>
      <c r="L406" s="4">
        <f t="shared" si="150"/>
        <v>18.47</v>
      </c>
      <c r="M406" s="80">
        <f t="shared" si="151"/>
        <v>43314.347314814811</v>
      </c>
      <c r="N406">
        <f t="shared" si="152"/>
        <v>2458332.5</v>
      </c>
      <c r="O406">
        <f t="shared" si="153"/>
        <v>8.3355555555555547</v>
      </c>
      <c r="P406">
        <f t="shared" si="159"/>
        <v>0.18583162217659138</v>
      </c>
      <c r="Q406">
        <f t="shared" si="160"/>
        <v>461.06118607770969</v>
      </c>
      <c r="R406">
        <f t="shared" si="161"/>
        <v>5.0611860777096922</v>
      </c>
      <c r="S406" s="10">
        <f t="shared" si="154"/>
        <v>21.623990477709693</v>
      </c>
      <c r="T406" s="4">
        <f t="shared" si="162"/>
        <v>18.701999999999998</v>
      </c>
      <c r="U406" s="4">
        <f t="shared" si="163"/>
        <v>9.7599999999999909E-2</v>
      </c>
      <c r="V406" s="4">
        <f t="shared" si="155"/>
        <v>18.72</v>
      </c>
      <c r="W406" s="4">
        <f t="shared" si="156"/>
        <v>19.080000000000002</v>
      </c>
      <c r="X406" s="4">
        <f t="shared" si="157"/>
        <v>18.47</v>
      </c>
      <c r="Y406" s="4">
        <f t="shared" si="164"/>
        <v>0.61000000000000298</v>
      </c>
      <c r="Z406" s="2">
        <f>ROW()</f>
        <v>406</v>
      </c>
      <c r="AA406" t="b">
        <f t="shared" si="165"/>
        <v>1</v>
      </c>
      <c r="AB406" s="4">
        <f t="shared" si="158"/>
        <v>18.47</v>
      </c>
      <c r="AC406" s="4" t="e">
        <f t="shared" si="166"/>
        <v>#N/A</v>
      </c>
      <c r="AD406" t="b">
        <f t="shared" si="167"/>
        <v>1</v>
      </c>
      <c r="AE406" s="2">
        <v>2</v>
      </c>
      <c r="AF406" s="4">
        <f t="shared" si="168"/>
        <v>-0.30500000000000149</v>
      </c>
      <c r="AG406" s="4">
        <f t="shared" si="169"/>
        <v>0.30500000000000149</v>
      </c>
      <c r="AH406" s="4">
        <f t="shared" si="174"/>
        <v>0.25805555555555593</v>
      </c>
      <c r="AI406" s="4" t="e">
        <f t="shared" si="170"/>
        <v>#N/A</v>
      </c>
      <c r="AJ406" s="2" t="str">
        <f t="shared" si="171"/>
        <v>August</v>
      </c>
      <c r="AK406" s="2" t="str">
        <f t="shared" si="172"/>
        <v>02</v>
      </c>
      <c r="AL406" s="81">
        <f t="shared" si="173"/>
        <v>2.3473148148148146</v>
      </c>
      <c r="AM406" s="81">
        <f>IF(AJ406='1Month'!$A$3,AL406,NA())</f>
        <v>2.3473148148148146</v>
      </c>
    </row>
    <row r="407" spans="1:39">
      <c r="A407" s="76">
        <v>43314</v>
      </c>
      <c r="B407" s="67">
        <v>0.35078703703703701</v>
      </c>
      <c r="C407" s="77">
        <v>43314</v>
      </c>
      <c r="D407" s="67">
        <v>5.9120370370370372E-2</v>
      </c>
      <c r="E407" s="68">
        <v>16.100000000000001</v>
      </c>
      <c r="F407" s="68">
        <v>4.9400000000000004</v>
      </c>
      <c r="G407" s="69">
        <v>18.8</v>
      </c>
      <c r="I407" s="69">
        <v>-61.1</v>
      </c>
      <c r="J407" s="69">
        <v>34.146000000000001</v>
      </c>
      <c r="K407" s="70">
        <v>74.2</v>
      </c>
      <c r="L407" s="4">
        <f t="shared" si="150"/>
        <v>18.690000000000001</v>
      </c>
      <c r="M407" s="80">
        <f t="shared" si="151"/>
        <v>43314.350787037038</v>
      </c>
      <c r="N407">
        <f t="shared" si="152"/>
        <v>2458332.5</v>
      </c>
      <c r="O407">
        <f t="shared" si="153"/>
        <v>8.4188888888888886</v>
      </c>
      <c r="P407">
        <f t="shared" si="159"/>
        <v>0.18583162217659138</v>
      </c>
      <c r="Q407">
        <f t="shared" si="160"/>
        <v>461.14474757015137</v>
      </c>
      <c r="R407">
        <f t="shared" si="161"/>
        <v>5.1447475701513667</v>
      </c>
      <c r="S407" s="10">
        <f t="shared" si="154"/>
        <v>21.707551970151368</v>
      </c>
      <c r="T407" s="4">
        <f t="shared" si="162"/>
        <v>18.622</v>
      </c>
      <c r="U407" s="4">
        <f t="shared" si="163"/>
        <v>0.10559999999999974</v>
      </c>
      <c r="V407" s="4">
        <f t="shared" si="155"/>
        <v>18.704999999999998</v>
      </c>
      <c r="W407" s="4">
        <f t="shared" si="156"/>
        <v>18.91</v>
      </c>
      <c r="X407" s="4">
        <f t="shared" si="157"/>
        <v>18.47</v>
      </c>
      <c r="Y407" s="4">
        <f t="shared" si="164"/>
        <v>0.44000000000000128</v>
      </c>
      <c r="Z407" s="2">
        <f>ROW()</f>
        <v>407</v>
      </c>
      <c r="AA407" t="b">
        <f t="shared" si="165"/>
        <v>1</v>
      </c>
      <c r="AB407" s="4">
        <f t="shared" si="158"/>
        <v>18.690000000000001</v>
      </c>
      <c r="AC407" s="4" t="e">
        <f t="shared" si="166"/>
        <v>#N/A</v>
      </c>
      <c r="AD407" t="b">
        <f t="shared" si="167"/>
        <v>1</v>
      </c>
      <c r="AE407" s="2">
        <v>2</v>
      </c>
      <c r="AF407" s="4">
        <f t="shared" si="168"/>
        <v>-0.22000000000000064</v>
      </c>
      <c r="AG407" s="4">
        <f t="shared" si="169"/>
        <v>0.22000000000000064</v>
      </c>
      <c r="AH407" s="4">
        <f t="shared" si="174"/>
        <v>0.26569444444444407</v>
      </c>
      <c r="AI407" s="4" t="e">
        <f t="shared" si="170"/>
        <v>#N/A</v>
      </c>
      <c r="AJ407" s="2" t="str">
        <f t="shared" si="171"/>
        <v>August</v>
      </c>
      <c r="AK407" s="2" t="str">
        <f t="shared" si="172"/>
        <v>02</v>
      </c>
      <c r="AL407" s="81">
        <f t="shared" si="173"/>
        <v>2.350787037037037</v>
      </c>
      <c r="AM407" s="81">
        <f>IF(AJ407='1Month'!$A$3,AL407,NA())</f>
        <v>2.350787037037037</v>
      </c>
    </row>
    <row r="408" spans="1:39">
      <c r="A408" s="76">
        <v>43314</v>
      </c>
      <c r="B408" s="67">
        <v>0.35425925925925927</v>
      </c>
      <c r="C408" s="77">
        <v>43314</v>
      </c>
      <c r="D408" s="67">
        <v>6.2592592592592589E-2</v>
      </c>
      <c r="E408" s="68">
        <v>16.100000000000001</v>
      </c>
      <c r="F408" s="68">
        <v>4.9400000000000004</v>
      </c>
      <c r="G408" s="69">
        <v>18.829999999999998</v>
      </c>
      <c r="I408" s="69">
        <v>-61.2</v>
      </c>
      <c r="J408" s="69">
        <v>35.020000000000003</v>
      </c>
      <c r="K408" s="70">
        <v>74.099999999999994</v>
      </c>
      <c r="L408" s="4">
        <f t="shared" si="150"/>
        <v>18.72</v>
      </c>
      <c r="M408" s="80">
        <f t="shared" si="151"/>
        <v>43314.354259259257</v>
      </c>
      <c r="N408">
        <f t="shared" si="152"/>
        <v>2458332.5</v>
      </c>
      <c r="O408">
        <f t="shared" si="153"/>
        <v>8.5022222222222226</v>
      </c>
      <c r="P408">
        <f t="shared" si="159"/>
        <v>0.18583162217659138</v>
      </c>
      <c r="Q408">
        <f t="shared" si="160"/>
        <v>461.22830906259304</v>
      </c>
      <c r="R408">
        <f t="shared" si="161"/>
        <v>5.2283090625930413</v>
      </c>
      <c r="S408" s="10">
        <f t="shared" si="154"/>
        <v>21.791113462593042</v>
      </c>
      <c r="T408" s="4">
        <f t="shared" si="162"/>
        <v>18.61</v>
      </c>
      <c r="U408" s="4">
        <f t="shared" si="163"/>
        <v>0.11999999999999958</v>
      </c>
      <c r="V408" s="4">
        <f t="shared" si="155"/>
        <v>18.600000000000001</v>
      </c>
      <c r="W408" s="4">
        <f t="shared" si="156"/>
        <v>18.72</v>
      </c>
      <c r="X408" s="4">
        <f t="shared" si="157"/>
        <v>18.41</v>
      </c>
      <c r="Y408" s="4">
        <f t="shared" si="164"/>
        <v>0.30999999999999872</v>
      </c>
      <c r="Z408" s="2">
        <f>ROW()</f>
        <v>408</v>
      </c>
      <c r="AA408" t="b">
        <f t="shared" si="165"/>
        <v>1</v>
      </c>
      <c r="AB408" s="4">
        <f t="shared" si="158"/>
        <v>18.72</v>
      </c>
      <c r="AC408" s="4" t="e">
        <f t="shared" si="166"/>
        <v>#N/A</v>
      </c>
      <c r="AD408" t="b">
        <f t="shared" si="167"/>
        <v>1</v>
      </c>
      <c r="AE408" s="2">
        <v>2</v>
      </c>
      <c r="AF408" s="4">
        <f t="shared" si="168"/>
        <v>-0.15499999999999936</v>
      </c>
      <c r="AG408" s="4">
        <f t="shared" si="169"/>
        <v>0.15499999999999936</v>
      </c>
      <c r="AH408" s="4">
        <f t="shared" si="174"/>
        <v>0.27916666666666651</v>
      </c>
      <c r="AI408" s="4" t="e">
        <f t="shared" si="170"/>
        <v>#N/A</v>
      </c>
      <c r="AJ408" s="2" t="str">
        <f t="shared" si="171"/>
        <v>August</v>
      </c>
      <c r="AK408" s="2" t="str">
        <f t="shared" si="172"/>
        <v>02</v>
      </c>
      <c r="AL408" s="81">
        <f t="shared" si="173"/>
        <v>2.3542592592592593</v>
      </c>
      <c r="AM408" s="81">
        <f>IF(AJ408='1Month'!$A$3,AL408,NA())</f>
        <v>2.3542592592592593</v>
      </c>
    </row>
    <row r="409" spans="1:39">
      <c r="A409" s="76">
        <v>43314</v>
      </c>
      <c r="B409" s="67">
        <v>0.35773148148148143</v>
      </c>
      <c r="C409" s="77">
        <v>43314</v>
      </c>
      <c r="D409" s="67">
        <v>6.6064814814814812E-2</v>
      </c>
      <c r="E409" s="68">
        <v>16.100000000000001</v>
      </c>
      <c r="F409" s="68">
        <v>4.9400000000000004</v>
      </c>
      <c r="G409" s="69">
        <v>18.829999999999998</v>
      </c>
      <c r="I409" s="69">
        <v>-61.2</v>
      </c>
      <c r="J409" s="69">
        <v>35.884999999999998</v>
      </c>
      <c r="K409" s="70">
        <v>74.099999999999994</v>
      </c>
      <c r="L409" s="4">
        <f t="shared" si="150"/>
        <v>18.72</v>
      </c>
      <c r="M409" s="80">
        <f t="shared" si="151"/>
        <v>43314.357731481483</v>
      </c>
      <c r="N409">
        <f t="shared" si="152"/>
        <v>2458332.5</v>
      </c>
      <c r="O409">
        <f t="shared" si="153"/>
        <v>8.5855555555555547</v>
      </c>
      <c r="P409">
        <f t="shared" si="159"/>
        <v>0.18583162217659138</v>
      </c>
      <c r="Q409">
        <f t="shared" si="160"/>
        <v>461.31187055503472</v>
      </c>
      <c r="R409">
        <f t="shared" si="161"/>
        <v>5.3118705550347158</v>
      </c>
      <c r="S409" s="10">
        <f t="shared" si="154"/>
        <v>21.874674955034717</v>
      </c>
      <c r="T409" s="4">
        <f t="shared" si="162"/>
        <v>18.533999999999999</v>
      </c>
      <c r="U409" s="4">
        <f t="shared" si="163"/>
        <v>0.14879999999999854</v>
      </c>
      <c r="V409" s="4">
        <f t="shared" si="155"/>
        <v>18.600000000000001</v>
      </c>
      <c r="W409" s="4">
        <f t="shared" si="156"/>
        <v>18.72</v>
      </c>
      <c r="X409" s="4">
        <f t="shared" si="157"/>
        <v>18.310000000000002</v>
      </c>
      <c r="Y409" s="4">
        <f t="shared" si="164"/>
        <v>0.40999999999999659</v>
      </c>
      <c r="Z409" s="2">
        <f>ROW()</f>
        <v>409</v>
      </c>
      <c r="AA409" t="b">
        <f t="shared" si="165"/>
        <v>1</v>
      </c>
      <c r="AB409" s="4">
        <f t="shared" si="158"/>
        <v>18.72</v>
      </c>
      <c r="AC409" s="4" t="e">
        <f t="shared" si="166"/>
        <v>#N/A</v>
      </c>
      <c r="AD409" t="b">
        <f t="shared" si="167"/>
        <v>1</v>
      </c>
      <c r="AE409" s="2">
        <v>2</v>
      </c>
      <c r="AF409" s="4">
        <f t="shared" si="168"/>
        <v>-0.20499999999999829</v>
      </c>
      <c r="AG409" s="4">
        <f t="shared" si="169"/>
        <v>0.20499999999999829</v>
      </c>
      <c r="AH409" s="4">
        <f t="shared" si="174"/>
        <v>0.27249999999999996</v>
      </c>
      <c r="AI409" s="4" t="e">
        <f t="shared" si="170"/>
        <v>#N/A</v>
      </c>
      <c r="AJ409" s="2" t="str">
        <f t="shared" si="171"/>
        <v>August</v>
      </c>
      <c r="AK409" s="2" t="str">
        <f t="shared" si="172"/>
        <v>02</v>
      </c>
      <c r="AL409" s="81">
        <f t="shared" si="173"/>
        <v>2.3577314814814816</v>
      </c>
      <c r="AM409" s="81">
        <f>IF(AJ409='1Month'!$A$3,AL409,NA())</f>
        <v>2.3577314814814816</v>
      </c>
    </row>
    <row r="410" spans="1:39">
      <c r="A410" s="76">
        <v>43314</v>
      </c>
      <c r="B410" s="67">
        <v>0.36120370370370369</v>
      </c>
      <c r="C410" s="77">
        <v>43314</v>
      </c>
      <c r="D410" s="67">
        <v>6.9537037037037036E-2</v>
      </c>
      <c r="E410" s="68">
        <v>16.100000000000001</v>
      </c>
      <c r="F410" s="68">
        <v>4.9400000000000004</v>
      </c>
      <c r="G410" s="69">
        <v>18.62</v>
      </c>
      <c r="I410" s="69">
        <v>-61.2</v>
      </c>
      <c r="J410" s="69">
        <v>36.741</v>
      </c>
      <c r="K410" s="70">
        <v>74.099999999999994</v>
      </c>
      <c r="L410" s="4">
        <f t="shared" si="150"/>
        <v>18.510000000000002</v>
      </c>
      <c r="M410" s="80">
        <f t="shared" si="151"/>
        <v>43314.361203703702</v>
      </c>
      <c r="N410">
        <f t="shared" si="152"/>
        <v>2458332.5</v>
      </c>
      <c r="O410">
        <f t="shared" si="153"/>
        <v>8.6688888888888886</v>
      </c>
      <c r="P410">
        <f t="shared" si="159"/>
        <v>0.18583162217659138</v>
      </c>
      <c r="Q410">
        <f t="shared" si="160"/>
        <v>461.39543204747639</v>
      </c>
      <c r="R410">
        <f t="shared" si="161"/>
        <v>5.3954320474763904</v>
      </c>
      <c r="S410" s="10">
        <f t="shared" si="154"/>
        <v>21.958236447476391</v>
      </c>
      <c r="T410" s="4">
        <f t="shared" si="162"/>
        <v>18.411999999999999</v>
      </c>
      <c r="U410" s="4">
        <f t="shared" si="163"/>
        <v>0.16239999999999952</v>
      </c>
      <c r="V410" s="4">
        <f t="shared" si="155"/>
        <v>18.46</v>
      </c>
      <c r="W410" s="4">
        <f t="shared" si="156"/>
        <v>18.72</v>
      </c>
      <c r="X410" s="4">
        <f t="shared" si="157"/>
        <v>18.11</v>
      </c>
      <c r="Y410" s="4">
        <f t="shared" si="164"/>
        <v>0.60999999999999943</v>
      </c>
      <c r="Z410" s="2">
        <f>ROW()</f>
        <v>410</v>
      </c>
      <c r="AA410" t="b">
        <f t="shared" si="165"/>
        <v>1</v>
      </c>
      <c r="AB410" s="4">
        <f t="shared" si="158"/>
        <v>18.510000000000002</v>
      </c>
      <c r="AC410" s="4" t="e">
        <f t="shared" si="166"/>
        <v>#N/A</v>
      </c>
      <c r="AD410" t="b">
        <f t="shared" si="167"/>
        <v>1</v>
      </c>
      <c r="AE410" s="2">
        <v>2</v>
      </c>
      <c r="AF410" s="4">
        <f t="shared" si="168"/>
        <v>-0.30499999999999972</v>
      </c>
      <c r="AG410" s="4">
        <f t="shared" si="169"/>
        <v>0.30499999999999972</v>
      </c>
      <c r="AH410" s="4">
        <f t="shared" si="174"/>
        <v>0.24999999999999969</v>
      </c>
      <c r="AI410" s="4" t="e">
        <f t="shared" si="170"/>
        <v>#N/A</v>
      </c>
      <c r="AJ410" s="2" t="str">
        <f t="shared" si="171"/>
        <v>August</v>
      </c>
      <c r="AK410" s="2" t="str">
        <f t="shared" si="172"/>
        <v>02</v>
      </c>
      <c r="AL410" s="81">
        <f t="shared" si="173"/>
        <v>2.3612037037037039</v>
      </c>
      <c r="AM410" s="81">
        <f>IF(AJ410='1Month'!$A$3,AL410,NA())</f>
        <v>2.3612037037037039</v>
      </c>
    </row>
    <row r="411" spans="1:39">
      <c r="A411" s="76">
        <v>43314</v>
      </c>
      <c r="B411" s="67">
        <v>0.36467592592592596</v>
      </c>
      <c r="C411" s="77">
        <v>43314</v>
      </c>
      <c r="D411" s="67">
        <v>7.300925925925926E-2</v>
      </c>
      <c r="E411" s="68">
        <v>16.100000000000001</v>
      </c>
      <c r="F411" s="68">
        <v>4.9400000000000004</v>
      </c>
      <c r="G411" s="69">
        <v>18.52</v>
      </c>
      <c r="I411" s="69">
        <v>-61.3</v>
      </c>
      <c r="J411" s="69">
        <v>37.588000000000001</v>
      </c>
      <c r="K411" s="70">
        <v>74</v>
      </c>
      <c r="L411" s="4">
        <f t="shared" si="150"/>
        <v>18.41</v>
      </c>
      <c r="M411" s="80">
        <f t="shared" si="151"/>
        <v>43314.364675925928</v>
      </c>
      <c r="N411">
        <f t="shared" si="152"/>
        <v>2458332.5</v>
      </c>
      <c r="O411">
        <f t="shared" si="153"/>
        <v>8.7522222222222226</v>
      </c>
      <c r="P411">
        <f t="shared" si="159"/>
        <v>0.18583162217659138</v>
      </c>
      <c r="Q411">
        <f t="shared" si="160"/>
        <v>461.47899353991806</v>
      </c>
      <c r="R411">
        <f t="shared" si="161"/>
        <v>5.4789935399180649</v>
      </c>
      <c r="S411" s="10">
        <f t="shared" si="154"/>
        <v>22.041797939918066</v>
      </c>
      <c r="T411" s="4">
        <f t="shared" si="162"/>
        <v>18.28</v>
      </c>
      <c r="U411" s="4">
        <f t="shared" si="163"/>
        <v>0.15600000000000022</v>
      </c>
      <c r="V411" s="4">
        <f t="shared" si="155"/>
        <v>18.36</v>
      </c>
      <c r="W411" s="4">
        <f t="shared" si="156"/>
        <v>18.72</v>
      </c>
      <c r="X411" s="4">
        <f t="shared" si="157"/>
        <v>18.060000000000002</v>
      </c>
      <c r="Y411" s="4">
        <f t="shared" si="164"/>
        <v>0.65999999999999659</v>
      </c>
      <c r="Z411" s="2">
        <f>ROW()</f>
        <v>411</v>
      </c>
      <c r="AA411" t="b">
        <f t="shared" si="165"/>
        <v>1</v>
      </c>
      <c r="AB411" s="4">
        <f t="shared" si="158"/>
        <v>18.41</v>
      </c>
      <c r="AC411" s="4" t="e">
        <f t="shared" si="166"/>
        <v>#N/A</v>
      </c>
      <c r="AD411" t="b">
        <f t="shared" si="167"/>
        <v>1</v>
      </c>
      <c r="AE411" s="2">
        <v>2</v>
      </c>
      <c r="AF411" s="4">
        <f t="shared" si="168"/>
        <v>-0.32999999999999829</v>
      </c>
      <c r="AG411" s="4">
        <f t="shared" si="169"/>
        <v>0.32999999999999829</v>
      </c>
      <c r="AH411" s="4">
        <f t="shared" si="174"/>
        <v>0.23249999999999962</v>
      </c>
      <c r="AI411" s="4" t="e">
        <f t="shared" si="170"/>
        <v>#N/A</v>
      </c>
      <c r="AJ411" s="2" t="str">
        <f t="shared" si="171"/>
        <v>August</v>
      </c>
      <c r="AK411" s="2" t="str">
        <f t="shared" si="172"/>
        <v>02</v>
      </c>
      <c r="AL411" s="81">
        <f t="shared" si="173"/>
        <v>2.3646759259259258</v>
      </c>
      <c r="AM411" s="81">
        <f>IF(AJ411='1Month'!$A$3,AL411,NA())</f>
        <v>2.3646759259259258</v>
      </c>
    </row>
    <row r="412" spans="1:39">
      <c r="A412" s="76">
        <v>43314</v>
      </c>
      <c r="B412" s="67">
        <v>0.36814814814814811</v>
      </c>
      <c r="C412" s="77">
        <v>43314</v>
      </c>
      <c r="D412" s="67">
        <v>7.6481481481481484E-2</v>
      </c>
      <c r="E412" s="68">
        <v>15.7</v>
      </c>
      <c r="F412" s="68">
        <v>4.9400000000000004</v>
      </c>
      <c r="G412" s="69">
        <v>18.420000000000002</v>
      </c>
      <c r="I412" s="69">
        <v>-61.3</v>
      </c>
      <c r="J412" s="69">
        <v>38.423999999999999</v>
      </c>
      <c r="K412" s="70">
        <v>74</v>
      </c>
      <c r="L412" s="4">
        <f t="shared" si="150"/>
        <v>18.310000000000002</v>
      </c>
      <c r="M412" s="80">
        <f t="shared" si="151"/>
        <v>43314.368148148147</v>
      </c>
      <c r="N412">
        <f t="shared" si="152"/>
        <v>2458332.5</v>
      </c>
      <c r="O412">
        <f t="shared" si="153"/>
        <v>8.8355555555555547</v>
      </c>
      <c r="P412">
        <f t="shared" si="159"/>
        <v>0.18583162217659138</v>
      </c>
      <c r="Q412">
        <f t="shared" si="160"/>
        <v>461.56255503235968</v>
      </c>
      <c r="R412">
        <f t="shared" si="161"/>
        <v>5.5625550323596826</v>
      </c>
      <c r="S412" s="10">
        <f t="shared" si="154"/>
        <v>22.125359432359684</v>
      </c>
      <c r="T412" s="4">
        <f t="shared" si="162"/>
        <v>18.178000000000001</v>
      </c>
      <c r="U412" s="4">
        <f t="shared" si="163"/>
        <v>0.14560000000000031</v>
      </c>
      <c r="V412" s="4">
        <f t="shared" si="155"/>
        <v>18.21</v>
      </c>
      <c r="W412" s="4">
        <f t="shared" si="156"/>
        <v>18.510000000000002</v>
      </c>
      <c r="X412" s="4">
        <f t="shared" si="157"/>
        <v>18</v>
      </c>
      <c r="Y412" s="4">
        <f t="shared" si="164"/>
        <v>0.51000000000000156</v>
      </c>
      <c r="Z412" s="2">
        <f>ROW()</f>
        <v>412</v>
      </c>
      <c r="AA412" t="b">
        <f t="shared" si="165"/>
        <v>1</v>
      </c>
      <c r="AB412" s="4">
        <f t="shared" si="158"/>
        <v>18.310000000000002</v>
      </c>
      <c r="AC412" s="4" t="e">
        <f t="shared" si="166"/>
        <v>#N/A</v>
      </c>
      <c r="AD412" t="b">
        <f t="shared" si="167"/>
        <v>1</v>
      </c>
      <c r="AE412" s="2">
        <v>2</v>
      </c>
      <c r="AF412" s="4">
        <f t="shared" si="168"/>
        <v>-0.25500000000000078</v>
      </c>
      <c r="AG412" s="4">
        <f t="shared" si="169"/>
        <v>0.25500000000000078</v>
      </c>
      <c r="AH412" s="4">
        <f t="shared" si="174"/>
        <v>0.22916666666666638</v>
      </c>
      <c r="AI412" s="4" t="e">
        <f t="shared" si="170"/>
        <v>#N/A</v>
      </c>
      <c r="AJ412" s="2" t="str">
        <f t="shared" si="171"/>
        <v>August</v>
      </c>
      <c r="AK412" s="2" t="str">
        <f t="shared" si="172"/>
        <v>02</v>
      </c>
      <c r="AL412" s="81">
        <f t="shared" si="173"/>
        <v>2.3681481481481481</v>
      </c>
      <c r="AM412" s="81">
        <f>IF(AJ412='1Month'!$A$3,AL412,NA())</f>
        <v>2.3681481481481481</v>
      </c>
    </row>
    <row r="413" spans="1:39">
      <c r="A413" s="76">
        <v>43314</v>
      </c>
      <c r="B413" s="67">
        <v>0.37162037037037038</v>
      </c>
      <c r="C413" s="77">
        <v>43314</v>
      </c>
      <c r="D413" s="67">
        <v>7.9953703703703707E-2</v>
      </c>
      <c r="E413" s="68">
        <v>15.7</v>
      </c>
      <c r="F413" s="68">
        <v>4.9400000000000004</v>
      </c>
      <c r="G413" s="69">
        <v>18.22</v>
      </c>
      <c r="I413" s="69">
        <v>-61.4</v>
      </c>
      <c r="J413" s="69">
        <v>39.249000000000002</v>
      </c>
      <c r="K413" s="70">
        <v>74</v>
      </c>
      <c r="L413" s="4">
        <f t="shared" si="150"/>
        <v>18.11</v>
      </c>
      <c r="M413" s="80">
        <f t="shared" si="151"/>
        <v>43314.371620370373</v>
      </c>
      <c r="N413">
        <f t="shared" si="152"/>
        <v>2458332.5</v>
      </c>
      <c r="O413">
        <f t="shared" si="153"/>
        <v>8.9188888888888886</v>
      </c>
      <c r="P413">
        <f t="shared" si="159"/>
        <v>0.18583162217659138</v>
      </c>
      <c r="Q413">
        <f t="shared" si="160"/>
        <v>461.64611652480136</v>
      </c>
      <c r="R413">
        <f t="shared" si="161"/>
        <v>5.6461165248013572</v>
      </c>
      <c r="S413" s="10">
        <f t="shared" si="154"/>
        <v>22.208920924801358</v>
      </c>
      <c r="T413" s="4">
        <f t="shared" si="162"/>
        <v>18.122</v>
      </c>
      <c r="U413" s="4">
        <f t="shared" si="163"/>
        <v>7.8399999999999886E-2</v>
      </c>
      <c r="V413" s="4">
        <f t="shared" si="155"/>
        <v>18.119999999999997</v>
      </c>
      <c r="W413" s="4">
        <f t="shared" si="156"/>
        <v>18.41</v>
      </c>
      <c r="X413" s="4">
        <f t="shared" si="157"/>
        <v>18</v>
      </c>
      <c r="Y413" s="4">
        <f t="shared" si="164"/>
        <v>0.41000000000000014</v>
      </c>
      <c r="Z413" s="2">
        <f>ROW()</f>
        <v>413</v>
      </c>
      <c r="AA413" t="b">
        <f t="shared" si="165"/>
        <v>1</v>
      </c>
      <c r="AB413" s="4">
        <f t="shared" si="158"/>
        <v>18.11</v>
      </c>
      <c r="AC413" s="4" t="e">
        <f t="shared" si="166"/>
        <v>#N/A</v>
      </c>
      <c r="AD413" t="b">
        <f t="shared" si="167"/>
        <v>1</v>
      </c>
      <c r="AE413" s="2">
        <v>2</v>
      </c>
      <c r="AF413" s="4">
        <f t="shared" si="168"/>
        <v>-0.20500000000000007</v>
      </c>
      <c r="AG413" s="4">
        <f t="shared" si="169"/>
        <v>0.20500000000000007</v>
      </c>
      <c r="AH413" s="4">
        <f t="shared" si="174"/>
        <v>0.21444444444444422</v>
      </c>
      <c r="AI413" s="4" t="e">
        <f t="shared" si="170"/>
        <v>#N/A</v>
      </c>
      <c r="AJ413" s="2" t="str">
        <f t="shared" si="171"/>
        <v>August</v>
      </c>
      <c r="AK413" s="2" t="str">
        <f t="shared" si="172"/>
        <v>02</v>
      </c>
      <c r="AL413" s="81">
        <f t="shared" si="173"/>
        <v>2.3716203703703704</v>
      </c>
      <c r="AM413" s="81">
        <f>IF(AJ413='1Month'!$A$3,AL413,NA())</f>
        <v>2.3716203703703704</v>
      </c>
    </row>
    <row r="414" spans="1:39">
      <c r="A414" s="76">
        <v>43314</v>
      </c>
      <c r="B414" s="67">
        <v>0.37509259259259259</v>
      </c>
      <c r="C414" s="77">
        <v>43314</v>
      </c>
      <c r="D414" s="67">
        <v>8.3425925925925917E-2</v>
      </c>
      <c r="E414" s="68">
        <v>15.4</v>
      </c>
      <c r="F414" s="68">
        <v>4.9400000000000004</v>
      </c>
      <c r="G414" s="69">
        <v>18.170000000000002</v>
      </c>
      <c r="I414" s="69">
        <v>-61.4</v>
      </c>
      <c r="J414" s="69">
        <v>40.063000000000002</v>
      </c>
      <c r="K414" s="70">
        <v>73.900000000000006</v>
      </c>
      <c r="L414" s="4">
        <f t="shared" si="150"/>
        <v>18.060000000000002</v>
      </c>
      <c r="M414" s="80">
        <f t="shared" si="151"/>
        <v>43314.375092592592</v>
      </c>
      <c r="N414">
        <f t="shared" si="152"/>
        <v>2458332.5</v>
      </c>
      <c r="O414">
        <f t="shared" si="153"/>
        <v>9.0022222222222226</v>
      </c>
      <c r="P414">
        <f t="shared" si="159"/>
        <v>0.18583162217659138</v>
      </c>
      <c r="Q414">
        <f t="shared" si="160"/>
        <v>461.72967801724303</v>
      </c>
      <c r="R414">
        <f t="shared" si="161"/>
        <v>5.7296780172430317</v>
      </c>
      <c r="S414" s="10">
        <f t="shared" si="154"/>
        <v>22.292482417243033</v>
      </c>
      <c r="T414" s="4">
        <f t="shared" si="162"/>
        <v>18.084</v>
      </c>
      <c r="U414" s="4">
        <f t="shared" si="163"/>
        <v>4.3199999999999503E-2</v>
      </c>
      <c r="V414" s="4">
        <f t="shared" si="155"/>
        <v>18.115000000000002</v>
      </c>
      <c r="W414" s="4">
        <f t="shared" si="156"/>
        <v>18.310000000000002</v>
      </c>
      <c r="X414" s="4">
        <f t="shared" si="157"/>
        <v>18</v>
      </c>
      <c r="Y414" s="4">
        <f t="shared" si="164"/>
        <v>0.31000000000000227</v>
      </c>
      <c r="Z414" s="2">
        <f>ROW()</f>
        <v>414</v>
      </c>
      <c r="AA414" t="b">
        <f t="shared" si="165"/>
        <v>1</v>
      </c>
      <c r="AB414" s="4">
        <f t="shared" si="158"/>
        <v>18.060000000000002</v>
      </c>
      <c r="AC414" s="4" t="e">
        <f t="shared" si="166"/>
        <v>#N/A</v>
      </c>
      <c r="AD414" t="b">
        <f t="shared" si="167"/>
        <v>1</v>
      </c>
      <c r="AE414" s="2">
        <v>2</v>
      </c>
      <c r="AF414" s="4">
        <f t="shared" si="168"/>
        <v>-0.15500000000000114</v>
      </c>
      <c r="AG414" s="4">
        <f t="shared" si="169"/>
        <v>0.15500000000000114</v>
      </c>
      <c r="AH414" s="4">
        <f t="shared" si="174"/>
        <v>0.20250000000000057</v>
      </c>
      <c r="AI414" s="4" t="e">
        <f t="shared" si="170"/>
        <v>#N/A</v>
      </c>
      <c r="AJ414" s="2" t="str">
        <f t="shared" si="171"/>
        <v>August</v>
      </c>
      <c r="AK414" s="2" t="str">
        <f t="shared" si="172"/>
        <v>02</v>
      </c>
      <c r="AL414" s="81">
        <f t="shared" si="173"/>
        <v>2.3750925925925928</v>
      </c>
      <c r="AM414" s="81">
        <f>IF(AJ414='1Month'!$A$3,AL414,NA())</f>
        <v>2.3750925925925928</v>
      </c>
    </row>
    <row r="415" spans="1:39">
      <c r="A415" s="76">
        <v>43314</v>
      </c>
      <c r="B415" s="67">
        <v>0.3785648148148148</v>
      </c>
      <c r="C415" s="77">
        <v>43314</v>
      </c>
      <c r="D415" s="67">
        <v>8.6898148148148155E-2</v>
      </c>
      <c r="E415" s="68">
        <v>15.4</v>
      </c>
      <c r="F415" s="68">
        <v>4.9400000000000004</v>
      </c>
      <c r="G415" s="69">
        <v>18.11</v>
      </c>
      <c r="I415" s="69">
        <v>-61.4</v>
      </c>
      <c r="J415" s="69">
        <v>40.865000000000002</v>
      </c>
      <c r="K415" s="70">
        <v>73.900000000000006</v>
      </c>
      <c r="L415" s="4">
        <f t="shared" si="150"/>
        <v>18</v>
      </c>
      <c r="M415" s="80">
        <f t="shared" si="151"/>
        <v>43314.378564814811</v>
      </c>
      <c r="N415">
        <f t="shared" si="152"/>
        <v>2458332.5</v>
      </c>
      <c r="O415">
        <f t="shared" si="153"/>
        <v>9.0855555555555547</v>
      </c>
      <c r="P415">
        <f t="shared" si="159"/>
        <v>0.18583162217659138</v>
      </c>
      <c r="Q415">
        <f t="shared" si="160"/>
        <v>461.81323950968471</v>
      </c>
      <c r="R415">
        <f t="shared" si="161"/>
        <v>5.8132395096847063</v>
      </c>
      <c r="S415" s="10">
        <f t="shared" si="154"/>
        <v>22.376043909684707</v>
      </c>
      <c r="T415" s="4">
        <f t="shared" si="162"/>
        <v>18.110000000000003</v>
      </c>
      <c r="U415" s="4">
        <f t="shared" si="163"/>
        <v>6.3999999999999349E-2</v>
      </c>
      <c r="V415" s="4">
        <f t="shared" si="155"/>
        <v>18.115000000000002</v>
      </c>
      <c r="W415" s="4">
        <f t="shared" si="156"/>
        <v>18.240000000000002</v>
      </c>
      <c r="X415" s="4">
        <f t="shared" si="157"/>
        <v>18</v>
      </c>
      <c r="Y415" s="4">
        <f t="shared" si="164"/>
        <v>0.24000000000000199</v>
      </c>
      <c r="Z415" s="2">
        <f>ROW()</f>
        <v>415</v>
      </c>
      <c r="AA415" t="b">
        <f t="shared" si="165"/>
        <v>1</v>
      </c>
      <c r="AB415" s="4">
        <f t="shared" si="158"/>
        <v>18</v>
      </c>
      <c r="AC415" s="4" t="e">
        <f t="shared" si="166"/>
        <v>#N/A</v>
      </c>
      <c r="AD415" t="b">
        <f t="shared" si="167"/>
        <v>1</v>
      </c>
      <c r="AE415" s="2">
        <v>2</v>
      </c>
      <c r="AF415" s="4">
        <f t="shared" si="168"/>
        <v>-0.12000000000000099</v>
      </c>
      <c r="AG415" s="4">
        <f t="shared" si="169"/>
        <v>0.12000000000000099</v>
      </c>
      <c r="AH415" s="4">
        <f t="shared" si="174"/>
        <v>0.16749999999999984</v>
      </c>
      <c r="AI415" s="4" t="e">
        <f t="shared" si="170"/>
        <v>#N/A</v>
      </c>
      <c r="AJ415" s="2" t="str">
        <f t="shared" si="171"/>
        <v>August</v>
      </c>
      <c r="AK415" s="2" t="str">
        <f t="shared" si="172"/>
        <v>02</v>
      </c>
      <c r="AL415" s="81">
        <f t="shared" si="173"/>
        <v>2.3785648148148146</v>
      </c>
      <c r="AM415" s="81">
        <f>IF(AJ415='1Month'!$A$3,AL415,NA())</f>
        <v>2.3785648148148146</v>
      </c>
    </row>
    <row r="416" spans="1:39">
      <c r="A416" s="76">
        <v>43314</v>
      </c>
      <c r="B416" s="67">
        <v>0.38203703703703701</v>
      </c>
      <c r="C416" s="77">
        <v>43314</v>
      </c>
      <c r="D416" s="67">
        <v>9.0370370370370379E-2</v>
      </c>
      <c r="E416" s="68">
        <v>15.1</v>
      </c>
      <c r="F416" s="68">
        <v>4.9400000000000004</v>
      </c>
      <c r="G416" s="69">
        <v>18.239999999999998</v>
      </c>
      <c r="I416" s="69">
        <v>-61.5</v>
      </c>
      <c r="J416" s="69">
        <v>41.654000000000003</v>
      </c>
      <c r="K416" s="70">
        <v>73.900000000000006</v>
      </c>
      <c r="L416" s="4">
        <f t="shared" si="150"/>
        <v>18.13</v>
      </c>
      <c r="M416" s="80">
        <f t="shared" si="151"/>
        <v>43314.382037037038</v>
      </c>
      <c r="N416">
        <f t="shared" si="152"/>
        <v>2458332.5</v>
      </c>
      <c r="O416">
        <f t="shared" si="153"/>
        <v>9.1688888888888886</v>
      </c>
      <c r="P416">
        <f t="shared" si="159"/>
        <v>0.18583162217659138</v>
      </c>
      <c r="Q416">
        <f t="shared" si="160"/>
        <v>461.89680100212638</v>
      </c>
      <c r="R416">
        <f t="shared" si="161"/>
        <v>5.8968010021263808</v>
      </c>
      <c r="S416" s="10">
        <f t="shared" si="154"/>
        <v>22.459605402126382</v>
      </c>
      <c r="T416" s="4">
        <f t="shared" si="162"/>
        <v>18.096000000000004</v>
      </c>
      <c r="U416" s="4">
        <f t="shared" si="163"/>
        <v>8.0799999999999275E-2</v>
      </c>
      <c r="V416" s="4">
        <f t="shared" si="155"/>
        <v>18.090000000000003</v>
      </c>
      <c r="W416" s="4">
        <f t="shared" si="156"/>
        <v>18.240000000000002</v>
      </c>
      <c r="X416" s="4">
        <f t="shared" si="157"/>
        <v>17.990000000000002</v>
      </c>
      <c r="Y416" s="4">
        <f t="shared" si="164"/>
        <v>0.25</v>
      </c>
      <c r="Z416" s="2">
        <f>ROW()</f>
        <v>416</v>
      </c>
      <c r="AA416" t="b">
        <f t="shared" si="165"/>
        <v>1</v>
      </c>
      <c r="AB416" s="4">
        <f t="shared" si="158"/>
        <v>18.13</v>
      </c>
      <c r="AC416" s="4" t="e">
        <f t="shared" si="166"/>
        <v>#N/A</v>
      </c>
      <c r="AD416" t="b">
        <f t="shared" si="167"/>
        <v>1</v>
      </c>
      <c r="AE416" s="2">
        <v>2</v>
      </c>
      <c r="AF416" s="4">
        <f t="shared" si="168"/>
        <v>-0.125</v>
      </c>
      <c r="AG416" s="4">
        <f t="shared" si="169"/>
        <v>0.125</v>
      </c>
      <c r="AH416" s="4">
        <f t="shared" si="174"/>
        <v>0.18527777777777774</v>
      </c>
      <c r="AI416" s="4" t="e">
        <f t="shared" si="170"/>
        <v>#N/A</v>
      </c>
      <c r="AJ416" s="2" t="str">
        <f t="shared" si="171"/>
        <v>August</v>
      </c>
      <c r="AK416" s="2" t="str">
        <f t="shared" si="172"/>
        <v>02</v>
      </c>
      <c r="AL416" s="81">
        <f t="shared" si="173"/>
        <v>2.382037037037037</v>
      </c>
      <c r="AM416" s="81">
        <f>IF(AJ416='1Month'!$A$3,AL416,NA())</f>
        <v>2.382037037037037</v>
      </c>
    </row>
    <row r="417" spans="1:39">
      <c r="A417" s="76">
        <v>43314</v>
      </c>
      <c r="B417" s="67">
        <v>0.38550925925925927</v>
      </c>
      <c r="C417" s="77">
        <v>43314</v>
      </c>
      <c r="D417" s="67">
        <v>9.3842592592592589E-2</v>
      </c>
      <c r="E417" s="68">
        <v>15.1</v>
      </c>
      <c r="F417" s="68">
        <v>4.9400000000000004</v>
      </c>
      <c r="G417" s="69">
        <v>18.23</v>
      </c>
      <c r="I417" s="69">
        <v>-61.5</v>
      </c>
      <c r="J417" s="69">
        <v>42.430999999999997</v>
      </c>
      <c r="K417" s="70">
        <v>73.8</v>
      </c>
      <c r="L417" s="4">
        <f t="shared" si="150"/>
        <v>18.12</v>
      </c>
      <c r="M417" s="80">
        <f t="shared" si="151"/>
        <v>43314.385509259257</v>
      </c>
      <c r="N417">
        <f t="shared" si="152"/>
        <v>2458332.5</v>
      </c>
      <c r="O417">
        <f t="shared" si="153"/>
        <v>9.2522222222222226</v>
      </c>
      <c r="P417">
        <f t="shared" si="159"/>
        <v>0.18583162217659138</v>
      </c>
      <c r="Q417">
        <f t="shared" si="160"/>
        <v>461.98036249456806</v>
      </c>
      <c r="R417">
        <f t="shared" si="161"/>
        <v>5.9803624945680554</v>
      </c>
      <c r="S417" s="10">
        <f t="shared" si="154"/>
        <v>22.543166894568056</v>
      </c>
      <c r="T417" s="4">
        <f t="shared" si="162"/>
        <v>18.044</v>
      </c>
      <c r="U417" s="4">
        <f t="shared" si="163"/>
        <v>0.14319999999999949</v>
      </c>
      <c r="V417" s="4">
        <f t="shared" si="155"/>
        <v>18.060000000000002</v>
      </c>
      <c r="W417" s="4">
        <f t="shared" si="156"/>
        <v>18.240000000000002</v>
      </c>
      <c r="X417" s="4">
        <f t="shared" si="157"/>
        <v>17.740000000000002</v>
      </c>
      <c r="Y417" s="4">
        <f t="shared" si="164"/>
        <v>0.5</v>
      </c>
      <c r="Z417" s="2">
        <f>ROW()</f>
        <v>417</v>
      </c>
      <c r="AA417" t="b">
        <f t="shared" si="165"/>
        <v>1</v>
      </c>
      <c r="AB417" s="4">
        <f t="shared" si="158"/>
        <v>18.12</v>
      </c>
      <c r="AC417" s="4" t="e">
        <f t="shared" si="166"/>
        <v>#N/A</v>
      </c>
      <c r="AD417" t="b">
        <f t="shared" si="167"/>
        <v>1</v>
      </c>
      <c r="AE417" s="2">
        <v>2</v>
      </c>
      <c r="AF417" s="4">
        <f t="shared" si="168"/>
        <v>-0.25</v>
      </c>
      <c r="AG417" s="4">
        <f t="shared" si="169"/>
        <v>0.25</v>
      </c>
      <c r="AH417" s="4">
        <f t="shared" si="174"/>
        <v>0.19555555555555623</v>
      </c>
      <c r="AI417" s="4" t="e">
        <f t="shared" si="170"/>
        <v>#N/A</v>
      </c>
      <c r="AJ417" s="2" t="str">
        <f t="shared" si="171"/>
        <v>August</v>
      </c>
      <c r="AK417" s="2" t="str">
        <f t="shared" si="172"/>
        <v>02</v>
      </c>
      <c r="AL417" s="81">
        <f t="shared" si="173"/>
        <v>2.3855092592592593</v>
      </c>
      <c r="AM417" s="81">
        <f>IF(AJ417='1Month'!$A$3,AL417,NA())</f>
        <v>2.3855092592592593</v>
      </c>
    </row>
    <row r="418" spans="1:39">
      <c r="A418" s="76">
        <v>43314</v>
      </c>
      <c r="B418" s="67">
        <v>0.38898148148148143</v>
      </c>
      <c r="C418" s="77">
        <v>43314</v>
      </c>
      <c r="D418" s="67">
        <v>9.7314814814814812E-2</v>
      </c>
      <c r="E418" s="68">
        <v>14.8</v>
      </c>
      <c r="F418" s="68">
        <v>4.9400000000000004</v>
      </c>
      <c r="G418" s="69">
        <v>18.350000000000001</v>
      </c>
      <c r="I418" s="69">
        <v>-61.6</v>
      </c>
      <c r="J418" s="69">
        <v>43.192999999999998</v>
      </c>
      <c r="K418" s="70">
        <v>73.8</v>
      </c>
      <c r="L418" s="4">
        <f t="shared" si="150"/>
        <v>18.240000000000002</v>
      </c>
      <c r="M418" s="80">
        <f t="shared" si="151"/>
        <v>43314.388981481483</v>
      </c>
      <c r="N418">
        <f t="shared" si="152"/>
        <v>2458332.5</v>
      </c>
      <c r="O418">
        <f t="shared" si="153"/>
        <v>9.3355555555555547</v>
      </c>
      <c r="P418">
        <f t="shared" si="159"/>
        <v>0.18583162217659138</v>
      </c>
      <c r="Q418">
        <f t="shared" si="160"/>
        <v>462.06392398700973</v>
      </c>
      <c r="R418">
        <f t="shared" si="161"/>
        <v>6.0639239870097299</v>
      </c>
      <c r="S418" s="10">
        <f t="shared" si="154"/>
        <v>22.626728387009731</v>
      </c>
      <c r="T418" s="4">
        <f t="shared" si="162"/>
        <v>17.98</v>
      </c>
      <c r="U418" s="4">
        <f t="shared" si="163"/>
        <v>0.16400000000000006</v>
      </c>
      <c r="V418" s="4">
        <f t="shared" si="155"/>
        <v>18.055</v>
      </c>
      <c r="W418" s="4">
        <f t="shared" si="156"/>
        <v>18.240000000000002</v>
      </c>
      <c r="X418" s="4">
        <f t="shared" si="157"/>
        <v>17.740000000000002</v>
      </c>
      <c r="Y418" s="4">
        <f t="shared" si="164"/>
        <v>0.5</v>
      </c>
      <c r="Z418" s="2">
        <f>ROW()</f>
        <v>418</v>
      </c>
      <c r="AA418" t="b">
        <f t="shared" si="165"/>
        <v>1</v>
      </c>
      <c r="AB418" s="4">
        <f t="shared" si="158"/>
        <v>18.240000000000002</v>
      </c>
      <c r="AC418" s="4" t="e">
        <f t="shared" si="166"/>
        <v>#N/A</v>
      </c>
      <c r="AD418" t="b">
        <f t="shared" si="167"/>
        <v>1</v>
      </c>
      <c r="AE418" s="2">
        <v>2</v>
      </c>
      <c r="AF418" s="4">
        <f t="shared" si="168"/>
        <v>-0.25</v>
      </c>
      <c r="AG418" s="4">
        <f t="shared" si="169"/>
        <v>0.25</v>
      </c>
      <c r="AH418" s="4">
        <f t="shared" si="174"/>
        <v>0.21527777777777768</v>
      </c>
      <c r="AI418" s="4" t="e">
        <f t="shared" si="170"/>
        <v>#N/A</v>
      </c>
      <c r="AJ418" s="2" t="str">
        <f t="shared" si="171"/>
        <v>August</v>
      </c>
      <c r="AK418" s="2" t="str">
        <f t="shared" si="172"/>
        <v>02</v>
      </c>
      <c r="AL418" s="81">
        <f t="shared" si="173"/>
        <v>2.3889814814814816</v>
      </c>
      <c r="AM418" s="81">
        <f>IF(AJ418='1Month'!$A$3,AL418,NA())</f>
        <v>2.3889814814814816</v>
      </c>
    </row>
    <row r="419" spans="1:39">
      <c r="A419" s="76">
        <v>43314</v>
      </c>
      <c r="B419" s="67">
        <v>0.39245370370370369</v>
      </c>
      <c r="C419" s="77">
        <v>43314</v>
      </c>
      <c r="D419" s="67">
        <v>0.10078703703703702</v>
      </c>
      <c r="E419" s="68">
        <v>14.8</v>
      </c>
      <c r="F419" s="68">
        <v>4.9400000000000004</v>
      </c>
      <c r="G419" s="69">
        <v>18.100000000000001</v>
      </c>
      <c r="I419" s="69">
        <v>-61.6</v>
      </c>
      <c r="J419" s="69">
        <v>43.94</v>
      </c>
      <c r="K419" s="70">
        <v>73.8</v>
      </c>
      <c r="L419" s="4">
        <f t="shared" si="150"/>
        <v>17.990000000000002</v>
      </c>
      <c r="M419" s="80">
        <f t="shared" si="151"/>
        <v>43314.392453703702</v>
      </c>
      <c r="N419">
        <f t="shared" si="152"/>
        <v>2458332.5</v>
      </c>
      <c r="O419">
        <f t="shared" si="153"/>
        <v>9.4188888888888886</v>
      </c>
      <c r="P419">
        <f t="shared" si="159"/>
        <v>0.18583162217659138</v>
      </c>
      <c r="Q419">
        <f t="shared" si="160"/>
        <v>462.1474854794514</v>
      </c>
      <c r="R419">
        <f t="shared" si="161"/>
        <v>6.1474854794514044</v>
      </c>
      <c r="S419" s="10">
        <f t="shared" si="154"/>
        <v>22.710289879451405</v>
      </c>
      <c r="T419" s="4">
        <f t="shared" si="162"/>
        <v>17.863999999999997</v>
      </c>
      <c r="U419" s="4">
        <f t="shared" si="163"/>
        <v>0.20079999999999956</v>
      </c>
      <c r="V419" s="4">
        <f t="shared" si="155"/>
        <v>17.900000000000002</v>
      </c>
      <c r="W419" s="4">
        <f t="shared" si="156"/>
        <v>18.240000000000002</v>
      </c>
      <c r="X419" s="4">
        <f t="shared" si="157"/>
        <v>17.54</v>
      </c>
      <c r="Y419" s="4">
        <f t="shared" si="164"/>
        <v>0.70000000000000284</v>
      </c>
      <c r="Z419" s="2">
        <f>ROW()</f>
        <v>419</v>
      </c>
      <c r="AA419" t="b">
        <f t="shared" si="165"/>
        <v>1</v>
      </c>
      <c r="AB419" s="4">
        <f t="shared" si="158"/>
        <v>17.990000000000002</v>
      </c>
      <c r="AC419" s="4" t="e">
        <f t="shared" si="166"/>
        <v>#N/A</v>
      </c>
      <c r="AD419" t="b">
        <f t="shared" si="167"/>
        <v>1</v>
      </c>
      <c r="AE419" s="2">
        <v>2</v>
      </c>
      <c r="AF419" s="4">
        <f t="shared" si="168"/>
        <v>-0.35000000000000142</v>
      </c>
      <c r="AG419" s="4">
        <f t="shared" si="169"/>
        <v>0.35000000000000142</v>
      </c>
      <c r="AH419" s="4">
        <f t="shared" si="174"/>
        <v>0.22416666666666676</v>
      </c>
      <c r="AI419" s="4" t="e">
        <f t="shared" si="170"/>
        <v>#N/A</v>
      </c>
      <c r="AJ419" s="2" t="str">
        <f t="shared" si="171"/>
        <v>August</v>
      </c>
      <c r="AK419" s="2" t="str">
        <f t="shared" si="172"/>
        <v>02</v>
      </c>
      <c r="AL419" s="81">
        <f t="shared" si="173"/>
        <v>2.3924537037037039</v>
      </c>
      <c r="AM419" s="81">
        <f>IF(AJ419='1Month'!$A$3,AL419,NA())</f>
        <v>2.3924537037037039</v>
      </c>
    </row>
    <row r="420" spans="1:39">
      <c r="A420" s="76">
        <v>43314</v>
      </c>
      <c r="B420" s="67">
        <v>0.39592592592592596</v>
      </c>
      <c r="C420" s="77">
        <v>43314</v>
      </c>
      <c r="D420" s="67">
        <v>0.10425925925925926</v>
      </c>
      <c r="E420" s="68">
        <v>14.5</v>
      </c>
      <c r="F420" s="68">
        <v>4.9400000000000004</v>
      </c>
      <c r="G420" s="69">
        <v>17.850000000000001</v>
      </c>
      <c r="I420" s="69">
        <v>-61.6</v>
      </c>
      <c r="J420" s="69">
        <v>44.671999999999997</v>
      </c>
      <c r="K420" s="70">
        <v>73.8</v>
      </c>
      <c r="L420" s="4">
        <f t="shared" si="150"/>
        <v>17.740000000000002</v>
      </c>
      <c r="M420" s="80">
        <f t="shared" si="151"/>
        <v>43314.395925925928</v>
      </c>
      <c r="N420">
        <f t="shared" si="152"/>
        <v>2458332.5</v>
      </c>
      <c r="O420">
        <f t="shared" si="153"/>
        <v>9.5022222222222226</v>
      </c>
      <c r="P420">
        <f t="shared" si="159"/>
        <v>0.18583162217659138</v>
      </c>
      <c r="Q420">
        <f t="shared" si="160"/>
        <v>462.23104697189302</v>
      </c>
      <c r="R420">
        <f t="shared" si="161"/>
        <v>6.2310469718930221</v>
      </c>
      <c r="S420" s="10">
        <f t="shared" si="154"/>
        <v>22.793851371893023</v>
      </c>
      <c r="T420" s="4">
        <f t="shared" si="162"/>
        <v>17.742000000000001</v>
      </c>
      <c r="U420" s="4">
        <f t="shared" si="163"/>
        <v>0.12640000000000101</v>
      </c>
      <c r="V420" s="4">
        <f t="shared" si="155"/>
        <v>17.775000000000002</v>
      </c>
      <c r="W420" s="4">
        <f t="shared" si="156"/>
        <v>18.240000000000002</v>
      </c>
      <c r="X420" s="4">
        <f t="shared" si="157"/>
        <v>17.54</v>
      </c>
      <c r="Y420" s="4">
        <f t="shared" si="164"/>
        <v>0.70000000000000284</v>
      </c>
      <c r="Z420" s="2">
        <f>ROW()</f>
        <v>420</v>
      </c>
      <c r="AA420" t="b">
        <f t="shared" si="165"/>
        <v>1</v>
      </c>
      <c r="AB420" s="4">
        <f t="shared" si="158"/>
        <v>17.740000000000002</v>
      </c>
      <c r="AC420" s="4" t="e">
        <f t="shared" si="166"/>
        <v>#N/A</v>
      </c>
      <c r="AD420" t="b">
        <f t="shared" si="167"/>
        <v>1</v>
      </c>
      <c r="AE420" s="2">
        <v>2</v>
      </c>
      <c r="AF420" s="4">
        <f t="shared" si="168"/>
        <v>-0.35000000000000142</v>
      </c>
      <c r="AG420" s="4">
        <f t="shared" si="169"/>
        <v>0.35000000000000142</v>
      </c>
      <c r="AH420" s="4">
        <f t="shared" si="174"/>
        <v>0.22374999999999989</v>
      </c>
      <c r="AI420" s="4" t="e">
        <f t="shared" si="170"/>
        <v>#N/A</v>
      </c>
      <c r="AJ420" s="2" t="str">
        <f t="shared" si="171"/>
        <v>August</v>
      </c>
      <c r="AK420" s="2" t="str">
        <f t="shared" si="172"/>
        <v>02</v>
      </c>
      <c r="AL420" s="81">
        <f t="shared" si="173"/>
        <v>2.3959259259259258</v>
      </c>
      <c r="AM420" s="81">
        <f>IF(AJ420='1Month'!$A$3,AL420,NA())</f>
        <v>2.3959259259259258</v>
      </c>
    </row>
    <row r="421" spans="1:39">
      <c r="A421" s="76">
        <v>43314</v>
      </c>
      <c r="B421" s="67">
        <v>0.39939814814814811</v>
      </c>
      <c r="C421" s="77">
        <v>43314</v>
      </c>
      <c r="D421" s="67">
        <v>0.10773148148148148</v>
      </c>
      <c r="E421" s="68">
        <v>14.5</v>
      </c>
      <c r="F421" s="68">
        <v>4.9400000000000004</v>
      </c>
      <c r="G421" s="69">
        <v>17.920000000000002</v>
      </c>
      <c r="I421" s="69">
        <v>-61.7</v>
      </c>
      <c r="J421" s="69">
        <v>45.387999999999998</v>
      </c>
      <c r="K421" s="70">
        <v>73.7</v>
      </c>
      <c r="L421" s="4">
        <f t="shared" si="150"/>
        <v>17.810000000000002</v>
      </c>
      <c r="M421" s="80">
        <f t="shared" si="151"/>
        <v>43314.399398148147</v>
      </c>
      <c r="N421">
        <f t="shared" si="152"/>
        <v>2458332.5</v>
      </c>
      <c r="O421">
        <f t="shared" si="153"/>
        <v>9.5855555555555547</v>
      </c>
      <c r="P421">
        <f t="shared" si="159"/>
        <v>0.18583162217659138</v>
      </c>
      <c r="Q421">
        <f t="shared" si="160"/>
        <v>462.3146084643347</v>
      </c>
      <c r="R421">
        <f t="shared" si="161"/>
        <v>6.3146084643346967</v>
      </c>
      <c r="S421" s="10">
        <f t="shared" si="154"/>
        <v>22.877412864334698</v>
      </c>
      <c r="T421" s="4">
        <f t="shared" si="162"/>
        <v>17.649999999999999</v>
      </c>
      <c r="U421" s="4">
        <f t="shared" si="163"/>
        <v>0.10000000000000071</v>
      </c>
      <c r="V421" s="4">
        <f t="shared" si="155"/>
        <v>17.685000000000002</v>
      </c>
      <c r="W421" s="4">
        <f t="shared" si="156"/>
        <v>17.990000000000002</v>
      </c>
      <c r="X421" s="4">
        <f t="shared" si="157"/>
        <v>17.53</v>
      </c>
      <c r="Y421" s="4">
        <f t="shared" si="164"/>
        <v>0.46000000000000085</v>
      </c>
      <c r="Z421" s="2">
        <f>ROW()</f>
        <v>421</v>
      </c>
      <c r="AA421" t="b">
        <f t="shared" si="165"/>
        <v>1</v>
      </c>
      <c r="AB421" s="4">
        <f t="shared" si="158"/>
        <v>17.810000000000002</v>
      </c>
      <c r="AC421" s="4" t="e">
        <f t="shared" si="166"/>
        <v>#N/A</v>
      </c>
      <c r="AD421" t="b">
        <f t="shared" si="167"/>
        <v>1</v>
      </c>
      <c r="AE421" s="2">
        <v>2</v>
      </c>
      <c r="AF421" s="4">
        <f t="shared" si="168"/>
        <v>-0.23000000000000043</v>
      </c>
      <c r="AG421" s="4">
        <f t="shared" si="169"/>
        <v>0.23000000000000043</v>
      </c>
      <c r="AH421" s="4">
        <f t="shared" si="174"/>
        <v>0.20722222222222206</v>
      </c>
      <c r="AI421" s="4" t="e">
        <f t="shared" si="170"/>
        <v>#N/A</v>
      </c>
      <c r="AJ421" s="2" t="str">
        <f t="shared" si="171"/>
        <v>August</v>
      </c>
      <c r="AK421" s="2" t="str">
        <f t="shared" si="172"/>
        <v>02</v>
      </c>
      <c r="AL421" s="81">
        <f t="shared" si="173"/>
        <v>2.3993981481481481</v>
      </c>
      <c r="AM421" s="81">
        <f>IF(AJ421='1Month'!$A$3,AL421,NA())</f>
        <v>2.3993981481481481</v>
      </c>
    </row>
    <row r="422" spans="1:39">
      <c r="A422" s="76">
        <v>43314</v>
      </c>
      <c r="B422" s="67">
        <v>0.40287037037037038</v>
      </c>
      <c r="C422" s="77">
        <v>43314</v>
      </c>
      <c r="D422" s="67">
        <v>0.11120370370370369</v>
      </c>
      <c r="E422" s="68">
        <v>14.5</v>
      </c>
      <c r="F422" s="68">
        <v>4.9400000000000004</v>
      </c>
      <c r="G422" s="69">
        <v>17.649999999999999</v>
      </c>
      <c r="I422" s="69">
        <v>-61.7</v>
      </c>
      <c r="J422" s="69">
        <v>46.085999999999999</v>
      </c>
      <c r="K422" s="70">
        <v>73.7</v>
      </c>
      <c r="L422" s="4">
        <f t="shared" si="150"/>
        <v>17.54</v>
      </c>
      <c r="M422" s="80">
        <f t="shared" si="151"/>
        <v>43314.402870370373</v>
      </c>
      <c r="N422">
        <f t="shared" si="152"/>
        <v>2458332.5</v>
      </c>
      <c r="O422">
        <f t="shared" si="153"/>
        <v>9.6688888888888886</v>
      </c>
      <c r="P422">
        <f t="shared" si="159"/>
        <v>0.18583162217659138</v>
      </c>
      <c r="Q422">
        <f t="shared" si="160"/>
        <v>462.39816995677637</v>
      </c>
      <c r="R422">
        <f t="shared" si="161"/>
        <v>6.3981699567763712</v>
      </c>
      <c r="S422" s="10">
        <f t="shared" si="154"/>
        <v>22.960974356776372</v>
      </c>
      <c r="T422" s="4">
        <f t="shared" si="162"/>
        <v>17.622000000000003</v>
      </c>
      <c r="U422" s="4">
        <f t="shared" si="163"/>
        <v>7.8400000000000608E-2</v>
      </c>
      <c r="V422" s="4">
        <f t="shared" si="155"/>
        <v>17.615000000000002</v>
      </c>
      <c r="W422" s="4">
        <f t="shared" si="156"/>
        <v>17.810000000000002</v>
      </c>
      <c r="X422" s="4">
        <f t="shared" si="157"/>
        <v>17.53</v>
      </c>
      <c r="Y422" s="4">
        <f t="shared" si="164"/>
        <v>0.28000000000000114</v>
      </c>
      <c r="Z422" s="2">
        <f>ROW()</f>
        <v>422</v>
      </c>
      <c r="AA422" t="b">
        <f t="shared" si="165"/>
        <v>1</v>
      </c>
      <c r="AB422" s="4">
        <f t="shared" si="158"/>
        <v>17.54</v>
      </c>
      <c r="AC422" s="4" t="e">
        <f t="shared" si="166"/>
        <v>#N/A</v>
      </c>
      <c r="AD422" t="b">
        <f t="shared" si="167"/>
        <v>1</v>
      </c>
      <c r="AE422" s="2">
        <v>2</v>
      </c>
      <c r="AF422" s="4">
        <f t="shared" si="168"/>
        <v>-0.14000000000000057</v>
      </c>
      <c r="AG422" s="4">
        <f t="shared" si="169"/>
        <v>0.14000000000000057</v>
      </c>
      <c r="AH422" s="4">
        <f t="shared" si="174"/>
        <v>0.1781944444444449</v>
      </c>
      <c r="AI422" s="4" t="e">
        <f t="shared" si="170"/>
        <v>#N/A</v>
      </c>
      <c r="AJ422" s="2" t="str">
        <f t="shared" si="171"/>
        <v>August</v>
      </c>
      <c r="AK422" s="2" t="str">
        <f t="shared" si="172"/>
        <v>02</v>
      </c>
      <c r="AL422" s="81">
        <f t="shared" si="173"/>
        <v>2.4028703703703704</v>
      </c>
      <c r="AM422" s="81">
        <f>IF(AJ422='1Month'!$A$3,AL422,NA())</f>
        <v>2.4028703703703704</v>
      </c>
    </row>
    <row r="423" spans="1:39">
      <c r="A423" s="76">
        <v>43314</v>
      </c>
      <c r="B423" s="67">
        <v>0.40634259259259259</v>
      </c>
      <c r="C423" s="77">
        <v>43314</v>
      </c>
      <c r="D423" s="67">
        <v>0.11467592592592592</v>
      </c>
      <c r="E423" s="68">
        <v>14.1</v>
      </c>
      <c r="F423" s="68">
        <v>4.9400000000000004</v>
      </c>
      <c r="G423" s="69">
        <v>17.739999999999998</v>
      </c>
      <c r="I423" s="69">
        <v>-61.8</v>
      </c>
      <c r="J423" s="69">
        <v>46.767000000000003</v>
      </c>
      <c r="K423" s="70">
        <v>73.7</v>
      </c>
      <c r="L423" s="4">
        <f t="shared" si="150"/>
        <v>17.63</v>
      </c>
      <c r="M423" s="80">
        <f t="shared" si="151"/>
        <v>43314.406342592592</v>
      </c>
      <c r="N423">
        <f t="shared" si="152"/>
        <v>2458332.5</v>
      </c>
      <c r="O423">
        <f t="shared" si="153"/>
        <v>9.7522222222222226</v>
      </c>
      <c r="P423">
        <f t="shared" si="159"/>
        <v>0.18583162217659138</v>
      </c>
      <c r="Q423">
        <f t="shared" si="160"/>
        <v>462.48173144921805</v>
      </c>
      <c r="R423">
        <f t="shared" si="161"/>
        <v>6.4817314492180458</v>
      </c>
      <c r="S423" s="10">
        <f t="shared" si="154"/>
        <v>23.044535849218047</v>
      </c>
      <c r="T423" s="4">
        <f t="shared" si="162"/>
        <v>17.580000000000002</v>
      </c>
      <c r="U423" s="4">
        <f t="shared" si="163"/>
        <v>3.5999999999999942E-2</v>
      </c>
      <c r="V423" s="4">
        <f t="shared" si="155"/>
        <v>17.600000000000001</v>
      </c>
      <c r="W423" s="4">
        <f t="shared" si="156"/>
        <v>17.810000000000002</v>
      </c>
      <c r="X423" s="4">
        <f t="shared" si="157"/>
        <v>17.53</v>
      </c>
      <c r="Y423" s="4">
        <f t="shared" si="164"/>
        <v>0.28000000000000114</v>
      </c>
      <c r="Z423" s="2">
        <f>ROW()</f>
        <v>423</v>
      </c>
      <c r="AA423" t="b">
        <f t="shared" si="165"/>
        <v>1</v>
      </c>
      <c r="AB423" s="4">
        <f t="shared" si="158"/>
        <v>17.63</v>
      </c>
      <c r="AC423" s="4" t="e">
        <f t="shared" si="166"/>
        <v>#N/A</v>
      </c>
      <c r="AD423" t="b">
        <f t="shared" si="167"/>
        <v>1</v>
      </c>
      <c r="AE423" s="2">
        <v>2</v>
      </c>
      <c r="AF423" s="4">
        <f t="shared" si="168"/>
        <v>-0.14000000000000057</v>
      </c>
      <c r="AG423" s="4">
        <f t="shared" si="169"/>
        <v>0.14000000000000057</v>
      </c>
      <c r="AH423" s="4">
        <f t="shared" si="174"/>
        <v>0.15625000000000031</v>
      </c>
      <c r="AI423" s="4" t="e">
        <f t="shared" si="170"/>
        <v>#N/A</v>
      </c>
      <c r="AJ423" s="2" t="str">
        <f t="shared" si="171"/>
        <v>August</v>
      </c>
      <c r="AK423" s="2" t="str">
        <f t="shared" si="172"/>
        <v>02</v>
      </c>
      <c r="AL423" s="81">
        <f t="shared" si="173"/>
        <v>2.4063425925925928</v>
      </c>
      <c r="AM423" s="81">
        <f>IF(AJ423='1Month'!$A$3,AL423,NA())</f>
        <v>2.4063425925925928</v>
      </c>
    </row>
    <row r="424" spans="1:39">
      <c r="A424" s="76">
        <v>43314</v>
      </c>
      <c r="B424" s="67">
        <v>0.4098148148148148</v>
      </c>
      <c r="C424" s="77">
        <v>43314</v>
      </c>
      <c r="D424" s="67">
        <v>0.11814814814814815</v>
      </c>
      <c r="E424" s="68">
        <v>14.1</v>
      </c>
      <c r="F424" s="68">
        <v>4.9400000000000004</v>
      </c>
      <c r="G424" s="69">
        <v>17.64</v>
      </c>
      <c r="I424" s="69">
        <v>-61.8</v>
      </c>
      <c r="J424" s="69">
        <v>47.427999999999997</v>
      </c>
      <c r="K424" s="70">
        <v>73.599999999999994</v>
      </c>
      <c r="L424" s="4">
        <f t="shared" si="150"/>
        <v>17.53</v>
      </c>
      <c r="M424" s="80">
        <f t="shared" si="151"/>
        <v>43314.409814814811</v>
      </c>
      <c r="N424">
        <f t="shared" si="152"/>
        <v>2458332.5</v>
      </c>
      <c r="O424">
        <f t="shared" si="153"/>
        <v>9.8355555555555547</v>
      </c>
      <c r="P424">
        <f t="shared" si="159"/>
        <v>0.18583162217659138</v>
      </c>
      <c r="Q424">
        <f t="shared" si="160"/>
        <v>462.56529294165972</v>
      </c>
      <c r="R424">
        <f t="shared" si="161"/>
        <v>6.5652929416597203</v>
      </c>
      <c r="S424" s="10">
        <f t="shared" si="154"/>
        <v>23.128097341659721</v>
      </c>
      <c r="T424" s="4">
        <f t="shared" si="162"/>
        <v>17.637999999999998</v>
      </c>
      <c r="U424" s="4">
        <f t="shared" si="163"/>
        <v>7.6799999999998647E-2</v>
      </c>
      <c r="V424" s="4">
        <f t="shared" si="155"/>
        <v>17.600000000000001</v>
      </c>
      <c r="W424" s="4">
        <f t="shared" si="156"/>
        <v>17.830000000000002</v>
      </c>
      <c r="X424" s="4">
        <f t="shared" si="157"/>
        <v>17.53</v>
      </c>
      <c r="Y424" s="4">
        <f t="shared" si="164"/>
        <v>0.30000000000000071</v>
      </c>
      <c r="Z424" s="2">
        <f>ROW()</f>
        <v>424</v>
      </c>
      <c r="AA424" t="b">
        <f t="shared" si="165"/>
        <v>1</v>
      </c>
      <c r="AB424" s="4">
        <f t="shared" si="158"/>
        <v>17.53</v>
      </c>
      <c r="AC424" s="4" t="e">
        <f t="shared" si="166"/>
        <v>#N/A</v>
      </c>
      <c r="AD424" t="b">
        <f t="shared" si="167"/>
        <v>1</v>
      </c>
      <c r="AE424" s="2">
        <v>2</v>
      </c>
      <c r="AF424" s="4">
        <f t="shared" si="168"/>
        <v>-0.15000000000000036</v>
      </c>
      <c r="AG424" s="4">
        <f t="shared" si="169"/>
        <v>0.15000000000000036</v>
      </c>
      <c r="AH424" s="4">
        <f t="shared" si="174"/>
        <v>0.11388888888888953</v>
      </c>
      <c r="AI424" s="4" t="e">
        <f t="shared" si="170"/>
        <v>#N/A</v>
      </c>
      <c r="AJ424" s="2" t="str">
        <f t="shared" si="171"/>
        <v>August</v>
      </c>
      <c r="AK424" s="2" t="str">
        <f t="shared" si="172"/>
        <v>02</v>
      </c>
      <c r="AL424" s="81">
        <f t="shared" si="173"/>
        <v>2.4098148148148146</v>
      </c>
      <c r="AM424" s="81">
        <f>IF(AJ424='1Month'!$A$3,AL424,NA())</f>
        <v>2.4098148148148146</v>
      </c>
    </row>
    <row r="425" spans="1:39">
      <c r="A425" s="76">
        <v>43314</v>
      </c>
      <c r="B425" s="67">
        <v>0.41328703703703701</v>
      </c>
      <c r="C425" s="77">
        <v>43314</v>
      </c>
      <c r="D425" s="67">
        <v>0.12162037037037036</v>
      </c>
      <c r="E425" s="68">
        <v>14.1</v>
      </c>
      <c r="F425" s="68">
        <v>4.9400000000000004</v>
      </c>
      <c r="G425" s="69">
        <v>17.71</v>
      </c>
      <c r="I425" s="69">
        <v>-61.8</v>
      </c>
      <c r="J425" s="69">
        <v>48.07</v>
      </c>
      <c r="K425" s="70">
        <v>73.599999999999994</v>
      </c>
      <c r="L425" s="4">
        <f t="shared" si="150"/>
        <v>17.600000000000001</v>
      </c>
      <c r="M425" s="80">
        <f t="shared" si="151"/>
        <v>43314.413287037038</v>
      </c>
      <c r="N425">
        <f t="shared" si="152"/>
        <v>2458332.5</v>
      </c>
      <c r="O425">
        <f t="shared" si="153"/>
        <v>9.9188888888888886</v>
      </c>
      <c r="P425">
        <f t="shared" si="159"/>
        <v>0.18583162217659138</v>
      </c>
      <c r="Q425">
        <f t="shared" si="160"/>
        <v>462.64885443410139</v>
      </c>
      <c r="R425">
        <f t="shared" si="161"/>
        <v>6.6488544341013949</v>
      </c>
      <c r="S425" s="10">
        <f t="shared" si="154"/>
        <v>23.211658834101396</v>
      </c>
      <c r="T425" s="4">
        <f t="shared" si="162"/>
        <v>17.667999999999999</v>
      </c>
      <c r="U425" s="4">
        <f t="shared" si="163"/>
        <v>0.10959999999999966</v>
      </c>
      <c r="V425" s="4">
        <f t="shared" si="155"/>
        <v>17.615000000000002</v>
      </c>
      <c r="W425" s="4">
        <f t="shared" si="156"/>
        <v>17.830000000000002</v>
      </c>
      <c r="X425" s="4">
        <f t="shared" si="157"/>
        <v>17.53</v>
      </c>
      <c r="Y425" s="4">
        <f t="shared" si="164"/>
        <v>0.30000000000000071</v>
      </c>
      <c r="Z425" s="2">
        <f>ROW()</f>
        <v>425</v>
      </c>
      <c r="AA425" t="b">
        <f t="shared" si="165"/>
        <v>1</v>
      </c>
      <c r="AB425" s="4">
        <f t="shared" si="158"/>
        <v>17.600000000000001</v>
      </c>
      <c r="AC425" s="4" t="e">
        <f t="shared" si="166"/>
        <v>#N/A</v>
      </c>
      <c r="AD425" t="b">
        <f t="shared" si="167"/>
        <v>1</v>
      </c>
      <c r="AE425" s="2">
        <v>2</v>
      </c>
      <c r="AF425" s="4">
        <f t="shared" si="168"/>
        <v>-0.15000000000000036</v>
      </c>
      <c r="AG425" s="4">
        <f t="shared" si="169"/>
        <v>0.15000000000000036</v>
      </c>
      <c r="AH425" s="4">
        <f t="shared" si="174"/>
        <v>9.0000000000000455E-2</v>
      </c>
      <c r="AI425" s="4" t="e">
        <f t="shared" si="170"/>
        <v>#N/A</v>
      </c>
      <c r="AJ425" s="2" t="str">
        <f t="shared" si="171"/>
        <v>August</v>
      </c>
      <c r="AK425" s="2" t="str">
        <f t="shared" si="172"/>
        <v>02</v>
      </c>
      <c r="AL425" s="81">
        <f t="shared" si="173"/>
        <v>2.413287037037037</v>
      </c>
      <c r="AM425" s="81">
        <f>IF(AJ425='1Month'!$A$3,AL425,NA())</f>
        <v>2.413287037037037</v>
      </c>
    </row>
    <row r="426" spans="1:39">
      <c r="A426" s="76">
        <v>43314</v>
      </c>
      <c r="B426" s="67">
        <v>0.41675925925925927</v>
      </c>
      <c r="C426" s="77">
        <v>43314</v>
      </c>
      <c r="D426" s="67">
        <v>0.12509259259259259</v>
      </c>
      <c r="E426" s="68">
        <v>13.8</v>
      </c>
      <c r="F426" s="68">
        <v>4.9400000000000004</v>
      </c>
      <c r="G426" s="69">
        <v>17.71</v>
      </c>
      <c r="I426" s="69">
        <v>-61.9</v>
      </c>
      <c r="J426" s="69">
        <v>48.692</v>
      </c>
      <c r="K426" s="70">
        <v>73.599999999999994</v>
      </c>
      <c r="L426" s="4">
        <f t="shared" si="150"/>
        <v>17.600000000000001</v>
      </c>
      <c r="M426" s="80">
        <f t="shared" si="151"/>
        <v>43314.416759259257</v>
      </c>
      <c r="N426">
        <f t="shared" si="152"/>
        <v>2458332.5</v>
      </c>
      <c r="O426">
        <f t="shared" si="153"/>
        <v>10.002222222222223</v>
      </c>
      <c r="P426">
        <f t="shared" si="159"/>
        <v>0.18583162217659138</v>
      </c>
      <c r="Q426">
        <f t="shared" si="160"/>
        <v>462.73241592654307</v>
      </c>
      <c r="R426">
        <f t="shared" si="161"/>
        <v>6.7324159265430694</v>
      </c>
      <c r="S426" s="10">
        <f t="shared" si="154"/>
        <v>23.29522032654307</v>
      </c>
      <c r="T426" s="4">
        <f t="shared" si="162"/>
        <v>17.686</v>
      </c>
      <c r="U426" s="4">
        <f t="shared" si="163"/>
        <v>9.5199999999999813E-2</v>
      </c>
      <c r="V426" s="4">
        <f t="shared" si="155"/>
        <v>17.61</v>
      </c>
      <c r="W426" s="4">
        <f t="shared" si="156"/>
        <v>17.830000000000002</v>
      </c>
      <c r="X426" s="4">
        <f t="shared" si="157"/>
        <v>17.53</v>
      </c>
      <c r="Y426" s="4">
        <f t="shared" si="164"/>
        <v>0.30000000000000071</v>
      </c>
      <c r="Z426" s="2">
        <f>ROW()</f>
        <v>426</v>
      </c>
      <c r="AA426" t="b">
        <f t="shared" si="165"/>
        <v>1</v>
      </c>
      <c r="AB426" s="4">
        <f t="shared" si="158"/>
        <v>17.600000000000001</v>
      </c>
      <c r="AC426" s="4" t="e">
        <f t="shared" si="166"/>
        <v>#N/A</v>
      </c>
      <c r="AD426" t="b">
        <f t="shared" si="167"/>
        <v>1</v>
      </c>
      <c r="AE426" s="2">
        <v>2</v>
      </c>
      <c r="AF426" s="4">
        <f t="shared" si="168"/>
        <v>-0.15000000000000036</v>
      </c>
      <c r="AG426" s="4">
        <f t="shared" si="169"/>
        <v>0.15000000000000036</v>
      </c>
      <c r="AH426" s="4">
        <f t="shared" si="174"/>
        <v>0.12333333333333396</v>
      </c>
      <c r="AI426" s="4" t="e">
        <f t="shared" si="170"/>
        <v>#N/A</v>
      </c>
      <c r="AJ426" s="2" t="str">
        <f t="shared" si="171"/>
        <v>August</v>
      </c>
      <c r="AK426" s="2" t="str">
        <f t="shared" si="172"/>
        <v>02</v>
      </c>
      <c r="AL426" s="81">
        <f t="shared" si="173"/>
        <v>2.4167592592592593</v>
      </c>
      <c r="AM426" s="81">
        <f>IF(AJ426='1Month'!$A$3,AL426,NA())</f>
        <v>2.4167592592592593</v>
      </c>
    </row>
    <row r="427" spans="1:39">
      <c r="A427" s="76">
        <v>43314</v>
      </c>
      <c r="B427" s="67">
        <v>0.42023148148148143</v>
      </c>
      <c r="C427" s="77">
        <v>43314</v>
      </c>
      <c r="D427" s="67">
        <v>0.12856481481481483</v>
      </c>
      <c r="E427" s="68">
        <v>13.8</v>
      </c>
      <c r="F427" s="68">
        <v>4.9400000000000004</v>
      </c>
      <c r="G427" s="69">
        <v>17.940000000000001</v>
      </c>
      <c r="I427" s="69">
        <v>-61.9</v>
      </c>
      <c r="J427" s="69">
        <v>49.290999999999997</v>
      </c>
      <c r="K427" s="70">
        <v>73.5</v>
      </c>
      <c r="L427" s="4">
        <f t="shared" si="150"/>
        <v>17.830000000000002</v>
      </c>
      <c r="M427" s="80">
        <f t="shared" si="151"/>
        <v>43314.420231481483</v>
      </c>
      <c r="N427">
        <f t="shared" si="152"/>
        <v>2458332.5</v>
      </c>
      <c r="O427">
        <f t="shared" si="153"/>
        <v>10.085555555555555</v>
      </c>
      <c r="P427">
        <f t="shared" si="159"/>
        <v>0.18583162217659138</v>
      </c>
      <c r="Q427">
        <f t="shared" si="160"/>
        <v>462.81597741898469</v>
      </c>
      <c r="R427">
        <f t="shared" si="161"/>
        <v>6.8159774189846871</v>
      </c>
      <c r="S427" s="10">
        <f t="shared" si="154"/>
        <v>23.378781818984688</v>
      </c>
      <c r="T427" s="4">
        <f t="shared" si="162"/>
        <v>17.696000000000005</v>
      </c>
      <c r="U427" s="4">
        <f t="shared" si="163"/>
        <v>8.7200000000000694E-2</v>
      </c>
      <c r="V427" s="4">
        <f t="shared" si="155"/>
        <v>17.635000000000002</v>
      </c>
      <c r="W427" s="4">
        <f t="shared" si="156"/>
        <v>17.830000000000002</v>
      </c>
      <c r="X427" s="4">
        <f t="shared" si="157"/>
        <v>17.600000000000001</v>
      </c>
      <c r="Y427" s="4">
        <f t="shared" si="164"/>
        <v>0.23000000000000043</v>
      </c>
      <c r="Z427" s="2">
        <f>ROW()</f>
        <v>427</v>
      </c>
      <c r="AA427" t="b">
        <f t="shared" si="165"/>
        <v>1</v>
      </c>
      <c r="AB427" s="4">
        <f t="shared" si="158"/>
        <v>17.830000000000002</v>
      </c>
      <c r="AC427" s="4" t="e">
        <f t="shared" si="166"/>
        <v>#N/A</v>
      </c>
      <c r="AD427" t="b">
        <f t="shared" si="167"/>
        <v>1</v>
      </c>
      <c r="AE427" s="2">
        <v>2</v>
      </c>
      <c r="AF427" s="4">
        <f t="shared" si="168"/>
        <v>-0.11500000000000021</v>
      </c>
      <c r="AG427" s="4">
        <f t="shared" si="169"/>
        <v>0.11500000000000021</v>
      </c>
      <c r="AH427" s="4">
        <f t="shared" si="174"/>
        <v>0.19194444444444278</v>
      </c>
      <c r="AI427" s="4" t="e">
        <f t="shared" si="170"/>
        <v>#N/A</v>
      </c>
      <c r="AJ427" s="2" t="str">
        <f t="shared" si="171"/>
        <v>August</v>
      </c>
      <c r="AK427" s="2" t="str">
        <f t="shared" si="172"/>
        <v>02</v>
      </c>
      <c r="AL427" s="81">
        <f t="shared" si="173"/>
        <v>2.4202314814814816</v>
      </c>
      <c r="AM427" s="81">
        <f>IF(AJ427='1Month'!$A$3,AL427,NA())</f>
        <v>2.4202314814814816</v>
      </c>
    </row>
    <row r="428" spans="1:39">
      <c r="A428" s="76">
        <v>43314</v>
      </c>
      <c r="B428" s="67">
        <v>0.42370370370370369</v>
      </c>
      <c r="C428" s="77">
        <v>43314</v>
      </c>
      <c r="D428" s="67">
        <v>0.13203703703703704</v>
      </c>
      <c r="E428" s="68">
        <v>13.8</v>
      </c>
      <c r="F428" s="68">
        <v>4.9400000000000004</v>
      </c>
      <c r="G428" s="69">
        <v>17.89</v>
      </c>
      <c r="I428" s="69">
        <v>-62</v>
      </c>
      <c r="J428" s="69">
        <v>49.868000000000002</v>
      </c>
      <c r="K428" s="70">
        <v>73.5</v>
      </c>
      <c r="L428" s="4">
        <f t="shared" si="150"/>
        <v>17.78</v>
      </c>
      <c r="M428" s="80">
        <f t="shared" si="151"/>
        <v>43314.423703703702</v>
      </c>
      <c r="N428">
        <f t="shared" si="152"/>
        <v>2458332.5</v>
      </c>
      <c r="O428">
        <f t="shared" si="153"/>
        <v>10.168888888888889</v>
      </c>
      <c r="P428">
        <f t="shared" si="159"/>
        <v>0.18583162217659138</v>
      </c>
      <c r="Q428">
        <f t="shared" si="160"/>
        <v>462.89953891142636</v>
      </c>
      <c r="R428">
        <f t="shared" si="161"/>
        <v>6.8995389114263617</v>
      </c>
      <c r="S428" s="10">
        <f t="shared" si="154"/>
        <v>23.462343311426363</v>
      </c>
      <c r="T428" s="4">
        <f t="shared" si="162"/>
        <v>17.682000000000002</v>
      </c>
      <c r="U428" s="4">
        <f t="shared" si="163"/>
        <v>9.8400000000000182E-2</v>
      </c>
      <c r="V428" s="4">
        <f t="shared" si="155"/>
        <v>17.635000000000002</v>
      </c>
      <c r="W428" s="4">
        <f t="shared" si="156"/>
        <v>17.830000000000002</v>
      </c>
      <c r="X428" s="4">
        <f t="shared" si="157"/>
        <v>17.53</v>
      </c>
      <c r="Y428" s="4">
        <f t="shared" si="164"/>
        <v>0.30000000000000071</v>
      </c>
      <c r="Z428" s="2">
        <f>ROW()</f>
        <v>428</v>
      </c>
      <c r="AA428" t="b">
        <f t="shared" si="165"/>
        <v>1</v>
      </c>
      <c r="AB428" s="4">
        <f t="shared" si="158"/>
        <v>17.78</v>
      </c>
      <c r="AC428" s="4" t="e">
        <f t="shared" si="166"/>
        <v>#N/A</v>
      </c>
      <c r="AD428" t="b">
        <f t="shared" si="167"/>
        <v>1</v>
      </c>
      <c r="AE428" s="2">
        <v>2</v>
      </c>
      <c r="AF428" s="4">
        <f t="shared" si="168"/>
        <v>-0.15000000000000036</v>
      </c>
      <c r="AG428" s="4">
        <f t="shared" si="169"/>
        <v>0.15000000000000036</v>
      </c>
      <c r="AH428" s="4">
        <f t="shared" si="174"/>
        <v>0.25166666666666576</v>
      </c>
      <c r="AI428" s="4" t="e">
        <f t="shared" si="170"/>
        <v>#N/A</v>
      </c>
      <c r="AJ428" s="2" t="str">
        <f t="shared" si="171"/>
        <v>August</v>
      </c>
      <c r="AK428" s="2" t="str">
        <f t="shared" si="172"/>
        <v>02</v>
      </c>
      <c r="AL428" s="81">
        <f t="shared" si="173"/>
        <v>2.4237037037037039</v>
      </c>
      <c r="AM428" s="81">
        <f>IF(AJ428='1Month'!$A$3,AL428,NA())</f>
        <v>2.4237037037037039</v>
      </c>
    </row>
    <row r="429" spans="1:39">
      <c r="A429" s="76">
        <v>43314</v>
      </c>
      <c r="B429" s="67">
        <v>0.42717592592592596</v>
      </c>
      <c r="C429" s="77">
        <v>43314</v>
      </c>
      <c r="D429" s="67">
        <v>0.13550925925925925</v>
      </c>
      <c r="E429" s="68">
        <v>13.8</v>
      </c>
      <c r="F429" s="68">
        <v>4.9400000000000004</v>
      </c>
      <c r="G429" s="69">
        <v>17.73</v>
      </c>
      <c r="I429" s="69">
        <v>-62</v>
      </c>
      <c r="J429" s="69">
        <v>50.420999999999999</v>
      </c>
      <c r="K429" s="70">
        <v>73.5</v>
      </c>
      <c r="L429" s="4">
        <f t="shared" si="150"/>
        <v>17.62</v>
      </c>
      <c r="M429" s="80">
        <f t="shared" si="151"/>
        <v>43314.427175925928</v>
      </c>
      <c r="N429">
        <f t="shared" si="152"/>
        <v>2458332.5</v>
      </c>
      <c r="O429">
        <f t="shared" si="153"/>
        <v>10.252222222222223</v>
      </c>
      <c r="P429">
        <f t="shared" si="159"/>
        <v>0.18583162217659138</v>
      </c>
      <c r="Q429">
        <f t="shared" si="160"/>
        <v>462.98310040386804</v>
      </c>
      <c r="R429">
        <f t="shared" si="161"/>
        <v>6.9831004038680362</v>
      </c>
      <c r="S429" s="10">
        <f t="shared" si="154"/>
        <v>23.545904803868037</v>
      </c>
      <c r="T429" s="4">
        <f t="shared" si="162"/>
        <v>17.526000000000003</v>
      </c>
      <c r="U429" s="4">
        <f t="shared" si="163"/>
        <v>0.19039999999999893</v>
      </c>
      <c r="V429" s="4">
        <f t="shared" si="155"/>
        <v>17.635000000000002</v>
      </c>
      <c r="W429" s="4">
        <f t="shared" si="156"/>
        <v>17.830000000000002</v>
      </c>
      <c r="X429" s="4">
        <f t="shared" si="157"/>
        <v>17.05</v>
      </c>
      <c r="Y429" s="4">
        <f t="shared" si="164"/>
        <v>0.78000000000000114</v>
      </c>
      <c r="Z429" s="2">
        <f>ROW()</f>
        <v>429</v>
      </c>
      <c r="AA429" t="b">
        <f t="shared" si="165"/>
        <v>1</v>
      </c>
      <c r="AB429" s="4">
        <f t="shared" si="158"/>
        <v>17.62</v>
      </c>
      <c r="AC429" s="4" t="e">
        <f t="shared" si="166"/>
        <v>#N/A</v>
      </c>
      <c r="AD429" t="b">
        <f t="shared" si="167"/>
        <v>1</v>
      </c>
      <c r="AE429" s="2">
        <v>2</v>
      </c>
      <c r="AF429" s="4">
        <f t="shared" si="168"/>
        <v>-0.39000000000000057</v>
      </c>
      <c r="AG429" s="4">
        <f t="shared" si="169"/>
        <v>0.39000000000000057</v>
      </c>
      <c r="AH429" s="4">
        <f t="shared" si="174"/>
        <v>0.26333333333333275</v>
      </c>
      <c r="AI429" s="4" t="e">
        <f t="shared" si="170"/>
        <v>#N/A</v>
      </c>
      <c r="AJ429" s="2" t="str">
        <f t="shared" si="171"/>
        <v>August</v>
      </c>
      <c r="AK429" s="2" t="str">
        <f t="shared" si="172"/>
        <v>02</v>
      </c>
      <c r="AL429" s="81">
        <f t="shared" si="173"/>
        <v>2.4271759259259258</v>
      </c>
      <c r="AM429" s="81">
        <f>IF(AJ429='1Month'!$A$3,AL429,NA())</f>
        <v>2.4271759259259258</v>
      </c>
    </row>
    <row r="430" spans="1:39">
      <c r="A430" s="76">
        <v>43314</v>
      </c>
      <c r="B430" s="67">
        <v>0.43064814814814811</v>
      </c>
      <c r="C430" s="77">
        <v>43314</v>
      </c>
      <c r="D430" s="67">
        <v>0.13898148148148148</v>
      </c>
      <c r="E430" s="68">
        <v>13.8</v>
      </c>
      <c r="F430" s="68">
        <v>4.9400000000000004</v>
      </c>
      <c r="G430" s="69">
        <v>17.760000000000002</v>
      </c>
      <c r="I430" s="69">
        <v>-62</v>
      </c>
      <c r="J430" s="69">
        <v>50.948999999999998</v>
      </c>
      <c r="K430" s="70">
        <v>73.400000000000006</v>
      </c>
      <c r="L430" s="4">
        <f t="shared" si="150"/>
        <v>17.650000000000002</v>
      </c>
      <c r="M430" s="80">
        <f t="shared" si="151"/>
        <v>43314.430648148147</v>
      </c>
      <c r="N430">
        <f t="shared" si="152"/>
        <v>2458332.5</v>
      </c>
      <c r="O430">
        <f t="shared" si="153"/>
        <v>10.335555555555555</v>
      </c>
      <c r="P430">
        <f t="shared" si="159"/>
        <v>0.18583162217659138</v>
      </c>
      <c r="Q430">
        <f t="shared" si="160"/>
        <v>463.06666189630971</v>
      </c>
      <c r="R430">
        <f t="shared" si="161"/>
        <v>7.0666618963097108</v>
      </c>
      <c r="S430" s="10">
        <f t="shared" si="154"/>
        <v>23.629466296309712</v>
      </c>
      <c r="T430" s="4">
        <f t="shared" si="162"/>
        <v>17.336000000000002</v>
      </c>
      <c r="U430" s="4">
        <f t="shared" si="163"/>
        <v>0.31679999999999992</v>
      </c>
      <c r="V430" s="4">
        <f t="shared" si="155"/>
        <v>17.575000000000003</v>
      </c>
      <c r="W430" s="4">
        <f t="shared" si="156"/>
        <v>17.78</v>
      </c>
      <c r="X430" s="4">
        <f t="shared" si="157"/>
        <v>16.830000000000002</v>
      </c>
      <c r="Y430" s="4">
        <f t="shared" si="164"/>
        <v>0.94999999999999929</v>
      </c>
      <c r="Z430" s="2">
        <f>ROW()</f>
        <v>430</v>
      </c>
      <c r="AA430" t="b">
        <f t="shared" si="165"/>
        <v>1</v>
      </c>
      <c r="AB430" s="4">
        <f t="shared" si="158"/>
        <v>17.650000000000002</v>
      </c>
      <c r="AC430" s="4" t="e">
        <f t="shared" si="166"/>
        <v>#N/A</v>
      </c>
      <c r="AD430" t="b">
        <f t="shared" si="167"/>
        <v>1</v>
      </c>
      <c r="AE430" s="2">
        <v>2</v>
      </c>
      <c r="AF430" s="4">
        <f t="shared" si="168"/>
        <v>-0.47499999999999964</v>
      </c>
      <c r="AG430" s="4">
        <f t="shared" si="169"/>
        <v>0.47499999999999964</v>
      </c>
      <c r="AH430" s="4">
        <f t="shared" si="174"/>
        <v>0.29486111111111085</v>
      </c>
      <c r="AI430" s="4" t="e">
        <f t="shared" si="170"/>
        <v>#N/A</v>
      </c>
      <c r="AJ430" s="2" t="str">
        <f t="shared" si="171"/>
        <v>August</v>
      </c>
      <c r="AK430" s="2" t="str">
        <f t="shared" si="172"/>
        <v>02</v>
      </c>
      <c r="AL430" s="81">
        <f t="shared" si="173"/>
        <v>2.4306481481481481</v>
      </c>
      <c r="AM430" s="81">
        <f>IF(AJ430='1Month'!$A$3,AL430,NA())</f>
        <v>2.4306481481481481</v>
      </c>
    </row>
    <row r="431" spans="1:39">
      <c r="A431" s="76">
        <v>43314</v>
      </c>
      <c r="B431" s="67">
        <v>0.43412037037037038</v>
      </c>
      <c r="C431" s="77">
        <v>43314</v>
      </c>
      <c r="D431" s="67">
        <v>0.14245370370370369</v>
      </c>
      <c r="E431" s="68">
        <v>13.5</v>
      </c>
      <c r="F431" s="68">
        <v>4.9400000000000004</v>
      </c>
      <c r="G431" s="69">
        <v>17.64</v>
      </c>
      <c r="I431" s="69">
        <v>-62.1</v>
      </c>
      <c r="J431" s="69">
        <v>51.451999999999998</v>
      </c>
      <c r="K431" s="70">
        <v>73.400000000000006</v>
      </c>
      <c r="L431" s="4">
        <f t="shared" si="150"/>
        <v>17.53</v>
      </c>
      <c r="M431" s="80">
        <f t="shared" si="151"/>
        <v>43314.434120370373</v>
      </c>
      <c r="N431">
        <f t="shared" si="152"/>
        <v>2458332.5</v>
      </c>
      <c r="O431">
        <f t="shared" si="153"/>
        <v>10.418888888888889</v>
      </c>
      <c r="P431">
        <f t="shared" si="159"/>
        <v>0.18583162217659138</v>
      </c>
      <c r="Q431">
        <f t="shared" si="160"/>
        <v>463.15022338875139</v>
      </c>
      <c r="R431">
        <f t="shared" si="161"/>
        <v>7.1502233887513853</v>
      </c>
      <c r="S431" s="10">
        <f t="shared" si="154"/>
        <v>23.713027788751386</v>
      </c>
      <c r="T431" s="4">
        <f t="shared" si="162"/>
        <v>17.218</v>
      </c>
      <c r="U431" s="4">
        <f t="shared" si="163"/>
        <v>0.29759999999999992</v>
      </c>
      <c r="V431" s="4">
        <f t="shared" si="155"/>
        <v>17.29</v>
      </c>
      <c r="W431" s="4">
        <f t="shared" si="156"/>
        <v>17.650000000000002</v>
      </c>
      <c r="X431" s="4">
        <f t="shared" si="157"/>
        <v>16.830000000000002</v>
      </c>
      <c r="Y431" s="4">
        <f t="shared" si="164"/>
        <v>0.82000000000000028</v>
      </c>
      <c r="Z431" s="2">
        <f>ROW()</f>
        <v>431</v>
      </c>
      <c r="AA431" t="b">
        <f t="shared" si="165"/>
        <v>1</v>
      </c>
      <c r="AB431" s="4">
        <f t="shared" si="158"/>
        <v>17.53</v>
      </c>
      <c r="AC431" s="4" t="e">
        <f t="shared" si="166"/>
        <v>#N/A</v>
      </c>
      <c r="AD431" t="b">
        <f t="shared" si="167"/>
        <v>1</v>
      </c>
      <c r="AE431" s="2">
        <v>2</v>
      </c>
      <c r="AF431" s="4">
        <f t="shared" si="168"/>
        <v>-0.41000000000000014</v>
      </c>
      <c r="AG431" s="4">
        <f t="shared" si="169"/>
        <v>0.41000000000000014</v>
      </c>
      <c r="AH431" s="4">
        <f t="shared" si="174"/>
        <v>0.31083333333333368</v>
      </c>
      <c r="AI431" s="4" t="e">
        <f t="shared" si="170"/>
        <v>#N/A</v>
      </c>
      <c r="AJ431" s="2" t="str">
        <f t="shared" si="171"/>
        <v>August</v>
      </c>
      <c r="AK431" s="2" t="str">
        <f t="shared" si="172"/>
        <v>02</v>
      </c>
      <c r="AL431" s="81">
        <f t="shared" si="173"/>
        <v>2.4341203703703704</v>
      </c>
      <c r="AM431" s="81">
        <f>IF(AJ431='1Month'!$A$3,AL431,NA())</f>
        <v>2.4341203703703704</v>
      </c>
    </row>
    <row r="432" spans="1:39">
      <c r="A432" s="76">
        <v>43314</v>
      </c>
      <c r="B432" s="67">
        <v>0.43759259259259259</v>
      </c>
      <c r="C432" s="77">
        <v>43314</v>
      </c>
      <c r="D432" s="67">
        <v>0.14592592592592593</v>
      </c>
      <c r="E432" s="68">
        <v>13.5</v>
      </c>
      <c r="F432" s="68">
        <v>4.9400000000000004</v>
      </c>
      <c r="G432" s="69">
        <v>17.16</v>
      </c>
      <c r="I432" s="69">
        <v>-62.1</v>
      </c>
      <c r="J432" s="69">
        <v>51.927</v>
      </c>
      <c r="K432" s="70">
        <v>73.400000000000006</v>
      </c>
      <c r="L432" s="4">
        <f t="shared" si="150"/>
        <v>17.05</v>
      </c>
      <c r="M432" s="80">
        <f t="shared" si="151"/>
        <v>43314.437592592592</v>
      </c>
      <c r="N432">
        <f t="shared" si="152"/>
        <v>2458332.5</v>
      </c>
      <c r="O432">
        <f t="shared" si="153"/>
        <v>10.502222222222223</v>
      </c>
      <c r="P432">
        <f t="shared" si="159"/>
        <v>0.18583162217659138</v>
      </c>
      <c r="Q432">
        <f t="shared" si="160"/>
        <v>463.23378488119306</v>
      </c>
      <c r="R432">
        <f t="shared" si="161"/>
        <v>7.2337848811930598</v>
      </c>
      <c r="S432" s="10">
        <f t="shared" si="154"/>
        <v>23.796589281193061</v>
      </c>
      <c r="T432" s="4">
        <f t="shared" si="162"/>
        <v>17.145999999999997</v>
      </c>
      <c r="U432" s="4">
        <f t="shared" si="163"/>
        <v>0.21119999999999878</v>
      </c>
      <c r="V432" s="4">
        <f t="shared" si="155"/>
        <v>17.170000000000002</v>
      </c>
      <c r="W432" s="4">
        <f t="shared" si="156"/>
        <v>17.650000000000002</v>
      </c>
      <c r="X432" s="4">
        <f t="shared" si="157"/>
        <v>16.830000000000002</v>
      </c>
      <c r="Y432" s="4">
        <f t="shared" si="164"/>
        <v>0.82000000000000028</v>
      </c>
      <c r="Z432" s="2">
        <f>ROW()</f>
        <v>432</v>
      </c>
      <c r="AA432" t="b">
        <f t="shared" si="165"/>
        <v>1</v>
      </c>
      <c r="AB432" s="4">
        <f t="shared" si="158"/>
        <v>17.05</v>
      </c>
      <c r="AC432" s="4" t="e">
        <f t="shared" si="166"/>
        <v>#N/A</v>
      </c>
      <c r="AD432" t="b">
        <f t="shared" si="167"/>
        <v>1</v>
      </c>
      <c r="AE432" s="2">
        <v>2</v>
      </c>
      <c r="AF432" s="4">
        <f t="shared" si="168"/>
        <v>-0.41000000000000014</v>
      </c>
      <c r="AG432" s="4">
        <f t="shared" si="169"/>
        <v>0.41000000000000014</v>
      </c>
      <c r="AH432" s="4">
        <f t="shared" si="174"/>
        <v>0.30999999999999989</v>
      </c>
      <c r="AI432" s="4" t="e">
        <f t="shared" si="170"/>
        <v>#N/A</v>
      </c>
      <c r="AJ432" s="2" t="str">
        <f t="shared" si="171"/>
        <v>August</v>
      </c>
      <c r="AK432" s="2" t="str">
        <f t="shared" si="172"/>
        <v>02</v>
      </c>
      <c r="AL432" s="81">
        <f t="shared" si="173"/>
        <v>2.4375925925925928</v>
      </c>
      <c r="AM432" s="81">
        <f>IF(AJ432='1Month'!$A$3,AL432,NA())</f>
        <v>2.4375925925925928</v>
      </c>
    </row>
    <row r="433" spans="1:39">
      <c r="A433" s="76">
        <v>43314</v>
      </c>
      <c r="B433" s="67">
        <v>0.4410648148148148</v>
      </c>
      <c r="C433" s="77">
        <v>43314</v>
      </c>
      <c r="D433" s="67">
        <v>0.14939814814814814</v>
      </c>
      <c r="E433" s="68">
        <v>13.5</v>
      </c>
      <c r="F433" s="68">
        <v>4.9400000000000004</v>
      </c>
      <c r="G433" s="69">
        <v>16.940000000000001</v>
      </c>
      <c r="I433" s="69">
        <v>-62.2</v>
      </c>
      <c r="J433" s="69">
        <v>52.375</v>
      </c>
      <c r="K433" s="70">
        <v>73.400000000000006</v>
      </c>
      <c r="L433" s="4">
        <f t="shared" si="150"/>
        <v>16.830000000000002</v>
      </c>
      <c r="M433" s="80">
        <f t="shared" si="151"/>
        <v>43314.441064814811</v>
      </c>
      <c r="N433">
        <f t="shared" si="152"/>
        <v>2458332.5</v>
      </c>
      <c r="O433">
        <f t="shared" si="153"/>
        <v>10.585555555555555</v>
      </c>
      <c r="P433">
        <f t="shared" si="159"/>
        <v>0.18583162217659138</v>
      </c>
      <c r="Q433">
        <f t="shared" si="160"/>
        <v>463.31734637363473</v>
      </c>
      <c r="R433">
        <f t="shared" si="161"/>
        <v>7.3173463736347344</v>
      </c>
      <c r="S433" s="10">
        <f t="shared" si="154"/>
        <v>23.880150773634735</v>
      </c>
      <c r="T433" s="4">
        <f t="shared" si="162"/>
        <v>17.052</v>
      </c>
      <c r="U433" s="4">
        <f t="shared" si="163"/>
        <v>9.839999999999946E-2</v>
      </c>
      <c r="V433" s="4">
        <f t="shared" si="155"/>
        <v>17.055</v>
      </c>
      <c r="W433" s="4">
        <f t="shared" si="156"/>
        <v>17.53</v>
      </c>
      <c r="X433" s="4">
        <f t="shared" si="157"/>
        <v>16.830000000000002</v>
      </c>
      <c r="Y433" s="4">
        <f t="shared" si="164"/>
        <v>0.69999999999999929</v>
      </c>
      <c r="Z433" s="2">
        <f>ROW()</f>
        <v>433</v>
      </c>
      <c r="AA433" t="b">
        <f t="shared" si="165"/>
        <v>1</v>
      </c>
      <c r="AB433" s="4">
        <f t="shared" si="158"/>
        <v>16.830000000000002</v>
      </c>
      <c r="AC433" s="4" t="e">
        <f t="shared" si="166"/>
        <v>#N/A</v>
      </c>
      <c r="AD433" t="b">
        <f t="shared" si="167"/>
        <v>1</v>
      </c>
      <c r="AE433" s="2">
        <v>2</v>
      </c>
      <c r="AF433" s="4">
        <f t="shared" si="168"/>
        <v>-0.34999999999999964</v>
      </c>
      <c r="AG433" s="4">
        <f t="shared" si="169"/>
        <v>0.34999999999999964</v>
      </c>
      <c r="AH433" s="4">
        <f t="shared" si="174"/>
        <v>0.26861111111111136</v>
      </c>
      <c r="AI433" s="4" t="e">
        <f t="shared" si="170"/>
        <v>#N/A</v>
      </c>
      <c r="AJ433" s="2" t="str">
        <f t="shared" si="171"/>
        <v>August</v>
      </c>
      <c r="AK433" s="2" t="str">
        <f t="shared" si="172"/>
        <v>02</v>
      </c>
      <c r="AL433" s="81">
        <f t="shared" si="173"/>
        <v>2.4410648148148146</v>
      </c>
      <c r="AM433" s="81">
        <f>IF(AJ433='1Month'!$A$3,AL433,NA())</f>
        <v>2.4410648148148146</v>
      </c>
    </row>
    <row r="434" spans="1:39">
      <c r="A434" s="76">
        <v>43314</v>
      </c>
      <c r="B434" s="67">
        <v>0.44453703703703701</v>
      </c>
      <c r="C434" s="77">
        <v>43314</v>
      </c>
      <c r="D434" s="67">
        <v>0.15287037037037035</v>
      </c>
      <c r="E434" s="68">
        <v>13.5</v>
      </c>
      <c r="F434" s="68">
        <v>4.9400000000000004</v>
      </c>
      <c r="G434" s="69">
        <v>17.14</v>
      </c>
      <c r="I434" s="69">
        <v>-62.2</v>
      </c>
      <c r="J434" s="69">
        <v>52.793999999999997</v>
      </c>
      <c r="K434" s="70">
        <v>73.3</v>
      </c>
      <c r="L434" s="4">
        <f t="shared" si="150"/>
        <v>17.03</v>
      </c>
      <c r="M434" s="80">
        <f t="shared" si="151"/>
        <v>43314.444537037038</v>
      </c>
      <c r="N434">
        <f t="shared" si="152"/>
        <v>2458332.5</v>
      </c>
      <c r="O434">
        <f t="shared" si="153"/>
        <v>10.668888888888889</v>
      </c>
      <c r="P434">
        <f t="shared" si="159"/>
        <v>0.18583162217659138</v>
      </c>
      <c r="Q434">
        <f t="shared" si="160"/>
        <v>463.40090786607635</v>
      </c>
      <c r="R434">
        <f t="shared" si="161"/>
        <v>7.4009078660763521</v>
      </c>
      <c r="S434" s="10">
        <f t="shared" si="154"/>
        <v>23.963712266076353</v>
      </c>
      <c r="T434" s="4">
        <f t="shared" si="162"/>
        <v>17.045999999999999</v>
      </c>
      <c r="U434" s="4">
        <f t="shared" si="163"/>
        <v>0.10319999999999965</v>
      </c>
      <c r="V434" s="4">
        <f t="shared" si="155"/>
        <v>17.04</v>
      </c>
      <c r="W434" s="4">
        <f t="shared" si="156"/>
        <v>17.29</v>
      </c>
      <c r="X434" s="4">
        <f t="shared" si="157"/>
        <v>16.830000000000002</v>
      </c>
      <c r="Y434" s="4">
        <f t="shared" si="164"/>
        <v>0.4599999999999973</v>
      </c>
      <c r="Z434" s="2">
        <f>ROW()</f>
        <v>434</v>
      </c>
      <c r="AA434" t="b">
        <f t="shared" si="165"/>
        <v>1</v>
      </c>
      <c r="AB434" s="4">
        <f t="shared" si="158"/>
        <v>17.03</v>
      </c>
      <c r="AC434" s="4" t="e">
        <f t="shared" si="166"/>
        <v>#N/A</v>
      </c>
      <c r="AD434" t="b">
        <f t="shared" si="167"/>
        <v>1</v>
      </c>
      <c r="AE434" s="2">
        <v>2</v>
      </c>
      <c r="AF434" s="4">
        <f t="shared" si="168"/>
        <v>-0.22999999999999865</v>
      </c>
      <c r="AG434" s="4">
        <f t="shared" si="169"/>
        <v>0.22999999999999865</v>
      </c>
      <c r="AH434" s="4">
        <f t="shared" si="174"/>
        <v>0.21277777777777759</v>
      </c>
      <c r="AI434" s="4" t="e">
        <f t="shared" si="170"/>
        <v>#N/A</v>
      </c>
      <c r="AJ434" s="2" t="str">
        <f t="shared" si="171"/>
        <v>August</v>
      </c>
      <c r="AK434" s="2" t="str">
        <f t="shared" si="172"/>
        <v>02</v>
      </c>
      <c r="AL434" s="81">
        <f t="shared" si="173"/>
        <v>2.444537037037037</v>
      </c>
      <c r="AM434" s="81">
        <f>IF(AJ434='1Month'!$A$3,AL434,NA())</f>
        <v>2.444537037037037</v>
      </c>
    </row>
    <row r="435" spans="1:39">
      <c r="A435" s="76">
        <v>43314</v>
      </c>
      <c r="B435" s="67">
        <v>0.44800925925925927</v>
      </c>
      <c r="C435" s="77">
        <v>43314</v>
      </c>
      <c r="D435" s="67">
        <v>0.15634259259259259</v>
      </c>
      <c r="E435" s="68">
        <v>13.2</v>
      </c>
      <c r="F435" s="68">
        <v>4.9400000000000004</v>
      </c>
      <c r="G435" s="69">
        <v>17.399999999999999</v>
      </c>
      <c r="I435" s="69">
        <v>-62.2</v>
      </c>
      <c r="J435" s="69">
        <v>53.183</v>
      </c>
      <c r="K435" s="70">
        <v>73.3</v>
      </c>
      <c r="L435" s="4">
        <f t="shared" si="150"/>
        <v>17.29</v>
      </c>
      <c r="M435" s="80">
        <f t="shared" si="151"/>
        <v>43314.448009259257</v>
      </c>
      <c r="N435">
        <f t="shared" si="152"/>
        <v>2458332.5</v>
      </c>
      <c r="O435">
        <f t="shared" si="153"/>
        <v>10.752222222222223</v>
      </c>
      <c r="P435">
        <f t="shared" si="159"/>
        <v>0.18583162217659138</v>
      </c>
      <c r="Q435">
        <f t="shared" si="160"/>
        <v>463.48446935851803</v>
      </c>
      <c r="R435">
        <f t="shared" si="161"/>
        <v>7.4844693585180266</v>
      </c>
      <c r="S435" s="10">
        <f t="shared" si="154"/>
        <v>4.7273758518026732E-2</v>
      </c>
      <c r="T435" s="4">
        <f t="shared" si="162"/>
        <v>17.086000000000002</v>
      </c>
      <c r="U435" s="4">
        <f t="shared" si="163"/>
        <v>8.1600000000000256E-2</v>
      </c>
      <c r="V435" s="4">
        <f t="shared" si="155"/>
        <v>17.03</v>
      </c>
      <c r="W435" s="4">
        <f t="shared" si="156"/>
        <v>17.29</v>
      </c>
      <c r="X435" s="4">
        <f t="shared" si="157"/>
        <v>16.830000000000002</v>
      </c>
      <c r="Y435" s="4">
        <f t="shared" si="164"/>
        <v>0.4599999999999973</v>
      </c>
      <c r="Z435" s="2">
        <f>ROW()</f>
        <v>435</v>
      </c>
      <c r="AA435" t="b">
        <f t="shared" si="165"/>
        <v>1</v>
      </c>
      <c r="AB435" s="4">
        <f t="shared" si="158"/>
        <v>17.29</v>
      </c>
      <c r="AC435" s="4" t="e">
        <f t="shared" si="166"/>
        <v>#N/A</v>
      </c>
      <c r="AD435" t="b">
        <f t="shared" si="167"/>
        <v>1</v>
      </c>
      <c r="AE435" s="2">
        <v>2</v>
      </c>
      <c r="AF435" s="4">
        <f t="shared" si="168"/>
        <v>-0.22999999999999865</v>
      </c>
      <c r="AG435" s="4">
        <f t="shared" si="169"/>
        <v>0.22999999999999865</v>
      </c>
      <c r="AH435" s="4">
        <f t="shared" si="174"/>
        <v>0.17916666666666656</v>
      </c>
      <c r="AI435" s="4" t="e">
        <f t="shared" si="170"/>
        <v>#N/A</v>
      </c>
      <c r="AJ435" s="2" t="str">
        <f t="shared" si="171"/>
        <v>August</v>
      </c>
      <c r="AK435" s="2" t="str">
        <f t="shared" si="172"/>
        <v>02</v>
      </c>
      <c r="AL435" s="81">
        <f t="shared" si="173"/>
        <v>2.4480092592592593</v>
      </c>
      <c r="AM435" s="81">
        <f>IF(AJ435='1Month'!$A$3,AL435,NA())</f>
        <v>2.4480092592592593</v>
      </c>
    </row>
    <row r="436" spans="1:39">
      <c r="A436" s="76">
        <v>43314</v>
      </c>
      <c r="B436" s="67">
        <v>0.45148148148148143</v>
      </c>
      <c r="C436" s="77">
        <v>43314</v>
      </c>
      <c r="D436" s="67">
        <v>0.15981481481481483</v>
      </c>
      <c r="E436" s="68">
        <v>13.2</v>
      </c>
      <c r="F436" s="68">
        <v>4.9400000000000004</v>
      </c>
      <c r="G436" s="69">
        <v>17.170000000000002</v>
      </c>
      <c r="I436" s="69">
        <v>-62.3</v>
      </c>
      <c r="J436" s="69">
        <v>53.540999999999997</v>
      </c>
      <c r="K436" s="70">
        <v>73.3</v>
      </c>
      <c r="L436" s="4">
        <f t="shared" si="150"/>
        <v>17.060000000000002</v>
      </c>
      <c r="M436" s="80">
        <f t="shared" si="151"/>
        <v>43314.451481481483</v>
      </c>
      <c r="N436">
        <f t="shared" si="152"/>
        <v>2458332.5</v>
      </c>
      <c r="O436">
        <f t="shared" si="153"/>
        <v>10.835555555555555</v>
      </c>
      <c r="P436">
        <f t="shared" si="159"/>
        <v>0.18583162217659138</v>
      </c>
      <c r="Q436">
        <f t="shared" si="160"/>
        <v>463.5680308509597</v>
      </c>
      <c r="R436">
        <f t="shared" si="161"/>
        <v>7.5680308509597012</v>
      </c>
      <c r="S436" s="10">
        <f t="shared" si="154"/>
        <v>0.13083525095970128</v>
      </c>
      <c r="T436" s="4">
        <f t="shared" si="162"/>
        <v>17.106000000000002</v>
      </c>
      <c r="U436" s="4">
        <f t="shared" si="163"/>
        <v>8.3199999999999358E-2</v>
      </c>
      <c r="V436" s="4">
        <f t="shared" si="155"/>
        <v>17.045000000000002</v>
      </c>
      <c r="W436" s="4">
        <f t="shared" si="156"/>
        <v>17.29</v>
      </c>
      <c r="X436" s="4">
        <f t="shared" si="157"/>
        <v>17.02</v>
      </c>
      <c r="Y436" s="4">
        <f t="shared" si="164"/>
        <v>0.26999999999999957</v>
      </c>
      <c r="Z436" s="2">
        <f>ROW()</f>
        <v>436</v>
      </c>
      <c r="AA436" t="b">
        <f t="shared" si="165"/>
        <v>1</v>
      </c>
      <c r="AB436" s="4">
        <f t="shared" si="158"/>
        <v>17.060000000000002</v>
      </c>
      <c r="AC436" s="4" t="e">
        <f t="shared" si="166"/>
        <v>#N/A</v>
      </c>
      <c r="AD436" t="b">
        <f t="shared" si="167"/>
        <v>1</v>
      </c>
      <c r="AE436" s="2">
        <v>2</v>
      </c>
      <c r="AF436" s="4">
        <f t="shared" si="168"/>
        <v>-0.13499999999999979</v>
      </c>
      <c r="AG436" s="4">
        <f t="shared" si="169"/>
        <v>0.13499999999999979</v>
      </c>
      <c r="AH436" s="4">
        <f t="shared" si="174"/>
        <v>0.16555555555555479</v>
      </c>
      <c r="AI436" s="4" t="e">
        <f t="shared" si="170"/>
        <v>#N/A</v>
      </c>
      <c r="AJ436" s="2" t="str">
        <f t="shared" si="171"/>
        <v>August</v>
      </c>
      <c r="AK436" s="2" t="str">
        <f t="shared" si="172"/>
        <v>02</v>
      </c>
      <c r="AL436" s="81">
        <f t="shared" si="173"/>
        <v>2.4514814814814816</v>
      </c>
      <c r="AM436" s="81">
        <f>IF(AJ436='1Month'!$A$3,AL436,NA())</f>
        <v>2.4514814814814816</v>
      </c>
    </row>
    <row r="437" spans="1:39">
      <c r="A437" s="76">
        <v>43314</v>
      </c>
      <c r="B437" s="67">
        <v>0.45495370370370369</v>
      </c>
      <c r="C437" s="77">
        <v>43314</v>
      </c>
      <c r="D437" s="67">
        <v>0.16328703703703704</v>
      </c>
      <c r="E437" s="68">
        <v>13.2</v>
      </c>
      <c r="F437" s="68">
        <v>4.9400000000000004</v>
      </c>
      <c r="G437" s="69">
        <v>17.13</v>
      </c>
      <c r="I437" s="69">
        <v>-62.3</v>
      </c>
      <c r="J437" s="69">
        <v>53.868000000000002</v>
      </c>
      <c r="K437" s="70">
        <v>73.2</v>
      </c>
      <c r="L437" s="4">
        <f t="shared" si="150"/>
        <v>17.02</v>
      </c>
      <c r="M437" s="80">
        <f t="shared" si="151"/>
        <v>43314.454953703702</v>
      </c>
      <c r="N437">
        <f t="shared" si="152"/>
        <v>2458332.5</v>
      </c>
      <c r="O437">
        <f t="shared" si="153"/>
        <v>10.918888888888889</v>
      </c>
      <c r="P437">
        <f t="shared" si="159"/>
        <v>0.18583162217659138</v>
      </c>
      <c r="Q437">
        <f t="shared" si="160"/>
        <v>463.65159234340138</v>
      </c>
      <c r="R437">
        <f t="shared" si="161"/>
        <v>7.6515923434013757</v>
      </c>
      <c r="S437" s="10">
        <f t="shared" si="154"/>
        <v>0.21439674340137582</v>
      </c>
      <c r="T437" s="4">
        <f t="shared" si="162"/>
        <v>17.088000000000001</v>
      </c>
      <c r="U437" s="4">
        <f t="shared" si="163"/>
        <v>6.1599999999999253E-2</v>
      </c>
      <c r="V437" s="4">
        <f t="shared" si="155"/>
        <v>17.094999999999999</v>
      </c>
      <c r="W437" s="4">
        <f t="shared" si="156"/>
        <v>17.29</v>
      </c>
      <c r="X437" s="4">
        <f t="shared" si="157"/>
        <v>17.02</v>
      </c>
      <c r="Y437" s="4">
        <f t="shared" si="164"/>
        <v>0.26999999999999957</v>
      </c>
      <c r="Z437" s="2">
        <f>ROW()</f>
        <v>437</v>
      </c>
      <c r="AA437" t="b">
        <f t="shared" si="165"/>
        <v>1</v>
      </c>
      <c r="AB437" s="4">
        <f t="shared" si="158"/>
        <v>17.02</v>
      </c>
      <c r="AC437" s="4" t="e">
        <f t="shared" si="166"/>
        <v>#N/A</v>
      </c>
      <c r="AD437" t="b">
        <f t="shared" si="167"/>
        <v>1</v>
      </c>
      <c r="AE437" s="2">
        <v>2</v>
      </c>
      <c r="AF437" s="4">
        <f t="shared" si="168"/>
        <v>-0.13499999999999979</v>
      </c>
      <c r="AG437" s="4">
        <f t="shared" si="169"/>
        <v>0.13499999999999979</v>
      </c>
      <c r="AH437" s="4">
        <f t="shared" si="174"/>
        <v>0.1694444444444437</v>
      </c>
      <c r="AI437" s="4" t="e">
        <f t="shared" si="170"/>
        <v>#N/A</v>
      </c>
      <c r="AJ437" s="2" t="str">
        <f t="shared" si="171"/>
        <v>August</v>
      </c>
      <c r="AK437" s="2" t="str">
        <f t="shared" si="172"/>
        <v>02</v>
      </c>
      <c r="AL437" s="81">
        <f t="shared" si="173"/>
        <v>2.4549537037037039</v>
      </c>
      <c r="AM437" s="81">
        <f>IF(AJ437='1Month'!$A$3,AL437,NA())</f>
        <v>2.4549537037037039</v>
      </c>
    </row>
    <row r="438" spans="1:39">
      <c r="A438" s="76">
        <v>43314</v>
      </c>
      <c r="B438" s="67">
        <v>0.45842592592592596</v>
      </c>
      <c r="C438" s="77">
        <v>43314</v>
      </c>
      <c r="D438" s="67">
        <v>0.16675925925925927</v>
      </c>
      <c r="E438" s="68">
        <v>13.2</v>
      </c>
      <c r="F438" s="68">
        <v>4.9400000000000004</v>
      </c>
      <c r="G438" s="69">
        <v>17.14</v>
      </c>
      <c r="I438" s="69">
        <v>-62.4</v>
      </c>
      <c r="J438" s="69">
        <v>54.161000000000001</v>
      </c>
      <c r="K438" s="70">
        <v>73.2</v>
      </c>
      <c r="L438" s="4">
        <f t="shared" si="150"/>
        <v>17.03</v>
      </c>
      <c r="M438" s="80">
        <f t="shared" si="151"/>
        <v>43314.458425925928</v>
      </c>
      <c r="N438">
        <f t="shared" si="152"/>
        <v>2458332.5</v>
      </c>
      <c r="O438">
        <f t="shared" si="153"/>
        <v>11.002222222222223</v>
      </c>
      <c r="P438">
        <f t="shared" si="159"/>
        <v>0.18583162217659138</v>
      </c>
      <c r="Q438">
        <f t="shared" si="160"/>
        <v>463.73515383584305</v>
      </c>
      <c r="R438">
        <f t="shared" si="161"/>
        <v>7.7351538358430503</v>
      </c>
      <c r="S438" s="10">
        <f t="shared" si="154"/>
        <v>0.29795823584305037</v>
      </c>
      <c r="T438" s="4">
        <f t="shared" si="162"/>
        <v>17.131999999999998</v>
      </c>
      <c r="U438" s="4">
        <f t="shared" si="163"/>
        <v>8.6399999999999727E-2</v>
      </c>
      <c r="V438" s="4">
        <f t="shared" si="155"/>
        <v>17.094999999999999</v>
      </c>
      <c r="W438" s="4">
        <f t="shared" si="156"/>
        <v>17.28</v>
      </c>
      <c r="X438" s="4">
        <f t="shared" si="157"/>
        <v>17.02</v>
      </c>
      <c r="Y438" s="4">
        <f t="shared" si="164"/>
        <v>0.26000000000000156</v>
      </c>
      <c r="Z438" s="2">
        <f>ROW()</f>
        <v>438</v>
      </c>
      <c r="AA438" t="b">
        <f t="shared" si="165"/>
        <v>1</v>
      </c>
      <c r="AB438" s="4">
        <f t="shared" si="158"/>
        <v>17.03</v>
      </c>
      <c r="AC438" s="4" t="e">
        <f t="shared" si="166"/>
        <v>#N/A</v>
      </c>
      <c r="AD438" t="b">
        <f t="shared" si="167"/>
        <v>1</v>
      </c>
      <c r="AE438" s="2">
        <v>2</v>
      </c>
      <c r="AF438" s="4">
        <f t="shared" si="168"/>
        <v>-0.13000000000000078</v>
      </c>
      <c r="AG438" s="4">
        <f t="shared" si="169"/>
        <v>0.13000000000000078</v>
      </c>
      <c r="AH438" s="4">
        <f t="shared" si="174"/>
        <v>0.20374999999999943</v>
      </c>
      <c r="AI438" s="4" t="e">
        <f t="shared" si="170"/>
        <v>#N/A</v>
      </c>
      <c r="AJ438" s="2" t="str">
        <f t="shared" si="171"/>
        <v>August</v>
      </c>
      <c r="AK438" s="2" t="str">
        <f t="shared" si="172"/>
        <v>02</v>
      </c>
      <c r="AL438" s="81">
        <f t="shared" si="173"/>
        <v>2.4584259259259258</v>
      </c>
      <c r="AM438" s="81">
        <f>IF(AJ438='1Month'!$A$3,AL438,NA())</f>
        <v>2.4584259259259258</v>
      </c>
    </row>
    <row r="439" spans="1:39">
      <c r="A439" s="76">
        <v>43314</v>
      </c>
      <c r="B439" s="67">
        <v>0.46189814814814811</v>
      </c>
      <c r="C439" s="77">
        <v>43314</v>
      </c>
      <c r="D439" s="67">
        <v>0.17023148148148148</v>
      </c>
      <c r="E439" s="68">
        <v>12.8</v>
      </c>
      <c r="F439" s="68">
        <v>4.9400000000000004</v>
      </c>
      <c r="G439" s="69">
        <v>17.239999999999998</v>
      </c>
      <c r="I439" s="69">
        <v>-62.4</v>
      </c>
      <c r="J439" s="69">
        <v>54.421999999999997</v>
      </c>
      <c r="K439" s="70">
        <v>73.2</v>
      </c>
      <c r="L439" s="4">
        <f t="shared" si="150"/>
        <v>17.13</v>
      </c>
      <c r="M439" s="80">
        <f t="shared" si="151"/>
        <v>43314.461898148147</v>
      </c>
      <c r="N439">
        <f t="shared" si="152"/>
        <v>2458332.5</v>
      </c>
      <c r="O439">
        <f t="shared" si="153"/>
        <v>11.085555555555555</v>
      </c>
      <c r="P439">
        <f t="shared" si="159"/>
        <v>0.18583162217659138</v>
      </c>
      <c r="Q439">
        <f t="shared" si="160"/>
        <v>463.81871532828472</v>
      </c>
      <c r="R439">
        <f t="shared" si="161"/>
        <v>7.8187153282847248</v>
      </c>
      <c r="S439" s="10">
        <f t="shared" si="154"/>
        <v>0.38151972828472491</v>
      </c>
      <c r="T439" s="4">
        <f t="shared" si="162"/>
        <v>17.23</v>
      </c>
      <c r="U439" s="4">
        <f t="shared" si="163"/>
        <v>0.13200000000000073</v>
      </c>
      <c r="V439" s="4">
        <f t="shared" si="155"/>
        <v>17.164999999999999</v>
      </c>
      <c r="W439" s="4">
        <f t="shared" si="156"/>
        <v>17.510000000000002</v>
      </c>
      <c r="X439" s="4">
        <f t="shared" si="157"/>
        <v>17.02</v>
      </c>
      <c r="Y439" s="4">
        <f t="shared" si="164"/>
        <v>0.49000000000000199</v>
      </c>
      <c r="Z439" s="2">
        <f>ROW()</f>
        <v>439</v>
      </c>
      <c r="AA439" t="b">
        <f t="shared" si="165"/>
        <v>1</v>
      </c>
      <c r="AB439" s="4">
        <f t="shared" si="158"/>
        <v>17.13</v>
      </c>
      <c r="AC439" s="4" t="e">
        <f t="shared" si="166"/>
        <v>#N/A</v>
      </c>
      <c r="AD439" t="b">
        <f t="shared" si="167"/>
        <v>1</v>
      </c>
      <c r="AE439" s="2">
        <v>2</v>
      </c>
      <c r="AF439" s="4">
        <f t="shared" si="168"/>
        <v>-0.24500000000000099</v>
      </c>
      <c r="AG439" s="4">
        <f t="shared" si="169"/>
        <v>0.24500000000000099</v>
      </c>
      <c r="AH439" s="4">
        <f t="shared" si="174"/>
        <v>0.21777777777777776</v>
      </c>
      <c r="AI439" s="4" t="e">
        <f t="shared" si="170"/>
        <v>#N/A</v>
      </c>
      <c r="AJ439" s="2" t="str">
        <f t="shared" si="171"/>
        <v>August</v>
      </c>
      <c r="AK439" s="2" t="str">
        <f t="shared" si="172"/>
        <v>02</v>
      </c>
      <c r="AL439" s="81">
        <f t="shared" si="173"/>
        <v>2.4618981481481481</v>
      </c>
      <c r="AM439" s="81">
        <f>IF(AJ439='1Month'!$A$3,AL439,NA())</f>
        <v>2.4618981481481481</v>
      </c>
    </row>
    <row r="440" spans="1:39">
      <c r="A440" s="76">
        <v>43314</v>
      </c>
      <c r="B440" s="67">
        <v>0.46537037037037038</v>
      </c>
      <c r="C440" s="77">
        <v>43314</v>
      </c>
      <c r="D440" s="67">
        <v>0.17370370370370369</v>
      </c>
      <c r="E440" s="68">
        <v>12.8</v>
      </c>
      <c r="F440" s="68">
        <v>4.9400000000000004</v>
      </c>
      <c r="G440" s="69">
        <v>17.309999999999999</v>
      </c>
      <c r="I440" s="69">
        <v>-62.4</v>
      </c>
      <c r="J440" s="69">
        <v>54.648000000000003</v>
      </c>
      <c r="K440" s="70">
        <v>73.099999999999994</v>
      </c>
      <c r="L440" s="4">
        <f t="shared" si="150"/>
        <v>17.2</v>
      </c>
      <c r="M440" s="80">
        <f t="shared" si="151"/>
        <v>43314.465370370373</v>
      </c>
      <c r="N440">
        <f t="shared" si="152"/>
        <v>2458332.5</v>
      </c>
      <c r="O440">
        <f t="shared" si="153"/>
        <v>11.168888888888889</v>
      </c>
      <c r="P440">
        <f t="shared" si="159"/>
        <v>0.18583162217659138</v>
      </c>
      <c r="Q440">
        <f t="shared" si="160"/>
        <v>463.9022768207264</v>
      </c>
      <c r="R440">
        <f t="shared" si="161"/>
        <v>7.9022768207263994</v>
      </c>
      <c r="S440" s="10">
        <f t="shared" si="154"/>
        <v>0.46508122072639946</v>
      </c>
      <c r="T440" s="4">
        <f t="shared" si="162"/>
        <v>17.338000000000001</v>
      </c>
      <c r="U440" s="4">
        <f t="shared" si="163"/>
        <v>0.16160000000000069</v>
      </c>
      <c r="V440" s="4">
        <f t="shared" si="155"/>
        <v>17.240000000000002</v>
      </c>
      <c r="W440" s="4">
        <f t="shared" si="156"/>
        <v>17.57</v>
      </c>
      <c r="X440" s="4">
        <f t="shared" si="157"/>
        <v>17.03</v>
      </c>
      <c r="Y440" s="4">
        <f t="shared" si="164"/>
        <v>0.53999999999999915</v>
      </c>
      <c r="Z440" s="2">
        <f>ROW()</f>
        <v>440</v>
      </c>
      <c r="AA440" t="b">
        <f t="shared" si="165"/>
        <v>1</v>
      </c>
      <c r="AB440" s="4">
        <f t="shared" si="158"/>
        <v>17.2</v>
      </c>
      <c r="AC440" s="4" t="e">
        <f t="shared" si="166"/>
        <v>#N/A</v>
      </c>
      <c r="AD440" t="b">
        <f t="shared" si="167"/>
        <v>1</v>
      </c>
      <c r="AE440" s="2">
        <v>2</v>
      </c>
      <c r="AF440" s="4">
        <f t="shared" si="168"/>
        <v>-0.26999999999999957</v>
      </c>
      <c r="AG440" s="4">
        <f t="shared" si="169"/>
        <v>0.26999999999999957</v>
      </c>
      <c r="AH440" s="4">
        <f t="shared" si="174"/>
        <v>0.23319444444444462</v>
      </c>
      <c r="AI440" s="4" t="e">
        <f t="shared" si="170"/>
        <v>#N/A</v>
      </c>
      <c r="AJ440" s="2" t="str">
        <f t="shared" si="171"/>
        <v>August</v>
      </c>
      <c r="AK440" s="2" t="str">
        <f t="shared" si="172"/>
        <v>02</v>
      </c>
      <c r="AL440" s="81">
        <f t="shared" si="173"/>
        <v>2.4653703703703704</v>
      </c>
      <c r="AM440" s="81">
        <f>IF(AJ440='1Month'!$A$3,AL440,NA())</f>
        <v>2.4653703703703704</v>
      </c>
    </row>
    <row r="441" spans="1:39">
      <c r="A441" s="76">
        <v>43314</v>
      </c>
      <c r="B441" s="67">
        <v>0.46884259259259259</v>
      </c>
      <c r="C441" s="77">
        <v>43314</v>
      </c>
      <c r="D441" s="67">
        <v>0.17717592592592593</v>
      </c>
      <c r="E441" s="68">
        <v>12.5</v>
      </c>
      <c r="F441" s="68">
        <v>4.9400000000000004</v>
      </c>
      <c r="G441" s="69">
        <v>17.39</v>
      </c>
      <c r="I441" s="69">
        <v>-62.5</v>
      </c>
      <c r="J441" s="69">
        <v>54.838999999999999</v>
      </c>
      <c r="K441" s="70">
        <v>73.099999999999994</v>
      </c>
      <c r="L441" s="4">
        <f t="shared" si="150"/>
        <v>17.28</v>
      </c>
      <c r="M441" s="80">
        <f t="shared" si="151"/>
        <v>43314.468842592592</v>
      </c>
      <c r="N441">
        <f t="shared" si="152"/>
        <v>2458332.5</v>
      </c>
      <c r="O441">
        <f t="shared" si="153"/>
        <v>11.252222222222223</v>
      </c>
      <c r="P441">
        <f t="shared" si="159"/>
        <v>0.18583162217659138</v>
      </c>
      <c r="Q441">
        <f t="shared" si="160"/>
        <v>463.98583831316807</v>
      </c>
      <c r="R441">
        <f t="shared" si="161"/>
        <v>7.9858383131680739</v>
      </c>
      <c r="S441" s="10">
        <f t="shared" si="154"/>
        <v>0.548642713168074</v>
      </c>
      <c r="T441" s="4">
        <f t="shared" si="162"/>
        <v>17.443999999999999</v>
      </c>
      <c r="U441" s="4">
        <f t="shared" si="163"/>
        <v>0.16320000000000051</v>
      </c>
      <c r="V441" s="4">
        <f t="shared" si="155"/>
        <v>17.395000000000003</v>
      </c>
      <c r="W441" s="4">
        <f t="shared" si="156"/>
        <v>17.66</v>
      </c>
      <c r="X441" s="4">
        <f t="shared" si="157"/>
        <v>17.13</v>
      </c>
      <c r="Y441" s="4">
        <f t="shared" si="164"/>
        <v>0.53000000000000114</v>
      </c>
      <c r="Z441" s="2">
        <f>ROW()</f>
        <v>441</v>
      </c>
      <c r="AA441" t="b">
        <f t="shared" si="165"/>
        <v>1</v>
      </c>
      <c r="AB441" s="4">
        <f t="shared" si="158"/>
        <v>17.28</v>
      </c>
      <c r="AC441" s="4" t="e">
        <f t="shared" si="166"/>
        <v>#N/A</v>
      </c>
      <c r="AD441" t="b">
        <f t="shared" si="167"/>
        <v>1</v>
      </c>
      <c r="AE441" s="2">
        <v>2</v>
      </c>
      <c r="AF441" s="4">
        <f t="shared" si="168"/>
        <v>-0.26500000000000057</v>
      </c>
      <c r="AG441" s="4">
        <f t="shared" si="169"/>
        <v>0.26500000000000057</v>
      </c>
      <c r="AH441" s="4">
        <f t="shared" si="174"/>
        <v>0.22916666666666696</v>
      </c>
      <c r="AI441" s="4" t="e">
        <f t="shared" si="170"/>
        <v>#N/A</v>
      </c>
      <c r="AJ441" s="2" t="str">
        <f t="shared" si="171"/>
        <v>August</v>
      </c>
      <c r="AK441" s="2" t="str">
        <f t="shared" si="172"/>
        <v>02</v>
      </c>
      <c r="AL441" s="81">
        <f t="shared" si="173"/>
        <v>2.4688425925925928</v>
      </c>
      <c r="AM441" s="81">
        <f>IF(AJ441='1Month'!$A$3,AL441,NA())</f>
        <v>2.4688425925925928</v>
      </c>
    </row>
    <row r="442" spans="1:39">
      <c r="A442" s="76">
        <v>43314</v>
      </c>
      <c r="B442" s="67">
        <v>0.4723148148148148</v>
      </c>
      <c r="C442" s="77">
        <v>43314</v>
      </c>
      <c r="D442" s="67">
        <v>0.18064814814814814</v>
      </c>
      <c r="E442" s="68">
        <v>12.5</v>
      </c>
      <c r="F442" s="68">
        <v>4.9400000000000004</v>
      </c>
      <c r="G442" s="69">
        <v>17.62</v>
      </c>
      <c r="I442" s="69">
        <v>-62.5</v>
      </c>
      <c r="J442" s="69">
        <v>54.994</v>
      </c>
      <c r="K442" s="70">
        <v>73.099999999999994</v>
      </c>
      <c r="L442" s="4">
        <f t="shared" si="150"/>
        <v>17.510000000000002</v>
      </c>
      <c r="M442" s="80">
        <f t="shared" si="151"/>
        <v>43314.472314814811</v>
      </c>
      <c r="N442">
        <f t="shared" si="152"/>
        <v>2458332.5</v>
      </c>
      <c r="O442">
        <f t="shared" si="153"/>
        <v>11.335555555555555</v>
      </c>
      <c r="P442">
        <f t="shared" si="159"/>
        <v>0.18583162217659138</v>
      </c>
      <c r="Q442">
        <f t="shared" si="160"/>
        <v>464.06939980560969</v>
      </c>
      <c r="R442">
        <f t="shared" si="161"/>
        <v>8.0693998056096916</v>
      </c>
      <c r="S442" s="10">
        <f t="shared" si="154"/>
        <v>0.63220420560969171</v>
      </c>
      <c r="T442" s="4">
        <f t="shared" si="162"/>
        <v>17.552000000000003</v>
      </c>
      <c r="U442" s="4">
        <f t="shared" si="163"/>
        <v>0.12559999999999932</v>
      </c>
      <c r="V442" s="4">
        <f t="shared" si="155"/>
        <v>17.54</v>
      </c>
      <c r="W442" s="4">
        <f t="shared" si="156"/>
        <v>17.740000000000002</v>
      </c>
      <c r="X442" s="4">
        <f t="shared" si="157"/>
        <v>17.2</v>
      </c>
      <c r="Y442" s="4">
        <f t="shared" si="164"/>
        <v>0.5400000000000027</v>
      </c>
      <c r="Z442" s="2">
        <f>ROW()</f>
        <v>442</v>
      </c>
      <c r="AA442" t="b">
        <f t="shared" si="165"/>
        <v>1</v>
      </c>
      <c r="AB442" s="4">
        <f t="shared" si="158"/>
        <v>17.510000000000002</v>
      </c>
      <c r="AC442" s="4" t="e">
        <f t="shared" si="166"/>
        <v>#N/A</v>
      </c>
      <c r="AD442" t="b">
        <f t="shared" si="167"/>
        <v>1</v>
      </c>
      <c r="AE442" s="2">
        <v>2</v>
      </c>
      <c r="AF442" s="4">
        <f t="shared" si="168"/>
        <v>-0.27000000000000135</v>
      </c>
      <c r="AG442" s="4">
        <f t="shared" si="169"/>
        <v>0.27000000000000135</v>
      </c>
      <c r="AH442" s="4">
        <f t="shared" si="174"/>
        <v>0.25083333333333374</v>
      </c>
      <c r="AI442" s="4" t="e">
        <f t="shared" si="170"/>
        <v>#N/A</v>
      </c>
      <c r="AJ442" s="2" t="str">
        <f t="shared" si="171"/>
        <v>August</v>
      </c>
      <c r="AK442" s="2" t="str">
        <f t="shared" si="172"/>
        <v>02</v>
      </c>
      <c r="AL442" s="81">
        <f t="shared" si="173"/>
        <v>2.4723148148148146</v>
      </c>
      <c r="AM442" s="81">
        <f>IF(AJ442='1Month'!$A$3,AL442,NA())</f>
        <v>2.4723148148148146</v>
      </c>
    </row>
    <row r="443" spans="1:39">
      <c r="A443" s="76">
        <v>43314</v>
      </c>
      <c r="B443" s="67">
        <v>0.47578703703703701</v>
      </c>
      <c r="C443" s="77">
        <v>43314</v>
      </c>
      <c r="D443" s="67">
        <v>0.18412037037037035</v>
      </c>
      <c r="E443" s="68">
        <v>12.2</v>
      </c>
      <c r="F443" s="68">
        <v>4.9400000000000004</v>
      </c>
      <c r="G443" s="69">
        <v>17.68</v>
      </c>
      <c r="I443" s="69">
        <v>-62.6</v>
      </c>
      <c r="J443" s="69">
        <v>55.113999999999997</v>
      </c>
      <c r="K443" s="70">
        <v>73</v>
      </c>
      <c r="L443" s="4">
        <f t="shared" si="150"/>
        <v>17.57</v>
      </c>
      <c r="M443" s="80">
        <f t="shared" si="151"/>
        <v>43314.475787037038</v>
      </c>
      <c r="N443">
        <f t="shared" si="152"/>
        <v>2458332.5</v>
      </c>
      <c r="O443">
        <f t="shared" si="153"/>
        <v>11.418888888888889</v>
      </c>
      <c r="P443">
        <f t="shared" si="159"/>
        <v>0.18583162217659138</v>
      </c>
      <c r="Q443">
        <f t="shared" si="160"/>
        <v>464.15296129805137</v>
      </c>
      <c r="R443">
        <f t="shared" si="161"/>
        <v>8.1529612980513662</v>
      </c>
      <c r="S443" s="10">
        <f t="shared" si="154"/>
        <v>0.71576569805136625</v>
      </c>
      <c r="T443" s="4">
        <f t="shared" si="162"/>
        <v>17.623999999999999</v>
      </c>
      <c r="U443" s="4">
        <f t="shared" si="163"/>
        <v>6.7200000000000412E-2</v>
      </c>
      <c r="V443" s="4">
        <f t="shared" si="155"/>
        <v>17.605</v>
      </c>
      <c r="W443" s="4">
        <f t="shared" si="156"/>
        <v>17.740000000000002</v>
      </c>
      <c r="X443" s="4">
        <f t="shared" si="157"/>
        <v>17.28</v>
      </c>
      <c r="Y443" s="4">
        <f t="shared" si="164"/>
        <v>0.46000000000000085</v>
      </c>
      <c r="Z443" s="2">
        <f>ROW()</f>
        <v>443</v>
      </c>
      <c r="AA443" t="b">
        <f t="shared" si="165"/>
        <v>1</v>
      </c>
      <c r="AB443" s="4">
        <f t="shared" si="158"/>
        <v>17.57</v>
      </c>
      <c r="AC443" s="4" t="e">
        <f t="shared" si="166"/>
        <v>#N/A</v>
      </c>
      <c r="AD443" t="b">
        <f t="shared" si="167"/>
        <v>1</v>
      </c>
      <c r="AE443" s="2">
        <v>2</v>
      </c>
      <c r="AF443" s="4">
        <f t="shared" si="168"/>
        <v>-0.23000000000000043</v>
      </c>
      <c r="AG443" s="4">
        <f t="shared" si="169"/>
        <v>0.23000000000000043</v>
      </c>
      <c r="AH443" s="4">
        <f t="shared" si="174"/>
        <v>0.34208333333333396</v>
      </c>
      <c r="AI443" s="4" t="e">
        <f t="shared" si="170"/>
        <v>#N/A</v>
      </c>
      <c r="AJ443" s="2" t="str">
        <f t="shared" si="171"/>
        <v>August</v>
      </c>
      <c r="AK443" s="2" t="str">
        <f t="shared" si="172"/>
        <v>02</v>
      </c>
      <c r="AL443" s="81">
        <f t="shared" si="173"/>
        <v>2.475787037037037</v>
      </c>
      <c r="AM443" s="81">
        <f>IF(AJ443='1Month'!$A$3,AL443,NA())</f>
        <v>2.475787037037037</v>
      </c>
    </row>
    <row r="444" spans="1:39">
      <c r="A444" s="76">
        <v>43314</v>
      </c>
      <c r="B444" s="67">
        <v>0.47925925925925927</v>
      </c>
      <c r="C444" s="77">
        <v>43314</v>
      </c>
      <c r="D444" s="67">
        <v>0.18759259259259262</v>
      </c>
      <c r="E444" s="68">
        <v>12.2</v>
      </c>
      <c r="F444" s="68">
        <v>4.9400000000000004</v>
      </c>
      <c r="G444" s="69">
        <v>17.77</v>
      </c>
      <c r="I444" s="69">
        <v>-62.6</v>
      </c>
      <c r="J444" s="69">
        <v>55.197000000000003</v>
      </c>
      <c r="K444" s="70">
        <v>73</v>
      </c>
      <c r="L444" s="4">
        <f t="shared" si="150"/>
        <v>17.66</v>
      </c>
      <c r="M444" s="80">
        <f t="shared" si="151"/>
        <v>43314.479259259257</v>
      </c>
      <c r="N444">
        <f t="shared" si="152"/>
        <v>2458332.5</v>
      </c>
      <c r="O444">
        <f t="shared" si="153"/>
        <v>11.502222222222223</v>
      </c>
      <c r="P444">
        <f t="shared" si="159"/>
        <v>0.18583162217659138</v>
      </c>
      <c r="Q444">
        <f t="shared" si="160"/>
        <v>464.23652279049304</v>
      </c>
      <c r="R444">
        <f t="shared" si="161"/>
        <v>8.2365227904930407</v>
      </c>
      <c r="S444" s="10">
        <f t="shared" si="154"/>
        <v>0.7993271904930408</v>
      </c>
      <c r="T444" s="4">
        <f t="shared" si="162"/>
        <v>17.592000000000002</v>
      </c>
      <c r="U444" s="4">
        <f t="shared" si="163"/>
        <v>0.10559999999999974</v>
      </c>
      <c r="V444" s="4">
        <f t="shared" si="155"/>
        <v>17.605</v>
      </c>
      <c r="W444" s="4">
        <f t="shared" si="156"/>
        <v>17.740000000000002</v>
      </c>
      <c r="X444" s="4">
        <f t="shared" si="157"/>
        <v>17.350000000000001</v>
      </c>
      <c r="Y444" s="4">
        <f t="shared" si="164"/>
        <v>0.39000000000000057</v>
      </c>
      <c r="Z444" s="2">
        <f>ROW()</f>
        <v>444</v>
      </c>
      <c r="AA444" t="b">
        <f t="shared" si="165"/>
        <v>1</v>
      </c>
      <c r="AB444" s="4">
        <f t="shared" si="158"/>
        <v>17.66</v>
      </c>
      <c r="AC444" s="4" t="e">
        <f t="shared" si="166"/>
        <v>#N/A</v>
      </c>
      <c r="AD444" t="b">
        <f t="shared" si="167"/>
        <v>1</v>
      </c>
      <c r="AE444" s="2">
        <v>2</v>
      </c>
      <c r="AF444" s="4">
        <f t="shared" si="168"/>
        <v>-0.19500000000000028</v>
      </c>
      <c r="AG444" s="4">
        <f t="shared" si="169"/>
        <v>0.19500000000000028</v>
      </c>
      <c r="AH444" s="4">
        <f t="shared" si="174"/>
        <v>0.58374999999999932</v>
      </c>
      <c r="AI444" s="4" t="e">
        <f t="shared" si="170"/>
        <v>#N/A</v>
      </c>
      <c r="AJ444" s="2" t="str">
        <f t="shared" si="171"/>
        <v>August</v>
      </c>
      <c r="AK444" s="2" t="str">
        <f t="shared" si="172"/>
        <v>02</v>
      </c>
      <c r="AL444" s="81">
        <f t="shared" si="173"/>
        <v>2.4792592592592593</v>
      </c>
      <c r="AM444" s="81">
        <f>IF(AJ444='1Month'!$A$3,AL444,NA())</f>
        <v>2.4792592592592593</v>
      </c>
    </row>
    <row r="445" spans="1:39">
      <c r="A445" s="76">
        <v>43314</v>
      </c>
      <c r="B445" s="67">
        <v>0.48273148148148143</v>
      </c>
      <c r="C445" s="77">
        <v>43314</v>
      </c>
      <c r="D445" s="67">
        <v>0.19106481481481483</v>
      </c>
      <c r="E445" s="68">
        <v>11.9</v>
      </c>
      <c r="F445" s="68">
        <v>4.9400000000000004</v>
      </c>
      <c r="G445" s="69">
        <v>17.850000000000001</v>
      </c>
      <c r="I445" s="69">
        <v>-62.6</v>
      </c>
      <c r="J445" s="69">
        <v>55.244</v>
      </c>
      <c r="K445" s="70">
        <v>73</v>
      </c>
      <c r="L445" s="4">
        <f t="shared" si="150"/>
        <v>17.740000000000002</v>
      </c>
      <c r="M445" s="80">
        <f t="shared" si="151"/>
        <v>43314.482731481483</v>
      </c>
      <c r="N445">
        <f t="shared" si="152"/>
        <v>2458332.5</v>
      </c>
      <c r="O445">
        <f t="shared" si="153"/>
        <v>11.585555555555555</v>
      </c>
      <c r="P445">
        <f t="shared" si="159"/>
        <v>0.18583162217659138</v>
      </c>
      <c r="Q445">
        <f t="shared" si="160"/>
        <v>464.32008428293472</v>
      </c>
      <c r="R445">
        <f t="shared" si="161"/>
        <v>8.3200842829347152</v>
      </c>
      <c r="S445" s="10">
        <f t="shared" si="154"/>
        <v>0.88288868293471534</v>
      </c>
      <c r="T445" s="4">
        <f t="shared" si="162"/>
        <v>17.438000000000002</v>
      </c>
      <c r="U445" s="4">
        <f t="shared" si="163"/>
        <v>0.29039999999999966</v>
      </c>
      <c r="V445" s="4">
        <f t="shared" si="155"/>
        <v>17.605</v>
      </c>
      <c r="W445" s="4">
        <f t="shared" si="156"/>
        <v>17.740000000000002</v>
      </c>
      <c r="X445" s="4">
        <f t="shared" si="157"/>
        <v>16.8</v>
      </c>
      <c r="Y445" s="4">
        <f t="shared" si="164"/>
        <v>0.94000000000000128</v>
      </c>
      <c r="Z445" s="2">
        <f>ROW()</f>
        <v>445</v>
      </c>
      <c r="AA445" t="b">
        <f t="shared" si="165"/>
        <v>1</v>
      </c>
      <c r="AB445" s="4">
        <f t="shared" si="158"/>
        <v>17.740000000000002</v>
      </c>
      <c r="AC445" s="4" t="e">
        <f t="shared" si="166"/>
        <v>#N/A</v>
      </c>
      <c r="AD445" t="b">
        <f t="shared" si="167"/>
        <v>1</v>
      </c>
      <c r="AE445" s="2">
        <v>2</v>
      </c>
      <c r="AF445" s="4">
        <f t="shared" si="168"/>
        <v>-0.47000000000000064</v>
      </c>
      <c r="AG445" s="4">
        <f t="shared" si="169"/>
        <v>0.47000000000000064</v>
      </c>
      <c r="AH445" s="4">
        <f t="shared" si="174"/>
        <v>0.7605555555555551</v>
      </c>
      <c r="AI445" s="4" t="e">
        <f t="shared" si="170"/>
        <v>#N/A</v>
      </c>
      <c r="AJ445" s="2" t="str">
        <f t="shared" si="171"/>
        <v>August</v>
      </c>
      <c r="AK445" s="2" t="str">
        <f t="shared" si="172"/>
        <v>02</v>
      </c>
      <c r="AL445" s="81">
        <f t="shared" si="173"/>
        <v>2.4827314814814816</v>
      </c>
      <c r="AM445" s="81">
        <f>IF(AJ445='1Month'!$A$3,AL445,NA())</f>
        <v>2.4827314814814816</v>
      </c>
    </row>
    <row r="446" spans="1:39">
      <c r="A446" s="76">
        <v>43314</v>
      </c>
      <c r="B446" s="67">
        <v>0.48620370370370369</v>
      </c>
      <c r="C446" s="77">
        <v>43314</v>
      </c>
      <c r="D446" s="67">
        <v>0.19453703703703704</v>
      </c>
      <c r="E446" s="68">
        <v>11.9</v>
      </c>
      <c r="F446" s="68">
        <v>4.9400000000000004</v>
      </c>
      <c r="G446" s="69">
        <v>17.75</v>
      </c>
      <c r="I446" s="69">
        <v>-62.7</v>
      </c>
      <c r="J446" s="69">
        <v>55.253999999999998</v>
      </c>
      <c r="K446" s="70">
        <v>72.900000000000006</v>
      </c>
      <c r="L446" s="4">
        <f t="shared" si="150"/>
        <v>17.64</v>
      </c>
      <c r="M446" s="80">
        <f t="shared" si="151"/>
        <v>43314.486203703702</v>
      </c>
      <c r="N446">
        <f t="shared" si="152"/>
        <v>2458332.5</v>
      </c>
      <c r="O446">
        <f t="shared" si="153"/>
        <v>11.668888888888889</v>
      </c>
      <c r="P446">
        <f t="shared" si="159"/>
        <v>0.18583162217659138</v>
      </c>
      <c r="Q446">
        <f t="shared" si="160"/>
        <v>464.40364577537639</v>
      </c>
      <c r="R446">
        <f t="shared" si="161"/>
        <v>8.4036457753763898</v>
      </c>
      <c r="S446" s="10">
        <f t="shared" si="154"/>
        <v>0.96645017537638989</v>
      </c>
      <c r="T446" s="4">
        <f t="shared" si="162"/>
        <v>17.106000000000002</v>
      </c>
      <c r="U446" s="4">
        <f t="shared" si="163"/>
        <v>0.5648000000000003</v>
      </c>
      <c r="V446" s="4">
        <f t="shared" si="155"/>
        <v>17.495000000000001</v>
      </c>
      <c r="W446" s="4">
        <f t="shared" si="156"/>
        <v>17.740000000000002</v>
      </c>
      <c r="X446" s="4">
        <f t="shared" si="157"/>
        <v>16</v>
      </c>
      <c r="Y446" s="4">
        <f t="shared" si="164"/>
        <v>1.740000000000002</v>
      </c>
      <c r="Z446" s="2">
        <f>ROW()</f>
        <v>446</v>
      </c>
      <c r="AA446" t="b">
        <f t="shared" si="165"/>
        <v>1</v>
      </c>
      <c r="AB446" s="4">
        <f t="shared" si="158"/>
        <v>17.64</v>
      </c>
      <c r="AC446" s="4" t="e">
        <f t="shared" si="166"/>
        <v>#N/A</v>
      </c>
      <c r="AD446" t="b">
        <f t="shared" si="167"/>
        <v>1</v>
      </c>
      <c r="AE446" s="2">
        <v>2</v>
      </c>
      <c r="AF446" s="4">
        <f t="shared" si="168"/>
        <v>-0.87000000000000099</v>
      </c>
      <c r="AG446" s="4">
        <f t="shared" si="169"/>
        <v>0.87000000000000099</v>
      </c>
      <c r="AH446" s="4">
        <f t="shared" si="174"/>
        <v>0.77472222222222131</v>
      </c>
      <c r="AI446" s="4" t="e">
        <f t="shared" si="170"/>
        <v>#N/A</v>
      </c>
      <c r="AJ446" s="2" t="str">
        <f t="shared" si="171"/>
        <v>August</v>
      </c>
      <c r="AK446" s="2" t="str">
        <f t="shared" si="172"/>
        <v>02</v>
      </c>
      <c r="AL446" s="81">
        <f t="shared" si="173"/>
        <v>2.4862037037037039</v>
      </c>
      <c r="AM446" s="81">
        <f>IF(AJ446='1Month'!$A$3,AL446,NA())</f>
        <v>2.4862037037037039</v>
      </c>
    </row>
    <row r="447" spans="1:39">
      <c r="A447" s="76">
        <v>43314</v>
      </c>
      <c r="B447" s="67">
        <v>0.48967592592592596</v>
      </c>
      <c r="C447" s="77">
        <v>43314</v>
      </c>
      <c r="D447" s="67">
        <v>0.19800925925925927</v>
      </c>
      <c r="E447" s="68">
        <v>11.9</v>
      </c>
      <c r="F447" s="68">
        <v>4.9400000000000004</v>
      </c>
      <c r="G447" s="69">
        <v>17.46</v>
      </c>
      <c r="I447" s="69">
        <v>-62.7</v>
      </c>
      <c r="J447" s="69">
        <v>55.228000000000002</v>
      </c>
      <c r="K447" s="70">
        <v>72.900000000000006</v>
      </c>
      <c r="L447" s="4">
        <f t="shared" si="150"/>
        <v>17.350000000000001</v>
      </c>
      <c r="M447" s="80">
        <f t="shared" si="151"/>
        <v>43314.489675925928</v>
      </c>
      <c r="N447">
        <f t="shared" si="152"/>
        <v>2458332.5</v>
      </c>
      <c r="O447">
        <f t="shared" si="153"/>
        <v>11.752222222222223</v>
      </c>
      <c r="P447">
        <f t="shared" si="159"/>
        <v>0.18583162217659138</v>
      </c>
      <c r="Q447">
        <f t="shared" si="160"/>
        <v>464.48720726781806</v>
      </c>
      <c r="R447">
        <f t="shared" si="161"/>
        <v>8.4872072678180643</v>
      </c>
      <c r="S447" s="10">
        <f t="shared" si="154"/>
        <v>1.0500116678180644</v>
      </c>
      <c r="T447" s="4">
        <f t="shared" si="162"/>
        <v>16.536000000000001</v>
      </c>
      <c r="U447" s="4">
        <f t="shared" si="163"/>
        <v>0.87280000000000013</v>
      </c>
      <c r="V447" s="4">
        <f t="shared" si="155"/>
        <v>17.075000000000003</v>
      </c>
      <c r="W447" s="4">
        <f t="shared" si="156"/>
        <v>17.740000000000002</v>
      </c>
      <c r="X447" s="4">
        <f t="shared" si="157"/>
        <v>14.89</v>
      </c>
      <c r="Y447" s="4">
        <f t="shared" si="164"/>
        <v>2.8500000000000014</v>
      </c>
      <c r="Z447" s="2">
        <f>ROW()</f>
        <v>447</v>
      </c>
      <c r="AA447" t="b">
        <f t="shared" si="165"/>
        <v>1</v>
      </c>
      <c r="AB447" s="4">
        <f t="shared" si="158"/>
        <v>17.350000000000001</v>
      </c>
      <c r="AC447" s="4" t="e">
        <f t="shared" si="166"/>
        <v>#N/A</v>
      </c>
      <c r="AD447" t="b">
        <f t="shared" si="167"/>
        <v>1</v>
      </c>
      <c r="AE447" s="2">
        <v>2</v>
      </c>
      <c r="AF447" s="4">
        <f t="shared" si="168"/>
        <v>-1.4250000000000007</v>
      </c>
      <c r="AG447" s="4">
        <f t="shared" si="169"/>
        <v>1.4250000000000007</v>
      </c>
      <c r="AH447" s="4">
        <f t="shared" si="174"/>
        <v>0.79486111111111146</v>
      </c>
      <c r="AI447" s="4" t="e">
        <f t="shared" si="170"/>
        <v>#N/A</v>
      </c>
      <c r="AJ447" s="2" t="str">
        <f t="shared" si="171"/>
        <v>August</v>
      </c>
      <c r="AK447" s="2" t="str">
        <f t="shared" si="172"/>
        <v>02</v>
      </c>
      <c r="AL447" s="81">
        <f t="shared" si="173"/>
        <v>2.4896759259259258</v>
      </c>
      <c r="AM447" s="81">
        <f>IF(AJ447='1Month'!$A$3,AL447,NA())</f>
        <v>2.4896759259259258</v>
      </c>
    </row>
    <row r="448" spans="1:39">
      <c r="A448" s="76">
        <v>43314</v>
      </c>
      <c r="B448" s="67">
        <v>0.49314814814814811</v>
      </c>
      <c r="C448" s="77">
        <v>43314</v>
      </c>
      <c r="D448" s="67">
        <v>0.20148148148148148</v>
      </c>
      <c r="E448" s="68">
        <v>11.6</v>
      </c>
      <c r="F448" s="68">
        <v>4.9400000000000004</v>
      </c>
      <c r="G448" s="69">
        <v>16.91</v>
      </c>
      <c r="I448" s="69">
        <v>-62.8</v>
      </c>
      <c r="J448" s="69">
        <v>55.164999999999999</v>
      </c>
      <c r="K448" s="70">
        <v>72.900000000000006</v>
      </c>
      <c r="L448" s="4">
        <f t="shared" si="150"/>
        <v>16.8</v>
      </c>
      <c r="M448" s="80">
        <f t="shared" si="151"/>
        <v>43314.493148148147</v>
      </c>
      <c r="N448">
        <f t="shared" si="152"/>
        <v>2458332.5</v>
      </c>
      <c r="O448">
        <f t="shared" si="153"/>
        <v>11.835555555555555</v>
      </c>
      <c r="P448">
        <f t="shared" si="159"/>
        <v>0.18583162217659138</v>
      </c>
      <c r="Q448">
        <f t="shared" si="160"/>
        <v>464.57076876025974</v>
      </c>
      <c r="R448">
        <f t="shared" si="161"/>
        <v>8.5707687602597389</v>
      </c>
      <c r="S448" s="10">
        <f t="shared" si="154"/>
        <v>1.133573160259739</v>
      </c>
      <c r="T448" s="4">
        <f t="shared" si="162"/>
        <v>16.096</v>
      </c>
      <c r="U448" s="4">
        <f t="shared" si="163"/>
        <v>0.78320000000000012</v>
      </c>
      <c r="V448" s="4">
        <f t="shared" si="155"/>
        <v>16.399999999999999</v>
      </c>
      <c r="W448" s="4">
        <f t="shared" si="156"/>
        <v>17.64</v>
      </c>
      <c r="X448" s="4">
        <f t="shared" si="157"/>
        <v>14.89</v>
      </c>
      <c r="Y448" s="4">
        <f t="shared" si="164"/>
        <v>2.75</v>
      </c>
      <c r="Z448" s="2">
        <f>ROW()</f>
        <v>448</v>
      </c>
      <c r="AA448" t="b">
        <f t="shared" si="165"/>
        <v>1</v>
      </c>
      <c r="AB448" s="4">
        <f t="shared" si="158"/>
        <v>16.8</v>
      </c>
      <c r="AC448" s="4" t="e">
        <f t="shared" si="166"/>
        <v>#N/A</v>
      </c>
      <c r="AD448" t="b">
        <f t="shared" si="167"/>
        <v>1</v>
      </c>
      <c r="AE448" s="2">
        <v>2</v>
      </c>
      <c r="AF448" s="4">
        <f t="shared" si="168"/>
        <v>-1.375</v>
      </c>
      <c r="AG448" s="4">
        <f t="shared" si="169"/>
        <v>1.375</v>
      </c>
      <c r="AH448" s="4">
        <f t="shared" si="174"/>
        <v>0.84972222222222182</v>
      </c>
      <c r="AI448" s="4" t="e">
        <f t="shared" si="170"/>
        <v>#N/A</v>
      </c>
      <c r="AJ448" s="2" t="str">
        <f t="shared" si="171"/>
        <v>August</v>
      </c>
      <c r="AK448" s="2" t="str">
        <f t="shared" si="172"/>
        <v>02</v>
      </c>
      <c r="AL448" s="81">
        <f t="shared" si="173"/>
        <v>2.4931481481481481</v>
      </c>
      <c r="AM448" s="81">
        <f>IF(AJ448='1Month'!$A$3,AL448,NA())</f>
        <v>2.4931481481481481</v>
      </c>
    </row>
    <row r="449" spans="1:39">
      <c r="A449" s="76">
        <v>43314</v>
      </c>
      <c r="B449" s="67">
        <v>0.49662037037037038</v>
      </c>
      <c r="C449" s="77">
        <v>43314</v>
      </c>
      <c r="D449" s="67">
        <v>0.20495370370370369</v>
      </c>
      <c r="E449" s="68">
        <v>11.6</v>
      </c>
      <c r="F449" s="68">
        <v>4.9400000000000004</v>
      </c>
      <c r="G449" s="69">
        <v>16.11</v>
      </c>
      <c r="I449" s="69">
        <v>-62.8</v>
      </c>
      <c r="J449" s="69">
        <v>55.064999999999998</v>
      </c>
      <c r="K449" s="70">
        <v>72.900000000000006</v>
      </c>
      <c r="L449" s="4">
        <f t="shared" si="150"/>
        <v>16</v>
      </c>
      <c r="M449" s="80">
        <f t="shared" si="151"/>
        <v>43314.496620370373</v>
      </c>
      <c r="N449">
        <f t="shared" si="152"/>
        <v>2458332.5</v>
      </c>
      <c r="O449">
        <f t="shared" si="153"/>
        <v>11.918888888888889</v>
      </c>
      <c r="P449">
        <f t="shared" si="159"/>
        <v>0.18583162217659138</v>
      </c>
      <c r="Q449">
        <f t="shared" si="160"/>
        <v>464.65433025270136</v>
      </c>
      <c r="R449">
        <f t="shared" si="161"/>
        <v>8.6543302527013566</v>
      </c>
      <c r="S449" s="10">
        <f t="shared" si="154"/>
        <v>1.2171346527013567</v>
      </c>
      <c r="T449" s="4">
        <f t="shared" si="162"/>
        <v>15.941999999999998</v>
      </c>
      <c r="U449" s="4">
        <f t="shared" si="163"/>
        <v>0.62160000000000049</v>
      </c>
      <c r="V449" s="4">
        <f t="shared" si="155"/>
        <v>16.29</v>
      </c>
      <c r="W449" s="4">
        <f t="shared" si="156"/>
        <v>17.350000000000001</v>
      </c>
      <c r="X449" s="4">
        <f t="shared" si="157"/>
        <v>14.89</v>
      </c>
      <c r="Y449" s="4">
        <f t="shared" si="164"/>
        <v>2.4600000000000009</v>
      </c>
      <c r="Z449" s="2">
        <f>ROW()</f>
        <v>449</v>
      </c>
      <c r="AA449" t="b">
        <f t="shared" si="165"/>
        <v>1</v>
      </c>
      <c r="AB449" s="4">
        <f t="shared" si="158"/>
        <v>16</v>
      </c>
      <c r="AC449" s="4" t="e">
        <f t="shared" si="166"/>
        <v>#N/A</v>
      </c>
      <c r="AD449" t="b">
        <f t="shared" si="167"/>
        <v>1</v>
      </c>
      <c r="AE449" s="2">
        <v>2</v>
      </c>
      <c r="AF449" s="4">
        <f t="shared" si="168"/>
        <v>-1.2300000000000004</v>
      </c>
      <c r="AG449" s="4">
        <f t="shared" si="169"/>
        <v>1.2300000000000004</v>
      </c>
      <c r="AH449" s="4">
        <f t="shared" si="174"/>
        <v>0.94763888888888859</v>
      </c>
      <c r="AI449" s="4" t="e">
        <f t="shared" si="170"/>
        <v>#N/A</v>
      </c>
      <c r="AJ449" s="2" t="str">
        <f t="shared" si="171"/>
        <v>August</v>
      </c>
      <c r="AK449" s="2" t="str">
        <f t="shared" si="172"/>
        <v>02</v>
      </c>
      <c r="AL449" s="81">
        <f t="shared" si="173"/>
        <v>2.4966203703703704</v>
      </c>
      <c r="AM449" s="81">
        <f>IF(AJ449='1Month'!$A$3,AL449,NA())</f>
        <v>2.4966203703703704</v>
      </c>
    </row>
    <row r="450" spans="1:39">
      <c r="A450" s="76">
        <v>43314</v>
      </c>
      <c r="B450" s="67">
        <v>0.50009259259259264</v>
      </c>
      <c r="C450" s="77">
        <v>43314</v>
      </c>
      <c r="D450" s="67">
        <v>0.20842592592592593</v>
      </c>
      <c r="E450" s="68">
        <v>11.6</v>
      </c>
      <c r="F450" s="68">
        <v>4.9400000000000004</v>
      </c>
      <c r="G450" s="69">
        <v>15</v>
      </c>
      <c r="I450" s="69">
        <v>-62.8</v>
      </c>
      <c r="J450" s="69">
        <v>54.929000000000002</v>
      </c>
      <c r="K450" s="70">
        <v>72.8</v>
      </c>
      <c r="L450" s="4">
        <f t="shared" si="150"/>
        <v>14.89</v>
      </c>
      <c r="M450" s="80">
        <f t="shared" si="151"/>
        <v>43314.500092592592</v>
      </c>
      <c r="N450">
        <f t="shared" si="152"/>
        <v>2458332.5</v>
      </c>
      <c r="O450">
        <f t="shared" si="153"/>
        <v>12.002222222222223</v>
      </c>
      <c r="P450">
        <f t="shared" si="159"/>
        <v>0.18583162217659138</v>
      </c>
      <c r="Q450">
        <f t="shared" si="160"/>
        <v>464.73789174514303</v>
      </c>
      <c r="R450">
        <f t="shared" si="161"/>
        <v>8.7378917451430311</v>
      </c>
      <c r="S450" s="10">
        <f t="shared" si="154"/>
        <v>1.3006961451430312</v>
      </c>
      <c r="T450" s="4">
        <f t="shared" si="162"/>
        <v>16.095999999999997</v>
      </c>
      <c r="U450" s="4">
        <f t="shared" si="163"/>
        <v>0.78319999999999934</v>
      </c>
      <c r="V450" s="4">
        <f t="shared" si="155"/>
        <v>16.29</v>
      </c>
      <c r="W450" s="4">
        <f t="shared" si="156"/>
        <v>17.57</v>
      </c>
      <c r="X450" s="4">
        <f t="shared" si="157"/>
        <v>14.89</v>
      </c>
      <c r="Y450" s="4">
        <f t="shared" si="164"/>
        <v>2.6799999999999997</v>
      </c>
      <c r="Z450" s="2">
        <f>ROW()</f>
        <v>450</v>
      </c>
      <c r="AA450" t="b">
        <f t="shared" si="165"/>
        <v>1</v>
      </c>
      <c r="AB450" s="4">
        <f t="shared" si="158"/>
        <v>14.89</v>
      </c>
      <c r="AC450" s="4" t="e">
        <f t="shared" si="166"/>
        <v>#N/A</v>
      </c>
      <c r="AD450" t="b">
        <f t="shared" si="167"/>
        <v>1</v>
      </c>
      <c r="AE450" s="2">
        <v>2</v>
      </c>
      <c r="AF450" s="4">
        <f t="shared" si="168"/>
        <v>-1.3399999999999999</v>
      </c>
      <c r="AG450" s="4">
        <f t="shared" si="169"/>
        <v>1.3399999999999999</v>
      </c>
      <c r="AH450" s="4">
        <f t="shared" si="174"/>
        <v>1.0823611111111118</v>
      </c>
      <c r="AI450" s="4" t="e">
        <f t="shared" si="170"/>
        <v>#N/A</v>
      </c>
      <c r="AJ450" s="2" t="str">
        <f t="shared" si="171"/>
        <v>August</v>
      </c>
      <c r="AK450" s="2" t="str">
        <f t="shared" si="172"/>
        <v>02</v>
      </c>
      <c r="AL450" s="81">
        <f t="shared" si="173"/>
        <v>2.5000925925925928</v>
      </c>
      <c r="AM450" s="81">
        <f>IF(AJ450='1Month'!$A$3,AL450,NA())</f>
        <v>2.5000925925925928</v>
      </c>
    </row>
    <row r="451" spans="1:39">
      <c r="A451" s="76">
        <v>43315</v>
      </c>
      <c r="B451" s="67">
        <v>0.12856481481481483</v>
      </c>
      <c r="C451" s="77">
        <v>43314</v>
      </c>
      <c r="D451" s="67">
        <v>0.83689814814814811</v>
      </c>
      <c r="E451" s="68">
        <v>18</v>
      </c>
      <c r="F451" s="68">
        <v>4.9400000000000004</v>
      </c>
      <c r="G451" s="69">
        <v>15.55</v>
      </c>
      <c r="I451" s="69">
        <v>-70.2</v>
      </c>
      <c r="J451" s="69">
        <v>-32.722000000000001</v>
      </c>
      <c r="K451" s="70">
        <v>67</v>
      </c>
      <c r="L451" s="4">
        <f t="shared" si="150"/>
        <v>15.440000000000001</v>
      </c>
      <c r="M451" s="80">
        <f t="shared" si="151"/>
        <v>43315.128564814811</v>
      </c>
      <c r="N451">
        <f t="shared" si="152"/>
        <v>2458333.5</v>
      </c>
      <c r="O451">
        <f t="shared" si="153"/>
        <v>3.0855555555555556</v>
      </c>
      <c r="P451">
        <f t="shared" si="159"/>
        <v>0.18585900068446271</v>
      </c>
      <c r="Q451">
        <f t="shared" si="160"/>
        <v>455.86252187854217</v>
      </c>
      <c r="R451">
        <f t="shared" si="161"/>
        <v>23.862521878542168</v>
      </c>
      <c r="S451" s="10">
        <f t="shared" si="154"/>
        <v>16.425326278542169</v>
      </c>
      <c r="T451" s="4">
        <f t="shared" si="162"/>
        <v>16.556000000000001</v>
      </c>
      <c r="U451" s="4">
        <f t="shared" si="163"/>
        <v>1.1128</v>
      </c>
      <c r="V451" s="4">
        <f t="shared" si="155"/>
        <v>16.29</v>
      </c>
      <c r="W451" s="4">
        <f t="shared" si="156"/>
        <v>18.3</v>
      </c>
      <c r="X451" s="4">
        <f t="shared" si="157"/>
        <v>14.89</v>
      </c>
      <c r="Y451" s="4">
        <f t="shared" si="164"/>
        <v>3.41</v>
      </c>
      <c r="Z451" s="2">
        <f>ROW()</f>
        <v>451</v>
      </c>
      <c r="AA451" t="b">
        <f t="shared" si="165"/>
        <v>0</v>
      </c>
      <c r="AB451" s="4" t="e">
        <f t="shared" si="158"/>
        <v>#N/A</v>
      </c>
      <c r="AC451" s="4" t="e">
        <f t="shared" si="166"/>
        <v>#N/A</v>
      </c>
      <c r="AD451" t="b">
        <f t="shared" si="167"/>
        <v>1</v>
      </c>
      <c r="AE451" s="2">
        <v>2</v>
      </c>
      <c r="AF451" s="4">
        <f t="shared" si="168"/>
        <v>-1.7050000000000001</v>
      </c>
      <c r="AG451" s="4">
        <f t="shared" si="169"/>
        <v>1.7050000000000001</v>
      </c>
      <c r="AH451" s="4">
        <f t="shared" si="174"/>
        <v>1.263333333333333</v>
      </c>
      <c r="AI451" s="4" t="e">
        <f t="shared" si="170"/>
        <v>#N/A</v>
      </c>
      <c r="AJ451" s="2" t="str">
        <f t="shared" si="171"/>
        <v>August</v>
      </c>
      <c r="AK451" s="2" t="str">
        <f t="shared" si="172"/>
        <v>03</v>
      </c>
      <c r="AL451" s="81">
        <f t="shared" si="173"/>
        <v>3.1285648148148146</v>
      </c>
      <c r="AM451" s="81">
        <f>IF(AJ451='1Month'!$A$3,AL451,NA())</f>
        <v>3.1285648148148146</v>
      </c>
    </row>
    <row r="452" spans="1:39">
      <c r="A452" s="76">
        <v>43315</v>
      </c>
      <c r="B452" s="67">
        <v>0.13203703703703704</v>
      </c>
      <c r="C452" s="77">
        <v>43314</v>
      </c>
      <c r="D452" s="67">
        <v>0.84037037037037043</v>
      </c>
      <c r="E452" s="68">
        <v>18</v>
      </c>
      <c r="F452" s="68">
        <v>4.9400000000000004</v>
      </c>
      <c r="G452" s="69">
        <v>16.690000000000001</v>
      </c>
      <c r="I452" s="69">
        <v>-70.2</v>
      </c>
      <c r="J452" s="69">
        <v>-31.876000000000001</v>
      </c>
      <c r="K452" s="70">
        <v>66.900000000000006</v>
      </c>
      <c r="L452" s="4">
        <f t="shared" si="150"/>
        <v>16.580000000000002</v>
      </c>
      <c r="M452" s="80">
        <f t="shared" si="151"/>
        <v>43315.132037037038</v>
      </c>
      <c r="N452">
        <f t="shared" si="152"/>
        <v>2458333.5</v>
      </c>
      <c r="O452">
        <f t="shared" si="153"/>
        <v>3.1688888888888886</v>
      </c>
      <c r="P452">
        <f t="shared" si="159"/>
        <v>0.18585900068446271</v>
      </c>
      <c r="Q452">
        <f t="shared" si="160"/>
        <v>455.94608337098384</v>
      </c>
      <c r="R452">
        <f t="shared" si="161"/>
        <v>23.946083370983843</v>
      </c>
      <c r="S452" s="10">
        <f t="shared" si="154"/>
        <v>16.508887770983844</v>
      </c>
      <c r="T452" s="4">
        <f t="shared" si="162"/>
        <v>17.374000000000002</v>
      </c>
      <c r="U452" s="4">
        <f t="shared" si="163"/>
        <v>1.0911999999999993</v>
      </c>
      <c r="V452" s="4">
        <f t="shared" si="155"/>
        <v>17.075000000000003</v>
      </c>
      <c r="W452" s="4">
        <f t="shared" si="156"/>
        <v>18.98</v>
      </c>
      <c r="X452" s="4">
        <f t="shared" si="157"/>
        <v>14.89</v>
      </c>
      <c r="Y452" s="4">
        <f t="shared" si="164"/>
        <v>4.09</v>
      </c>
      <c r="Z452" s="2">
        <f>ROW()</f>
        <v>452</v>
      </c>
      <c r="AA452" t="b">
        <f t="shared" si="165"/>
        <v>0</v>
      </c>
      <c r="AB452" s="4" t="e">
        <f t="shared" si="158"/>
        <v>#N/A</v>
      </c>
      <c r="AC452" s="4" t="e">
        <f t="shared" si="166"/>
        <v>#N/A</v>
      </c>
      <c r="AD452" t="b">
        <f t="shared" si="167"/>
        <v>1</v>
      </c>
      <c r="AE452" s="2">
        <v>2</v>
      </c>
      <c r="AF452" s="4">
        <f t="shared" si="168"/>
        <v>-2.0449999999999999</v>
      </c>
      <c r="AG452" s="4">
        <f t="shared" si="169"/>
        <v>2.0449999999999999</v>
      </c>
      <c r="AH452" s="4">
        <f t="shared" si="174"/>
        <v>1.5216666666666663</v>
      </c>
      <c r="AI452" s="4" t="e">
        <f t="shared" si="170"/>
        <v>#N/A</v>
      </c>
      <c r="AJ452" s="2" t="str">
        <f t="shared" si="171"/>
        <v>August</v>
      </c>
      <c r="AK452" s="2" t="str">
        <f t="shared" si="172"/>
        <v>03</v>
      </c>
      <c r="AL452" s="81">
        <f t="shared" si="173"/>
        <v>3.132037037037037</v>
      </c>
      <c r="AM452" s="81">
        <f>IF(AJ452='1Month'!$A$3,AL452,NA())</f>
        <v>3.132037037037037</v>
      </c>
    </row>
    <row r="453" spans="1:39">
      <c r="A453" s="76">
        <v>43315</v>
      </c>
      <c r="B453" s="67">
        <v>0.13550925925925925</v>
      </c>
      <c r="C453" s="77">
        <v>43314</v>
      </c>
      <c r="D453" s="67">
        <v>0.84384259259259264</v>
      </c>
      <c r="E453" s="68">
        <v>17.7</v>
      </c>
      <c r="F453" s="68">
        <v>4.9400000000000004</v>
      </c>
      <c r="G453" s="69">
        <v>17.68</v>
      </c>
      <c r="I453" s="69">
        <v>-70.3</v>
      </c>
      <c r="J453" s="69">
        <v>-31.02</v>
      </c>
      <c r="K453" s="70">
        <v>66.900000000000006</v>
      </c>
      <c r="L453" s="4">
        <f t="shared" si="150"/>
        <v>17.57</v>
      </c>
      <c r="M453" s="80">
        <f t="shared" si="151"/>
        <v>43315.135509259257</v>
      </c>
      <c r="N453">
        <f t="shared" si="152"/>
        <v>2458333.5</v>
      </c>
      <c r="O453">
        <f t="shared" si="153"/>
        <v>3.2522222222222217</v>
      </c>
      <c r="P453">
        <f t="shared" si="159"/>
        <v>0.18585900068446271</v>
      </c>
      <c r="Q453">
        <f t="shared" si="160"/>
        <v>456.02964486342552</v>
      </c>
      <c r="R453">
        <f t="shared" si="161"/>
        <v>2.9644863425517087E-2</v>
      </c>
      <c r="S453" s="10">
        <f t="shared" si="154"/>
        <v>16.592449263425518</v>
      </c>
      <c r="T453" s="4">
        <f t="shared" si="162"/>
        <v>18.206</v>
      </c>
      <c r="U453" s="4">
        <f t="shared" si="163"/>
        <v>0.90480000000000016</v>
      </c>
      <c r="V453" s="4">
        <f t="shared" si="155"/>
        <v>17.935000000000002</v>
      </c>
      <c r="W453" s="4">
        <f t="shared" si="156"/>
        <v>19.600000000000001</v>
      </c>
      <c r="X453" s="4">
        <f t="shared" si="157"/>
        <v>15.440000000000001</v>
      </c>
      <c r="Y453" s="4">
        <f t="shared" si="164"/>
        <v>4.16</v>
      </c>
      <c r="Z453" s="2">
        <f>ROW()</f>
        <v>453</v>
      </c>
      <c r="AA453" t="b">
        <f t="shared" si="165"/>
        <v>0</v>
      </c>
      <c r="AB453" s="4" t="e">
        <f t="shared" si="158"/>
        <v>#N/A</v>
      </c>
      <c r="AC453" s="4" t="e">
        <f t="shared" si="166"/>
        <v>#N/A</v>
      </c>
      <c r="AD453" t="b">
        <f t="shared" si="167"/>
        <v>0</v>
      </c>
      <c r="AE453" s="2">
        <v>2</v>
      </c>
      <c r="AF453" s="4">
        <f t="shared" si="168"/>
        <v>-2.08</v>
      </c>
      <c r="AG453" s="4">
        <f t="shared" si="169"/>
        <v>2.08</v>
      </c>
      <c r="AH453" s="4">
        <f t="shared" si="174"/>
        <v>1.7466666666666664</v>
      </c>
      <c r="AI453" s="4" t="e">
        <f t="shared" si="170"/>
        <v>#N/A</v>
      </c>
      <c r="AJ453" s="2" t="str">
        <f t="shared" si="171"/>
        <v>August</v>
      </c>
      <c r="AK453" s="2" t="str">
        <f t="shared" si="172"/>
        <v>03</v>
      </c>
      <c r="AL453" s="81">
        <f t="shared" si="173"/>
        <v>3.1355092592592593</v>
      </c>
      <c r="AM453" s="81">
        <f>IF(AJ453='1Month'!$A$3,AL453,NA())</f>
        <v>3.1355092592592593</v>
      </c>
    </row>
    <row r="454" spans="1:39">
      <c r="A454" s="76">
        <v>43315</v>
      </c>
      <c r="B454" s="67">
        <v>0.13898148148148148</v>
      </c>
      <c r="C454" s="77">
        <v>43314</v>
      </c>
      <c r="D454" s="67">
        <v>0.84731481481481474</v>
      </c>
      <c r="E454" s="68">
        <v>17.7</v>
      </c>
      <c r="F454" s="68">
        <v>4.9400000000000004</v>
      </c>
      <c r="G454" s="69">
        <v>18.41</v>
      </c>
      <c r="I454" s="69">
        <v>-70.3</v>
      </c>
      <c r="J454" s="69">
        <v>-30.155999999999999</v>
      </c>
      <c r="K454" s="70">
        <v>66.900000000000006</v>
      </c>
      <c r="L454" s="4">
        <f t="shared" si="150"/>
        <v>18.3</v>
      </c>
      <c r="M454" s="80">
        <f t="shared" si="151"/>
        <v>43315.138981481483</v>
      </c>
      <c r="N454">
        <f t="shared" si="152"/>
        <v>2458333.5</v>
      </c>
      <c r="O454">
        <f t="shared" si="153"/>
        <v>3.3355555555555556</v>
      </c>
      <c r="P454">
        <f t="shared" si="159"/>
        <v>0.18585900068446271</v>
      </c>
      <c r="Q454">
        <f t="shared" si="160"/>
        <v>456.11320635586719</v>
      </c>
      <c r="R454">
        <f t="shared" si="161"/>
        <v>0.11320635586719163</v>
      </c>
      <c r="S454" s="10">
        <f t="shared" si="154"/>
        <v>16.676010755867193</v>
      </c>
      <c r="T454" s="4">
        <f t="shared" si="162"/>
        <v>18.916000000000004</v>
      </c>
      <c r="U454" s="4">
        <f t="shared" si="163"/>
        <v>0.78479999999999916</v>
      </c>
      <c r="V454" s="4">
        <f t="shared" si="155"/>
        <v>18.64</v>
      </c>
      <c r="W454" s="4">
        <f t="shared" si="156"/>
        <v>20.13</v>
      </c>
      <c r="X454" s="4">
        <f t="shared" si="157"/>
        <v>16.580000000000002</v>
      </c>
      <c r="Y454" s="4">
        <f t="shared" si="164"/>
        <v>3.5499999999999972</v>
      </c>
      <c r="Z454" s="2">
        <f>ROW()</f>
        <v>454</v>
      </c>
      <c r="AA454" t="b">
        <f t="shared" si="165"/>
        <v>0</v>
      </c>
      <c r="AB454" s="4" t="e">
        <f t="shared" si="158"/>
        <v>#N/A</v>
      </c>
      <c r="AC454" s="4" t="e">
        <f t="shared" si="166"/>
        <v>#N/A</v>
      </c>
      <c r="AD454" t="b">
        <f t="shared" si="167"/>
        <v>0</v>
      </c>
      <c r="AE454" s="2">
        <v>2</v>
      </c>
      <c r="AF454" s="4">
        <f t="shared" si="168"/>
        <v>-1.7749999999999986</v>
      </c>
      <c r="AG454" s="4">
        <f t="shared" si="169"/>
        <v>1.7749999999999986</v>
      </c>
      <c r="AH454" s="4">
        <f t="shared" si="174"/>
        <v>1.8290277777777773</v>
      </c>
      <c r="AI454" s="4" t="e">
        <f t="shared" si="170"/>
        <v>#N/A</v>
      </c>
      <c r="AJ454" s="2" t="str">
        <f t="shared" si="171"/>
        <v>August</v>
      </c>
      <c r="AK454" s="2" t="str">
        <f t="shared" si="172"/>
        <v>03</v>
      </c>
      <c r="AL454" s="81">
        <f t="shared" si="173"/>
        <v>3.1389814814814816</v>
      </c>
      <c r="AM454" s="81">
        <f>IF(AJ454='1Month'!$A$3,AL454,NA())</f>
        <v>3.1389814814814816</v>
      </c>
    </row>
    <row r="455" spans="1:39">
      <c r="A455" s="76">
        <v>43315</v>
      </c>
      <c r="B455" s="67">
        <v>0.14245370370370369</v>
      </c>
      <c r="C455" s="77">
        <v>43314</v>
      </c>
      <c r="D455" s="67">
        <v>0.85078703703703706</v>
      </c>
      <c r="E455" s="68">
        <v>17.399999999999999</v>
      </c>
      <c r="F455" s="68">
        <v>4.9400000000000004</v>
      </c>
      <c r="G455" s="69">
        <v>19.09</v>
      </c>
      <c r="I455" s="69">
        <v>-70.3</v>
      </c>
      <c r="J455" s="69">
        <v>-29.283000000000001</v>
      </c>
      <c r="K455" s="70">
        <v>66.8</v>
      </c>
      <c r="L455" s="4">
        <f t="shared" si="150"/>
        <v>18.98</v>
      </c>
      <c r="M455" s="80">
        <f t="shared" si="151"/>
        <v>43315.142453703702</v>
      </c>
      <c r="N455">
        <f t="shared" si="152"/>
        <v>2458333.5</v>
      </c>
      <c r="O455">
        <f t="shared" si="153"/>
        <v>3.4188888888888886</v>
      </c>
      <c r="P455">
        <f t="shared" si="159"/>
        <v>0.18585900068446271</v>
      </c>
      <c r="Q455">
        <f t="shared" si="160"/>
        <v>456.19676784830887</v>
      </c>
      <c r="R455">
        <f t="shared" si="161"/>
        <v>0.19676784830886618</v>
      </c>
      <c r="S455" s="10">
        <f t="shared" si="154"/>
        <v>16.759572248308867</v>
      </c>
      <c r="T455" s="4">
        <f t="shared" si="162"/>
        <v>19.506</v>
      </c>
      <c r="U455" s="4">
        <f t="shared" si="163"/>
        <v>0.69279999999999975</v>
      </c>
      <c r="V455" s="4">
        <f t="shared" si="155"/>
        <v>19.29</v>
      </c>
      <c r="W455" s="4">
        <f t="shared" si="156"/>
        <v>20.52</v>
      </c>
      <c r="X455" s="4">
        <f t="shared" si="157"/>
        <v>17.57</v>
      </c>
      <c r="Y455" s="4">
        <f t="shared" si="164"/>
        <v>2.9499999999999993</v>
      </c>
      <c r="Z455" s="2">
        <f>ROW()</f>
        <v>455</v>
      </c>
      <c r="AA455" t="b">
        <f t="shared" si="165"/>
        <v>0</v>
      </c>
      <c r="AB455" s="4" t="e">
        <f t="shared" si="158"/>
        <v>#N/A</v>
      </c>
      <c r="AC455" s="4" t="e">
        <f t="shared" si="166"/>
        <v>#N/A</v>
      </c>
      <c r="AD455" t="b">
        <f t="shared" si="167"/>
        <v>0</v>
      </c>
      <c r="AE455" s="2">
        <v>2</v>
      </c>
      <c r="AF455" s="4">
        <f t="shared" si="168"/>
        <v>-1.4749999999999996</v>
      </c>
      <c r="AG455" s="4">
        <f t="shared" si="169"/>
        <v>1.4749999999999996</v>
      </c>
      <c r="AH455" s="4">
        <f t="shared" si="174"/>
        <v>1.7783333333333327</v>
      </c>
      <c r="AI455" s="4" t="e">
        <f t="shared" si="170"/>
        <v>#N/A</v>
      </c>
      <c r="AJ455" s="2" t="str">
        <f t="shared" si="171"/>
        <v>August</v>
      </c>
      <c r="AK455" s="2" t="str">
        <f t="shared" si="172"/>
        <v>03</v>
      </c>
      <c r="AL455" s="81">
        <f t="shared" si="173"/>
        <v>3.1424537037037039</v>
      </c>
      <c r="AM455" s="81">
        <f>IF(AJ455='1Month'!$A$3,AL455,NA())</f>
        <v>3.1424537037037039</v>
      </c>
    </row>
    <row r="456" spans="1:39">
      <c r="A456" s="76">
        <v>43315</v>
      </c>
      <c r="B456" s="67">
        <v>0.14592592592592593</v>
      </c>
      <c r="C456" s="77">
        <v>43314</v>
      </c>
      <c r="D456" s="67">
        <v>0.85425925925925927</v>
      </c>
      <c r="E456" s="68">
        <v>17.399999999999999</v>
      </c>
      <c r="F456" s="68">
        <v>4.9400000000000004</v>
      </c>
      <c r="G456" s="69">
        <v>19.71</v>
      </c>
      <c r="I456" s="69">
        <v>-70.400000000000006</v>
      </c>
      <c r="J456" s="69">
        <v>-28.402999999999999</v>
      </c>
      <c r="K456" s="70">
        <v>66.8</v>
      </c>
      <c r="L456" s="4">
        <f t="shared" si="150"/>
        <v>19.600000000000001</v>
      </c>
      <c r="M456" s="80">
        <f t="shared" si="151"/>
        <v>43315.145925925928</v>
      </c>
      <c r="N456">
        <f t="shared" si="152"/>
        <v>2458333.5</v>
      </c>
      <c r="O456">
        <f t="shared" si="153"/>
        <v>3.5022222222222226</v>
      </c>
      <c r="P456">
        <f t="shared" si="159"/>
        <v>0.18585900068446271</v>
      </c>
      <c r="Q456">
        <f t="shared" si="160"/>
        <v>456.28032934075048</v>
      </c>
      <c r="R456">
        <f t="shared" si="161"/>
        <v>0.28032934075048388</v>
      </c>
      <c r="S456" s="10">
        <f t="shared" si="154"/>
        <v>16.843133740750485</v>
      </c>
      <c r="T456" s="4">
        <f t="shared" si="162"/>
        <v>19.988</v>
      </c>
      <c r="U456" s="4">
        <f t="shared" si="163"/>
        <v>0.55839999999999956</v>
      </c>
      <c r="V456" s="4">
        <f t="shared" si="155"/>
        <v>19.865000000000002</v>
      </c>
      <c r="W456" s="4">
        <f t="shared" si="156"/>
        <v>20.71</v>
      </c>
      <c r="X456" s="4">
        <f t="shared" si="157"/>
        <v>18.3</v>
      </c>
      <c r="Y456" s="4">
        <f t="shared" si="164"/>
        <v>2.41</v>
      </c>
      <c r="Z456" s="2">
        <f>ROW()</f>
        <v>456</v>
      </c>
      <c r="AA456" t="b">
        <f t="shared" si="165"/>
        <v>0</v>
      </c>
      <c r="AB456" s="4" t="e">
        <f t="shared" si="158"/>
        <v>#N/A</v>
      </c>
      <c r="AC456" s="4" t="e">
        <f t="shared" si="166"/>
        <v>#N/A</v>
      </c>
      <c r="AD456" t="b">
        <f t="shared" si="167"/>
        <v>0</v>
      </c>
      <c r="AE456" s="2">
        <v>2</v>
      </c>
      <c r="AF456" s="4">
        <f t="shared" si="168"/>
        <v>-1.2050000000000001</v>
      </c>
      <c r="AG456" s="4">
        <f t="shared" si="169"/>
        <v>1.2050000000000001</v>
      </c>
      <c r="AH456" s="4">
        <f t="shared" si="174"/>
        <v>1.5195833333333326</v>
      </c>
      <c r="AI456" s="4" t="e">
        <f t="shared" si="170"/>
        <v>#N/A</v>
      </c>
      <c r="AJ456" s="2" t="str">
        <f t="shared" si="171"/>
        <v>August</v>
      </c>
      <c r="AK456" s="2" t="str">
        <f t="shared" si="172"/>
        <v>03</v>
      </c>
      <c r="AL456" s="81">
        <f t="shared" si="173"/>
        <v>3.1459259259259258</v>
      </c>
      <c r="AM456" s="81">
        <f>IF(AJ456='1Month'!$A$3,AL456,NA())</f>
        <v>3.1459259259259258</v>
      </c>
    </row>
    <row r="457" spans="1:39">
      <c r="A457" s="76">
        <v>43315</v>
      </c>
      <c r="B457" s="67">
        <v>0.14939814814814814</v>
      </c>
      <c r="C457" s="77">
        <v>43314</v>
      </c>
      <c r="D457" s="67">
        <v>0.85773148148148148</v>
      </c>
      <c r="E457" s="68">
        <v>17</v>
      </c>
      <c r="F457" s="68">
        <v>4.9400000000000004</v>
      </c>
      <c r="G457" s="69">
        <v>20.239999999999998</v>
      </c>
      <c r="I457" s="69">
        <v>-70.400000000000006</v>
      </c>
      <c r="J457" s="69">
        <v>-27.515000000000001</v>
      </c>
      <c r="K457" s="70">
        <v>66.8</v>
      </c>
      <c r="L457" s="4">
        <f t="shared" si="150"/>
        <v>20.13</v>
      </c>
      <c r="M457" s="80">
        <f t="shared" si="151"/>
        <v>43315.149398148147</v>
      </c>
      <c r="N457">
        <f t="shared" si="152"/>
        <v>2458333.5</v>
      </c>
      <c r="O457">
        <f t="shared" si="153"/>
        <v>3.5855555555555556</v>
      </c>
      <c r="P457">
        <f t="shared" si="159"/>
        <v>0.18585900068446271</v>
      </c>
      <c r="Q457">
        <f t="shared" si="160"/>
        <v>456.36389083319216</v>
      </c>
      <c r="R457">
        <f t="shared" si="161"/>
        <v>0.36389083319215842</v>
      </c>
      <c r="S457" s="10">
        <f t="shared" si="154"/>
        <v>16.926695233192159</v>
      </c>
      <c r="T457" s="4">
        <f t="shared" si="162"/>
        <v>20.346</v>
      </c>
      <c r="U457" s="4">
        <f t="shared" si="163"/>
        <v>0.38479999999999992</v>
      </c>
      <c r="V457" s="4">
        <f t="shared" si="155"/>
        <v>20.324999999999999</v>
      </c>
      <c r="W457" s="4">
        <f t="shared" si="156"/>
        <v>20.77</v>
      </c>
      <c r="X457" s="4">
        <f t="shared" si="157"/>
        <v>18.98</v>
      </c>
      <c r="Y457" s="4">
        <f t="shared" si="164"/>
        <v>1.7899999999999991</v>
      </c>
      <c r="Z457" s="2">
        <f>ROW()</f>
        <v>457</v>
      </c>
      <c r="AA457" t="b">
        <f t="shared" si="165"/>
        <v>0</v>
      </c>
      <c r="AB457" s="4" t="e">
        <f t="shared" si="158"/>
        <v>#N/A</v>
      </c>
      <c r="AC457" s="4" t="e">
        <f t="shared" si="166"/>
        <v>#N/A</v>
      </c>
      <c r="AD457" t="b">
        <f t="shared" si="167"/>
        <v>0</v>
      </c>
      <c r="AE457" s="2">
        <v>2</v>
      </c>
      <c r="AF457" s="4">
        <f t="shared" si="168"/>
        <v>-0.89499999999999957</v>
      </c>
      <c r="AG457" s="4">
        <f t="shared" si="169"/>
        <v>0.89499999999999957</v>
      </c>
      <c r="AH457" s="4">
        <f t="shared" si="174"/>
        <v>1.2005555555555549</v>
      </c>
      <c r="AI457" s="4" t="e">
        <f t="shared" si="170"/>
        <v>#N/A</v>
      </c>
      <c r="AJ457" s="2" t="str">
        <f t="shared" si="171"/>
        <v>August</v>
      </c>
      <c r="AK457" s="2" t="str">
        <f t="shared" si="172"/>
        <v>03</v>
      </c>
      <c r="AL457" s="81">
        <f t="shared" si="173"/>
        <v>3.1493981481481481</v>
      </c>
      <c r="AM457" s="81">
        <f>IF(AJ457='1Month'!$A$3,AL457,NA())</f>
        <v>3.1493981481481481</v>
      </c>
    </row>
    <row r="458" spans="1:39">
      <c r="A458" s="76">
        <v>43315</v>
      </c>
      <c r="B458" s="67">
        <v>0.15287037037037035</v>
      </c>
      <c r="C458" s="77">
        <v>43314</v>
      </c>
      <c r="D458" s="67">
        <v>0.8612037037037038</v>
      </c>
      <c r="E458" s="68">
        <v>16.7</v>
      </c>
      <c r="F458" s="68">
        <v>4.9400000000000004</v>
      </c>
      <c r="G458" s="69">
        <v>20.63</v>
      </c>
      <c r="I458" s="69">
        <v>-70.5</v>
      </c>
      <c r="J458" s="69">
        <v>-26.62</v>
      </c>
      <c r="K458" s="70">
        <v>66.7</v>
      </c>
      <c r="L458" s="4">
        <f t="shared" si="150"/>
        <v>20.52</v>
      </c>
      <c r="M458" s="80">
        <f t="shared" si="151"/>
        <v>43315.152870370373</v>
      </c>
      <c r="N458">
        <f t="shared" si="152"/>
        <v>2458333.5</v>
      </c>
      <c r="O458">
        <f t="shared" si="153"/>
        <v>3.6688888888888886</v>
      </c>
      <c r="P458">
        <f t="shared" si="159"/>
        <v>0.18585900068446271</v>
      </c>
      <c r="Q458">
        <f t="shared" si="160"/>
        <v>456.44745232563383</v>
      </c>
      <c r="R458">
        <f t="shared" si="161"/>
        <v>0.44745232563383297</v>
      </c>
      <c r="S458" s="10">
        <f t="shared" si="154"/>
        <v>17.010256725633834</v>
      </c>
      <c r="T458" s="4">
        <f t="shared" si="162"/>
        <v>20.583999999999996</v>
      </c>
      <c r="U458" s="4">
        <f t="shared" si="163"/>
        <v>0.20720000000000099</v>
      </c>
      <c r="V458" s="4">
        <f t="shared" si="155"/>
        <v>20.615000000000002</v>
      </c>
      <c r="W458" s="4">
        <f t="shared" si="156"/>
        <v>20.79</v>
      </c>
      <c r="X458" s="4">
        <f t="shared" si="157"/>
        <v>19.600000000000001</v>
      </c>
      <c r="Y458" s="4">
        <f t="shared" si="164"/>
        <v>1.1899999999999977</v>
      </c>
      <c r="Z458" s="2">
        <f>ROW()</f>
        <v>458</v>
      </c>
      <c r="AA458" t="b">
        <f t="shared" si="165"/>
        <v>0</v>
      </c>
      <c r="AB458" s="4" t="e">
        <f t="shared" si="158"/>
        <v>#N/A</v>
      </c>
      <c r="AC458" s="4" t="e">
        <f t="shared" si="166"/>
        <v>#N/A</v>
      </c>
      <c r="AD458" t="b">
        <f t="shared" si="167"/>
        <v>0</v>
      </c>
      <c r="AE458" s="2">
        <v>2</v>
      </c>
      <c r="AF458" s="4">
        <f t="shared" si="168"/>
        <v>-0.59499999999999886</v>
      </c>
      <c r="AG458" s="4">
        <f t="shared" si="169"/>
        <v>0.59499999999999886</v>
      </c>
      <c r="AH458" s="4">
        <f t="shared" si="174"/>
        <v>0.92722222222222184</v>
      </c>
      <c r="AI458" s="4" t="e">
        <f t="shared" si="170"/>
        <v>#N/A</v>
      </c>
      <c r="AJ458" s="2" t="str">
        <f t="shared" si="171"/>
        <v>August</v>
      </c>
      <c r="AK458" s="2" t="str">
        <f t="shared" si="172"/>
        <v>03</v>
      </c>
      <c r="AL458" s="81">
        <f t="shared" si="173"/>
        <v>3.1528703703703704</v>
      </c>
      <c r="AM458" s="81">
        <f>IF(AJ458='1Month'!$A$3,AL458,NA())</f>
        <v>3.1528703703703704</v>
      </c>
    </row>
    <row r="459" spans="1:39">
      <c r="A459" s="76">
        <v>43315</v>
      </c>
      <c r="B459" s="67">
        <v>0.15635416666666666</v>
      </c>
      <c r="C459" s="77">
        <v>43314</v>
      </c>
      <c r="D459" s="67">
        <v>0.86468750000000005</v>
      </c>
      <c r="E459" s="68">
        <v>16.7</v>
      </c>
      <c r="F459" s="68">
        <v>4.9400000000000004</v>
      </c>
      <c r="G459" s="69">
        <v>20.82</v>
      </c>
      <c r="I459" s="69">
        <v>-70.5</v>
      </c>
      <c r="J459" s="69">
        <v>-25.715</v>
      </c>
      <c r="K459" s="70">
        <v>66.7</v>
      </c>
      <c r="L459" s="4">
        <f t="shared" si="150"/>
        <v>20.71</v>
      </c>
      <c r="M459" s="80">
        <f t="shared" si="151"/>
        <v>43315.156354166669</v>
      </c>
      <c r="N459">
        <f t="shared" si="152"/>
        <v>2458333.5</v>
      </c>
      <c r="O459">
        <f t="shared" si="153"/>
        <v>3.7524999999999995</v>
      </c>
      <c r="P459">
        <f t="shared" si="159"/>
        <v>0.18585900068446271</v>
      </c>
      <c r="Q459">
        <f t="shared" si="160"/>
        <v>456.53129235638363</v>
      </c>
      <c r="R459">
        <f t="shared" si="161"/>
        <v>0.5312923563836307</v>
      </c>
      <c r="S459" s="10">
        <f t="shared" si="154"/>
        <v>17.094096756383632</v>
      </c>
      <c r="T459" s="4">
        <f t="shared" si="162"/>
        <v>20.753999999999998</v>
      </c>
      <c r="U459" s="4">
        <f t="shared" si="163"/>
        <v>0.11120000000000019</v>
      </c>
      <c r="V459" s="4">
        <f t="shared" si="155"/>
        <v>20.740000000000002</v>
      </c>
      <c r="W459" s="4">
        <f t="shared" si="156"/>
        <v>20.98</v>
      </c>
      <c r="X459" s="4">
        <f t="shared" si="157"/>
        <v>20.13</v>
      </c>
      <c r="Y459" s="4">
        <f t="shared" si="164"/>
        <v>0.85000000000000142</v>
      </c>
      <c r="Z459" s="2">
        <f>ROW()</f>
        <v>459</v>
      </c>
      <c r="AA459" t="b">
        <f t="shared" si="165"/>
        <v>0</v>
      </c>
      <c r="AB459" s="4" t="e">
        <f t="shared" si="158"/>
        <v>#N/A</v>
      </c>
      <c r="AC459" s="4" t="e">
        <f t="shared" si="166"/>
        <v>#N/A</v>
      </c>
      <c r="AD459" t="b">
        <f t="shared" si="167"/>
        <v>0</v>
      </c>
      <c r="AE459" s="2">
        <v>2</v>
      </c>
      <c r="AF459" s="4">
        <f t="shared" si="168"/>
        <v>-0.42500000000000071</v>
      </c>
      <c r="AG459" s="4">
        <f t="shared" si="169"/>
        <v>0.42500000000000071</v>
      </c>
      <c r="AH459" s="4">
        <f t="shared" si="174"/>
        <v>0.68611111111111001</v>
      </c>
      <c r="AI459" s="4" t="e">
        <f t="shared" si="170"/>
        <v>#N/A</v>
      </c>
      <c r="AJ459" s="2" t="str">
        <f t="shared" si="171"/>
        <v>August</v>
      </c>
      <c r="AK459" s="2" t="str">
        <f t="shared" si="172"/>
        <v>03</v>
      </c>
      <c r="AL459" s="81">
        <f t="shared" si="173"/>
        <v>3.1563541666666666</v>
      </c>
      <c r="AM459" s="81">
        <f>IF(AJ459='1Month'!$A$3,AL459,NA())</f>
        <v>3.1563541666666666</v>
      </c>
    </row>
    <row r="460" spans="1:39">
      <c r="A460" s="76">
        <v>43315</v>
      </c>
      <c r="B460" s="67">
        <v>0.15983796296296296</v>
      </c>
      <c r="C460" s="77">
        <v>43314</v>
      </c>
      <c r="D460" s="67">
        <v>0.8681712962962963</v>
      </c>
      <c r="E460" s="68">
        <v>16.399999999999999</v>
      </c>
      <c r="F460" s="68">
        <v>4.9400000000000004</v>
      </c>
      <c r="G460" s="69">
        <v>20.88</v>
      </c>
      <c r="I460" s="69">
        <v>-70.5</v>
      </c>
      <c r="J460" s="69">
        <v>-24.803999999999998</v>
      </c>
      <c r="K460" s="70">
        <v>66.599999999999994</v>
      </c>
      <c r="L460" s="4">
        <f t="shared" si="150"/>
        <v>20.77</v>
      </c>
      <c r="M460" s="80">
        <f t="shared" si="151"/>
        <v>43315.159837962965</v>
      </c>
      <c r="N460">
        <f t="shared" si="152"/>
        <v>2458333.5</v>
      </c>
      <c r="O460">
        <f t="shared" si="153"/>
        <v>3.8361111111111112</v>
      </c>
      <c r="P460">
        <f t="shared" si="159"/>
        <v>0.18585900068446271</v>
      </c>
      <c r="Q460">
        <f t="shared" si="160"/>
        <v>456.61513238713343</v>
      </c>
      <c r="R460">
        <f t="shared" si="161"/>
        <v>0.61513238713342844</v>
      </c>
      <c r="S460" s="10">
        <f t="shared" si="154"/>
        <v>17.177936787133429</v>
      </c>
      <c r="T460" s="4">
        <f t="shared" si="162"/>
        <v>20.815999999999999</v>
      </c>
      <c r="U460" s="4">
        <f t="shared" si="163"/>
        <v>7.1200000000000332E-2</v>
      </c>
      <c r="V460" s="4">
        <f t="shared" si="155"/>
        <v>20.78</v>
      </c>
      <c r="W460" s="4">
        <f t="shared" si="156"/>
        <v>20.98</v>
      </c>
      <c r="X460" s="4">
        <f t="shared" si="157"/>
        <v>20.52</v>
      </c>
      <c r="Y460" s="4">
        <f t="shared" si="164"/>
        <v>0.46000000000000085</v>
      </c>
      <c r="Z460" s="2">
        <f>ROW()</f>
        <v>460</v>
      </c>
      <c r="AA460" t="b">
        <f t="shared" si="165"/>
        <v>0</v>
      </c>
      <c r="AB460" s="4" t="e">
        <f t="shared" si="158"/>
        <v>#N/A</v>
      </c>
      <c r="AC460" s="4" t="e">
        <f t="shared" si="166"/>
        <v>#N/A</v>
      </c>
      <c r="AD460" t="b">
        <f t="shared" si="167"/>
        <v>0</v>
      </c>
      <c r="AE460" s="2">
        <v>2</v>
      </c>
      <c r="AF460" s="4">
        <f t="shared" si="168"/>
        <v>-0.23000000000000043</v>
      </c>
      <c r="AG460" s="4">
        <f t="shared" si="169"/>
        <v>0.23000000000000043</v>
      </c>
      <c r="AH460" s="4">
        <f t="shared" si="174"/>
        <v>0.45541666666666697</v>
      </c>
      <c r="AI460" s="4" t="e">
        <f t="shared" si="170"/>
        <v>#N/A</v>
      </c>
      <c r="AJ460" s="2" t="str">
        <f t="shared" si="171"/>
        <v>August</v>
      </c>
      <c r="AK460" s="2" t="str">
        <f t="shared" si="172"/>
        <v>03</v>
      </c>
      <c r="AL460" s="81">
        <f t="shared" si="173"/>
        <v>3.1598379629629632</v>
      </c>
      <c r="AM460" s="81">
        <f>IF(AJ460='1Month'!$A$3,AL460,NA())</f>
        <v>3.1598379629629632</v>
      </c>
    </row>
    <row r="461" spans="1:39">
      <c r="A461" s="76">
        <v>43315</v>
      </c>
      <c r="B461" s="67">
        <v>0.16331018518518517</v>
      </c>
      <c r="C461" s="77">
        <v>43314</v>
      </c>
      <c r="D461" s="67">
        <v>0.87164351851851851</v>
      </c>
      <c r="E461" s="68">
        <v>16.399999999999999</v>
      </c>
      <c r="F461" s="68">
        <v>4.9400000000000004</v>
      </c>
      <c r="G461" s="69">
        <v>20.9</v>
      </c>
      <c r="I461" s="69">
        <v>-70.599999999999994</v>
      </c>
      <c r="J461" s="69">
        <v>-23.888999999999999</v>
      </c>
      <c r="K461" s="70">
        <v>66.599999999999994</v>
      </c>
      <c r="L461" s="4">
        <f t="shared" ref="L461:L524" si="175">G461-$AB$8</f>
        <v>20.79</v>
      </c>
      <c r="M461" s="80">
        <f t="shared" ref="M461:M524" si="176">A461+B461</f>
        <v>43315.163310185184</v>
      </c>
      <c r="N461">
        <f t="shared" ref="N461:N524" si="177">A461+2415018.5</f>
        <v>2458333.5</v>
      </c>
      <c r="O461">
        <f t="shared" ref="O461:O524" si="178">(B461-INT(B461))*24</f>
        <v>3.9194444444444443</v>
      </c>
      <c r="P461">
        <f t="shared" si="159"/>
        <v>0.18585900068446271</v>
      </c>
      <c r="Q461">
        <f t="shared" si="160"/>
        <v>456.6986938795751</v>
      </c>
      <c r="R461">
        <f t="shared" si="161"/>
        <v>0.69869387957510298</v>
      </c>
      <c r="S461" s="10">
        <f t="shared" ref="S461:S524" si="179">IF(R461+($AB$6/15)&gt;=0,(R461+($AB$6/15)),(R461+($AB$6/15)+24))</f>
        <v>17.261498279575104</v>
      </c>
      <c r="T461" s="4">
        <f t="shared" si="162"/>
        <v>20.846</v>
      </c>
      <c r="U461" s="4">
        <f t="shared" si="163"/>
        <v>5.9199999999999878E-2</v>
      </c>
      <c r="V461" s="4">
        <f t="shared" ref="V461:V524" si="180">MEDIAN(L459:L464)</f>
        <v>20.810000000000002</v>
      </c>
      <c r="W461" s="4">
        <f t="shared" ref="W461:W524" si="181">MAX(L459:L464)</f>
        <v>20.98</v>
      </c>
      <c r="X461" s="4">
        <f t="shared" ref="X461:X524" si="182">MIN(L459:L464)</f>
        <v>20.71</v>
      </c>
      <c r="Y461" s="4">
        <f t="shared" si="164"/>
        <v>0.26999999999999957</v>
      </c>
      <c r="Z461" s="2">
        <f>ROW()</f>
        <v>461</v>
      </c>
      <c r="AA461" t="b">
        <f t="shared" si="165"/>
        <v>0</v>
      </c>
      <c r="AB461" s="4" t="e">
        <f t="shared" ref="AB461:AB524" si="183">IF(AA461,L461,NA())</f>
        <v>#N/A</v>
      </c>
      <c r="AC461" s="4" t="e">
        <f t="shared" si="166"/>
        <v>#N/A</v>
      </c>
      <c r="AD461" t="b">
        <f t="shared" si="167"/>
        <v>0</v>
      </c>
      <c r="AE461" s="2">
        <v>2</v>
      </c>
      <c r="AF461" s="4">
        <f t="shared" si="168"/>
        <v>-0.13499999999999979</v>
      </c>
      <c r="AG461" s="4">
        <f t="shared" si="169"/>
        <v>0.13499999999999979</v>
      </c>
      <c r="AH461" s="4">
        <f t="shared" si="174"/>
        <v>0.27416666666666806</v>
      </c>
      <c r="AI461" s="4" t="e">
        <f t="shared" si="170"/>
        <v>#N/A</v>
      </c>
      <c r="AJ461" s="2" t="str">
        <f t="shared" si="171"/>
        <v>August</v>
      </c>
      <c r="AK461" s="2" t="str">
        <f t="shared" si="172"/>
        <v>03</v>
      </c>
      <c r="AL461" s="81">
        <f t="shared" si="173"/>
        <v>3.163310185185185</v>
      </c>
      <c r="AM461" s="81">
        <f>IF(AJ461='1Month'!$A$3,AL461,NA())</f>
        <v>3.163310185185185</v>
      </c>
    </row>
    <row r="462" spans="1:39">
      <c r="A462" s="76">
        <v>43315</v>
      </c>
      <c r="B462" s="67">
        <v>0.16677083333333334</v>
      </c>
      <c r="C462" s="77">
        <v>43314</v>
      </c>
      <c r="D462" s="67">
        <v>0.87510416666666668</v>
      </c>
      <c r="E462" s="68">
        <v>16.100000000000001</v>
      </c>
      <c r="F462" s="68">
        <v>4.9400000000000004</v>
      </c>
      <c r="G462" s="69">
        <v>21.09</v>
      </c>
      <c r="I462" s="69">
        <v>-70.599999999999994</v>
      </c>
      <c r="J462" s="69">
        <v>-22.972000000000001</v>
      </c>
      <c r="K462" s="70">
        <v>66.599999999999994</v>
      </c>
      <c r="L462" s="4">
        <f t="shared" si="175"/>
        <v>20.98</v>
      </c>
      <c r="M462" s="80">
        <f t="shared" si="176"/>
        <v>43315.166770833333</v>
      </c>
      <c r="N462">
        <f t="shared" si="177"/>
        <v>2458333.5</v>
      </c>
      <c r="O462">
        <f t="shared" si="178"/>
        <v>4.0025000000000004</v>
      </c>
      <c r="P462">
        <f t="shared" ref="P462:P525" si="184">(N462-2451545)/36525</f>
        <v>0.18585900068446271</v>
      </c>
      <c r="Q462">
        <f t="shared" ref="Q462:Q525" si="185">6.697374558+(2400.051336*P462)+(0.000025862*(P462^2))+(O462*1.0027379093)</f>
        <v>456.78197683370865</v>
      </c>
      <c r="R462">
        <f t="shared" ref="R462:R525" si="186">ABS(Q462)-(INT(ABS(Q462)/24)*24)</f>
        <v>0.78197683370865434</v>
      </c>
      <c r="S462" s="10">
        <f t="shared" si="179"/>
        <v>17.344781233708655</v>
      </c>
      <c r="T462" s="4">
        <f t="shared" ref="T462:T525" si="187">AVERAGE(L461:L465)</f>
        <v>20.873999999999999</v>
      </c>
      <c r="U462" s="4">
        <f t="shared" ref="U462:U525" si="188">AVEDEV(L461:L465)</f>
        <v>5.6799999999999781E-2</v>
      </c>
      <c r="V462" s="4">
        <f t="shared" si="180"/>
        <v>20.844999999999999</v>
      </c>
      <c r="W462" s="4">
        <f t="shared" si="181"/>
        <v>20.98</v>
      </c>
      <c r="X462" s="4">
        <f t="shared" si="182"/>
        <v>20.77</v>
      </c>
      <c r="Y462" s="4">
        <f t="shared" ref="Y462:Y525" si="189">W462-X462</f>
        <v>0.21000000000000085</v>
      </c>
      <c r="Z462" s="2">
        <f>ROW()</f>
        <v>462</v>
      </c>
      <c r="AA462" t="b">
        <f t="shared" ref="AA462:AA525" si="190">J462&gt;$AB$5</f>
        <v>0</v>
      </c>
      <c r="AB462" s="4" t="e">
        <f t="shared" si="183"/>
        <v>#N/A</v>
      </c>
      <c r="AC462" s="4" t="e">
        <f t="shared" ref="AC462:AC525" si="191">IF(D462&lt;0.001,K462/100,NA())</f>
        <v>#N/A</v>
      </c>
      <c r="AD462" t="b">
        <f t="shared" ref="AD462:AD525" si="192">OR(AA460:AA465)</f>
        <v>1</v>
      </c>
      <c r="AE462" s="2">
        <v>2</v>
      </c>
      <c r="AF462" s="4">
        <f t="shared" ref="AF462:AF525" si="193">-Y462/2</f>
        <v>-0.10500000000000043</v>
      </c>
      <c r="AG462" s="4">
        <f t="shared" ref="AG462:AG525" si="194">Y462/2</f>
        <v>0.10500000000000043</v>
      </c>
      <c r="AH462" s="4">
        <f t="shared" si="174"/>
        <v>0.15416666666666709</v>
      </c>
      <c r="AI462" s="4" t="e">
        <f t="shared" ref="AI462:AI525" si="195">IF(D462&lt;0.001,0.1,NA())</f>
        <v>#N/A</v>
      </c>
      <c r="AJ462" s="2" t="str">
        <f t="shared" ref="AJ462:AJ525" si="196">TEXT(A462,"mmmm")</f>
        <v>August</v>
      </c>
      <c r="AK462" s="2" t="str">
        <f t="shared" ref="AK462:AK525" si="197">TEXT(A462,"dd")</f>
        <v>03</v>
      </c>
      <c r="AL462" s="81">
        <f t="shared" ref="AL462:AL525" si="198">AK462+B462</f>
        <v>3.1667708333333335</v>
      </c>
      <c r="AM462" s="81">
        <f>IF(AJ462='1Month'!$A$3,AL462,NA())</f>
        <v>3.1667708333333335</v>
      </c>
    </row>
    <row r="463" spans="1:39">
      <c r="A463" s="76">
        <v>43315</v>
      </c>
      <c r="B463" s="67">
        <v>0.17025462962962964</v>
      </c>
      <c r="C463" s="77">
        <v>43314</v>
      </c>
      <c r="D463" s="67">
        <v>0.87858796296296304</v>
      </c>
      <c r="E463" s="68">
        <v>16.100000000000001</v>
      </c>
      <c r="F463" s="68">
        <v>4.9400000000000004</v>
      </c>
      <c r="G463" s="69">
        <v>20.94</v>
      </c>
      <c r="I463" s="69">
        <v>-70.7</v>
      </c>
      <c r="J463" s="69">
        <v>-22.042999999999999</v>
      </c>
      <c r="K463" s="70">
        <v>66.5</v>
      </c>
      <c r="L463" s="4">
        <f t="shared" si="175"/>
        <v>20.830000000000002</v>
      </c>
      <c r="M463" s="80">
        <f t="shared" si="176"/>
        <v>43315.170254629629</v>
      </c>
      <c r="N463">
        <f t="shared" si="177"/>
        <v>2458333.5</v>
      </c>
      <c r="O463">
        <f t="shared" si="178"/>
        <v>4.0861111111111112</v>
      </c>
      <c r="P463">
        <f t="shared" si="184"/>
        <v>0.18585900068446271</v>
      </c>
      <c r="Q463">
        <f t="shared" si="185"/>
        <v>456.86581686445845</v>
      </c>
      <c r="R463">
        <f t="shared" si="186"/>
        <v>0.86581686445845207</v>
      </c>
      <c r="S463" s="10">
        <f t="shared" si="179"/>
        <v>17.428621264458453</v>
      </c>
      <c r="T463" s="4">
        <f t="shared" si="187"/>
        <v>20.853999999999999</v>
      </c>
      <c r="U463" s="4">
        <f t="shared" si="188"/>
        <v>7.5199999999999531E-2</v>
      </c>
      <c r="V463" s="4">
        <f t="shared" si="180"/>
        <v>20.844999999999999</v>
      </c>
      <c r="W463" s="4">
        <f t="shared" si="181"/>
        <v>20.98</v>
      </c>
      <c r="X463" s="4">
        <f t="shared" si="182"/>
        <v>20.69</v>
      </c>
      <c r="Y463" s="4">
        <f t="shared" si="189"/>
        <v>0.28999999999999915</v>
      </c>
      <c r="Z463" s="2">
        <f>ROW()</f>
        <v>463</v>
      </c>
      <c r="AA463" t="b">
        <f t="shared" si="190"/>
        <v>0</v>
      </c>
      <c r="AB463" s="4" t="e">
        <f t="shared" si="183"/>
        <v>#N/A</v>
      </c>
      <c r="AC463" s="4" t="e">
        <f t="shared" si="191"/>
        <v>#N/A</v>
      </c>
      <c r="AD463" t="b">
        <f t="shared" si="192"/>
        <v>1</v>
      </c>
      <c r="AE463" s="2">
        <v>2</v>
      </c>
      <c r="AF463" s="4">
        <f t="shared" si="193"/>
        <v>-0.14499999999999957</v>
      </c>
      <c r="AG463" s="4">
        <f t="shared" si="194"/>
        <v>0.14499999999999957</v>
      </c>
      <c r="AH463" s="4">
        <f t="shared" si="174"/>
        <v>0.11819444444444471</v>
      </c>
      <c r="AI463" s="4" t="e">
        <f t="shared" si="195"/>
        <v>#N/A</v>
      </c>
      <c r="AJ463" s="2" t="str">
        <f t="shared" si="196"/>
        <v>August</v>
      </c>
      <c r="AK463" s="2" t="str">
        <f t="shared" si="197"/>
        <v>03</v>
      </c>
      <c r="AL463" s="81">
        <f t="shared" si="198"/>
        <v>3.1702546296296297</v>
      </c>
      <c r="AM463" s="81">
        <f>IF(AJ463='1Month'!$A$3,AL463,NA())</f>
        <v>3.1702546296296297</v>
      </c>
    </row>
    <row r="464" spans="1:39">
      <c r="A464" s="76">
        <v>43315</v>
      </c>
      <c r="B464" s="67">
        <v>0.17373842592592592</v>
      </c>
      <c r="C464" s="77">
        <v>43314</v>
      </c>
      <c r="D464" s="67">
        <v>0.88207175925925929</v>
      </c>
      <c r="E464" s="68">
        <v>16.100000000000001</v>
      </c>
      <c r="F464" s="68">
        <v>4.9400000000000004</v>
      </c>
      <c r="G464" s="69">
        <v>20.97</v>
      </c>
      <c r="I464" s="69">
        <v>-70.7</v>
      </c>
      <c r="J464" s="69">
        <v>-21.109000000000002</v>
      </c>
      <c r="K464" s="70">
        <v>66.5</v>
      </c>
      <c r="L464" s="4">
        <f t="shared" si="175"/>
        <v>20.86</v>
      </c>
      <c r="M464" s="80">
        <f t="shared" si="176"/>
        <v>43315.173738425925</v>
      </c>
      <c r="N464">
        <f t="shared" si="177"/>
        <v>2458333.5</v>
      </c>
      <c r="O464">
        <f t="shared" si="178"/>
        <v>4.1697222222222221</v>
      </c>
      <c r="P464">
        <f t="shared" si="184"/>
        <v>0.18585900068446271</v>
      </c>
      <c r="Q464">
        <f t="shared" si="185"/>
        <v>456.94965689520825</v>
      </c>
      <c r="R464">
        <f t="shared" si="186"/>
        <v>0.94965689520824981</v>
      </c>
      <c r="S464" s="10">
        <f t="shared" si="179"/>
        <v>17.512461295208251</v>
      </c>
      <c r="T464" s="4">
        <f t="shared" si="187"/>
        <v>20.815999999999995</v>
      </c>
      <c r="U464" s="4">
        <f t="shared" si="188"/>
        <v>6.0800000000001117E-2</v>
      </c>
      <c r="V464" s="4">
        <f t="shared" si="180"/>
        <v>20.844999999999999</v>
      </c>
      <c r="W464" s="4">
        <f t="shared" si="181"/>
        <v>20.98</v>
      </c>
      <c r="X464" s="4">
        <f t="shared" si="182"/>
        <v>20.69</v>
      </c>
      <c r="Y464" s="4">
        <f t="shared" si="189"/>
        <v>0.28999999999999915</v>
      </c>
      <c r="Z464" s="2">
        <f>ROW()</f>
        <v>464</v>
      </c>
      <c r="AA464" t="b">
        <f t="shared" si="190"/>
        <v>0</v>
      </c>
      <c r="AB464" s="4" t="e">
        <f t="shared" si="183"/>
        <v>#N/A</v>
      </c>
      <c r="AC464" s="4" t="e">
        <f t="shared" si="191"/>
        <v>#N/A</v>
      </c>
      <c r="AD464" t="b">
        <f t="shared" si="192"/>
        <v>1</v>
      </c>
      <c r="AE464" s="2">
        <v>2</v>
      </c>
      <c r="AF464" s="4">
        <f t="shared" si="193"/>
        <v>-0.14499999999999957</v>
      </c>
      <c r="AG464" s="4">
        <f t="shared" si="194"/>
        <v>0.14499999999999957</v>
      </c>
      <c r="AH464" s="4">
        <f t="shared" si="174"/>
        <v>0.10458333333333354</v>
      </c>
      <c r="AI464" s="4" t="e">
        <f t="shared" si="195"/>
        <v>#N/A</v>
      </c>
      <c r="AJ464" s="2" t="str">
        <f t="shared" si="196"/>
        <v>August</v>
      </c>
      <c r="AK464" s="2" t="str">
        <f t="shared" si="197"/>
        <v>03</v>
      </c>
      <c r="AL464" s="81">
        <f t="shared" si="198"/>
        <v>3.1737384259259258</v>
      </c>
      <c r="AM464" s="81">
        <f>IF(AJ464='1Month'!$A$3,AL464,NA())</f>
        <v>3.1737384259259258</v>
      </c>
    </row>
    <row r="465" spans="1:39">
      <c r="A465" s="76">
        <v>43315</v>
      </c>
      <c r="B465" s="67">
        <v>0.17719907407407409</v>
      </c>
      <c r="C465" s="77">
        <v>43314</v>
      </c>
      <c r="D465" s="67">
        <v>0.88542824074074078</v>
      </c>
      <c r="E465" s="68">
        <v>16.100000000000001</v>
      </c>
      <c r="F465" s="68">
        <v>4.9400000000000004</v>
      </c>
      <c r="G465" s="69">
        <v>21.02</v>
      </c>
      <c r="L465" s="4">
        <f t="shared" si="175"/>
        <v>20.91</v>
      </c>
      <c r="M465" s="80">
        <f t="shared" si="176"/>
        <v>43315.177199074074</v>
      </c>
      <c r="N465">
        <f t="shared" si="177"/>
        <v>2458333.5</v>
      </c>
      <c r="O465">
        <f t="shared" si="178"/>
        <v>4.2527777777777782</v>
      </c>
      <c r="P465">
        <f t="shared" si="184"/>
        <v>0.18585900068446271</v>
      </c>
      <c r="Q465">
        <f t="shared" si="185"/>
        <v>457.0329398493418</v>
      </c>
      <c r="R465">
        <f t="shared" si="186"/>
        <v>1.0329398493418012</v>
      </c>
      <c r="S465" s="10">
        <f t="shared" si="179"/>
        <v>17.595744249341802</v>
      </c>
      <c r="T465" s="4">
        <f t="shared" si="187"/>
        <v>20.77</v>
      </c>
      <c r="U465" s="4">
        <f t="shared" si="188"/>
        <v>9.9999999999999284E-2</v>
      </c>
      <c r="V465" s="4">
        <f t="shared" si="180"/>
        <v>20.810000000000002</v>
      </c>
      <c r="W465" s="4">
        <f t="shared" si="181"/>
        <v>20.91</v>
      </c>
      <c r="X465" s="4">
        <f t="shared" si="182"/>
        <v>20.6</v>
      </c>
      <c r="Y465" s="4">
        <f t="shared" si="189"/>
        <v>0.30999999999999872</v>
      </c>
      <c r="Z465" s="2">
        <f>ROW()</f>
        <v>465</v>
      </c>
      <c r="AA465" t="b">
        <f t="shared" si="190"/>
        <v>1</v>
      </c>
      <c r="AB465" s="4">
        <f t="shared" si="183"/>
        <v>20.91</v>
      </c>
      <c r="AC465" s="4" t="e">
        <f t="shared" si="191"/>
        <v>#N/A</v>
      </c>
      <c r="AD465" t="b">
        <f t="shared" si="192"/>
        <v>1</v>
      </c>
      <c r="AE465" s="2">
        <v>2</v>
      </c>
      <c r="AF465" s="4">
        <f t="shared" si="193"/>
        <v>-0.15499999999999936</v>
      </c>
      <c r="AG465" s="4">
        <f t="shared" si="194"/>
        <v>0.15499999999999936</v>
      </c>
      <c r="AH465" s="4">
        <f t="shared" si="174"/>
        <v>0.10749999999999993</v>
      </c>
      <c r="AI465" s="4" t="e">
        <f t="shared" si="195"/>
        <v>#N/A</v>
      </c>
      <c r="AJ465" s="2" t="str">
        <f t="shared" si="196"/>
        <v>August</v>
      </c>
      <c r="AK465" s="2" t="str">
        <f t="shared" si="197"/>
        <v>03</v>
      </c>
      <c r="AL465" s="81">
        <f t="shared" si="198"/>
        <v>3.1771990740740739</v>
      </c>
      <c r="AM465" s="81">
        <f>IF(AJ465='1Month'!$A$3,AL465,NA())</f>
        <v>3.1771990740740739</v>
      </c>
    </row>
    <row r="466" spans="1:39">
      <c r="A466" s="76">
        <v>43315</v>
      </c>
      <c r="B466" s="67">
        <v>0.18065972222222224</v>
      </c>
      <c r="C466" s="77">
        <v>43314</v>
      </c>
      <c r="D466" s="67">
        <v>0.88899305555555552</v>
      </c>
      <c r="E466" s="68">
        <v>16.100000000000001</v>
      </c>
      <c r="F466" s="68">
        <v>4.9400000000000004</v>
      </c>
      <c r="G466" s="69">
        <v>20.8</v>
      </c>
      <c r="I466" s="69">
        <v>-70.8</v>
      </c>
      <c r="J466" s="69">
        <v>-19.239000000000001</v>
      </c>
      <c r="K466" s="70">
        <v>66.400000000000006</v>
      </c>
      <c r="L466" s="4">
        <f t="shared" si="175"/>
        <v>20.69</v>
      </c>
      <c r="M466" s="80">
        <f t="shared" si="176"/>
        <v>43315.180659722224</v>
      </c>
      <c r="N466">
        <f t="shared" si="177"/>
        <v>2458333.5</v>
      </c>
      <c r="O466">
        <f t="shared" si="178"/>
        <v>4.3358333333333334</v>
      </c>
      <c r="P466">
        <f t="shared" si="184"/>
        <v>0.18585900068446271</v>
      </c>
      <c r="Q466">
        <f t="shared" si="185"/>
        <v>457.1162228034753</v>
      </c>
      <c r="R466">
        <f t="shared" si="186"/>
        <v>1.1162228034752957</v>
      </c>
      <c r="S466" s="10">
        <f t="shared" si="179"/>
        <v>17.679027203475297</v>
      </c>
      <c r="T466" s="4">
        <f t="shared" si="187"/>
        <v>20.698</v>
      </c>
      <c r="U466" s="4">
        <f t="shared" si="188"/>
        <v>0.1215999999999994</v>
      </c>
      <c r="V466" s="4">
        <f t="shared" si="180"/>
        <v>20.740000000000002</v>
      </c>
      <c r="W466" s="4">
        <f t="shared" si="181"/>
        <v>20.91</v>
      </c>
      <c r="X466" s="4">
        <f t="shared" si="182"/>
        <v>20.5</v>
      </c>
      <c r="Y466" s="4">
        <f t="shared" si="189"/>
        <v>0.41000000000000014</v>
      </c>
      <c r="Z466" s="2">
        <f>ROW()</f>
        <v>466</v>
      </c>
      <c r="AA466" t="b">
        <f t="shared" si="190"/>
        <v>0</v>
      </c>
      <c r="AB466" s="4" t="e">
        <f t="shared" si="183"/>
        <v>#N/A</v>
      </c>
      <c r="AC466" s="4" t="e">
        <f t="shared" si="191"/>
        <v>#N/A</v>
      </c>
      <c r="AD466" t="b">
        <f t="shared" si="192"/>
        <v>1</v>
      </c>
      <c r="AE466" s="2">
        <v>2</v>
      </c>
      <c r="AF466" s="4">
        <f t="shared" si="193"/>
        <v>-0.20500000000000007</v>
      </c>
      <c r="AG466" s="4">
        <f t="shared" si="194"/>
        <v>0.20500000000000007</v>
      </c>
      <c r="AH466" s="4">
        <f t="shared" si="174"/>
        <v>0.12624999999999975</v>
      </c>
      <c r="AI466" s="4" t="e">
        <f t="shared" si="195"/>
        <v>#N/A</v>
      </c>
      <c r="AJ466" s="2" t="str">
        <f t="shared" si="196"/>
        <v>August</v>
      </c>
      <c r="AK466" s="2" t="str">
        <f t="shared" si="197"/>
        <v>03</v>
      </c>
      <c r="AL466" s="81">
        <f t="shared" si="198"/>
        <v>3.1806597222222224</v>
      </c>
      <c r="AM466" s="81">
        <f>IF(AJ466='1Month'!$A$3,AL466,NA())</f>
        <v>3.1806597222222224</v>
      </c>
    </row>
    <row r="467" spans="1:39">
      <c r="A467" s="76">
        <v>43315</v>
      </c>
      <c r="B467" s="67">
        <v>0.18414351851851851</v>
      </c>
      <c r="C467" s="77">
        <v>43314</v>
      </c>
      <c r="D467" s="67">
        <v>0.89247685185185188</v>
      </c>
      <c r="E467" s="68">
        <v>16.100000000000001</v>
      </c>
      <c r="F467" s="68">
        <v>4.9400000000000004</v>
      </c>
      <c r="G467" s="69">
        <v>20.9</v>
      </c>
      <c r="I467" s="69">
        <v>-70.8</v>
      </c>
      <c r="J467" s="69">
        <v>-18.29</v>
      </c>
      <c r="K467" s="70">
        <v>66.400000000000006</v>
      </c>
      <c r="L467" s="4">
        <f t="shared" si="175"/>
        <v>20.79</v>
      </c>
      <c r="M467" s="80">
        <f t="shared" si="176"/>
        <v>43315.18414351852</v>
      </c>
      <c r="N467">
        <f t="shared" si="177"/>
        <v>2458333.5</v>
      </c>
      <c r="O467">
        <f t="shared" si="178"/>
        <v>4.4194444444444443</v>
      </c>
      <c r="P467">
        <f t="shared" si="184"/>
        <v>0.18585900068446271</v>
      </c>
      <c r="Q467">
        <f t="shared" si="185"/>
        <v>457.20006283422509</v>
      </c>
      <c r="R467">
        <f t="shared" si="186"/>
        <v>1.2000628342250934</v>
      </c>
      <c r="S467" s="10">
        <f t="shared" si="179"/>
        <v>17.762867234225094</v>
      </c>
      <c r="T467" s="4">
        <f t="shared" si="187"/>
        <v>20.648000000000003</v>
      </c>
      <c r="U467" s="4">
        <f t="shared" si="188"/>
        <v>7.8399999999999179E-2</v>
      </c>
      <c r="V467" s="4">
        <f t="shared" si="180"/>
        <v>20.675000000000001</v>
      </c>
      <c r="W467" s="4">
        <f t="shared" si="181"/>
        <v>20.91</v>
      </c>
      <c r="X467" s="4">
        <f t="shared" si="182"/>
        <v>20.5</v>
      </c>
      <c r="Y467" s="4">
        <f t="shared" si="189"/>
        <v>0.41000000000000014</v>
      </c>
      <c r="Z467" s="2">
        <f>ROW()</f>
        <v>467</v>
      </c>
      <c r="AA467" t="b">
        <f t="shared" si="190"/>
        <v>0</v>
      </c>
      <c r="AB467" s="4" t="e">
        <f t="shared" si="183"/>
        <v>#N/A</v>
      </c>
      <c r="AC467" s="4" t="e">
        <f t="shared" si="191"/>
        <v>#N/A</v>
      </c>
      <c r="AD467" t="b">
        <f t="shared" si="192"/>
        <v>1</v>
      </c>
      <c r="AE467" s="2">
        <v>2</v>
      </c>
      <c r="AF467" s="4">
        <f t="shared" si="193"/>
        <v>-0.20500000000000007</v>
      </c>
      <c r="AG467" s="4">
        <f t="shared" si="194"/>
        <v>0.20500000000000007</v>
      </c>
      <c r="AH467" s="4">
        <f t="shared" si="174"/>
        <v>0.14499999999999988</v>
      </c>
      <c r="AI467" s="4" t="e">
        <f t="shared" si="195"/>
        <v>#N/A</v>
      </c>
      <c r="AJ467" s="2" t="str">
        <f t="shared" si="196"/>
        <v>August</v>
      </c>
      <c r="AK467" s="2" t="str">
        <f t="shared" si="197"/>
        <v>03</v>
      </c>
      <c r="AL467" s="81">
        <f t="shared" si="198"/>
        <v>3.1841435185185185</v>
      </c>
      <c r="AM467" s="81">
        <f>IF(AJ467='1Month'!$A$3,AL467,NA())</f>
        <v>3.1841435185185185</v>
      </c>
    </row>
    <row r="468" spans="1:39">
      <c r="A468" s="76">
        <v>43315</v>
      </c>
      <c r="B468" s="67">
        <v>0.18759259259259262</v>
      </c>
      <c r="C468" s="77">
        <v>43314</v>
      </c>
      <c r="D468" s="67">
        <v>0.8959259259259259</v>
      </c>
      <c r="E468" s="68">
        <v>16.399999999999999</v>
      </c>
      <c r="F468" s="68">
        <v>4.9400000000000004</v>
      </c>
      <c r="G468" s="69">
        <v>20.71</v>
      </c>
      <c r="I468" s="69">
        <v>-70.900000000000006</v>
      </c>
      <c r="J468" s="69">
        <v>-17.347000000000001</v>
      </c>
      <c r="K468" s="70">
        <v>66.400000000000006</v>
      </c>
      <c r="L468" s="4">
        <f t="shared" si="175"/>
        <v>20.6</v>
      </c>
      <c r="M468" s="80">
        <f t="shared" si="176"/>
        <v>43315.187592592592</v>
      </c>
      <c r="N468">
        <f t="shared" si="177"/>
        <v>2458333.5</v>
      </c>
      <c r="O468">
        <f t="shared" si="178"/>
        <v>4.5022222222222226</v>
      </c>
      <c r="P468">
        <f t="shared" si="184"/>
        <v>0.18585900068446271</v>
      </c>
      <c r="Q468">
        <f t="shared" si="185"/>
        <v>457.28306725005052</v>
      </c>
      <c r="R468">
        <f t="shared" si="186"/>
        <v>1.2830672500505216</v>
      </c>
      <c r="S468" s="10">
        <f t="shared" si="179"/>
        <v>17.845871650050523</v>
      </c>
      <c r="T468" s="4">
        <f t="shared" si="187"/>
        <v>20.645999999999997</v>
      </c>
      <c r="U468" s="4">
        <f t="shared" si="188"/>
        <v>7.6800000000000063E-2</v>
      </c>
      <c r="V468" s="4">
        <f t="shared" si="180"/>
        <v>20.67</v>
      </c>
      <c r="W468" s="4">
        <f t="shared" si="181"/>
        <v>20.79</v>
      </c>
      <c r="X468" s="4">
        <f t="shared" si="182"/>
        <v>20.5</v>
      </c>
      <c r="Y468" s="4">
        <f t="shared" si="189"/>
        <v>0.28999999999999915</v>
      </c>
      <c r="Z468" s="2">
        <f>ROW()</f>
        <v>468</v>
      </c>
      <c r="AA468" t="b">
        <f t="shared" si="190"/>
        <v>0</v>
      </c>
      <c r="AB468" s="4" t="e">
        <f t="shared" si="183"/>
        <v>#N/A</v>
      </c>
      <c r="AC468" s="4" t="e">
        <f t="shared" si="191"/>
        <v>#N/A</v>
      </c>
      <c r="AD468" t="b">
        <f t="shared" si="192"/>
        <v>0</v>
      </c>
      <c r="AE468" s="2">
        <v>2</v>
      </c>
      <c r="AF468" s="4">
        <f t="shared" si="193"/>
        <v>-0.14499999999999957</v>
      </c>
      <c r="AG468" s="4">
        <f t="shared" si="194"/>
        <v>0.14499999999999957</v>
      </c>
      <c r="AH468" s="4">
        <f t="shared" ref="AH468:AH531" si="199">AVEDEV(L463:L474)</f>
        <v>0.16249999999999995</v>
      </c>
      <c r="AI468" s="4" t="e">
        <f t="shared" si="195"/>
        <v>#N/A</v>
      </c>
      <c r="AJ468" s="2" t="str">
        <f t="shared" si="196"/>
        <v>August</v>
      </c>
      <c r="AK468" s="2" t="str">
        <f t="shared" si="197"/>
        <v>03</v>
      </c>
      <c r="AL468" s="81">
        <f t="shared" si="198"/>
        <v>3.1875925925925928</v>
      </c>
      <c r="AM468" s="81">
        <f>IF(AJ468='1Month'!$A$3,AL468,NA())</f>
        <v>3.1875925925925928</v>
      </c>
    </row>
    <row r="469" spans="1:39">
      <c r="A469" s="76">
        <v>43315</v>
      </c>
      <c r="B469" s="67">
        <v>0.19106481481481483</v>
      </c>
      <c r="C469" s="77">
        <v>43314</v>
      </c>
      <c r="D469" s="67">
        <v>0.89939814814814811</v>
      </c>
      <c r="E469" s="68">
        <v>16.7</v>
      </c>
      <c r="F469" s="68">
        <v>4.9400000000000004</v>
      </c>
      <c r="G469" s="69">
        <v>20.61</v>
      </c>
      <c r="I469" s="69">
        <v>-70.900000000000006</v>
      </c>
      <c r="J469" s="69">
        <v>-16.393000000000001</v>
      </c>
      <c r="K469" s="70">
        <v>66.3</v>
      </c>
      <c r="L469" s="4">
        <f t="shared" si="175"/>
        <v>20.5</v>
      </c>
      <c r="M469" s="80">
        <f t="shared" si="176"/>
        <v>43315.191064814811</v>
      </c>
      <c r="N469">
        <f t="shared" si="177"/>
        <v>2458333.5</v>
      </c>
      <c r="O469">
        <f t="shared" si="178"/>
        <v>4.5855555555555556</v>
      </c>
      <c r="P469">
        <f t="shared" si="184"/>
        <v>0.18585900068446271</v>
      </c>
      <c r="Q469">
        <f t="shared" si="185"/>
        <v>457.3666287424922</v>
      </c>
      <c r="R469">
        <f t="shared" si="186"/>
        <v>1.3666287424921961</v>
      </c>
      <c r="S469" s="10">
        <f t="shared" si="179"/>
        <v>17.929433142492197</v>
      </c>
      <c r="T469" s="4">
        <f t="shared" si="187"/>
        <v>20.695999999999998</v>
      </c>
      <c r="U469" s="4">
        <f t="shared" si="188"/>
        <v>0.13759999999999833</v>
      </c>
      <c r="V469" s="4">
        <f t="shared" si="180"/>
        <v>20.67</v>
      </c>
      <c r="W469" s="4">
        <f t="shared" si="181"/>
        <v>21.04</v>
      </c>
      <c r="X469" s="4">
        <f t="shared" si="182"/>
        <v>20.5</v>
      </c>
      <c r="Y469" s="4">
        <f t="shared" si="189"/>
        <v>0.53999999999999915</v>
      </c>
      <c r="Z469" s="2">
        <f>ROW()</f>
        <v>469</v>
      </c>
      <c r="AA469" t="b">
        <f t="shared" si="190"/>
        <v>0</v>
      </c>
      <c r="AB469" s="4" t="e">
        <f t="shared" si="183"/>
        <v>#N/A</v>
      </c>
      <c r="AC469" s="4" t="e">
        <f t="shared" si="191"/>
        <v>#N/A</v>
      </c>
      <c r="AD469" t="b">
        <f t="shared" si="192"/>
        <v>0</v>
      </c>
      <c r="AE469" s="2">
        <v>2</v>
      </c>
      <c r="AF469" s="4">
        <f t="shared" si="193"/>
        <v>-0.26999999999999957</v>
      </c>
      <c r="AG469" s="4">
        <f t="shared" si="194"/>
        <v>0.26999999999999957</v>
      </c>
      <c r="AH469" s="4">
        <f t="shared" si="199"/>
        <v>0.17666666666666644</v>
      </c>
      <c r="AI469" s="4" t="e">
        <f t="shared" si="195"/>
        <v>#N/A</v>
      </c>
      <c r="AJ469" s="2" t="str">
        <f t="shared" si="196"/>
        <v>August</v>
      </c>
      <c r="AK469" s="2" t="str">
        <f t="shared" si="197"/>
        <v>03</v>
      </c>
      <c r="AL469" s="81">
        <f t="shared" si="198"/>
        <v>3.1910648148148146</v>
      </c>
      <c r="AM469" s="81">
        <f>IF(AJ469='1Month'!$A$3,AL469,NA())</f>
        <v>3.1910648148148146</v>
      </c>
    </row>
    <row r="470" spans="1:39">
      <c r="A470" s="76">
        <v>43315</v>
      </c>
      <c r="B470" s="67">
        <v>0.1945486111111111</v>
      </c>
      <c r="C470" s="77">
        <v>43314</v>
      </c>
      <c r="D470" s="67">
        <v>0.90288194444444436</v>
      </c>
      <c r="E470" s="68">
        <v>16.7</v>
      </c>
      <c r="F470" s="68">
        <v>4.9400000000000004</v>
      </c>
      <c r="G470" s="69">
        <v>20.77</v>
      </c>
      <c r="I470" s="69">
        <v>-71</v>
      </c>
      <c r="J470" s="69">
        <v>-15.433</v>
      </c>
      <c r="K470" s="70">
        <v>66.3</v>
      </c>
      <c r="L470" s="4">
        <f t="shared" si="175"/>
        <v>20.66</v>
      </c>
      <c r="M470" s="80">
        <f t="shared" si="176"/>
        <v>43315.194548611114</v>
      </c>
      <c r="N470">
        <f t="shared" si="177"/>
        <v>2458333.5</v>
      </c>
      <c r="O470">
        <f t="shared" si="178"/>
        <v>4.6691666666666665</v>
      </c>
      <c r="P470">
        <f t="shared" si="184"/>
        <v>0.18585900068446271</v>
      </c>
      <c r="Q470">
        <f t="shared" si="185"/>
        <v>457.45046877324199</v>
      </c>
      <c r="R470">
        <f t="shared" si="186"/>
        <v>1.4504687732419939</v>
      </c>
      <c r="S470" s="10">
        <f t="shared" si="179"/>
        <v>18.013273173241995</v>
      </c>
      <c r="T470" s="4">
        <f t="shared" si="187"/>
        <v>20.783999999999999</v>
      </c>
      <c r="U470" s="4">
        <f t="shared" si="188"/>
        <v>0.20479999999999948</v>
      </c>
      <c r="V470" s="4">
        <f t="shared" si="180"/>
        <v>20.67</v>
      </c>
      <c r="W470" s="4">
        <f t="shared" si="181"/>
        <v>21.04</v>
      </c>
      <c r="X470" s="4">
        <f t="shared" si="182"/>
        <v>20.5</v>
      </c>
      <c r="Y470" s="4">
        <f t="shared" si="189"/>
        <v>0.53999999999999915</v>
      </c>
      <c r="Z470" s="2">
        <f>ROW()</f>
        <v>470</v>
      </c>
      <c r="AA470" t="b">
        <f t="shared" si="190"/>
        <v>0</v>
      </c>
      <c r="AB470" s="4" t="e">
        <f t="shared" si="183"/>
        <v>#N/A</v>
      </c>
      <c r="AC470" s="4" t="e">
        <f t="shared" si="191"/>
        <v>#N/A</v>
      </c>
      <c r="AD470" t="b">
        <f t="shared" si="192"/>
        <v>0</v>
      </c>
      <c r="AE470" s="2">
        <v>2</v>
      </c>
      <c r="AF470" s="4">
        <f t="shared" si="193"/>
        <v>-0.26999999999999957</v>
      </c>
      <c r="AG470" s="4">
        <f t="shared" si="194"/>
        <v>0.26999999999999957</v>
      </c>
      <c r="AH470" s="4">
        <f t="shared" si="199"/>
        <v>0.17916666666666656</v>
      </c>
      <c r="AI470" s="4" t="e">
        <f t="shared" si="195"/>
        <v>#N/A</v>
      </c>
      <c r="AJ470" s="2" t="str">
        <f t="shared" si="196"/>
        <v>August</v>
      </c>
      <c r="AK470" s="2" t="str">
        <f t="shared" si="197"/>
        <v>03</v>
      </c>
      <c r="AL470" s="81">
        <f t="shared" si="198"/>
        <v>3.1945486111111112</v>
      </c>
      <c r="AM470" s="81">
        <f>IF(AJ470='1Month'!$A$3,AL470,NA())</f>
        <v>3.1945486111111112</v>
      </c>
    </row>
    <row r="471" spans="1:39">
      <c r="A471" s="76">
        <v>43315</v>
      </c>
      <c r="B471" s="67">
        <v>0.19802083333333331</v>
      </c>
      <c r="C471" s="77">
        <v>43314</v>
      </c>
      <c r="D471" s="67">
        <v>0.90635416666666668</v>
      </c>
      <c r="E471" s="68">
        <v>16.7</v>
      </c>
      <c r="F471" s="68">
        <v>4.9400000000000004</v>
      </c>
      <c r="G471" s="69">
        <v>20.79</v>
      </c>
      <c r="I471" s="69">
        <v>-71</v>
      </c>
      <c r="J471" s="69">
        <v>-14.472</v>
      </c>
      <c r="K471" s="70">
        <v>66.3</v>
      </c>
      <c r="L471" s="4">
        <f t="shared" si="175"/>
        <v>20.68</v>
      </c>
      <c r="M471" s="80">
        <f t="shared" si="176"/>
        <v>43315.198020833333</v>
      </c>
      <c r="N471">
        <f t="shared" si="177"/>
        <v>2458333.5</v>
      </c>
      <c r="O471">
        <f t="shared" si="178"/>
        <v>4.7524999999999995</v>
      </c>
      <c r="P471">
        <f t="shared" si="184"/>
        <v>0.18585900068446271</v>
      </c>
      <c r="Q471">
        <f t="shared" si="185"/>
        <v>457.53403026568367</v>
      </c>
      <c r="R471">
        <f t="shared" si="186"/>
        <v>1.5340302656836684</v>
      </c>
      <c r="S471" s="10">
        <f t="shared" si="179"/>
        <v>18.096834665683669</v>
      </c>
      <c r="T471" s="4">
        <f t="shared" si="187"/>
        <v>20.922000000000001</v>
      </c>
      <c r="U471" s="4">
        <f t="shared" si="188"/>
        <v>0.20159999999999983</v>
      </c>
      <c r="V471" s="4">
        <f t="shared" si="180"/>
        <v>20.86</v>
      </c>
      <c r="W471" s="4">
        <f t="shared" si="181"/>
        <v>21.19</v>
      </c>
      <c r="X471" s="4">
        <f t="shared" si="182"/>
        <v>20.5</v>
      </c>
      <c r="Y471" s="4">
        <f t="shared" si="189"/>
        <v>0.69000000000000128</v>
      </c>
      <c r="Z471" s="2">
        <f>ROW()</f>
        <v>471</v>
      </c>
      <c r="AA471" t="b">
        <f t="shared" si="190"/>
        <v>0</v>
      </c>
      <c r="AB471" s="4" t="e">
        <f t="shared" si="183"/>
        <v>#N/A</v>
      </c>
      <c r="AC471" s="4" t="e">
        <f t="shared" si="191"/>
        <v>#N/A</v>
      </c>
      <c r="AD471" t="b">
        <f t="shared" si="192"/>
        <v>0</v>
      </c>
      <c r="AE471" s="2">
        <v>2</v>
      </c>
      <c r="AF471" s="4">
        <f t="shared" si="193"/>
        <v>-0.34500000000000064</v>
      </c>
      <c r="AG471" s="4">
        <f t="shared" si="194"/>
        <v>0.34500000000000064</v>
      </c>
      <c r="AH471" s="4">
        <f t="shared" si="199"/>
        <v>0.18999999999999981</v>
      </c>
      <c r="AI471" s="4" t="e">
        <f t="shared" si="195"/>
        <v>#N/A</v>
      </c>
      <c r="AJ471" s="2" t="str">
        <f t="shared" si="196"/>
        <v>August</v>
      </c>
      <c r="AK471" s="2" t="str">
        <f t="shared" si="197"/>
        <v>03</v>
      </c>
      <c r="AL471" s="81">
        <f t="shared" si="198"/>
        <v>3.1980208333333335</v>
      </c>
      <c r="AM471" s="81">
        <f>IF(AJ471='1Month'!$A$3,AL471,NA())</f>
        <v>3.1980208333333335</v>
      </c>
    </row>
    <row r="472" spans="1:39">
      <c r="A472" s="76">
        <v>43315</v>
      </c>
      <c r="B472" s="67">
        <v>0.20150462962962964</v>
      </c>
      <c r="C472" s="77">
        <v>43314</v>
      </c>
      <c r="D472" s="67">
        <v>0.90983796296296304</v>
      </c>
      <c r="E472" s="68">
        <v>16.7</v>
      </c>
      <c r="F472" s="68">
        <v>4.9400000000000004</v>
      </c>
      <c r="G472" s="69">
        <v>21.15</v>
      </c>
      <c r="I472" s="69">
        <v>-71</v>
      </c>
      <c r="J472" s="69">
        <v>-13.504</v>
      </c>
      <c r="K472" s="70">
        <v>66.2</v>
      </c>
      <c r="L472" s="4">
        <f t="shared" si="175"/>
        <v>21.04</v>
      </c>
      <c r="M472" s="80">
        <f t="shared" si="176"/>
        <v>43315.201504629629</v>
      </c>
      <c r="N472">
        <f t="shared" si="177"/>
        <v>2458333.5</v>
      </c>
      <c r="O472">
        <f t="shared" si="178"/>
        <v>4.8361111111111112</v>
      </c>
      <c r="P472">
        <f t="shared" si="184"/>
        <v>0.18585900068446271</v>
      </c>
      <c r="Q472">
        <f t="shared" si="185"/>
        <v>457.61787029643347</v>
      </c>
      <c r="R472">
        <f t="shared" si="186"/>
        <v>1.6178702964334661</v>
      </c>
      <c r="S472" s="10">
        <f t="shared" si="179"/>
        <v>18.180674696433467</v>
      </c>
      <c r="T472" s="4">
        <f t="shared" si="187"/>
        <v>20.990000000000002</v>
      </c>
      <c r="U472" s="4">
        <f t="shared" si="188"/>
        <v>0.12399999999999878</v>
      </c>
      <c r="V472" s="4">
        <f t="shared" si="180"/>
        <v>21.02</v>
      </c>
      <c r="W472" s="4">
        <f t="shared" si="181"/>
        <v>21.19</v>
      </c>
      <c r="X472" s="4">
        <f t="shared" si="182"/>
        <v>20.66</v>
      </c>
      <c r="Y472" s="4">
        <f t="shared" si="189"/>
        <v>0.53000000000000114</v>
      </c>
      <c r="Z472" s="2">
        <f>ROW()</f>
        <v>472</v>
      </c>
      <c r="AA472" t="b">
        <f t="shared" si="190"/>
        <v>0</v>
      </c>
      <c r="AB472" s="4" t="e">
        <f t="shared" si="183"/>
        <v>#N/A</v>
      </c>
      <c r="AC472" s="4" t="e">
        <f t="shared" si="191"/>
        <v>#N/A</v>
      </c>
      <c r="AD472" t="b">
        <f t="shared" si="192"/>
        <v>0</v>
      </c>
      <c r="AE472" s="2">
        <v>2</v>
      </c>
      <c r="AF472" s="4">
        <f t="shared" si="193"/>
        <v>-0.26500000000000057</v>
      </c>
      <c r="AG472" s="4">
        <f t="shared" si="194"/>
        <v>0.26500000000000057</v>
      </c>
      <c r="AH472" s="4">
        <f t="shared" si="199"/>
        <v>0.19013888888888944</v>
      </c>
      <c r="AI472" s="4" t="e">
        <f t="shared" si="195"/>
        <v>#N/A</v>
      </c>
      <c r="AJ472" s="2" t="str">
        <f t="shared" si="196"/>
        <v>August</v>
      </c>
      <c r="AK472" s="2" t="str">
        <f t="shared" si="197"/>
        <v>03</v>
      </c>
      <c r="AL472" s="81">
        <f t="shared" si="198"/>
        <v>3.2015046296296297</v>
      </c>
      <c r="AM472" s="81">
        <f>IF(AJ472='1Month'!$A$3,AL472,NA())</f>
        <v>3.2015046296296297</v>
      </c>
    </row>
    <row r="473" spans="1:39">
      <c r="A473" s="76">
        <v>43315</v>
      </c>
      <c r="B473" s="67">
        <v>0.20497685185185185</v>
      </c>
      <c r="C473" s="77">
        <v>43314</v>
      </c>
      <c r="D473" s="67">
        <v>0.91331018518518514</v>
      </c>
      <c r="E473" s="68">
        <v>16.7</v>
      </c>
      <c r="F473" s="68">
        <v>4.9400000000000004</v>
      </c>
      <c r="G473" s="69">
        <v>21.15</v>
      </c>
      <c r="I473" s="69">
        <v>-71.099999999999994</v>
      </c>
      <c r="J473" s="69">
        <v>-12.536</v>
      </c>
      <c r="K473" s="70">
        <v>66.2</v>
      </c>
      <c r="L473" s="4">
        <f t="shared" si="175"/>
        <v>21.04</v>
      </c>
      <c r="M473" s="80">
        <f t="shared" si="176"/>
        <v>43315.204976851855</v>
      </c>
      <c r="N473">
        <f t="shared" si="177"/>
        <v>2458333.5</v>
      </c>
      <c r="O473">
        <f t="shared" si="178"/>
        <v>4.9194444444444443</v>
      </c>
      <c r="P473">
        <f t="shared" si="184"/>
        <v>0.18585900068446271</v>
      </c>
      <c r="Q473">
        <f t="shared" si="185"/>
        <v>457.70143178887514</v>
      </c>
      <c r="R473">
        <f t="shared" si="186"/>
        <v>1.7014317888751407</v>
      </c>
      <c r="S473" s="10">
        <f t="shared" si="179"/>
        <v>18.264236188875142</v>
      </c>
      <c r="T473" s="4">
        <f t="shared" si="187"/>
        <v>21.032</v>
      </c>
      <c r="U473" s="4">
        <f t="shared" si="188"/>
        <v>6.9599999999999801E-2</v>
      </c>
      <c r="V473" s="4">
        <f t="shared" si="180"/>
        <v>21.02</v>
      </c>
      <c r="W473" s="4">
        <f t="shared" si="181"/>
        <v>21.19</v>
      </c>
      <c r="X473" s="4">
        <f t="shared" si="182"/>
        <v>20.68</v>
      </c>
      <c r="Y473" s="4">
        <f t="shared" si="189"/>
        <v>0.51000000000000156</v>
      </c>
      <c r="Z473" s="2">
        <f>ROW()</f>
        <v>473</v>
      </c>
      <c r="AA473" t="b">
        <f t="shared" si="190"/>
        <v>0</v>
      </c>
      <c r="AB473" s="4" t="e">
        <f t="shared" si="183"/>
        <v>#N/A</v>
      </c>
      <c r="AC473" s="4" t="e">
        <f t="shared" si="191"/>
        <v>#N/A</v>
      </c>
      <c r="AD473" t="b">
        <f t="shared" si="192"/>
        <v>0</v>
      </c>
      <c r="AE473" s="2">
        <v>2</v>
      </c>
      <c r="AF473" s="4">
        <f t="shared" si="193"/>
        <v>-0.25500000000000078</v>
      </c>
      <c r="AG473" s="4">
        <f t="shared" si="194"/>
        <v>0.25500000000000078</v>
      </c>
      <c r="AH473" s="4">
        <f t="shared" si="199"/>
        <v>0.1827777777777794</v>
      </c>
      <c r="AI473" s="4" t="e">
        <f t="shared" si="195"/>
        <v>#N/A</v>
      </c>
      <c r="AJ473" s="2" t="str">
        <f t="shared" si="196"/>
        <v>August</v>
      </c>
      <c r="AK473" s="2" t="str">
        <f t="shared" si="197"/>
        <v>03</v>
      </c>
      <c r="AL473" s="81">
        <f t="shared" si="198"/>
        <v>3.204976851851852</v>
      </c>
      <c r="AM473" s="81">
        <f>IF(AJ473='1Month'!$A$3,AL473,NA())</f>
        <v>3.204976851851852</v>
      </c>
    </row>
    <row r="474" spans="1:39">
      <c r="A474" s="76">
        <v>43315</v>
      </c>
      <c r="B474" s="67">
        <v>0.2084722222222222</v>
      </c>
      <c r="C474" s="77">
        <v>43314</v>
      </c>
      <c r="D474" s="67">
        <v>0.91680555555555554</v>
      </c>
      <c r="E474" s="68">
        <v>16.7</v>
      </c>
      <c r="F474" s="68">
        <v>4.9400000000000004</v>
      </c>
      <c r="G474" s="69">
        <v>21.3</v>
      </c>
      <c r="I474" s="69">
        <v>-71.099999999999994</v>
      </c>
      <c r="J474" s="69">
        <v>-11.558999999999999</v>
      </c>
      <c r="K474" s="70">
        <v>66.2</v>
      </c>
      <c r="L474" s="4">
        <f t="shared" si="175"/>
        <v>21.19</v>
      </c>
      <c r="M474" s="80">
        <f t="shared" si="176"/>
        <v>43315.208472222221</v>
      </c>
      <c r="N474">
        <f t="shared" si="177"/>
        <v>2458333.5</v>
      </c>
      <c r="O474">
        <f t="shared" si="178"/>
        <v>5.003333333333333</v>
      </c>
      <c r="P474">
        <f t="shared" si="184"/>
        <v>0.18585900068446271</v>
      </c>
      <c r="Q474">
        <f t="shared" si="185"/>
        <v>457.78555035793306</v>
      </c>
      <c r="R474">
        <f t="shared" si="186"/>
        <v>1.7855503579330616</v>
      </c>
      <c r="S474" s="10">
        <f t="shared" si="179"/>
        <v>18.348354757933063</v>
      </c>
      <c r="T474" s="4">
        <f t="shared" si="187"/>
        <v>21.032</v>
      </c>
      <c r="U474" s="4">
        <f t="shared" si="188"/>
        <v>6.9599999999999801E-2</v>
      </c>
      <c r="V474" s="4">
        <f t="shared" si="180"/>
        <v>21.04</v>
      </c>
      <c r="W474" s="4">
        <f t="shared" si="181"/>
        <v>21.19</v>
      </c>
      <c r="X474" s="4">
        <f t="shared" si="182"/>
        <v>20.89</v>
      </c>
      <c r="Y474" s="4">
        <f t="shared" si="189"/>
        <v>0.30000000000000071</v>
      </c>
      <c r="Z474" s="2">
        <f>ROW()</f>
        <v>474</v>
      </c>
      <c r="AA474" t="b">
        <f t="shared" si="190"/>
        <v>0</v>
      </c>
      <c r="AB474" s="4" t="e">
        <f t="shared" si="183"/>
        <v>#N/A</v>
      </c>
      <c r="AC474" s="4" t="e">
        <f t="shared" si="191"/>
        <v>#N/A</v>
      </c>
      <c r="AD474" t="b">
        <f t="shared" si="192"/>
        <v>0</v>
      </c>
      <c r="AE474" s="2">
        <v>2</v>
      </c>
      <c r="AF474" s="4">
        <f t="shared" si="193"/>
        <v>-0.15000000000000036</v>
      </c>
      <c r="AG474" s="4">
        <f t="shared" si="194"/>
        <v>0.15000000000000036</v>
      </c>
      <c r="AH474" s="4">
        <f t="shared" si="199"/>
        <v>0.15652777777777782</v>
      </c>
      <c r="AI474" s="4" t="e">
        <f t="shared" si="195"/>
        <v>#N/A</v>
      </c>
      <c r="AJ474" s="2" t="str">
        <f t="shared" si="196"/>
        <v>August</v>
      </c>
      <c r="AK474" s="2" t="str">
        <f t="shared" si="197"/>
        <v>03</v>
      </c>
      <c r="AL474" s="81">
        <f t="shared" si="198"/>
        <v>3.2084722222222224</v>
      </c>
      <c r="AM474" s="81">
        <f>IF(AJ474='1Month'!$A$3,AL474,NA())</f>
        <v>3.2084722222222224</v>
      </c>
    </row>
    <row r="475" spans="1:39">
      <c r="A475" s="76">
        <v>43315</v>
      </c>
      <c r="B475" s="67">
        <v>0.2119212962962963</v>
      </c>
      <c r="C475" s="77">
        <v>43314</v>
      </c>
      <c r="D475" s="67">
        <v>0.92025462962962967</v>
      </c>
      <c r="E475" s="68">
        <v>16.7</v>
      </c>
      <c r="F475" s="68">
        <v>4.9400000000000004</v>
      </c>
      <c r="G475" s="69">
        <v>21.11</v>
      </c>
      <c r="I475" s="69">
        <v>-71.2</v>
      </c>
      <c r="J475" s="69">
        <v>-10.592000000000001</v>
      </c>
      <c r="K475" s="70">
        <v>66.099999999999994</v>
      </c>
      <c r="L475" s="4">
        <f t="shared" si="175"/>
        <v>21</v>
      </c>
      <c r="M475" s="80">
        <f t="shared" si="176"/>
        <v>43315.211921296293</v>
      </c>
      <c r="N475">
        <f t="shared" si="177"/>
        <v>2458333.5</v>
      </c>
      <c r="O475">
        <f t="shared" si="178"/>
        <v>5.0861111111111112</v>
      </c>
      <c r="P475">
        <f t="shared" si="184"/>
        <v>0.18585900068446271</v>
      </c>
      <c r="Q475">
        <f t="shared" si="185"/>
        <v>457.86855477375843</v>
      </c>
      <c r="R475">
        <f t="shared" si="186"/>
        <v>1.8685547737584329</v>
      </c>
      <c r="S475" s="10">
        <f t="shared" si="179"/>
        <v>18.431359173758434</v>
      </c>
      <c r="T475" s="4">
        <f t="shared" si="187"/>
        <v>21.036000000000001</v>
      </c>
      <c r="U475" s="4">
        <f t="shared" si="188"/>
        <v>7.2800000000000156E-2</v>
      </c>
      <c r="V475" s="4">
        <f t="shared" si="180"/>
        <v>21.04</v>
      </c>
      <c r="W475" s="4">
        <f t="shared" si="181"/>
        <v>21.19</v>
      </c>
      <c r="X475" s="4">
        <f t="shared" si="182"/>
        <v>20.89</v>
      </c>
      <c r="Y475" s="4">
        <f t="shared" si="189"/>
        <v>0.30000000000000071</v>
      </c>
      <c r="Z475" s="2">
        <f>ROW()</f>
        <v>475</v>
      </c>
      <c r="AA475" t="b">
        <f t="shared" si="190"/>
        <v>0</v>
      </c>
      <c r="AB475" s="4" t="e">
        <f t="shared" si="183"/>
        <v>#N/A</v>
      </c>
      <c r="AC475" s="4" t="e">
        <f t="shared" si="191"/>
        <v>#N/A</v>
      </c>
      <c r="AD475" t="b">
        <f t="shared" si="192"/>
        <v>0</v>
      </c>
      <c r="AE475" s="2">
        <v>2</v>
      </c>
      <c r="AF475" s="4">
        <f t="shared" si="193"/>
        <v>-0.15000000000000036</v>
      </c>
      <c r="AG475" s="4">
        <f t="shared" si="194"/>
        <v>0.15000000000000036</v>
      </c>
      <c r="AH475" s="4">
        <f t="shared" si="199"/>
        <v>0.12833333333333327</v>
      </c>
      <c r="AI475" s="4" t="e">
        <f t="shared" si="195"/>
        <v>#N/A</v>
      </c>
      <c r="AJ475" s="2" t="str">
        <f t="shared" si="196"/>
        <v>August</v>
      </c>
      <c r="AK475" s="2" t="str">
        <f t="shared" si="197"/>
        <v>03</v>
      </c>
      <c r="AL475" s="81">
        <f t="shared" si="198"/>
        <v>3.2119212962962962</v>
      </c>
      <c r="AM475" s="81">
        <f>IF(AJ475='1Month'!$A$3,AL475,NA())</f>
        <v>3.2119212962962962</v>
      </c>
    </row>
    <row r="476" spans="1:39">
      <c r="A476" s="76">
        <v>43315</v>
      </c>
      <c r="B476" s="67">
        <v>0.21537037037037035</v>
      </c>
      <c r="C476" s="77">
        <v>43314</v>
      </c>
      <c r="D476" s="67">
        <v>0.9237037037037038</v>
      </c>
      <c r="E476" s="68">
        <v>16.7</v>
      </c>
      <c r="F476" s="68">
        <v>4.9400000000000004</v>
      </c>
      <c r="G476" s="69">
        <v>21</v>
      </c>
      <c r="I476" s="69">
        <v>-71.2</v>
      </c>
      <c r="J476" s="69">
        <v>-9.6219999999999999</v>
      </c>
      <c r="K476" s="70">
        <v>66.099999999999994</v>
      </c>
      <c r="L476" s="4">
        <f t="shared" si="175"/>
        <v>20.89</v>
      </c>
      <c r="M476" s="80">
        <f t="shared" si="176"/>
        <v>43315.215370370373</v>
      </c>
      <c r="N476">
        <f t="shared" si="177"/>
        <v>2458333.5</v>
      </c>
      <c r="O476">
        <f t="shared" si="178"/>
        <v>5.1688888888888886</v>
      </c>
      <c r="P476">
        <f t="shared" si="184"/>
        <v>0.18585900068446271</v>
      </c>
      <c r="Q476">
        <f t="shared" si="185"/>
        <v>457.95155918958386</v>
      </c>
      <c r="R476">
        <f t="shared" si="186"/>
        <v>1.9515591895838611</v>
      </c>
      <c r="S476" s="10">
        <f t="shared" si="179"/>
        <v>18.514363589583862</v>
      </c>
      <c r="T476" s="4">
        <f t="shared" si="187"/>
        <v>20.98</v>
      </c>
      <c r="U476" s="4">
        <f t="shared" si="188"/>
        <v>6.4000000000000057E-2</v>
      </c>
      <c r="V476" s="4">
        <f t="shared" si="180"/>
        <v>21.02</v>
      </c>
      <c r="W476" s="4">
        <f t="shared" si="181"/>
        <v>21.19</v>
      </c>
      <c r="X476" s="4">
        <f t="shared" si="182"/>
        <v>20.89</v>
      </c>
      <c r="Y476" s="4">
        <f t="shared" si="189"/>
        <v>0.30000000000000071</v>
      </c>
      <c r="Z476" s="2">
        <f>ROW()</f>
        <v>476</v>
      </c>
      <c r="AA476" t="b">
        <f t="shared" si="190"/>
        <v>0</v>
      </c>
      <c r="AB476" s="4" t="e">
        <f t="shared" si="183"/>
        <v>#N/A</v>
      </c>
      <c r="AC476" s="4" t="e">
        <f t="shared" si="191"/>
        <v>#N/A</v>
      </c>
      <c r="AD476" t="b">
        <f t="shared" si="192"/>
        <v>0</v>
      </c>
      <c r="AE476" s="2">
        <v>2</v>
      </c>
      <c r="AF476" s="4">
        <f t="shared" si="193"/>
        <v>-0.15000000000000036</v>
      </c>
      <c r="AG476" s="4">
        <f t="shared" si="194"/>
        <v>0.15000000000000036</v>
      </c>
      <c r="AH476" s="4">
        <f t="shared" si="199"/>
        <v>0.11083333333333319</v>
      </c>
      <c r="AI476" s="4" t="e">
        <f t="shared" si="195"/>
        <v>#N/A</v>
      </c>
      <c r="AJ476" s="2" t="str">
        <f t="shared" si="196"/>
        <v>August</v>
      </c>
      <c r="AK476" s="2" t="str">
        <f t="shared" si="197"/>
        <v>03</v>
      </c>
      <c r="AL476" s="81">
        <f t="shared" si="198"/>
        <v>3.2153703703703704</v>
      </c>
      <c r="AM476" s="81">
        <f>IF(AJ476='1Month'!$A$3,AL476,NA())</f>
        <v>3.2153703703703704</v>
      </c>
    </row>
    <row r="477" spans="1:39">
      <c r="A477" s="76">
        <v>43315</v>
      </c>
      <c r="B477" s="67">
        <v>0.21886574074074075</v>
      </c>
      <c r="C477" s="77">
        <v>43314</v>
      </c>
      <c r="D477" s="67">
        <v>0.92719907407407398</v>
      </c>
      <c r="E477" s="68">
        <v>16.7</v>
      </c>
      <c r="F477" s="68">
        <v>4.9400000000000004</v>
      </c>
      <c r="G477" s="69">
        <v>21.15</v>
      </c>
      <c r="I477" s="69">
        <v>-71.2</v>
      </c>
      <c r="J477" s="69">
        <v>-8.6370000000000005</v>
      </c>
      <c r="K477" s="70">
        <v>66.099999999999994</v>
      </c>
      <c r="L477" s="4">
        <f t="shared" si="175"/>
        <v>21.04</v>
      </c>
      <c r="M477" s="80">
        <f t="shared" si="176"/>
        <v>43315.218865740739</v>
      </c>
      <c r="N477">
        <f t="shared" si="177"/>
        <v>2458333.5</v>
      </c>
      <c r="O477">
        <f t="shared" si="178"/>
        <v>5.2527777777777782</v>
      </c>
      <c r="P477">
        <f t="shared" si="184"/>
        <v>0.18585900068446271</v>
      </c>
      <c r="Q477">
        <f t="shared" si="185"/>
        <v>458.03567775864178</v>
      </c>
      <c r="R477">
        <f t="shared" si="186"/>
        <v>2.035677758641782</v>
      </c>
      <c r="S477" s="10">
        <f t="shared" si="179"/>
        <v>18.598482158641783</v>
      </c>
      <c r="T477" s="4">
        <f t="shared" si="187"/>
        <v>20.952000000000002</v>
      </c>
      <c r="U477" s="4">
        <f t="shared" si="188"/>
        <v>7.8400000000000608E-2</v>
      </c>
      <c r="V477" s="4">
        <f t="shared" si="180"/>
        <v>20.954999999999998</v>
      </c>
      <c r="W477" s="4">
        <f t="shared" si="181"/>
        <v>21.060000000000002</v>
      </c>
      <c r="X477" s="4">
        <f t="shared" si="182"/>
        <v>20.86</v>
      </c>
      <c r="Y477" s="4">
        <f t="shared" si="189"/>
        <v>0.20000000000000284</v>
      </c>
      <c r="Z477" s="2">
        <f>ROW()</f>
        <v>477</v>
      </c>
      <c r="AA477" t="b">
        <f t="shared" si="190"/>
        <v>0</v>
      </c>
      <c r="AB477" s="4" t="e">
        <f t="shared" si="183"/>
        <v>#N/A</v>
      </c>
      <c r="AC477" s="4" t="e">
        <f t="shared" si="191"/>
        <v>#N/A</v>
      </c>
      <c r="AD477" t="b">
        <f t="shared" si="192"/>
        <v>0</v>
      </c>
      <c r="AE477" s="2">
        <v>2</v>
      </c>
      <c r="AF477" s="4">
        <f t="shared" si="193"/>
        <v>-0.10000000000000142</v>
      </c>
      <c r="AG477" s="4">
        <f t="shared" si="194"/>
        <v>0.10000000000000142</v>
      </c>
      <c r="AH477" s="4">
        <f t="shared" si="199"/>
        <v>9.5833333333333215E-2</v>
      </c>
      <c r="AI477" s="4" t="e">
        <f t="shared" si="195"/>
        <v>#N/A</v>
      </c>
      <c r="AJ477" s="2" t="str">
        <f t="shared" si="196"/>
        <v>August</v>
      </c>
      <c r="AK477" s="2" t="str">
        <f t="shared" si="197"/>
        <v>03</v>
      </c>
      <c r="AL477" s="81">
        <f t="shared" si="198"/>
        <v>3.2188657407407408</v>
      </c>
      <c r="AM477" s="81">
        <f>IF(AJ477='1Month'!$A$3,AL477,NA())</f>
        <v>3.2188657407407408</v>
      </c>
    </row>
    <row r="478" spans="1:39">
      <c r="A478" s="76">
        <v>43315</v>
      </c>
      <c r="B478" s="67">
        <v>0.22233796296296296</v>
      </c>
      <c r="C478" s="77">
        <v>43314</v>
      </c>
      <c r="D478" s="67">
        <v>0.9306712962962963</v>
      </c>
      <c r="E478" s="68">
        <v>16.7</v>
      </c>
      <c r="F478" s="68">
        <v>4.9400000000000004</v>
      </c>
      <c r="G478" s="69">
        <v>21.17</v>
      </c>
      <c r="I478" s="69">
        <v>-71.3</v>
      </c>
      <c r="J478" s="69">
        <v>-7.6559999999999997</v>
      </c>
      <c r="K478" s="70">
        <v>66</v>
      </c>
      <c r="L478" s="4">
        <f t="shared" si="175"/>
        <v>21.060000000000002</v>
      </c>
      <c r="M478" s="80">
        <f t="shared" si="176"/>
        <v>43315.222337962965</v>
      </c>
      <c r="N478">
        <f t="shared" si="177"/>
        <v>2458333.5</v>
      </c>
      <c r="O478">
        <f t="shared" si="178"/>
        <v>5.3361111111111112</v>
      </c>
      <c r="P478">
        <f t="shared" si="184"/>
        <v>0.18585900068446271</v>
      </c>
      <c r="Q478">
        <f t="shared" si="185"/>
        <v>458.11923925108346</v>
      </c>
      <c r="R478">
        <f t="shared" si="186"/>
        <v>2.1192392510834566</v>
      </c>
      <c r="S478" s="10">
        <f t="shared" si="179"/>
        <v>18.682043651083458</v>
      </c>
      <c r="T478" s="4">
        <f t="shared" si="187"/>
        <v>20.94</v>
      </c>
      <c r="U478" s="4">
        <f t="shared" si="188"/>
        <v>8.8000000000000259E-2</v>
      </c>
      <c r="V478" s="4">
        <f t="shared" si="180"/>
        <v>20.9</v>
      </c>
      <c r="W478" s="4">
        <f t="shared" si="181"/>
        <v>21.060000000000002</v>
      </c>
      <c r="X478" s="4">
        <f t="shared" si="182"/>
        <v>20.830000000000002</v>
      </c>
      <c r="Y478" s="4">
        <f t="shared" si="189"/>
        <v>0.23000000000000043</v>
      </c>
      <c r="Z478" s="2">
        <f>ROW()</f>
        <v>478</v>
      </c>
      <c r="AA478" t="b">
        <f t="shared" si="190"/>
        <v>0</v>
      </c>
      <c r="AB478" s="4" t="e">
        <f t="shared" si="183"/>
        <v>#N/A</v>
      </c>
      <c r="AC478" s="4" t="e">
        <f t="shared" si="191"/>
        <v>#N/A</v>
      </c>
      <c r="AD478" t="b">
        <f t="shared" si="192"/>
        <v>1</v>
      </c>
      <c r="AE478" s="2">
        <v>2</v>
      </c>
      <c r="AF478" s="4">
        <f t="shared" si="193"/>
        <v>-0.11500000000000021</v>
      </c>
      <c r="AG478" s="4">
        <f t="shared" si="194"/>
        <v>0.11500000000000021</v>
      </c>
      <c r="AH478" s="4">
        <f t="shared" si="199"/>
        <v>0.10361111111111103</v>
      </c>
      <c r="AI478" s="4" t="e">
        <f t="shared" si="195"/>
        <v>#N/A</v>
      </c>
      <c r="AJ478" s="2" t="str">
        <f t="shared" si="196"/>
        <v>August</v>
      </c>
      <c r="AK478" s="2" t="str">
        <f t="shared" si="197"/>
        <v>03</v>
      </c>
      <c r="AL478" s="81">
        <f t="shared" si="198"/>
        <v>3.2223379629629632</v>
      </c>
      <c r="AM478" s="81">
        <f>IF(AJ478='1Month'!$A$3,AL478,NA())</f>
        <v>3.2223379629629632</v>
      </c>
    </row>
    <row r="479" spans="1:39">
      <c r="A479" s="76">
        <v>43315</v>
      </c>
      <c r="B479" s="67">
        <v>0.2257986111111111</v>
      </c>
      <c r="C479" s="77">
        <v>43314</v>
      </c>
      <c r="D479" s="67">
        <v>0.93413194444444436</v>
      </c>
      <c r="E479" s="68">
        <v>16.7</v>
      </c>
      <c r="F479" s="68">
        <v>4.9400000000000004</v>
      </c>
      <c r="G479" s="69">
        <v>21.02</v>
      </c>
      <c r="I479" s="69">
        <v>-71.3</v>
      </c>
      <c r="J479" s="69">
        <v>-6.6760000000000002</v>
      </c>
      <c r="K479" s="70">
        <v>66</v>
      </c>
      <c r="L479" s="4">
        <f t="shared" si="175"/>
        <v>20.91</v>
      </c>
      <c r="M479" s="80">
        <f t="shared" si="176"/>
        <v>43315.225798611114</v>
      </c>
      <c r="N479">
        <f t="shared" si="177"/>
        <v>2458333.5</v>
      </c>
      <c r="O479">
        <f t="shared" si="178"/>
        <v>5.4191666666666665</v>
      </c>
      <c r="P479">
        <f t="shared" si="184"/>
        <v>0.18585900068446271</v>
      </c>
      <c r="Q479">
        <f t="shared" si="185"/>
        <v>458.20252220521695</v>
      </c>
      <c r="R479">
        <f t="shared" si="186"/>
        <v>2.2025222052169511</v>
      </c>
      <c r="S479" s="10">
        <f t="shared" si="179"/>
        <v>18.765326605216952</v>
      </c>
      <c r="T479" s="4">
        <f t="shared" si="187"/>
        <v>20.905999999999999</v>
      </c>
      <c r="U479" s="4">
        <f t="shared" si="188"/>
        <v>6.3199999999999784E-2</v>
      </c>
      <c r="V479" s="4">
        <f t="shared" si="180"/>
        <v>20.89</v>
      </c>
      <c r="W479" s="4">
        <f t="shared" si="181"/>
        <v>21.060000000000002</v>
      </c>
      <c r="X479" s="4">
        <f t="shared" si="182"/>
        <v>20.830000000000002</v>
      </c>
      <c r="Y479" s="4">
        <f t="shared" si="189"/>
        <v>0.23000000000000043</v>
      </c>
      <c r="Z479" s="2">
        <f>ROW()</f>
        <v>479</v>
      </c>
      <c r="AA479" t="b">
        <f t="shared" si="190"/>
        <v>0</v>
      </c>
      <c r="AB479" s="4" t="e">
        <f t="shared" si="183"/>
        <v>#N/A</v>
      </c>
      <c r="AC479" s="4" t="e">
        <f t="shared" si="191"/>
        <v>#N/A</v>
      </c>
      <c r="AD479" t="b">
        <f t="shared" si="192"/>
        <v>1</v>
      </c>
      <c r="AE479" s="2">
        <v>2</v>
      </c>
      <c r="AF479" s="4">
        <f t="shared" si="193"/>
        <v>-0.11500000000000021</v>
      </c>
      <c r="AG479" s="4">
        <f t="shared" si="194"/>
        <v>0.11500000000000021</v>
      </c>
      <c r="AH479" s="4">
        <f t="shared" si="199"/>
        <v>9.4999999999999751E-2</v>
      </c>
      <c r="AI479" s="4" t="e">
        <f t="shared" si="195"/>
        <v>#N/A</v>
      </c>
      <c r="AJ479" s="2" t="str">
        <f t="shared" si="196"/>
        <v>August</v>
      </c>
      <c r="AK479" s="2" t="str">
        <f t="shared" si="197"/>
        <v>03</v>
      </c>
      <c r="AL479" s="81">
        <f t="shared" si="198"/>
        <v>3.2257986111111112</v>
      </c>
      <c r="AM479" s="81">
        <f>IF(AJ479='1Month'!$A$3,AL479,NA())</f>
        <v>3.2257986111111112</v>
      </c>
    </row>
    <row r="480" spans="1:39">
      <c r="A480" s="76">
        <v>43315</v>
      </c>
      <c r="B480" s="67">
        <v>0.22925925925925927</v>
      </c>
      <c r="C480" s="77">
        <v>43314</v>
      </c>
      <c r="D480" s="67">
        <v>0.93759259259259264</v>
      </c>
      <c r="E480" s="68">
        <v>16.399999999999999</v>
      </c>
      <c r="F480" s="68">
        <v>4.9400000000000004</v>
      </c>
      <c r="G480" s="69">
        <v>20.97</v>
      </c>
      <c r="I480" s="69">
        <v>-71.400000000000006</v>
      </c>
      <c r="J480" s="69">
        <v>-5.6950000000000003</v>
      </c>
      <c r="K480" s="70">
        <v>66</v>
      </c>
      <c r="L480" s="4">
        <f t="shared" si="175"/>
        <v>20.86</v>
      </c>
      <c r="M480" s="80">
        <f t="shared" si="176"/>
        <v>43315.229259259257</v>
      </c>
      <c r="N480">
        <f t="shared" si="177"/>
        <v>2458333.5</v>
      </c>
      <c r="O480">
        <f t="shared" si="178"/>
        <v>5.5022222222222226</v>
      </c>
      <c r="P480">
        <f t="shared" si="184"/>
        <v>0.18585900068446271</v>
      </c>
      <c r="Q480">
        <f t="shared" si="185"/>
        <v>458.2858051593505</v>
      </c>
      <c r="R480">
        <f t="shared" si="186"/>
        <v>2.2858051593505024</v>
      </c>
      <c r="S480" s="10">
        <f t="shared" si="179"/>
        <v>18.848609559350503</v>
      </c>
      <c r="T480" s="4">
        <f t="shared" si="187"/>
        <v>20.866</v>
      </c>
      <c r="U480" s="4">
        <f t="shared" si="188"/>
        <v>1.9200000000000016E-2</v>
      </c>
      <c r="V480" s="4">
        <f t="shared" si="180"/>
        <v>20.865000000000002</v>
      </c>
      <c r="W480" s="4">
        <f t="shared" si="181"/>
        <v>21.060000000000002</v>
      </c>
      <c r="X480" s="4">
        <f t="shared" si="182"/>
        <v>20.830000000000002</v>
      </c>
      <c r="Y480" s="4">
        <f t="shared" si="189"/>
        <v>0.23000000000000043</v>
      </c>
      <c r="Z480" s="2">
        <f>ROW()</f>
        <v>480</v>
      </c>
      <c r="AA480" t="b">
        <f t="shared" si="190"/>
        <v>0</v>
      </c>
      <c r="AB480" s="4" t="e">
        <f t="shared" si="183"/>
        <v>#N/A</v>
      </c>
      <c r="AC480" s="4" t="e">
        <f t="shared" si="191"/>
        <v>#N/A</v>
      </c>
      <c r="AD480" t="b">
        <f t="shared" si="192"/>
        <v>1</v>
      </c>
      <c r="AE480" s="2">
        <v>2</v>
      </c>
      <c r="AF480" s="4">
        <f t="shared" si="193"/>
        <v>-0.11500000000000021</v>
      </c>
      <c r="AG480" s="4">
        <f t="shared" si="194"/>
        <v>0.11500000000000021</v>
      </c>
      <c r="AH480" s="4">
        <f t="shared" si="199"/>
        <v>6.7361111111111135E-2</v>
      </c>
      <c r="AI480" s="4" t="e">
        <f t="shared" si="195"/>
        <v>#N/A</v>
      </c>
      <c r="AJ480" s="2" t="str">
        <f t="shared" si="196"/>
        <v>August</v>
      </c>
      <c r="AK480" s="2" t="str">
        <f t="shared" si="197"/>
        <v>03</v>
      </c>
      <c r="AL480" s="81">
        <f t="shared" si="198"/>
        <v>3.2292592592592593</v>
      </c>
      <c r="AM480" s="81">
        <f>IF(AJ480='1Month'!$A$3,AL480,NA())</f>
        <v>3.2292592592592593</v>
      </c>
    </row>
    <row r="481" spans="1:39">
      <c r="A481" s="76">
        <v>43315</v>
      </c>
      <c r="B481" s="67">
        <v>0.23276620370370371</v>
      </c>
      <c r="C481" s="77">
        <v>43314</v>
      </c>
      <c r="D481" s="67">
        <v>0.94109953703703697</v>
      </c>
      <c r="E481" s="68">
        <v>16.399999999999999</v>
      </c>
      <c r="F481" s="68">
        <v>4.9400000000000004</v>
      </c>
      <c r="G481" s="69">
        <v>20.94</v>
      </c>
      <c r="I481" s="69">
        <v>-71.400000000000006</v>
      </c>
      <c r="J481" s="69">
        <v>-4.6980000000000004</v>
      </c>
      <c r="K481" s="70">
        <v>65.900000000000006</v>
      </c>
      <c r="L481" s="4">
        <f t="shared" si="175"/>
        <v>20.830000000000002</v>
      </c>
      <c r="M481" s="80">
        <f t="shared" si="176"/>
        <v>43315.232766203706</v>
      </c>
      <c r="N481">
        <f t="shared" si="177"/>
        <v>2458333.5</v>
      </c>
      <c r="O481">
        <f t="shared" si="178"/>
        <v>5.5863888888888891</v>
      </c>
      <c r="P481">
        <f t="shared" si="184"/>
        <v>0.18585900068446271</v>
      </c>
      <c r="Q481">
        <f t="shared" si="185"/>
        <v>458.3702022667166</v>
      </c>
      <c r="R481">
        <f t="shared" si="186"/>
        <v>2.3702022667166034</v>
      </c>
      <c r="S481" s="10">
        <f t="shared" si="179"/>
        <v>18.933006666716604</v>
      </c>
      <c r="T481" s="4">
        <f t="shared" si="187"/>
        <v>20.834</v>
      </c>
      <c r="U481" s="4">
        <f t="shared" si="188"/>
        <v>3.5199999999999676E-2</v>
      </c>
      <c r="V481" s="4">
        <f t="shared" si="180"/>
        <v>20.86</v>
      </c>
      <c r="W481" s="4">
        <f t="shared" si="181"/>
        <v>20.91</v>
      </c>
      <c r="X481" s="4">
        <f t="shared" si="182"/>
        <v>20.75</v>
      </c>
      <c r="Y481" s="4">
        <f t="shared" si="189"/>
        <v>0.16000000000000014</v>
      </c>
      <c r="Z481" s="2">
        <f>ROW()</f>
        <v>481</v>
      </c>
      <c r="AA481" t="b">
        <f t="shared" si="190"/>
        <v>1</v>
      </c>
      <c r="AB481" s="4">
        <f t="shared" si="183"/>
        <v>20.830000000000002</v>
      </c>
      <c r="AC481" s="4" t="e">
        <f t="shared" si="191"/>
        <v>#N/A</v>
      </c>
      <c r="AD481" t="b">
        <f t="shared" si="192"/>
        <v>1</v>
      </c>
      <c r="AE481" s="2">
        <v>2</v>
      </c>
      <c r="AF481" s="4">
        <f t="shared" si="193"/>
        <v>-8.0000000000000071E-2</v>
      </c>
      <c r="AG481" s="4">
        <f t="shared" si="194"/>
        <v>8.0000000000000071E-2</v>
      </c>
      <c r="AH481" s="4">
        <f t="shared" si="199"/>
        <v>5.9027777777777977E-2</v>
      </c>
      <c r="AI481" s="4" t="e">
        <f t="shared" si="195"/>
        <v>#N/A</v>
      </c>
      <c r="AJ481" s="2" t="str">
        <f t="shared" si="196"/>
        <v>August</v>
      </c>
      <c r="AK481" s="2" t="str">
        <f t="shared" si="197"/>
        <v>03</v>
      </c>
      <c r="AL481" s="81">
        <f t="shared" si="198"/>
        <v>3.2327662037037035</v>
      </c>
      <c r="AM481" s="81">
        <f>IF(AJ481='1Month'!$A$3,AL481,NA())</f>
        <v>3.2327662037037035</v>
      </c>
    </row>
    <row r="482" spans="1:39">
      <c r="A482" s="76">
        <v>43315</v>
      </c>
      <c r="B482" s="67">
        <v>0.23620370370370369</v>
      </c>
      <c r="C482" s="77">
        <v>43314</v>
      </c>
      <c r="D482" s="67">
        <v>0.94453703703703706</v>
      </c>
      <c r="E482" s="68">
        <v>16.399999999999999</v>
      </c>
      <c r="F482" s="68">
        <v>4.9400000000000004</v>
      </c>
      <c r="G482" s="69">
        <v>20.98</v>
      </c>
      <c r="I482" s="69">
        <v>-71.400000000000006</v>
      </c>
      <c r="J482" s="69">
        <v>-3.7189999999999999</v>
      </c>
      <c r="K482" s="70">
        <v>65.900000000000006</v>
      </c>
      <c r="L482" s="4">
        <f t="shared" si="175"/>
        <v>20.87</v>
      </c>
      <c r="M482" s="80">
        <f t="shared" si="176"/>
        <v>43315.236203703702</v>
      </c>
      <c r="N482">
        <f t="shared" si="177"/>
        <v>2458333.5</v>
      </c>
      <c r="O482">
        <f t="shared" si="178"/>
        <v>5.6688888888888886</v>
      </c>
      <c r="P482">
        <f t="shared" si="184"/>
        <v>0.18585900068446271</v>
      </c>
      <c r="Q482">
        <f t="shared" si="185"/>
        <v>458.45292814423385</v>
      </c>
      <c r="R482">
        <f t="shared" si="186"/>
        <v>2.4529281442338515</v>
      </c>
      <c r="S482" s="10">
        <f t="shared" si="179"/>
        <v>19.015732544233853</v>
      </c>
      <c r="T482" s="4">
        <f t="shared" si="187"/>
        <v>20.842000000000002</v>
      </c>
      <c r="U482" s="4">
        <f t="shared" si="188"/>
        <v>4.1599999999999679E-2</v>
      </c>
      <c r="V482" s="4">
        <f t="shared" si="180"/>
        <v>20.86</v>
      </c>
      <c r="W482" s="4">
        <f t="shared" si="181"/>
        <v>20.900000000000002</v>
      </c>
      <c r="X482" s="4">
        <f t="shared" si="182"/>
        <v>20.75</v>
      </c>
      <c r="Y482" s="4">
        <f t="shared" si="189"/>
        <v>0.15000000000000213</v>
      </c>
      <c r="Z482" s="2">
        <f>ROW()</f>
        <v>482</v>
      </c>
      <c r="AA482" t="b">
        <f t="shared" si="190"/>
        <v>1</v>
      </c>
      <c r="AB482" s="4">
        <f t="shared" si="183"/>
        <v>20.87</v>
      </c>
      <c r="AC482" s="4" t="e">
        <f t="shared" si="191"/>
        <v>#N/A</v>
      </c>
      <c r="AD482" t="b">
        <f t="shared" si="192"/>
        <v>1</v>
      </c>
      <c r="AE482" s="2">
        <v>2</v>
      </c>
      <c r="AF482" s="4">
        <f t="shared" si="193"/>
        <v>-7.5000000000001066E-2</v>
      </c>
      <c r="AG482" s="4">
        <f t="shared" si="194"/>
        <v>7.5000000000001066E-2</v>
      </c>
      <c r="AH482" s="4">
        <f t="shared" si="199"/>
        <v>5.9722222222222676E-2</v>
      </c>
      <c r="AI482" s="4" t="e">
        <f t="shared" si="195"/>
        <v>#N/A</v>
      </c>
      <c r="AJ482" s="2" t="str">
        <f t="shared" si="196"/>
        <v>August</v>
      </c>
      <c r="AK482" s="2" t="str">
        <f t="shared" si="197"/>
        <v>03</v>
      </c>
      <c r="AL482" s="81">
        <f t="shared" si="198"/>
        <v>3.2362037037037039</v>
      </c>
      <c r="AM482" s="81">
        <f>IF(AJ482='1Month'!$A$3,AL482,NA())</f>
        <v>3.2362037037037039</v>
      </c>
    </row>
    <row r="483" spans="1:39">
      <c r="A483" s="76">
        <v>43315</v>
      </c>
      <c r="B483" s="67">
        <v>0.23967592592592593</v>
      </c>
      <c r="C483" s="77">
        <v>43314</v>
      </c>
      <c r="D483" s="67">
        <v>0.94800925925925927</v>
      </c>
      <c r="E483" s="68">
        <v>16.399999999999999</v>
      </c>
      <c r="F483" s="68">
        <v>4.9400000000000004</v>
      </c>
      <c r="G483" s="69">
        <v>20.97</v>
      </c>
      <c r="I483" s="69">
        <v>-71.5</v>
      </c>
      <c r="J483" s="69">
        <v>-2.7290000000000001</v>
      </c>
      <c r="K483" s="70">
        <v>65.900000000000006</v>
      </c>
      <c r="L483" s="4">
        <f t="shared" si="175"/>
        <v>20.86</v>
      </c>
      <c r="M483" s="80">
        <f t="shared" si="176"/>
        <v>43315.239675925928</v>
      </c>
      <c r="N483">
        <f t="shared" si="177"/>
        <v>2458333.5</v>
      </c>
      <c r="O483">
        <f t="shared" si="178"/>
        <v>5.7522222222222226</v>
      </c>
      <c r="P483">
        <f t="shared" si="184"/>
        <v>0.18585900068446271</v>
      </c>
      <c r="Q483">
        <f t="shared" si="185"/>
        <v>458.53648963667553</v>
      </c>
      <c r="R483">
        <f t="shared" si="186"/>
        <v>2.5364896366755261</v>
      </c>
      <c r="S483" s="10">
        <f t="shared" si="179"/>
        <v>19.099294036675527</v>
      </c>
      <c r="T483" s="4">
        <f t="shared" si="187"/>
        <v>20.864000000000001</v>
      </c>
      <c r="U483" s="4">
        <f t="shared" si="188"/>
        <v>4.7200000000000839E-2</v>
      </c>
      <c r="V483" s="4">
        <f t="shared" si="180"/>
        <v>20.865000000000002</v>
      </c>
      <c r="W483" s="4">
        <f t="shared" si="181"/>
        <v>20.94</v>
      </c>
      <c r="X483" s="4">
        <f t="shared" si="182"/>
        <v>20.75</v>
      </c>
      <c r="Y483" s="4">
        <f t="shared" si="189"/>
        <v>0.19000000000000128</v>
      </c>
      <c r="Z483" s="2">
        <f>ROW()</f>
        <v>483</v>
      </c>
      <c r="AA483" t="b">
        <f t="shared" si="190"/>
        <v>1</v>
      </c>
      <c r="AB483" s="4">
        <f t="shared" si="183"/>
        <v>20.86</v>
      </c>
      <c r="AC483" s="4" t="e">
        <f t="shared" si="191"/>
        <v>#N/A</v>
      </c>
      <c r="AD483" t="b">
        <f t="shared" si="192"/>
        <v>1</v>
      </c>
      <c r="AE483" s="2">
        <v>2</v>
      </c>
      <c r="AF483" s="4">
        <f t="shared" si="193"/>
        <v>-9.5000000000000639E-2</v>
      </c>
      <c r="AG483" s="4">
        <f t="shared" si="194"/>
        <v>9.5000000000000639E-2</v>
      </c>
      <c r="AH483" s="4">
        <f t="shared" si="199"/>
        <v>6.5000000000000099E-2</v>
      </c>
      <c r="AI483" s="4" t="e">
        <f t="shared" si="195"/>
        <v>#N/A</v>
      </c>
      <c r="AJ483" s="2" t="str">
        <f t="shared" si="196"/>
        <v>August</v>
      </c>
      <c r="AK483" s="2" t="str">
        <f t="shared" si="197"/>
        <v>03</v>
      </c>
      <c r="AL483" s="81">
        <f t="shared" si="198"/>
        <v>3.2396759259259258</v>
      </c>
      <c r="AM483" s="81">
        <f>IF(AJ483='1Month'!$A$3,AL483,NA())</f>
        <v>3.2396759259259258</v>
      </c>
    </row>
    <row r="484" spans="1:39">
      <c r="A484" s="76">
        <v>43315</v>
      </c>
      <c r="B484" s="67">
        <v>0.2431712962962963</v>
      </c>
      <c r="C484" s="77">
        <v>43314</v>
      </c>
      <c r="D484" s="67">
        <v>0.95150462962962967</v>
      </c>
      <c r="E484" s="68">
        <v>16.399999999999999</v>
      </c>
      <c r="F484" s="68">
        <v>4.9400000000000004</v>
      </c>
      <c r="G484" s="69">
        <v>20.86</v>
      </c>
      <c r="I484" s="69">
        <v>-71.5</v>
      </c>
      <c r="J484" s="69">
        <v>-1.7310000000000001</v>
      </c>
      <c r="K484" s="70">
        <v>65.8</v>
      </c>
      <c r="L484" s="4">
        <f t="shared" si="175"/>
        <v>20.75</v>
      </c>
      <c r="M484" s="80">
        <f t="shared" si="176"/>
        <v>43315.243171296293</v>
      </c>
      <c r="N484">
        <f t="shared" si="177"/>
        <v>2458333.5</v>
      </c>
      <c r="O484">
        <f t="shared" si="178"/>
        <v>5.8361111111111112</v>
      </c>
      <c r="P484">
        <f t="shared" si="184"/>
        <v>0.18585900068446271</v>
      </c>
      <c r="Q484">
        <f t="shared" si="185"/>
        <v>458.62060820573345</v>
      </c>
      <c r="R484">
        <f t="shared" si="186"/>
        <v>2.620608205733447</v>
      </c>
      <c r="S484" s="10">
        <f t="shared" si="179"/>
        <v>19.183412605733448</v>
      </c>
      <c r="T484" s="4">
        <f t="shared" si="187"/>
        <v>20.866</v>
      </c>
      <c r="U484" s="4">
        <f t="shared" si="188"/>
        <v>4.8800000000000662E-2</v>
      </c>
      <c r="V484" s="4">
        <f t="shared" si="180"/>
        <v>20.875</v>
      </c>
      <c r="W484" s="4">
        <f t="shared" si="181"/>
        <v>20.94</v>
      </c>
      <c r="X484" s="4">
        <f t="shared" si="182"/>
        <v>20.75</v>
      </c>
      <c r="Y484" s="4">
        <f t="shared" si="189"/>
        <v>0.19000000000000128</v>
      </c>
      <c r="Z484" s="2">
        <f>ROW()</f>
        <v>484</v>
      </c>
      <c r="AA484" t="b">
        <f t="shared" si="190"/>
        <v>1</v>
      </c>
      <c r="AB484" s="4">
        <f t="shared" si="183"/>
        <v>20.75</v>
      </c>
      <c r="AC484" s="4" t="e">
        <f t="shared" si="191"/>
        <v>#N/A</v>
      </c>
      <c r="AD484" t="b">
        <f t="shared" si="192"/>
        <v>1</v>
      </c>
      <c r="AE484" s="2">
        <v>2</v>
      </c>
      <c r="AF484" s="4">
        <f t="shared" si="193"/>
        <v>-9.5000000000000639E-2</v>
      </c>
      <c r="AG484" s="4">
        <f t="shared" si="194"/>
        <v>9.5000000000000639E-2</v>
      </c>
      <c r="AH484" s="4">
        <f t="shared" si="199"/>
        <v>4.8055555555555664E-2</v>
      </c>
      <c r="AI484" s="4" t="e">
        <f t="shared" si="195"/>
        <v>#N/A</v>
      </c>
      <c r="AJ484" s="2" t="str">
        <f t="shared" si="196"/>
        <v>August</v>
      </c>
      <c r="AK484" s="2" t="str">
        <f t="shared" si="197"/>
        <v>03</v>
      </c>
      <c r="AL484" s="81">
        <f t="shared" si="198"/>
        <v>3.2431712962962962</v>
      </c>
      <c r="AM484" s="81">
        <f>IF(AJ484='1Month'!$A$3,AL484,NA())</f>
        <v>3.2431712962962962</v>
      </c>
    </row>
    <row r="485" spans="1:39">
      <c r="A485" s="76">
        <v>43315</v>
      </c>
      <c r="B485" s="67">
        <v>0.24663194444444445</v>
      </c>
      <c r="C485" s="77">
        <v>43314</v>
      </c>
      <c r="D485" s="67">
        <v>0.95496527777777773</v>
      </c>
      <c r="E485" s="68">
        <v>16.100000000000001</v>
      </c>
      <c r="F485" s="68">
        <v>4.9400000000000004</v>
      </c>
      <c r="G485" s="69">
        <v>21.01</v>
      </c>
      <c r="I485" s="69">
        <v>-71.599999999999994</v>
      </c>
      <c r="J485" s="69">
        <v>-0.74099999999999999</v>
      </c>
      <c r="K485" s="70">
        <v>65.8</v>
      </c>
      <c r="L485" s="4">
        <f t="shared" si="175"/>
        <v>20.900000000000002</v>
      </c>
      <c r="M485" s="80">
        <f t="shared" si="176"/>
        <v>43315.246631944443</v>
      </c>
      <c r="N485">
        <f t="shared" si="177"/>
        <v>2458333.5</v>
      </c>
      <c r="O485">
        <f t="shared" si="178"/>
        <v>5.9191666666666665</v>
      </c>
      <c r="P485">
        <f t="shared" si="184"/>
        <v>0.18585900068446271</v>
      </c>
      <c r="Q485">
        <f t="shared" si="185"/>
        <v>458.703891159867</v>
      </c>
      <c r="R485">
        <f t="shared" si="186"/>
        <v>2.7038911598669984</v>
      </c>
      <c r="S485" s="10">
        <f t="shared" si="179"/>
        <v>19.266695559866999</v>
      </c>
      <c r="T485" s="4">
        <f t="shared" si="187"/>
        <v>20.869999999999997</v>
      </c>
      <c r="U485" s="4">
        <f t="shared" si="188"/>
        <v>4.8000000000001819E-2</v>
      </c>
      <c r="V485" s="4">
        <f t="shared" si="180"/>
        <v>20.88</v>
      </c>
      <c r="W485" s="4">
        <f t="shared" si="181"/>
        <v>20.94</v>
      </c>
      <c r="X485" s="4">
        <f t="shared" si="182"/>
        <v>20.75</v>
      </c>
      <c r="Y485" s="4">
        <f t="shared" si="189"/>
        <v>0.19000000000000128</v>
      </c>
      <c r="Z485" s="2">
        <f>ROW()</f>
        <v>485</v>
      </c>
      <c r="AA485" t="b">
        <f t="shared" si="190"/>
        <v>1</v>
      </c>
      <c r="AB485" s="4">
        <f t="shared" si="183"/>
        <v>20.900000000000002</v>
      </c>
      <c r="AC485" s="4" t="e">
        <f t="shared" si="191"/>
        <v>#N/A</v>
      </c>
      <c r="AD485" t="b">
        <f t="shared" si="192"/>
        <v>1</v>
      </c>
      <c r="AE485" s="2">
        <v>2</v>
      </c>
      <c r="AF485" s="4">
        <f t="shared" si="193"/>
        <v>-9.5000000000000639E-2</v>
      </c>
      <c r="AG485" s="4">
        <f t="shared" si="194"/>
        <v>9.5000000000000639E-2</v>
      </c>
      <c r="AH485" s="4">
        <f t="shared" si="199"/>
        <v>7.3333333333332959E-2</v>
      </c>
      <c r="AI485" s="4" t="e">
        <f t="shared" si="195"/>
        <v>#N/A</v>
      </c>
      <c r="AJ485" s="2" t="str">
        <f t="shared" si="196"/>
        <v>August</v>
      </c>
      <c r="AK485" s="2" t="str">
        <f t="shared" si="197"/>
        <v>03</v>
      </c>
      <c r="AL485" s="81">
        <f t="shared" si="198"/>
        <v>3.2466319444444443</v>
      </c>
      <c r="AM485" s="81">
        <f>IF(AJ485='1Month'!$A$3,AL485,NA())</f>
        <v>3.2466319444444443</v>
      </c>
    </row>
    <row r="486" spans="1:39">
      <c r="A486" s="76">
        <v>43315</v>
      </c>
      <c r="B486" s="67">
        <v>0.25010416666666668</v>
      </c>
      <c r="C486" s="77">
        <v>43314</v>
      </c>
      <c r="D486" s="67">
        <v>0.95843750000000005</v>
      </c>
      <c r="E486" s="68">
        <v>16.100000000000001</v>
      </c>
      <c r="F486" s="68">
        <v>4.9400000000000004</v>
      </c>
      <c r="G486" s="69">
        <v>21.05</v>
      </c>
      <c r="I486" s="69">
        <v>-71.599999999999994</v>
      </c>
      <c r="J486" s="69">
        <v>0.253</v>
      </c>
      <c r="K486" s="70">
        <v>65.8</v>
      </c>
      <c r="L486" s="4">
        <f t="shared" si="175"/>
        <v>20.94</v>
      </c>
      <c r="M486" s="80">
        <f t="shared" si="176"/>
        <v>43315.250104166669</v>
      </c>
      <c r="N486">
        <f t="shared" si="177"/>
        <v>2458333.5</v>
      </c>
      <c r="O486">
        <f t="shared" si="178"/>
        <v>6.0025000000000004</v>
      </c>
      <c r="P486">
        <f t="shared" si="184"/>
        <v>0.18585900068446271</v>
      </c>
      <c r="Q486">
        <f t="shared" si="185"/>
        <v>458.78745265230867</v>
      </c>
      <c r="R486">
        <f t="shared" si="186"/>
        <v>2.7874526523086729</v>
      </c>
      <c r="S486" s="10">
        <f t="shared" si="179"/>
        <v>19.350257052308674</v>
      </c>
      <c r="T486" s="4">
        <f t="shared" si="187"/>
        <v>20.937999999999999</v>
      </c>
      <c r="U486" s="4">
        <f t="shared" si="188"/>
        <v>6.1599999999999967E-2</v>
      </c>
      <c r="V486" s="4">
        <f t="shared" si="180"/>
        <v>20.89</v>
      </c>
      <c r="W486" s="4">
        <f t="shared" si="181"/>
        <v>21.09</v>
      </c>
      <c r="X486" s="4">
        <f t="shared" si="182"/>
        <v>20.75</v>
      </c>
      <c r="Y486" s="4">
        <f t="shared" si="189"/>
        <v>0.33999999999999986</v>
      </c>
      <c r="Z486" s="2">
        <f>ROW()</f>
        <v>486</v>
      </c>
      <c r="AA486" t="b">
        <f t="shared" si="190"/>
        <v>1</v>
      </c>
      <c r="AB486" s="4">
        <f t="shared" si="183"/>
        <v>20.94</v>
      </c>
      <c r="AC486" s="4" t="e">
        <f t="shared" si="191"/>
        <v>#N/A</v>
      </c>
      <c r="AD486" t="b">
        <f t="shared" si="192"/>
        <v>1</v>
      </c>
      <c r="AE486" s="2">
        <v>2</v>
      </c>
      <c r="AF486" s="4">
        <f t="shared" si="193"/>
        <v>-0.16999999999999993</v>
      </c>
      <c r="AG486" s="4">
        <f t="shared" si="194"/>
        <v>0.16999999999999993</v>
      </c>
      <c r="AH486" s="4">
        <f t="shared" si="199"/>
        <v>8.2222222222221752E-2</v>
      </c>
      <c r="AI486" s="4" t="e">
        <f t="shared" si="195"/>
        <v>#N/A</v>
      </c>
      <c r="AJ486" s="2" t="str">
        <f t="shared" si="196"/>
        <v>August</v>
      </c>
      <c r="AK486" s="2" t="str">
        <f t="shared" si="197"/>
        <v>03</v>
      </c>
      <c r="AL486" s="81">
        <f t="shared" si="198"/>
        <v>3.2501041666666666</v>
      </c>
      <c r="AM486" s="81">
        <f>IF(AJ486='1Month'!$A$3,AL486,NA())</f>
        <v>3.2501041666666666</v>
      </c>
    </row>
    <row r="487" spans="1:39">
      <c r="A487" s="76">
        <v>43315</v>
      </c>
      <c r="B487" s="67">
        <v>0.2535648148148148</v>
      </c>
      <c r="C487" s="77">
        <v>43314</v>
      </c>
      <c r="D487" s="67">
        <v>0.96189814814814811</v>
      </c>
      <c r="E487" s="68">
        <v>16.100000000000001</v>
      </c>
      <c r="F487" s="68">
        <v>4.9400000000000004</v>
      </c>
      <c r="G487" s="69">
        <v>20.99</v>
      </c>
      <c r="I487" s="69">
        <v>-71.7</v>
      </c>
      <c r="J487" s="69">
        <v>1.244</v>
      </c>
      <c r="K487" s="70">
        <v>65.7</v>
      </c>
      <c r="L487" s="4">
        <f t="shared" si="175"/>
        <v>20.88</v>
      </c>
      <c r="M487" s="80">
        <f t="shared" si="176"/>
        <v>43315.253564814811</v>
      </c>
      <c r="N487">
        <f t="shared" si="177"/>
        <v>2458333.5</v>
      </c>
      <c r="O487">
        <f t="shared" si="178"/>
        <v>6.0855555555555547</v>
      </c>
      <c r="P487">
        <f t="shared" si="184"/>
        <v>0.18585900068446271</v>
      </c>
      <c r="Q487">
        <f t="shared" si="185"/>
        <v>458.87073560644217</v>
      </c>
      <c r="R487">
        <f t="shared" si="186"/>
        <v>2.8707356064421674</v>
      </c>
      <c r="S487" s="10">
        <f t="shared" si="179"/>
        <v>19.433540006442168</v>
      </c>
      <c r="T487" s="4">
        <f t="shared" si="187"/>
        <v>20.936</v>
      </c>
      <c r="U487" s="4">
        <f t="shared" si="188"/>
        <v>6.3200000000000506E-2</v>
      </c>
      <c r="V487" s="4">
        <f t="shared" si="180"/>
        <v>20.895000000000003</v>
      </c>
      <c r="W487" s="4">
        <f t="shared" si="181"/>
        <v>21.09</v>
      </c>
      <c r="X487" s="4">
        <f t="shared" si="182"/>
        <v>20.88</v>
      </c>
      <c r="Y487" s="4">
        <f t="shared" si="189"/>
        <v>0.21000000000000085</v>
      </c>
      <c r="Z487" s="2">
        <f>ROW()</f>
        <v>487</v>
      </c>
      <c r="AA487" t="b">
        <f t="shared" si="190"/>
        <v>1</v>
      </c>
      <c r="AB487" s="4">
        <f t="shared" si="183"/>
        <v>20.88</v>
      </c>
      <c r="AC487" s="4" t="e">
        <f t="shared" si="191"/>
        <v>#N/A</v>
      </c>
      <c r="AD487" t="b">
        <f t="shared" si="192"/>
        <v>1</v>
      </c>
      <c r="AE487" s="2">
        <v>2</v>
      </c>
      <c r="AF487" s="4">
        <f t="shared" si="193"/>
        <v>-0.10500000000000043</v>
      </c>
      <c r="AG487" s="4">
        <f t="shared" si="194"/>
        <v>0.10500000000000043</v>
      </c>
      <c r="AH487" s="4">
        <f t="shared" si="199"/>
        <v>9.2777777777777778E-2</v>
      </c>
      <c r="AI487" s="4" t="e">
        <f t="shared" si="195"/>
        <v>#N/A</v>
      </c>
      <c r="AJ487" s="2" t="str">
        <f t="shared" si="196"/>
        <v>August</v>
      </c>
      <c r="AK487" s="2" t="str">
        <f t="shared" si="197"/>
        <v>03</v>
      </c>
      <c r="AL487" s="81">
        <f t="shared" si="198"/>
        <v>3.2535648148148146</v>
      </c>
      <c r="AM487" s="81">
        <f>IF(AJ487='1Month'!$A$3,AL487,NA())</f>
        <v>3.2535648148148146</v>
      </c>
    </row>
    <row r="488" spans="1:39">
      <c r="A488" s="76">
        <v>43315</v>
      </c>
      <c r="B488" s="67">
        <v>0.25703703703703701</v>
      </c>
      <c r="C488" s="77">
        <v>43314</v>
      </c>
      <c r="D488" s="67">
        <v>0.96537037037037043</v>
      </c>
      <c r="E488" s="68">
        <v>16.100000000000001</v>
      </c>
      <c r="F488" s="68">
        <v>4.9400000000000004</v>
      </c>
      <c r="G488" s="69">
        <v>20.99</v>
      </c>
      <c r="I488" s="69">
        <v>-71.7</v>
      </c>
      <c r="J488" s="69">
        <v>2.2400000000000002</v>
      </c>
      <c r="K488" s="70">
        <v>65.7</v>
      </c>
      <c r="L488" s="4">
        <f t="shared" si="175"/>
        <v>20.88</v>
      </c>
      <c r="M488" s="80">
        <f t="shared" si="176"/>
        <v>43315.257037037038</v>
      </c>
      <c r="N488">
        <f t="shared" si="177"/>
        <v>2458333.5</v>
      </c>
      <c r="O488">
        <f t="shared" si="178"/>
        <v>6.1688888888888886</v>
      </c>
      <c r="P488">
        <f t="shared" si="184"/>
        <v>0.18585900068446271</v>
      </c>
      <c r="Q488">
        <f t="shared" si="185"/>
        <v>458.95429709888384</v>
      </c>
      <c r="R488">
        <f t="shared" si="186"/>
        <v>2.954297098883842</v>
      </c>
      <c r="S488" s="10">
        <f t="shared" si="179"/>
        <v>19.517101498883843</v>
      </c>
      <c r="T488" s="4">
        <f t="shared" si="187"/>
        <v>20.973999999999997</v>
      </c>
      <c r="U488" s="4">
        <f t="shared" si="188"/>
        <v>0.10879999999999938</v>
      </c>
      <c r="V488" s="4">
        <f t="shared" si="180"/>
        <v>20.914999999999999</v>
      </c>
      <c r="W488" s="4">
        <f t="shared" si="181"/>
        <v>21.13</v>
      </c>
      <c r="X488" s="4">
        <f t="shared" si="182"/>
        <v>20.88</v>
      </c>
      <c r="Y488" s="4">
        <f t="shared" si="189"/>
        <v>0.25</v>
      </c>
      <c r="Z488" s="2">
        <f>ROW()</f>
        <v>488</v>
      </c>
      <c r="AA488" t="b">
        <f t="shared" si="190"/>
        <v>1</v>
      </c>
      <c r="AB488" s="4">
        <f t="shared" si="183"/>
        <v>20.88</v>
      </c>
      <c r="AC488" s="4" t="e">
        <f t="shared" si="191"/>
        <v>#N/A</v>
      </c>
      <c r="AD488" t="b">
        <f t="shared" si="192"/>
        <v>1</v>
      </c>
      <c r="AE488" s="2">
        <v>2</v>
      </c>
      <c r="AF488" s="4">
        <f t="shared" si="193"/>
        <v>-0.125</v>
      </c>
      <c r="AG488" s="4">
        <f t="shared" si="194"/>
        <v>0.125</v>
      </c>
      <c r="AH488" s="4">
        <f t="shared" si="199"/>
        <v>0.11694444444444436</v>
      </c>
      <c r="AI488" s="4" t="e">
        <f t="shared" si="195"/>
        <v>#N/A</v>
      </c>
      <c r="AJ488" s="2" t="str">
        <f t="shared" si="196"/>
        <v>August</v>
      </c>
      <c r="AK488" s="2" t="str">
        <f t="shared" si="197"/>
        <v>03</v>
      </c>
      <c r="AL488" s="81">
        <f t="shared" si="198"/>
        <v>3.257037037037037</v>
      </c>
      <c r="AM488" s="81">
        <f>IF(AJ488='1Month'!$A$3,AL488,NA())</f>
        <v>3.257037037037037</v>
      </c>
    </row>
    <row r="489" spans="1:39">
      <c r="A489" s="76">
        <v>43315</v>
      </c>
      <c r="B489" s="67">
        <v>0.26053240740740741</v>
      </c>
      <c r="C489" s="77">
        <v>43314</v>
      </c>
      <c r="D489" s="67">
        <v>0.96886574074074072</v>
      </c>
      <c r="E489" s="68">
        <v>15.7</v>
      </c>
      <c r="F489" s="68">
        <v>4.9400000000000004</v>
      </c>
      <c r="G489" s="69">
        <v>21.2</v>
      </c>
      <c r="I489" s="69">
        <v>-71.7</v>
      </c>
      <c r="J489" s="69">
        <v>3.2429999999999999</v>
      </c>
      <c r="K489" s="70">
        <v>65.7</v>
      </c>
      <c r="L489" s="4">
        <f t="shared" si="175"/>
        <v>21.09</v>
      </c>
      <c r="M489" s="80">
        <f t="shared" si="176"/>
        <v>43315.26053240741</v>
      </c>
      <c r="N489">
        <f t="shared" si="177"/>
        <v>2458333.5</v>
      </c>
      <c r="O489">
        <f t="shared" si="178"/>
        <v>6.2527777777777782</v>
      </c>
      <c r="P489">
        <f t="shared" si="184"/>
        <v>0.18585900068446271</v>
      </c>
      <c r="Q489">
        <f t="shared" si="185"/>
        <v>459.03841566794176</v>
      </c>
      <c r="R489">
        <f t="shared" si="186"/>
        <v>3.0384156679417629</v>
      </c>
      <c r="S489" s="10">
        <f t="shared" si="179"/>
        <v>19.601220067941764</v>
      </c>
      <c r="T489" s="4">
        <f t="shared" si="187"/>
        <v>21</v>
      </c>
      <c r="U489" s="4">
        <f t="shared" si="188"/>
        <v>9.2000000000000165E-2</v>
      </c>
      <c r="V489" s="4">
        <f t="shared" si="180"/>
        <v>20.950000000000003</v>
      </c>
      <c r="W489" s="4">
        <f t="shared" si="181"/>
        <v>21.13</v>
      </c>
      <c r="X489" s="4">
        <f t="shared" si="182"/>
        <v>20.88</v>
      </c>
      <c r="Y489" s="4">
        <f t="shared" si="189"/>
        <v>0.25</v>
      </c>
      <c r="Z489" s="2">
        <f>ROW()</f>
        <v>489</v>
      </c>
      <c r="AA489" t="b">
        <f t="shared" si="190"/>
        <v>1</v>
      </c>
      <c r="AB489" s="4">
        <f t="shared" si="183"/>
        <v>21.09</v>
      </c>
      <c r="AC489" s="4" t="e">
        <f t="shared" si="191"/>
        <v>#N/A</v>
      </c>
      <c r="AD489" t="b">
        <f t="shared" si="192"/>
        <v>1</v>
      </c>
      <c r="AE489" s="2">
        <v>2</v>
      </c>
      <c r="AF489" s="4">
        <f t="shared" si="193"/>
        <v>-0.125</v>
      </c>
      <c r="AG489" s="4">
        <f t="shared" si="194"/>
        <v>0.125</v>
      </c>
      <c r="AH489" s="4">
        <f t="shared" si="199"/>
        <v>0.15333333333333421</v>
      </c>
      <c r="AI489" s="4" t="e">
        <f t="shared" si="195"/>
        <v>#N/A</v>
      </c>
      <c r="AJ489" s="2" t="str">
        <f t="shared" si="196"/>
        <v>August</v>
      </c>
      <c r="AK489" s="2" t="str">
        <f t="shared" si="197"/>
        <v>03</v>
      </c>
      <c r="AL489" s="81">
        <f t="shared" si="198"/>
        <v>3.2605324074074074</v>
      </c>
      <c r="AM489" s="81">
        <f>IF(AJ489='1Month'!$A$3,AL489,NA())</f>
        <v>3.2605324074074074</v>
      </c>
    </row>
    <row r="490" spans="1:39">
      <c r="A490" s="76">
        <v>43315</v>
      </c>
      <c r="B490" s="67">
        <v>0.26398148148148148</v>
      </c>
      <c r="C490" s="77">
        <v>43314</v>
      </c>
      <c r="D490" s="67">
        <v>0.97231481481481474</v>
      </c>
      <c r="E490" s="68">
        <v>15.7</v>
      </c>
      <c r="F490" s="68">
        <v>4.9400000000000004</v>
      </c>
      <c r="G490" s="69">
        <v>21</v>
      </c>
      <c r="I490" s="69">
        <v>-71.8</v>
      </c>
      <c r="J490" s="69">
        <v>4.2329999999999997</v>
      </c>
      <c r="K490" s="70">
        <v>65.599999999999994</v>
      </c>
      <c r="L490" s="4">
        <f t="shared" si="175"/>
        <v>20.89</v>
      </c>
      <c r="M490" s="80">
        <f t="shared" si="176"/>
        <v>43315.263981481483</v>
      </c>
      <c r="N490">
        <f t="shared" si="177"/>
        <v>2458333.5</v>
      </c>
      <c r="O490">
        <f t="shared" si="178"/>
        <v>6.3355555555555556</v>
      </c>
      <c r="P490">
        <f t="shared" si="184"/>
        <v>0.18585900068446271</v>
      </c>
      <c r="Q490">
        <f t="shared" si="185"/>
        <v>459.12142008376719</v>
      </c>
      <c r="R490">
        <f t="shared" si="186"/>
        <v>3.121420083767191</v>
      </c>
      <c r="S490" s="10">
        <f t="shared" si="179"/>
        <v>19.684224483767192</v>
      </c>
      <c r="T490" s="4">
        <f t="shared" si="187"/>
        <v>21.042000000000002</v>
      </c>
      <c r="U490" s="4">
        <f t="shared" si="188"/>
        <v>7.3599999999999E-2</v>
      </c>
      <c r="V490" s="4">
        <f t="shared" si="180"/>
        <v>21.05</v>
      </c>
      <c r="W490" s="4">
        <f t="shared" si="181"/>
        <v>21.13</v>
      </c>
      <c r="X490" s="4">
        <f t="shared" si="182"/>
        <v>20.88</v>
      </c>
      <c r="Y490" s="4">
        <f t="shared" si="189"/>
        <v>0.25</v>
      </c>
      <c r="Z490" s="2">
        <f>ROW()</f>
        <v>490</v>
      </c>
      <c r="AA490" t="b">
        <f t="shared" si="190"/>
        <v>1</v>
      </c>
      <c r="AB490" s="4">
        <f t="shared" si="183"/>
        <v>20.89</v>
      </c>
      <c r="AC490" s="4" t="e">
        <f t="shared" si="191"/>
        <v>#N/A</v>
      </c>
      <c r="AD490" t="b">
        <f t="shared" si="192"/>
        <v>1</v>
      </c>
      <c r="AE490" s="2">
        <v>2</v>
      </c>
      <c r="AF490" s="4">
        <f t="shared" si="193"/>
        <v>-0.125</v>
      </c>
      <c r="AG490" s="4">
        <f t="shared" si="194"/>
        <v>0.125</v>
      </c>
      <c r="AH490" s="4">
        <f t="shared" si="199"/>
        <v>0.20708333333333387</v>
      </c>
      <c r="AI490" s="4" t="e">
        <f t="shared" si="195"/>
        <v>#N/A</v>
      </c>
      <c r="AJ490" s="2" t="str">
        <f t="shared" si="196"/>
        <v>August</v>
      </c>
      <c r="AK490" s="2" t="str">
        <f t="shared" si="197"/>
        <v>03</v>
      </c>
      <c r="AL490" s="81">
        <f t="shared" si="198"/>
        <v>3.2639814814814816</v>
      </c>
      <c r="AM490" s="81">
        <f>IF(AJ490='1Month'!$A$3,AL490,NA())</f>
        <v>3.2639814814814816</v>
      </c>
    </row>
    <row r="491" spans="1:39">
      <c r="A491" s="76">
        <v>43315</v>
      </c>
      <c r="B491" s="67">
        <v>0.26748842592592592</v>
      </c>
      <c r="C491" s="77">
        <v>43314</v>
      </c>
      <c r="D491" s="67">
        <v>0.97582175925925929</v>
      </c>
      <c r="E491" s="68">
        <v>15.7</v>
      </c>
      <c r="F491" s="68">
        <v>4.9400000000000004</v>
      </c>
      <c r="G491" s="69">
        <v>21.24</v>
      </c>
      <c r="I491" s="69">
        <v>-71.8</v>
      </c>
      <c r="J491" s="69">
        <v>5.24</v>
      </c>
      <c r="K491" s="70">
        <v>65.599999999999994</v>
      </c>
      <c r="L491" s="4">
        <f t="shared" si="175"/>
        <v>21.13</v>
      </c>
      <c r="M491" s="80">
        <f t="shared" si="176"/>
        <v>43315.267488425925</v>
      </c>
      <c r="N491">
        <f t="shared" si="177"/>
        <v>2458333.5</v>
      </c>
      <c r="O491">
        <f t="shared" si="178"/>
        <v>6.4197222222222221</v>
      </c>
      <c r="P491">
        <f t="shared" si="184"/>
        <v>0.18585900068446271</v>
      </c>
      <c r="Q491">
        <f t="shared" si="185"/>
        <v>459.20581719113324</v>
      </c>
      <c r="R491">
        <f t="shared" si="186"/>
        <v>3.2058171911332352</v>
      </c>
      <c r="S491" s="10">
        <f t="shared" si="179"/>
        <v>19.768621591133236</v>
      </c>
      <c r="T491" s="4">
        <f t="shared" si="187"/>
        <v>20.928000000000001</v>
      </c>
      <c r="U491" s="4">
        <f t="shared" si="188"/>
        <v>0.17839999999999989</v>
      </c>
      <c r="V491" s="4">
        <f t="shared" si="180"/>
        <v>21.05</v>
      </c>
      <c r="W491" s="4">
        <f t="shared" si="181"/>
        <v>21.13</v>
      </c>
      <c r="X491" s="4">
        <f t="shared" si="182"/>
        <v>20.52</v>
      </c>
      <c r="Y491" s="4">
        <f t="shared" si="189"/>
        <v>0.60999999999999943</v>
      </c>
      <c r="Z491" s="2">
        <f>ROW()</f>
        <v>491</v>
      </c>
      <c r="AA491" t="b">
        <f t="shared" si="190"/>
        <v>1</v>
      </c>
      <c r="AB491" s="4">
        <f t="shared" si="183"/>
        <v>21.13</v>
      </c>
      <c r="AC491" s="4" t="e">
        <f t="shared" si="191"/>
        <v>#N/A</v>
      </c>
      <c r="AD491" t="b">
        <f t="shared" si="192"/>
        <v>1</v>
      </c>
      <c r="AE491" s="2">
        <v>2</v>
      </c>
      <c r="AF491" s="4">
        <f t="shared" si="193"/>
        <v>-0.30499999999999972</v>
      </c>
      <c r="AG491" s="4">
        <f t="shared" si="194"/>
        <v>0.30499999999999972</v>
      </c>
      <c r="AH491" s="4">
        <f t="shared" si="199"/>
        <v>0.27611111111111103</v>
      </c>
      <c r="AI491" s="4" t="e">
        <f t="shared" si="195"/>
        <v>#N/A</v>
      </c>
      <c r="AJ491" s="2" t="str">
        <f t="shared" si="196"/>
        <v>August</v>
      </c>
      <c r="AK491" s="2" t="str">
        <f t="shared" si="197"/>
        <v>03</v>
      </c>
      <c r="AL491" s="81">
        <f t="shared" si="198"/>
        <v>3.2674884259259258</v>
      </c>
      <c r="AM491" s="81">
        <f>IF(AJ491='1Month'!$A$3,AL491,NA())</f>
        <v>3.2674884259259258</v>
      </c>
    </row>
    <row r="492" spans="1:39">
      <c r="A492" s="76">
        <v>43315</v>
      </c>
      <c r="B492" s="67">
        <v>0.2709375</v>
      </c>
      <c r="C492" s="77">
        <v>43314</v>
      </c>
      <c r="D492" s="67">
        <v>0.97927083333333342</v>
      </c>
      <c r="E492" s="68">
        <v>15.7</v>
      </c>
      <c r="F492" s="68">
        <v>4.9400000000000004</v>
      </c>
      <c r="G492" s="69">
        <v>21.12</v>
      </c>
      <c r="I492" s="69">
        <v>-71.900000000000006</v>
      </c>
      <c r="J492" s="69">
        <v>6.2309999999999999</v>
      </c>
      <c r="K492" s="70">
        <v>65.599999999999994</v>
      </c>
      <c r="L492" s="4">
        <f t="shared" si="175"/>
        <v>21.01</v>
      </c>
      <c r="M492" s="80">
        <f t="shared" si="176"/>
        <v>43315.270937499998</v>
      </c>
      <c r="N492">
        <f t="shared" si="177"/>
        <v>2458333.5</v>
      </c>
      <c r="O492">
        <f t="shared" si="178"/>
        <v>6.5024999999999995</v>
      </c>
      <c r="P492">
        <f t="shared" si="184"/>
        <v>0.18585900068446271</v>
      </c>
      <c r="Q492">
        <f t="shared" si="185"/>
        <v>459.28882160695866</v>
      </c>
      <c r="R492">
        <f t="shared" si="186"/>
        <v>3.2888216069586633</v>
      </c>
      <c r="S492" s="10">
        <f t="shared" si="179"/>
        <v>19.851626006958664</v>
      </c>
      <c r="T492" s="4">
        <f t="shared" si="187"/>
        <v>20.838000000000001</v>
      </c>
      <c r="U492" s="4">
        <f t="shared" si="188"/>
        <v>0.28639999999999971</v>
      </c>
      <c r="V492" s="4">
        <f t="shared" si="180"/>
        <v>20.950000000000003</v>
      </c>
      <c r="W492" s="4">
        <f t="shared" si="181"/>
        <v>21.13</v>
      </c>
      <c r="X492" s="4">
        <f t="shared" si="182"/>
        <v>20.440000000000001</v>
      </c>
      <c r="Y492" s="4">
        <f t="shared" si="189"/>
        <v>0.68999999999999773</v>
      </c>
      <c r="Z492" s="2">
        <f>ROW()</f>
        <v>492</v>
      </c>
      <c r="AA492" t="b">
        <f t="shared" si="190"/>
        <v>1</v>
      </c>
      <c r="AB492" s="4">
        <f t="shared" si="183"/>
        <v>21.01</v>
      </c>
      <c r="AC492" s="4" t="e">
        <f t="shared" si="191"/>
        <v>#N/A</v>
      </c>
      <c r="AD492" t="b">
        <f t="shared" si="192"/>
        <v>1</v>
      </c>
      <c r="AE492" s="2">
        <v>2</v>
      </c>
      <c r="AF492" s="4">
        <f t="shared" si="193"/>
        <v>-0.34499999999999886</v>
      </c>
      <c r="AG492" s="4">
        <f t="shared" si="194"/>
        <v>0.34499999999999886</v>
      </c>
      <c r="AH492" s="4">
        <f t="shared" si="199"/>
        <v>0.29638888888888842</v>
      </c>
      <c r="AI492" s="4" t="e">
        <f t="shared" si="195"/>
        <v>#N/A</v>
      </c>
      <c r="AJ492" s="2" t="str">
        <f t="shared" si="196"/>
        <v>August</v>
      </c>
      <c r="AK492" s="2" t="str">
        <f t="shared" si="197"/>
        <v>03</v>
      </c>
      <c r="AL492" s="81">
        <f t="shared" si="198"/>
        <v>3.2709375000000001</v>
      </c>
      <c r="AM492" s="81">
        <f>IF(AJ492='1Month'!$A$3,AL492,NA())</f>
        <v>3.2709375000000001</v>
      </c>
    </row>
    <row r="493" spans="1:39">
      <c r="A493" s="76">
        <v>43315</v>
      </c>
      <c r="B493" s="67">
        <v>0.2744212962962963</v>
      </c>
      <c r="C493" s="77">
        <v>43314</v>
      </c>
      <c r="D493" s="67">
        <v>0.98275462962962967</v>
      </c>
      <c r="E493" s="68">
        <v>15.4</v>
      </c>
      <c r="F493" s="68">
        <v>4.9400000000000004</v>
      </c>
      <c r="G493" s="69">
        <v>21.2</v>
      </c>
      <c r="I493" s="69">
        <v>-71.900000000000006</v>
      </c>
      <c r="J493" s="69">
        <v>7.2320000000000002</v>
      </c>
      <c r="K493" s="70">
        <v>65.5</v>
      </c>
      <c r="L493" s="4">
        <f t="shared" si="175"/>
        <v>21.09</v>
      </c>
      <c r="M493" s="80">
        <f t="shared" si="176"/>
        <v>43315.274421296293</v>
      </c>
      <c r="N493">
        <f t="shared" si="177"/>
        <v>2458333.5</v>
      </c>
      <c r="O493">
        <f t="shared" si="178"/>
        <v>6.5861111111111112</v>
      </c>
      <c r="P493">
        <f t="shared" si="184"/>
        <v>0.18585900068446271</v>
      </c>
      <c r="Q493">
        <f t="shared" si="185"/>
        <v>459.37266163770846</v>
      </c>
      <c r="R493">
        <f t="shared" si="186"/>
        <v>3.3726616377084611</v>
      </c>
      <c r="S493" s="10">
        <f t="shared" si="179"/>
        <v>19.935466037708462</v>
      </c>
      <c r="T493" s="4">
        <f t="shared" si="187"/>
        <v>20.675999999999998</v>
      </c>
      <c r="U493" s="4">
        <f t="shared" si="188"/>
        <v>0.29919999999999974</v>
      </c>
      <c r="V493" s="4">
        <f t="shared" si="180"/>
        <v>20.765000000000001</v>
      </c>
      <c r="W493" s="4">
        <f t="shared" si="181"/>
        <v>21.13</v>
      </c>
      <c r="X493" s="4">
        <f t="shared" si="182"/>
        <v>20.32</v>
      </c>
      <c r="Y493" s="4">
        <f t="shared" si="189"/>
        <v>0.80999999999999872</v>
      </c>
      <c r="Z493" s="2">
        <f>ROW()</f>
        <v>493</v>
      </c>
      <c r="AA493" t="b">
        <f t="shared" si="190"/>
        <v>1</v>
      </c>
      <c r="AB493" s="4">
        <f t="shared" si="183"/>
        <v>21.09</v>
      </c>
      <c r="AC493" s="4" t="e">
        <f t="shared" si="191"/>
        <v>#N/A</v>
      </c>
      <c r="AD493" t="b">
        <f t="shared" si="192"/>
        <v>1</v>
      </c>
      <c r="AE493" s="2">
        <v>2</v>
      </c>
      <c r="AF493" s="4">
        <f t="shared" si="193"/>
        <v>-0.40499999999999936</v>
      </c>
      <c r="AG493" s="4">
        <f t="shared" si="194"/>
        <v>0.40499999999999936</v>
      </c>
      <c r="AH493" s="4">
        <f t="shared" si="199"/>
        <v>0.31916666666666621</v>
      </c>
      <c r="AI493" s="4" t="e">
        <f t="shared" si="195"/>
        <v>#N/A</v>
      </c>
      <c r="AJ493" s="2" t="str">
        <f t="shared" si="196"/>
        <v>August</v>
      </c>
      <c r="AK493" s="2" t="str">
        <f t="shared" si="197"/>
        <v>03</v>
      </c>
      <c r="AL493" s="81">
        <f t="shared" si="198"/>
        <v>3.2744212962962962</v>
      </c>
      <c r="AM493" s="81">
        <f>IF(AJ493='1Month'!$A$3,AL493,NA())</f>
        <v>3.2744212962962962</v>
      </c>
    </row>
    <row r="494" spans="1:39">
      <c r="A494" s="76">
        <v>43315</v>
      </c>
      <c r="B494" s="67">
        <v>0.27788194444444442</v>
      </c>
      <c r="C494" s="77">
        <v>43314</v>
      </c>
      <c r="D494" s="67">
        <v>0.98621527777777773</v>
      </c>
      <c r="E494" s="68">
        <v>15.4</v>
      </c>
      <c r="F494" s="68">
        <v>4.9400000000000004</v>
      </c>
      <c r="G494" s="69">
        <v>20.63</v>
      </c>
      <c r="I494" s="69">
        <v>-71.900000000000006</v>
      </c>
      <c r="J494" s="69">
        <v>8.2260000000000009</v>
      </c>
      <c r="K494" s="70">
        <v>65.5</v>
      </c>
      <c r="L494" s="4">
        <f t="shared" si="175"/>
        <v>20.52</v>
      </c>
      <c r="M494" s="80">
        <f t="shared" si="176"/>
        <v>43315.277881944443</v>
      </c>
      <c r="N494">
        <f t="shared" si="177"/>
        <v>2458333.5</v>
      </c>
      <c r="O494">
        <f t="shared" si="178"/>
        <v>6.6691666666666656</v>
      </c>
      <c r="P494">
        <f t="shared" si="184"/>
        <v>0.18585900068446271</v>
      </c>
      <c r="Q494">
        <f t="shared" si="185"/>
        <v>459.45594459184196</v>
      </c>
      <c r="R494">
        <f t="shared" si="186"/>
        <v>3.4559445918419556</v>
      </c>
      <c r="S494" s="10">
        <f t="shared" si="179"/>
        <v>20.018748991841957</v>
      </c>
      <c r="T494" s="4">
        <f t="shared" si="187"/>
        <v>20.512</v>
      </c>
      <c r="U494" s="4">
        <f t="shared" si="188"/>
        <v>0.23439999999999941</v>
      </c>
      <c r="V494" s="4">
        <f t="shared" si="180"/>
        <v>20.48</v>
      </c>
      <c r="W494" s="4">
        <f t="shared" si="181"/>
        <v>21.09</v>
      </c>
      <c r="X494" s="4">
        <f t="shared" si="182"/>
        <v>20.190000000000001</v>
      </c>
      <c r="Y494" s="4">
        <f t="shared" si="189"/>
        <v>0.89999999999999858</v>
      </c>
      <c r="Z494" s="2">
        <f>ROW()</f>
        <v>494</v>
      </c>
      <c r="AA494" t="b">
        <f t="shared" si="190"/>
        <v>1</v>
      </c>
      <c r="AB494" s="4">
        <f t="shared" si="183"/>
        <v>20.52</v>
      </c>
      <c r="AC494" s="4" t="e">
        <f t="shared" si="191"/>
        <v>#N/A</v>
      </c>
      <c r="AD494" t="b">
        <f t="shared" si="192"/>
        <v>1</v>
      </c>
      <c r="AE494" s="2">
        <v>2</v>
      </c>
      <c r="AF494" s="4">
        <f t="shared" si="193"/>
        <v>-0.44999999999999929</v>
      </c>
      <c r="AG494" s="4">
        <f t="shared" si="194"/>
        <v>0.44999999999999929</v>
      </c>
      <c r="AH494" s="4">
        <f t="shared" si="199"/>
        <v>0.35375000000000006</v>
      </c>
      <c r="AI494" s="4" t="e">
        <f t="shared" si="195"/>
        <v>#N/A</v>
      </c>
      <c r="AJ494" s="2" t="str">
        <f t="shared" si="196"/>
        <v>August</v>
      </c>
      <c r="AK494" s="2" t="str">
        <f t="shared" si="197"/>
        <v>03</v>
      </c>
      <c r="AL494" s="81">
        <f t="shared" si="198"/>
        <v>3.2778819444444443</v>
      </c>
      <c r="AM494" s="81">
        <f>IF(AJ494='1Month'!$A$3,AL494,NA())</f>
        <v>3.2778819444444443</v>
      </c>
    </row>
    <row r="495" spans="1:39">
      <c r="A495" s="76">
        <v>43315</v>
      </c>
      <c r="B495" s="67">
        <v>0.28134259259259259</v>
      </c>
      <c r="C495" s="77">
        <v>43314</v>
      </c>
      <c r="D495" s="67">
        <v>0.9896759259259259</v>
      </c>
      <c r="E495" s="68">
        <v>15.1</v>
      </c>
      <c r="F495" s="68">
        <v>4.9400000000000004</v>
      </c>
      <c r="G495" s="69">
        <v>20.55</v>
      </c>
      <c r="I495" s="69">
        <v>-72</v>
      </c>
      <c r="J495" s="69">
        <v>9.2200000000000006</v>
      </c>
      <c r="K495" s="70">
        <v>65.5</v>
      </c>
      <c r="L495" s="4">
        <f t="shared" si="175"/>
        <v>20.440000000000001</v>
      </c>
      <c r="M495" s="80">
        <f t="shared" si="176"/>
        <v>43315.281342592592</v>
      </c>
      <c r="N495">
        <f t="shared" si="177"/>
        <v>2458333.5</v>
      </c>
      <c r="O495">
        <f t="shared" si="178"/>
        <v>6.7522222222222226</v>
      </c>
      <c r="P495">
        <f t="shared" si="184"/>
        <v>0.18585900068446271</v>
      </c>
      <c r="Q495">
        <f t="shared" si="185"/>
        <v>459.53922754597551</v>
      </c>
      <c r="R495">
        <f t="shared" si="186"/>
        <v>3.5392275459755069</v>
      </c>
      <c r="S495" s="10">
        <f t="shared" si="179"/>
        <v>20.102031945975508</v>
      </c>
      <c r="T495" s="4">
        <f t="shared" si="187"/>
        <v>20.386000000000003</v>
      </c>
      <c r="U495" s="4">
        <f t="shared" si="188"/>
        <v>0.10479999999999948</v>
      </c>
      <c r="V495" s="4">
        <f t="shared" si="180"/>
        <v>20.450000000000003</v>
      </c>
      <c r="W495" s="4">
        <f t="shared" si="181"/>
        <v>21.09</v>
      </c>
      <c r="X495" s="4">
        <f t="shared" si="182"/>
        <v>20.190000000000001</v>
      </c>
      <c r="Y495" s="4">
        <f t="shared" si="189"/>
        <v>0.89999999999999858</v>
      </c>
      <c r="Z495" s="2">
        <f>ROW()</f>
        <v>495</v>
      </c>
      <c r="AA495" t="b">
        <f t="shared" si="190"/>
        <v>1</v>
      </c>
      <c r="AB495" s="4">
        <f t="shared" si="183"/>
        <v>20.440000000000001</v>
      </c>
      <c r="AC495" s="4" t="e">
        <f t="shared" si="191"/>
        <v>#N/A</v>
      </c>
      <c r="AD495" t="b">
        <f t="shared" si="192"/>
        <v>1</v>
      </c>
      <c r="AE495" s="2">
        <v>2</v>
      </c>
      <c r="AF495" s="4">
        <f t="shared" si="193"/>
        <v>-0.44999999999999929</v>
      </c>
      <c r="AG495" s="4">
        <f t="shared" si="194"/>
        <v>0.44999999999999929</v>
      </c>
      <c r="AH495" s="4">
        <f t="shared" si="199"/>
        <v>0.34069444444444397</v>
      </c>
      <c r="AI495" s="4" t="e">
        <f t="shared" si="195"/>
        <v>#N/A</v>
      </c>
      <c r="AJ495" s="2" t="str">
        <f t="shared" si="196"/>
        <v>August</v>
      </c>
      <c r="AK495" s="2" t="str">
        <f t="shared" si="197"/>
        <v>03</v>
      </c>
      <c r="AL495" s="81">
        <f t="shared" si="198"/>
        <v>3.2813425925925928</v>
      </c>
      <c r="AM495" s="81">
        <f>IF(AJ495='1Month'!$A$3,AL495,NA())</f>
        <v>3.2813425925925928</v>
      </c>
    </row>
    <row r="496" spans="1:39">
      <c r="A496" s="76">
        <v>43315</v>
      </c>
      <c r="B496" s="67">
        <v>0.2848148148148148</v>
      </c>
      <c r="C496" s="77">
        <v>43314</v>
      </c>
      <c r="D496" s="67">
        <v>0.99314814814814811</v>
      </c>
      <c r="E496" s="68">
        <v>14.8</v>
      </c>
      <c r="F496" s="68">
        <v>4.9400000000000004</v>
      </c>
      <c r="G496" s="69">
        <v>20.43</v>
      </c>
      <c r="I496" s="69">
        <v>-72</v>
      </c>
      <c r="J496" s="69">
        <v>10.217000000000001</v>
      </c>
      <c r="K496" s="70">
        <v>65.400000000000006</v>
      </c>
      <c r="L496" s="4">
        <f t="shared" si="175"/>
        <v>20.32</v>
      </c>
      <c r="M496" s="80">
        <f t="shared" si="176"/>
        <v>43315.284814814811</v>
      </c>
      <c r="N496">
        <f t="shared" si="177"/>
        <v>2458333.5</v>
      </c>
      <c r="O496">
        <f t="shared" si="178"/>
        <v>6.8355555555555547</v>
      </c>
      <c r="P496">
        <f t="shared" si="184"/>
        <v>0.18585900068446271</v>
      </c>
      <c r="Q496">
        <f t="shared" si="185"/>
        <v>459.62278903841718</v>
      </c>
      <c r="R496">
        <f t="shared" si="186"/>
        <v>3.6227890384171815</v>
      </c>
      <c r="S496" s="10">
        <f t="shared" si="179"/>
        <v>20.185593438417182</v>
      </c>
      <c r="T496" s="4">
        <f t="shared" si="187"/>
        <v>20.347999999999999</v>
      </c>
      <c r="U496" s="4">
        <f t="shared" si="188"/>
        <v>8.1599999999999534E-2</v>
      </c>
      <c r="V496" s="4">
        <f t="shared" si="180"/>
        <v>20.385000000000002</v>
      </c>
      <c r="W496" s="4">
        <f t="shared" si="181"/>
        <v>20.52</v>
      </c>
      <c r="X496" s="4">
        <f t="shared" si="182"/>
        <v>20.190000000000001</v>
      </c>
      <c r="Y496" s="4">
        <f t="shared" si="189"/>
        <v>0.32999999999999829</v>
      </c>
      <c r="Z496" s="2">
        <f>ROW()</f>
        <v>496</v>
      </c>
      <c r="AA496" t="b">
        <f t="shared" si="190"/>
        <v>1</v>
      </c>
      <c r="AB496" s="4">
        <f t="shared" si="183"/>
        <v>20.32</v>
      </c>
      <c r="AC496" s="4" t="e">
        <f t="shared" si="191"/>
        <v>#N/A</v>
      </c>
      <c r="AD496" t="b">
        <f t="shared" si="192"/>
        <v>1</v>
      </c>
      <c r="AE496" s="2">
        <v>2</v>
      </c>
      <c r="AF496" s="4">
        <f t="shared" si="193"/>
        <v>-0.16499999999999915</v>
      </c>
      <c r="AG496" s="4">
        <f t="shared" si="194"/>
        <v>0.16499999999999915</v>
      </c>
      <c r="AH496" s="4">
        <f t="shared" si="199"/>
        <v>0.31902777777777686</v>
      </c>
      <c r="AI496" s="4" t="e">
        <f t="shared" si="195"/>
        <v>#N/A</v>
      </c>
      <c r="AJ496" s="2" t="str">
        <f t="shared" si="196"/>
        <v>August</v>
      </c>
      <c r="AK496" s="2" t="str">
        <f t="shared" si="197"/>
        <v>03</v>
      </c>
      <c r="AL496" s="81">
        <f t="shared" si="198"/>
        <v>3.2848148148148146</v>
      </c>
      <c r="AM496" s="81">
        <f>IF(AJ496='1Month'!$A$3,AL496,NA())</f>
        <v>3.2848148148148146</v>
      </c>
    </row>
    <row r="497" spans="1:39">
      <c r="A497" s="76">
        <v>43315</v>
      </c>
      <c r="B497" s="67">
        <v>0.28828703703703701</v>
      </c>
      <c r="C497" s="77">
        <v>43314</v>
      </c>
      <c r="D497" s="67">
        <v>0.99662037037037043</v>
      </c>
      <c r="E497" s="68">
        <v>14.5</v>
      </c>
      <c r="F497" s="68">
        <v>4.9400000000000004</v>
      </c>
      <c r="G497" s="69">
        <v>20.3</v>
      </c>
      <c r="I497" s="69">
        <v>-72.099999999999994</v>
      </c>
      <c r="J497" s="69">
        <v>11.214</v>
      </c>
      <c r="K497" s="70">
        <v>65.400000000000006</v>
      </c>
      <c r="L497" s="4">
        <f t="shared" si="175"/>
        <v>20.190000000000001</v>
      </c>
      <c r="M497" s="80">
        <f t="shared" si="176"/>
        <v>43315.288287037038</v>
      </c>
      <c r="N497">
        <f t="shared" si="177"/>
        <v>2458333.5</v>
      </c>
      <c r="O497">
        <f t="shared" si="178"/>
        <v>6.9188888888888886</v>
      </c>
      <c r="P497">
        <f t="shared" si="184"/>
        <v>0.18585900068446271</v>
      </c>
      <c r="Q497">
        <f t="shared" si="185"/>
        <v>459.70635053085886</v>
      </c>
      <c r="R497">
        <f t="shared" si="186"/>
        <v>3.706350530858856</v>
      </c>
      <c r="S497" s="10">
        <f t="shared" si="179"/>
        <v>20.269154930858857</v>
      </c>
      <c r="T497" s="4">
        <f t="shared" si="187"/>
        <v>20.248000000000001</v>
      </c>
      <c r="U497" s="4">
        <f t="shared" si="188"/>
        <v>0.14639999999999986</v>
      </c>
      <c r="V497" s="4">
        <f t="shared" si="180"/>
        <v>20.325000000000003</v>
      </c>
      <c r="W497" s="4">
        <f t="shared" si="181"/>
        <v>20.46</v>
      </c>
      <c r="X497" s="4">
        <f t="shared" si="182"/>
        <v>19.940000000000001</v>
      </c>
      <c r="Y497" s="4">
        <f t="shared" si="189"/>
        <v>0.51999999999999957</v>
      </c>
      <c r="Z497" s="2">
        <f>ROW()</f>
        <v>497</v>
      </c>
      <c r="AA497" t="b">
        <f t="shared" si="190"/>
        <v>1</v>
      </c>
      <c r="AB497" s="4">
        <f t="shared" si="183"/>
        <v>20.190000000000001</v>
      </c>
      <c r="AC497" s="4" t="e">
        <f t="shared" si="191"/>
        <v>#N/A</v>
      </c>
      <c r="AD497" t="b">
        <f t="shared" si="192"/>
        <v>1</v>
      </c>
      <c r="AE497" s="2">
        <v>2</v>
      </c>
      <c r="AF497" s="4">
        <f t="shared" si="193"/>
        <v>-0.25999999999999979</v>
      </c>
      <c r="AG497" s="4">
        <f t="shared" si="194"/>
        <v>0.25999999999999979</v>
      </c>
      <c r="AH497" s="4">
        <f t="shared" si="199"/>
        <v>0.29499999999999932</v>
      </c>
      <c r="AI497" s="4" t="e">
        <f t="shared" si="195"/>
        <v>#N/A</v>
      </c>
      <c r="AJ497" s="2" t="str">
        <f t="shared" si="196"/>
        <v>August</v>
      </c>
      <c r="AK497" s="2" t="str">
        <f t="shared" si="197"/>
        <v>03</v>
      </c>
      <c r="AL497" s="81">
        <f t="shared" si="198"/>
        <v>3.288287037037037</v>
      </c>
      <c r="AM497" s="81">
        <f>IF(AJ497='1Month'!$A$3,AL497,NA())</f>
        <v>3.288287037037037</v>
      </c>
    </row>
    <row r="498" spans="1:39">
      <c r="A498" s="76">
        <v>43315</v>
      </c>
      <c r="B498" s="67">
        <v>0.29175925925925927</v>
      </c>
      <c r="C498" s="77">
        <v>43315</v>
      </c>
      <c r="D498" s="67">
        <v>9.2592592592592588E-5</v>
      </c>
      <c r="E498" s="68">
        <v>14.1</v>
      </c>
      <c r="F498" s="68">
        <v>4.9400000000000004</v>
      </c>
      <c r="G498" s="69">
        <v>20.57</v>
      </c>
      <c r="I498" s="69">
        <v>-72.099999999999994</v>
      </c>
      <c r="J498" s="69">
        <v>12.21</v>
      </c>
      <c r="K498" s="70">
        <v>65.400000000000006</v>
      </c>
      <c r="L498" s="4">
        <f t="shared" si="175"/>
        <v>20.46</v>
      </c>
      <c r="M498" s="80">
        <f t="shared" si="176"/>
        <v>43315.291759259257</v>
      </c>
      <c r="N498">
        <f t="shared" si="177"/>
        <v>2458333.5</v>
      </c>
      <c r="O498">
        <f t="shared" si="178"/>
        <v>7.0022222222222226</v>
      </c>
      <c r="P498">
        <f t="shared" si="184"/>
        <v>0.18585900068446271</v>
      </c>
      <c r="Q498">
        <f t="shared" si="185"/>
        <v>459.78991202330053</v>
      </c>
      <c r="R498">
        <f t="shared" si="186"/>
        <v>3.7899120233005306</v>
      </c>
      <c r="S498" s="10">
        <f t="shared" si="179"/>
        <v>20.352716423300532</v>
      </c>
      <c r="T498" s="4">
        <f t="shared" si="187"/>
        <v>20.166</v>
      </c>
      <c r="U498" s="4">
        <f t="shared" si="188"/>
        <v>0.19280000000000044</v>
      </c>
      <c r="V498" s="4">
        <f t="shared" si="180"/>
        <v>20.255000000000003</v>
      </c>
      <c r="W498" s="4">
        <f t="shared" si="181"/>
        <v>20.46</v>
      </c>
      <c r="X498" s="4">
        <f t="shared" si="182"/>
        <v>19.91</v>
      </c>
      <c r="Y498" s="4">
        <f t="shared" si="189"/>
        <v>0.55000000000000071</v>
      </c>
      <c r="Z498" s="2">
        <f>ROW()</f>
        <v>498</v>
      </c>
      <c r="AA498" t="b">
        <f t="shared" si="190"/>
        <v>1</v>
      </c>
      <c r="AB498" s="4">
        <f t="shared" si="183"/>
        <v>20.46</v>
      </c>
      <c r="AC498" s="4">
        <f t="shared" si="191"/>
        <v>0.65400000000000003</v>
      </c>
      <c r="AD498" t="b">
        <f t="shared" si="192"/>
        <v>1</v>
      </c>
      <c r="AE498" s="2">
        <v>2</v>
      </c>
      <c r="AF498" s="4">
        <f t="shared" si="193"/>
        <v>-0.27500000000000036</v>
      </c>
      <c r="AG498" s="4">
        <f t="shared" si="194"/>
        <v>0.27500000000000036</v>
      </c>
      <c r="AH498" s="4">
        <f t="shared" si="199"/>
        <v>0.28249999999999975</v>
      </c>
      <c r="AI498" s="4">
        <f t="shared" si="195"/>
        <v>0.1</v>
      </c>
      <c r="AJ498" s="2" t="str">
        <f t="shared" si="196"/>
        <v>August</v>
      </c>
      <c r="AK498" s="2" t="str">
        <f t="shared" si="197"/>
        <v>03</v>
      </c>
      <c r="AL498" s="81">
        <f t="shared" si="198"/>
        <v>3.2917592592592593</v>
      </c>
      <c r="AM498" s="81">
        <f>IF(AJ498='1Month'!$A$3,AL498,NA())</f>
        <v>3.2917592592592593</v>
      </c>
    </row>
    <row r="499" spans="1:39">
      <c r="A499" s="76">
        <v>43315</v>
      </c>
      <c r="B499" s="67">
        <v>0.29523148148148148</v>
      </c>
      <c r="C499" s="77">
        <v>43315</v>
      </c>
      <c r="D499" s="67">
        <v>3.5648148148148154E-3</v>
      </c>
      <c r="E499" s="68">
        <v>13.8</v>
      </c>
      <c r="F499" s="68">
        <v>4.9400000000000004</v>
      </c>
      <c r="G499" s="69">
        <v>20.440000000000001</v>
      </c>
      <c r="I499" s="69">
        <v>-72.099999999999994</v>
      </c>
      <c r="J499" s="69">
        <v>13.205</v>
      </c>
      <c r="K499" s="70">
        <v>65.3</v>
      </c>
      <c r="L499" s="4">
        <f t="shared" si="175"/>
        <v>20.330000000000002</v>
      </c>
      <c r="M499" s="80">
        <f t="shared" si="176"/>
        <v>43315.295231481483</v>
      </c>
      <c r="N499">
        <f t="shared" si="177"/>
        <v>2458333.5</v>
      </c>
      <c r="O499">
        <f t="shared" si="178"/>
        <v>7.0855555555555556</v>
      </c>
      <c r="P499">
        <f t="shared" si="184"/>
        <v>0.18585900068446271</v>
      </c>
      <c r="Q499">
        <f t="shared" si="185"/>
        <v>459.87347351574215</v>
      </c>
      <c r="R499">
        <f t="shared" si="186"/>
        <v>3.8734735157421483</v>
      </c>
      <c r="S499" s="10">
        <f t="shared" si="179"/>
        <v>20.436277915742149</v>
      </c>
      <c r="T499" s="4">
        <f t="shared" si="187"/>
        <v>20.161999999999999</v>
      </c>
      <c r="U499" s="4">
        <f t="shared" si="188"/>
        <v>0.1896000000000008</v>
      </c>
      <c r="V499" s="4">
        <f t="shared" si="180"/>
        <v>20.18</v>
      </c>
      <c r="W499" s="4">
        <f t="shared" si="181"/>
        <v>20.46</v>
      </c>
      <c r="X499" s="4">
        <f t="shared" si="182"/>
        <v>19.91</v>
      </c>
      <c r="Y499" s="4">
        <f t="shared" si="189"/>
        <v>0.55000000000000071</v>
      </c>
      <c r="Z499" s="2">
        <f>ROW()</f>
        <v>499</v>
      </c>
      <c r="AA499" t="b">
        <f t="shared" si="190"/>
        <v>1</v>
      </c>
      <c r="AB499" s="4">
        <f t="shared" si="183"/>
        <v>20.330000000000002</v>
      </c>
      <c r="AC499" s="4" t="e">
        <f t="shared" si="191"/>
        <v>#N/A</v>
      </c>
      <c r="AD499" t="b">
        <f t="shared" si="192"/>
        <v>1</v>
      </c>
      <c r="AE499" s="2">
        <v>2</v>
      </c>
      <c r="AF499" s="4">
        <f t="shared" si="193"/>
        <v>-0.27500000000000036</v>
      </c>
      <c r="AG499" s="4">
        <f t="shared" si="194"/>
        <v>0.27500000000000036</v>
      </c>
      <c r="AH499" s="4">
        <f t="shared" si="199"/>
        <v>0.20999999999999908</v>
      </c>
      <c r="AI499" s="4" t="e">
        <f t="shared" si="195"/>
        <v>#N/A</v>
      </c>
      <c r="AJ499" s="2" t="str">
        <f t="shared" si="196"/>
        <v>August</v>
      </c>
      <c r="AK499" s="2" t="str">
        <f t="shared" si="197"/>
        <v>03</v>
      </c>
      <c r="AL499" s="81">
        <f t="shared" si="198"/>
        <v>3.2952314814814816</v>
      </c>
      <c r="AM499" s="81">
        <f>IF(AJ499='1Month'!$A$3,AL499,NA())</f>
        <v>3.2952314814814816</v>
      </c>
    </row>
    <row r="500" spans="1:39">
      <c r="A500" s="76">
        <v>43315</v>
      </c>
      <c r="B500" s="67">
        <v>0.29870370370370369</v>
      </c>
      <c r="C500" s="77">
        <v>43315</v>
      </c>
      <c r="D500" s="67">
        <v>7.037037037037037E-3</v>
      </c>
      <c r="E500" s="68">
        <v>13.8</v>
      </c>
      <c r="F500" s="68">
        <v>4.9400000000000004</v>
      </c>
      <c r="G500" s="69">
        <v>20.05</v>
      </c>
      <c r="I500" s="69">
        <v>-72.2</v>
      </c>
      <c r="J500" s="69">
        <v>14.199</v>
      </c>
      <c r="K500" s="70">
        <v>65.3</v>
      </c>
      <c r="L500" s="4">
        <f t="shared" si="175"/>
        <v>19.940000000000001</v>
      </c>
      <c r="M500" s="80">
        <f t="shared" si="176"/>
        <v>43315.298703703702</v>
      </c>
      <c r="N500">
        <f t="shared" si="177"/>
        <v>2458333.5</v>
      </c>
      <c r="O500">
        <f t="shared" si="178"/>
        <v>7.1688888888888886</v>
      </c>
      <c r="P500">
        <f t="shared" si="184"/>
        <v>0.18585900068446271</v>
      </c>
      <c r="Q500">
        <f t="shared" si="185"/>
        <v>459.95703500818382</v>
      </c>
      <c r="R500">
        <f t="shared" si="186"/>
        <v>3.9570350081838228</v>
      </c>
      <c r="S500" s="10">
        <f t="shared" si="179"/>
        <v>20.519839408183824</v>
      </c>
      <c r="T500" s="4">
        <f t="shared" si="187"/>
        <v>20.034000000000002</v>
      </c>
      <c r="U500" s="4">
        <f t="shared" si="188"/>
        <v>0.17280000000000087</v>
      </c>
      <c r="V500" s="4">
        <f t="shared" si="180"/>
        <v>20.055</v>
      </c>
      <c r="W500" s="4">
        <f t="shared" si="181"/>
        <v>20.46</v>
      </c>
      <c r="X500" s="4">
        <f t="shared" si="182"/>
        <v>19.82</v>
      </c>
      <c r="Y500" s="4">
        <f t="shared" si="189"/>
        <v>0.64000000000000057</v>
      </c>
      <c r="Z500" s="2">
        <f>ROW()</f>
        <v>500</v>
      </c>
      <c r="AA500" t="b">
        <f t="shared" si="190"/>
        <v>1</v>
      </c>
      <c r="AB500" s="4">
        <f t="shared" si="183"/>
        <v>19.940000000000001</v>
      </c>
      <c r="AC500" s="4" t="e">
        <f t="shared" si="191"/>
        <v>#N/A</v>
      </c>
      <c r="AD500" t="b">
        <f t="shared" si="192"/>
        <v>1</v>
      </c>
      <c r="AE500" s="2">
        <v>2</v>
      </c>
      <c r="AF500" s="4">
        <f t="shared" si="193"/>
        <v>-0.32000000000000028</v>
      </c>
      <c r="AG500" s="4">
        <f t="shared" si="194"/>
        <v>0.32000000000000028</v>
      </c>
      <c r="AH500" s="4">
        <f t="shared" si="199"/>
        <v>0.23847222222222234</v>
      </c>
      <c r="AI500" s="4" t="e">
        <f t="shared" si="195"/>
        <v>#N/A</v>
      </c>
      <c r="AJ500" s="2" t="str">
        <f t="shared" si="196"/>
        <v>August</v>
      </c>
      <c r="AK500" s="2" t="str">
        <f t="shared" si="197"/>
        <v>03</v>
      </c>
      <c r="AL500" s="81">
        <f t="shared" si="198"/>
        <v>3.2987037037037039</v>
      </c>
      <c r="AM500" s="81">
        <f>IF(AJ500='1Month'!$A$3,AL500,NA())</f>
        <v>3.2987037037037039</v>
      </c>
    </row>
    <row r="501" spans="1:39">
      <c r="A501" s="76">
        <v>43315</v>
      </c>
      <c r="B501" s="67">
        <v>0.30217592592592596</v>
      </c>
      <c r="C501" s="77">
        <v>43315</v>
      </c>
      <c r="D501" s="67">
        <v>1.050925925925926E-2</v>
      </c>
      <c r="E501" s="68">
        <v>13.5</v>
      </c>
      <c r="F501" s="68">
        <v>4.9400000000000004</v>
      </c>
      <c r="G501" s="69">
        <v>20.02</v>
      </c>
      <c r="I501" s="69">
        <v>-72.2</v>
      </c>
      <c r="J501" s="69">
        <v>15.193</v>
      </c>
      <c r="K501" s="70">
        <v>65.3</v>
      </c>
      <c r="L501" s="4">
        <f t="shared" si="175"/>
        <v>19.91</v>
      </c>
      <c r="M501" s="80">
        <f t="shared" si="176"/>
        <v>43315.302175925928</v>
      </c>
      <c r="N501">
        <f t="shared" si="177"/>
        <v>2458333.5</v>
      </c>
      <c r="O501">
        <f t="shared" si="178"/>
        <v>7.2522222222222226</v>
      </c>
      <c r="P501">
        <f t="shared" si="184"/>
        <v>0.18585900068446271</v>
      </c>
      <c r="Q501">
        <f t="shared" si="185"/>
        <v>460.0405965006255</v>
      </c>
      <c r="R501">
        <f t="shared" si="186"/>
        <v>4.0405965006254974</v>
      </c>
      <c r="S501" s="10">
        <f t="shared" si="179"/>
        <v>20.603400900625498</v>
      </c>
      <c r="T501" s="4">
        <f t="shared" si="187"/>
        <v>19.916000000000004</v>
      </c>
      <c r="U501" s="4">
        <f t="shared" si="188"/>
        <v>0.1112000000000009</v>
      </c>
      <c r="V501" s="4">
        <f t="shared" si="180"/>
        <v>19.925000000000001</v>
      </c>
      <c r="W501" s="4">
        <f t="shared" si="181"/>
        <v>20.330000000000002</v>
      </c>
      <c r="X501" s="4">
        <f t="shared" si="182"/>
        <v>19.740000000000002</v>
      </c>
      <c r="Y501" s="4">
        <f t="shared" si="189"/>
        <v>0.58999999999999986</v>
      </c>
      <c r="Z501" s="2">
        <f>ROW()</f>
        <v>501</v>
      </c>
      <c r="AA501" t="b">
        <f t="shared" si="190"/>
        <v>1</v>
      </c>
      <c r="AB501" s="4">
        <f t="shared" si="183"/>
        <v>19.91</v>
      </c>
      <c r="AC501" s="4" t="e">
        <f t="shared" si="191"/>
        <v>#N/A</v>
      </c>
      <c r="AD501" t="b">
        <f t="shared" si="192"/>
        <v>1</v>
      </c>
      <c r="AE501" s="2">
        <v>2</v>
      </c>
      <c r="AF501" s="4">
        <f t="shared" si="193"/>
        <v>-0.29499999999999993</v>
      </c>
      <c r="AG501" s="4">
        <f t="shared" si="194"/>
        <v>0.29499999999999993</v>
      </c>
      <c r="AH501" s="4">
        <f t="shared" si="199"/>
        <v>0.27249999999999969</v>
      </c>
      <c r="AI501" s="4" t="e">
        <f t="shared" si="195"/>
        <v>#N/A</v>
      </c>
      <c r="AJ501" s="2" t="str">
        <f t="shared" si="196"/>
        <v>August</v>
      </c>
      <c r="AK501" s="2" t="str">
        <f t="shared" si="197"/>
        <v>03</v>
      </c>
      <c r="AL501" s="81">
        <f t="shared" si="198"/>
        <v>3.3021759259259258</v>
      </c>
      <c r="AM501" s="81">
        <f>IF(AJ501='1Month'!$A$3,AL501,NA())</f>
        <v>3.3021759259259258</v>
      </c>
    </row>
    <row r="502" spans="1:39">
      <c r="A502" s="76">
        <v>43315</v>
      </c>
      <c r="B502" s="67">
        <v>0.30564814814814817</v>
      </c>
      <c r="C502" s="77">
        <v>43315</v>
      </c>
      <c r="D502" s="67">
        <v>1.3981481481481482E-2</v>
      </c>
      <c r="E502" s="68">
        <v>13.5</v>
      </c>
      <c r="F502" s="68">
        <v>4.9400000000000004</v>
      </c>
      <c r="G502" s="69">
        <v>20.28</v>
      </c>
      <c r="I502" s="69">
        <v>-72.3</v>
      </c>
      <c r="J502" s="69">
        <v>16.184999999999999</v>
      </c>
      <c r="K502" s="70">
        <v>65.2</v>
      </c>
      <c r="L502" s="4">
        <f t="shared" si="175"/>
        <v>20.170000000000002</v>
      </c>
      <c r="M502" s="80">
        <f t="shared" si="176"/>
        <v>43315.305648148147</v>
      </c>
      <c r="N502">
        <f t="shared" si="177"/>
        <v>2458333.5</v>
      </c>
      <c r="O502">
        <f t="shared" si="178"/>
        <v>7.3355555555555565</v>
      </c>
      <c r="P502">
        <f t="shared" si="184"/>
        <v>0.18585900068446271</v>
      </c>
      <c r="Q502">
        <f t="shared" si="185"/>
        <v>460.12415799306717</v>
      </c>
      <c r="R502">
        <f t="shared" si="186"/>
        <v>4.1241579930671719</v>
      </c>
      <c r="S502" s="10">
        <f t="shared" si="179"/>
        <v>20.686962393067173</v>
      </c>
      <c r="T502" s="4">
        <f t="shared" si="187"/>
        <v>19.962</v>
      </c>
      <c r="U502" s="4">
        <f t="shared" si="188"/>
        <v>0.16640000000000016</v>
      </c>
      <c r="V502" s="4">
        <f t="shared" si="180"/>
        <v>19.925000000000001</v>
      </c>
      <c r="W502" s="4">
        <f t="shared" si="181"/>
        <v>20.170000000000002</v>
      </c>
      <c r="X502" s="4">
        <f t="shared" si="182"/>
        <v>19.740000000000002</v>
      </c>
      <c r="Y502" s="4">
        <f t="shared" si="189"/>
        <v>0.42999999999999972</v>
      </c>
      <c r="Z502" s="2">
        <f>ROW()</f>
        <v>502</v>
      </c>
      <c r="AA502" t="b">
        <f t="shared" si="190"/>
        <v>1</v>
      </c>
      <c r="AB502" s="4">
        <f t="shared" si="183"/>
        <v>20.170000000000002</v>
      </c>
      <c r="AC502" s="4" t="e">
        <f t="shared" si="191"/>
        <v>#N/A</v>
      </c>
      <c r="AD502" t="b">
        <f t="shared" si="192"/>
        <v>1</v>
      </c>
      <c r="AE502" s="2">
        <v>2</v>
      </c>
      <c r="AF502" s="4">
        <f t="shared" si="193"/>
        <v>-0.21499999999999986</v>
      </c>
      <c r="AG502" s="4">
        <f t="shared" si="194"/>
        <v>0.21499999999999986</v>
      </c>
      <c r="AH502" s="4">
        <f t="shared" si="199"/>
        <v>0.32986111111111099</v>
      </c>
      <c r="AI502" s="4" t="e">
        <f t="shared" si="195"/>
        <v>#N/A</v>
      </c>
      <c r="AJ502" s="2" t="str">
        <f t="shared" si="196"/>
        <v>August</v>
      </c>
      <c r="AK502" s="2" t="str">
        <f t="shared" si="197"/>
        <v>03</v>
      </c>
      <c r="AL502" s="81">
        <f t="shared" si="198"/>
        <v>3.3056481481481481</v>
      </c>
      <c r="AM502" s="81">
        <f>IF(AJ502='1Month'!$A$3,AL502,NA())</f>
        <v>3.3056481481481481</v>
      </c>
    </row>
    <row r="503" spans="1:39">
      <c r="A503" s="76">
        <v>43315</v>
      </c>
      <c r="B503" s="67">
        <v>0.30912037037037038</v>
      </c>
      <c r="C503" s="77">
        <v>43315</v>
      </c>
      <c r="D503" s="67">
        <v>1.7453703703703704E-2</v>
      </c>
      <c r="E503" s="68">
        <v>13.5</v>
      </c>
      <c r="F503" s="68">
        <v>4.9400000000000004</v>
      </c>
      <c r="G503" s="69">
        <v>19.93</v>
      </c>
      <c r="I503" s="69">
        <v>-72.3</v>
      </c>
      <c r="J503" s="69">
        <v>17.175999999999998</v>
      </c>
      <c r="K503" s="70">
        <v>65.2</v>
      </c>
      <c r="L503" s="4">
        <f t="shared" si="175"/>
        <v>19.82</v>
      </c>
      <c r="M503" s="80">
        <f t="shared" si="176"/>
        <v>43315.309120370373</v>
      </c>
      <c r="N503">
        <f t="shared" si="177"/>
        <v>2458333.5</v>
      </c>
      <c r="O503">
        <f t="shared" si="178"/>
        <v>7.4188888888888886</v>
      </c>
      <c r="P503">
        <f t="shared" si="184"/>
        <v>0.18585900068446271</v>
      </c>
      <c r="Q503">
        <f t="shared" si="185"/>
        <v>460.20771948550885</v>
      </c>
      <c r="R503">
        <f t="shared" si="186"/>
        <v>4.2077194855088464</v>
      </c>
      <c r="S503" s="10">
        <f t="shared" si="179"/>
        <v>20.770523885508847</v>
      </c>
      <c r="T503" s="4">
        <f t="shared" si="187"/>
        <v>20.152000000000001</v>
      </c>
      <c r="U503" s="4">
        <f t="shared" si="188"/>
        <v>0.29759999999999992</v>
      </c>
      <c r="V503" s="4">
        <f t="shared" si="180"/>
        <v>20.04</v>
      </c>
      <c r="W503" s="4">
        <f t="shared" si="181"/>
        <v>20.86</v>
      </c>
      <c r="X503" s="4">
        <f t="shared" si="182"/>
        <v>19.740000000000002</v>
      </c>
      <c r="Y503" s="4">
        <f t="shared" si="189"/>
        <v>1.1199999999999974</v>
      </c>
      <c r="Z503" s="2">
        <f>ROW()</f>
        <v>503</v>
      </c>
      <c r="AA503" t="b">
        <f t="shared" si="190"/>
        <v>1</v>
      </c>
      <c r="AB503" s="4">
        <f t="shared" si="183"/>
        <v>19.82</v>
      </c>
      <c r="AC503" s="4" t="e">
        <f t="shared" si="191"/>
        <v>#N/A</v>
      </c>
      <c r="AD503" t="b">
        <f t="shared" si="192"/>
        <v>1</v>
      </c>
      <c r="AE503" s="2">
        <v>2</v>
      </c>
      <c r="AF503" s="4">
        <f t="shared" si="193"/>
        <v>-0.55999999999999872</v>
      </c>
      <c r="AG503" s="4">
        <f t="shared" si="194"/>
        <v>0.55999999999999872</v>
      </c>
      <c r="AH503" s="4">
        <f t="shared" si="199"/>
        <v>0.35333333333333289</v>
      </c>
      <c r="AI503" s="4" t="e">
        <f t="shared" si="195"/>
        <v>#N/A</v>
      </c>
      <c r="AJ503" s="2" t="str">
        <f t="shared" si="196"/>
        <v>August</v>
      </c>
      <c r="AK503" s="2" t="str">
        <f t="shared" si="197"/>
        <v>03</v>
      </c>
      <c r="AL503" s="81">
        <f t="shared" si="198"/>
        <v>3.3091203703703704</v>
      </c>
      <c r="AM503" s="81">
        <f>IF(AJ503='1Month'!$A$3,AL503,NA())</f>
        <v>3.3091203703703704</v>
      </c>
    </row>
    <row r="504" spans="1:39">
      <c r="A504" s="76">
        <v>43315</v>
      </c>
      <c r="B504" s="67">
        <v>0.31259259259259259</v>
      </c>
      <c r="C504" s="77">
        <v>43315</v>
      </c>
      <c r="D504" s="67">
        <v>2.0925925925925928E-2</v>
      </c>
      <c r="E504" s="68">
        <v>13.2</v>
      </c>
      <c r="F504" s="68">
        <v>4.9400000000000004</v>
      </c>
      <c r="G504" s="69">
        <v>19.850000000000001</v>
      </c>
      <c r="I504" s="69">
        <v>-72.400000000000006</v>
      </c>
      <c r="J504" s="69">
        <v>18.164999999999999</v>
      </c>
      <c r="K504" s="70">
        <v>65.2</v>
      </c>
      <c r="L504" s="4">
        <f t="shared" si="175"/>
        <v>19.740000000000002</v>
      </c>
      <c r="M504" s="80">
        <f t="shared" si="176"/>
        <v>43315.312592592592</v>
      </c>
      <c r="N504">
        <f t="shared" si="177"/>
        <v>2458333.5</v>
      </c>
      <c r="O504">
        <f t="shared" si="178"/>
        <v>7.5022222222222226</v>
      </c>
      <c r="P504">
        <f t="shared" si="184"/>
        <v>0.18585900068446271</v>
      </c>
      <c r="Q504">
        <f t="shared" si="185"/>
        <v>460.29128097795052</v>
      </c>
      <c r="R504">
        <f t="shared" si="186"/>
        <v>4.291280977950521</v>
      </c>
      <c r="S504" s="10">
        <f t="shared" si="179"/>
        <v>20.854085377950522</v>
      </c>
      <c r="T504" s="4">
        <f t="shared" si="187"/>
        <v>20.276</v>
      </c>
      <c r="U504" s="4">
        <f t="shared" si="188"/>
        <v>0.43919999999999887</v>
      </c>
      <c r="V504" s="4">
        <f t="shared" si="180"/>
        <v>20.170000000000002</v>
      </c>
      <c r="W504" s="4">
        <f t="shared" si="181"/>
        <v>20.86</v>
      </c>
      <c r="X504" s="4">
        <f t="shared" si="182"/>
        <v>19.740000000000002</v>
      </c>
      <c r="Y504" s="4">
        <f t="shared" si="189"/>
        <v>1.1199999999999974</v>
      </c>
      <c r="Z504" s="2">
        <f>ROW()</f>
        <v>504</v>
      </c>
      <c r="AA504" t="b">
        <f t="shared" si="190"/>
        <v>1</v>
      </c>
      <c r="AB504" s="4">
        <f t="shared" si="183"/>
        <v>19.740000000000002</v>
      </c>
      <c r="AC504" s="4" t="e">
        <f t="shared" si="191"/>
        <v>#N/A</v>
      </c>
      <c r="AD504" t="b">
        <f t="shared" si="192"/>
        <v>1</v>
      </c>
      <c r="AE504" s="2">
        <v>2</v>
      </c>
      <c r="AF504" s="4">
        <f t="shared" si="193"/>
        <v>-0.55999999999999872</v>
      </c>
      <c r="AG504" s="4">
        <f t="shared" si="194"/>
        <v>0.55999999999999872</v>
      </c>
      <c r="AH504" s="4">
        <f t="shared" si="199"/>
        <v>0.35333333333333289</v>
      </c>
      <c r="AI504" s="4" t="e">
        <f t="shared" si="195"/>
        <v>#N/A</v>
      </c>
      <c r="AJ504" s="2" t="str">
        <f t="shared" si="196"/>
        <v>August</v>
      </c>
      <c r="AK504" s="2" t="str">
        <f t="shared" si="197"/>
        <v>03</v>
      </c>
      <c r="AL504" s="81">
        <f t="shared" si="198"/>
        <v>3.3125925925925928</v>
      </c>
      <c r="AM504" s="81">
        <f>IF(AJ504='1Month'!$A$3,AL504,NA())</f>
        <v>3.3125925925925928</v>
      </c>
    </row>
    <row r="505" spans="1:39">
      <c r="A505" s="76">
        <v>43315</v>
      </c>
      <c r="B505" s="67">
        <v>0.3160648148148148</v>
      </c>
      <c r="C505" s="77">
        <v>43315</v>
      </c>
      <c r="D505" s="67">
        <v>2.4398148148148145E-2</v>
      </c>
      <c r="E505" s="68">
        <v>13.2</v>
      </c>
      <c r="F505" s="68">
        <v>4.9400000000000004</v>
      </c>
      <c r="G505" s="69">
        <v>20.28</v>
      </c>
      <c r="I505" s="69">
        <v>-72.400000000000006</v>
      </c>
      <c r="J505" s="69">
        <v>19.152999999999999</v>
      </c>
      <c r="K505" s="70">
        <v>65.099999999999994</v>
      </c>
      <c r="L505" s="4">
        <f t="shared" si="175"/>
        <v>20.170000000000002</v>
      </c>
      <c r="M505" s="80">
        <f t="shared" si="176"/>
        <v>43315.316064814811</v>
      </c>
      <c r="N505">
        <f t="shared" si="177"/>
        <v>2458333.5</v>
      </c>
      <c r="O505">
        <f t="shared" si="178"/>
        <v>7.5855555555555547</v>
      </c>
      <c r="P505">
        <f t="shared" si="184"/>
        <v>0.18585900068446271</v>
      </c>
      <c r="Q505">
        <f t="shared" si="185"/>
        <v>460.3748424703922</v>
      </c>
      <c r="R505">
        <f t="shared" si="186"/>
        <v>4.3748424703921955</v>
      </c>
      <c r="S505" s="10">
        <f t="shared" si="179"/>
        <v>20.937646870392197</v>
      </c>
      <c r="T505" s="4">
        <f t="shared" si="187"/>
        <v>20.494</v>
      </c>
      <c r="U505" s="4">
        <f t="shared" si="188"/>
        <v>0.43119999999999903</v>
      </c>
      <c r="V505" s="4">
        <f t="shared" si="180"/>
        <v>20.48</v>
      </c>
      <c r="W505" s="4">
        <f t="shared" si="181"/>
        <v>20.91</v>
      </c>
      <c r="X505" s="4">
        <f t="shared" si="182"/>
        <v>19.740000000000002</v>
      </c>
      <c r="Y505" s="4">
        <f t="shared" si="189"/>
        <v>1.1699999999999982</v>
      </c>
      <c r="Z505" s="2">
        <f>ROW()</f>
        <v>505</v>
      </c>
      <c r="AA505" t="b">
        <f t="shared" si="190"/>
        <v>1</v>
      </c>
      <c r="AB505" s="4">
        <f t="shared" si="183"/>
        <v>20.170000000000002</v>
      </c>
      <c r="AC505" s="4" t="e">
        <f t="shared" si="191"/>
        <v>#N/A</v>
      </c>
      <c r="AD505" t="b">
        <f t="shared" si="192"/>
        <v>1</v>
      </c>
      <c r="AE505" s="2">
        <v>2</v>
      </c>
      <c r="AF505" s="4">
        <f t="shared" si="193"/>
        <v>-0.58499999999999908</v>
      </c>
      <c r="AG505" s="4">
        <f t="shared" si="194"/>
        <v>0.58499999999999908</v>
      </c>
      <c r="AH505" s="4">
        <f t="shared" si="199"/>
        <v>0.35249999999999942</v>
      </c>
      <c r="AI505" s="4" t="e">
        <f t="shared" si="195"/>
        <v>#N/A</v>
      </c>
      <c r="AJ505" s="2" t="str">
        <f t="shared" si="196"/>
        <v>August</v>
      </c>
      <c r="AK505" s="2" t="str">
        <f t="shared" si="197"/>
        <v>03</v>
      </c>
      <c r="AL505" s="81">
        <f t="shared" si="198"/>
        <v>3.3160648148148146</v>
      </c>
      <c r="AM505" s="81">
        <f>IF(AJ505='1Month'!$A$3,AL505,NA())</f>
        <v>3.3160648148148146</v>
      </c>
    </row>
    <row r="506" spans="1:39">
      <c r="A506" s="76">
        <v>43315</v>
      </c>
      <c r="B506" s="67">
        <v>0.3195601851851852</v>
      </c>
      <c r="C506" s="77">
        <v>43315</v>
      </c>
      <c r="D506" s="67">
        <v>2.7893518518518515E-2</v>
      </c>
      <c r="E506" s="68">
        <v>13.2</v>
      </c>
      <c r="F506" s="68">
        <v>4.9400000000000004</v>
      </c>
      <c r="G506" s="69">
        <v>20.97</v>
      </c>
      <c r="I506" s="69">
        <v>-72.400000000000006</v>
      </c>
      <c r="J506" s="69">
        <v>20.145</v>
      </c>
      <c r="K506" s="70">
        <v>65.099999999999994</v>
      </c>
      <c r="L506" s="4">
        <f t="shared" si="175"/>
        <v>20.86</v>
      </c>
      <c r="M506" s="80">
        <f t="shared" si="176"/>
        <v>43315.319560185184</v>
      </c>
      <c r="N506">
        <f t="shared" si="177"/>
        <v>2458333.5</v>
      </c>
      <c r="O506">
        <f t="shared" si="178"/>
        <v>7.6694444444444443</v>
      </c>
      <c r="P506">
        <f t="shared" si="184"/>
        <v>0.18585900068446271</v>
      </c>
      <c r="Q506">
        <f t="shared" si="185"/>
        <v>460.45896103945012</v>
      </c>
      <c r="R506">
        <f t="shared" si="186"/>
        <v>4.4589610394501165</v>
      </c>
      <c r="S506" s="10">
        <f t="shared" si="179"/>
        <v>21.021765439450117</v>
      </c>
      <c r="T506" s="4">
        <f t="shared" si="187"/>
        <v>20.673999999999999</v>
      </c>
      <c r="U506" s="4">
        <f t="shared" si="188"/>
        <v>0.21519999999999939</v>
      </c>
      <c r="V506" s="4">
        <f t="shared" si="180"/>
        <v>20.715</v>
      </c>
      <c r="W506" s="4">
        <f t="shared" si="181"/>
        <v>20.91</v>
      </c>
      <c r="X506" s="4">
        <f t="shared" si="182"/>
        <v>19.740000000000002</v>
      </c>
      <c r="Y506" s="4">
        <f t="shared" si="189"/>
        <v>1.1699999999999982</v>
      </c>
      <c r="Z506" s="2">
        <f>ROW()</f>
        <v>506</v>
      </c>
      <c r="AA506" t="b">
        <f t="shared" si="190"/>
        <v>1</v>
      </c>
      <c r="AB506" s="4">
        <f t="shared" si="183"/>
        <v>20.86</v>
      </c>
      <c r="AC506" s="4" t="e">
        <f t="shared" si="191"/>
        <v>#N/A</v>
      </c>
      <c r="AD506" t="b">
        <f t="shared" si="192"/>
        <v>1</v>
      </c>
      <c r="AE506" s="2">
        <v>2</v>
      </c>
      <c r="AF506" s="4">
        <f t="shared" si="193"/>
        <v>-0.58499999999999908</v>
      </c>
      <c r="AG506" s="4">
        <f t="shared" si="194"/>
        <v>0.58499999999999908</v>
      </c>
      <c r="AH506" s="4">
        <f t="shared" si="199"/>
        <v>0.34499999999999947</v>
      </c>
      <c r="AI506" s="4" t="e">
        <f t="shared" si="195"/>
        <v>#N/A</v>
      </c>
      <c r="AJ506" s="2" t="str">
        <f t="shared" si="196"/>
        <v>August</v>
      </c>
      <c r="AK506" s="2" t="str">
        <f t="shared" si="197"/>
        <v>03</v>
      </c>
      <c r="AL506" s="81">
        <f t="shared" si="198"/>
        <v>3.319560185185185</v>
      </c>
      <c r="AM506" s="81">
        <f>IF(AJ506='1Month'!$A$3,AL506,NA())</f>
        <v>3.319560185185185</v>
      </c>
    </row>
    <row r="507" spans="1:39">
      <c r="A507" s="76">
        <v>43315</v>
      </c>
      <c r="B507" s="67">
        <v>0.32302083333333331</v>
      </c>
      <c r="C507" s="77">
        <v>43315</v>
      </c>
      <c r="D507" s="67">
        <v>3.1354166666666662E-2</v>
      </c>
      <c r="E507" s="68">
        <v>13.2</v>
      </c>
      <c r="F507" s="68">
        <v>4.9400000000000004</v>
      </c>
      <c r="G507" s="69">
        <v>20.9</v>
      </c>
      <c r="I507" s="69">
        <v>-72.5</v>
      </c>
      <c r="J507" s="69">
        <v>21.125</v>
      </c>
      <c r="K507" s="70">
        <v>65.099999999999994</v>
      </c>
      <c r="L507" s="4">
        <f t="shared" si="175"/>
        <v>20.79</v>
      </c>
      <c r="M507" s="80">
        <f t="shared" si="176"/>
        <v>43315.323020833333</v>
      </c>
      <c r="N507">
        <f t="shared" si="177"/>
        <v>2458333.5</v>
      </c>
      <c r="O507">
        <f t="shared" si="178"/>
        <v>7.7524999999999995</v>
      </c>
      <c r="P507">
        <f t="shared" si="184"/>
        <v>0.18585900068446271</v>
      </c>
      <c r="Q507">
        <f t="shared" si="185"/>
        <v>460.54224399358367</v>
      </c>
      <c r="R507">
        <f t="shared" si="186"/>
        <v>4.5422439935836678</v>
      </c>
      <c r="S507" s="10">
        <f t="shared" si="179"/>
        <v>21.105048393583669</v>
      </c>
      <c r="T507" s="4">
        <f t="shared" si="187"/>
        <v>20.731999999999999</v>
      </c>
      <c r="U507" s="4">
        <f t="shared" si="188"/>
        <v>0.14559999999999959</v>
      </c>
      <c r="V507" s="4">
        <f t="shared" si="180"/>
        <v>20.715</v>
      </c>
      <c r="W507" s="4">
        <f t="shared" si="181"/>
        <v>20.91</v>
      </c>
      <c r="X507" s="4">
        <f t="shared" si="182"/>
        <v>20.170000000000002</v>
      </c>
      <c r="Y507" s="4">
        <f t="shared" si="189"/>
        <v>0.73999999999999844</v>
      </c>
      <c r="Z507" s="2">
        <f>ROW()</f>
        <v>507</v>
      </c>
      <c r="AA507" t="b">
        <f t="shared" si="190"/>
        <v>1</v>
      </c>
      <c r="AB507" s="4">
        <f t="shared" si="183"/>
        <v>20.79</v>
      </c>
      <c r="AC507" s="4" t="e">
        <f t="shared" si="191"/>
        <v>#N/A</v>
      </c>
      <c r="AD507" t="b">
        <f t="shared" si="192"/>
        <v>1</v>
      </c>
      <c r="AE507" s="2">
        <v>2</v>
      </c>
      <c r="AF507" s="4">
        <f t="shared" si="193"/>
        <v>-0.36999999999999922</v>
      </c>
      <c r="AG507" s="4">
        <f t="shared" si="194"/>
        <v>0.36999999999999922</v>
      </c>
      <c r="AH507" s="4">
        <f t="shared" si="199"/>
        <v>0.32180555555555507</v>
      </c>
      <c r="AI507" s="4" t="e">
        <f t="shared" si="195"/>
        <v>#N/A</v>
      </c>
      <c r="AJ507" s="2" t="str">
        <f t="shared" si="196"/>
        <v>August</v>
      </c>
      <c r="AK507" s="2" t="str">
        <f t="shared" si="197"/>
        <v>03</v>
      </c>
      <c r="AL507" s="81">
        <f t="shared" si="198"/>
        <v>3.3230208333333335</v>
      </c>
      <c r="AM507" s="81">
        <f>IF(AJ507='1Month'!$A$3,AL507,NA())</f>
        <v>3.3230208333333335</v>
      </c>
    </row>
    <row r="508" spans="1:39">
      <c r="A508" s="76">
        <v>43315</v>
      </c>
      <c r="B508" s="67">
        <v>0.32651620370370371</v>
      </c>
      <c r="C508" s="77">
        <v>43315</v>
      </c>
      <c r="D508" s="67">
        <v>3.4849537037037033E-2</v>
      </c>
      <c r="E508" s="68">
        <v>13.2</v>
      </c>
      <c r="F508" s="68">
        <v>4.9400000000000004</v>
      </c>
      <c r="G508" s="69">
        <v>21.02</v>
      </c>
      <c r="I508" s="69">
        <v>-72.5</v>
      </c>
      <c r="J508" s="69">
        <v>22.113</v>
      </c>
      <c r="K508" s="70">
        <v>65</v>
      </c>
      <c r="L508" s="4">
        <f t="shared" si="175"/>
        <v>20.91</v>
      </c>
      <c r="M508" s="80">
        <f t="shared" si="176"/>
        <v>43315.326516203706</v>
      </c>
      <c r="N508">
        <f t="shared" si="177"/>
        <v>2458333.5</v>
      </c>
      <c r="O508">
        <f t="shared" si="178"/>
        <v>7.8363888888888891</v>
      </c>
      <c r="P508">
        <f t="shared" si="184"/>
        <v>0.18585900068446271</v>
      </c>
      <c r="Q508">
        <f t="shared" si="185"/>
        <v>460.62636256264159</v>
      </c>
      <c r="R508">
        <f t="shared" si="186"/>
        <v>4.6263625626415887</v>
      </c>
      <c r="S508" s="10">
        <f t="shared" si="179"/>
        <v>21.18916696264159</v>
      </c>
      <c r="T508" s="4">
        <f t="shared" si="187"/>
        <v>20.624000000000002</v>
      </c>
      <c r="U508" s="4">
        <f t="shared" si="188"/>
        <v>0.18719999999999928</v>
      </c>
      <c r="V508" s="4">
        <f t="shared" si="180"/>
        <v>20.715</v>
      </c>
      <c r="W508" s="4">
        <f t="shared" si="181"/>
        <v>20.91</v>
      </c>
      <c r="X508" s="4">
        <f t="shared" si="182"/>
        <v>20.32</v>
      </c>
      <c r="Y508" s="4">
        <f t="shared" si="189"/>
        <v>0.58999999999999986</v>
      </c>
      <c r="Z508" s="2">
        <f>ROW()</f>
        <v>508</v>
      </c>
      <c r="AA508" t="b">
        <f t="shared" si="190"/>
        <v>1</v>
      </c>
      <c r="AB508" s="4">
        <f t="shared" si="183"/>
        <v>20.91</v>
      </c>
      <c r="AC508" s="4" t="e">
        <f t="shared" si="191"/>
        <v>#N/A</v>
      </c>
      <c r="AD508" t="b">
        <f t="shared" si="192"/>
        <v>1</v>
      </c>
      <c r="AE508" s="2">
        <v>2</v>
      </c>
      <c r="AF508" s="4">
        <f t="shared" si="193"/>
        <v>-0.29499999999999993</v>
      </c>
      <c r="AG508" s="4">
        <f t="shared" si="194"/>
        <v>0.29499999999999993</v>
      </c>
      <c r="AH508" s="4">
        <f t="shared" si="199"/>
        <v>0.30999999999999989</v>
      </c>
      <c r="AI508" s="4" t="e">
        <f t="shared" si="195"/>
        <v>#N/A</v>
      </c>
      <c r="AJ508" s="2" t="str">
        <f t="shared" si="196"/>
        <v>August</v>
      </c>
      <c r="AK508" s="2" t="str">
        <f t="shared" si="197"/>
        <v>03</v>
      </c>
      <c r="AL508" s="81">
        <f t="shared" si="198"/>
        <v>3.3265162037037035</v>
      </c>
      <c r="AM508" s="81">
        <f>IF(AJ508='1Month'!$A$3,AL508,NA())</f>
        <v>3.3265162037037035</v>
      </c>
    </row>
    <row r="509" spans="1:39">
      <c r="A509" s="76">
        <v>43315</v>
      </c>
      <c r="B509" s="67">
        <v>0.32995370370370369</v>
      </c>
      <c r="C509" s="77">
        <v>43315</v>
      </c>
      <c r="D509" s="67">
        <v>3.8287037037037036E-2</v>
      </c>
      <c r="E509" s="68">
        <v>13.2</v>
      </c>
      <c r="F509" s="68">
        <v>4.9400000000000004</v>
      </c>
      <c r="G509" s="69">
        <v>20.75</v>
      </c>
      <c r="I509" s="69">
        <v>-72.599999999999994</v>
      </c>
      <c r="J509" s="69">
        <v>23.082000000000001</v>
      </c>
      <c r="K509" s="70">
        <v>65</v>
      </c>
      <c r="L509" s="4">
        <f t="shared" si="175"/>
        <v>20.64</v>
      </c>
      <c r="M509" s="80">
        <f t="shared" si="176"/>
        <v>43315.329953703702</v>
      </c>
      <c r="N509">
        <f t="shared" si="177"/>
        <v>2458333.5</v>
      </c>
      <c r="O509">
        <f t="shared" si="178"/>
        <v>7.9188888888888886</v>
      </c>
      <c r="P509">
        <f t="shared" si="184"/>
        <v>0.18585900068446271</v>
      </c>
      <c r="Q509">
        <f t="shared" si="185"/>
        <v>460.70908844015884</v>
      </c>
      <c r="R509">
        <f t="shared" si="186"/>
        <v>4.7090884401588369</v>
      </c>
      <c r="S509" s="10">
        <f t="shared" si="179"/>
        <v>21.271892840158838</v>
      </c>
      <c r="T509" s="4">
        <f t="shared" si="187"/>
        <v>20.472000000000001</v>
      </c>
      <c r="U509" s="4">
        <f t="shared" si="188"/>
        <v>0.24239999999999995</v>
      </c>
      <c r="V509" s="4">
        <f t="shared" si="180"/>
        <v>20.55</v>
      </c>
      <c r="W509" s="4">
        <f t="shared" si="181"/>
        <v>20.91</v>
      </c>
      <c r="X509" s="4">
        <f t="shared" si="182"/>
        <v>20.03</v>
      </c>
      <c r="Y509" s="4">
        <f t="shared" si="189"/>
        <v>0.87999999999999901</v>
      </c>
      <c r="Z509" s="2">
        <f>ROW()</f>
        <v>509</v>
      </c>
      <c r="AA509" t="b">
        <f t="shared" si="190"/>
        <v>1</v>
      </c>
      <c r="AB509" s="4">
        <f t="shared" si="183"/>
        <v>20.64</v>
      </c>
      <c r="AC509" s="4" t="e">
        <f t="shared" si="191"/>
        <v>#N/A</v>
      </c>
      <c r="AD509" t="b">
        <f t="shared" si="192"/>
        <v>1</v>
      </c>
      <c r="AE509" s="2">
        <v>2</v>
      </c>
      <c r="AF509" s="4">
        <f t="shared" si="193"/>
        <v>-0.4399999999999995</v>
      </c>
      <c r="AG509" s="4">
        <f t="shared" si="194"/>
        <v>0.4399999999999995</v>
      </c>
      <c r="AH509" s="4">
        <f t="shared" si="199"/>
        <v>0.28916666666666629</v>
      </c>
      <c r="AI509" s="4" t="e">
        <f t="shared" si="195"/>
        <v>#N/A</v>
      </c>
      <c r="AJ509" s="2" t="str">
        <f t="shared" si="196"/>
        <v>August</v>
      </c>
      <c r="AK509" s="2" t="str">
        <f t="shared" si="197"/>
        <v>03</v>
      </c>
      <c r="AL509" s="81">
        <f t="shared" si="198"/>
        <v>3.3299537037037039</v>
      </c>
      <c r="AM509" s="81">
        <f>IF(AJ509='1Month'!$A$3,AL509,NA())</f>
        <v>3.3299537037037039</v>
      </c>
    </row>
    <row r="510" spans="1:39">
      <c r="A510" s="76">
        <v>43315</v>
      </c>
      <c r="B510" s="67">
        <v>0.33342592592592596</v>
      </c>
      <c r="C510" s="77">
        <v>43315</v>
      </c>
      <c r="D510" s="67">
        <v>4.1759259259259253E-2</v>
      </c>
      <c r="E510" s="68">
        <v>13.2</v>
      </c>
      <c r="F510" s="68">
        <v>4.9400000000000004</v>
      </c>
      <c r="G510" s="69">
        <v>20.57</v>
      </c>
      <c r="I510" s="69">
        <v>-72.599999999999994</v>
      </c>
      <c r="J510" s="69">
        <v>24.059000000000001</v>
      </c>
      <c r="K510" s="70">
        <v>65</v>
      </c>
      <c r="L510" s="4">
        <f t="shared" si="175"/>
        <v>20.46</v>
      </c>
      <c r="M510" s="80">
        <f t="shared" si="176"/>
        <v>43315.333425925928</v>
      </c>
      <c r="N510">
        <f t="shared" si="177"/>
        <v>2458333.5</v>
      </c>
      <c r="O510">
        <f t="shared" si="178"/>
        <v>8.0022222222222226</v>
      </c>
      <c r="P510">
        <f t="shared" si="184"/>
        <v>0.18585900068446271</v>
      </c>
      <c r="Q510">
        <f t="shared" si="185"/>
        <v>460.79264993260051</v>
      </c>
      <c r="R510">
        <f t="shared" si="186"/>
        <v>4.7926499326005114</v>
      </c>
      <c r="S510" s="10">
        <f t="shared" si="179"/>
        <v>21.355454332600512</v>
      </c>
      <c r="T510" s="4">
        <f t="shared" si="187"/>
        <v>20.338000000000001</v>
      </c>
      <c r="U510" s="4">
        <f t="shared" si="188"/>
        <v>0.16959999999999981</v>
      </c>
      <c r="V510" s="4">
        <f t="shared" si="180"/>
        <v>20.39</v>
      </c>
      <c r="W510" s="4">
        <f t="shared" si="181"/>
        <v>20.91</v>
      </c>
      <c r="X510" s="4">
        <f t="shared" si="182"/>
        <v>20.03</v>
      </c>
      <c r="Y510" s="4">
        <f t="shared" si="189"/>
        <v>0.87999999999999901</v>
      </c>
      <c r="Z510" s="2">
        <f>ROW()</f>
        <v>510</v>
      </c>
      <c r="AA510" t="b">
        <f t="shared" si="190"/>
        <v>1</v>
      </c>
      <c r="AB510" s="4">
        <f t="shared" si="183"/>
        <v>20.46</v>
      </c>
      <c r="AC510" s="4" t="e">
        <f t="shared" si="191"/>
        <v>#N/A</v>
      </c>
      <c r="AD510" t="b">
        <f t="shared" si="192"/>
        <v>1</v>
      </c>
      <c r="AE510" s="2">
        <v>2</v>
      </c>
      <c r="AF510" s="4">
        <f t="shared" si="193"/>
        <v>-0.4399999999999995</v>
      </c>
      <c r="AG510" s="4">
        <f t="shared" si="194"/>
        <v>0.4399999999999995</v>
      </c>
      <c r="AH510" s="4">
        <f t="shared" si="199"/>
        <v>0.31416666666666632</v>
      </c>
      <c r="AI510" s="4" t="e">
        <f t="shared" si="195"/>
        <v>#N/A</v>
      </c>
      <c r="AJ510" s="2" t="str">
        <f t="shared" si="196"/>
        <v>August</v>
      </c>
      <c r="AK510" s="2" t="str">
        <f t="shared" si="197"/>
        <v>03</v>
      </c>
      <c r="AL510" s="81">
        <f t="shared" si="198"/>
        <v>3.3334259259259258</v>
      </c>
      <c r="AM510" s="81">
        <f>IF(AJ510='1Month'!$A$3,AL510,NA())</f>
        <v>3.3334259259259258</v>
      </c>
    </row>
    <row r="511" spans="1:39">
      <c r="A511" s="76">
        <v>43315</v>
      </c>
      <c r="B511" s="67">
        <v>0.33690972222222221</v>
      </c>
      <c r="C511" s="77">
        <v>43315</v>
      </c>
      <c r="D511" s="67">
        <v>4.5243055555555557E-2</v>
      </c>
      <c r="E511" s="68">
        <v>12.8</v>
      </c>
      <c r="F511" s="68">
        <v>4.9400000000000004</v>
      </c>
      <c r="G511" s="69">
        <v>20.43</v>
      </c>
      <c r="I511" s="69">
        <v>-72.599999999999994</v>
      </c>
      <c r="J511" s="69">
        <v>25.035</v>
      </c>
      <c r="K511" s="70">
        <v>64.900000000000006</v>
      </c>
      <c r="L511" s="4">
        <f t="shared" si="175"/>
        <v>20.32</v>
      </c>
      <c r="M511" s="80">
        <f t="shared" si="176"/>
        <v>43315.336909722224</v>
      </c>
      <c r="N511">
        <f t="shared" si="177"/>
        <v>2458333.5</v>
      </c>
      <c r="O511">
        <f t="shared" si="178"/>
        <v>8.0858333333333334</v>
      </c>
      <c r="P511">
        <f t="shared" si="184"/>
        <v>0.18585900068446271</v>
      </c>
      <c r="Q511">
        <f t="shared" si="185"/>
        <v>460.87648996335031</v>
      </c>
      <c r="R511">
        <f t="shared" si="186"/>
        <v>4.8764899633503092</v>
      </c>
      <c r="S511" s="10">
        <f t="shared" si="179"/>
        <v>21.43929436335031</v>
      </c>
      <c r="T511" s="4">
        <f t="shared" si="187"/>
        <v>20.278000000000002</v>
      </c>
      <c r="U511" s="4">
        <f t="shared" si="188"/>
        <v>0.11439999999999913</v>
      </c>
      <c r="V511" s="4">
        <f t="shared" si="180"/>
        <v>20.329999999999998</v>
      </c>
      <c r="W511" s="4">
        <f t="shared" si="181"/>
        <v>20.64</v>
      </c>
      <c r="X511" s="4">
        <f t="shared" si="182"/>
        <v>20.03</v>
      </c>
      <c r="Y511" s="4">
        <f t="shared" si="189"/>
        <v>0.60999999999999943</v>
      </c>
      <c r="Z511" s="2">
        <f>ROW()</f>
        <v>511</v>
      </c>
      <c r="AA511" t="b">
        <f t="shared" si="190"/>
        <v>1</v>
      </c>
      <c r="AB511" s="4">
        <f t="shared" si="183"/>
        <v>20.32</v>
      </c>
      <c r="AC511" s="4" t="e">
        <f t="shared" si="191"/>
        <v>#N/A</v>
      </c>
      <c r="AD511" t="b">
        <f t="shared" si="192"/>
        <v>1</v>
      </c>
      <c r="AE511" s="2">
        <v>2</v>
      </c>
      <c r="AF511" s="4">
        <f t="shared" si="193"/>
        <v>-0.30499999999999972</v>
      </c>
      <c r="AG511" s="4">
        <f t="shared" si="194"/>
        <v>0.30499999999999972</v>
      </c>
      <c r="AH511" s="4">
        <f t="shared" si="199"/>
        <v>0.43319444444444422</v>
      </c>
      <c r="AI511" s="4" t="e">
        <f t="shared" si="195"/>
        <v>#N/A</v>
      </c>
      <c r="AJ511" s="2" t="str">
        <f t="shared" si="196"/>
        <v>August</v>
      </c>
      <c r="AK511" s="2" t="str">
        <f t="shared" si="197"/>
        <v>03</v>
      </c>
      <c r="AL511" s="81">
        <f t="shared" si="198"/>
        <v>3.3369097222222224</v>
      </c>
      <c r="AM511" s="81">
        <f>IF(AJ511='1Month'!$A$3,AL511,NA())</f>
        <v>3.3369097222222224</v>
      </c>
    </row>
    <row r="512" spans="1:39">
      <c r="A512" s="76">
        <v>43315</v>
      </c>
      <c r="B512" s="67">
        <v>0.34037037037037038</v>
      </c>
      <c r="C512" s="77">
        <v>43315</v>
      </c>
      <c r="D512" s="67">
        <v>4.87037037037037E-2</v>
      </c>
      <c r="E512" s="68">
        <v>12.8</v>
      </c>
      <c r="F512" s="68">
        <v>4.9400000000000004</v>
      </c>
      <c r="G512" s="69">
        <v>20.14</v>
      </c>
      <c r="I512" s="69">
        <v>-72.7</v>
      </c>
      <c r="J512" s="69">
        <v>26.001999999999999</v>
      </c>
      <c r="K512" s="70">
        <v>64.900000000000006</v>
      </c>
      <c r="L512" s="4">
        <f t="shared" si="175"/>
        <v>20.03</v>
      </c>
      <c r="M512" s="80">
        <f t="shared" si="176"/>
        <v>43315.340370370373</v>
      </c>
      <c r="N512">
        <f t="shared" si="177"/>
        <v>2458333.5</v>
      </c>
      <c r="O512">
        <f t="shared" si="178"/>
        <v>8.1688888888888886</v>
      </c>
      <c r="P512">
        <f t="shared" si="184"/>
        <v>0.18585900068446271</v>
      </c>
      <c r="Q512">
        <f t="shared" si="185"/>
        <v>460.95977291748386</v>
      </c>
      <c r="R512">
        <f t="shared" si="186"/>
        <v>4.9597729174838605</v>
      </c>
      <c r="S512" s="10">
        <f t="shared" si="179"/>
        <v>21.522577317483861</v>
      </c>
      <c r="T512" s="4">
        <f t="shared" si="187"/>
        <v>20.21</v>
      </c>
      <c r="U512" s="4">
        <f t="shared" si="188"/>
        <v>0.10799999999999983</v>
      </c>
      <c r="V512" s="4">
        <f t="shared" si="180"/>
        <v>20.28</v>
      </c>
      <c r="W512" s="4">
        <f t="shared" si="181"/>
        <v>20.46</v>
      </c>
      <c r="X512" s="4">
        <f t="shared" si="182"/>
        <v>20.03</v>
      </c>
      <c r="Y512" s="4">
        <f t="shared" si="189"/>
        <v>0.42999999999999972</v>
      </c>
      <c r="Z512" s="2">
        <f>ROW()</f>
        <v>512</v>
      </c>
      <c r="AA512" t="b">
        <f t="shared" si="190"/>
        <v>1</v>
      </c>
      <c r="AB512" s="4">
        <f t="shared" si="183"/>
        <v>20.03</v>
      </c>
      <c r="AC512" s="4" t="e">
        <f t="shared" si="191"/>
        <v>#N/A</v>
      </c>
      <c r="AD512" t="b">
        <f t="shared" si="192"/>
        <v>1</v>
      </c>
      <c r="AE512" s="2">
        <v>2</v>
      </c>
      <c r="AF512" s="4">
        <f t="shared" si="193"/>
        <v>-0.21499999999999986</v>
      </c>
      <c r="AG512" s="4">
        <f t="shared" si="194"/>
        <v>0.21499999999999986</v>
      </c>
      <c r="AH512" s="4">
        <f t="shared" si="199"/>
        <v>0.52999999999999969</v>
      </c>
      <c r="AI512" s="4" t="e">
        <f t="shared" si="195"/>
        <v>#N/A</v>
      </c>
      <c r="AJ512" s="2" t="str">
        <f t="shared" si="196"/>
        <v>August</v>
      </c>
      <c r="AK512" s="2" t="str">
        <f t="shared" si="197"/>
        <v>03</v>
      </c>
      <c r="AL512" s="81">
        <f t="shared" si="198"/>
        <v>3.3403703703703704</v>
      </c>
      <c r="AM512" s="81">
        <f>IF(AJ512='1Month'!$A$3,AL512,NA())</f>
        <v>3.3403703703703704</v>
      </c>
    </row>
    <row r="513" spans="1:39">
      <c r="A513" s="76">
        <v>43315</v>
      </c>
      <c r="B513" s="67">
        <v>0.34384259259259259</v>
      </c>
      <c r="C513" s="77">
        <v>43315</v>
      </c>
      <c r="D513" s="67">
        <v>5.2175925925925924E-2</v>
      </c>
      <c r="E513" s="68">
        <v>12.5</v>
      </c>
      <c r="F513" s="68">
        <v>4.9400000000000004</v>
      </c>
      <c r="G513" s="69">
        <v>20.350000000000001</v>
      </c>
      <c r="I513" s="69">
        <v>-72.7</v>
      </c>
      <c r="J513" s="69">
        <v>26.97</v>
      </c>
      <c r="K513" s="70">
        <v>64.900000000000006</v>
      </c>
      <c r="L513" s="4">
        <f t="shared" si="175"/>
        <v>20.240000000000002</v>
      </c>
      <c r="M513" s="80">
        <f t="shared" si="176"/>
        <v>43315.343842592592</v>
      </c>
      <c r="N513">
        <f t="shared" si="177"/>
        <v>2458333.5</v>
      </c>
      <c r="O513">
        <f t="shared" si="178"/>
        <v>8.2522222222222226</v>
      </c>
      <c r="P513">
        <f t="shared" si="184"/>
        <v>0.18585900068446271</v>
      </c>
      <c r="Q513">
        <f t="shared" si="185"/>
        <v>461.04333440992548</v>
      </c>
      <c r="R513">
        <f t="shared" si="186"/>
        <v>5.0433344099254782</v>
      </c>
      <c r="S513" s="10">
        <f t="shared" si="179"/>
        <v>21.606138809925479</v>
      </c>
      <c r="T513" s="4">
        <f t="shared" si="187"/>
        <v>20.021999999999998</v>
      </c>
      <c r="U513" s="4">
        <f t="shared" si="188"/>
        <v>0.25680000000000192</v>
      </c>
      <c r="V513" s="4">
        <f t="shared" si="180"/>
        <v>20.18</v>
      </c>
      <c r="W513" s="4">
        <f t="shared" si="181"/>
        <v>20.34</v>
      </c>
      <c r="X513" s="4">
        <f t="shared" si="182"/>
        <v>19.38</v>
      </c>
      <c r="Y513" s="4">
        <f t="shared" si="189"/>
        <v>0.96000000000000085</v>
      </c>
      <c r="Z513" s="2">
        <f>ROW()</f>
        <v>513</v>
      </c>
      <c r="AA513" t="b">
        <f t="shared" si="190"/>
        <v>1</v>
      </c>
      <c r="AB513" s="4">
        <f t="shared" si="183"/>
        <v>20.240000000000002</v>
      </c>
      <c r="AC513" s="4" t="e">
        <f t="shared" si="191"/>
        <v>#N/A</v>
      </c>
      <c r="AD513" t="b">
        <f t="shared" si="192"/>
        <v>1</v>
      </c>
      <c r="AE513" s="2">
        <v>2</v>
      </c>
      <c r="AF513" s="4">
        <f t="shared" si="193"/>
        <v>-0.48000000000000043</v>
      </c>
      <c r="AG513" s="4">
        <f t="shared" si="194"/>
        <v>0.48000000000000043</v>
      </c>
      <c r="AH513" s="4">
        <f t="shared" si="199"/>
        <v>0.63000000000000045</v>
      </c>
      <c r="AI513" s="4" t="e">
        <f t="shared" si="195"/>
        <v>#N/A</v>
      </c>
      <c r="AJ513" s="2" t="str">
        <f t="shared" si="196"/>
        <v>August</v>
      </c>
      <c r="AK513" s="2" t="str">
        <f t="shared" si="197"/>
        <v>03</v>
      </c>
      <c r="AL513" s="81">
        <f t="shared" si="198"/>
        <v>3.3438425925925928</v>
      </c>
      <c r="AM513" s="81">
        <f>IF(AJ513='1Month'!$A$3,AL513,NA())</f>
        <v>3.3438425925925928</v>
      </c>
    </row>
    <row r="514" spans="1:39">
      <c r="A514" s="76">
        <v>43315</v>
      </c>
      <c r="B514" s="67">
        <v>0.3473148148148148</v>
      </c>
      <c r="C514" s="77">
        <v>43315</v>
      </c>
      <c r="D514" s="67">
        <v>5.5648148148148148E-2</v>
      </c>
      <c r="E514" s="68">
        <v>12.5</v>
      </c>
      <c r="F514" s="68">
        <v>4.9400000000000004</v>
      </c>
      <c r="G514" s="69">
        <v>20.45</v>
      </c>
      <c r="I514" s="69">
        <v>-72.8</v>
      </c>
      <c r="J514" s="69">
        <v>27.933</v>
      </c>
      <c r="K514" s="70">
        <v>64.8</v>
      </c>
      <c r="L514" s="4">
        <f t="shared" si="175"/>
        <v>20.34</v>
      </c>
      <c r="M514" s="80">
        <f t="shared" si="176"/>
        <v>43315.347314814811</v>
      </c>
      <c r="N514">
        <f t="shared" si="177"/>
        <v>2458333.5</v>
      </c>
      <c r="O514">
        <f t="shared" si="178"/>
        <v>8.3355555555555547</v>
      </c>
      <c r="P514">
        <f t="shared" si="184"/>
        <v>0.18585900068446271</v>
      </c>
      <c r="Q514">
        <f t="shared" si="185"/>
        <v>461.12689590236715</v>
      </c>
      <c r="R514">
        <f t="shared" si="186"/>
        <v>5.1268959023671528</v>
      </c>
      <c r="S514" s="10">
        <f t="shared" si="179"/>
        <v>21.689700302367154</v>
      </c>
      <c r="T514" s="4">
        <f t="shared" si="187"/>
        <v>19.788</v>
      </c>
      <c r="U514" s="4">
        <f t="shared" si="188"/>
        <v>0.53440000000000087</v>
      </c>
      <c r="V514" s="4">
        <f t="shared" si="180"/>
        <v>20.075000000000003</v>
      </c>
      <c r="W514" s="4">
        <f t="shared" si="181"/>
        <v>20.34</v>
      </c>
      <c r="X514" s="4">
        <f t="shared" si="182"/>
        <v>18.86</v>
      </c>
      <c r="Y514" s="4">
        <f t="shared" si="189"/>
        <v>1.4800000000000004</v>
      </c>
      <c r="Z514" s="2">
        <f>ROW()</f>
        <v>514</v>
      </c>
      <c r="AA514" t="b">
        <f t="shared" si="190"/>
        <v>1</v>
      </c>
      <c r="AB514" s="4">
        <f t="shared" si="183"/>
        <v>20.34</v>
      </c>
      <c r="AC514" s="4" t="e">
        <f t="shared" si="191"/>
        <v>#N/A</v>
      </c>
      <c r="AD514" t="b">
        <f t="shared" si="192"/>
        <v>1</v>
      </c>
      <c r="AE514" s="2">
        <v>2</v>
      </c>
      <c r="AF514" s="4">
        <f t="shared" si="193"/>
        <v>-0.74000000000000021</v>
      </c>
      <c r="AG514" s="4">
        <f t="shared" si="194"/>
        <v>0.74000000000000021</v>
      </c>
      <c r="AH514" s="4">
        <f t="shared" si="199"/>
        <v>0.65777777777777846</v>
      </c>
      <c r="AI514" s="4" t="e">
        <f t="shared" si="195"/>
        <v>#N/A</v>
      </c>
      <c r="AJ514" s="2" t="str">
        <f t="shared" si="196"/>
        <v>August</v>
      </c>
      <c r="AK514" s="2" t="str">
        <f t="shared" si="197"/>
        <v>03</v>
      </c>
      <c r="AL514" s="81">
        <f t="shared" si="198"/>
        <v>3.3473148148148146</v>
      </c>
      <c r="AM514" s="81">
        <f>IF(AJ514='1Month'!$A$3,AL514,NA())</f>
        <v>3.3473148148148146</v>
      </c>
    </row>
    <row r="515" spans="1:39">
      <c r="A515" s="76">
        <v>43315</v>
      </c>
      <c r="B515" s="67">
        <v>0.35078703703703701</v>
      </c>
      <c r="C515" s="77">
        <v>43315</v>
      </c>
      <c r="D515" s="67">
        <v>5.9120370370370372E-2</v>
      </c>
      <c r="E515" s="68">
        <v>12.5</v>
      </c>
      <c r="F515" s="68">
        <v>4.9400000000000004</v>
      </c>
      <c r="G515" s="69">
        <v>20.23</v>
      </c>
      <c r="I515" s="69">
        <v>-72.8</v>
      </c>
      <c r="J515" s="69">
        <v>28.893000000000001</v>
      </c>
      <c r="K515" s="70">
        <v>64.8</v>
      </c>
      <c r="L515" s="4">
        <f t="shared" si="175"/>
        <v>20.12</v>
      </c>
      <c r="M515" s="80">
        <f t="shared" si="176"/>
        <v>43315.350787037038</v>
      </c>
      <c r="N515">
        <f t="shared" si="177"/>
        <v>2458333.5</v>
      </c>
      <c r="O515">
        <f t="shared" si="178"/>
        <v>8.4188888888888886</v>
      </c>
      <c r="P515">
        <f t="shared" si="184"/>
        <v>0.18585900068446271</v>
      </c>
      <c r="Q515">
        <f t="shared" si="185"/>
        <v>461.21045739480883</v>
      </c>
      <c r="R515">
        <f t="shared" si="186"/>
        <v>5.2104573948088273</v>
      </c>
      <c r="S515" s="10">
        <f t="shared" si="179"/>
        <v>21.773261794808828</v>
      </c>
      <c r="T515" s="4">
        <f t="shared" si="187"/>
        <v>19.514000000000003</v>
      </c>
      <c r="U515" s="4">
        <f t="shared" si="188"/>
        <v>0.57280000000000086</v>
      </c>
      <c r="V515" s="4">
        <f t="shared" si="180"/>
        <v>19.75</v>
      </c>
      <c r="W515" s="4">
        <f t="shared" si="181"/>
        <v>20.34</v>
      </c>
      <c r="X515" s="4">
        <f t="shared" si="182"/>
        <v>18.86</v>
      </c>
      <c r="Y515" s="4">
        <f t="shared" si="189"/>
        <v>1.4800000000000004</v>
      </c>
      <c r="Z515" s="2">
        <f>ROW()</f>
        <v>515</v>
      </c>
      <c r="AA515" t="b">
        <f t="shared" si="190"/>
        <v>1</v>
      </c>
      <c r="AB515" s="4">
        <f t="shared" si="183"/>
        <v>20.12</v>
      </c>
      <c r="AC515" s="4" t="e">
        <f t="shared" si="191"/>
        <v>#N/A</v>
      </c>
      <c r="AD515" t="b">
        <f t="shared" si="192"/>
        <v>1</v>
      </c>
      <c r="AE515" s="2">
        <v>2</v>
      </c>
      <c r="AF515" s="4">
        <f t="shared" si="193"/>
        <v>-0.74000000000000021</v>
      </c>
      <c r="AG515" s="4">
        <f t="shared" si="194"/>
        <v>0.74000000000000021</v>
      </c>
      <c r="AH515" s="4">
        <f t="shared" si="199"/>
        <v>0.65416666666666712</v>
      </c>
      <c r="AI515" s="4" t="e">
        <f t="shared" si="195"/>
        <v>#N/A</v>
      </c>
      <c r="AJ515" s="2" t="str">
        <f t="shared" si="196"/>
        <v>August</v>
      </c>
      <c r="AK515" s="2" t="str">
        <f t="shared" si="197"/>
        <v>03</v>
      </c>
      <c r="AL515" s="81">
        <f t="shared" si="198"/>
        <v>3.350787037037037</v>
      </c>
      <c r="AM515" s="81">
        <f>IF(AJ515='1Month'!$A$3,AL515,NA())</f>
        <v>3.350787037037037</v>
      </c>
    </row>
    <row r="516" spans="1:39">
      <c r="A516" s="76">
        <v>43315</v>
      </c>
      <c r="B516" s="67">
        <v>0.35425925925925927</v>
      </c>
      <c r="C516" s="77">
        <v>43315</v>
      </c>
      <c r="D516" s="67">
        <v>6.2592592592592589E-2</v>
      </c>
      <c r="E516" s="68">
        <v>12.2</v>
      </c>
      <c r="F516" s="68">
        <v>4.9400000000000004</v>
      </c>
      <c r="G516" s="69">
        <v>19.489999999999998</v>
      </c>
      <c r="I516" s="69">
        <v>-72.8</v>
      </c>
      <c r="J516" s="69">
        <v>29.849</v>
      </c>
      <c r="K516" s="70">
        <v>64.7</v>
      </c>
      <c r="L516" s="4">
        <f t="shared" si="175"/>
        <v>19.38</v>
      </c>
      <c r="M516" s="80">
        <f t="shared" si="176"/>
        <v>43315.354259259257</v>
      </c>
      <c r="N516">
        <f t="shared" si="177"/>
        <v>2458333.5</v>
      </c>
      <c r="O516">
        <f t="shared" si="178"/>
        <v>8.5022222222222226</v>
      </c>
      <c r="P516">
        <f t="shared" si="184"/>
        <v>0.18585900068446271</v>
      </c>
      <c r="Q516">
        <f t="shared" si="185"/>
        <v>461.2940188872505</v>
      </c>
      <c r="R516">
        <f t="shared" si="186"/>
        <v>5.2940188872505018</v>
      </c>
      <c r="S516" s="10">
        <f t="shared" si="179"/>
        <v>21.856823287250503</v>
      </c>
      <c r="T516" s="4">
        <f t="shared" si="187"/>
        <v>19.196000000000002</v>
      </c>
      <c r="U516" s="4">
        <f t="shared" si="188"/>
        <v>0.4432000000000002</v>
      </c>
      <c r="V516" s="4">
        <f t="shared" si="180"/>
        <v>19.125</v>
      </c>
      <c r="W516" s="4">
        <f t="shared" si="181"/>
        <v>20.34</v>
      </c>
      <c r="X516" s="4">
        <f t="shared" si="182"/>
        <v>18.75</v>
      </c>
      <c r="Y516" s="4">
        <f t="shared" si="189"/>
        <v>1.5899999999999999</v>
      </c>
      <c r="Z516" s="2">
        <f>ROW()</f>
        <v>516</v>
      </c>
      <c r="AA516" t="b">
        <f t="shared" si="190"/>
        <v>1</v>
      </c>
      <c r="AB516" s="4">
        <f t="shared" si="183"/>
        <v>19.38</v>
      </c>
      <c r="AC516" s="4" t="e">
        <f t="shared" si="191"/>
        <v>#N/A</v>
      </c>
      <c r="AD516" t="b">
        <f t="shared" si="192"/>
        <v>1</v>
      </c>
      <c r="AE516" s="2">
        <v>2</v>
      </c>
      <c r="AF516" s="4">
        <f t="shared" si="193"/>
        <v>-0.79499999999999993</v>
      </c>
      <c r="AG516" s="4">
        <f t="shared" si="194"/>
        <v>0.79499999999999993</v>
      </c>
      <c r="AH516" s="4">
        <f t="shared" si="199"/>
        <v>0.63958333333333395</v>
      </c>
      <c r="AI516" s="4" t="e">
        <f t="shared" si="195"/>
        <v>#N/A</v>
      </c>
      <c r="AJ516" s="2" t="str">
        <f t="shared" si="196"/>
        <v>August</v>
      </c>
      <c r="AK516" s="2" t="str">
        <f t="shared" si="197"/>
        <v>03</v>
      </c>
      <c r="AL516" s="81">
        <f t="shared" si="198"/>
        <v>3.3542592592592593</v>
      </c>
      <c r="AM516" s="81">
        <f>IF(AJ516='1Month'!$A$3,AL516,NA())</f>
        <v>3.3542592592592593</v>
      </c>
    </row>
    <row r="517" spans="1:39">
      <c r="A517" s="76">
        <v>43315</v>
      </c>
      <c r="B517" s="67">
        <v>0.35773148148148143</v>
      </c>
      <c r="C517" s="77">
        <v>43315</v>
      </c>
      <c r="D517" s="67">
        <v>6.6064814814814812E-2</v>
      </c>
      <c r="E517" s="68">
        <v>12.2</v>
      </c>
      <c r="F517" s="68">
        <v>4.9400000000000004</v>
      </c>
      <c r="G517" s="69">
        <v>18.97</v>
      </c>
      <c r="I517" s="69">
        <v>-72.900000000000006</v>
      </c>
      <c r="J517" s="69">
        <v>30.8</v>
      </c>
      <c r="K517" s="70">
        <v>64.7</v>
      </c>
      <c r="L517" s="4">
        <f t="shared" si="175"/>
        <v>18.86</v>
      </c>
      <c r="M517" s="80">
        <f t="shared" si="176"/>
        <v>43315.357731481483</v>
      </c>
      <c r="N517">
        <f t="shared" si="177"/>
        <v>2458333.5</v>
      </c>
      <c r="O517">
        <f t="shared" si="178"/>
        <v>8.5855555555555547</v>
      </c>
      <c r="P517">
        <f t="shared" si="184"/>
        <v>0.18585900068446271</v>
      </c>
      <c r="Q517">
        <f t="shared" si="185"/>
        <v>461.37758037969218</v>
      </c>
      <c r="R517">
        <f t="shared" si="186"/>
        <v>5.3775803796921764</v>
      </c>
      <c r="S517" s="10">
        <f t="shared" si="179"/>
        <v>21.940384779692177</v>
      </c>
      <c r="T517" s="4">
        <f t="shared" si="187"/>
        <v>18.954000000000001</v>
      </c>
      <c r="U517" s="4">
        <f t="shared" si="188"/>
        <v>0.17040000000000005</v>
      </c>
      <c r="V517" s="4">
        <f t="shared" si="180"/>
        <v>18.89</v>
      </c>
      <c r="W517" s="4">
        <f t="shared" si="181"/>
        <v>20.12</v>
      </c>
      <c r="X517" s="4">
        <f t="shared" si="182"/>
        <v>18.75</v>
      </c>
      <c r="Y517" s="4">
        <f t="shared" si="189"/>
        <v>1.370000000000001</v>
      </c>
      <c r="Z517" s="2">
        <f>ROW()</f>
        <v>517</v>
      </c>
      <c r="AA517" t="b">
        <f t="shared" si="190"/>
        <v>1</v>
      </c>
      <c r="AB517" s="4">
        <f t="shared" si="183"/>
        <v>18.86</v>
      </c>
      <c r="AC517" s="4" t="e">
        <f t="shared" si="191"/>
        <v>#N/A</v>
      </c>
      <c r="AD517" t="b">
        <f t="shared" si="192"/>
        <v>1</v>
      </c>
      <c r="AE517" s="2">
        <v>2</v>
      </c>
      <c r="AF517" s="4">
        <f t="shared" si="193"/>
        <v>-0.6850000000000005</v>
      </c>
      <c r="AG517" s="4">
        <f t="shared" si="194"/>
        <v>0.6850000000000005</v>
      </c>
      <c r="AH517" s="4">
        <f t="shared" si="199"/>
        <v>0.60652777777777767</v>
      </c>
      <c r="AI517" s="4" t="e">
        <f t="shared" si="195"/>
        <v>#N/A</v>
      </c>
      <c r="AJ517" s="2" t="str">
        <f t="shared" si="196"/>
        <v>August</v>
      </c>
      <c r="AK517" s="2" t="str">
        <f t="shared" si="197"/>
        <v>03</v>
      </c>
      <c r="AL517" s="81">
        <f t="shared" si="198"/>
        <v>3.3577314814814816</v>
      </c>
      <c r="AM517" s="81">
        <f>IF(AJ517='1Month'!$A$3,AL517,NA())</f>
        <v>3.3577314814814816</v>
      </c>
    </row>
    <row r="518" spans="1:39">
      <c r="A518" s="76">
        <v>43315</v>
      </c>
      <c r="B518" s="67">
        <v>0.36120370370370369</v>
      </c>
      <c r="C518" s="77">
        <v>43315</v>
      </c>
      <c r="D518" s="67">
        <v>6.9537037037037036E-2</v>
      </c>
      <c r="E518" s="68">
        <v>11.9</v>
      </c>
      <c r="F518" s="68">
        <v>4.9400000000000004</v>
      </c>
      <c r="G518" s="69">
        <v>18.98</v>
      </c>
      <c r="I518" s="69">
        <v>-72.900000000000006</v>
      </c>
      <c r="J518" s="69">
        <v>31.747</v>
      </c>
      <c r="K518" s="70">
        <v>64.7</v>
      </c>
      <c r="L518" s="4">
        <f t="shared" si="175"/>
        <v>18.87</v>
      </c>
      <c r="M518" s="80">
        <f t="shared" si="176"/>
        <v>43315.361203703702</v>
      </c>
      <c r="N518">
        <f t="shared" si="177"/>
        <v>2458333.5</v>
      </c>
      <c r="O518">
        <f t="shared" si="178"/>
        <v>8.6688888888888886</v>
      </c>
      <c r="P518">
        <f t="shared" si="184"/>
        <v>0.18585900068446271</v>
      </c>
      <c r="Q518">
        <f t="shared" si="185"/>
        <v>461.46114187213385</v>
      </c>
      <c r="R518">
        <f t="shared" si="186"/>
        <v>5.4611418721338509</v>
      </c>
      <c r="S518" s="10">
        <f t="shared" si="179"/>
        <v>22.023946272133852</v>
      </c>
      <c r="T518" s="4">
        <f t="shared" si="187"/>
        <v>18.856000000000002</v>
      </c>
      <c r="U518" s="4">
        <f t="shared" si="188"/>
        <v>4.2399999999999237E-2</v>
      </c>
      <c r="V518" s="4">
        <f t="shared" si="180"/>
        <v>18.880000000000003</v>
      </c>
      <c r="W518" s="4">
        <f t="shared" si="181"/>
        <v>19.38</v>
      </c>
      <c r="X518" s="4">
        <f t="shared" si="182"/>
        <v>18.75</v>
      </c>
      <c r="Y518" s="4">
        <f t="shared" si="189"/>
        <v>0.62999999999999901</v>
      </c>
      <c r="Z518" s="2">
        <f>ROW()</f>
        <v>518</v>
      </c>
      <c r="AA518" t="b">
        <f t="shared" si="190"/>
        <v>1</v>
      </c>
      <c r="AB518" s="4">
        <f t="shared" si="183"/>
        <v>18.87</v>
      </c>
      <c r="AC518" s="4" t="e">
        <f t="shared" si="191"/>
        <v>#N/A</v>
      </c>
      <c r="AD518" t="b">
        <f t="shared" si="192"/>
        <v>1</v>
      </c>
      <c r="AE518" s="2">
        <v>2</v>
      </c>
      <c r="AF518" s="4">
        <f t="shared" si="193"/>
        <v>-0.3149999999999995</v>
      </c>
      <c r="AG518" s="4">
        <f t="shared" si="194"/>
        <v>0.3149999999999995</v>
      </c>
      <c r="AH518" s="4">
        <f t="shared" si="199"/>
        <v>0.56722222222222174</v>
      </c>
      <c r="AI518" s="4" t="e">
        <f t="shared" si="195"/>
        <v>#N/A</v>
      </c>
      <c r="AJ518" s="2" t="str">
        <f t="shared" si="196"/>
        <v>August</v>
      </c>
      <c r="AK518" s="2" t="str">
        <f t="shared" si="197"/>
        <v>03</v>
      </c>
      <c r="AL518" s="81">
        <f t="shared" si="198"/>
        <v>3.3612037037037039</v>
      </c>
      <c r="AM518" s="81">
        <f>IF(AJ518='1Month'!$A$3,AL518,NA())</f>
        <v>3.3612037037037039</v>
      </c>
    </row>
    <row r="519" spans="1:39">
      <c r="A519" s="76">
        <v>43315</v>
      </c>
      <c r="B519" s="67">
        <v>0.36467592592592596</v>
      </c>
      <c r="C519" s="77">
        <v>43315</v>
      </c>
      <c r="D519" s="67">
        <v>7.300925925925926E-2</v>
      </c>
      <c r="E519" s="68">
        <v>11.9</v>
      </c>
      <c r="F519" s="68">
        <v>4.9400000000000004</v>
      </c>
      <c r="G519" s="69">
        <v>18.86</v>
      </c>
      <c r="I519" s="69">
        <v>-73</v>
      </c>
      <c r="J519" s="69">
        <v>32.689</v>
      </c>
      <c r="K519" s="70">
        <v>64.599999999999994</v>
      </c>
      <c r="L519" s="4">
        <f t="shared" si="175"/>
        <v>18.75</v>
      </c>
      <c r="M519" s="80">
        <f t="shared" si="176"/>
        <v>43315.364675925928</v>
      </c>
      <c r="N519">
        <f t="shared" si="177"/>
        <v>2458333.5</v>
      </c>
      <c r="O519">
        <f t="shared" si="178"/>
        <v>8.7522222222222226</v>
      </c>
      <c r="P519">
        <f t="shared" si="184"/>
        <v>0.18585900068446271</v>
      </c>
      <c r="Q519">
        <f t="shared" si="185"/>
        <v>461.54470336457553</v>
      </c>
      <c r="R519">
        <f t="shared" si="186"/>
        <v>5.5447033645755255</v>
      </c>
      <c r="S519" s="10">
        <f t="shared" si="179"/>
        <v>22.107507764575526</v>
      </c>
      <c r="T519" s="4">
        <f t="shared" si="187"/>
        <v>18.804000000000002</v>
      </c>
      <c r="U519" s="4">
        <f t="shared" si="188"/>
        <v>0.10319999999999965</v>
      </c>
      <c r="V519" s="4">
        <f t="shared" si="180"/>
        <v>18.865000000000002</v>
      </c>
      <c r="W519" s="4">
        <f t="shared" si="181"/>
        <v>18.91</v>
      </c>
      <c r="X519" s="4">
        <f t="shared" si="182"/>
        <v>18.600000000000001</v>
      </c>
      <c r="Y519" s="4">
        <f t="shared" si="189"/>
        <v>0.30999999999999872</v>
      </c>
      <c r="Z519" s="2">
        <f>ROW()</f>
        <v>519</v>
      </c>
      <c r="AA519" t="b">
        <f t="shared" si="190"/>
        <v>1</v>
      </c>
      <c r="AB519" s="4">
        <f t="shared" si="183"/>
        <v>18.75</v>
      </c>
      <c r="AC519" s="4" t="e">
        <f t="shared" si="191"/>
        <v>#N/A</v>
      </c>
      <c r="AD519" t="b">
        <f t="shared" si="192"/>
        <v>1</v>
      </c>
      <c r="AE519" s="2">
        <v>2</v>
      </c>
      <c r="AF519" s="4">
        <f t="shared" si="193"/>
        <v>-0.15499999999999936</v>
      </c>
      <c r="AG519" s="4">
        <f t="shared" si="194"/>
        <v>0.15499999999999936</v>
      </c>
      <c r="AH519" s="4">
        <f t="shared" si="199"/>
        <v>0.45291666666666569</v>
      </c>
      <c r="AI519" s="4" t="e">
        <f t="shared" si="195"/>
        <v>#N/A</v>
      </c>
      <c r="AJ519" s="2" t="str">
        <f t="shared" si="196"/>
        <v>August</v>
      </c>
      <c r="AK519" s="2" t="str">
        <f t="shared" si="197"/>
        <v>03</v>
      </c>
      <c r="AL519" s="81">
        <f t="shared" si="198"/>
        <v>3.3646759259259258</v>
      </c>
      <c r="AM519" s="81">
        <f>IF(AJ519='1Month'!$A$3,AL519,NA())</f>
        <v>3.3646759259259258</v>
      </c>
    </row>
    <row r="520" spans="1:39">
      <c r="A520" s="76">
        <v>43315</v>
      </c>
      <c r="B520" s="67">
        <v>0.36814814814814811</v>
      </c>
      <c r="C520" s="77">
        <v>43315</v>
      </c>
      <c r="D520" s="67">
        <v>7.6481481481481484E-2</v>
      </c>
      <c r="E520" s="68">
        <v>11.9</v>
      </c>
      <c r="F520" s="68">
        <v>4.9400000000000004</v>
      </c>
      <c r="G520" s="69">
        <v>19.02</v>
      </c>
      <c r="I520" s="69">
        <v>-73</v>
      </c>
      <c r="J520" s="69">
        <v>33.625</v>
      </c>
      <c r="K520" s="70">
        <v>64.599999999999994</v>
      </c>
      <c r="L520" s="4">
        <f t="shared" si="175"/>
        <v>18.91</v>
      </c>
      <c r="M520" s="80">
        <f t="shared" si="176"/>
        <v>43315.368148148147</v>
      </c>
      <c r="N520">
        <f t="shared" si="177"/>
        <v>2458333.5</v>
      </c>
      <c r="O520">
        <f t="shared" si="178"/>
        <v>8.8355555555555547</v>
      </c>
      <c r="P520">
        <f t="shared" si="184"/>
        <v>0.18585900068446271</v>
      </c>
      <c r="Q520">
        <f t="shared" si="185"/>
        <v>461.62826485701714</v>
      </c>
      <c r="R520">
        <f t="shared" si="186"/>
        <v>5.6282648570171432</v>
      </c>
      <c r="S520" s="10">
        <f t="shared" si="179"/>
        <v>22.191069257017144</v>
      </c>
      <c r="T520" s="4">
        <f t="shared" si="187"/>
        <v>18.738</v>
      </c>
      <c r="U520" s="4">
        <f t="shared" si="188"/>
        <v>0.13440000000000013</v>
      </c>
      <c r="V520" s="4">
        <f t="shared" si="180"/>
        <v>18.810000000000002</v>
      </c>
      <c r="W520" s="4">
        <f t="shared" si="181"/>
        <v>18.91</v>
      </c>
      <c r="X520" s="4">
        <f t="shared" si="182"/>
        <v>18.54</v>
      </c>
      <c r="Y520" s="4">
        <f t="shared" si="189"/>
        <v>0.37000000000000099</v>
      </c>
      <c r="Z520" s="2">
        <f>ROW()</f>
        <v>520</v>
      </c>
      <c r="AA520" t="b">
        <f t="shared" si="190"/>
        <v>1</v>
      </c>
      <c r="AB520" s="4">
        <f t="shared" si="183"/>
        <v>18.91</v>
      </c>
      <c r="AC520" s="4" t="e">
        <f t="shared" si="191"/>
        <v>#N/A</v>
      </c>
      <c r="AD520" t="b">
        <f t="shared" si="192"/>
        <v>1</v>
      </c>
      <c r="AE520" s="2">
        <v>2</v>
      </c>
      <c r="AF520" s="4">
        <f t="shared" si="193"/>
        <v>-0.1850000000000005</v>
      </c>
      <c r="AG520" s="4">
        <f t="shared" si="194"/>
        <v>0.1850000000000005</v>
      </c>
      <c r="AH520" s="4">
        <f t="shared" si="199"/>
        <v>0.2761111111111087</v>
      </c>
      <c r="AI520" s="4" t="e">
        <f t="shared" si="195"/>
        <v>#N/A</v>
      </c>
      <c r="AJ520" s="2" t="str">
        <f t="shared" si="196"/>
        <v>August</v>
      </c>
      <c r="AK520" s="2" t="str">
        <f t="shared" si="197"/>
        <v>03</v>
      </c>
      <c r="AL520" s="81">
        <f t="shared" si="198"/>
        <v>3.3681481481481481</v>
      </c>
      <c r="AM520" s="81">
        <f>IF(AJ520='1Month'!$A$3,AL520,NA())</f>
        <v>3.3681481481481481</v>
      </c>
    </row>
    <row r="521" spans="1:39">
      <c r="A521" s="76">
        <v>43315</v>
      </c>
      <c r="B521" s="67">
        <v>0.37162037037037038</v>
      </c>
      <c r="C521" s="77">
        <v>43315</v>
      </c>
      <c r="D521" s="67">
        <v>7.9953703703703707E-2</v>
      </c>
      <c r="E521" s="68">
        <v>11.6</v>
      </c>
      <c r="F521" s="68">
        <v>4.9400000000000004</v>
      </c>
      <c r="G521" s="69">
        <v>19</v>
      </c>
      <c r="I521" s="69">
        <v>-73</v>
      </c>
      <c r="J521" s="69">
        <v>34.555999999999997</v>
      </c>
      <c r="K521" s="70">
        <v>64.599999999999994</v>
      </c>
      <c r="L521" s="4">
        <f t="shared" si="175"/>
        <v>18.89</v>
      </c>
      <c r="M521" s="80">
        <f t="shared" si="176"/>
        <v>43315.371620370373</v>
      </c>
      <c r="N521">
        <f t="shared" si="177"/>
        <v>2458333.5</v>
      </c>
      <c r="O521">
        <f t="shared" si="178"/>
        <v>8.9188888888888886</v>
      </c>
      <c r="P521">
        <f t="shared" si="184"/>
        <v>0.18585900068446271</v>
      </c>
      <c r="Q521">
        <f t="shared" si="185"/>
        <v>461.71182634945882</v>
      </c>
      <c r="R521">
        <f t="shared" si="186"/>
        <v>5.7118263494588177</v>
      </c>
      <c r="S521" s="10">
        <f t="shared" si="179"/>
        <v>22.274630749458819</v>
      </c>
      <c r="T521" s="4">
        <f t="shared" si="187"/>
        <v>18.693999999999999</v>
      </c>
      <c r="U521" s="4">
        <f t="shared" si="188"/>
        <v>0.16479999999999961</v>
      </c>
      <c r="V521" s="4">
        <f t="shared" si="180"/>
        <v>18.675000000000001</v>
      </c>
      <c r="W521" s="4">
        <f t="shared" si="181"/>
        <v>18.91</v>
      </c>
      <c r="X521" s="4">
        <f t="shared" si="182"/>
        <v>18.53</v>
      </c>
      <c r="Y521" s="4">
        <f t="shared" si="189"/>
        <v>0.37999999999999901</v>
      </c>
      <c r="Z521" s="2">
        <f>ROW()</f>
        <v>521</v>
      </c>
      <c r="AA521" t="b">
        <f t="shared" si="190"/>
        <v>1</v>
      </c>
      <c r="AB521" s="4">
        <f t="shared" si="183"/>
        <v>18.89</v>
      </c>
      <c r="AC521" s="4" t="e">
        <f t="shared" si="191"/>
        <v>#N/A</v>
      </c>
      <c r="AD521" t="b">
        <f t="shared" si="192"/>
        <v>1</v>
      </c>
      <c r="AE521" s="2">
        <v>2</v>
      </c>
      <c r="AF521" s="4">
        <f t="shared" si="193"/>
        <v>-0.1899999999999995</v>
      </c>
      <c r="AG521" s="4">
        <f t="shared" si="194"/>
        <v>0.1899999999999995</v>
      </c>
      <c r="AH521" s="4">
        <f t="shared" si="199"/>
        <v>0.16749999999999984</v>
      </c>
      <c r="AI521" s="4" t="e">
        <f t="shared" si="195"/>
        <v>#N/A</v>
      </c>
      <c r="AJ521" s="2" t="str">
        <f t="shared" si="196"/>
        <v>August</v>
      </c>
      <c r="AK521" s="2" t="str">
        <f t="shared" si="197"/>
        <v>03</v>
      </c>
      <c r="AL521" s="81">
        <f t="shared" si="198"/>
        <v>3.3716203703703704</v>
      </c>
      <c r="AM521" s="81">
        <f>IF(AJ521='1Month'!$A$3,AL521,NA())</f>
        <v>3.3716203703703704</v>
      </c>
    </row>
    <row r="522" spans="1:39">
      <c r="A522" s="76">
        <v>43315</v>
      </c>
      <c r="B522" s="67">
        <v>0.37509259259259259</v>
      </c>
      <c r="C522" s="77">
        <v>43315</v>
      </c>
      <c r="D522" s="67">
        <v>8.3425925925925917E-2</v>
      </c>
      <c r="E522" s="68">
        <v>11.6</v>
      </c>
      <c r="F522" s="68">
        <v>4.9400000000000004</v>
      </c>
      <c r="G522" s="69">
        <v>18.71</v>
      </c>
      <c r="I522" s="69">
        <v>-73.099999999999994</v>
      </c>
      <c r="J522" s="69">
        <v>35.481999999999999</v>
      </c>
      <c r="K522" s="70">
        <v>64.5</v>
      </c>
      <c r="L522" s="4">
        <f t="shared" si="175"/>
        <v>18.600000000000001</v>
      </c>
      <c r="M522" s="80">
        <f t="shared" si="176"/>
        <v>43315.375092592592</v>
      </c>
      <c r="N522">
        <f t="shared" si="177"/>
        <v>2458333.5</v>
      </c>
      <c r="O522">
        <f t="shared" si="178"/>
        <v>9.0022222222222226</v>
      </c>
      <c r="P522">
        <f t="shared" si="184"/>
        <v>0.18585900068446271</v>
      </c>
      <c r="Q522">
        <f t="shared" si="185"/>
        <v>461.79538784190049</v>
      </c>
      <c r="R522">
        <f t="shared" si="186"/>
        <v>5.7953878419004923</v>
      </c>
      <c r="S522" s="10">
        <f t="shared" si="179"/>
        <v>22.358192241900493</v>
      </c>
      <c r="T522" s="4">
        <f t="shared" si="187"/>
        <v>18.652000000000001</v>
      </c>
      <c r="U522" s="4">
        <f t="shared" si="188"/>
        <v>0.11439999999999984</v>
      </c>
      <c r="V522" s="4">
        <f t="shared" si="180"/>
        <v>18.649999999999999</v>
      </c>
      <c r="W522" s="4">
        <f t="shared" si="181"/>
        <v>18.91</v>
      </c>
      <c r="X522" s="4">
        <f t="shared" si="182"/>
        <v>18.53</v>
      </c>
      <c r="Y522" s="4">
        <f t="shared" si="189"/>
        <v>0.37999999999999901</v>
      </c>
      <c r="Z522" s="2">
        <f>ROW()</f>
        <v>522</v>
      </c>
      <c r="AA522" t="b">
        <f t="shared" si="190"/>
        <v>1</v>
      </c>
      <c r="AB522" s="4">
        <f t="shared" si="183"/>
        <v>18.600000000000001</v>
      </c>
      <c r="AC522" s="4" t="e">
        <f t="shared" si="191"/>
        <v>#N/A</v>
      </c>
      <c r="AD522" t="b">
        <f t="shared" si="192"/>
        <v>1</v>
      </c>
      <c r="AE522" s="2">
        <v>2</v>
      </c>
      <c r="AF522" s="4">
        <f t="shared" si="193"/>
        <v>-0.1899999999999995</v>
      </c>
      <c r="AG522" s="4">
        <f t="shared" si="194"/>
        <v>0.1899999999999995</v>
      </c>
      <c r="AH522" s="4">
        <f t="shared" si="199"/>
        <v>0.12333333333333307</v>
      </c>
      <c r="AI522" s="4" t="e">
        <f t="shared" si="195"/>
        <v>#N/A</v>
      </c>
      <c r="AJ522" s="2" t="str">
        <f t="shared" si="196"/>
        <v>August</v>
      </c>
      <c r="AK522" s="2" t="str">
        <f t="shared" si="197"/>
        <v>03</v>
      </c>
      <c r="AL522" s="81">
        <f t="shared" si="198"/>
        <v>3.3750925925925928</v>
      </c>
      <c r="AM522" s="81">
        <f>IF(AJ522='1Month'!$A$3,AL522,NA())</f>
        <v>3.3750925925925928</v>
      </c>
    </row>
    <row r="523" spans="1:39">
      <c r="A523" s="76">
        <v>43315</v>
      </c>
      <c r="B523" s="67">
        <v>0.3785648148148148</v>
      </c>
      <c r="C523" s="77">
        <v>43315</v>
      </c>
      <c r="D523" s="67">
        <v>8.6898148148148155E-2</v>
      </c>
      <c r="E523" s="68">
        <v>11.6</v>
      </c>
      <c r="F523" s="68">
        <v>4.9400000000000004</v>
      </c>
      <c r="G523" s="69">
        <v>18.649999999999999</v>
      </c>
      <c r="I523" s="69">
        <v>-73.099999999999994</v>
      </c>
      <c r="J523" s="69">
        <v>36.401000000000003</v>
      </c>
      <c r="K523" s="70">
        <v>64.5</v>
      </c>
      <c r="L523" s="4">
        <f t="shared" si="175"/>
        <v>18.54</v>
      </c>
      <c r="M523" s="80">
        <f t="shared" si="176"/>
        <v>43315.378564814811</v>
      </c>
      <c r="N523">
        <f t="shared" si="177"/>
        <v>2458333.5</v>
      </c>
      <c r="O523">
        <f t="shared" si="178"/>
        <v>9.0855555555555547</v>
      </c>
      <c r="P523">
        <f t="shared" si="184"/>
        <v>0.18585900068446271</v>
      </c>
      <c r="Q523">
        <f t="shared" si="185"/>
        <v>461.87894933434217</v>
      </c>
      <c r="R523">
        <f t="shared" si="186"/>
        <v>5.8789493343421668</v>
      </c>
      <c r="S523" s="10">
        <f t="shared" si="179"/>
        <v>22.441753734342168</v>
      </c>
      <c r="T523" s="4">
        <f t="shared" si="187"/>
        <v>18.655999999999999</v>
      </c>
      <c r="U523" s="4">
        <f t="shared" si="188"/>
        <v>0.11919999999999931</v>
      </c>
      <c r="V523" s="4">
        <f t="shared" si="180"/>
        <v>18.649999999999999</v>
      </c>
      <c r="W523" s="4">
        <f t="shared" si="181"/>
        <v>18.91</v>
      </c>
      <c r="X523" s="4">
        <f t="shared" si="182"/>
        <v>18.53</v>
      </c>
      <c r="Y523" s="4">
        <f t="shared" si="189"/>
        <v>0.37999999999999901</v>
      </c>
      <c r="Z523" s="2">
        <f>ROW()</f>
        <v>523</v>
      </c>
      <c r="AA523" t="b">
        <f t="shared" si="190"/>
        <v>1</v>
      </c>
      <c r="AB523" s="4">
        <f t="shared" si="183"/>
        <v>18.54</v>
      </c>
      <c r="AC523" s="4" t="e">
        <f t="shared" si="191"/>
        <v>#N/A</v>
      </c>
      <c r="AD523" t="b">
        <f t="shared" si="192"/>
        <v>1</v>
      </c>
      <c r="AE523" s="2">
        <v>2</v>
      </c>
      <c r="AF523" s="4">
        <f t="shared" si="193"/>
        <v>-0.1899999999999995</v>
      </c>
      <c r="AG523" s="4">
        <f t="shared" si="194"/>
        <v>0.1899999999999995</v>
      </c>
      <c r="AH523" s="4">
        <f t="shared" si="199"/>
        <v>0.12305555555555525</v>
      </c>
      <c r="AI523" s="4" t="e">
        <f t="shared" si="195"/>
        <v>#N/A</v>
      </c>
      <c r="AJ523" s="2" t="str">
        <f t="shared" si="196"/>
        <v>August</v>
      </c>
      <c r="AK523" s="2" t="str">
        <f t="shared" si="197"/>
        <v>03</v>
      </c>
      <c r="AL523" s="81">
        <f t="shared" si="198"/>
        <v>3.3785648148148146</v>
      </c>
      <c r="AM523" s="81">
        <f>IF(AJ523='1Month'!$A$3,AL523,NA())</f>
        <v>3.3785648148148146</v>
      </c>
    </row>
    <row r="524" spans="1:39">
      <c r="A524" s="76">
        <v>43315</v>
      </c>
      <c r="B524" s="67">
        <v>0.38203703703703701</v>
      </c>
      <c r="C524" s="77">
        <v>43315</v>
      </c>
      <c r="D524" s="67">
        <v>9.0370370370370379E-2</v>
      </c>
      <c r="E524" s="68">
        <v>11.6</v>
      </c>
      <c r="F524" s="68">
        <v>4.9400000000000004</v>
      </c>
      <c r="G524" s="69">
        <v>18.64</v>
      </c>
      <c r="I524" s="69">
        <v>-73.2</v>
      </c>
      <c r="J524" s="69">
        <v>37.313000000000002</v>
      </c>
      <c r="K524" s="70">
        <v>64.5</v>
      </c>
      <c r="L524" s="4">
        <f t="shared" si="175"/>
        <v>18.53</v>
      </c>
      <c r="M524" s="80">
        <f t="shared" si="176"/>
        <v>43315.382037037038</v>
      </c>
      <c r="N524">
        <f t="shared" si="177"/>
        <v>2458333.5</v>
      </c>
      <c r="O524">
        <f t="shared" si="178"/>
        <v>9.1688888888888886</v>
      </c>
      <c r="P524">
        <f t="shared" si="184"/>
        <v>0.18585900068446271</v>
      </c>
      <c r="Q524">
        <f t="shared" si="185"/>
        <v>461.96251082678384</v>
      </c>
      <c r="R524">
        <f t="shared" si="186"/>
        <v>5.9625108267838414</v>
      </c>
      <c r="S524" s="10">
        <f t="shared" si="179"/>
        <v>22.525315226783842</v>
      </c>
      <c r="T524" s="4">
        <f t="shared" si="187"/>
        <v>18.673999999999999</v>
      </c>
      <c r="U524" s="4">
        <f t="shared" si="188"/>
        <v>0.11120000000000019</v>
      </c>
      <c r="V524" s="4">
        <f t="shared" si="180"/>
        <v>18.645000000000003</v>
      </c>
      <c r="W524" s="4">
        <f t="shared" si="181"/>
        <v>18.91</v>
      </c>
      <c r="X524" s="4">
        <f t="shared" si="182"/>
        <v>18.53</v>
      </c>
      <c r="Y524" s="4">
        <f t="shared" si="189"/>
        <v>0.37999999999999901</v>
      </c>
      <c r="Z524" s="2">
        <f>ROW()</f>
        <v>524</v>
      </c>
      <c r="AA524" t="b">
        <f t="shared" si="190"/>
        <v>1</v>
      </c>
      <c r="AB524" s="4">
        <f t="shared" si="183"/>
        <v>18.53</v>
      </c>
      <c r="AC524" s="4" t="e">
        <f t="shared" si="191"/>
        <v>#N/A</v>
      </c>
      <c r="AD524" t="b">
        <f t="shared" si="192"/>
        <v>1</v>
      </c>
      <c r="AE524" s="2">
        <v>2</v>
      </c>
      <c r="AF524" s="4">
        <f t="shared" si="193"/>
        <v>-0.1899999999999995</v>
      </c>
      <c r="AG524" s="4">
        <f t="shared" si="194"/>
        <v>0.1899999999999995</v>
      </c>
      <c r="AH524" s="4">
        <f t="shared" si="199"/>
        <v>0.12013888888888828</v>
      </c>
      <c r="AI524" s="4" t="e">
        <f t="shared" si="195"/>
        <v>#N/A</v>
      </c>
      <c r="AJ524" s="2" t="str">
        <f t="shared" si="196"/>
        <v>August</v>
      </c>
      <c r="AK524" s="2" t="str">
        <f t="shared" si="197"/>
        <v>03</v>
      </c>
      <c r="AL524" s="81">
        <f t="shared" si="198"/>
        <v>3.382037037037037</v>
      </c>
      <c r="AM524" s="81">
        <f>IF(AJ524='1Month'!$A$3,AL524,NA())</f>
        <v>3.382037037037037</v>
      </c>
    </row>
    <row r="525" spans="1:39">
      <c r="A525" s="76">
        <v>43315</v>
      </c>
      <c r="B525" s="67">
        <v>0.38550925925925927</v>
      </c>
      <c r="C525" s="77">
        <v>43315</v>
      </c>
      <c r="D525" s="67">
        <v>9.3842592592592589E-2</v>
      </c>
      <c r="E525" s="68">
        <v>11.6</v>
      </c>
      <c r="F525" s="68">
        <v>4.9400000000000004</v>
      </c>
      <c r="G525" s="69">
        <v>18.809999999999999</v>
      </c>
      <c r="I525" s="69">
        <v>-73.2</v>
      </c>
      <c r="J525" s="69">
        <v>38.218000000000004</v>
      </c>
      <c r="K525" s="70">
        <v>64.400000000000006</v>
      </c>
      <c r="L525" s="4">
        <f t="shared" ref="L525:L588" si="200">G525-$AB$8</f>
        <v>18.7</v>
      </c>
      <c r="M525" s="80">
        <f t="shared" ref="M525:M588" si="201">A525+B525</f>
        <v>43315.385509259257</v>
      </c>
      <c r="N525">
        <f t="shared" ref="N525:N588" si="202">A525+2415018.5</f>
        <v>2458333.5</v>
      </c>
      <c r="O525">
        <f t="shared" ref="O525:O588" si="203">(B525-INT(B525))*24</f>
        <v>9.2522222222222226</v>
      </c>
      <c r="P525">
        <f t="shared" si="184"/>
        <v>0.18585900068446271</v>
      </c>
      <c r="Q525">
        <f t="shared" si="185"/>
        <v>462.04607231922552</v>
      </c>
      <c r="R525">
        <f t="shared" si="186"/>
        <v>6.0460723192255159</v>
      </c>
      <c r="S525" s="10">
        <f t="shared" ref="S525:S588" si="204">IF(R525+($AB$6/15)&gt;=0,(R525+($AB$6/15)),(R525+($AB$6/15)+24))</f>
        <v>22.608876719225517</v>
      </c>
      <c r="T525" s="4">
        <f t="shared" si="187"/>
        <v>18.696000000000002</v>
      </c>
      <c r="U525" s="4">
        <f t="shared" si="188"/>
        <v>8.7199999999999278E-2</v>
      </c>
      <c r="V525" s="4">
        <f t="shared" ref="V525:V588" si="205">MEDIAN(L523:L528)</f>
        <v>18.670000000000002</v>
      </c>
      <c r="W525" s="4">
        <f t="shared" ref="W525:W588" si="206">MAX(L523:L528)</f>
        <v>18.91</v>
      </c>
      <c r="X525" s="4">
        <f t="shared" ref="X525:X588" si="207">MIN(L523:L528)</f>
        <v>18.53</v>
      </c>
      <c r="Y525" s="4">
        <f t="shared" si="189"/>
        <v>0.37999999999999901</v>
      </c>
      <c r="Z525" s="2">
        <f>ROW()</f>
        <v>525</v>
      </c>
      <c r="AA525" t="b">
        <f t="shared" si="190"/>
        <v>1</v>
      </c>
      <c r="AB525" s="4">
        <f t="shared" ref="AB525:AB588" si="208">IF(AA525,L525,NA())</f>
        <v>18.7</v>
      </c>
      <c r="AC525" s="4" t="e">
        <f t="shared" si="191"/>
        <v>#N/A</v>
      </c>
      <c r="AD525" t="b">
        <f t="shared" si="192"/>
        <v>1</v>
      </c>
      <c r="AE525" s="2">
        <v>2</v>
      </c>
      <c r="AF525" s="4">
        <f t="shared" si="193"/>
        <v>-0.1899999999999995</v>
      </c>
      <c r="AG525" s="4">
        <f t="shared" si="194"/>
        <v>0.1899999999999995</v>
      </c>
      <c r="AH525" s="4">
        <f t="shared" si="199"/>
        <v>0.14916666666666631</v>
      </c>
      <c r="AI525" s="4" t="e">
        <f t="shared" si="195"/>
        <v>#N/A</v>
      </c>
      <c r="AJ525" s="2" t="str">
        <f t="shared" si="196"/>
        <v>August</v>
      </c>
      <c r="AK525" s="2" t="str">
        <f t="shared" si="197"/>
        <v>03</v>
      </c>
      <c r="AL525" s="81">
        <f t="shared" si="198"/>
        <v>3.3855092592592593</v>
      </c>
      <c r="AM525" s="81">
        <f>IF(AJ525='1Month'!$A$3,AL525,NA())</f>
        <v>3.3855092592592593</v>
      </c>
    </row>
    <row r="526" spans="1:39">
      <c r="A526" s="76">
        <v>43315</v>
      </c>
      <c r="B526" s="67">
        <v>0.38898148148148143</v>
      </c>
      <c r="C526" s="77">
        <v>43315</v>
      </c>
      <c r="D526" s="67">
        <v>9.7314814814814812E-2</v>
      </c>
      <c r="E526" s="68">
        <v>11.6</v>
      </c>
      <c r="F526" s="68">
        <v>4.9400000000000004</v>
      </c>
      <c r="G526" s="69">
        <v>19.02</v>
      </c>
      <c r="I526" s="69">
        <v>-73.3</v>
      </c>
      <c r="J526" s="69">
        <v>39.115000000000002</v>
      </c>
      <c r="K526" s="70">
        <v>64.400000000000006</v>
      </c>
      <c r="L526" s="4">
        <f t="shared" si="200"/>
        <v>18.91</v>
      </c>
      <c r="M526" s="80">
        <f t="shared" si="201"/>
        <v>43315.388981481483</v>
      </c>
      <c r="N526">
        <f t="shared" si="202"/>
        <v>2458333.5</v>
      </c>
      <c r="O526">
        <f t="shared" si="203"/>
        <v>9.3355555555555547</v>
      </c>
      <c r="P526">
        <f t="shared" ref="P526:P589" si="209">(N526-2451545)/36525</f>
        <v>0.18585900068446271</v>
      </c>
      <c r="Q526">
        <f t="shared" ref="Q526:Q589" si="210">6.697374558+(2400.051336*P526)+(0.000025862*(P526^2))+(O526*1.0027379093)</f>
        <v>462.12963381166719</v>
      </c>
      <c r="R526">
        <f t="shared" ref="R526:R589" si="211">ABS(Q526)-(INT(ABS(Q526)/24)*24)</f>
        <v>6.1296338116671905</v>
      </c>
      <c r="S526" s="10">
        <f t="shared" si="204"/>
        <v>22.692438211667191</v>
      </c>
      <c r="T526" s="4">
        <f t="shared" ref="T526:T589" si="212">AVERAGE(L525:L529)</f>
        <v>18.706</v>
      </c>
      <c r="U526" s="4">
        <f t="shared" ref="U526:U589" si="213">AVEDEV(L525:L529)</f>
        <v>8.1599999999998826E-2</v>
      </c>
      <c r="V526" s="4">
        <f t="shared" si="205"/>
        <v>18.670000000000002</v>
      </c>
      <c r="W526" s="4">
        <f t="shared" si="206"/>
        <v>18.91</v>
      </c>
      <c r="X526" s="4">
        <f t="shared" si="207"/>
        <v>18.53</v>
      </c>
      <c r="Y526" s="4">
        <f t="shared" ref="Y526:Y589" si="214">W526-X526</f>
        <v>0.37999999999999901</v>
      </c>
      <c r="Z526" s="2">
        <f>ROW()</f>
        <v>526</v>
      </c>
      <c r="AA526" t="b">
        <f t="shared" ref="AA526:AA589" si="215">J526&gt;$AB$5</f>
        <v>1</v>
      </c>
      <c r="AB526" s="4">
        <f t="shared" si="208"/>
        <v>18.91</v>
      </c>
      <c r="AC526" s="4" t="e">
        <f t="shared" ref="AC526:AC589" si="216">IF(D526&lt;0.001,K526/100,NA())</f>
        <v>#N/A</v>
      </c>
      <c r="AD526" t="b">
        <f t="shared" ref="AD526:AD589" si="217">OR(AA524:AA529)</f>
        <v>1</v>
      </c>
      <c r="AE526" s="2">
        <v>2</v>
      </c>
      <c r="AF526" s="4">
        <f t="shared" ref="AF526:AF589" si="218">-Y526/2</f>
        <v>-0.1899999999999995</v>
      </c>
      <c r="AG526" s="4">
        <f t="shared" ref="AG526:AG589" si="219">Y526/2</f>
        <v>0.1899999999999995</v>
      </c>
      <c r="AH526" s="4">
        <f t="shared" si="199"/>
        <v>0.16999999999999993</v>
      </c>
      <c r="AI526" s="4" t="e">
        <f t="shared" ref="AI526:AI589" si="220">IF(D526&lt;0.001,0.1,NA())</f>
        <v>#N/A</v>
      </c>
      <c r="AJ526" s="2" t="str">
        <f t="shared" ref="AJ526:AJ589" si="221">TEXT(A526,"mmmm")</f>
        <v>August</v>
      </c>
      <c r="AK526" s="2" t="str">
        <f t="shared" ref="AK526:AK589" si="222">TEXT(A526,"dd")</f>
        <v>03</v>
      </c>
      <c r="AL526" s="81">
        <f t="shared" ref="AL526:AL589" si="223">AK526+B526</f>
        <v>3.3889814814814816</v>
      </c>
      <c r="AM526" s="81">
        <f>IF(AJ526='1Month'!$A$3,AL526,NA())</f>
        <v>3.3889814814814816</v>
      </c>
    </row>
    <row r="527" spans="1:39">
      <c r="A527" s="76">
        <v>43315</v>
      </c>
      <c r="B527" s="67">
        <v>0.39245370370370369</v>
      </c>
      <c r="C527" s="77">
        <v>43315</v>
      </c>
      <c r="D527" s="67">
        <v>0.10078703703703702</v>
      </c>
      <c r="E527" s="68">
        <v>11.6</v>
      </c>
      <c r="F527" s="68">
        <v>4.9400000000000004</v>
      </c>
      <c r="G527" s="69">
        <v>18.8</v>
      </c>
      <c r="I527" s="69">
        <v>-73.3</v>
      </c>
      <c r="J527" s="69">
        <v>40.005000000000003</v>
      </c>
      <c r="K527" s="70">
        <v>64.400000000000006</v>
      </c>
      <c r="L527" s="4">
        <f t="shared" si="200"/>
        <v>18.690000000000001</v>
      </c>
      <c r="M527" s="80">
        <f t="shared" si="201"/>
        <v>43315.392453703702</v>
      </c>
      <c r="N527">
        <f t="shared" si="202"/>
        <v>2458333.5</v>
      </c>
      <c r="O527">
        <f t="shared" si="203"/>
        <v>9.4188888888888886</v>
      </c>
      <c r="P527">
        <f t="shared" si="209"/>
        <v>0.18585900068446271</v>
      </c>
      <c r="Q527">
        <f t="shared" si="210"/>
        <v>462.21319530410887</v>
      </c>
      <c r="R527">
        <f t="shared" si="211"/>
        <v>6.213195304108865</v>
      </c>
      <c r="S527" s="10">
        <f t="shared" si="204"/>
        <v>22.775999704108866</v>
      </c>
      <c r="T527" s="4">
        <f t="shared" si="212"/>
        <v>18.734000000000002</v>
      </c>
      <c r="U527" s="4">
        <f t="shared" si="213"/>
        <v>0.1127999999999993</v>
      </c>
      <c r="V527" s="4">
        <f t="shared" si="205"/>
        <v>18.695</v>
      </c>
      <c r="W527" s="4">
        <f t="shared" si="206"/>
        <v>18.91</v>
      </c>
      <c r="X527" s="4">
        <f t="shared" si="207"/>
        <v>18.580000000000002</v>
      </c>
      <c r="Y527" s="4">
        <f t="shared" si="214"/>
        <v>0.32999999999999829</v>
      </c>
      <c r="Z527" s="2">
        <f>ROW()</f>
        <v>527</v>
      </c>
      <c r="AA527" t="b">
        <f t="shared" si="215"/>
        <v>1</v>
      </c>
      <c r="AB527" s="4">
        <f t="shared" si="208"/>
        <v>18.690000000000001</v>
      </c>
      <c r="AC527" s="4" t="e">
        <f t="shared" si="216"/>
        <v>#N/A</v>
      </c>
      <c r="AD527" t="b">
        <f t="shared" si="217"/>
        <v>1</v>
      </c>
      <c r="AE527" s="2">
        <v>2</v>
      </c>
      <c r="AF527" s="4">
        <f t="shared" si="218"/>
        <v>-0.16499999999999915</v>
      </c>
      <c r="AG527" s="4">
        <f t="shared" si="219"/>
        <v>0.16499999999999915</v>
      </c>
      <c r="AH527" s="4">
        <f t="shared" si="199"/>
        <v>0.17208333333333373</v>
      </c>
      <c r="AI527" s="4" t="e">
        <f t="shared" si="220"/>
        <v>#N/A</v>
      </c>
      <c r="AJ527" s="2" t="str">
        <f t="shared" si="221"/>
        <v>August</v>
      </c>
      <c r="AK527" s="2" t="str">
        <f t="shared" si="222"/>
        <v>03</v>
      </c>
      <c r="AL527" s="81">
        <f t="shared" si="223"/>
        <v>3.3924537037037039</v>
      </c>
      <c r="AM527" s="81">
        <f>IF(AJ527='1Month'!$A$3,AL527,NA())</f>
        <v>3.3924537037037039</v>
      </c>
    </row>
    <row r="528" spans="1:39">
      <c r="A528" s="76">
        <v>43315</v>
      </c>
      <c r="B528" s="67">
        <v>0.39592592592592596</v>
      </c>
      <c r="C528" s="77">
        <v>43315</v>
      </c>
      <c r="D528" s="67">
        <v>0.10425925925925926</v>
      </c>
      <c r="E528" s="68">
        <v>11.6</v>
      </c>
      <c r="F528" s="68">
        <v>4.9400000000000004</v>
      </c>
      <c r="G528" s="69">
        <v>18.760000000000002</v>
      </c>
      <c r="I528" s="69">
        <v>-73.3</v>
      </c>
      <c r="J528" s="69">
        <v>40.886000000000003</v>
      </c>
      <c r="K528" s="70">
        <v>64.3</v>
      </c>
      <c r="L528" s="4">
        <f t="shared" si="200"/>
        <v>18.650000000000002</v>
      </c>
      <c r="M528" s="80">
        <f t="shared" si="201"/>
        <v>43315.395925925928</v>
      </c>
      <c r="N528">
        <f t="shared" si="202"/>
        <v>2458333.5</v>
      </c>
      <c r="O528">
        <f t="shared" si="203"/>
        <v>9.5022222222222226</v>
      </c>
      <c r="P528">
        <f t="shared" si="209"/>
        <v>0.18585900068446271</v>
      </c>
      <c r="Q528">
        <f t="shared" si="210"/>
        <v>462.29675679655048</v>
      </c>
      <c r="R528">
        <f t="shared" si="211"/>
        <v>6.2967567965504827</v>
      </c>
      <c r="S528" s="10">
        <f t="shared" si="204"/>
        <v>22.859561196550484</v>
      </c>
      <c r="T528" s="4">
        <f t="shared" si="212"/>
        <v>18.602</v>
      </c>
      <c r="U528" s="4">
        <f t="shared" si="213"/>
        <v>0.14960000000000023</v>
      </c>
      <c r="V528" s="4">
        <f t="shared" si="205"/>
        <v>18.670000000000002</v>
      </c>
      <c r="W528" s="4">
        <f t="shared" si="206"/>
        <v>18.91</v>
      </c>
      <c r="X528" s="4">
        <f t="shared" si="207"/>
        <v>18.25</v>
      </c>
      <c r="Y528" s="4">
        <f t="shared" si="214"/>
        <v>0.66000000000000014</v>
      </c>
      <c r="Z528" s="2">
        <f>ROW()</f>
        <v>528</v>
      </c>
      <c r="AA528" t="b">
        <f t="shared" si="215"/>
        <v>1</v>
      </c>
      <c r="AB528" s="4">
        <f t="shared" si="208"/>
        <v>18.650000000000002</v>
      </c>
      <c r="AC528" s="4" t="e">
        <f t="shared" si="216"/>
        <v>#N/A</v>
      </c>
      <c r="AD528" t="b">
        <f t="shared" si="217"/>
        <v>1</v>
      </c>
      <c r="AE528" s="2">
        <v>2</v>
      </c>
      <c r="AF528" s="4">
        <f t="shared" si="218"/>
        <v>-0.33000000000000007</v>
      </c>
      <c r="AG528" s="4">
        <f t="shared" si="219"/>
        <v>0.33000000000000007</v>
      </c>
      <c r="AH528" s="4">
        <f t="shared" si="199"/>
        <v>0.17069444444444523</v>
      </c>
      <c r="AI528" s="4" t="e">
        <f t="shared" si="220"/>
        <v>#N/A</v>
      </c>
      <c r="AJ528" s="2" t="str">
        <f t="shared" si="221"/>
        <v>August</v>
      </c>
      <c r="AK528" s="2" t="str">
        <f t="shared" si="222"/>
        <v>03</v>
      </c>
      <c r="AL528" s="81">
        <f t="shared" si="223"/>
        <v>3.3959259259259258</v>
      </c>
      <c r="AM528" s="81">
        <f>IF(AJ528='1Month'!$A$3,AL528,NA())</f>
        <v>3.3959259259259258</v>
      </c>
    </row>
    <row r="529" spans="1:39">
      <c r="A529" s="76">
        <v>43315</v>
      </c>
      <c r="B529" s="67">
        <v>0.39939814814814811</v>
      </c>
      <c r="C529" s="77">
        <v>43315</v>
      </c>
      <c r="D529" s="67">
        <v>0.10773148148148148</v>
      </c>
      <c r="E529" s="68">
        <v>11.6</v>
      </c>
      <c r="F529" s="68">
        <v>4.9400000000000004</v>
      </c>
      <c r="G529" s="69">
        <v>18.690000000000001</v>
      </c>
      <c r="I529" s="69">
        <v>-73.400000000000006</v>
      </c>
      <c r="J529" s="69">
        <v>41.758000000000003</v>
      </c>
      <c r="K529" s="70">
        <v>64.3</v>
      </c>
      <c r="L529" s="4">
        <f t="shared" si="200"/>
        <v>18.580000000000002</v>
      </c>
      <c r="M529" s="80">
        <f t="shared" si="201"/>
        <v>43315.399398148147</v>
      </c>
      <c r="N529">
        <f t="shared" si="202"/>
        <v>2458333.5</v>
      </c>
      <c r="O529">
        <f t="shared" si="203"/>
        <v>9.5855555555555547</v>
      </c>
      <c r="P529">
        <f t="shared" si="209"/>
        <v>0.18585900068446271</v>
      </c>
      <c r="Q529">
        <f t="shared" si="210"/>
        <v>462.38031828899216</v>
      </c>
      <c r="R529">
        <f t="shared" si="211"/>
        <v>6.3803182889921572</v>
      </c>
      <c r="S529" s="10">
        <f t="shared" si="204"/>
        <v>22.943122688992158</v>
      </c>
      <c r="T529" s="4">
        <f t="shared" si="212"/>
        <v>18.492000000000001</v>
      </c>
      <c r="U529" s="4">
        <f t="shared" si="213"/>
        <v>0.23760000000000048</v>
      </c>
      <c r="V529" s="4">
        <f t="shared" si="205"/>
        <v>18.615000000000002</v>
      </c>
      <c r="W529" s="4">
        <f t="shared" si="206"/>
        <v>18.84</v>
      </c>
      <c r="X529" s="4">
        <f t="shared" si="207"/>
        <v>18.14</v>
      </c>
      <c r="Y529" s="4">
        <f t="shared" si="214"/>
        <v>0.69999999999999929</v>
      </c>
      <c r="Z529" s="2">
        <f>ROW()</f>
        <v>529</v>
      </c>
      <c r="AA529" t="b">
        <f t="shared" si="215"/>
        <v>1</v>
      </c>
      <c r="AB529" s="4">
        <f t="shared" si="208"/>
        <v>18.580000000000002</v>
      </c>
      <c r="AC529" s="4" t="e">
        <f t="shared" si="216"/>
        <v>#N/A</v>
      </c>
      <c r="AD529" t="b">
        <f t="shared" si="217"/>
        <v>1</v>
      </c>
      <c r="AE529" s="2">
        <v>2</v>
      </c>
      <c r="AF529" s="4">
        <f t="shared" si="218"/>
        <v>-0.34999999999999964</v>
      </c>
      <c r="AG529" s="4">
        <f t="shared" si="219"/>
        <v>0.34999999999999964</v>
      </c>
      <c r="AH529" s="4">
        <f t="shared" si="199"/>
        <v>0.19208333333333361</v>
      </c>
      <c r="AI529" s="4" t="e">
        <f t="shared" si="220"/>
        <v>#N/A</v>
      </c>
      <c r="AJ529" s="2" t="str">
        <f t="shared" si="221"/>
        <v>August</v>
      </c>
      <c r="AK529" s="2" t="str">
        <f t="shared" si="222"/>
        <v>03</v>
      </c>
      <c r="AL529" s="81">
        <f t="shared" si="223"/>
        <v>3.3993981481481481</v>
      </c>
      <c r="AM529" s="81">
        <f>IF(AJ529='1Month'!$A$3,AL529,NA())</f>
        <v>3.3993981481481481</v>
      </c>
    </row>
    <row r="530" spans="1:39">
      <c r="A530" s="76">
        <v>43315</v>
      </c>
      <c r="B530" s="67">
        <v>0.40287037037037038</v>
      </c>
      <c r="C530" s="77">
        <v>43315</v>
      </c>
      <c r="D530" s="67">
        <v>0.11120370370370369</v>
      </c>
      <c r="E530" s="68">
        <v>11.2</v>
      </c>
      <c r="F530" s="68">
        <v>4.9400000000000004</v>
      </c>
      <c r="G530" s="69">
        <v>18.95</v>
      </c>
      <c r="I530" s="69">
        <v>-73.400000000000006</v>
      </c>
      <c r="J530" s="69">
        <v>42.62</v>
      </c>
      <c r="K530" s="70">
        <v>64.3</v>
      </c>
      <c r="L530" s="4">
        <f t="shared" si="200"/>
        <v>18.84</v>
      </c>
      <c r="M530" s="80">
        <f t="shared" si="201"/>
        <v>43315.402870370373</v>
      </c>
      <c r="N530">
        <f t="shared" si="202"/>
        <v>2458333.5</v>
      </c>
      <c r="O530">
        <f t="shared" si="203"/>
        <v>9.6688888888888886</v>
      </c>
      <c r="P530">
        <f t="shared" si="209"/>
        <v>0.18585900068446271</v>
      </c>
      <c r="Q530">
        <f t="shared" si="210"/>
        <v>462.46387978143383</v>
      </c>
      <c r="R530">
        <f t="shared" si="211"/>
        <v>6.4638797814338318</v>
      </c>
      <c r="S530" s="10">
        <f t="shared" si="204"/>
        <v>23.026684181433833</v>
      </c>
      <c r="T530" s="4">
        <f t="shared" si="212"/>
        <v>18.425999999999998</v>
      </c>
      <c r="U530" s="4">
        <f t="shared" si="213"/>
        <v>0.22719999999999985</v>
      </c>
      <c r="V530" s="4">
        <f t="shared" si="205"/>
        <v>18.450000000000003</v>
      </c>
      <c r="W530" s="4">
        <f t="shared" si="206"/>
        <v>18.84</v>
      </c>
      <c r="X530" s="4">
        <f t="shared" si="207"/>
        <v>18.14</v>
      </c>
      <c r="Y530" s="4">
        <f t="shared" si="214"/>
        <v>0.69999999999999929</v>
      </c>
      <c r="Z530" s="2">
        <f>ROW()</f>
        <v>530</v>
      </c>
      <c r="AA530" t="b">
        <f t="shared" si="215"/>
        <v>1</v>
      </c>
      <c r="AB530" s="4">
        <f t="shared" si="208"/>
        <v>18.84</v>
      </c>
      <c r="AC530" s="4" t="e">
        <f t="shared" si="216"/>
        <v>#N/A</v>
      </c>
      <c r="AD530" t="b">
        <f t="shared" si="217"/>
        <v>1</v>
      </c>
      <c r="AE530" s="2">
        <v>2</v>
      </c>
      <c r="AF530" s="4">
        <f t="shared" si="218"/>
        <v>-0.34999999999999964</v>
      </c>
      <c r="AG530" s="4">
        <f t="shared" si="219"/>
        <v>0.34999999999999964</v>
      </c>
      <c r="AH530" s="4">
        <f t="shared" si="199"/>
        <v>0.19222222222222354</v>
      </c>
      <c r="AI530" s="4" t="e">
        <f t="shared" si="220"/>
        <v>#N/A</v>
      </c>
      <c r="AJ530" s="2" t="str">
        <f t="shared" si="221"/>
        <v>August</v>
      </c>
      <c r="AK530" s="2" t="str">
        <f t="shared" si="222"/>
        <v>03</v>
      </c>
      <c r="AL530" s="81">
        <f t="shared" si="223"/>
        <v>3.4028703703703704</v>
      </c>
      <c r="AM530" s="81">
        <f>IF(AJ530='1Month'!$A$3,AL530,NA())</f>
        <v>3.4028703703703704</v>
      </c>
    </row>
    <row r="531" spans="1:39">
      <c r="A531" s="76">
        <v>43315</v>
      </c>
      <c r="B531" s="67">
        <v>0.40634259259259259</v>
      </c>
      <c r="C531" s="77">
        <v>43315</v>
      </c>
      <c r="D531" s="67">
        <v>0.11467592592592592</v>
      </c>
      <c r="E531" s="68">
        <v>11.2</v>
      </c>
      <c r="F531" s="68">
        <v>4.9400000000000004</v>
      </c>
      <c r="G531" s="69">
        <v>18.36</v>
      </c>
      <c r="I531" s="69">
        <v>-73.5</v>
      </c>
      <c r="J531" s="69">
        <v>43.472999999999999</v>
      </c>
      <c r="K531" s="70">
        <v>64.2</v>
      </c>
      <c r="L531" s="4">
        <f t="shared" si="200"/>
        <v>18.25</v>
      </c>
      <c r="M531" s="80">
        <f t="shared" si="201"/>
        <v>43315.406342592592</v>
      </c>
      <c r="N531">
        <f t="shared" si="202"/>
        <v>2458333.5</v>
      </c>
      <c r="O531">
        <f t="shared" si="203"/>
        <v>9.7522222222222226</v>
      </c>
      <c r="P531">
        <f t="shared" si="209"/>
        <v>0.18585900068446271</v>
      </c>
      <c r="Q531">
        <f t="shared" si="210"/>
        <v>462.54744127387551</v>
      </c>
      <c r="R531">
        <f t="shared" si="211"/>
        <v>6.5474412738755063</v>
      </c>
      <c r="S531" s="10">
        <f t="shared" si="204"/>
        <v>23.110245673875507</v>
      </c>
      <c r="T531" s="4">
        <f t="shared" si="212"/>
        <v>18.426000000000002</v>
      </c>
      <c r="U531" s="4">
        <f t="shared" si="213"/>
        <v>0.22720000000000057</v>
      </c>
      <c r="V531" s="4">
        <f t="shared" si="205"/>
        <v>18.450000000000003</v>
      </c>
      <c r="W531" s="4">
        <f t="shared" si="206"/>
        <v>18.84</v>
      </c>
      <c r="X531" s="4">
        <f t="shared" si="207"/>
        <v>18.14</v>
      </c>
      <c r="Y531" s="4">
        <f t="shared" si="214"/>
        <v>0.69999999999999929</v>
      </c>
      <c r="Z531" s="2">
        <f>ROW()</f>
        <v>531</v>
      </c>
      <c r="AA531" t="b">
        <f t="shared" si="215"/>
        <v>1</v>
      </c>
      <c r="AB531" s="4">
        <f t="shared" si="208"/>
        <v>18.25</v>
      </c>
      <c r="AC531" s="4" t="e">
        <f t="shared" si="216"/>
        <v>#N/A</v>
      </c>
      <c r="AD531" t="b">
        <f t="shared" si="217"/>
        <v>1</v>
      </c>
      <c r="AE531" s="2">
        <v>2</v>
      </c>
      <c r="AF531" s="4">
        <f t="shared" si="218"/>
        <v>-0.34999999999999964</v>
      </c>
      <c r="AG531" s="4">
        <f t="shared" si="219"/>
        <v>0.34999999999999964</v>
      </c>
      <c r="AH531" s="4">
        <f t="shared" si="199"/>
        <v>0.19861111111111138</v>
      </c>
      <c r="AI531" s="4" t="e">
        <f t="shared" si="220"/>
        <v>#N/A</v>
      </c>
      <c r="AJ531" s="2" t="str">
        <f t="shared" si="221"/>
        <v>August</v>
      </c>
      <c r="AK531" s="2" t="str">
        <f t="shared" si="222"/>
        <v>03</v>
      </c>
      <c r="AL531" s="81">
        <f t="shared" si="223"/>
        <v>3.4063425925925928</v>
      </c>
      <c r="AM531" s="81">
        <f>IF(AJ531='1Month'!$A$3,AL531,NA())</f>
        <v>3.4063425925925928</v>
      </c>
    </row>
    <row r="532" spans="1:39">
      <c r="A532" s="76">
        <v>43315</v>
      </c>
      <c r="B532" s="67">
        <v>0.4098148148148148</v>
      </c>
      <c r="C532" s="77">
        <v>43315</v>
      </c>
      <c r="D532" s="67">
        <v>0.11814814814814815</v>
      </c>
      <c r="E532" s="68">
        <v>11.2</v>
      </c>
      <c r="F532" s="68">
        <v>4.9400000000000004</v>
      </c>
      <c r="G532" s="69">
        <v>18.25</v>
      </c>
      <c r="I532" s="69">
        <v>-73.5</v>
      </c>
      <c r="J532" s="69">
        <v>44.314</v>
      </c>
      <c r="K532" s="70">
        <v>64.2</v>
      </c>
      <c r="L532" s="4">
        <f t="shared" si="200"/>
        <v>18.14</v>
      </c>
      <c r="M532" s="80">
        <f t="shared" si="201"/>
        <v>43315.409814814811</v>
      </c>
      <c r="N532">
        <f t="shared" si="202"/>
        <v>2458333.5</v>
      </c>
      <c r="O532">
        <f t="shared" si="203"/>
        <v>9.8355555555555547</v>
      </c>
      <c r="P532">
        <f t="shared" si="209"/>
        <v>0.18585900068446271</v>
      </c>
      <c r="Q532">
        <f t="shared" si="210"/>
        <v>462.63100276631718</v>
      </c>
      <c r="R532">
        <f t="shared" si="211"/>
        <v>6.6310027663171809</v>
      </c>
      <c r="S532" s="10">
        <f t="shared" si="204"/>
        <v>23.193807166317182</v>
      </c>
      <c r="T532" s="4">
        <f t="shared" si="212"/>
        <v>18.322000000000003</v>
      </c>
      <c r="U532" s="4">
        <f t="shared" si="213"/>
        <v>0.10320000000000178</v>
      </c>
      <c r="V532" s="4">
        <f t="shared" si="205"/>
        <v>18.32</v>
      </c>
      <c r="W532" s="4">
        <f t="shared" si="206"/>
        <v>18.84</v>
      </c>
      <c r="X532" s="4">
        <f t="shared" si="207"/>
        <v>18.14</v>
      </c>
      <c r="Y532" s="4">
        <f t="shared" si="214"/>
        <v>0.69999999999999929</v>
      </c>
      <c r="Z532" s="2">
        <f>ROW()</f>
        <v>532</v>
      </c>
      <c r="AA532" t="b">
        <f t="shared" si="215"/>
        <v>1</v>
      </c>
      <c r="AB532" s="4">
        <f t="shared" si="208"/>
        <v>18.14</v>
      </c>
      <c r="AC532" s="4" t="e">
        <f t="shared" si="216"/>
        <v>#N/A</v>
      </c>
      <c r="AD532" t="b">
        <f t="shared" si="217"/>
        <v>1</v>
      </c>
      <c r="AE532" s="2">
        <v>2</v>
      </c>
      <c r="AF532" s="4">
        <f t="shared" si="218"/>
        <v>-0.34999999999999964</v>
      </c>
      <c r="AG532" s="4">
        <f t="shared" si="219"/>
        <v>0.34999999999999964</v>
      </c>
      <c r="AH532" s="4">
        <f t="shared" ref="AH532:AH595" si="224">AVEDEV(L527:L538)</f>
        <v>0.17833333333333368</v>
      </c>
      <c r="AI532" s="4" t="e">
        <f t="shared" si="220"/>
        <v>#N/A</v>
      </c>
      <c r="AJ532" s="2" t="str">
        <f t="shared" si="221"/>
        <v>August</v>
      </c>
      <c r="AK532" s="2" t="str">
        <f t="shared" si="222"/>
        <v>03</v>
      </c>
      <c r="AL532" s="81">
        <f t="shared" si="223"/>
        <v>3.4098148148148146</v>
      </c>
      <c r="AM532" s="81">
        <f>IF(AJ532='1Month'!$A$3,AL532,NA())</f>
        <v>3.4098148148148146</v>
      </c>
    </row>
    <row r="533" spans="1:39">
      <c r="A533" s="76">
        <v>43315</v>
      </c>
      <c r="B533" s="67">
        <v>0.41328703703703701</v>
      </c>
      <c r="C533" s="77">
        <v>43315</v>
      </c>
      <c r="D533" s="67">
        <v>0.12162037037037036</v>
      </c>
      <c r="E533" s="68">
        <v>11.2</v>
      </c>
      <c r="F533" s="68">
        <v>4.9400000000000004</v>
      </c>
      <c r="G533" s="69">
        <v>18.43</v>
      </c>
      <c r="I533" s="69">
        <v>-73.5</v>
      </c>
      <c r="J533" s="69">
        <v>45.143999999999998</v>
      </c>
      <c r="K533" s="70">
        <v>64.2</v>
      </c>
      <c r="L533" s="4">
        <f t="shared" si="200"/>
        <v>18.32</v>
      </c>
      <c r="M533" s="80">
        <f t="shared" si="201"/>
        <v>43315.413287037038</v>
      </c>
      <c r="N533">
        <f t="shared" si="202"/>
        <v>2458333.5</v>
      </c>
      <c r="O533">
        <f t="shared" si="203"/>
        <v>9.9188888888888886</v>
      </c>
      <c r="P533">
        <f t="shared" si="209"/>
        <v>0.18585900068446271</v>
      </c>
      <c r="Q533">
        <f t="shared" si="210"/>
        <v>462.71456425875886</v>
      </c>
      <c r="R533">
        <f t="shared" si="211"/>
        <v>6.7145642587588554</v>
      </c>
      <c r="S533" s="10">
        <f t="shared" si="204"/>
        <v>23.277368658758856</v>
      </c>
      <c r="T533" s="4">
        <f t="shared" si="212"/>
        <v>18.386000000000003</v>
      </c>
      <c r="U533" s="4">
        <f t="shared" si="213"/>
        <v>0.15120000000000075</v>
      </c>
      <c r="V533" s="4">
        <f t="shared" si="205"/>
        <v>18.32</v>
      </c>
      <c r="W533" s="4">
        <f t="shared" si="206"/>
        <v>18.580000000000002</v>
      </c>
      <c r="X533" s="4">
        <f t="shared" si="207"/>
        <v>18.14</v>
      </c>
      <c r="Y533" s="4">
        <f t="shared" si="214"/>
        <v>0.44000000000000128</v>
      </c>
      <c r="Z533" s="2">
        <f>ROW()</f>
        <v>533</v>
      </c>
      <c r="AA533" t="b">
        <f t="shared" si="215"/>
        <v>1</v>
      </c>
      <c r="AB533" s="4">
        <f t="shared" si="208"/>
        <v>18.32</v>
      </c>
      <c r="AC533" s="4" t="e">
        <f t="shared" si="216"/>
        <v>#N/A</v>
      </c>
      <c r="AD533" t="b">
        <f t="shared" si="217"/>
        <v>1</v>
      </c>
      <c r="AE533" s="2">
        <v>2</v>
      </c>
      <c r="AF533" s="4">
        <f t="shared" si="218"/>
        <v>-0.22000000000000064</v>
      </c>
      <c r="AG533" s="4">
        <f t="shared" si="219"/>
        <v>0.22000000000000064</v>
      </c>
      <c r="AH533" s="4">
        <f t="shared" si="224"/>
        <v>0.17347222222222256</v>
      </c>
      <c r="AI533" s="4" t="e">
        <f t="shared" si="220"/>
        <v>#N/A</v>
      </c>
      <c r="AJ533" s="2" t="str">
        <f t="shared" si="221"/>
        <v>August</v>
      </c>
      <c r="AK533" s="2" t="str">
        <f t="shared" si="222"/>
        <v>03</v>
      </c>
      <c r="AL533" s="81">
        <f t="shared" si="223"/>
        <v>3.413287037037037</v>
      </c>
      <c r="AM533" s="81">
        <f>IF(AJ533='1Month'!$A$3,AL533,NA())</f>
        <v>3.413287037037037</v>
      </c>
    </row>
    <row r="534" spans="1:39">
      <c r="A534" s="76">
        <v>43315</v>
      </c>
      <c r="B534" s="67">
        <v>0.41675925925925927</v>
      </c>
      <c r="C534" s="77">
        <v>43315</v>
      </c>
      <c r="D534" s="67">
        <v>0.12509259259259259</v>
      </c>
      <c r="E534" s="68">
        <v>11.2</v>
      </c>
      <c r="F534" s="68">
        <v>4.9400000000000004</v>
      </c>
      <c r="G534" s="69">
        <v>18.690000000000001</v>
      </c>
      <c r="I534" s="69">
        <v>-73.599999999999994</v>
      </c>
      <c r="J534" s="69">
        <v>45.962000000000003</v>
      </c>
      <c r="K534" s="70">
        <v>64.099999999999994</v>
      </c>
      <c r="L534" s="4">
        <f t="shared" si="200"/>
        <v>18.580000000000002</v>
      </c>
      <c r="M534" s="80">
        <f t="shared" si="201"/>
        <v>43315.416759259257</v>
      </c>
      <c r="N534">
        <f t="shared" si="202"/>
        <v>2458333.5</v>
      </c>
      <c r="O534">
        <f t="shared" si="203"/>
        <v>10.002222222222223</v>
      </c>
      <c r="P534">
        <f t="shared" si="209"/>
        <v>0.18585900068446271</v>
      </c>
      <c r="Q534">
        <f t="shared" si="210"/>
        <v>462.79812575120053</v>
      </c>
      <c r="R534">
        <f t="shared" si="211"/>
        <v>6.79812575120053</v>
      </c>
      <c r="S534" s="10">
        <f t="shared" si="204"/>
        <v>23.360930151200531</v>
      </c>
      <c r="T534" s="4">
        <f t="shared" si="212"/>
        <v>18.432000000000002</v>
      </c>
      <c r="U534" s="4">
        <f t="shared" si="213"/>
        <v>0.11440000000000054</v>
      </c>
      <c r="V534" s="4">
        <f t="shared" si="205"/>
        <v>18.344999999999999</v>
      </c>
      <c r="W534" s="4">
        <f t="shared" si="206"/>
        <v>18.580000000000002</v>
      </c>
      <c r="X534" s="4">
        <f t="shared" si="207"/>
        <v>18.14</v>
      </c>
      <c r="Y534" s="4">
        <f t="shared" si="214"/>
        <v>0.44000000000000128</v>
      </c>
      <c r="Z534" s="2">
        <f>ROW()</f>
        <v>534</v>
      </c>
      <c r="AA534" t="b">
        <f t="shared" si="215"/>
        <v>1</v>
      </c>
      <c r="AB534" s="4">
        <f t="shared" si="208"/>
        <v>18.580000000000002</v>
      </c>
      <c r="AC534" s="4" t="e">
        <f t="shared" si="216"/>
        <v>#N/A</v>
      </c>
      <c r="AD534" t="b">
        <f t="shared" si="217"/>
        <v>1</v>
      </c>
      <c r="AE534" s="2">
        <v>2</v>
      </c>
      <c r="AF534" s="4">
        <f t="shared" si="218"/>
        <v>-0.22000000000000064</v>
      </c>
      <c r="AG534" s="4">
        <f t="shared" si="219"/>
        <v>0.22000000000000064</v>
      </c>
      <c r="AH534" s="4">
        <f t="shared" si="224"/>
        <v>0.16722222222222291</v>
      </c>
      <c r="AI534" s="4" t="e">
        <f t="shared" si="220"/>
        <v>#N/A</v>
      </c>
      <c r="AJ534" s="2" t="str">
        <f t="shared" si="221"/>
        <v>August</v>
      </c>
      <c r="AK534" s="2" t="str">
        <f t="shared" si="222"/>
        <v>03</v>
      </c>
      <c r="AL534" s="81">
        <f t="shared" si="223"/>
        <v>3.4167592592592593</v>
      </c>
      <c r="AM534" s="81">
        <f>IF(AJ534='1Month'!$A$3,AL534,NA())</f>
        <v>3.4167592592592593</v>
      </c>
    </row>
    <row r="535" spans="1:39">
      <c r="A535" s="76">
        <v>43315</v>
      </c>
      <c r="B535" s="67">
        <v>0.42023148148148143</v>
      </c>
      <c r="C535" s="77">
        <v>43315</v>
      </c>
      <c r="D535" s="67">
        <v>0.12856481481481483</v>
      </c>
      <c r="E535" s="68">
        <v>11.2</v>
      </c>
      <c r="F535" s="68">
        <v>4.9400000000000004</v>
      </c>
      <c r="G535" s="69">
        <v>18.43</v>
      </c>
      <c r="I535" s="69">
        <v>-73.599999999999994</v>
      </c>
      <c r="J535" s="69">
        <v>46.767000000000003</v>
      </c>
      <c r="K535" s="70">
        <v>64.099999999999994</v>
      </c>
      <c r="L535" s="4">
        <f t="shared" si="200"/>
        <v>18.32</v>
      </c>
      <c r="M535" s="80">
        <f t="shared" si="201"/>
        <v>43315.420231481483</v>
      </c>
      <c r="N535">
        <f t="shared" si="202"/>
        <v>2458333.5</v>
      </c>
      <c r="O535">
        <f t="shared" si="203"/>
        <v>10.085555555555555</v>
      </c>
      <c r="P535">
        <f t="shared" si="209"/>
        <v>0.18585900068446271</v>
      </c>
      <c r="Q535">
        <f t="shared" si="210"/>
        <v>462.88168724364215</v>
      </c>
      <c r="R535">
        <f t="shared" si="211"/>
        <v>6.8816872436421477</v>
      </c>
      <c r="S535" s="10">
        <f t="shared" si="204"/>
        <v>23.444491643642149</v>
      </c>
      <c r="T535" s="4">
        <f t="shared" si="212"/>
        <v>18.442</v>
      </c>
      <c r="U535" s="4">
        <f t="shared" si="213"/>
        <v>0.10640000000000001</v>
      </c>
      <c r="V535" s="4">
        <f t="shared" si="205"/>
        <v>18.37</v>
      </c>
      <c r="W535" s="4">
        <f t="shared" si="206"/>
        <v>18.580000000000002</v>
      </c>
      <c r="X535" s="4">
        <f t="shared" si="207"/>
        <v>18.32</v>
      </c>
      <c r="Y535" s="4">
        <f t="shared" si="214"/>
        <v>0.26000000000000156</v>
      </c>
      <c r="Z535" s="2">
        <f>ROW()</f>
        <v>535</v>
      </c>
      <c r="AA535" t="b">
        <f t="shared" si="215"/>
        <v>1</v>
      </c>
      <c r="AB535" s="4">
        <f t="shared" si="208"/>
        <v>18.32</v>
      </c>
      <c r="AC535" s="4" t="e">
        <f t="shared" si="216"/>
        <v>#N/A</v>
      </c>
      <c r="AD535" t="b">
        <f t="shared" si="217"/>
        <v>1</v>
      </c>
      <c r="AE535" s="2">
        <v>2</v>
      </c>
      <c r="AF535" s="4">
        <f t="shared" si="218"/>
        <v>-0.13000000000000078</v>
      </c>
      <c r="AG535" s="4">
        <f t="shared" si="219"/>
        <v>0.13000000000000078</v>
      </c>
      <c r="AH535" s="4">
        <f t="shared" si="224"/>
        <v>0.15013888888888971</v>
      </c>
      <c r="AI535" s="4" t="e">
        <f t="shared" si="220"/>
        <v>#N/A</v>
      </c>
      <c r="AJ535" s="2" t="str">
        <f t="shared" si="221"/>
        <v>August</v>
      </c>
      <c r="AK535" s="2" t="str">
        <f t="shared" si="222"/>
        <v>03</v>
      </c>
      <c r="AL535" s="81">
        <f t="shared" si="223"/>
        <v>3.4202314814814816</v>
      </c>
      <c r="AM535" s="81">
        <f>IF(AJ535='1Month'!$A$3,AL535,NA())</f>
        <v>3.4202314814814816</v>
      </c>
    </row>
    <row r="536" spans="1:39">
      <c r="A536" s="76">
        <v>43315</v>
      </c>
      <c r="B536" s="67">
        <v>0.42370370370370369</v>
      </c>
      <c r="C536" s="77">
        <v>43315</v>
      </c>
      <c r="D536" s="67">
        <v>0.13203703703703704</v>
      </c>
      <c r="E536" s="68">
        <v>11.2</v>
      </c>
      <c r="F536" s="68">
        <v>4.9400000000000004</v>
      </c>
      <c r="G536" s="69">
        <v>18.68</v>
      </c>
      <c r="I536" s="69">
        <v>-73.7</v>
      </c>
      <c r="J536" s="69">
        <v>47.558</v>
      </c>
      <c r="K536" s="70">
        <v>64.099999999999994</v>
      </c>
      <c r="L536" s="4">
        <f t="shared" si="200"/>
        <v>18.57</v>
      </c>
      <c r="M536" s="80">
        <f t="shared" si="201"/>
        <v>43315.423703703702</v>
      </c>
      <c r="N536">
        <f t="shared" si="202"/>
        <v>2458333.5</v>
      </c>
      <c r="O536">
        <f t="shared" si="203"/>
        <v>10.168888888888889</v>
      </c>
      <c r="P536">
        <f t="shared" si="209"/>
        <v>0.18585900068446271</v>
      </c>
      <c r="Q536">
        <f t="shared" si="210"/>
        <v>462.96524873608382</v>
      </c>
      <c r="R536">
        <f t="shared" si="211"/>
        <v>6.9652487360838222</v>
      </c>
      <c r="S536" s="10">
        <f t="shared" si="204"/>
        <v>23.528053136083823</v>
      </c>
      <c r="T536" s="4">
        <f t="shared" si="212"/>
        <v>18.374000000000002</v>
      </c>
      <c r="U536" s="4">
        <f t="shared" si="213"/>
        <v>7.8400000000000608E-2</v>
      </c>
      <c r="V536" s="4">
        <f t="shared" si="205"/>
        <v>18.37</v>
      </c>
      <c r="W536" s="4">
        <f t="shared" si="206"/>
        <v>18.580000000000002</v>
      </c>
      <c r="X536" s="4">
        <f t="shared" si="207"/>
        <v>18.240000000000002</v>
      </c>
      <c r="Y536" s="4">
        <f t="shared" si="214"/>
        <v>0.33999999999999986</v>
      </c>
      <c r="Z536" s="2">
        <f>ROW()</f>
        <v>536</v>
      </c>
      <c r="AA536" t="b">
        <f t="shared" si="215"/>
        <v>1</v>
      </c>
      <c r="AB536" s="4">
        <f t="shared" si="208"/>
        <v>18.57</v>
      </c>
      <c r="AC536" s="4" t="e">
        <f t="shared" si="216"/>
        <v>#N/A</v>
      </c>
      <c r="AD536" t="b">
        <f t="shared" si="217"/>
        <v>1</v>
      </c>
      <c r="AE536" s="2">
        <v>2</v>
      </c>
      <c r="AF536" s="4">
        <f t="shared" si="218"/>
        <v>-0.16999999999999993</v>
      </c>
      <c r="AG536" s="4">
        <f t="shared" si="219"/>
        <v>0.16999999999999993</v>
      </c>
      <c r="AH536" s="4">
        <f t="shared" si="224"/>
        <v>0.10930555555555592</v>
      </c>
      <c r="AI536" s="4" t="e">
        <f t="shared" si="220"/>
        <v>#N/A</v>
      </c>
      <c r="AJ536" s="2" t="str">
        <f t="shared" si="221"/>
        <v>August</v>
      </c>
      <c r="AK536" s="2" t="str">
        <f t="shared" si="222"/>
        <v>03</v>
      </c>
      <c r="AL536" s="81">
        <f t="shared" si="223"/>
        <v>3.4237037037037039</v>
      </c>
      <c r="AM536" s="81">
        <f>IF(AJ536='1Month'!$A$3,AL536,NA())</f>
        <v>3.4237037037037039</v>
      </c>
    </row>
    <row r="537" spans="1:39">
      <c r="A537" s="76">
        <v>43315</v>
      </c>
      <c r="B537" s="67">
        <v>0.42717592592592596</v>
      </c>
      <c r="C537" s="77">
        <v>43315</v>
      </c>
      <c r="D537" s="67">
        <v>0.13550925925925925</v>
      </c>
      <c r="E537" s="68">
        <v>11.2</v>
      </c>
      <c r="F537" s="68">
        <v>4.9400000000000004</v>
      </c>
      <c r="G537" s="69">
        <v>18.48</v>
      </c>
      <c r="I537" s="69">
        <v>-73.7</v>
      </c>
      <c r="J537" s="69">
        <v>48.335000000000001</v>
      </c>
      <c r="K537" s="70">
        <v>64</v>
      </c>
      <c r="L537" s="4">
        <f t="shared" si="200"/>
        <v>18.37</v>
      </c>
      <c r="M537" s="80">
        <f t="shared" si="201"/>
        <v>43315.427175925928</v>
      </c>
      <c r="N537">
        <f t="shared" si="202"/>
        <v>2458333.5</v>
      </c>
      <c r="O537">
        <f t="shared" si="203"/>
        <v>10.252222222222223</v>
      </c>
      <c r="P537">
        <f t="shared" si="209"/>
        <v>0.18585900068446271</v>
      </c>
      <c r="Q537">
        <f t="shared" si="210"/>
        <v>463.0488102285255</v>
      </c>
      <c r="R537">
        <f t="shared" si="211"/>
        <v>7.0488102285254968</v>
      </c>
      <c r="S537" s="10">
        <f t="shared" si="204"/>
        <v>23.611614628525498</v>
      </c>
      <c r="T537" s="4">
        <f t="shared" si="212"/>
        <v>18.334000000000003</v>
      </c>
      <c r="U537" s="4">
        <f t="shared" si="213"/>
        <v>0.12319999999999923</v>
      </c>
      <c r="V537" s="4">
        <f t="shared" si="205"/>
        <v>18.344999999999999</v>
      </c>
      <c r="W537" s="4">
        <f t="shared" si="206"/>
        <v>18.57</v>
      </c>
      <c r="X537" s="4">
        <f t="shared" si="207"/>
        <v>18.12</v>
      </c>
      <c r="Y537" s="4">
        <f t="shared" si="214"/>
        <v>0.44999999999999929</v>
      </c>
      <c r="Z537" s="2">
        <f>ROW()</f>
        <v>537</v>
      </c>
      <c r="AA537" t="b">
        <f t="shared" si="215"/>
        <v>1</v>
      </c>
      <c r="AB537" s="4">
        <f t="shared" si="208"/>
        <v>18.37</v>
      </c>
      <c r="AC537" s="4" t="e">
        <f t="shared" si="216"/>
        <v>#N/A</v>
      </c>
      <c r="AD537" t="b">
        <f t="shared" si="217"/>
        <v>1</v>
      </c>
      <c r="AE537" s="2">
        <v>2</v>
      </c>
      <c r="AF537" s="4">
        <f t="shared" si="218"/>
        <v>-0.22499999999999964</v>
      </c>
      <c r="AG537" s="4">
        <f t="shared" si="219"/>
        <v>0.22499999999999964</v>
      </c>
      <c r="AH537" s="4">
        <f t="shared" si="224"/>
        <v>0.11500000000000021</v>
      </c>
      <c r="AI537" s="4" t="e">
        <f t="shared" si="220"/>
        <v>#N/A</v>
      </c>
      <c r="AJ537" s="2" t="str">
        <f t="shared" si="221"/>
        <v>August</v>
      </c>
      <c r="AK537" s="2" t="str">
        <f t="shared" si="222"/>
        <v>03</v>
      </c>
      <c r="AL537" s="81">
        <f t="shared" si="223"/>
        <v>3.4271759259259258</v>
      </c>
      <c r="AM537" s="81">
        <f>IF(AJ537='1Month'!$A$3,AL537,NA())</f>
        <v>3.4271759259259258</v>
      </c>
    </row>
    <row r="538" spans="1:39">
      <c r="A538" s="76">
        <v>43315</v>
      </c>
      <c r="B538" s="67">
        <v>0.43064814814814811</v>
      </c>
      <c r="C538" s="77">
        <v>43315</v>
      </c>
      <c r="D538" s="67">
        <v>0.13898148148148148</v>
      </c>
      <c r="E538" s="68">
        <v>11.2</v>
      </c>
      <c r="F538" s="68">
        <v>4.9400000000000004</v>
      </c>
      <c r="G538" s="69">
        <v>18.48</v>
      </c>
      <c r="I538" s="69">
        <v>-73.7</v>
      </c>
      <c r="J538" s="69">
        <v>49.095999999999997</v>
      </c>
      <c r="K538" s="70">
        <v>64</v>
      </c>
      <c r="L538" s="4">
        <f t="shared" si="200"/>
        <v>18.37</v>
      </c>
      <c r="M538" s="80">
        <f t="shared" si="201"/>
        <v>43315.430648148147</v>
      </c>
      <c r="N538">
        <f t="shared" si="202"/>
        <v>2458333.5</v>
      </c>
      <c r="O538">
        <f t="shared" si="203"/>
        <v>10.335555555555555</v>
      </c>
      <c r="P538">
        <f t="shared" si="209"/>
        <v>0.18585900068446271</v>
      </c>
      <c r="Q538">
        <f t="shared" si="210"/>
        <v>463.13237172096717</v>
      </c>
      <c r="R538">
        <f t="shared" si="211"/>
        <v>7.1323717209671713</v>
      </c>
      <c r="S538" s="10">
        <f t="shared" si="204"/>
        <v>23.695176120967172</v>
      </c>
      <c r="T538" s="4">
        <f t="shared" si="212"/>
        <v>18.274000000000001</v>
      </c>
      <c r="U538" s="4">
        <f t="shared" si="213"/>
        <v>7.6800000000000063E-2</v>
      </c>
      <c r="V538" s="4">
        <f t="shared" si="205"/>
        <v>18.32</v>
      </c>
      <c r="W538" s="4">
        <f t="shared" si="206"/>
        <v>18.57</v>
      </c>
      <c r="X538" s="4">
        <f t="shared" si="207"/>
        <v>18.12</v>
      </c>
      <c r="Y538" s="4">
        <f t="shared" si="214"/>
        <v>0.44999999999999929</v>
      </c>
      <c r="Z538" s="2">
        <f>ROW()</f>
        <v>538</v>
      </c>
      <c r="AA538" t="b">
        <f t="shared" si="215"/>
        <v>1</v>
      </c>
      <c r="AB538" s="4">
        <f t="shared" si="208"/>
        <v>18.37</v>
      </c>
      <c r="AC538" s="4" t="e">
        <f t="shared" si="216"/>
        <v>#N/A</v>
      </c>
      <c r="AD538" t="b">
        <f t="shared" si="217"/>
        <v>1</v>
      </c>
      <c r="AE538" s="2">
        <v>2</v>
      </c>
      <c r="AF538" s="4">
        <f t="shared" si="218"/>
        <v>-0.22499999999999964</v>
      </c>
      <c r="AG538" s="4">
        <f t="shared" si="219"/>
        <v>0.22499999999999964</v>
      </c>
      <c r="AH538" s="4">
        <f t="shared" si="224"/>
        <v>0.10666666666666676</v>
      </c>
      <c r="AI538" s="4" t="e">
        <f t="shared" si="220"/>
        <v>#N/A</v>
      </c>
      <c r="AJ538" s="2" t="str">
        <f t="shared" si="221"/>
        <v>August</v>
      </c>
      <c r="AK538" s="2" t="str">
        <f t="shared" si="222"/>
        <v>03</v>
      </c>
      <c r="AL538" s="81">
        <f t="shared" si="223"/>
        <v>3.4306481481481481</v>
      </c>
      <c r="AM538" s="81">
        <f>IF(AJ538='1Month'!$A$3,AL538,NA())</f>
        <v>3.4306481481481481</v>
      </c>
    </row>
    <row r="539" spans="1:39">
      <c r="A539" s="76">
        <v>43315</v>
      </c>
      <c r="B539" s="67">
        <v>0.43412037037037038</v>
      </c>
      <c r="C539" s="77">
        <v>43315</v>
      </c>
      <c r="D539" s="67">
        <v>0.14245370370370369</v>
      </c>
      <c r="E539" s="68">
        <v>11.2</v>
      </c>
      <c r="F539" s="68">
        <v>4.9400000000000004</v>
      </c>
      <c r="G539" s="69">
        <v>18.350000000000001</v>
      </c>
      <c r="I539" s="69">
        <v>-73.8</v>
      </c>
      <c r="J539" s="69">
        <v>49.841000000000001</v>
      </c>
      <c r="K539" s="70">
        <v>64</v>
      </c>
      <c r="L539" s="4">
        <f t="shared" si="200"/>
        <v>18.240000000000002</v>
      </c>
      <c r="M539" s="80">
        <f t="shared" si="201"/>
        <v>43315.434120370373</v>
      </c>
      <c r="N539">
        <f t="shared" si="202"/>
        <v>2458333.5</v>
      </c>
      <c r="O539">
        <f t="shared" si="203"/>
        <v>10.418888888888889</v>
      </c>
      <c r="P539">
        <f t="shared" si="209"/>
        <v>0.18585900068446271</v>
      </c>
      <c r="Q539">
        <f t="shared" si="210"/>
        <v>463.21593321340885</v>
      </c>
      <c r="R539">
        <f t="shared" si="211"/>
        <v>7.2159332134088459</v>
      </c>
      <c r="S539" s="10">
        <f t="shared" si="204"/>
        <v>23.778737613408847</v>
      </c>
      <c r="T539" s="4">
        <f t="shared" si="212"/>
        <v>18.283999999999999</v>
      </c>
      <c r="U539" s="4">
        <f t="shared" si="213"/>
        <v>8.879999999999981E-2</v>
      </c>
      <c r="V539" s="4">
        <f t="shared" si="205"/>
        <v>18.32</v>
      </c>
      <c r="W539" s="4">
        <f t="shared" si="206"/>
        <v>18.420000000000002</v>
      </c>
      <c r="X539" s="4">
        <f t="shared" si="207"/>
        <v>18.12</v>
      </c>
      <c r="Y539" s="4">
        <f t="shared" si="214"/>
        <v>0.30000000000000071</v>
      </c>
      <c r="Z539" s="2">
        <f>ROW()</f>
        <v>539</v>
      </c>
      <c r="AA539" t="b">
        <f t="shared" si="215"/>
        <v>1</v>
      </c>
      <c r="AB539" s="4">
        <f t="shared" si="208"/>
        <v>18.240000000000002</v>
      </c>
      <c r="AC539" s="4" t="e">
        <f t="shared" si="216"/>
        <v>#N/A</v>
      </c>
      <c r="AD539" t="b">
        <f t="shared" si="217"/>
        <v>1</v>
      </c>
      <c r="AE539" s="2">
        <v>2</v>
      </c>
      <c r="AF539" s="4">
        <f t="shared" si="218"/>
        <v>-0.15000000000000036</v>
      </c>
      <c r="AG539" s="4">
        <f t="shared" si="219"/>
        <v>0.15000000000000036</v>
      </c>
      <c r="AH539" s="4">
        <f t="shared" si="224"/>
        <v>0.125</v>
      </c>
      <c r="AI539" s="4" t="e">
        <f t="shared" si="220"/>
        <v>#N/A</v>
      </c>
      <c r="AJ539" s="2" t="str">
        <f t="shared" si="221"/>
        <v>August</v>
      </c>
      <c r="AK539" s="2" t="str">
        <f t="shared" si="222"/>
        <v>03</v>
      </c>
      <c r="AL539" s="81">
        <f t="shared" si="223"/>
        <v>3.4341203703703704</v>
      </c>
      <c r="AM539" s="81">
        <f>IF(AJ539='1Month'!$A$3,AL539,NA())</f>
        <v>3.4341203703703704</v>
      </c>
    </row>
    <row r="540" spans="1:39">
      <c r="A540" s="76">
        <v>43315</v>
      </c>
      <c r="B540" s="67">
        <v>0.43759259259259259</v>
      </c>
      <c r="C540" s="77">
        <v>43315</v>
      </c>
      <c r="D540" s="67">
        <v>0.14592592592592593</v>
      </c>
      <c r="E540" s="68">
        <v>11.2</v>
      </c>
      <c r="F540" s="68">
        <v>4.9400000000000004</v>
      </c>
      <c r="G540" s="69">
        <v>18.23</v>
      </c>
      <c r="I540" s="69">
        <v>-73.8</v>
      </c>
      <c r="J540" s="69">
        <v>50.569000000000003</v>
      </c>
      <c r="K540" s="70">
        <v>63.9</v>
      </c>
      <c r="L540" s="4">
        <f t="shared" si="200"/>
        <v>18.12</v>
      </c>
      <c r="M540" s="80">
        <f t="shared" si="201"/>
        <v>43315.437592592592</v>
      </c>
      <c r="N540">
        <f t="shared" si="202"/>
        <v>2458333.5</v>
      </c>
      <c r="O540">
        <f t="shared" si="203"/>
        <v>10.502222222222223</v>
      </c>
      <c r="P540">
        <f t="shared" si="209"/>
        <v>0.18585900068446271</v>
      </c>
      <c r="Q540">
        <f t="shared" si="210"/>
        <v>463.29949470585052</v>
      </c>
      <c r="R540">
        <f t="shared" si="211"/>
        <v>7.2994947058505204</v>
      </c>
      <c r="S540" s="10">
        <f t="shared" si="204"/>
        <v>23.862299105850521</v>
      </c>
      <c r="T540" s="4">
        <f t="shared" si="212"/>
        <v>18.306000000000001</v>
      </c>
      <c r="U540" s="4">
        <f t="shared" si="213"/>
        <v>0.11520000000000011</v>
      </c>
      <c r="V540" s="4">
        <f t="shared" si="205"/>
        <v>18.32</v>
      </c>
      <c r="W540" s="4">
        <f t="shared" si="206"/>
        <v>18.48</v>
      </c>
      <c r="X540" s="4">
        <f t="shared" si="207"/>
        <v>18.12</v>
      </c>
      <c r="Y540" s="4">
        <f t="shared" si="214"/>
        <v>0.35999999999999943</v>
      </c>
      <c r="Z540" s="2">
        <f>ROW()</f>
        <v>540</v>
      </c>
      <c r="AA540" t="b">
        <f t="shared" si="215"/>
        <v>1</v>
      </c>
      <c r="AB540" s="4">
        <f t="shared" si="208"/>
        <v>18.12</v>
      </c>
      <c r="AC540" s="4" t="e">
        <f t="shared" si="216"/>
        <v>#N/A</v>
      </c>
      <c r="AD540" t="b">
        <f t="shared" si="217"/>
        <v>1</v>
      </c>
      <c r="AE540" s="2">
        <v>2</v>
      </c>
      <c r="AF540" s="4">
        <f t="shared" si="218"/>
        <v>-0.17999999999999972</v>
      </c>
      <c r="AG540" s="4">
        <f t="shared" si="219"/>
        <v>0.17999999999999972</v>
      </c>
      <c r="AH540" s="4">
        <f t="shared" si="224"/>
        <v>0.11999999999999982</v>
      </c>
      <c r="AI540" s="4" t="e">
        <f t="shared" si="220"/>
        <v>#N/A</v>
      </c>
      <c r="AJ540" s="2" t="str">
        <f t="shared" si="221"/>
        <v>August</v>
      </c>
      <c r="AK540" s="2" t="str">
        <f t="shared" si="222"/>
        <v>03</v>
      </c>
      <c r="AL540" s="81">
        <f t="shared" si="223"/>
        <v>3.4375925925925928</v>
      </c>
      <c r="AM540" s="81">
        <f>IF(AJ540='1Month'!$A$3,AL540,NA())</f>
        <v>3.4375925925925928</v>
      </c>
    </row>
    <row r="541" spans="1:39">
      <c r="A541" s="76">
        <v>43315</v>
      </c>
      <c r="B541" s="67">
        <v>0.4410648148148148</v>
      </c>
      <c r="C541" s="77">
        <v>43315</v>
      </c>
      <c r="D541" s="67">
        <v>0.14939814814814814</v>
      </c>
      <c r="E541" s="68">
        <v>10.9</v>
      </c>
      <c r="F541" s="68">
        <v>4.9400000000000004</v>
      </c>
      <c r="G541" s="69">
        <v>18.38</v>
      </c>
      <c r="I541" s="69">
        <v>-73.900000000000006</v>
      </c>
      <c r="J541" s="69">
        <v>51.277999999999999</v>
      </c>
      <c r="K541" s="70">
        <v>63.9</v>
      </c>
      <c r="L541" s="4">
        <f t="shared" si="200"/>
        <v>18.27</v>
      </c>
      <c r="M541" s="80">
        <f t="shared" si="201"/>
        <v>43315.441064814811</v>
      </c>
      <c r="N541">
        <f t="shared" si="202"/>
        <v>2458333.5</v>
      </c>
      <c r="O541">
        <f t="shared" si="203"/>
        <v>10.585555555555555</v>
      </c>
      <c r="P541">
        <f t="shared" si="209"/>
        <v>0.18585900068446271</v>
      </c>
      <c r="Q541">
        <f t="shared" si="210"/>
        <v>463.38305619829219</v>
      </c>
      <c r="R541">
        <f t="shared" si="211"/>
        <v>7.3830561982921949</v>
      </c>
      <c r="S541" s="10">
        <f t="shared" si="204"/>
        <v>23.945860598292196</v>
      </c>
      <c r="T541" s="4">
        <f t="shared" si="212"/>
        <v>18.306000000000001</v>
      </c>
      <c r="U541" s="4">
        <f t="shared" si="213"/>
        <v>0.11520000000000011</v>
      </c>
      <c r="V541" s="4">
        <f t="shared" si="205"/>
        <v>18.255000000000003</v>
      </c>
      <c r="W541" s="4">
        <f t="shared" si="206"/>
        <v>18.48</v>
      </c>
      <c r="X541" s="4">
        <f t="shared" si="207"/>
        <v>18.12</v>
      </c>
      <c r="Y541" s="4">
        <f t="shared" si="214"/>
        <v>0.35999999999999943</v>
      </c>
      <c r="Z541" s="2">
        <f>ROW()</f>
        <v>541</v>
      </c>
      <c r="AA541" t="b">
        <f t="shared" si="215"/>
        <v>1</v>
      </c>
      <c r="AB541" s="4">
        <f t="shared" si="208"/>
        <v>18.27</v>
      </c>
      <c r="AC541" s="4" t="e">
        <f t="shared" si="216"/>
        <v>#N/A</v>
      </c>
      <c r="AD541" t="b">
        <f t="shared" si="217"/>
        <v>1</v>
      </c>
      <c r="AE541" s="2">
        <v>2</v>
      </c>
      <c r="AF541" s="4">
        <f t="shared" si="218"/>
        <v>-0.17999999999999972</v>
      </c>
      <c r="AG541" s="4">
        <f t="shared" si="219"/>
        <v>0.17999999999999972</v>
      </c>
      <c r="AH541" s="4">
        <f t="shared" si="224"/>
        <v>0.1466666666666662</v>
      </c>
      <c r="AI541" s="4" t="e">
        <f t="shared" si="220"/>
        <v>#N/A</v>
      </c>
      <c r="AJ541" s="2" t="str">
        <f t="shared" si="221"/>
        <v>August</v>
      </c>
      <c r="AK541" s="2" t="str">
        <f t="shared" si="222"/>
        <v>03</v>
      </c>
      <c r="AL541" s="81">
        <f t="shared" si="223"/>
        <v>3.4410648148148146</v>
      </c>
      <c r="AM541" s="81">
        <f>IF(AJ541='1Month'!$A$3,AL541,NA())</f>
        <v>3.4410648148148146</v>
      </c>
    </row>
    <row r="542" spans="1:39">
      <c r="A542" s="76">
        <v>43315</v>
      </c>
      <c r="B542" s="67">
        <v>0.44453703703703701</v>
      </c>
      <c r="C542" s="77">
        <v>43315</v>
      </c>
      <c r="D542" s="67">
        <v>0.15287037037037035</v>
      </c>
      <c r="E542" s="68">
        <v>10.9</v>
      </c>
      <c r="F542" s="68">
        <v>4.9400000000000004</v>
      </c>
      <c r="G542" s="69">
        <v>18.53</v>
      </c>
      <c r="I542" s="69">
        <v>-73.900000000000006</v>
      </c>
      <c r="J542" s="69">
        <v>51.968000000000004</v>
      </c>
      <c r="K542" s="70">
        <v>63.9</v>
      </c>
      <c r="L542" s="4">
        <f t="shared" si="200"/>
        <v>18.420000000000002</v>
      </c>
      <c r="M542" s="80">
        <f t="shared" si="201"/>
        <v>43315.444537037038</v>
      </c>
      <c r="N542">
        <f t="shared" si="202"/>
        <v>2458333.5</v>
      </c>
      <c r="O542">
        <f t="shared" si="203"/>
        <v>10.668888888888889</v>
      </c>
      <c r="P542">
        <f t="shared" si="209"/>
        <v>0.18585900068446271</v>
      </c>
      <c r="Q542">
        <f t="shared" si="210"/>
        <v>463.46661769073381</v>
      </c>
      <c r="R542">
        <f t="shared" si="211"/>
        <v>7.4666176907338127</v>
      </c>
      <c r="S542" s="10">
        <f t="shared" si="204"/>
        <v>2.9422090733812745E-2</v>
      </c>
      <c r="T542" s="4">
        <f t="shared" si="212"/>
        <v>18.302</v>
      </c>
      <c r="U542" s="4">
        <f t="shared" si="213"/>
        <v>0.11839999999999976</v>
      </c>
      <c r="V542" s="4">
        <f t="shared" si="205"/>
        <v>18.255000000000003</v>
      </c>
      <c r="W542" s="4">
        <f t="shared" si="206"/>
        <v>18.48</v>
      </c>
      <c r="X542" s="4">
        <f t="shared" si="207"/>
        <v>18.100000000000001</v>
      </c>
      <c r="Y542" s="4">
        <f t="shared" si="214"/>
        <v>0.37999999999999901</v>
      </c>
      <c r="Z542" s="2">
        <f>ROW()</f>
        <v>542</v>
      </c>
      <c r="AA542" t="b">
        <f t="shared" si="215"/>
        <v>1</v>
      </c>
      <c r="AB542" s="4">
        <f t="shared" si="208"/>
        <v>18.420000000000002</v>
      </c>
      <c r="AC542" s="4" t="e">
        <f t="shared" si="216"/>
        <v>#N/A</v>
      </c>
      <c r="AD542" t="b">
        <f t="shared" si="217"/>
        <v>1</v>
      </c>
      <c r="AE542" s="2">
        <v>2</v>
      </c>
      <c r="AF542" s="4">
        <f t="shared" si="218"/>
        <v>-0.1899999999999995</v>
      </c>
      <c r="AG542" s="4">
        <f t="shared" si="219"/>
        <v>0.1899999999999995</v>
      </c>
      <c r="AH542" s="4">
        <f t="shared" si="224"/>
        <v>0.18055555555555566</v>
      </c>
      <c r="AI542" s="4" t="e">
        <f t="shared" si="220"/>
        <v>#N/A</v>
      </c>
      <c r="AJ542" s="2" t="str">
        <f t="shared" si="221"/>
        <v>August</v>
      </c>
      <c r="AK542" s="2" t="str">
        <f t="shared" si="222"/>
        <v>03</v>
      </c>
      <c r="AL542" s="81">
        <f t="shared" si="223"/>
        <v>3.444537037037037</v>
      </c>
      <c r="AM542" s="81">
        <f>IF(AJ542='1Month'!$A$3,AL542,NA())</f>
        <v>3.444537037037037</v>
      </c>
    </row>
    <row r="543" spans="1:39">
      <c r="A543" s="76">
        <v>43315</v>
      </c>
      <c r="B543" s="67">
        <v>0.44800925925925927</v>
      </c>
      <c r="C543" s="77">
        <v>43315</v>
      </c>
      <c r="D543" s="67">
        <v>0.15634259259259259</v>
      </c>
      <c r="E543" s="68">
        <v>10.9</v>
      </c>
      <c r="F543" s="68">
        <v>4.9400000000000004</v>
      </c>
      <c r="G543" s="69">
        <v>18.59</v>
      </c>
      <c r="I543" s="69">
        <v>-74</v>
      </c>
      <c r="J543" s="69">
        <v>52.637999999999998</v>
      </c>
      <c r="K543" s="70">
        <v>63.8</v>
      </c>
      <c r="L543" s="4">
        <f t="shared" si="200"/>
        <v>18.48</v>
      </c>
      <c r="M543" s="80">
        <f t="shared" si="201"/>
        <v>43315.448009259257</v>
      </c>
      <c r="N543">
        <f t="shared" si="202"/>
        <v>2458333.5</v>
      </c>
      <c r="O543">
        <f t="shared" si="203"/>
        <v>10.752222222222223</v>
      </c>
      <c r="P543">
        <f t="shared" si="209"/>
        <v>0.18585900068446271</v>
      </c>
      <c r="Q543">
        <f t="shared" si="210"/>
        <v>463.55017918317549</v>
      </c>
      <c r="R543">
        <f t="shared" si="211"/>
        <v>7.5501791831754872</v>
      </c>
      <c r="S543" s="10">
        <f t="shared" si="204"/>
        <v>0.11298358317548729</v>
      </c>
      <c r="T543" s="4">
        <f t="shared" si="212"/>
        <v>18.272000000000002</v>
      </c>
      <c r="U543" s="4">
        <f t="shared" si="213"/>
        <v>0.14239999999999994</v>
      </c>
      <c r="V543" s="4">
        <f t="shared" si="205"/>
        <v>18.255000000000003</v>
      </c>
      <c r="W543" s="4">
        <f t="shared" si="206"/>
        <v>18.48</v>
      </c>
      <c r="X543" s="4">
        <f t="shared" si="207"/>
        <v>18.100000000000001</v>
      </c>
      <c r="Y543" s="4">
        <f t="shared" si="214"/>
        <v>0.37999999999999901</v>
      </c>
      <c r="Z543" s="2">
        <f>ROW()</f>
        <v>543</v>
      </c>
      <c r="AA543" t="b">
        <f t="shared" si="215"/>
        <v>1</v>
      </c>
      <c r="AB543" s="4">
        <f t="shared" si="208"/>
        <v>18.48</v>
      </c>
      <c r="AC543" s="4" t="e">
        <f t="shared" si="216"/>
        <v>#N/A</v>
      </c>
      <c r="AD543" t="b">
        <f t="shared" si="217"/>
        <v>1</v>
      </c>
      <c r="AE543" s="2">
        <v>2</v>
      </c>
      <c r="AF543" s="4">
        <f t="shared" si="218"/>
        <v>-0.1899999999999995</v>
      </c>
      <c r="AG543" s="4">
        <f t="shared" si="219"/>
        <v>0.1899999999999995</v>
      </c>
      <c r="AH543" s="4">
        <f t="shared" si="224"/>
        <v>0.18500000000000019</v>
      </c>
      <c r="AI543" s="4" t="e">
        <f t="shared" si="220"/>
        <v>#N/A</v>
      </c>
      <c r="AJ543" s="2" t="str">
        <f t="shared" si="221"/>
        <v>August</v>
      </c>
      <c r="AK543" s="2" t="str">
        <f t="shared" si="222"/>
        <v>03</v>
      </c>
      <c r="AL543" s="81">
        <f t="shared" si="223"/>
        <v>3.4480092592592593</v>
      </c>
      <c r="AM543" s="81">
        <f>IF(AJ543='1Month'!$A$3,AL543,NA())</f>
        <v>3.4480092592592593</v>
      </c>
    </row>
    <row r="544" spans="1:39">
      <c r="A544" s="76">
        <v>43315</v>
      </c>
      <c r="B544" s="67">
        <v>0.45148148148148143</v>
      </c>
      <c r="C544" s="77">
        <v>43315</v>
      </c>
      <c r="D544" s="67">
        <v>0.15981481481481483</v>
      </c>
      <c r="E544" s="68">
        <v>11.2</v>
      </c>
      <c r="F544" s="68">
        <v>4.9400000000000004</v>
      </c>
      <c r="G544" s="69">
        <v>18.350000000000001</v>
      </c>
      <c r="I544" s="69">
        <v>-74</v>
      </c>
      <c r="J544" s="69">
        <v>53.286000000000001</v>
      </c>
      <c r="K544" s="70">
        <v>63.8</v>
      </c>
      <c r="L544" s="4">
        <f t="shared" si="200"/>
        <v>18.240000000000002</v>
      </c>
      <c r="M544" s="80">
        <f t="shared" si="201"/>
        <v>43315.451481481483</v>
      </c>
      <c r="N544">
        <f t="shared" si="202"/>
        <v>2458333.5</v>
      </c>
      <c r="O544">
        <f t="shared" si="203"/>
        <v>10.835555555555555</v>
      </c>
      <c r="P544">
        <f t="shared" si="209"/>
        <v>0.18585900068446271</v>
      </c>
      <c r="Q544">
        <f t="shared" si="210"/>
        <v>463.63374067561716</v>
      </c>
      <c r="R544">
        <f t="shared" si="211"/>
        <v>7.6337406756171617</v>
      </c>
      <c r="S544" s="10">
        <f t="shared" si="204"/>
        <v>0.19654507561716184</v>
      </c>
      <c r="T544" s="4">
        <f t="shared" si="212"/>
        <v>18.167999999999999</v>
      </c>
      <c r="U544" s="4">
        <f t="shared" si="213"/>
        <v>0.15359999999999943</v>
      </c>
      <c r="V544" s="4">
        <f t="shared" si="205"/>
        <v>18.18</v>
      </c>
      <c r="W544" s="4">
        <f t="shared" si="206"/>
        <v>18.48</v>
      </c>
      <c r="X544" s="4">
        <f t="shared" si="207"/>
        <v>17.900000000000002</v>
      </c>
      <c r="Y544" s="4">
        <f t="shared" si="214"/>
        <v>0.57999999999999829</v>
      </c>
      <c r="Z544" s="2">
        <f>ROW()</f>
        <v>544</v>
      </c>
      <c r="AA544" t="b">
        <f t="shared" si="215"/>
        <v>1</v>
      </c>
      <c r="AB544" s="4">
        <f t="shared" si="208"/>
        <v>18.240000000000002</v>
      </c>
      <c r="AC544" s="4" t="e">
        <f t="shared" si="216"/>
        <v>#N/A</v>
      </c>
      <c r="AD544" t="b">
        <f t="shared" si="217"/>
        <v>1</v>
      </c>
      <c r="AE544" s="2">
        <v>2</v>
      </c>
      <c r="AF544" s="4">
        <f t="shared" si="218"/>
        <v>-0.28999999999999915</v>
      </c>
      <c r="AG544" s="4">
        <f t="shared" si="219"/>
        <v>0.28999999999999915</v>
      </c>
      <c r="AH544" s="4">
        <f t="shared" si="224"/>
        <v>0.2594444444444462</v>
      </c>
      <c r="AI544" s="4" t="e">
        <f t="shared" si="220"/>
        <v>#N/A</v>
      </c>
      <c r="AJ544" s="2" t="str">
        <f t="shared" si="221"/>
        <v>August</v>
      </c>
      <c r="AK544" s="2" t="str">
        <f t="shared" si="222"/>
        <v>03</v>
      </c>
      <c r="AL544" s="81">
        <f t="shared" si="223"/>
        <v>3.4514814814814816</v>
      </c>
      <c r="AM544" s="81">
        <f>IF(AJ544='1Month'!$A$3,AL544,NA())</f>
        <v>3.4514814814814816</v>
      </c>
    </row>
    <row r="545" spans="1:39">
      <c r="A545" s="76">
        <v>43315</v>
      </c>
      <c r="B545" s="67">
        <v>0.45495370370370369</v>
      </c>
      <c r="C545" s="77">
        <v>43315</v>
      </c>
      <c r="D545" s="67">
        <v>0.16328703703703704</v>
      </c>
      <c r="E545" s="68">
        <v>11.2</v>
      </c>
      <c r="F545" s="68">
        <v>4.9400000000000004</v>
      </c>
      <c r="G545" s="69">
        <v>18.21</v>
      </c>
      <c r="I545" s="69">
        <v>-74</v>
      </c>
      <c r="J545" s="69">
        <v>53.911000000000001</v>
      </c>
      <c r="K545" s="70">
        <v>63.8</v>
      </c>
      <c r="L545" s="4">
        <f t="shared" si="200"/>
        <v>18.100000000000001</v>
      </c>
      <c r="M545" s="80">
        <f t="shared" si="201"/>
        <v>43315.454953703702</v>
      </c>
      <c r="N545">
        <f t="shared" si="202"/>
        <v>2458333.5</v>
      </c>
      <c r="O545">
        <f t="shared" si="203"/>
        <v>10.918888888888889</v>
      </c>
      <c r="P545">
        <f t="shared" si="209"/>
        <v>0.18585900068446271</v>
      </c>
      <c r="Q545">
        <f t="shared" si="210"/>
        <v>463.71730216805884</v>
      </c>
      <c r="R545">
        <f t="shared" si="211"/>
        <v>7.7173021680588363</v>
      </c>
      <c r="S545" s="10">
        <f t="shared" si="204"/>
        <v>0.28010656805883638</v>
      </c>
      <c r="T545" s="4">
        <f t="shared" si="212"/>
        <v>17.994000000000003</v>
      </c>
      <c r="U545" s="4">
        <f t="shared" si="213"/>
        <v>0.1911999999999999</v>
      </c>
      <c r="V545" s="4">
        <f t="shared" si="205"/>
        <v>18.11</v>
      </c>
      <c r="W545" s="4">
        <f t="shared" si="206"/>
        <v>18.48</v>
      </c>
      <c r="X545" s="4">
        <f t="shared" si="207"/>
        <v>17.61</v>
      </c>
      <c r="Y545" s="4">
        <f t="shared" si="214"/>
        <v>0.87000000000000099</v>
      </c>
      <c r="Z545" s="2">
        <f>ROW()</f>
        <v>545</v>
      </c>
      <c r="AA545" t="b">
        <f t="shared" si="215"/>
        <v>1</v>
      </c>
      <c r="AB545" s="4">
        <f t="shared" si="208"/>
        <v>18.100000000000001</v>
      </c>
      <c r="AC545" s="4" t="e">
        <f t="shared" si="216"/>
        <v>#N/A</v>
      </c>
      <c r="AD545" t="b">
        <f t="shared" si="217"/>
        <v>1</v>
      </c>
      <c r="AE545" s="2">
        <v>2</v>
      </c>
      <c r="AF545" s="4">
        <f t="shared" si="218"/>
        <v>-0.4350000000000005</v>
      </c>
      <c r="AG545" s="4">
        <f t="shared" si="219"/>
        <v>0.4350000000000005</v>
      </c>
      <c r="AH545" s="4">
        <f t="shared" si="224"/>
        <v>0.25472222222222357</v>
      </c>
      <c r="AI545" s="4" t="e">
        <f t="shared" si="220"/>
        <v>#N/A</v>
      </c>
      <c r="AJ545" s="2" t="str">
        <f t="shared" si="221"/>
        <v>August</v>
      </c>
      <c r="AK545" s="2" t="str">
        <f t="shared" si="222"/>
        <v>03</v>
      </c>
      <c r="AL545" s="81">
        <f t="shared" si="223"/>
        <v>3.4549537037037039</v>
      </c>
      <c r="AM545" s="81">
        <f>IF(AJ545='1Month'!$A$3,AL545,NA())</f>
        <v>3.4549537037037039</v>
      </c>
    </row>
    <row r="546" spans="1:39">
      <c r="A546" s="76">
        <v>43315</v>
      </c>
      <c r="B546" s="67">
        <v>0.45842592592592596</v>
      </c>
      <c r="C546" s="77">
        <v>43315</v>
      </c>
      <c r="D546" s="67">
        <v>0.16675925925925927</v>
      </c>
      <c r="E546" s="68">
        <v>10.9</v>
      </c>
      <c r="F546" s="68">
        <v>4.9400000000000004</v>
      </c>
      <c r="G546" s="69">
        <v>18.23</v>
      </c>
      <c r="I546" s="69">
        <v>-74.099999999999994</v>
      </c>
      <c r="J546" s="69">
        <v>54.512999999999998</v>
      </c>
      <c r="K546" s="70">
        <v>63.7</v>
      </c>
      <c r="L546" s="4">
        <f t="shared" si="200"/>
        <v>18.12</v>
      </c>
      <c r="M546" s="80">
        <f t="shared" si="201"/>
        <v>43315.458425925928</v>
      </c>
      <c r="N546">
        <f t="shared" si="202"/>
        <v>2458333.5</v>
      </c>
      <c r="O546">
        <f t="shared" si="203"/>
        <v>11.002222222222223</v>
      </c>
      <c r="P546">
        <f t="shared" si="209"/>
        <v>0.18585900068446271</v>
      </c>
      <c r="Q546">
        <f t="shared" si="210"/>
        <v>463.80086366050051</v>
      </c>
      <c r="R546">
        <f t="shared" si="211"/>
        <v>7.8008636605005108</v>
      </c>
      <c r="S546" s="10">
        <f t="shared" si="204"/>
        <v>0.36366806050051093</v>
      </c>
      <c r="T546" s="4">
        <f t="shared" si="212"/>
        <v>17.936</v>
      </c>
      <c r="U546" s="4">
        <f t="shared" si="213"/>
        <v>0.14480000000000004</v>
      </c>
      <c r="V546" s="4">
        <f t="shared" si="205"/>
        <v>18.024999999999999</v>
      </c>
      <c r="W546" s="4">
        <f t="shared" si="206"/>
        <v>18.240000000000002</v>
      </c>
      <c r="X546" s="4">
        <f t="shared" si="207"/>
        <v>17.61</v>
      </c>
      <c r="Y546" s="4">
        <f t="shared" si="214"/>
        <v>0.63000000000000256</v>
      </c>
      <c r="Z546" s="2">
        <f>ROW()</f>
        <v>546</v>
      </c>
      <c r="AA546" t="b">
        <f t="shared" si="215"/>
        <v>1</v>
      </c>
      <c r="AB546" s="4">
        <f t="shared" si="208"/>
        <v>18.12</v>
      </c>
      <c r="AC546" s="4" t="e">
        <f t="shared" si="216"/>
        <v>#N/A</v>
      </c>
      <c r="AD546" t="b">
        <f t="shared" si="217"/>
        <v>1</v>
      </c>
      <c r="AE546" s="2">
        <v>2</v>
      </c>
      <c r="AF546" s="4">
        <f t="shared" si="218"/>
        <v>-0.31500000000000128</v>
      </c>
      <c r="AG546" s="4">
        <f t="shared" si="219"/>
        <v>0.31500000000000128</v>
      </c>
      <c r="AH546" s="4">
        <f t="shared" si="224"/>
        <v>0.32500000000000046</v>
      </c>
      <c r="AI546" s="4" t="e">
        <f t="shared" si="220"/>
        <v>#N/A</v>
      </c>
      <c r="AJ546" s="2" t="str">
        <f t="shared" si="221"/>
        <v>August</v>
      </c>
      <c r="AK546" s="2" t="str">
        <f t="shared" si="222"/>
        <v>03</v>
      </c>
      <c r="AL546" s="81">
        <f t="shared" si="223"/>
        <v>3.4584259259259258</v>
      </c>
      <c r="AM546" s="81">
        <f>IF(AJ546='1Month'!$A$3,AL546,NA())</f>
        <v>3.4584259259259258</v>
      </c>
    </row>
    <row r="547" spans="1:39">
      <c r="A547" s="76">
        <v>43315</v>
      </c>
      <c r="B547" s="67">
        <v>0.46189814814814811</v>
      </c>
      <c r="C547" s="77">
        <v>43315</v>
      </c>
      <c r="D547" s="67">
        <v>0.17023148148148148</v>
      </c>
      <c r="E547" s="68">
        <v>10.9</v>
      </c>
      <c r="F547" s="68">
        <v>4.9400000000000004</v>
      </c>
      <c r="G547" s="69">
        <v>18.010000000000002</v>
      </c>
      <c r="I547" s="69">
        <v>-74.099999999999994</v>
      </c>
      <c r="J547" s="69">
        <v>55.088999999999999</v>
      </c>
      <c r="K547" s="70">
        <v>63.7</v>
      </c>
      <c r="L547" s="4">
        <f t="shared" si="200"/>
        <v>17.900000000000002</v>
      </c>
      <c r="M547" s="80">
        <f t="shared" si="201"/>
        <v>43315.461898148147</v>
      </c>
      <c r="N547">
        <f t="shared" si="202"/>
        <v>2458333.5</v>
      </c>
      <c r="O547">
        <f t="shared" si="203"/>
        <v>11.085555555555555</v>
      </c>
      <c r="P547">
        <f t="shared" si="209"/>
        <v>0.18585900068446271</v>
      </c>
      <c r="Q547">
        <f t="shared" si="210"/>
        <v>463.88442515294219</v>
      </c>
      <c r="R547">
        <f t="shared" si="211"/>
        <v>7.8844251529421854</v>
      </c>
      <c r="S547" s="10">
        <f t="shared" si="204"/>
        <v>0.44722955294218547</v>
      </c>
      <c r="T547" s="4">
        <f t="shared" si="212"/>
        <v>17.756</v>
      </c>
      <c r="U547" s="4">
        <f t="shared" si="213"/>
        <v>0.28080000000000072</v>
      </c>
      <c r="V547" s="4">
        <f t="shared" si="205"/>
        <v>17.925000000000001</v>
      </c>
      <c r="W547" s="4">
        <f t="shared" si="206"/>
        <v>18.12</v>
      </c>
      <c r="X547" s="4">
        <f t="shared" si="207"/>
        <v>17.2</v>
      </c>
      <c r="Y547" s="4">
        <f t="shared" si="214"/>
        <v>0.92000000000000171</v>
      </c>
      <c r="Z547" s="2">
        <f>ROW()</f>
        <v>547</v>
      </c>
      <c r="AA547" t="b">
        <f t="shared" si="215"/>
        <v>1</v>
      </c>
      <c r="AB547" s="4">
        <f t="shared" si="208"/>
        <v>17.900000000000002</v>
      </c>
      <c r="AC547" s="4" t="e">
        <f t="shared" si="216"/>
        <v>#N/A</v>
      </c>
      <c r="AD547" t="b">
        <f t="shared" si="217"/>
        <v>1</v>
      </c>
      <c r="AE547" s="2">
        <v>2</v>
      </c>
      <c r="AF547" s="4">
        <f t="shared" si="218"/>
        <v>-0.46000000000000085</v>
      </c>
      <c r="AG547" s="4">
        <f t="shared" si="219"/>
        <v>0.46000000000000085</v>
      </c>
      <c r="AH547" s="4">
        <f t="shared" si="224"/>
        <v>0.39555555555555583</v>
      </c>
      <c r="AI547" s="4" t="e">
        <f t="shared" si="220"/>
        <v>#N/A</v>
      </c>
      <c r="AJ547" s="2" t="str">
        <f t="shared" si="221"/>
        <v>August</v>
      </c>
      <c r="AK547" s="2" t="str">
        <f t="shared" si="222"/>
        <v>03</v>
      </c>
      <c r="AL547" s="81">
        <f t="shared" si="223"/>
        <v>3.4618981481481481</v>
      </c>
      <c r="AM547" s="81">
        <f>IF(AJ547='1Month'!$A$3,AL547,NA())</f>
        <v>3.4618981481481481</v>
      </c>
    </row>
    <row r="548" spans="1:39">
      <c r="A548" s="76">
        <v>43315</v>
      </c>
      <c r="B548" s="67">
        <v>0.46537037037037038</v>
      </c>
      <c r="C548" s="77">
        <v>43315</v>
      </c>
      <c r="D548" s="67">
        <v>0.17370370370370369</v>
      </c>
      <c r="E548" s="68">
        <v>10.9</v>
      </c>
      <c r="F548" s="68">
        <v>4.9400000000000004</v>
      </c>
      <c r="G548" s="69">
        <v>17.72</v>
      </c>
      <c r="I548" s="69">
        <v>-74.2</v>
      </c>
      <c r="J548" s="69">
        <v>55.637999999999998</v>
      </c>
      <c r="K548" s="70">
        <v>63.6</v>
      </c>
      <c r="L548" s="4">
        <f t="shared" si="200"/>
        <v>17.61</v>
      </c>
      <c r="M548" s="80">
        <f t="shared" si="201"/>
        <v>43315.465370370373</v>
      </c>
      <c r="N548">
        <f t="shared" si="202"/>
        <v>2458333.5</v>
      </c>
      <c r="O548">
        <f t="shared" si="203"/>
        <v>11.168888888888889</v>
      </c>
      <c r="P548">
        <f t="shared" si="209"/>
        <v>0.18585900068446271</v>
      </c>
      <c r="Q548">
        <f t="shared" si="210"/>
        <v>463.96798664538386</v>
      </c>
      <c r="R548">
        <f t="shared" si="211"/>
        <v>7.9679866453838599</v>
      </c>
      <c r="S548" s="10">
        <f t="shared" si="204"/>
        <v>0.53079104538386002</v>
      </c>
      <c r="T548" s="4">
        <f t="shared" si="212"/>
        <v>17.726000000000003</v>
      </c>
      <c r="U548" s="4">
        <f t="shared" si="213"/>
        <v>0.25679999999999981</v>
      </c>
      <c r="V548" s="4">
        <f t="shared" si="205"/>
        <v>17.925000000000001</v>
      </c>
      <c r="W548" s="4">
        <f t="shared" si="206"/>
        <v>18.12</v>
      </c>
      <c r="X548" s="4">
        <f t="shared" si="207"/>
        <v>17.2</v>
      </c>
      <c r="Y548" s="4">
        <f t="shared" si="214"/>
        <v>0.92000000000000171</v>
      </c>
      <c r="Z548" s="2">
        <f>ROW()</f>
        <v>548</v>
      </c>
      <c r="AA548" t="b">
        <f t="shared" si="215"/>
        <v>1</v>
      </c>
      <c r="AB548" s="4">
        <f t="shared" si="208"/>
        <v>17.61</v>
      </c>
      <c r="AC548" s="4" t="e">
        <f t="shared" si="216"/>
        <v>#N/A</v>
      </c>
      <c r="AD548" t="b">
        <f t="shared" si="217"/>
        <v>1</v>
      </c>
      <c r="AE548" s="2">
        <v>2</v>
      </c>
      <c r="AF548" s="4">
        <f t="shared" si="218"/>
        <v>-0.46000000000000085</v>
      </c>
      <c r="AG548" s="4">
        <f t="shared" si="219"/>
        <v>0.46000000000000085</v>
      </c>
      <c r="AH548" s="4">
        <f t="shared" si="224"/>
        <v>0.44069444444444478</v>
      </c>
      <c r="AI548" s="4" t="e">
        <f t="shared" si="220"/>
        <v>#N/A</v>
      </c>
      <c r="AJ548" s="2" t="str">
        <f t="shared" si="221"/>
        <v>August</v>
      </c>
      <c r="AK548" s="2" t="str">
        <f t="shared" si="222"/>
        <v>03</v>
      </c>
      <c r="AL548" s="81">
        <f t="shared" si="223"/>
        <v>3.4653703703703704</v>
      </c>
      <c r="AM548" s="81">
        <f>IF(AJ548='1Month'!$A$3,AL548,NA())</f>
        <v>3.4653703703703704</v>
      </c>
    </row>
    <row r="549" spans="1:39">
      <c r="A549" s="76">
        <v>43315</v>
      </c>
      <c r="B549" s="67">
        <v>0.46884259259259259</v>
      </c>
      <c r="C549" s="77">
        <v>43315</v>
      </c>
      <c r="D549" s="67">
        <v>0.17717592592592593</v>
      </c>
      <c r="E549" s="68">
        <v>10.6</v>
      </c>
      <c r="F549" s="68">
        <v>4.9400000000000004</v>
      </c>
      <c r="G549" s="69">
        <v>18.059999999999999</v>
      </c>
      <c r="I549" s="69">
        <v>-74.2</v>
      </c>
      <c r="J549" s="69">
        <v>56.16</v>
      </c>
      <c r="K549" s="70">
        <v>63.6</v>
      </c>
      <c r="L549" s="4">
        <f t="shared" si="200"/>
        <v>17.95</v>
      </c>
      <c r="M549" s="80">
        <f t="shared" si="201"/>
        <v>43315.468842592592</v>
      </c>
      <c r="N549">
        <f t="shared" si="202"/>
        <v>2458333.5</v>
      </c>
      <c r="O549">
        <f t="shared" si="203"/>
        <v>11.252222222222223</v>
      </c>
      <c r="P549">
        <f t="shared" si="209"/>
        <v>0.18585900068446271</v>
      </c>
      <c r="Q549">
        <f t="shared" si="210"/>
        <v>464.05154813782553</v>
      </c>
      <c r="R549">
        <f t="shared" si="211"/>
        <v>8.0515481378255345</v>
      </c>
      <c r="S549" s="10">
        <f t="shared" si="204"/>
        <v>0.61435253782553456</v>
      </c>
      <c r="T549" s="4">
        <f t="shared" si="212"/>
        <v>17.574000000000002</v>
      </c>
      <c r="U549" s="4">
        <f t="shared" si="213"/>
        <v>0.32319999999999921</v>
      </c>
      <c r="V549" s="4">
        <f t="shared" si="205"/>
        <v>17.755000000000003</v>
      </c>
      <c r="W549" s="4">
        <f t="shared" si="206"/>
        <v>17.97</v>
      </c>
      <c r="X549" s="4">
        <f t="shared" si="207"/>
        <v>17.14</v>
      </c>
      <c r="Y549" s="4">
        <f t="shared" si="214"/>
        <v>0.82999999999999829</v>
      </c>
      <c r="Z549" s="2">
        <f>ROW()</f>
        <v>549</v>
      </c>
      <c r="AA549" t="b">
        <f t="shared" si="215"/>
        <v>1</v>
      </c>
      <c r="AB549" s="4">
        <f t="shared" si="208"/>
        <v>17.95</v>
      </c>
      <c r="AC549" s="4" t="e">
        <f t="shared" si="216"/>
        <v>#N/A</v>
      </c>
      <c r="AD549" t="b">
        <f t="shared" si="217"/>
        <v>1</v>
      </c>
      <c r="AE549" s="2">
        <v>2</v>
      </c>
      <c r="AF549" s="4">
        <f t="shared" si="218"/>
        <v>-0.41499999999999915</v>
      </c>
      <c r="AG549" s="4">
        <f t="shared" si="219"/>
        <v>0.41499999999999915</v>
      </c>
      <c r="AH549" s="4">
        <f t="shared" si="224"/>
        <v>0.45611111111111047</v>
      </c>
      <c r="AI549" s="4" t="e">
        <f t="shared" si="220"/>
        <v>#N/A</v>
      </c>
      <c r="AJ549" s="2" t="str">
        <f t="shared" si="221"/>
        <v>August</v>
      </c>
      <c r="AK549" s="2" t="str">
        <f t="shared" si="222"/>
        <v>03</v>
      </c>
      <c r="AL549" s="81">
        <f t="shared" si="223"/>
        <v>3.4688425925925928</v>
      </c>
      <c r="AM549" s="81">
        <f>IF(AJ549='1Month'!$A$3,AL549,NA())</f>
        <v>3.4688425925925928</v>
      </c>
    </row>
    <row r="550" spans="1:39">
      <c r="A550" s="76">
        <v>43315</v>
      </c>
      <c r="B550" s="67">
        <v>0.4723148148148148</v>
      </c>
      <c r="C550" s="77">
        <v>43315</v>
      </c>
      <c r="D550" s="67">
        <v>0.18064814814814814</v>
      </c>
      <c r="E550" s="68">
        <v>10.6</v>
      </c>
      <c r="F550" s="68">
        <v>4.9400000000000004</v>
      </c>
      <c r="G550" s="69">
        <v>17.309999999999999</v>
      </c>
      <c r="I550" s="69">
        <v>-74.2</v>
      </c>
      <c r="J550" s="69">
        <v>56.652000000000001</v>
      </c>
      <c r="K550" s="70">
        <v>63.6</v>
      </c>
      <c r="L550" s="4">
        <f t="shared" si="200"/>
        <v>17.2</v>
      </c>
      <c r="M550" s="80">
        <f t="shared" si="201"/>
        <v>43315.472314814811</v>
      </c>
      <c r="N550">
        <f t="shared" si="202"/>
        <v>2458333.5</v>
      </c>
      <c r="O550">
        <f t="shared" si="203"/>
        <v>11.335555555555555</v>
      </c>
      <c r="P550">
        <f t="shared" si="209"/>
        <v>0.18585900068446271</v>
      </c>
      <c r="Q550">
        <f t="shared" si="210"/>
        <v>464.13510963026715</v>
      </c>
      <c r="R550">
        <f t="shared" si="211"/>
        <v>8.1351096302671522</v>
      </c>
      <c r="S550" s="10">
        <f t="shared" si="204"/>
        <v>0.69791403026715226</v>
      </c>
      <c r="T550" s="4">
        <f t="shared" si="212"/>
        <v>17.467999999999996</v>
      </c>
      <c r="U550" s="4">
        <f t="shared" si="213"/>
        <v>0.39359999999999856</v>
      </c>
      <c r="V550" s="4">
        <f t="shared" si="205"/>
        <v>17.405000000000001</v>
      </c>
      <c r="W550" s="4">
        <f t="shared" si="206"/>
        <v>17.97</v>
      </c>
      <c r="X550" s="4">
        <f t="shared" si="207"/>
        <v>17.080000000000002</v>
      </c>
      <c r="Y550" s="4">
        <f t="shared" si="214"/>
        <v>0.88999999999999702</v>
      </c>
      <c r="Z550" s="2">
        <f>ROW()</f>
        <v>550</v>
      </c>
      <c r="AA550" t="b">
        <f t="shared" si="215"/>
        <v>1</v>
      </c>
      <c r="AB550" s="4">
        <f t="shared" si="208"/>
        <v>17.2</v>
      </c>
      <c r="AC550" s="4" t="e">
        <f t="shared" si="216"/>
        <v>#N/A</v>
      </c>
      <c r="AD550" t="b">
        <f t="shared" si="217"/>
        <v>1</v>
      </c>
      <c r="AE550" s="2">
        <v>2</v>
      </c>
      <c r="AF550" s="4">
        <f t="shared" si="218"/>
        <v>-0.44499999999999851</v>
      </c>
      <c r="AG550" s="4">
        <f t="shared" si="219"/>
        <v>0.44499999999999851</v>
      </c>
      <c r="AH550" s="4">
        <f t="shared" si="224"/>
        <v>0.48666666666666636</v>
      </c>
      <c r="AI550" s="4" t="e">
        <f t="shared" si="220"/>
        <v>#N/A</v>
      </c>
      <c r="AJ550" s="2" t="str">
        <f t="shared" si="221"/>
        <v>August</v>
      </c>
      <c r="AK550" s="2" t="str">
        <f t="shared" si="222"/>
        <v>03</v>
      </c>
      <c r="AL550" s="81">
        <f t="shared" si="223"/>
        <v>3.4723148148148146</v>
      </c>
      <c r="AM550" s="81">
        <f>IF(AJ550='1Month'!$A$3,AL550,NA())</f>
        <v>3.4723148148148146</v>
      </c>
    </row>
    <row r="551" spans="1:39">
      <c r="A551" s="76">
        <v>43315</v>
      </c>
      <c r="B551" s="67">
        <v>0.47578703703703701</v>
      </c>
      <c r="C551" s="77">
        <v>43315</v>
      </c>
      <c r="D551" s="67">
        <v>0.18412037037037035</v>
      </c>
      <c r="E551" s="68">
        <v>10.6</v>
      </c>
      <c r="F551" s="68">
        <v>4.9400000000000004</v>
      </c>
      <c r="G551" s="69">
        <v>18.079999999999998</v>
      </c>
      <c r="I551" s="69">
        <v>-74.3</v>
      </c>
      <c r="J551" s="69">
        <v>57.113999999999997</v>
      </c>
      <c r="K551" s="70">
        <v>63.5</v>
      </c>
      <c r="L551" s="4">
        <f t="shared" si="200"/>
        <v>17.97</v>
      </c>
      <c r="M551" s="80">
        <f t="shared" si="201"/>
        <v>43315.475787037038</v>
      </c>
      <c r="N551">
        <f t="shared" si="202"/>
        <v>2458333.5</v>
      </c>
      <c r="O551">
        <f t="shared" si="203"/>
        <v>11.418888888888889</v>
      </c>
      <c r="P551">
        <f t="shared" si="209"/>
        <v>0.18585900068446271</v>
      </c>
      <c r="Q551">
        <f t="shared" si="210"/>
        <v>464.21867112270883</v>
      </c>
      <c r="R551">
        <f t="shared" si="211"/>
        <v>8.2186711227088267</v>
      </c>
      <c r="S551" s="10">
        <f t="shared" si="204"/>
        <v>0.78147552270882681</v>
      </c>
      <c r="T551" s="4">
        <f t="shared" si="212"/>
        <v>17.274000000000001</v>
      </c>
      <c r="U551" s="4">
        <f t="shared" si="213"/>
        <v>0.27839999999999987</v>
      </c>
      <c r="V551" s="4">
        <f t="shared" si="205"/>
        <v>17.170000000000002</v>
      </c>
      <c r="W551" s="4">
        <f t="shared" si="206"/>
        <v>17.97</v>
      </c>
      <c r="X551" s="4">
        <f t="shared" si="207"/>
        <v>16.98</v>
      </c>
      <c r="Y551" s="4">
        <f t="shared" si="214"/>
        <v>0.98999999999999844</v>
      </c>
      <c r="Z551" s="2">
        <f>ROW()</f>
        <v>551</v>
      </c>
      <c r="AA551" t="b">
        <f t="shared" si="215"/>
        <v>1</v>
      </c>
      <c r="AB551" s="4">
        <f t="shared" si="208"/>
        <v>17.97</v>
      </c>
      <c r="AC551" s="4" t="e">
        <f t="shared" si="216"/>
        <v>#N/A</v>
      </c>
      <c r="AD551" t="b">
        <f t="shared" si="217"/>
        <v>1</v>
      </c>
      <c r="AE551" s="2">
        <v>2</v>
      </c>
      <c r="AF551" s="4">
        <f t="shared" si="218"/>
        <v>-0.49499999999999922</v>
      </c>
      <c r="AG551" s="4">
        <f t="shared" si="219"/>
        <v>0.49499999999999922</v>
      </c>
      <c r="AH551" s="4">
        <f t="shared" si="224"/>
        <v>0.51666666666666661</v>
      </c>
      <c r="AI551" s="4" t="e">
        <f t="shared" si="220"/>
        <v>#N/A</v>
      </c>
      <c r="AJ551" s="2" t="str">
        <f t="shared" si="221"/>
        <v>August</v>
      </c>
      <c r="AK551" s="2" t="str">
        <f t="shared" si="222"/>
        <v>03</v>
      </c>
      <c r="AL551" s="81">
        <f t="shared" si="223"/>
        <v>3.475787037037037</v>
      </c>
      <c r="AM551" s="81">
        <f>IF(AJ551='1Month'!$A$3,AL551,NA())</f>
        <v>3.475787037037037</v>
      </c>
    </row>
    <row r="552" spans="1:39">
      <c r="A552" s="76">
        <v>43315</v>
      </c>
      <c r="B552" s="67">
        <v>0.47925925925925927</v>
      </c>
      <c r="C552" s="77">
        <v>43315</v>
      </c>
      <c r="D552" s="67">
        <v>0.18759259259259262</v>
      </c>
      <c r="E552" s="68">
        <v>10.6</v>
      </c>
      <c r="F552" s="68">
        <v>4.9400000000000004</v>
      </c>
      <c r="G552" s="69">
        <v>17.25</v>
      </c>
      <c r="I552" s="69">
        <v>-74.3</v>
      </c>
      <c r="J552" s="69">
        <v>57.542999999999999</v>
      </c>
      <c r="K552" s="70">
        <v>63.5</v>
      </c>
      <c r="L552" s="4">
        <f t="shared" si="200"/>
        <v>17.14</v>
      </c>
      <c r="M552" s="80">
        <f t="shared" si="201"/>
        <v>43315.479259259257</v>
      </c>
      <c r="N552">
        <f t="shared" si="202"/>
        <v>2458333.5</v>
      </c>
      <c r="O552">
        <f t="shared" si="203"/>
        <v>11.502222222222223</v>
      </c>
      <c r="P552">
        <f t="shared" si="209"/>
        <v>0.18585900068446271</v>
      </c>
      <c r="Q552">
        <f t="shared" si="210"/>
        <v>464.3022326151505</v>
      </c>
      <c r="R552">
        <f t="shared" si="211"/>
        <v>8.3022326151505013</v>
      </c>
      <c r="S552" s="10">
        <f t="shared" si="204"/>
        <v>0.86503701515050135</v>
      </c>
      <c r="T552" s="4">
        <f t="shared" si="212"/>
        <v>17.2</v>
      </c>
      <c r="U552" s="4">
        <f t="shared" si="213"/>
        <v>0.30799999999999839</v>
      </c>
      <c r="V552" s="4">
        <f t="shared" si="205"/>
        <v>17.11</v>
      </c>
      <c r="W552" s="4">
        <f t="shared" si="206"/>
        <v>17.97</v>
      </c>
      <c r="X552" s="4">
        <f t="shared" si="207"/>
        <v>16.830000000000002</v>
      </c>
      <c r="Y552" s="4">
        <f t="shared" si="214"/>
        <v>1.139999999999997</v>
      </c>
      <c r="Z552" s="2">
        <f>ROW()</f>
        <v>552</v>
      </c>
      <c r="AA552" t="b">
        <f t="shared" si="215"/>
        <v>1</v>
      </c>
      <c r="AB552" s="4">
        <f t="shared" si="208"/>
        <v>17.14</v>
      </c>
      <c r="AC552" s="4" t="e">
        <f t="shared" si="216"/>
        <v>#N/A</v>
      </c>
      <c r="AD552" t="b">
        <f t="shared" si="217"/>
        <v>1</v>
      </c>
      <c r="AE552" s="2">
        <v>2</v>
      </c>
      <c r="AF552" s="4">
        <f t="shared" si="218"/>
        <v>-0.56999999999999851</v>
      </c>
      <c r="AG552" s="4">
        <f t="shared" si="219"/>
        <v>0.56999999999999851</v>
      </c>
      <c r="AH552" s="4">
        <f t="shared" si="224"/>
        <v>0.59402777777777704</v>
      </c>
      <c r="AI552" s="4" t="e">
        <f t="shared" si="220"/>
        <v>#N/A</v>
      </c>
      <c r="AJ552" s="2" t="str">
        <f t="shared" si="221"/>
        <v>August</v>
      </c>
      <c r="AK552" s="2" t="str">
        <f t="shared" si="222"/>
        <v>03</v>
      </c>
      <c r="AL552" s="81">
        <f t="shared" si="223"/>
        <v>3.4792592592592593</v>
      </c>
      <c r="AM552" s="81">
        <f>IF(AJ552='1Month'!$A$3,AL552,NA())</f>
        <v>3.4792592592592593</v>
      </c>
    </row>
    <row r="553" spans="1:39">
      <c r="A553" s="76">
        <v>43315</v>
      </c>
      <c r="B553" s="67">
        <v>0.48273148148148143</v>
      </c>
      <c r="C553" s="77">
        <v>43315</v>
      </c>
      <c r="D553" s="67">
        <v>0.19106481481481483</v>
      </c>
      <c r="E553" s="68">
        <v>10.3</v>
      </c>
      <c r="F553" s="68">
        <v>4.9400000000000004</v>
      </c>
      <c r="G553" s="69">
        <v>17.190000000000001</v>
      </c>
      <c r="I553" s="69">
        <v>-74.400000000000006</v>
      </c>
      <c r="J553" s="69">
        <v>57.94</v>
      </c>
      <c r="K553" s="70">
        <v>63.5</v>
      </c>
      <c r="L553" s="4">
        <f t="shared" si="200"/>
        <v>17.080000000000002</v>
      </c>
      <c r="M553" s="80">
        <f t="shared" si="201"/>
        <v>43315.482731481483</v>
      </c>
      <c r="N553">
        <f t="shared" si="202"/>
        <v>2458333.5</v>
      </c>
      <c r="O553">
        <f t="shared" si="203"/>
        <v>11.585555555555555</v>
      </c>
      <c r="P553">
        <f t="shared" si="209"/>
        <v>0.18585900068446271</v>
      </c>
      <c r="Q553">
        <f t="shared" si="210"/>
        <v>464.38579410759218</v>
      </c>
      <c r="R553">
        <f t="shared" si="211"/>
        <v>8.3857941075921758</v>
      </c>
      <c r="S553" s="10">
        <f t="shared" si="204"/>
        <v>0.9485985075921759</v>
      </c>
      <c r="T553" s="4">
        <f t="shared" si="212"/>
        <v>16.922000000000001</v>
      </c>
      <c r="U553" s="4">
        <f t="shared" si="213"/>
        <v>0.1735999999999997</v>
      </c>
      <c r="V553" s="4">
        <f t="shared" si="205"/>
        <v>17.03</v>
      </c>
      <c r="W553" s="4">
        <f t="shared" si="206"/>
        <v>17.97</v>
      </c>
      <c r="X553" s="4">
        <f t="shared" si="207"/>
        <v>16.580000000000002</v>
      </c>
      <c r="Y553" s="4">
        <f t="shared" si="214"/>
        <v>1.389999999999997</v>
      </c>
      <c r="Z553" s="2">
        <f>ROW()</f>
        <v>553</v>
      </c>
      <c r="AA553" t="b">
        <f t="shared" si="215"/>
        <v>1</v>
      </c>
      <c r="AB553" s="4">
        <f t="shared" si="208"/>
        <v>17.080000000000002</v>
      </c>
      <c r="AC553" s="4" t="e">
        <f t="shared" si="216"/>
        <v>#N/A</v>
      </c>
      <c r="AD553" t="b">
        <f t="shared" si="217"/>
        <v>1</v>
      </c>
      <c r="AE553" s="2">
        <v>2</v>
      </c>
      <c r="AF553" s="4">
        <f t="shared" si="218"/>
        <v>-0.69499999999999851</v>
      </c>
      <c r="AG553" s="4">
        <f t="shared" si="219"/>
        <v>0.69499999999999851</v>
      </c>
      <c r="AH553" s="4">
        <f t="shared" si="224"/>
        <v>0.67208333333333192</v>
      </c>
      <c r="AI553" s="4" t="e">
        <f t="shared" si="220"/>
        <v>#N/A</v>
      </c>
      <c r="AJ553" s="2" t="str">
        <f t="shared" si="221"/>
        <v>August</v>
      </c>
      <c r="AK553" s="2" t="str">
        <f t="shared" si="222"/>
        <v>03</v>
      </c>
      <c r="AL553" s="81">
        <f t="shared" si="223"/>
        <v>3.4827314814814816</v>
      </c>
      <c r="AM553" s="81">
        <f>IF(AJ553='1Month'!$A$3,AL553,NA())</f>
        <v>3.4827314814814816</v>
      </c>
    </row>
    <row r="554" spans="1:39">
      <c r="A554" s="76">
        <v>43315</v>
      </c>
      <c r="B554" s="67">
        <v>0.48620370370370369</v>
      </c>
      <c r="C554" s="77">
        <v>43315</v>
      </c>
      <c r="D554" s="67">
        <v>0.19453703703703704</v>
      </c>
      <c r="E554" s="68">
        <v>10.3</v>
      </c>
      <c r="F554" s="68">
        <v>4.9400000000000004</v>
      </c>
      <c r="G554" s="69">
        <v>17.09</v>
      </c>
      <c r="I554" s="69">
        <v>-74.400000000000006</v>
      </c>
      <c r="J554" s="69">
        <v>58.302</v>
      </c>
      <c r="K554" s="70">
        <v>63.4</v>
      </c>
      <c r="L554" s="4">
        <f t="shared" si="200"/>
        <v>16.98</v>
      </c>
      <c r="M554" s="80">
        <f t="shared" si="201"/>
        <v>43315.486203703702</v>
      </c>
      <c r="N554">
        <f t="shared" si="202"/>
        <v>2458333.5</v>
      </c>
      <c r="O554">
        <f t="shared" si="203"/>
        <v>11.668888888888889</v>
      </c>
      <c r="P554">
        <f t="shared" si="209"/>
        <v>0.18585900068446271</v>
      </c>
      <c r="Q554">
        <f t="shared" si="210"/>
        <v>464.46935560003385</v>
      </c>
      <c r="R554">
        <f t="shared" si="211"/>
        <v>8.4693556000338504</v>
      </c>
      <c r="S554" s="10">
        <f t="shared" si="204"/>
        <v>1.0321600000338504</v>
      </c>
      <c r="T554" s="4">
        <f t="shared" si="212"/>
        <v>16.718</v>
      </c>
      <c r="U554" s="4">
        <f t="shared" si="213"/>
        <v>0.29440000000000027</v>
      </c>
      <c r="V554" s="4">
        <f t="shared" si="205"/>
        <v>16.905000000000001</v>
      </c>
      <c r="W554" s="4">
        <f t="shared" si="206"/>
        <v>17.14</v>
      </c>
      <c r="X554" s="4">
        <f t="shared" si="207"/>
        <v>16.12</v>
      </c>
      <c r="Y554" s="4">
        <f t="shared" si="214"/>
        <v>1.0199999999999996</v>
      </c>
      <c r="Z554" s="2">
        <f>ROW()</f>
        <v>554</v>
      </c>
      <c r="AA554" t="b">
        <f t="shared" si="215"/>
        <v>1</v>
      </c>
      <c r="AB554" s="4">
        <f t="shared" si="208"/>
        <v>16.98</v>
      </c>
      <c r="AC554" s="4" t="e">
        <f t="shared" si="216"/>
        <v>#N/A</v>
      </c>
      <c r="AD554" t="b">
        <f t="shared" si="217"/>
        <v>1</v>
      </c>
      <c r="AE554" s="2">
        <v>2</v>
      </c>
      <c r="AF554" s="4">
        <f t="shared" si="218"/>
        <v>-0.50999999999999979</v>
      </c>
      <c r="AG554" s="4">
        <f t="shared" si="219"/>
        <v>0.50999999999999979</v>
      </c>
      <c r="AH554" s="4">
        <f t="shared" si="224"/>
        <v>0.64902777777777754</v>
      </c>
      <c r="AI554" s="4" t="e">
        <f t="shared" si="220"/>
        <v>#N/A</v>
      </c>
      <c r="AJ554" s="2" t="str">
        <f t="shared" si="221"/>
        <v>August</v>
      </c>
      <c r="AK554" s="2" t="str">
        <f t="shared" si="222"/>
        <v>03</v>
      </c>
      <c r="AL554" s="81">
        <f t="shared" si="223"/>
        <v>3.4862037037037039</v>
      </c>
      <c r="AM554" s="81">
        <f>IF(AJ554='1Month'!$A$3,AL554,NA())</f>
        <v>3.4862037037037039</v>
      </c>
    </row>
    <row r="555" spans="1:39">
      <c r="A555" s="76">
        <v>43315</v>
      </c>
      <c r="B555" s="67">
        <v>0.48967592592592596</v>
      </c>
      <c r="C555" s="77">
        <v>43315</v>
      </c>
      <c r="D555" s="67">
        <v>0.19800925925925927</v>
      </c>
      <c r="E555" s="68">
        <v>10.3</v>
      </c>
      <c r="F555" s="68">
        <v>4.9400000000000004</v>
      </c>
      <c r="G555" s="69">
        <v>16.940000000000001</v>
      </c>
      <c r="I555" s="69">
        <v>-74.400000000000006</v>
      </c>
      <c r="J555" s="69">
        <v>58.628</v>
      </c>
      <c r="K555" s="70">
        <v>63.4</v>
      </c>
      <c r="L555" s="4">
        <f t="shared" si="200"/>
        <v>16.830000000000002</v>
      </c>
      <c r="M555" s="80">
        <f t="shared" si="201"/>
        <v>43315.489675925928</v>
      </c>
      <c r="N555">
        <f t="shared" si="202"/>
        <v>2458333.5</v>
      </c>
      <c r="O555">
        <f t="shared" si="203"/>
        <v>11.752222222222223</v>
      </c>
      <c r="P555">
        <f t="shared" si="209"/>
        <v>0.18585900068446271</v>
      </c>
      <c r="Q555">
        <f t="shared" si="210"/>
        <v>464.55291709247552</v>
      </c>
      <c r="R555">
        <f t="shared" si="211"/>
        <v>8.5529170924755249</v>
      </c>
      <c r="S555" s="10">
        <f t="shared" si="204"/>
        <v>1.115721492475525</v>
      </c>
      <c r="T555" s="4">
        <f t="shared" si="212"/>
        <v>16.327999999999999</v>
      </c>
      <c r="U555" s="4">
        <f t="shared" si="213"/>
        <v>0.56240000000000057</v>
      </c>
      <c r="V555" s="4">
        <f t="shared" si="205"/>
        <v>16.705000000000002</v>
      </c>
      <c r="W555" s="4">
        <f t="shared" si="206"/>
        <v>17.080000000000002</v>
      </c>
      <c r="X555" s="4">
        <f t="shared" si="207"/>
        <v>15.13</v>
      </c>
      <c r="Y555" s="4">
        <f t="shared" si="214"/>
        <v>1.9500000000000011</v>
      </c>
      <c r="Z555" s="2">
        <f>ROW()</f>
        <v>555</v>
      </c>
      <c r="AA555" t="b">
        <f t="shared" si="215"/>
        <v>1</v>
      </c>
      <c r="AB555" s="4">
        <f t="shared" si="208"/>
        <v>16.830000000000002</v>
      </c>
      <c r="AC555" s="4" t="e">
        <f t="shared" si="216"/>
        <v>#N/A</v>
      </c>
      <c r="AD555" t="b">
        <f t="shared" si="217"/>
        <v>1</v>
      </c>
      <c r="AE555" s="2">
        <v>2</v>
      </c>
      <c r="AF555" s="4">
        <f t="shared" si="218"/>
        <v>-0.97500000000000053</v>
      </c>
      <c r="AG555" s="4">
        <f t="shared" si="219"/>
        <v>0.97500000000000053</v>
      </c>
      <c r="AH555" s="4">
        <f t="shared" si="224"/>
        <v>0.6108333333333329</v>
      </c>
      <c r="AI555" s="4" t="e">
        <f t="shared" si="220"/>
        <v>#N/A</v>
      </c>
      <c r="AJ555" s="2" t="str">
        <f t="shared" si="221"/>
        <v>August</v>
      </c>
      <c r="AK555" s="2" t="str">
        <f t="shared" si="222"/>
        <v>03</v>
      </c>
      <c r="AL555" s="81">
        <f t="shared" si="223"/>
        <v>3.4896759259259258</v>
      </c>
      <c r="AM555" s="81">
        <f>IF(AJ555='1Month'!$A$3,AL555,NA())</f>
        <v>3.4896759259259258</v>
      </c>
    </row>
    <row r="556" spans="1:39">
      <c r="A556" s="76">
        <v>43315</v>
      </c>
      <c r="B556" s="67">
        <v>0.49314814814814811</v>
      </c>
      <c r="C556" s="77">
        <v>43315</v>
      </c>
      <c r="D556" s="67">
        <v>0.20148148148148148</v>
      </c>
      <c r="E556" s="68">
        <v>9.9</v>
      </c>
      <c r="F556" s="68">
        <v>4.9400000000000004</v>
      </c>
      <c r="G556" s="69">
        <v>16.690000000000001</v>
      </c>
      <c r="I556" s="69">
        <v>-74.5</v>
      </c>
      <c r="J556" s="69">
        <v>58.917999999999999</v>
      </c>
      <c r="K556" s="70">
        <v>63.4</v>
      </c>
      <c r="L556" s="4">
        <f t="shared" si="200"/>
        <v>16.580000000000002</v>
      </c>
      <c r="M556" s="80">
        <f t="shared" si="201"/>
        <v>43315.493148148147</v>
      </c>
      <c r="N556">
        <f t="shared" si="202"/>
        <v>2458333.5</v>
      </c>
      <c r="O556">
        <f t="shared" si="203"/>
        <v>11.835555555555555</v>
      </c>
      <c r="P556">
        <f t="shared" si="209"/>
        <v>0.18585900068446271</v>
      </c>
      <c r="Q556">
        <f t="shared" si="210"/>
        <v>464.6364785849172</v>
      </c>
      <c r="R556">
        <f t="shared" si="211"/>
        <v>8.6364785849171994</v>
      </c>
      <c r="S556" s="10">
        <f t="shared" si="204"/>
        <v>1.1992829849171995</v>
      </c>
      <c r="T556" s="4">
        <f t="shared" si="212"/>
        <v>16.035999999999998</v>
      </c>
      <c r="U556" s="4">
        <f t="shared" si="213"/>
        <v>0.56880000000000097</v>
      </c>
      <c r="V556" s="4">
        <f t="shared" si="205"/>
        <v>16.350000000000001</v>
      </c>
      <c r="W556" s="4">
        <f t="shared" si="206"/>
        <v>16.98</v>
      </c>
      <c r="X556" s="4">
        <f t="shared" si="207"/>
        <v>15.13</v>
      </c>
      <c r="Y556" s="4">
        <f t="shared" si="214"/>
        <v>1.8499999999999996</v>
      </c>
      <c r="Z556" s="2">
        <f>ROW()</f>
        <v>556</v>
      </c>
      <c r="AA556" t="b">
        <f t="shared" si="215"/>
        <v>1</v>
      </c>
      <c r="AB556" s="4">
        <f t="shared" si="208"/>
        <v>16.580000000000002</v>
      </c>
      <c r="AC556" s="4" t="e">
        <f t="shared" si="216"/>
        <v>#N/A</v>
      </c>
      <c r="AD556" t="b">
        <f t="shared" si="217"/>
        <v>1</v>
      </c>
      <c r="AE556" s="2">
        <v>2</v>
      </c>
      <c r="AF556" s="4">
        <f t="shared" si="218"/>
        <v>-0.92499999999999982</v>
      </c>
      <c r="AG556" s="4">
        <f t="shared" si="219"/>
        <v>0.92499999999999982</v>
      </c>
      <c r="AH556" s="4">
        <f t="shared" si="224"/>
        <v>0.68305555555555542</v>
      </c>
      <c r="AI556" s="4" t="e">
        <f t="shared" si="220"/>
        <v>#N/A</v>
      </c>
      <c r="AJ556" s="2" t="str">
        <f t="shared" si="221"/>
        <v>August</v>
      </c>
      <c r="AK556" s="2" t="str">
        <f t="shared" si="222"/>
        <v>03</v>
      </c>
      <c r="AL556" s="81">
        <f t="shared" si="223"/>
        <v>3.4931481481481481</v>
      </c>
      <c r="AM556" s="81">
        <f>IF(AJ556='1Month'!$A$3,AL556,NA())</f>
        <v>3.4931481481481481</v>
      </c>
    </row>
    <row r="557" spans="1:39">
      <c r="A557" s="76">
        <v>43315</v>
      </c>
      <c r="B557" s="67">
        <v>0.49662037037037038</v>
      </c>
      <c r="C557" s="77">
        <v>43315</v>
      </c>
      <c r="D557" s="67">
        <v>0.20495370370370369</v>
      </c>
      <c r="E557" s="68">
        <v>9.9</v>
      </c>
      <c r="F557" s="68">
        <v>4.9400000000000004</v>
      </c>
      <c r="G557" s="69">
        <v>16.23</v>
      </c>
      <c r="I557" s="69">
        <v>-74.5</v>
      </c>
      <c r="J557" s="69">
        <v>59.17</v>
      </c>
      <c r="K557" s="70">
        <v>63.3</v>
      </c>
      <c r="L557" s="4">
        <f t="shared" si="200"/>
        <v>16.12</v>
      </c>
      <c r="M557" s="80">
        <f t="shared" si="201"/>
        <v>43315.496620370373</v>
      </c>
      <c r="N557">
        <f t="shared" si="202"/>
        <v>2458333.5</v>
      </c>
      <c r="O557">
        <f t="shared" si="203"/>
        <v>11.918888888888889</v>
      </c>
      <c r="P557">
        <f t="shared" si="209"/>
        <v>0.18585900068446271</v>
      </c>
      <c r="Q557">
        <f t="shared" si="210"/>
        <v>464.72004007735882</v>
      </c>
      <c r="R557">
        <f t="shared" si="211"/>
        <v>8.7200400773588171</v>
      </c>
      <c r="S557" s="10">
        <f t="shared" si="204"/>
        <v>1.2828444773588172</v>
      </c>
      <c r="T557" s="4">
        <f t="shared" si="212"/>
        <v>15.972000000000003</v>
      </c>
      <c r="U557" s="4">
        <f t="shared" si="213"/>
        <v>0.51759999999999984</v>
      </c>
      <c r="V557" s="4">
        <f t="shared" si="205"/>
        <v>16.315000000000001</v>
      </c>
      <c r="W557" s="4">
        <f t="shared" si="206"/>
        <v>16.830000000000002</v>
      </c>
      <c r="X557" s="4">
        <f t="shared" si="207"/>
        <v>15.13</v>
      </c>
      <c r="Y557" s="4">
        <f t="shared" si="214"/>
        <v>1.7000000000000011</v>
      </c>
      <c r="Z557" s="2">
        <f>ROW()</f>
        <v>557</v>
      </c>
      <c r="AA557" t="b">
        <f t="shared" si="215"/>
        <v>1</v>
      </c>
      <c r="AB557" s="4">
        <f t="shared" si="208"/>
        <v>16.12</v>
      </c>
      <c r="AC557" s="4" t="e">
        <f t="shared" si="216"/>
        <v>#N/A</v>
      </c>
      <c r="AD557" t="b">
        <f t="shared" si="217"/>
        <v>1</v>
      </c>
      <c r="AE557" s="2">
        <v>2</v>
      </c>
      <c r="AF557" s="4">
        <f t="shared" si="218"/>
        <v>-0.85000000000000053</v>
      </c>
      <c r="AG557" s="4">
        <f t="shared" si="219"/>
        <v>0.85000000000000053</v>
      </c>
      <c r="AH557" s="4">
        <f t="shared" si="224"/>
        <v>0.76583333333333314</v>
      </c>
      <c r="AI557" s="4" t="e">
        <f t="shared" si="220"/>
        <v>#N/A</v>
      </c>
      <c r="AJ557" s="2" t="str">
        <f t="shared" si="221"/>
        <v>August</v>
      </c>
      <c r="AK557" s="2" t="str">
        <f t="shared" si="222"/>
        <v>03</v>
      </c>
      <c r="AL557" s="81">
        <f t="shared" si="223"/>
        <v>3.4966203703703704</v>
      </c>
      <c r="AM557" s="81">
        <f>IF(AJ557='1Month'!$A$3,AL557,NA())</f>
        <v>3.4966203703703704</v>
      </c>
    </row>
    <row r="558" spans="1:39">
      <c r="A558" s="76">
        <v>43315</v>
      </c>
      <c r="B558" s="67">
        <v>0.50009259259259264</v>
      </c>
      <c r="C558" s="77">
        <v>43315</v>
      </c>
      <c r="D558" s="67">
        <v>0.20842592592592593</v>
      </c>
      <c r="E558" s="68">
        <v>9.9</v>
      </c>
      <c r="F558" s="68">
        <v>4.9400000000000004</v>
      </c>
      <c r="G558" s="69">
        <v>15.24</v>
      </c>
      <c r="I558" s="69">
        <v>-74.599999999999994</v>
      </c>
      <c r="J558" s="69">
        <v>59.383000000000003</v>
      </c>
      <c r="K558" s="70">
        <v>63.3</v>
      </c>
      <c r="L558" s="4">
        <f t="shared" si="200"/>
        <v>15.13</v>
      </c>
      <c r="M558" s="80">
        <f t="shared" si="201"/>
        <v>43315.500092592592</v>
      </c>
      <c r="N558">
        <f t="shared" si="202"/>
        <v>2458333.5</v>
      </c>
      <c r="O558">
        <f t="shared" si="203"/>
        <v>12.002222222222223</v>
      </c>
      <c r="P558">
        <f t="shared" si="209"/>
        <v>0.18585900068446271</v>
      </c>
      <c r="Q558">
        <f t="shared" si="210"/>
        <v>464.80360156980049</v>
      </c>
      <c r="R558">
        <f t="shared" si="211"/>
        <v>8.8036015698004917</v>
      </c>
      <c r="S558" s="10">
        <f t="shared" si="204"/>
        <v>1.3664059698004918</v>
      </c>
      <c r="T558" s="4">
        <f t="shared" si="212"/>
        <v>16.136000000000003</v>
      </c>
      <c r="U558" s="4">
        <f t="shared" si="213"/>
        <v>0.65520000000000067</v>
      </c>
      <c r="V558" s="4">
        <f t="shared" si="205"/>
        <v>16.315000000000001</v>
      </c>
      <c r="W558" s="4">
        <f t="shared" si="206"/>
        <v>17.400000000000002</v>
      </c>
      <c r="X558" s="4">
        <f t="shared" si="207"/>
        <v>15.13</v>
      </c>
      <c r="Y558" s="4">
        <f t="shared" si="214"/>
        <v>2.2700000000000014</v>
      </c>
      <c r="Z558" s="2">
        <f>ROW()</f>
        <v>558</v>
      </c>
      <c r="AA558" t="b">
        <f t="shared" si="215"/>
        <v>1</v>
      </c>
      <c r="AB558" s="4">
        <f t="shared" si="208"/>
        <v>15.13</v>
      </c>
      <c r="AC558" s="4" t="e">
        <f t="shared" si="216"/>
        <v>#N/A</v>
      </c>
      <c r="AD558" t="b">
        <f t="shared" si="217"/>
        <v>1</v>
      </c>
      <c r="AE558" s="2">
        <v>2</v>
      </c>
      <c r="AF558" s="4">
        <f t="shared" si="218"/>
        <v>-1.1350000000000007</v>
      </c>
      <c r="AG558" s="4">
        <f t="shared" si="219"/>
        <v>1.1350000000000007</v>
      </c>
      <c r="AH558" s="4">
        <f t="shared" si="224"/>
        <v>1.0116666666666669</v>
      </c>
      <c r="AI558" s="4" t="e">
        <f t="shared" si="220"/>
        <v>#N/A</v>
      </c>
      <c r="AJ558" s="2" t="str">
        <f t="shared" si="221"/>
        <v>August</v>
      </c>
      <c r="AK558" s="2" t="str">
        <f t="shared" si="222"/>
        <v>03</v>
      </c>
      <c r="AL558" s="81">
        <f t="shared" si="223"/>
        <v>3.5000925925925928</v>
      </c>
      <c r="AM558" s="81">
        <f>IF(AJ558='1Month'!$A$3,AL558,NA())</f>
        <v>3.5000925925925928</v>
      </c>
    </row>
    <row r="559" spans="1:39">
      <c r="A559" s="76">
        <v>43316</v>
      </c>
      <c r="B559" s="67">
        <v>0.12856481481481483</v>
      </c>
      <c r="C559" s="77">
        <v>43315</v>
      </c>
      <c r="D559" s="67">
        <v>0.83689814814814811</v>
      </c>
      <c r="E559" s="68">
        <v>18</v>
      </c>
      <c r="F559" s="68">
        <v>4.9400000000000004</v>
      </c>
      <c r="G559" s="69">
        <v>15.63</v>
      </c>
      <c r="I559" s="69">
        <v>-82.1</v>
      </c>
      <c r="J559" s="69">
        <v>-36.314999999999998</v>
      </c>
      <c r="K559" s="70">
        <v>56.9</v>
      </c>
      <c r="L559" s="4">
        <f t="shared" si="200"/>
        <v>15.520000000000001</v>
      </c>
      <c r="M559" s="80">
        <f t="shared" si="201"/>
        <v>43316.128564814811</v>
      </c>
      <c r="N559">
        <f t="shared" si="202"/>
        <v>2458334.5</v>
      </c>
      <c r="O559">
        <f t="shared" si="203"/>
        <v>3.0855555555555556</v>
      </c>
      <c r="P559">
        <f t="shared" si="209"/>
        <v>0.18588637919233403</v>
      </c>
      <c r="Q559">
        <f t="shared" si="210"/>
        <v>455.92823170319957</v>
      </c>
      <c r="R559">
        <f t="shared" si="211"/>
        <v>23.928231703199572</v>
      </c>
      <c r="S559" s="10">
        <f t="shared" si="204"/>
        <v>16.491036103199573</v>
      </c>
      <c r="T559" s="4">
        <f t="shared" si="212"/>
        <v>16.560000000000002</v>
      </c>
      <c r="U559" s="4">
        <f t="shared" si="213"/>
        <v>1.0080000000000005</v>
      </c>
      <c r="V559" s="4">
        <f t="shared" si="205"/>
        <v>16.315000000000001</v>
      </c>
      <c r="W559" s="4">
        <f t="shared" si="206"/>
        <v>18.240000000000002</v>
      </c>
      <c r="X559" s="4">
        <f t="shared" si="207"/>
        <v>15.13</v>
      </c>
      <c r="Y559" s="4">
        <f t="shared" si="214"/>
        <v>3.1100000000000012</v>
      </c>
      <c r="Z559" s="2">
        <f>ROW()</f>
        <v>559</v>
      </c>
      <c r="AA559" t="b">
        <f t="shared" si="215"/>
        <v>0</v>
      </c>
      <c r="AB559" s="4" t="e">
        <f t="shared" si="208"/>
        <v>#N/A</v>
      </c>
      <c r="AC559" s="4" t="e">
        <f t="shared" si="216"/>
        <v>#N/A</v>
      </c>
      <c r="AD559" t="b">
        <f t="shared" si="217"/>
        <v>1</v>
      </c>
      <c r="AE559" s="2">
        <v>2</v>
      </c>
      <c r="AF559" s="4">
        <f t="shared" si="218"/>
        <v>-1.5550000000000006</v>
      </c>
      <c r="AG559" s="4">
        <f t="shared" si="219"/>
        <v>1.5550000000000006</v>
      </c>
      <c r="AH559" s="4">
        <f t="shared" si="224"/>
        <v>1.3374999999999997</v>
      </c>
      <c r="AI559" s="4" t="e">
        <f t="shared" si="220"/>
        <v>#N/A</v>
      </c>
      <c r="AJ559" s="2" t="str">
        <f t="shared" si="221"/>
        <v>August</v>
      </c>
      <c r="AK559" s="2" t="str">
        <f t="shared" si="222"/>
        <v>04</v>
      </c>
      <c r="AL559" s="81">
        <f t="shared" si="223"/>
        <v>4.1285648148148146</v>
      </c>
      <c r="AM559" s="81">
        <f>IF(AJ559='1Month'!$A$3,AL559,NA())</f>
        <v>4.1285648148148146</v>
      </c>
    </row>
    <row r="560" spans="1:39">
      <c r="A560" s="76">
        <v>43316</v>
      </c>
      <c r="B560" s="67">
        <v>0.13203703703703704</v>
      </c>
      <c r="C560" s="77">
        <v>52081</v>
      </c>
      <c r="D560" s="67">
        <v>0.84037037037037043</v>
      </c>
      <c r="E560" s="68">
        <v>17.399999999999999</v>
      </c>
      <c r="F560" s="68">
        <v>4.9400000000000004</v>
      </c>
      <c r="G560" s="69">
        <v>16.62</v>
      </c>
      <c r="I560" s="69">
        <v>-32.4</v>
      </c>
      <c r="J560" s="69">
        <v>-11.529</v>
      </c>
      <c r="K560" s="70">
        <v>92.2</v>
      </c>
      <c r="L560" s="4">
        <f t="shared" si="200"/>
        <v>16.510000000000002</v>
      </c>
      <c r="M560" s="80">
        <f t="shared" si="201"/>
        <v>43316.132037037038</v>
      </c>
      <c r="N560">
        <f t="shared" si="202"/>
        <v>2458334.5</v>
      </c>
      <c r="O560">
        <f t="shared" si="203"/>
        <v>3.1688888888888886</v>
      </c>
      <c r="P560">
        <f t="shared" si="209"/>
        <v>0.18588637919233403</v>
      </c>
      <c r="Q560">
        <f t="shared" si="210"/>
        <v>456.01179319564125</v>
      </c>
      <c r="R560">
        <f t="shared" si="211"/>
        <v>1.1793195641246257E-2</v>
      </c>
      <c r="S560" s="10">
        <f t="shared" si="204"/>
        <v>16.574597595641247</v>
      </c>
      <c r="T560" s="4">
        <f t="shared" si="212"/>
        <v>17.342000000000002</v>
      </c>
      <c r="U560" s="4">
        <f t="shared" si="213"/>
        <v>1.0615999999999997</v>
      </c>
      <c r="V560" s="4">
        <f t="shared" si="205"/>
        <v>16.955000000000002</v>
      </c>
      <c r="W560" s="4">
        <f t="shared" si="206"/>
        <v>19.04</v>
      </c>
      <c r="X560" s="4">
        <f t="shared" si="207"/>
        <v>15.13</v>
      </c>
      <c r="Y560" s="4">
        <f t="shared" si="214"/>
        <v>3.9099999999999984</v>
      </c>
      <c r="Z560" s="2">
        <f>ROW()</f>
        <v>560</v>
      </c>
      <c r="AA560" t="b">
        <f t="shared" si="215"/>
        <v>0</v>
      </c>
      <c r="AB560" s="4" t="e">
        <f t="shared" si="208"/>
        <v>#N/A</v>
      </c>
      <c r="AC560" s="4" t="e">
        <f t="shared" si="216"/>
        <v>#N/A</v>
      </c>
      <c r="AD560" t="b">
        <f t="shared" si="217"/>
        <v>1</v>
      </c>
      <c r="AE560" s="2">
        <v>2</v>
      </c>
      <c r="AF560" s="4">
        <f t="shared" si="218"/>
        <v>-1.9549999999999992</v>
      </c>
      <c r="AG560" s="4">
        <f t="shared" si="219"/>
        <v>1.9549999999999992</v>
      </c>
      <c r="AH560" s="4">
        <f t="shared" si="224"/>
        <v>1.6563888888888882</v>
      </c>
      <c r="AI560" s="4" t="e">
        <f t="shared" si="220"/>
        <v>#N/A</v>
      </c>
      <c r="AJ560" s="2" t="str">
        <f t="shared" si="221"/>
        <v>August</v>
      </c>
      <c r="AK560" s="2" t="str">
        <f t="shared" si="222"/>
        <v>04</v>
      </c>
      <c r="AL560" s="81">
        <f t="shared" si="223"/>
        <v>4.132037037037037</v>
      </c>
      <c r="AM560" s="81">
        <f>IF(AJ560='1Month'!$A$3,AL560,NA())</f>
        <v>4.132037037037037</v>
      </c>
    </row>
    <row r="561" spans="1:39">
      <c r="A561" s="76">
        <v>43316</v>
      </c>
      <c r="B561" s="67">
        <v>0.13550925925925925</v>
      </c>
      <c r="C561" s="77">
        <v>43315</v>
      </c>
      <c r="D561" s="67">
        <v>0.84384259259259264</v>
      </c>
      <c r="E561" s="68">
        <v>17</v>
      </c>
      <c r="F561" s="68">
        <v>4.9400000000000004</v>
      </c>
      <c r="G561" s="69">
        <v>17.510000000000002</v>
      </c>
      <c r="I561" s="69">
        <v>-82.2</v>
      </c>
      <c r="J561" s="69">
        <v>-34.906999999999996</v>
      </c>
      <c r="K561" s="70">
        <v>56.8</v>
      </c>
      <c r="L561" s="4">
        <f t="shared" si="200"/>
        <v>17.400000000000002</v>
      </c>
      <c r="M561" s="80">
        <f t="shared" si="201"/>
        <v>43316.135509259257</v>
      </c>
      <c r="N561">
        <f t="shared" si="202"/>
        <v>2458334.5</v>
      </c>
      <c r="O561">
        <f t="shared" si="203"/>
        <v>3.2522222222222217</v>
      </c>
      <c r="P561">
        <f t="shared" si="209"/>
        <v>0.18588637919233403</v>
      </c>
      <c r="Q561">
        <f t="shared" si="210"/>
        <v>456.09535468808292</v>
      </c>
      <c r="R561">
        <f t="shared" si="211"/>
        <v>9.5354688082920802E-2</v>
      </c>
      <c r="S561" s="10">
        <f t="shared" si="204"/>
        <v>16.658159088082922</v>
      </c>
      <c r="T561" s="4">
        <f t="shared" si="212"/>
        <v>18.198</v>
      </c>
      <c r="U561" s="4">
        <f t="shared" si="213"/>
        <v>0.99439999999999951</v>
      </c>
      <c r="V561" s="4">
        <f t="shared" si="205"/>
        <v>17.82</v>
      </c>
      <c r="W561" s="4">
        <f t="shared" si="206"/>
        <v>19.8</v>
      </c>
      <c r="X561" s="4">
        <f t="shared" si="207"/>
        <v>15.520000000000001</v>
      </c>
      <c r="Y561" s="4">
        <f t="shared" si="214"/>
        <v>4.2799999999999994</v>
      </c>
      <c r="Z561" s="2">
        <f>ROW()</f>
        <v>561</v>
      </c>
      <c r="AA561" t="b">
        <f t="shared" si="215"/>
        <v>0</v>
      </c>
      <c r="AB561" s="4" t="e">
        <f t="shared" si="208"/>
        <v>#N/A</v>
      </c>
      <c r="AC561" s="4" t="e">
        <f t="shared" si="216"/>
        <v>#N/A</v>
      </c>
      <c r="AD561" t="b">
        <f t="shared" si="217"/>
        <v>0</v>
      </c>
      <c r="AE561" s="2">
        <v>2</v>
      </c>
      <c r="AF561" s="4">
        <f t="shared" si="218"/>
        <v>-2.1399999999999997</v>
      </c>
      <c r="AG561" s="4">
        <f t="shared" si="219"/>
        <v>2.1399999999999997</v>
      </c>
      <c r="AH561" s="4">
        <f t="shared" si="224"/>
        <v>1.8833333333333329</v>
      </c>
      <c r="AI561" s="4" t="e">
        <f t="shared" si="220"/>
        <v>#N/A</v>
      </c>
      <c r="AJ561" s="2" t="str">
        <f t="shared" si="221"/>
        <v>August</v>
      </c>
      <c r="AK561" s="2" t="str">
        <f t="shared" si="222"/>
        <v>04</v>
      </c>
      <c r="AL561" s="81">
        <f t="shared" si="223"/>
        <v>4.1355092592592593</v>
      </c>
      <c r="AM561" s="81">
        <f>IF(AJ561='1Month'!$A$3,AL561,NA())</f>
        <v>4.1355092592592593</v>
      </c>
    </row>
    <row r="562" spans="1:39">
      <c r="A562" s="76">
        <v>43316</v>
      </c>
      <c r="B562" s="67">
        <v>0.13898148148148148</v>
      </c>
      <c r="C562" s="77">
        <v>43315</v>
      </c>
      <c r="D562" s="67">
        <v>0.84731481481481474</v>
      </c>
      <c r="E562" s="68">
        <v>17</v>
      </c>
      <c r="F562" s="68">
        <v>4.9400000000000004</v>
      </c>
      <c r="G562" s="69">
        <v>18.350000000000001</v>
      </c>
      <c r="I562" s="69">
        <v>-82.2</v>
      </c>
      <c r="J562" s="69">
        <v>-34.182000000000002</v>
      </c>
      <c r="K562" s="70">
        <v>56.8</v>
      </c>
      <c r="L562" s="4">
        <f t="shared" si="200"/>
        <v>18.240000000000002</v>
      </c>
      <c r="M562" s="80">
        <f t="shared" si="201"/>
        <v>43316.138981481483</v>
      </c>
      <c r="N562">
        <f t="shared" si="202"/>
        <v>2458334.5</v>
      </c>
      <c r="O562">
        <f t="shared" si="203"/>
        <v>3.3355555555555556</v>
      </c>
      <c r="P562">
        <f t="shared" si="209"/>
        <v>0.18588637919233403</v>
      </c>
      <c r="Q562">
        <f t="shared" si="210"/>
        <v>456.1789161805246</v>
      </c>
      <c r="R562">
        <f t="shared" si="211"/>
        <v>0.17891618052459535</v>
      </c>
      <c r="S562" s="10">
        <f t="shared" si="204"/>
        <v>16.741720580524596</v>
      </c>
      <c r="T562" s="4">
        <f t="shared" si="212"/>
        <v>18.990000000000002</v>
      </c>
      <c r="U562" s="4">
        <f t="shared" si="213"/>
        <v>0.9359999999999985</v>
      </c>
      <c r="V562" s="4">
        <f t="shared" si="205"/>
        <v>18.64</v>
      </c>
      <c r="W562" s="4">
        <f t="shared" si="206"/>
        <v>20.47</v>
      </c>
      <c r="X562" s="4">
        <f t="shared" si="207"/>
        <v>16.510000000000002</v>
      </c>
      <c r="Y562" s="4">
        <f t="shared" si="214"/>
        <v>3.9599999999999973</v>
      </c>
      <c r="Z562" s="2">
        <f>ROW()</f>
        <v>562</v>
      </c>
      <c r="AA562" t="b">
        <f t="shared" si="215"/>
        <v>0</v>
      </c>
      <c r="AB562" s="4" t="e">
        <f t="shared" si="208"/>
        <v>#N/A</v>
      </c>
      <c r="AC562" s="4" t="e">
        <f t="shared" si="216"/>
        <v>#N/A</v>
      </c>
      <c r="AD562" t="b">
        <f t="shared" si="217"/>
        <v>0</v>
      </c>
      <c r="AE562" s="2">
        <v>2</v>
      </c>
      <c r="AF562" s="4">
        <f t="shared" si="218"/>
        <v>-1.9799999999999986</v>
      </c>
      <c r="AG562" s="4">
        <f t="shared" si="219"/>
        <v>1.9799999999999986</v>
      </c>
      <c r="AH562" s="4">
        <f t="shared" si="224"/>
        <v>2.0174999999999996</v>
      </c>
      <c r="AI562" s="4" t="e">
        <f t="shared" si="220"/>
        <v>#N/A</v>
      </c>
      <c r="AJ562" s="2" t="str">
        <f t="shared" si="221"/>
        <v>August</v>
      </c>
      <c r="AK562" s="2" t="str">
        <f t="shared" si="222"/>
        <v>04</v>
      </c>
      <c r="AL562" s="81">
        <f t="shared" si="223"/>
        <v>4.1389814814814816</v>
      </c>
      <c r="AM562" s="81">
        <f>IF(AJ562='1Month'!$A$3,AL562,NA())</f>
        <v>4.1389814814814816</v>
      </c>
    </row>
    <row r="563" spans="1:39">
      <c r="A563" s="76">
        <v>43316</v>
      </c>
      <c r="B563" s="67">
        <v>0.14245370370370369</v>
      </c>
      <c r="C563" s="77">
        <v>43315</v>
      </c>
      <c r="D563" s="67">
        <v>0.85078703703703706</v>
      </c>
      <c r="E563" s="68">
        <v>17</v>
      </c>
      <c r="F563" s="68">
        <v>4.9400000000000004</v>
      </c>
      <c r="G563" s="69">
        <v>19.149999999999999</v>
      </c>
      <c r="I563" s="69">
        <v>-82.3</v>
      </c>
      <c r="J563" s="69">
        <v>-33.444000000000003</v>
      </c>
      <c r="K563" s="70">
        <v>56.7</v>
      </c>
      <c r="L563" s="4">
        <f t="shared" si="200"/>
        <v>19.04</v>
      </c>
      <c r="M563" s="80">
        <f t="shared" si="201"/>
        <v>43316.142453703702</v>
      </c>
      <c r="N563">
        <f t="shared" si="202"/>
        <v>2458334.5</v>
      </c>
      <c r="O563">
        <f t="shared" si="203"/>
        <v>3.4188888888888886</v>
      </c>
      <c r="P563">
        <f t="shared" si="209"/>
        <v>0.18588637919233403</v>
      </c>
      <c r="Q563">
        <f t="shared" si="210"/>
        <v>456.26247767296627</v>
      </c>
      <c r="R563">
        <f t="shared" si="211"/>
        <v>0.26247767296626989</v>
      </c>
      <c r="S563" s="10">
        <f t="shared" si="204"/>
        <v>16.825282072966271</v>
      </c>
      <c r="T563" s="4">
        <f t="shared" si="212"/>
        <v>19.706</v>
      </c>
      <c r="U563" s="4">
        <f t="shared" si="213"/>
        <v>0.85279999999999989</v>
      </c>
      <c r="V563" s="4">
        <f t="shared" si="205"/>
        <v>19.420000000000002</v>
      </c>
      <c r="W563" s="4">
        <f t="shared" si="206"/>
        <v>20.98</v>
      </c>
      <c r="X563" s="4">
        <f t="shared" si="207"/>
        <v>17.400000000000002</v>
      </c>
      <c r="Y563" s="4">
        <f t="shared" si="214"/>
        <v>3.5799999999999983</v>
      </c>
      <c r="Z563" s="2">
        <f>ROW()</f>
        <v>563</v>
      </c>
      <c r="AA563" t="b">
        <f t="shared" si="215"/>
        <v>0</v>
      </c>
      <c r="AB563" s="4" t="e">
        <f t="shared" si="208"/>
        <v>#N/A</v>
      </c>
      <c r="AC563" s="4" t="e">
        <f t="shared" si="216"/>
        <v>#N/A</v>
      </c>
      <c r="AD563" t="b">
        <f t="shared" si="217"/>
        <v>0</v>
      </c>
      <c r="AE563" s="2">
        <v>2</v>
      </c>
      <c r="AF563" s="4">
        <f t="shared" si="218"/>
        <v>-1.7899999999999991</v>
      </c>
      <c r="AG563" s="4">
        <f t="shared" si="219"/>
        <v>1.7899999999999991</v>
      </c>
      <c r="AH563" s="4">
        <f t="shared" si="224"/>
        <v>1.999305555555555</v>
      </c>
      <c r="AI563" s="4" t="e">
        <f t="shared" si="220"/>
        <v>#N/A</v>
      </c>
      <c r="AJ563" s="2" t="str">
        <f t="shared" si="221"/>
        <v>August</v>
      </c>
      <c r="AK563" s="2" t="str">
        <f t="shared" si="222"/>
        <v>04</v>
      </c>
      <c r="AL563" s="81">
        <f t="shared" si="223"/>
        <v>4.1424537037037039</v>
      </c>
      <c r="AM563" s="81">
        <f>IF(AJ563='1Month'!$A$3,AL563,NA())</f>
        <v>4.1424537037037039</v>
      </c>
    </row>
    <row r="564" spans="1:39">
      <c r="A564" s="76">
        <v>43316</v>
      </c>
      <c r="B564" s="67">
        <v>0.14592592592592593</v>
      </c>
      <c r="C564" s="77">
        <v>43315</v>
      </c>
      <c r="D564" s="67">
        <v>0.85425925925925927</v>
      </c>
      <c r="E564" s="68">
        <v>17</v>
      </c>
      <c r="F564" s="68">
        <v>4.9400000000000004</v>
      </c>
      <c r="G564" s="69">
        <v>19.91</v>
      </c>
      <c r="I564" s="69">
        <v>-82.3</v>
      </c>
      <c r="J564" s="69">
        <v>-32.692</v>
      </c>
      <c r="K564" s="70">
        <v>56.7</v>
      </c>
      <c r="L564" s="4">
        <f t="shared" si="200"/>
        <v>19.8</v>
      </c>
      <c r="M564" s="80">
        <f t="shared" si="201"/>
        <v>43316.145925925928</v>
      </c>
      <c r="N564">
        <f t="shared" si="202"/>
        <v>2458334.5</v>
      </c>
      <c r="O564">
        <f t="shared" si="203"/>
        <v>3.5022222222222226</v>
      </c>
      <c r="P564">
        <f t="shared" si="209"/>
        <v>0.18588637919233403</v>
      </c>
      <c r="Q564">
        <f t="shared" si="210"/>
        <v>456.34603916540789</v>
      </c>
      <c r="R564">
        <f t="shared" si="211"/>
        <v>0.34603916540788759</v>
      </c>
      <c r="S564" s="10">
        <f t="shared" si="204"/>
        <v>16.908843565407889</v>
      </c>
      <c r="T564" s="4">
        <f t="shared" si="212"/>
        <v>20.324000000000002</v>
      </c>
      <c r="U564" s="4">
        <f t="shared" si="213"/>
        <v>0.72319999999999995</v>
      </c>
      <c r="V564" s="4">
        <f t="shared" si="205"/>
        <v>20.134999999999998</v>
      </c>
      <c r="W564" s="4">
        <f t="shared" si="206"/>
        <v>21.330000000000002</v>
      </c>
      <c r="X564" s="4">
        <f t="shared" si="207"/>
        <v>18.240000000000002</v>
      </c>
      <c r="Y564" s="4">
        <f t="shared" si="214"/>
        <v>3.09</v>
      </c>
      <c r="Z564" s="2">
        <f>ROW()</f>
        <v>564</v>
      </c>
      <c r="AA564" t="b">
        <f t="shared" si="215"/>
        <v>0</v>
      </c>
      <c r="AB564" s="4" t="e">
        <f t="shared" si="208"/>
        <v>#N/A</v>
      </c>
      <c r="AC564" s="4" t="e">
        <f t="shared" si="216"/>
        <v>#N/A</v>
      </c>
      <c r="AD564" t="b">
        <f t="shared" si="217"/>
        <v>0</v>
      </c>
      <c r="AE564" s="2">
        <v>2</v>
      </c>
      <c r="AF564" s="4">
        <f t="shared" si="218"/>
        <v>-1.5449999999999999</v>
      </c>
      <c r="AG564" s="4">
        <f t="shared" si="219"/>
        <v>1.5449999999999999</v>
      </c>
      <c r="AH564" s="4">
        <f t="shared" si="224"/>
        <v>1.7976388888888886</v>
      </c>
      <c r="AI564" s="4" t="e">
        <f t="shared" si="220"/>
        <v>#N/A</v>
      </c>
      <c r="AJ564" s="2" t="str">
        <f t="shared" si="221"/>
        <v>August</v>
      </c>
      <c r="AK564" s="2" t="str">
        <f t="shared" si="222"/>
        <v>04</v>
      </c>
      <c r="AL564" s="81">
        <f t="shared" si="223"/>
        <v>4.1459259259259262</v>
      </c>
      <c r="AM564" s="81">
        <f>IF(AJ564='1Month'!$A$3,AL564,NA())</f>
        <v>4.1459259259259262</v>
      </c>
    </row>
    <row r="565" spans="1:39">
      <c r="A565" s="76">
        <v>43316</v>
      </c>
      <c r="B565" s="67">
        <v>0.14940972222222224</v>
      </c>
      <c r="C565" s="77">
        <v>43315</v>
      </c>
      <c r="D565" s="67">
        <v>0.85774305555555552</v>
      </c>
      <c r="E565" s="68">
        <v>16.7</v>
      </c>
      <c r="F565" s="68">
        <v>4.9400000000000004</v>
      </c>
      <c r="G565" s="69">
        <v>20.58</v>
      </c>
      <c r="I565" s="69">
        <v>-82.4</v>
      </c>
      <c r="J565" s="69">
        <v>-31.925999999999998</v>
      </c>
      <c r="K565" s="70">
        <v>56.6</v>
      </c>
      <c r="L565" s="4">
        <f t="shared" si="200"/>
        <v>20.47</v>
      </c>
      <c r="M565" s="80">
        <f t="shared" si="201"/>
        <v>43316.149409722224</v>
      </c>
      <c r="N565">
        <f t="shared" si="202"/>
        <v>2458334.5</v>
      </c>
      <c r="O565">
        <f t="shared" si="203"/>
        <v>3.5858333333333334</v>
      </c>
      <c r="P565">
        <f t="shared" si="209"/>
        <v>0.18588637919233403</v>
      </c>
      <c r="Q565">
        <f t="shared" si="210"/>
        <v>456.42987919615774</v>
      </c>
      <c r="R565">
        <f t="shared" si="211"/>
        <v>0.42987919615774217</v>
      </c>
      <c r="S565" s="10">
        <f t="shared" si="204"/>
        <v>16.992683596157743</v>
      </c>
      <c r="T565" s="4">
        <f t="shared" si="212"/>
        <v>20.818000000000001</v>
      </c>
      <c r="U565" s="4">
        <f t="shared" si="213"/>
        <v>0.54640000000000055</v>
      </c>
      <c r="V565" s="4">
        <f t="shared" si="205"/>
        <v>20.725000000000001</v>
      </c>
      <c r="W565" s="4">
        <f t="shared" si="206"/>
        <v>21.51</v>
      </c>
      <c r="X565" s="4">
        <f t="shared" si="207"/>
        <v>19.04</v>
      </c>
      <c r="Y565" s="4">
        <f t="shared" si="214"/>
        <v>2.4700000000000024</v>
      </c>
      <c r="Z565" s="2">
        <f>ROW()</f>
        <v>565</v>
      </c>
      <c r="AA565" t="b">
        <f t="shared" si="215"/>
        <v>0</v>
      </c>
      <c r="AB565" s="4" t="e">
        <f t="shared" si="208"/>
        <v>#N/A</v>
      </c>
      <c r="AC565" s="4" t="e">
        <f t="shared" si="216"/>
        <v>#N/A</v>
      </c>
      <c r="AD565" t="b">
        <f t="shared" si="217"/>
        <v>0</v>
      </c>
      <c r="AE565" s="2">
        <v>2</v>
      </c>
      <c r="AF565" s="4">
        <f t="shared" si="218"/>
        <v>-1.2350000000000012</v>
      </c>
      <c r="AG565" s="4">
        <f t="shared" si="219"/>
        <v>1.2350000000000012</v>
      </c>
      <c r="AH565" s="4">
        <f t="shared" si="224"/>
        <v>1.5079166666666659</v>
      </c>
      <c r="AI565" s="4" t="e">
        <f t="shared" si="220"/>
        <v>#N/A</v>
      </c>
      <c r="AJ565" s="2" t="str">
        <f t="shared" si="221"/>
        <v>August</v>
      </c>
      <c r="AK565" s="2" t="str">
        <f t="shared" si="222"/>
        <v>04</v>
      </c>
      <c r="AL565" s="81">
        <f t="shared" si="223"/>
        <v>4.1494097222222219</v>
      </c>
      <c r="AM565" s="81">
        <f>IF(AJ565='1Month'!$A$3,AL565,NA())</f>
        <v>4.1494097222222219</v>
      </c>
    </row>
    <row r="566" spans="1:39">
      <c r="A566" s="76">
        <v>43316</v>
      </c>
      <c r="B566" s="67">
        <v>0.15288194444444445</v>
      </c>
      <c r="C566" s="77">
        <v>43315</v>
      </c>
      <c r="D566" s="67">
        <v>0.86121527777777773</v>
      </c>
      <c r="E566" s="68">
        <v>16.7</v>
      </c>
      <c r="F566" s="68">
        <v>4.9400000000000004</v>
      </c>
      <c r="G566" s="69">
        <v>21.09</v>
      </c>
      <c r="I566" s="69">
        <v>-82.4</v>
      </c>
      <c r="J566" s="69">
        <v>-31.151</v>
      </c>
      <c r="K566" s="70">
        <v>56.6</v>
      </c>
      <c r="L566" s="4">
        <f t="shared" si="200"/>
        <v>20.98</v>
      </c>
      <c r="M566" s="80">
        <f t="shared" si="201"/>
        <v>43316.152881944443</v>
      </c>
      <c r="N566">
        <f t="shared" si="202"/>
        <v>2458334.5</v>
      </c>
      <c r="O566">
        <f t="shared" si="203"/>
        <v>3.6691666666666665</v>
      </c>
      <c r="P566">
        <f t="shared" si="209"/>
        <v>0.18588637919233403</v>
      </c>
      <c r="Q566">
        <f t="shared" si="210"/>
        <v>456.51344068859936</v>
      </c>
      <c r="R566">
        <f t="shared" si="211"/>
        <v>0.51344068859935987</v>
      </c>
      <c r="S566" s="10">
        <f t="shared" si="204"/>
        <v>17.076245088599361</v>
      </c>
      <c r="T566" s="4">
        <f t="shared" si="212"/>
        <v>21.173999999999999</v>
      </c>
      <c r="U566" s="4">
        <f t="shared" si="213"/>
        <v>0.3592000000000013</v>
      </c>
      <c r="V566" s="4">
        <f t="shared" si="205"/>
        <v>21.155000000000001</v>
      </c>
      <c r="W566" s="4">
        <f t="shared" si="206"/>
        <v>21.580000000000002</v>
      </c>
      <c r="X566" s="4">
        <f t="shared" si="207"/>
        <v>19.8</v>
      </c>
      <c r="Y566" s="4">
        <f t="shared" si="214"/>
        <v>1.7800000000000011</v>
      </c>
      <c r="Z566" s="2">
        <f>ROW()</f>
        <v>566</v>
      </c>
      <c r="AA566" t="b">
        <f t="shared" si="215"/>
        <v>0</v>
      </c>
      <c r="AB566" s="4" t="e">
        <f t="shared" si="208"/>
        <v>#N/A</v>
      </c>
      <c r="AC566" s="4" t="e">
        <f t="shared" si="216"/>
        <v>#N/A</v>
      </c>
      <c r="AD566" t="b">
        <f t="shared" si="217"/>
        <v>0</v>
      </c>
      <c r="AE566" s="2">
        <v>2</v>
      </c>
      <c r="AF566" s="4">
        <f t="shared" si="218"/>
        <v>-0.89000000000000057</v>
      </c>
      <c r="AG566" s="4">
        <f t="shared" si="219"/>
        <v>0.89000000000000057</v>
      </c>
      <c r="AH566" s="4">
        <f t="shared" si="224"/>
        <v>1.2083333333333319</v>
      </c>
      <c r="AI566" s="4" t="e">
        <f t="shared" si="220"/>
        <v>#N/A</v>
      </c>
      <c r="AJ566" s="2" t="str">
        <f t="shared" si="221"/>
        <v>August</v>
      </c>
      <c r="AK566" s="2" t="str">
        <f t="shared" si="222"/>
        <v>04</v>
      </c>
      <c r="AL566" s="81">
        <f t="shared" si="223"/>
        <v>4.1528819444444443</v>
      </c>
      <c r="AM566" s="81">
        <f>IF(AJ566='1Month'!$A$3,AL566,NA())</f>
        <v>4.1528819444444443</v>
      </c>
    </row>
    <row r="567" spans="1:39">
      <c r="A567" s="76">
        <v>43316</v>
      </c>
      <c r="B567" s="67">
        <v>0.15640046296296298</v>
      </c>
      <c r="C567" s="77">
        <v>43315</v>
      </c>
      <c r="D567" s="67">
        <v>0.86473379629629632</v>
      </c>
      <c r="E567" s="68">
        <v>16.399999999999999</v>
      </c>
      <c r="F567" s="68">
        <v>4.9400000000000004</v>
      </c>
      <c r="G567" s="69">
        <v>21.44</v>
      </c>
      <c r="I567" s="69">
        <v>-82.4</v>
      </c>
      <c r="J567" s="69">
        <v>-30.353000000000002</v>
      </c>
      <c r="K567" s="70">
        <v>56.6</v>
      </c>
      <c r="L567" s="4">
        <f t="shared" si="200"/>
        <v>21.330000000000002</v>
      </c>
      <c r="M567" s="80">
        <f t="shared" si="201"/>
        <v>43316.156400462962</v>
      </c>
      <c r="N567">
        <f t="shared" si="202"/>
        <v>2458334.5</v>
      </c>
      <c r="O567">
        <f t="shared" si="203"/>
        <v>3.7536111111111117</v>
      </c>
      <c r="P567">
        <f t="shared" si="209"/>
        <v>0.18588637919233403</v>
      </c>
      <c r="Q567">
        <f t="shared" si="210"/>
        <v>456.59811633427358</v>
      </c>
      <c r="R567">
        <f t="shared" si="211"/>
        <v>0.59811633427358402</v>
      </c>
      <c r="S567" s="10">
        <f t="shared" si="204"/>
        <v>17.160920734273585</v>
      </c>
      <c r="T567" s="4">
        <f t="shared" si="212"/>
        <v>21.402000000000001</v>
      </c>
      <c r="U567" s="4">
        <f t="shared" si="213"/>
        <v>0.19759999999999991</v>
      </c>
      <c r="V567" s="4">
        <f t="shared" si="205"/>
        <v>21.42</v>
      </c>
      <c r="W567" s="4">
        <f t="shared" si="206"/>
        <v>21.61</v>
      </c>
      <c r="X567" s="4">
        <f t="shared" si="207"/>
        <v>20.47</v>
      </c>
      <c r="Y567" s="4">
        <f t="shared" si="214"/>
        <v>1.1400000000000006</v>
      </c>
      <c r="Z567" s="2">
        <f>ROW()</f>
        <v>567</v>
      </c>
      <c r="AA567" t="b">
        <f t="shared" si="215"/>
        <v>0</v>
      </c>
      <c r="AB567" s="4" t="e">
        <f t="shared" si="208"/>
        <v>#N/A</v>
      </c>
      <c r="AC567" s="4" t="e">
        <f t="shared" si="216"/>
        <v>#N/A</v>
      </c>
      <c r="AD567" t="b">
        <f t="shared" si="217"/>
        <v>0</v>
      </c>
      <c r="AE567" s="2">
        <v>2</v>
      </c>
      <c r="AF567" s="4">
        <f t="shared" si="218"/>
        <v>-0.57000000000000028</v>
      </c>
      <c r="AG567" s="4">
        <f t="shared" si="219"/>
        <v>0.57000000000000028</v>
      </c>
      <c r="AH567" s="4">
        <f t="shared" si="224"/>
        <v>0.93055555555555536</v>
      </c>
      <c r="AI567" s="4" t="e">
        <f t="shared" si="220"/>
        <v>#N/A</v>
      </c>
      <c r="AJ567" s="2" t="str">
        <f t="shared" si="221"/>
        <v>August</v>
      </c>
      <c r="AK567" s="2" t="str">
        <f t="shared" si="222"/>
        <v>04</v>
      </c>
      <c r="AL567" s="81">
        <f t="shared" si="223"/>
        <v>4.1564004629629627</v>
      </c>
      <c r="AM567" s="81">
        <f>IF(AJ567='1Month'!$A$3,AL567,NA())</f>
        <v>4.1564004629629627</v>
      </c>
    </row>
    <row r="568" spans="1:39">
      <c r="A568" s="76">
        <v>43316</v>
      </c>
      <c r="B568" s="67">
        <v>0.15984953703703705</v>
      </c>
      <c r="C568" s="77">
        <v>43315</v>
      </c>
      <c r="D568" s="67">
        <v>0.86818287037037034</v>
      </c>
      <c r="E568" s="68">
        <v>16.100000000000001</v>
      </c>
      <c r="F568" s="68">
        <v>4.9400000000000004</v>
      </c>
      <c r="G568" s="69">
        <v>21.62</v>
      </c>
      <c r="I568" s="69">
        <v>-82.5</v>
      </c>
      <c r="J568" s="69">
        <v>-29.561</v>
      </c>
      <c r="K568" s="70">
        <v>56.5</v>
      </c>
      <c r="L568" s="4">
        <f t="shared" si="200"/>
        <v>21.51</v>
      </c>
      <c r="M568" s="80">
        <f t="shared" si="201"/>
        <v>43316.159849537034</v>
      </c>
      <c r="N568">
        <f t="shared" si="202"/>
        <v>2458334.5</v>
      </c>
      <c r="O568">
        <f t="shared" si="203"/>
        <v>3.8363888888888891</v>
      </c>
      <c r="P568">
        <f t="shared" si="209"/>
        <v>0.18588637919233403</v>
      </c>
      <c r="Q568">
        <f t="shared" si="210"/>
        <v>456.68112075009901</v>
      </c>
      <c r="R568">
        <f t="shared" si="211"/>
        <v>0.68112075009901218</v>
      </c>
      <c r="S568" s="10">
        <f t="shared" si="204"/>
        <v>17.243925150099013</v>
      </c>
      <c r="T568" s="4">
        <f t="shared" si="212"/>
        <v>21.53</v>
      </c>
      <c r="U568" s="4">
        <f t="shared" si="213"/>
        <v>8.7999999999999551E-2</v>
      </c>
      <c r="V568" s="4">
        <f t="shared" si="205"/>
        <v>21.545000000000002</v>
      </c>
      <c r="W568" s="4">
        <f t="shared" si="206"/>
        <v>21.62</v>
      </c>
      <c r="X568" s="4">
        <f t="shared" si="207"/>
        <v>20.98</v>
      </c>
      <c r="Y568" s="4">
        <f t="shared" si="214"/>
        <v>0.64000000000000057</v>
      </c>
      <c r="Z568" s="2">
        <f>ROW()</f>
        <v>568</v>
      </c>
      <c r="AA568" t="b">
        <f t="shared" si="215"/>
        <v>0</v>
      </c>
      <c r="AB568" s="4" t="e">
        <f t="shared" si="208"/>
        <v>#N/A</v>
      </c>
      <c r="AC568" s="4" t="e">
        <f t="shared" si="216"/>
        <v>#N/A</v>
      </c>
      <c r="AD568" t="b">
        <f t="shared" si="217"/>
        <v>0</v>
      </c>
      <c r="AE568" s="2">
        <v>2</v>
      </c>
      <c r="AF568" s="4">
        <f t="shared" si="218"/>
        <v>-0.32000000000000028</v>
      </c>
      <c r="AG568" s="4">
        <f t="shared" si="219"/>
        <v>0.32000000000000028</v>
      </c>
      <c r="AH568" s="4">
        <f t="shared" si="224"/>
        <v>0.65999999999999925</v>
      </c>
      <c r="AI568" s="4" t="e">
        <f t="shared" si="220"/>
        <v>#N/A</v>
      </c>
      <c r="AJ568" s="2" t="str">
        <f t="shared" si="221"/>
        <v>August</v>
      </c>
      <c r="AK568" s="2" t="str">
        <f t="shared" si="222"/>
        <v>04</v>
      </c>
      <c r="AL568" s="81">
        <f t="shared" si="223"/>
        <v>4.1598495370370374</v>
      </c>
      <c r="AM568" s="81">
        <f>IF(AJ568='1Month'!$A$3,AL568,NA())</f>
        <v>4.1598495370370374</v>
      </c>
    </row>
    <row r="569" spans="1:39">
      <c r="A569" s="76">
        <v>43316</v>
      </c>
      <c r="B569" s="67">
        <v>0.16333333333333333</v>
      </c>
      <c r="C569" s="77">
        <v>43315</v>
      </c>
      <c r="D569" s="67">
        <v>0.8716666666666667</v>
      </c>
      <c r="E569" s="68">
        <v>16.100000000000001</v>
      </c>
      <c r="F569" s="68">
        <v>4.9400000000000004</v>
      </c>
      <c r="G569" s="69">
        <v>21.69</v>
      </c>
      <c r="I569" s="69">
        <v>-82.5</v>
      </c>
      <c r="J569" s="69">
        <v>-28.75</v>
      </c>
      <c r="K569" s="70">
        <v>56.5</v>
      </c>
      <c r="L569" s="4">
        <f t="shared" si="200"/>
        <v>21.580000000000002</v>
      </c>
      <c r="M569" s="80">
        <f t="shared" si="201"/>
        <v>43316.16333333333</v>
      </c>
      <c r="N569">
        <f t="shared" si="202"/>
        <v>2458334.5</v>
      </c>
      <c r="O569">
        <f t="shared" si="203"/>
        <v>3.92</v>
      </c>
      <c r="P569">
        <f t="shared" si="209"/>
        <v>0.18588637919233403</v>
      </c>
      <c r="Q569">
        <f t="shared" si="210"/>
        <v>456.76496078084881</v>
      </c>
      <c r="R569">
        <f t="shared" si="211"/>
        <v>0.76496078084880992</v>
      </c>
      <c r="S569" s="10">
        <f t="shared" si="204"/>
        <v>17.327765180848811</v>
      </c>
      <c r="T569" s="4">
        <f t="shared" si="212"/>
        <v>21.586000000000002</v>
      </c>
      <c r="U569" s="4">
        <f t="shared" si="213"/>
        <v>3.2799999999998872E-2</v>
      </c>
      <c r="V569" s="4">
        <f t="shared" si="205"/>
        <v>21.594999999999999</v>
      </c>
      <c r="W569" s="4">
        <f t="shared" si="206"/>
        <v>21.62</v>
      </c>
      <c r="X569" s="4">
        <f t="shared" si="207"/>
        <v>21.330000000000002</v>
      </c>
      <c r="Y569" s="4">
        <f t="shared" si="214"/>
        <v>0.28999999999999915</v>
      </c>
      <c r="Z569" s="2">
        <f>ROW()</f>
        <v>569</v>
      </c>
      <c r="AA569" t="b">
        <f t="shared" si="215"/>
        <v>0</v>
      </c>
      <c r="AB569" s="4" t="e">
        <f t="shared" si="208"/>
        <v>#N/A</v>
      </c>
      <c r="AC569" s="4" t="e">
        <f t="shared" si="216"/>
        <v>#N/A</v>
      </c>
      <c r="AD569" t="b">
        <f t="shared" si="217"/>
        <v>0</v>
      </c>
      <c r="AE569" s="2">
        <v>2</v>
      </c>
      <c r="AF569" s="4">
        <f t="shared" si="218"/>
        <v>-0.14499999999999957</v>
      </c>
      <c r="AG569" s="4">
        <f t="shared" si="219"/>
        <v>0.14499999999999957</v>
      </c>
      <c r="AH569" s="4">
        <f t="shared" si="224"/>
        <v>0.42874999999999908</v>
      </c>
      <c r="AI569" s="4" t="e">
        <f t="shared" si="220"/>
        <v>#N/A</v>
      </c>
      <c r="AJ569" s="2" t="str">
        <f t="shared" si="221"/>
        <v>August</v>
      </c>
      <c r="AK569" s="2" t="str">
        <f t="shared" si="222"/>
        <v>04</v>
      </c>
      <c r="AL569" s="81">
        <f t="shared" si="223"/>
        <v>4.1633333333333331</v>
      </c>
      <c r="AM569" s="81">
        <f>IF(AJ569='1Month'!$A$3,AL569,NA())</f>
        <v>4.1633333333333331</v>
      </c>
    </row>
    <row r="570" spans="1:39">
      <c r="A570" s="76">
        <v>43316</v>
      </c>
      <c r="B570" s="67">
        <v>0.16681712962962961</v>
      </c>
      <c r="C570" s="77">
        <v>43315</v>
      </c>
      <c r="D570" s="67">
        <v>0.87515046296296306</v>
      </c>
      <c r="E570" s="68">
        <v>15.7</v>
      </c>
      <c r="F570" s="68">
        <v>4.9400000000000004</v>
      </c>
      <c r="G570" s="69">
        <v>21.72</v>
      </c>
      <c r="I570" s="69">
        <v>-82.6</v>
      </c>
      <c r="J570" s="69">
        <v>-27.928999999999998</v>
      </c>
      <c r="K570" s="70">
        <v>56.5</v>
      </c>
      <c r="L570" s="4">
        <f t="shared" si="200"/>
        <v>21.61</v>
      </c>
      <c r="M570" s="80">
        <f t="shared" si="201"/>
        <v>43316.166817129626</v>
      </c>
      <c r="N570">
        <f t="shared" si="202"/>
        <v>2458334.5</v>
      </c>
      <c r="O570">
        <f t="shared" si="203"/>
        <v>4.0036111111111108</v>
      </c>
      <c r="P570">
        <f t="shared" si="209"/>
        <v>0.18588637919233403</v>
      </c>
      <c r="Q570">
        <f t="shared" si="210"/>
        <v>456.84880081159861</v>
      </c>
      <c r="R570">
        <f t="shared" si="211"/>
        <v>0.84880081159860765</v>
      </c>
      <c r="S570" s="10">
        <f t="shared" si="204"/>
        <v>17.411605211598609</v>
      </c>
      <c r="T570" s="4">
        <f t="shared" si="212"/>
        <v>21.606000000000002</v>
      </c>
      <c r="U570" s="4">
        <f t="shared" si="213"/>
        <v>1.0399999999998499E-2</v>
      </c>
      <c r="V570" s="4">
        <f t="shared" si="205"/>
        <v>21.61</v>
      </c>
      <c r="W570" s="4">
        <f t="shared" si="206"/>
        <v>21.62</v>
      </c>
      <c r="X570" s="4">
        <f t="shared" si="207"/>
        <v>21.51</v>
      </c>
      <c r="Y570" s="4">
        <f t="shared" si="214"/>
        <v>0.10999999999999943</v>
      </c>
      <c r="Z570" s="2">
        <f>ROW()</f>
        <v>570</v>
      </c>
      <c r="AA570" t="b">
        <f t="shared" si="215"/>
        <v>0</v>
      </c>
      <c r="AB570" s="4" t="e">
        <f t="shared" si="208"/>
        <v>#N/A</v>
      </c>
      <c r="AC570" s="4" t="e">
        <f t="shared" si="216"/>
        <v>#N/A</v>
      </c>
      <c r="AD570" t="b">
        <f t="shared" si="217"/>
        <v>0</v>
      </c>
      <c r="AE570" s="2">
        <v>2</v>
      </c>
      <c r="AF570" s="4">
        <f t="shared" si="218"/>
        <v>-5.4999999999999716E-2</v>
      </c>
      <c r="AG570" s="4">
        <f t="shared" si="219"/>
        <v>5.4999999999999716E-2</v>
      </c>
      <c r="AH570" s="4">
        <f t="shared" si="224"/>
        <v>0.24750000000000019</v>
      </c>
      <c r="AI570" s="4" t="e">
        <f t="shared" si="220"/>
        <v>#N/A</v>
      </c>
      <c r="AJ570" s="2" t="str">
        <f t="shared" si="221"/>
        <v>August</v>
      </c>
      <c r="AK570" s="2" t="str">
        <f t="shared" si="222"/>
        <v>04</v>
      </c>
      <c r="AL570" s="81">
        <f t="shared" si="223"/>
        <v>4.1668171296296297</v>
      </c>
      <c r="AM570" s="81">
        <f>IF(AJ570='1Month'!$A$3,AL570,NA())</f>
        <v>4.1668171296296297</v>
      </c>
    </row>
    <row r="571" spans="1:39">
      <c r="A571" s="76">
        <v>43316</v>
      </c>
      <c r="B571" s="67">
        <v>0.17028935185185187</v>
      </c>
      <c r="C571" s="77">
        <v>43315</v>
      </c>
      <c r="D571" s="67">
        <v>0.87862268518518516</v>
      </c>
      <c r="E571" s="68">
        <v>15.4</v>
      </c>
      <c r="F571" s="68">
        <v>4.9400000000000004</v>
      </c>
      <c r="G571" s="69">
        <v>21.73</v>
      </c>
      <c r="I571" s="69">
        <v>-82.6</v>
      </c>
      <c r="J571" s="69">
        <v>-27.100999999999999</v>
      </c>
      <c r="K571" s="70">
        <v>56.4</v>
      </c>
      <c r="L571" s="4">
        <f t="shared" si="200"/>
        <v>21.62</v>
      </c>
      <c r="M571" s="80">
        <f t="shared" si="201"/>
        <v>43316.170289351852</v>
      </c>
      <c r="N571">
        <f t="shared" si="202"/>
        <v>2458334.5</v>
      </c>
      <c r="O571">
        <f t="shared" si="203"/>
        <v>4.0869444444444447</v>
      </c>
      <c r="P571">
        <f t="shared" si="209"/>
        <v>0.18588637919233403</v>
      </c>
      <c r="Q571">
        <f t="shared" si="210"/>
        <v>456.93236230404028</v>
      </c>
      <c r="R571">
        <f t="shared" si="211"/>
        <v>0.9323623040402822</v>
      </c>
      <c r="S571" s="10">
        <f t="shared" si="204"/>
        <v>17.495166704040283</v>
      </c>
      <c r="T571" s="4">
        <f t="shared" si="212"/>
        <v>21.608000000000001</v>
      </c>
      <c r="U571" s="4">
        <f t="shared" si="213"/>
        <v>7.1999999999995627E-3</v>
      </c>
      <c r="V571" s="4">
        <f t="shared" si="205"/>
        <v>21.61</v>
      </c>
      <c r="W571" s="4">
        <f t="shared" si="206"/>
        <v>21.62</v>
      </c>
      <c r="X571" s="4">
        <f t="shared" si="207"/>
        <v>21.580000000000002</v>
      </c>
      <c r="Y571" s="4">
        <f t="shared" si="214"/>
        <v>3.9999999999999147E-2</v>
      </c>
      <c r="Z571" s="2">
        <f>ROW()</f>
        <v>571</v>
      </c>
      <c r="AA571" t="b">
        <f t="shared" si="215"/>
        <v>0</v>
      </c>
      <c r="AB571" s="4" t="e">
        <f t="shared" si="208"/>
        <v>#N/A</v>
      </c>
      <c r="AC571" s="4" t="e">
        <f t="shared" si="216"/>
        <v>#N/A</v>
      </c>
      <c r="AD571" t="b">
        <f t="shared" si="217"/>
        <v>0</v>
      </c>
      <c r="AE571" s="2">
        <v>2</v>
      </c>
      <c r="AF571" s="4">
        <f t="shared" si="218"/>
        <v>-1.9999999999999574E-2</v>
      </c>
      <c r="AG571" s="4">
        <f t="shared" si="219"/>
        <v>1.9999999999999574E-2</v>
      </c>
      <c r="AH571" s="4">
        <f t="shared" si="224"/>
        <v>0.11999999999999893</v>
      </c>
      <c r="AI571" s="4" t="e">
        <f t="shared" si="220"/>
        <v>#N/A</v>
      </c>
      <c r="AJ571" s="2" t="str">
        <f t="shared" si="221"/>
        <v>August</v>
      </c>
      <c r="AK571" s="2" t="str">
        <f t="shared" si="222"/>
        <v>04</v>
      </c>
      <c r="AL571" s="81">
        <f t="shared" si="223"/>
        <v>4.170289351851852</v>
      </c>
      <c r="AM571" s="81">
        <f>IF(AJ571='1Month'!$A$3,AL571,NA())</f>
        <v>4.170289351851852</v>
      </c>
    </row>
    <row r="572" spans="1:39">
      <c r="A572" s="76">
        <v>43316</v>
      </c>
      <c r="B572" s="67">
        <v>0.17374999999999999</v>
      </c>
      <c r="C572" s="77">
        <v>43315</v>
      </c>
      <c r="D572" s="67">
        <v>0.88208333333333344</v>
      </c>
      <c r="E572" s="68">
        <v>15.4</v>
      </c>
      <c r="F572" s="68">
        <v>4.9400000000000004</v>
      </c>
      <c r="G572" s="69">
        <v>21.72</v>
      </c>
      <c r="I572" s="69">
        <v>-82.7</v>
      </c>
      <c r="J572" s="69">
        <v>-26.266999999999999</v>
      </c>
      <c r="K572" s="70">
        <v>56.4</v>
      </c>
      <c r="L572" s="4">
        <f t="shared" si="200"/>
        <v>21.61</v>
      </c>
      <c r="M572" s="80">
        <f t="shared" si="201"/>
        <v>43316.173750000002</v>
      </c>
      <c r="N572">
        <f t="shared" si="202"/>
        <v>2458334.5</v>
      </c>
      <c r="O572">
        <f t="shared" si="203"/>
        <v>4.17</v>
      </c>
      <c r="P572">
        <f t="shared" si="209"/>
        <v>0.18588637919233403</v>
      </c>
      <c r="Q572">
        <f t="shared" si="210"/>
        <v>457.01564525817378</v>
      </c>
      <c r="R572">
        <f t="shared" si="211"/>
        <v>1.0156452581737767</v>
      </c>
      <c r="S572" s="10">
        <f t="shared" si="204"/>
        <v>17.578449658173778</v>
      </c>
      <c r="T572" s="4">
        <f t="shared" si="212"/>
        <v>21.602</v>
      </c>
      <c r="U572" s="4">
        <f t="shared" si="213"/>
        <v>1.3599999999999567E-2</v>
      </c>
      <c r="V572" s="4">
        <f t="shared" si="205"/>
        <v>21.61</v>
      </c>
      <c r="W572" s="4">
        <f t="shared" si="206"/>
        <v>21.62</v>
      </c>
      <c r="X572" s="4">
        <f t="shared" si="207"/>
        <v>21.580000000000002</v>
      </c>
      <c r="Y572" s="4">
        <f t="shared" si="214"/>
        <v>3.9999999999999147E-2</v>
      </c>
      <c r="Z572" s="2">
        <f>ROW()</f>
        <v>572</v>
      </c>
      <c r="AA572" t="b">
        <f t="shared" si="215"/>
        <v>0</v>
      </c>
      <c r="AB572" s="4" t="e">
        <f t="shared" si="208"/>
        <v>#N/A</v>
      </c>
      <c r="AC572" s="4" t="e">
        <f t="shared" si="216"/>
        <v>#N/A</v>
      </c>
      <c r="AD572" t="b">
        <f t="shared" si="217"/>
        <v>0</v>
      </c>
      <c r="AE572" s="2">
        <v>2</v>
      </c>
      <c r="AF572" s="4">
        <f t="shared" si="218"/>
        <v>-1.9999999999999574E-2</v>
      </c>
      <c r="AG572" s="4">
        <f t="shared" si="219"/>
        <v>1.9999999999999574E-2</v>
      </c>
      <c r="AH572" s="4">
        <f t="shared" si="224"/>
        <v>4.7499999999999432E-2</v>
      </c>
      <c r="AI572" s="4" t="e">
        <f t="shared" si="220"/>
        <v>#N/A</v>
      </c>
      <c r="AJ572" s="2" t="str">
        <f t="shared" si="221"/>
        <v>August</v>
      </c>
      <c r="AK572" s="2" t="str">
        <f t="shared" si="222"/>
        <v>04</v>
      </c>
      <c r="AL572" s="81">
        <f t="shared" si="223"/>
        <v>4.1737500000000001</v>
      </c>
      <c r="AM572" s="81">
        <f>IF(AJ572='1Month'!$A$3,AL572,NA())</f>
        <v>4.1737500000000001</v>
      </c>
    </row>
    <row r="573" spans="1:39">
      <c r="A573" s="76">
        <v>43316</v>
      </c>
      <c r="B573" s="67">
        <v>0.1772222222222222</v>
      </c>
      <c r="C573" s="77">
        <v>43315</v>
      </c>
      <c r="D573" s="67">
        <v>0.88555555555555554</v>
      </c>
      <c r="E573" s="68">
        <v>15.1</v>
      </c>
      <c r="F573" s="68">
        <v>4.9400000000000004</v>
      </c>
      <c r="G573" s="69">
        <v>21.72</v>
      </c>
      <c r="I573" s="69">
        <v>-82.7</v>
      </c>
      <c r="J573" s="69">
        <v>-25.420999999999999</v>
      </c>
      <c r="K573" s="70">
        <v>56.4</v>
      </c>
      <c r="L573" s="4">
        <f t="shared" si="200"/>
        <v>21.61</v>
      </c>
      <c r="M573" s="80">
        <f t="shared" si="201"/>
        <v>43316.177222222221</v>
      </c>
      <c r="N573">
        <f t="shared" si="202"/>
        <v>2458334.5</v>
      </c>
      <c r="O573">
        <f t="shared" si="203"/>
        <v>4.253333333333333</v>
      </c>
      <c r="P573">
        <f t="shared" si="209"/>
        <v>0.18588637919233403</v>
      </c>
      <c r="Q573">
        <f t="shared" si="210"/>
        <v>457.09920675061545</v>
      </c>
      <c r="R573">
        <f t="shared" si="211"/>
        <v>1.0992067506154513</v>
      </c>
      <c r="S573" s="10">
        <f t="shared" si="204"/>
        <v>17.662011150615452</v>
      </c>
      <c r="T573" s="4">
        <f t="shared" si="212"/>
        <v>21.592000000000002</v>
      </c>
      <c r="U573" s="4">
        <f t="shared" si="213"/>
        <v>1.4399999999999835E-2</v>
      </c>
      <c r="V573" s="4">
        <f t="shared" si="205"/>
        <v>21.6</v>
      </c>
      <c r="W573" s="4">
        <f t="shared" si="206"/>
        <v>21.62</v>
      </c>
      <c r="X573" s="4">
        <f t="shared" si="207"/>
        <v>21.57</v>
      </c>
      <c r="Y573" s="4">
        <f t="shared" si="214"/>
        <v>5.0000000000000711E-2</v>
      </c>
      <c r="Z573" s="2">
        <f>ROW()</f>
        <v>573</v>
      </c>
      <c r="AA573" t="b">
        <f t="shared" si="215"/>
        <v>0</v>
      </c>
      <c r="AB573" s="4" t="e">
        <f t="shared" si="208"/>
        <v>#N/A</v>
      </c>
      <c r="AC573" s="4" t="e">
        <f t="shared" si="216"/>
        <v>#N/A</v>
      </c>
      <c r="AD573" t="b">
        <f t="shared" si="217"/>
        <v>0</v>
      </c>
      <c r="AE573" s="2">
        <v>2</v>
      </c>
      <c r="AF573" s="4">
        <f t="shared" si="218"/>
        <v>-2.5000000000000355E-2</v>
      </c>
      <c r="AG573" s="4">
        <f t="shared" si="219"/>
        <v>2.5000000000000355E-2</v>
      </c>
      <c r="AH573" s="4">
        <f t="shared" si="224"/>
        <v>2.4305555555555063E-2</v>
      </c>
      <c r="AI573" s="4" t="e">
        <f t="shared" si="220"/>
        <v>#N/A</v>
      </c>
      <c r="AJ573" s="2" t="str">
        <f t="shared" si="221"/>
        <v>August</v>
      </c>
      <c r="AK573" s="2" t="str">
        <f t="shared" si="222"/>
        <v>04</v>
      </c>
      <c r="AL573" s="81">
        <f t="shared" si="223"/>
        <v>4.1772222222222224</v>
      </c>
      <c r="AM573" s="81">
        <f>IF(AJ573='1Month'!$A$3,AL573,NA())</f>
        <v>4.1772222222222224</v>
      </c>
    </row>
    <row r="574" spans="1:39">
      <c r="A574" s="76">
        <v>43316</v>
      </c>
      <c r="B574" s="67">
        <v>0.18069444444444446</v>
      </c>
      <c r="C574" s="77">
        <v>43315</v>
      </c>
      <c r="D574" s="67">
        <v>0.88902777777777775</v>
      </c>
      <c r="E574" s="68">
        <v>14.8</v>
      </c>
      <c r="F574" s="68">
        <v>4.9400000000000004</v>
      </c>
      <c r="G574" s="69">
        <v>21.7</v>
      </c>
      <c r="I574" s="69">
        <v>-82.7</v>
      </c>
      <c r="J574" s="69">
        <v>-24.567</v>
      </c>
      <c r="K574" s="70">
        <v>56.3</v>
      </c>
      <c r="L574" s="4">
        <f t="shared" si="200"/>
        <v>21.59</v>
      </c>
      <c r="M574" s="80">
        <f t="shared" si="201"/>
        <v>43316.180694444447</v>
      </c>
      <c r="N574">
        <f t="shared" si="202"/>
        <v>2458334.5</v>
      </c>
      <c r="O574">
        <f t="shared" si="203"/>
        <v>4.3366666666666669</v>
      </c>
      <c r="P574">
        <f t="shared" si="209"/>
        <v>0.18588637919233403</v>
      </c>
      <c r="Q574">
        <f t="shared" si="210"/>
        <v>457.18276824305713</v>
      </c>
      <c r="R574">
        <f t="shared" si="211"/>
        <v>1.1827682430571258</v>
      </c>
      <c r="S574" s="10">
        <f t="shared" si="204"/>
        <v>17.745572643057127</v>
      </c>
      <c r="T574" s="4">
        <f t="shared" si="212"/>
        <v>21.583999999999996</v>
      </c>
      <c r="U574" s="4">
        <f t="shared" si="213"/>
        <v>1.279999999999859E-2</v>
      </c>
      <c r="V574" s="4">
        <f t="shared" si="205"/>
        <v>21.585000000000001</v>
      </c>
      <c r="W574" s="4">
        <f t="shared" si="206"/>
        <v>21.61</v>
      </c>
      <c r="X574" s="4">
        <f t="shared" si="207"/>
        <v>21.57</v>
      </c>
      <c r="Y574" s="4">
        <f t="shared" si="214"/>
        <v>3.9999999999999147E-2</v>
      </c>
      <c r="Z574" s="2">
        <f>ROW()</f>
        <v>574</v>
      </c>
      <c r="AA574" t="b">
        <f t="shared" si="215"/>
        <v>0</v>
      </c>
      <c r="AB574" s="4" t="e">
        <f t="shared" si="208"/>
        <v>#N/A</v>
      </c>
      <c r="AC574" s="4" t="e">
        <f t="shared" si="216"/>
        <v>#N/A</v>
      </c>
      <c r="AD574" t="b">
        <f t="shared" si="217"/>
        <v>0</v>
      </c>
      <c r="AE574" s="2">
        <v>2</v>
      </c>
      <c r="AF574" s="4">
        <f t="shared" si="218"/>
        <v>-1.9999999999999574E-2</v>
      </c>
      <c r="AG574" s="4">
        <f t="shared" si="219"/>
        <v>1.9999999999999574E-2</v>
      </c>
      <c r="AH574" s="4">
        <f t="shared" si="224"/>
        <v>2.2638888888888431E-2</v>
      </c>
      <c r="AI574" s="4" t="e">
        <f t="shared" si="220"/>
        <v>#N/A</v>
      </c>
      <c r="AJ574" s="2" t="str">
        <f t="shared" si="221"/>
        <v>August</v>
      </c>
      <c r="AK574" s="2" t="str">
        <f t="shared" si="222"/>
        <v>04</v>
      </c>
      <c r="AL574" s="81">
        <f t="shared" si="223"/>
        <v>4.1806944444444447</v>
      </c>
      <c r="AM574" s="81">
        <f>IF(AJ574='1Month'!$A$3,AL574,NA())</f>
        <v>4.1806944444444447</v>
      </c>
    </row>
    <row r="575" spans="1:39">
      <c r="A575" s="76">
        <v>43316</v>
      </c>
      <c r="B575" s="67">
        <v>0.18416666666666667</v>
      </c>
      <c r="C575" s="77">
        <v>43315</v>
      </c>
      <c r="D575" s="67">
        <v>0.89250000000000007</v>
      </c>
      <c r="E575" s="68">
        <v>14.8</v>
      </c>
      <c r="F575" s="68">
        <v>4.9400000000000004</v>
      </c>
      <c r="G575" s="69">
        <v>21.69</v>
      </c>
      <c r="I575" s="69">
        <v>-82.8</v>
      </c>
      <c r="J575" s="69">
        <v>-23.704999999999998</v>
      </c>
      <c r="K575" s="70">
        <v>56.3</v>
      </c>
      <c r="L575" s="4">
        <f t="shared" si="200"/>
        <v>21.580000000000002</v>
      </c>
      <c r="M575" s="80">
        <f t="shared" si="201"/>
        <v>43316.184166666666</v>
      </c>
      <c r="N575">
        <f t="shared" si="202"/>
        <v>2458334.5</v>
      </c>
      <c r="O575">
        <f t="shared" si="203"/>
        <v>4.42</v>
      </c>
      <c r="P575">
        <f t="shared" si="209"/>
        <v>0.18588637919233403</v>
      </c>
      <c r="Q575">
        <f t="shared" si="210"/>
        <v>457.2663297354988</v>
      </c>
      <c r="R575">
        <f t="shared" si="211"/>
        <v>1.2663297354988003</v>
      </c>
      <c r="S575" s="10">
        <f t="shared" si="204"/>
        <v>17.829134135498801</v>
      </c>
      <c r="T575" s="4">
        <f t="shared" si="212"/>
        <v>21.574000000000002</v>
      </c>
      <c r="U575" s="4">
        <f t="shared" si="213"/>
        <v>8.8000000000000959E-3</v>
      </c>
      <c r="V575" s="4">
        <f t="shared" si="205"/>
        <v>21.575000000000003</v>
      </c>
      <c r="W575" s="4">
        <f t="shared" si="206"/>
        <v>21.61</v>
      </c>
      <c r="X575" s="4">
        <f t="shared" si="207"/>
        <v>21.560000000000002</v>
      </c>
      <c r="Y575" s="4">
        <f t="shared" si="214"/>
        <v>4.9999999999997158E-2</v>
      </c>
      <c r="Z575" s="2">
        <f>ROW()</f>
        <v>575</v>
      </c>
      <c r="AA575" t="b">
        <f t="shared" si="215"/>
        <v>0</v>
      </c>
      <c r="AB575" s="4" t="e">
        <f t="shared" si="208"/>
        <v>#N/A</v>
      </c>
      <c r="AC575" s="4" t="e">
        <f t="shared" si="216"/>
        <v>#N/A</v>
      </c>
      <c r="AD575" t="b">
        <f t="shared" si="217"/>
        <v>0</v>
      </c>
      <c r="AE575" s="2">
        <v>2</v>
      </c>
      <c r="AF575" s="4">
        <f t="shared" si="218"/>
        <v>-2.4999999999998579E-2</v>
      </c>
      <c r="AG575" s="4">
        <f t="shared" si="219"/>
        <v>2.4999999999998579E-2</v>
      </c>
      <c r="AH575" s="4">
        <f t="shared" si="224"/>
        <v>2.7499999999999858E-2</v>
      </c>
      <c r="AI575" s="4" t="e">
        <f t="shared" si="220"/>
        <v>#N/A</v>
      </c>
      <c r="AJ575" s="2" t="str">
        <f t="shared" si="221"/>
        <v>August</v>
      </c>
      <c r="AK575" s="2" t="str">
        <f t="shared" si="222"/>
        <v>04</v>
      </c>
      <c r="AL575" s="81">
        <f t="shared" si="223"/>
        <v>4.184166666666667</v>
      </c>
      <c r="AM575" s="81">
        <f>IF(AJ575='1Month'!$A$3,AL575,NA())</f>
        <v>4.184166666666667</v>
      </c>
    </row>
    <row r="576" spans="1:39">
      <c r="A576" s="76">
        <v>43316</v>
      </c>
      <c r="B576" s="67">
        <v>0.18763888888888888</v>
      </c>
      <c r="C576" s="77">
        <v>43315</v>
      </c>
      <c r="D576" s="67">
        <v>0.89597222222222228</v>
      </c>
      <c r="E576" s="68">
        <v>14.5</v>
      </c>
      <c r="F576" s="68">
        <v>4.9400000000000004</v>
      </c>
      <c r="G576" s="69">
        <v>21.68</v>
      </c>
      <c r="I576" s="69">
        <v>-82.8</v>
      </c>
      <c r="J576" s="69">
        <v>-22.835000000000001</v>
      </c>
      <c r="K576" s="70">
        <v>56.2</v>
      </c>
      <c r="L576" s="4">
        <f t="shared" si="200"/>
        <v>21.57</v>
      </c>
      <c r="M576" s="80">
        <f t="shared" si="201"/>
        <v>43316.187638888892</v>
      </c>
      <c r="N576">
        <f t="shared" si="202"/>
        <v>2458334.5</v>
      </c>
      <c r="O576">
        <f t="shared" si="203"/>
        <v>4.503333333333333</v>
      </c>
      <c r="P576">
        <f t="shared" si="209"/>
        <v>0.18588637919233403</v>
      </c>
      <c r="Q576">
        <f t="shared" si="210"/>
        <v>457.34989122794047</v>
      </c>
      <c r="R576">
        <f t="shared" si="211"/>
        <v>1.3498912279404749</v>
      </c>
      <c r="S576" s="10">
        <f t="shared" si="204"/>
        <v>17.912695627940476</v>
      </c>
      <c r="T576" s="4">
        <f t="shared" si="212"/>
        <v>21.564</v>
      </c>
      <c r="U576" s="4">
        <f t="shared" si="213"/>
        <v>1.1200000000000187E-2</v>
      </c>
      <c r="V576" s="4">
        <f t="shared" si="205"/>
        <v>21.57</v>
      </c>
      <c r="W576" s="4">
        <f t="shared" si="206"/>
        <v>21.59</v>
      </c>
      <c r="X576" s="4">
        <f t="shared" si="207"/>
        <v>21.54</v>
      </c>
      <c r="Y576" s="4">
        <f t="shared" si="214"/>
        <v>5.0000000000000711E-2</v>
      </c>
      <c r="Z576" s="2">
        <f>ROW()</f>
        <v>576</v>
      </c>
      <c r="AA576" t="b">
        <f t="shared" si="215"/>
        <v>0</v>
      </c>
      <c r="AB576" s="4" t="e">
        <f t="shared" si="208"/>
        <v>#N/A</v>
      </c>
      <c r="AC576" s="4" t="e">
        <f t="shared" si="216"/>
        <v>#N/A</v>
      </c>
      <c r="AD576" t="b">
        <f t="shared" si="217"/>
        <v>0</v>
      </c>
      <c r="AE576" s="2">
        <v>2</v>
      </c>
      <c r="AF576" s="4">
        <f t="shared" si="218"/>
        <v>-2.5000000000000355E-2</v>
      </c>
      <c r="AG576" s="4">
        <f t="shared" si="219"/>
        <v>2.5000000000000355E-2</v>
      </c>
      <c r="AH576" s="4">
        <f t="shared" si="224"/>
        <v>2.7638888888888029E-2</v>
      </c>
      <c r="AI576" s="4" t="e">
        <f t="shared" si="220"/>
        <v>#N/A</v>
      </c>
      <c r="AJ576" s="2" t="str">
        <f t="shared" si="221"/>
        <v>August</v>
      </c>
      <c r="AK576" s="2" t="str">
        <f t="shared" si="222"/>
        <v>04</v>
      </c>
      <c r="AL576" s="81">
        <f t="shared" si="223"/>
        <v>4.1876388888888885</v>
      </c>
      <c r="AM576" s="81">
        <f>IF(AJ576='1Month'!$A$3,AL576,NA())</f>
        <v>4.1876388888888885</v>
      </c>
    </row>
    <row r="577" spans="1:39">
      <c r="A577" s="76">
        <v>43316</v>
      </c>
      <c r="B577" s="67">
        <v>0.19111111111111112</v>
      </c>
      <c r="C577" s="77">
        <v>43315</v>
      </c>
      <c r="D577" s="67">
        <v>0.89944444444444438</v>
      </c>
      <c r="E577" s="68">
        <v>14.5</v>
      </c>
      <c r="F577" s="68">
        <v>4.9400000000000004</v>
      </c>
      <c r="G577" s="69">
        <v>21.68</v>
      </c>
      <c r="I577" s="69">
        <v>-82.9</v>
      </c>
      <c r="J577" s="69">
        <v>-21.957999999999998</v>
      </c>
      <c r="K577" s="70">
        <v>56.2</v>
      </c>
      <c r="L577" s="4">
        <f t="shared" si="200"/>
        <v>21.57</v>
      </c>
      <c r="M577" s="80">
        <f t="shared" si="201"/>
        <v>43316.191111111111</v>
      </c>
      <c r="N577">
        <f t="shared" si="202"/>
        <v>2458334.5</v>
      </c>
      <c r="O577">
        <f t="shared" si="203"/>
        <v>4.5866666666666669</v>
      </c>
      <c r="P577">
        <f t="shared" si="209"/>
        <v>0.18588637919233403</v>
      </c>
      <c r="Q577">
        <f t="shared" si="210"/>
        <v>457.43345272038215</v>
      </c>
      <c r="R577">
        <f t="shared" si="211"/>
        <v>1.4334527203821494</v>
      </c>
      <c r="S577" s="10">
        <f t="shared" si="204"/>
        <v>17.99625712038215</v>
      </c>
      <c r="T577" s="4">
        <f t="shared" si="212"/>
        <v>21.554000000000002</v>
      </c>
      <c r="U577" s="4">
        <f t="shared" si="213"/>
        <v>1.5200000000000102E-2</v>
      </c>
      <c r="V577" s="4">
        <f t="shared" si="205"/>
        <v>21.565000000000001</v>
      </c>
      <c r="W577" s="4">
        <f t="shared" si="206"/>
        <v>21.580000000000002</v>
      </c>
      <c r="X577" s="4">
        <f t="shared" si="207"/>
        <v>21.53</v>
      </c>
      <c r="Y577" s="4">
        <f t="shared" si="214"/>
        <v>5.0000000000000711E-2</v>
      </c>
      <c r="Z577" s="2">
        <f>ROW()</f>
        <v>577</v>
      </c>
      <c r="AA577" t="b">
        <f t="shared" si="215"/>
        <v>0</v>
      </c>
      <c r="AB577" s="4" t="e">
        <f t="shared" si="208"/>
        <v>#N/A</v>
      </c>
      <c r="AC577" s="4" t="e">
        <f t="shared" si="216"/>
        <v>#N/A</v>
      </c>
      <c r="AD577" t="b">
        <f t="shared" si="217"/>
        <v>0</v>
      </c>
      <c r="AE577" s="2">
        <v>2</v>
      </c>
      <c r="AF577" s="4">
        <f t="shared" si="218"/>
        <v>-2.5000000000000355E-2</v>
      </c>
      <c r="AG577" s="4">
        <f t="shared" si="219"/>
        <v>2.5000000000000355E-2</v>
      </c>
      <c r="AH577" s="4">
        <f t="shared" si="224"/>
        <v>2.7499999999999858E-2</v>
      </c>
      <c r="AI577" s="4" t="e">
        <f t="shared" si="220"/>
        <v>#N/A</v>
      </c>
      <c r="AJ577" s="2" t="str">
        <f t="shared" si="221"/>
        <v>August</v>
      </c>
      <c r="AK577" s="2" t="str">
        <f t="shared" si="222"/>
        <v>04</v>
      </c>
      <c r="AL577" s="81">
        <f t="shared" si="223"/>
        <v>4.1911111111111108</v>
      </c>
      <c r="AM577" s="81">
        <f>IF(AJ577='1Month'!$A$3,AL577,NA())</f>
        <v>4.1911111111111108</v>
      </c>
    </row>
    <row r="578" spans="1:39">
      <c r="A578" s="76">
        <v>43316</v>
      </c>
      <c r="B578" s="67">
        <v>0.19457175925925926</v>
      </c>
      <c r="C578" s="77">
        <v>43315</v>
      </c>
      <c r="D578" s="67">
        <v>0.90290509259259266</v>
      </c>
      <c r="E578" s="68">
        <v>14.1</v>
      </c>
      <c r="F578" s="68">
        <v>4.9400000000000004</v>
      </c>
      <c r="G578" s="69">
        <v>21.67</v>
      </c>
      <c r="I578" s="69">
        <v>-82.9</v>
      </c>
      <c r="J578" s="69">
        <v>-21.077000000000002</v>
      </c>
      <c r="K578" s="70">
        <v>56.2</v>
      </c>
      <c r="L578" s="4">
        <f t="shared" si="200"/>
        <v>21.560000000000002</v>
      </c>
      <c r="M578" s="80">
        <f t="shared" si="201"/>
        <v>43316.194571759261</v>
      </c>
      <c r="N578">
        <f t="shared" si="202"/>
        <v>2458334.5</v>
      </c>
      <c r="O578">
        <f t="shared" si="203"/>
        <v>4.6697222222222221</v>
      </c>
      <c r="P578">
        <f t="shared" si="209"/>
        <v>0.18588637919233403</v>
      </c>
      <c r="Q578">
        <f t="shared" si="210"/>
        <v>457.51673567451564</v>
      </c>
      <c r="R578">
        <f t="shared" si="211"/>
        <v>1.516735674515644</v>
      </c>
      <c r="S578" s="10">
        <f t="shared" si="204"/>
        <v>18.079540074515645</v>
      </c>
      <c r="T578" s="4">
        <f t="shared" si="212"/>
        <v>21.544</v>
      </c>
      <c r="U578" s="4">
        <f t="shared" si="213"/>
        <v>1.6800000000000637E-2</v>
      </c>
      <c r="V578" s="4">
        <f t="shared" si="205"/>
        <v>21.55</v>
      </c>
      <c r="W578" s="4">
        <f t="shared" si="206"/>
        <v>21.57</v>
      </c>
      <c r="X578" s="4">
        <f t="shared" si="207"/>
        <v>21.52</v>
      </c>
      <c r="Y578" s="4">
        <f t="shared" si="214"/>
        <v>5.0000000000000711E-2</v>
      </c>
      <c r="Z578" s="2">
        <f>ROW()</f>
        <v>578</v>
      </c>
      <c r="AA578" t="b">
        <f t="shared" si="215"/>
        <v>0</v>
      </c>
      <c r="AB578" s="4" t="e">
        <f t="shared" si="208"/>
        <v>#N/A</v>
      </c>
      <c r="AC578" s="4" t="e">
        <f t="shared" si="216"/>
        <v>#N/A</v>
      </c>
      <c r="AD578" t="b">
        <f t="shared" si="217"/>
        <v>0</v>
      </c>
      <c r="AE578" s="2">
        <v>2</v>
      </c>
      <c r="AF578" s="4">
        <f t="shared" si="218"/>
        <v>-2.5000000000000355E-2</v>
      </c>
      <c r="AG578" s="4">
        <f t="shared" si="219"/>
        <v>2.5000000000000355E-2</v>
      </c>
      <c r="AH578" s="4">
        <f t="shared" si="224"/>
        <v>2.7500000000000153E-2</v>
      </c>
      <c r="AI578" s="4" t="e">
        <f t="shared" si="220"/>
        <v>#N/A</v>
      </c>
      <c r="AJ578" s="2" t="str">
        <f t="shared" si="221"/>
        <v>August</v>
      </c>
      <c r="AK578" s="2" t="str">
        <f t="shared" si="222"/>
        <v>04</v>
      </c>
      <c r="AL578" s="81">
        <f t="shared" si="223"/>
        <v>4.1945717592592588</v>
      </c>
      <c r="AM578" s="81">
        <f>IF(AJ578='1Month'!$A$3,AL578,NA())</f>
        <v>4.1945717592592588</v>
      </c>
    </row>
    <row r="579" spans="1:39">
      <c r="A579" s="76">
        <v>43316</v>
      </c>
      <c r="B579" s="67">
        <v>0.19804398148148147</v>
      </c>
      <c r="C579" s="77">
        <v>43315</v>
      </c>
      <c r="D579" s="67">
        <v>0.90637731481481476</v>
      </c>
      <c r="E579" s="68">
        <v>14.1</v>
      </c>
      <c r="F579" s="68">
        <v>4.9400000000000004</v>
      </c>
      <c r="G579" s="69">
        <v>21.65</v>
      </c>
      <c r="I579" s="69">
        <v>-82.9</v>
      </c>
      <c r="J579" s="69">
        <v>-20.186</v>
      </c>
      <c r="K579" s="70">
        <v>56.1</v>
      </c>
      <c r="L579" s="4">
        <f t="shared" si="200"/>
        <v>21.54</v>
      </c>
      <c r="M579" s="80">
        <f t="shared" si="201"/>
        <v>43316.19804398148</v>
      </c>
      <c r="N579">
        <f t="shared" si="202"/>
        <v>2458334.5</v>
      </c>
      <c r="O579">
        <f t="shared" si="203"/>
        <v>4.7530555555555551</v>
      </c>
      <c r="P579">
        <f t="shared" si="209"/>
        <v>0.18588637919233403</v>
      </c>
      <c r="Q579">
        <f t="shared" si="210"/>
        <v>457.60029716695732</v>
      </c>
      <c r="R579">
        <f t="shared" si="211"/>
        <v>1.6002971669573185</v>
      </c>
      <c r="S579" s="10">
        <f t="shared" si="204"/>
        <v>18.163101566957319</v>
      </c>
      <c r="T579" s="4">
        <f t="shared" si="212"/>
        <v>21.535999999999998</v>
      </c>
      <c r="U579" s="4">
        <f t="shared" si="213"/>
        <v>1.1199999999999478E-2</v>
      </c>
      <c r="V579" s="4">
        <f t="shared" si="205"/>
        <v>21.535</v>
      </c>
      <c r="W579" s="4">
        <f t="shared" si="206"/>
        <v>21.57</v>
      </c>
      <c r="X579" s="4">
        <f t="shared" si="207"/>
        <v>21.52</v>
      </c>
      <c r="Y579" s="4">
        <f t="shared" si="214"/>
        <v>5.0000000000000711E-2</v>
      </c>
      <c r="Z579" s="2">
        <f>ROW()</f>
        <v>579</v>
      </c>
      <c r="AA579" t="b">
        <f t="shared" si="215"/>
        <v>0</v>
      </c>
      <c r="AB579" s="4" t="e">
        <f t="shared" si="208"/>
        <v>#N/A</v>
      </c>
      <c r="AC579" s="4" t="e">
        <f t="shared" si="216"/>
        <v>#N/A</v>
      </c>
      <c r="AD579" t="b">
        <f t="shared" si="217"/>
        <v>0</v>
      </c>
      <c r="AE579" s="2">
        <v>2</v>
      </c>
      <c r="AF579" s="4">
        <f t="shared" si="218"/>
        <v>-2.5000000000000355E-2</v>
      </c>
      <c r="AG579" s="4">
        <f t="shared" si="219"/>
        <v>2.5000000000000355E-2</v>
      </c>
      <c r="AH579" s="4">
        <f t="shared" si="224"/>
        <v>2.4861111111111594E-2</v>
      </c>
      <c r="AI579" s="4" t="e">
        <f t="shared" si="220"/>
        <v>#N/A</v>
      </c>
      <c r="AJ579" s="2" t="str">
        <f t="shared" si="221"/>
        <v>August</v>
      </c>
      <c r="AK579" s="2" t="str">
        <f t="shared" si="222"/>
        <v>04</v>
      </c>
      <c r="AL579" s="81">
        <f t="shared" si="223"/>
        <v>4.1980439814814812</v>
      </c>
      <c r="AM579" s="81">
        <f>IF(AJ579='1Month'!$A$3,AL579,NA())</f>
        <v>4.1980439814814812</v>
      </c>
    </row>
    <row r="580" spans="1:39">
      <c r="A580" s="76">
        <v>43316</v>
      </c>
      <c r="B580" s="67">
        <v>0.20151620370370371</v>
      </c>
      <c r="C580" s="77">
        <v>43315</v>
      </c>
      <c r="D580" s="67">
        <v>0.90984953703703697</v>
      </c>
      <c r="E580" s="68">
        <v>13.8</v>
      </c>
      <c r="F580" s="68">
        <v>4.9400000000000004</v>
      </c>
      <c r="G580" s="69">
        <v>21.64</v>
      </c>
      <c r="I580" s="69">
        <v>-83</v>
      </c>
      <c r="J580" s="69">
        <v>-19.289000000000001</v>
      </c>
      <c r="K580" s="70">
        <v>56.1</v>
      </c>
      <c r="L580" s="4">
        <f t="shared" si="200"/>
        <v>21.53</v>
      </c>
      <c r="M580" s="80">
        <f t="shared" si="201"/>
        <v>43316.201516203706</v>
      </c>
      <c r="N580">
        <f t="shared" si="202"/>
        <v>2458334.5</v>
      </c>
      <c r="O580">
        <f t="shared" si="203"/>
        <v>4.8363888888888891</v>
      </c>
      <c r="P580">
        <f t="shared" si="209"/>
        <v>0.18588637919233403</v>
      </c>
      <c r="Q580">
        <f t="shared" si="210"/>
        <v>457.68385865939899</v>
      </c>
      <c r="R580">
        <f t="shared" si="211"/>
        <v>1.683858659398993</v>
      </c>
      <c r="S580" s="10">
        <f t="shared" si="204"/>
        <v>18.246663059398994</v>
      </c>
      <c r="T580" s="4">
        <f t="shared" si="212"/>
        <v>21.527999999999999</v>
      </c>
      <c r="U580" s="4">
        <f t="shared" si="213"/>
        <v>6.4000000000007159E-3</v>
      </c>
      <c r="V580" s="4">
        <f t="shared" si="205"/>
        <v>21.53</v>
      </c>
      <c r="W580" s="4">
        <f t="shared" si="206"/>
        <v>21.560000000000002</v>
      </c>
      <c r="X580" s="4">
        <f t="shared" si="207"/>
        <v>21.52</v>
      </c>
      <c r="Y580" s="4">
        <f t="shared" si="214"/>
        <v>4.00000000000027E-2</v>
      </c>
      <c r="Z580" s="2">
        <f>ROW()</f>
        <v>580</v>
      </c>
      <c r="AA580" t="b">
        <f t="shared" si="215"/>
        <v>0</v>
      </c>
      <c r="AB580" s="4" t="e">
        <f t="shared" si="208"/>
        <v>#N/A</v>
      </c>
      <c r="AC580" s="4" t="e">
        <f t="shared" si="216"/>
        <v>#N/A</v>
      </c>
      <c r="AD580" t="b">
        <f t="shared" si="217"/>
        <v>0</v>
      </c>
      <c r="AE580" s="2">
        <v>2</v>
      </c>
      <c r="AF580" s="4">
        <f t="shared" si="218"/>
        <v>-2.000000000000135E-2</v>
      </c>
      <c r="AG580" s="4">
        <f t="shared" si="219"/>
        <v>2.000000000000135E-2</v>
      </c>
      <c r="AH580" s="4">
        <f t="shared" si="224"/>
        <v>2.2777777777777491E-2</v>
      </c>
      <c r="AI580" s="4" t="e">
        <f t="shared" si="220"/>
        <v>#N/A</v>
      </c>
      <c r="AJ580" s="2" t="str">
        <f t="shared" si="221"/>
        <v>August</v>
      </c>
      <c r="AK580" s="2" t="str">
        <f t="shared" si="222"/>
        <v>04</v>
      </c>
      <c r="AL580" s="81">
        <f t="shared" si="223"/>
        <v>4.2015162037037035</v>
      </c>
      <c r="AM580" s="81">
        <f>IF(AJ580='1Month'!$A$3,AL580,NA())</f>
        <v>4.2015162037037035</v>
      </c>
    </row>
    <row r="581" spans="1:39">
      <c r="A581" s="76">
        <v>43316</v>
      </c>
      <c r="B581" s="67">
        <v>0.20498842592592592</v>
      </c>
      <c r="C581" s="77">
        <v>43315</v>
      </c>
      <c r="D581" s="67">
        <v>0.91332175925925929</v>
      </c>
      <c r="E581" s="68">
        <v>13.8</v>
      </c>
      <c r="F581" s="68">
        <v>4.9400000000000004</v>
      </c>
      <c r="G581" s="69">
        <v>21.63</v>
      </c>
      <c r="I581" s="69">
        <v>-83</v>
      </c>
      <c r="J581" s="69">
        <v>-18.385000000000002</v>
      </c>
      <c r="K581" s="70">
        <v>56.1</v>
      </c>
      <c r="L581" s="4">
        <f t="shared" si="200"/>
        <v>21.52</v>
      </c>
      <c r="M581" s="80">
        <f t="shared" si="201"/>
        <v>43316.204988425925</v>
      </c>
      <c r="N581">
        <f t="shared" si="202"/>
        <v>2458334.5</v>
      </c>
      <c r="O581">
        <f t="shared" si="203"/>
        <v>4.9197222222222221</v>
      </c>
      <c r="P581">
        <f t="shared" si="209"/>
        <v>0.18588637919233403</v>
      </c>
      <c r="Q581">
        <f t="shared" si="210"/>
        <v>457.76742015184067</v>
      </c>
      <c r="R581">
        <f t="shared" si="211"/>
        <v>1.7674201518406676</v>
      </c>
      <c r="S581" s="10">
        <f t="shared" si="204"/>
        <v>18.330224551840669</v>
      </c>
      <c r="T581" s="4">
        <f t="shared" si="212"/>
        <v>21.521999999999998</v>
      </c>
      <c r="U581" s="4">
        <f t="shared" si="213"/>
        <v>6.4000000000000055E-3</v>
      </c>
      <c r="V581" s="4">
        <f t="shared" si="205"/>
        <v>21.524999999999999</v>
      </c>
      <c r="W581" s="4">
        <f t="shared" si="206"/>
        <v>21.54</v>
      </c>
      <c r="X581" s="4">
        <f t="shared" si="207"/>
        <v>21.51</v>
      </c>
      <c r="Y581" s="4">
        <f t="shared" si="214"/>
        <v>2.9999999999997584E-2</v>
      </c>
      <c r="Z581" s="2">
        <f>ROW()</f>
        <v>581</v>
      </c>
      <c r="AA581" t="b">
        <f t="shared" si="215"/>
        <v>0</v>
      </c>
      <c r="AB581" s="4" t="e">
        <f t="shared" si="208"/>
        <v>#N/A</v>
      </c>
      <c r="AC581" s="4" t="e">
        <f t="shared" si="216"/>
        <v>#N/A</v>
      </c>
      <c r="AD581" t="b">
        <f t="shared" si="217"/>
        <v>0</v>
      </c>
      <c r="AE581" s="2">
        <v>2</v>
      </c>
      <c r="AF581" s="4">
        <f t="shared" si="218"/>
        <v>-1.4999999999998792E-2</v>
      </c>
      <c r="AG581" s="4">
        <f t="shared" si="219"/>
        <v>1.4999999999998792E-2</v>
      </c>
      <c r="AH581" s="4">
        <f t="shared" si="224"/>
        <v>2.0000000000000167E-2</v>
      </c>
      <c r="AI581" s="4" t="e">
        <f t="shared" si="220"/>
        <v>#N/A</v>
      </c>
      <c r="AJ581" s="2" t="str">
        <f t="shared" si="221"/>
        <v>August</v>
      </c>
      <c r="AK581" s="2" t="str">
        <f t="shared" si="222"/>
        <v>04</v>
      </c>
      <c r="AL581" s="81">
        <f t="shared" si="223"/>
        <v>4.2049884259259258</v>
      </c>
      <c r="AM581" s="81">
        <f>IF(AJ581='1Month'!$A$3,AL581,NA())</f>
        <v>4.2049884259259258</v>
      </c>
    </row>
    <row r="582" spans="1:39">
      <c r="A582" s="76">
        <v>43316</v>
      </c>
      <c r="B582" s="67">
        <v>0.20846064814814813</v>
      </c>
      <c r="C582" s="77">
        <v>43315</v>
      </c>
      <c r="D582" s="67">
        <v>0.9167939814814815</v>
      </c>
      <c r="E582" s="68">
        <v>13.8</v>
      </c>
      <c r="F582" s="68">
        <v>4.9400000000000004</v>
      </c>
      <c r="G582" s="69">
        <v>21.64</v>
      </c>
      <c r="I582" s="69">
        <v>-83.1</v>
      </c>
      <c r="J582" s="69">
        <v>-17.475999999999999</v>
      </c>
      <c r="K582" s="70">
        <v>56</v>
      </c>
      <c r="L582" s="4">
        <f t="shared" si="200"/>
        <v>21.53</v>
      </c>
      <c r="M582" s="80">
        <f t="shared" si="201"/>
        <v>43316.208460648151</v>
      </c>
      <c r="N582">
        <f t="shared" si="202"/>
        <v>2458334.5</v>
      </c>
      <c r="O582">
        <f t="shared" si="203"/>
        <v>5.0030555555555551</v>
      </c>
      <c r="P582">
        <f t="shared" si="209"/>
        <v>0.18588637919233403</v>
      </c>
      <c r="Q582">
        <f t="shared" si="210"/>
        <v>457.85098164428234</v>
      </c>
      <c r="R582">
        <f t="shared" si="211"/>
        <v>1.8509816442823421</v>
      </c>
      <c r="S582" s="10">
        <f t="shared" si="204"/>
        <v>18.413786044282343</v>
      </c>
      <c r="T582" s="4">
        <f t="shared" si="212"/>
        <v>21.518000000000001</v>
      </c>
      <c r="U582" s="4">
        <f t="shared" si="213"/>
        <v>6.3999999999992951E-3</v>
      </c>
      <c r="V582" s="4">
        <f t="shared" si="205"/>
        <v>21.52</v>
      </c>
      <c r="W582" s="4">
        <f t="shared" si="206"/>
        <v>21.53</v>
      </c>
      <c r="X582" s="4">
        <f t="shared" si="207"/>
        <v>21.51</v>
      </c>
      <c r="Y582" s="4">
        <f t="shared" si="214"/>
        <v>1.9999999999999574E-2</v>
      </c>
      <c r="Z582" s="2">
        <f>ROW()</f>
        <v>582</v>
      </c>
      <c r="AA582" t="b">
        <f t="shared" si="215"/>
        <v>0</v>
      </c>
      <c r="AB582" s="4" t="e">
        <f t="shared" si="208"/>
        <v>#N/A</v>
      </c>
      <c r="AC582" s="4" t="e">
        <f t="shared" si="216"/>
        <v>#N/A</v>
      </c>
      <c r="AD582" t="b">
        <f t="shared" si="217"/>
        <v>0</v>
      </c>
      <c r="AE582" s="2">
        <v>2</v>
      </c>
      <c r="AF582" s="4">
        <f t="shared" si="218"/>
        <v>-9.9999999999997868E-3</v>
      </c>
      <c r="AG582" s="4">
        <f t="shared" si="219"/>
        <v>9.9999999999997868E-3</v>
      </c>
      <c r="AH582" s="4">
        <f t="shared" si="224"/>
        <v>1.8888888888888289E-2</v>
      </c>
      <c r="AI582" s="4" t="e">
        <f t="shared" si="220"/>
        <v>#N/A</v>
      </c>
      <c r="AJ582" s="2" t="str">
        <f t="shared" si="221"/>
        <v>August</v>
      </c>
      <c r="AK582" s="2" t="str">
        <f t="shared" si="222"/>
        <v>04</v>
      </c>
      <c r="AL582" s="81">
        <f t="shared" si="223"/>
        <v>4.2084606481481481</v>
      </c>
      <c r="AM582" s="81">
        <f>IF(AJ582='1Month'!$A$3,AL582,NA())</f>
        <v>4.2084606481481481</v>
      </c>
    </row>
    <row r="583" spans="1:39">
      <c r="A583" s="76">
        <v>43316</v>
      </c>
      <c r="B583" s="67">
        <v>0.21193287037037037</v>
      </c>
      <c r="C583" s="77">
        <v>43315</v>
      </c>
      <c r="D583" s="67">
        <v>0.9202662037037036</v>
      </c>
      <c r="E583" s="68">
        <v>13.8</v>
      </c>
      <c r="F583" s="68">
        <v>4.9400000000000004</v>
      </c>
      <c r="G583" s="69">
        <v>21.63</v>
      </c>
      <c r="I583" s="69">
        <v>-83.1</v>
      </c>
      <c r="J583" s="69">
        <v>-16.561</v>
      </c>
      <c r="K583" s="70">
        <v>56</v>
      </c>
      <c r="L583" s="4">
        <f t="shared" si="200"/>
        <v>21.52</v>
      </c>
      <c r="M583" s="80">
        <f t="shared" si="201"/>
        <v>43316.21193287037</v>
      </c>
      <c r="N583">
        <f t="shared" si="202"/>
        <v>2458334.5</v>
      </c>
      <c r="O583">
        <f t="shared" si="203"/>
        <v>5.0863888888888891</v>
      </c>
      <c r="P583">
        <f t="shared" si="209"/>
        <v>0.18588637919233403</v>
      </c>
      <c r="Q583">
        <f t="shared" si="210"/>
        <v>457.93454313672402</v>
      </c>
      <c r="R583">
        <f t="shared" si="211"/>
        <v>1.9345431367240167</v>
      </c>
      <c r="S583" s="10">
        <f t="shared" si="204"/>
        <v>18.497347536724018</v>
      </c>
      <c r="T583" s="4">
        <f t="shared" si="212"/>
        <v>21.514000000000003</v>
      </c>
      <c r="U583" s="4">
        <f t="shared" si="213"/>
        <v>8.8000000000000959E-3</v>
      </c>
      <c r="V583" s="4">
        <f t="shared" si="205"/>
        <v>21.515000000000001</v>
      </c>
      <c r="W583" s="4">
        <f t="shared" si="206"/>
        <v>21.53</v>
      </c>
      <c r="X583" s="4">
        <f t="shared" si="207"/>
        <v>21.5</v>
      </c>
      <c r="Y583" s="4">
        <f t="shared" si="214"/>
        <v>3.0000000000001137E-2</v>
      </c>
      <c r="Z583" s="2">
        <f>ROW()</f>
        <v>583</v>
      </c>
      <c r="AA583" t="b">
        <f t="shared" si="215"/>
        <v>0</v>
      </c>
      <c r="AB583" s="4" t="e">
        <f t="shared" si="208"/>
        <v>#N/A</v>
      </c>
      <c r="AC583" s="4" t="e">
        <f t="shared" si="216"/>
        <v>#N/A</v>
      </c>
      <c r="AD583" t="b">
        <f t="shared" si="217"/>
        <v>0</v>
      </c>
      <c r="AE583" s="2">
        <v>2</v>
      </c>
      <c r="AF583" s="4">
        <f t="shared" si="218"/>
        <v>-1.5000000000000568E-2</v>
      </c>
      <c r="AG583" s="4">
        <f t="shared" si="219"/>
        <v>1.5000000000000568E-2</v>
      </c>
      <c r="AH583" s="4">
        <f t="shared" si="224"/>
        <v>1.7499999999999776E-2</v>
      </c>
      <c r="AI583" s="4" t="e">
        <f t="shared" si="220"/>
        <v>#N/A</v>
      </c>
      <c r="AJ583" s="2" t="str">
        <f t="shared" si="221"/>
        <v>August</v>
      </c>
      <c r="AK583" s="2" t="str">
        <f t="shared" si="222"/>
        <v>04</v>
      </c>
      <c r="AL583" s="81">
        <f t="shared" si="223"/>
        <v>4.2119328703703705</v>
      </c>
      <c r="AM583" s="81">
        <f>IF(AJ583='1Month'!$A$3,AL583,NA())</f>
        <v>4.2119328703703705</v>
      </c>
    </row>
    <row r="584" spans="1:39">
      <c r="A584" s="76">
        <v>43316</v>
      </c>
      <c r="B584" s="67">
        <v>0.21540509259259258</v>
      </c>
      <c r="C584" s="77">
        <v>43315</v>
      </c>
      <c r="D584" s="67">
        <v>0.92373842592592592</v>
      </c>
      <c r="E584" s="68">
        <v>13.5</v>
      </c>
      <c r="F584" s="68">
        <v>4.9400000000000004</v>
      </c>
      <c r="G584" s="69">
        <v>21.62</v>
      </c>
      <c r="I584" s="69">
        <v>-83.2</v>
      </c>
      <c r="J584" s="69">
        <v>-15.641</v>
      </c>
      <c r="K584" s="70">
        <v>56</v>
      </c>
      <c r="L584" s="4">
        <f t="shared" si="200"/>
        <v>21.51</v>
      </c>
      <c r="M584" s="80">
        <f t="shared" si="201"/>
        <v>43316.215405092589</v>
      </c>
      <c r="N584">
        <f t="shared" si="202"/>
        <v>2458334.5</v>
      </c>
      <c r="O584">
        <f t="shared" si="203"/>
        <v>5.1697222222222221</v>
      </c>
      <c r="P584">
        <f t="shared" si="209"/>
        <v>0.18588637919233403</v>
      </c>
      <c r="Q584">
        <f t="shared" si="210"/>
        <v>458.01810462916563</v>
      </c>
      <c r="R584">
        <f t="shared" si="211"/>
        <v>2.0181046291656344</v>
      </c>
      <c r="S584" s="10">
        <f t="shared" si="204"/>
        <v>18.580909029165635</v>
      </c>
      <c r="T584" s="4">
        <f t="shared" si="212"/>
        <v>21.508000000000003</v>
      </c>
      <c r="U584" s="4">
        <f t="shared" si="213"/>
        <v>6.4000000000000055E-3</v>
      </c>
      <c r="V584" s="4">
        <f t="shared" si="205"/>
        <v>21.51</v>
      </c>
      <c r="W584" s="4">
        <f t="shared" si="206"/>
        <v>21.53</v>
      </c>
      <c r="X584" s="4">
        <f t="shared" si="207"/>
        <v>21.5</v>
      </c>
      <c r="Y584" s="4">
        <f t="shared" si="214"/>
        <v>3.0000000000001137E-2</v>
      </c>
      <c r="Z584" s="2">
        <f>ROW()</f>
        <v>584</v>
      </c>
      <c r="AA584" t="b">
        <f t="shared" si="215"/>
        <v>0</v>
      </c>
      <c r="AB584" s="4" t="e">
        <f t="shared" si="208"/>
        <v>#N/A</v>
      </c>
      <c r="AC584" s="4" t="e">
        <f t="shared" si="216"/>
        <v>#N/A</v>
      </c>
      <c r="AD584" t="b">
        <f t="shared" si="217"/>
        <v>0</v>
      </c>
      <c r="AE584" s="2">
        <v>2</v>
      </c>
      <c r="AF584" s="4">
        <f t="shared" si="218"/>
        <v>-1.5000000000000568E-2</v>
      </c>
      <c r="AG584" s="4">
        <f t="shared" si="219"/>
        <v>1.5000000000000568E-2</v>
      </c>
      <c r="AH584" s="4">
        <f t="shared" si="224"/>
        <v>1.6944444444444134E-2</v>
      </c>
      <c r="AI584" s="4" t="e">
        <f t="shared" si="220"/>
        <v>#N/A</v>
      </c>
      <c r="AJ584" s="2" t="str">
        <f t="shared" si="221"/>
        <v>August</v>
      </c>
      <c r="AK584" s="2" t="str">
        <f t="shared" si="222"/>
        <v>04</v>
      </c>
      <c r="AL584" s="81">
        <f t="shared" si="223"/>
        <v>4.2154050925925928</v>
      </c>
      <c r="AM584" s="81">
        <f>IF(AJ584='1Month'!$A$3,AL584,NA())</f>
        <v>4.2154050925925928</v>
      </c>
    </row>
    <row r="585" spans="1:39">
      <c r="A585" s="76">
        <v>43316</v>
      </c>
      <c r="B585" s="67">
        <v>0.21887731481481479</v>
      </c>
      <c r="C585" s="77">
        <v>43315</v>
      </c>
      <c r="D585" s="67">
        <v>0.92721064814814813</v>
      </c>
      <c r="E585" s="68">
        <v>13.5</v>
      </c>
      <c r="F585" s="68">
        <v>4.9400000000000004</v>
      </c>
      <c r="G585" s="69">
        <v>21.62</v>
      </c>
      <c r="I585" s="69">
        <v>-83.2</v>
      </c>
      <c r="J585" s="69">
        <v>-14.715</v>
      </c>
      <c r="K585" s="70">
        <v>55.9</v>
      </c>
      <c r="L585" s="4">
        <f t="shared" si="200"/>
        <v>21.51</v>
      </c>
      <c r="M585" s="80">
        <f t="shared" si="201"/>
        <v>43316.218877314815</v>
      </c>
      <c r="N585">
        <f t="shared" si="202"/>
        <v>2458334.5</v>
      </c>
      <c r="O585">
        <f t="shared" si="203"/>
        <v>5.2530555555555551</v>
      </c>
      <c r="P585">
        <f t="shared" si="209"/>
        <v>0.18588637919233403</v>
      </c>
      <c r="Q585">
        <f t="shared" si="210"/>
        <v>458.10166612160731</v>
      </c>
      <c r="R585">
        <f t="shared" si="211"/>
        <v>2.1016661216073089</v>
      </c>
      <c r="S585" s="10">
        <f t="shared" si="204"/>
        <v>18.66447052160731</v>
      </c>
      <c r="T585" s="4">
        <f t="shared" si="212"/>
        <v>21.502000000000002</v>
      </c>
      <c r="U585" s="4">
        <f t="shared" si="213"/>
        <v>6.4000000000007159E-3</v>
      </c>
      <c r="V585" s="4">
        <f t="shared" si="205"/>
        <v>21.505000000000003</v>
      </c>
      <c r="W585" s="4">
        <f t="shared" si="206"/>
        <v>21.52</v>
      </c>
      <c r="X585" s="4">
        <f t="shared" si="207"/>
        <v>21.490000000000002</v>
      </c>
      <c r="Y585" s="4">
        <f t="shared" si="214"/>
        <v>2.9999999999997584E-2</v>
      </c>
      <c r="Z585" s="2">
        <f>ROW()</f>
        <v>585</v>
      </c>
      <c r="AA585" t="b">
        <f t="shared" si="215"/>
        <v>0</v>
      </c>
      <c r="AB585" s="4" t="e">
        <f t="shared" si="208"/>
        <v>#N/A</v>
      </c>
      <c r="AC585" s="4" t="e">
        <f t="shared" si="216"/>
        <v>#N/A</v>
      </c>
      <c r="AD585" t="b">
        <f t="shared" si="217"/>
        <v>0</v>
      </c>
      <c r="AE585" s="2">
        <v>2</v>
      </c>
      <c r="AF585" s="4">
        <f t="shared" si="218"/>
        <v>-1.4999999999998792E-2</v>
      </c>
      <c r="AG585" s="4">
        <f t="shared" si="219"/>
        <v>1.4999999999998792E-2</v>
      </c>
      <c r="AH585" s="4">
        <f t="shared" si="224"/>
        <v>1.6666666666666902E-2</v>
      </c>
      <c r="AI585" s="4" t="e">
        <f t="shared" si="220"/>
        <v>#N/A</v>
      </c>
      <c r="AJ585" s="2" t="str">
        <f t="shared" si="221"/>
        <v>August</v>
      </c>
      <c r="AK585" s="2" t="str">
        <f t="shared" si="222"/>
        <v>04</v>
      </c>
      <c r="AL585" s="81">
        <f t="shared" si="223"/>
        <v>4.2188773148148151</v>
      </c>
      <c r="AM585" s="81">
        <f>IF(AJ585='1Month'!$A$3,AL585,NA())</f>
        <v>4.2188773148148151</v>
      </c>
    </row>
    <row r="586" spans="1:39">
      <c r="A586" s="76">
        <v>43316</v>
      </c>
      <c r="B586" s="67">
        <v>0.22233796296296296</v>
      </c>
      <c r="C586" s="77">
        <v>43315</v>
      </c>
      <c r="D586" s="67">
        <v>0.9306712962962963</v>
      </c>
      <c r="E586" s="68">
        <v>13.5</v>
      </c>
      <c r="F586" s="68">
        <v>4.9400000000000004</v>
      </c>
      <c r="G586" s="69">
        <v>21.61</v>
      </c>
      <c r="I586" s="69">
        <v>-83.2</v>
      </c>
      <c r="J586" s="69">
        <v>-13.788</v>
      </c>
      <c r="K586" s="70">
        <v>55.9</v>
      </c>
      <c r="L586" s="4">
        <f t="shared" si="200"/>
        <v>21.5</v>
      </c>
      <c r="M586" s="80">
        <f t="shared" si="201"/>
        <v>43316.222337962965</v>
      </c>
      <c r="N586">
        <f t="shared" si="202"/>
        <v>2458334.5</v>
      </c>
      <c r="O586">
        <f t="shared" si="203"/>
        <v>5.3361111111111112</v>
      </c>
      <c r="P586">
        <f t="shared" si="209"/>
        <v>0.18588637919233403</v>
      </c>
      <c r="Q586">
        <f t="shared" si="210"/>
        <v>458.18494907574086</v>
      </c>
      <c r="R586">
        <f t="shared" si="211"/>
        <v>2.1849490757408603</v>
      </c>
      <c r="S586" s="10">
        <f t="shared" si="204"/>
        <v>18.747753475740861</v>
      </c>
      <c r="T586" s="4">
        <f t="shared" si="212"/>
        <v>21.496000000000002</v>
      </c>
      <c r="U586" s="4">
        <f t="shared" si="213"/>
        <v>8.7999999999993864E-3</v>
      </c>
      <c r="V586" s="4">
        <f t="shared" si="205"/>
        <v>21.5</v>
      </c>
      <c r="W586" s="4">
        <f t="shared" si="206"/>
        <v>21.51</v>
      </c>
      <c r="X586" s="4">
        <f t="shared" si="207"/>
        <v>21.48</v>
      </c>
      <c r="Y586" s="4">
        <f t="shared" si="214"/>
        <v>3.0000000000001137E-2</v>
      </c>
      <c r="Z586" s="2">
        <f>ROW()</f>
        <v>586</v>
      </c>
      <c r="AA586" t="b">
        <f t="shared" si="215"/>
        <v>0</v>
      </c>
      <c r="AB586" s="4" t="e">
        <f t="shared" si="208"/>
        <v>#N/A</v>
      </c>
      <c r="AC586" s="4" t="e">
        <f t="shared" si="216"/>
        <v>#N/A</v>
      </c>
      <c r="AD586" t="b">
        <f t="shared" si="217"/>
        <v>0</v>
      </c>
      <c r="AE586" s="2">
        <v>2</v>
      </c>
      <c r="AF586" s="4">
        <f t="shared" si="218"/>
        <v>-1.5000000000000568E-2</v>
      </c>
      <c r="AG586" s="4">
        <f t="shared" si="219"/>
        <v>1.5000000000000568E-2</v>
      </c>
      <c r="AH586" s="4">
        <f t="shared" si="224"/>
        <v>1.4999999999999977E-2</v>
      </c>
      <c r="AI586" s="4" t="e">
        <f t="shared" si="220"/>
        <v>#N/A</v>
      </c>
      <c r="AJ586" s="2" t="str">
        <f t="shared" si="221"/>
        <v>August</v>
      </c>
      <c r="AK586" s="2" t="str">
        <f t="shared" si="222"/>
        <v>04</v>
      </c>
      <c r="AL586" s="81">
        <f t="shared" si="223"/>
        <v>4.2223379629629632</v>
      </c>
      <c r="AM586" s="81">
        <f>IF(AJ586='1Month'!$A$3,AL586,NA())</f>
        <v>4.2223379629629632</v>
      </c>
    </row>
    <row r="587" spans="1:39">
      <c r="A587" s="76">
        <v>43316</v>
      </c>
      <c r="B587" s="67">
        <v>0.22581018518518517</v>
      </c>
      <c r="C587" s="77">
        <v>43315</v>
      </c>
      <c r="D587" s="67">
        <v>0.93414351851851851</v>
      </c>
      <c r="E587" s="68">
        <v>13.5</v>
      </c>
      <c r="F587" s="68">
        <v>4.9400000000000004</v>
      </c>
      <c r="G587" s="69">
        <v>21.61</v>
      </c>
      <c r="I587" s="69">
        <v>-83.3</v>
      </c>
      <c r="J587" s="69">
        <v>-12.853</v>
      </c>
      <c r="K587" s="70">
        <v>55.8</v>
      </c>
      <c r="L587" s="4">
        <f t="shared" si="200"/>
        <v>21.5</v>
      </c>
      <c r="M587" s="80">
        <f t="shared" si="201"/>
        <v>43316.225810185184</v>
      </c>
      <c r="N587">
        <f t="shared" si="202"/>
        <v>2458334.5</v>
      </c>
      <c r="O587">
        <f t="shared" si="203"/>
        <v>5.4194444444444443</v>
      </c>
      <c r="P587">
        <f t="shared" si="209"/>
        <v>0.18588637919233403</v>
      </c>
      <c r="Q587">
        <f t="shared" si="210"/>
        <v>458.26851056818253</v>
      </c>
      <c r="R587">
        <f t="shared" si="211"/>
        <v>2.2685105681825348</v>
      </c>
      <c r="S587" s="10">
        <f t="shared" si="204"/>
        <v>18.831314968182536</v>
      </c>
      <c r="T587" s="4">
        <f t="shared" si="212"/>
        <v>21.488000000000003</v>
      </c>
      <c r="U587" s="4">
        <f t="shared" si="213"/>
        <v>1.039999999999992E-2</v>
      </c>
      <c r="V587" s="4">
        <f t="shared" si="205"/>
        <v>21.495000000000001</v>
      </c>
      <c r="W587" s="4">
        <f t="shared" si="206"/>
        <v>21.51</v>
      </c>
      <c r="X587" s="4">
        <f t="shared" si="207"/>
        <v>21.47</v>
      </c>
      <c r="Y587" s="4">
        <f t="shared" si="214"/>
        <v>4.00000000000027E-2</v>
      </c>
      <c r="Z587" s="2">
        <f>ROW()</f>
        <v>587</v>
      </c>
      <c r="AA587" t="b">
        <f t="shared" si="215"/>
        <v>0</v>
      </c>
      <c r="AB587" s="4" t="e">
        <f t="shared" si="208"/>
        <v>#N/A</v>
      </c>
      <c r="AC587" s="4" t="e">
        <f t="shared" si="216"/>
        <v>#N/A</v>
      </c>
      <c r="AD587" t="b">
        <f t="shared" si="217"/>
        <v>0</v>
      </c>
      <c r="AE587" s="2">
        <v>2</v>
      </c>
      <c r="AF587" s="4">
        <f t="shared" si="218"/>
        <v>-2.000000000000135E-2</v>
      </c>
      <c r="AG587" s="4">
        <f t="shared" si="219"/>
        <v>2.000000000000135E-2</v>
      </c>
      <c r="AH587" s="4">
        <f t="shared" si="224"/>
        <v>1.4166666666666513E-2</v>
      </c>
      <c r="AI587" s="4" t="e">
        <f t="shared" si="220"/>
        <v>#N/A</v>
      </c>
      <c r="AJ587" s="2" t="str">
        <f t="shared" si="221"/>
        <v>August</v>
      </c>
      <c r="AK587" s="2" t="str">
        <f t="shared" si="222"/>
        <v>04</v>
      </c>
      <c r="AL587" s="81">
        <f t="shared" si="223"/>
        <v>4.2258101851851855</v>
      </c>
      <c r="AM587" s="81">
        <f>IF(AJ587='1Month'!$A$3,AL587,NA())</f>
        <v>4.2258101851851855</v>
      </c>
    </row>
    <row r="588" spans="1:39">
      <c r="A588" s="76">
        <v>43316</v>
      </c>
      <c r="B588" s="67">
        <v>0.22928240740740743</v>
      </c>
      <c r="C588" s="77">
        <v>43315</v>
      </c>
      <c r="D588" s="67">
        <v>0.93761574074074072</v>
      </c>
      <c r="E588" s="68">
        <v>13.2</v>
      </c>
      <c r="F588" s="68">
        <v>4.9400000000000004</v>
      </c>
      <c r="G588" s="69">
        <v>21.6</v>
      </c>
      <c r="I588" s="69">
        <v>-83.3</v>
      </c>
      <c r="J588" s="69">
        <v>-11.914</v>
      </c>
      <c r="K588" s="70">
        <v>55.8</v>
      </c>
      <c r="L588" s="4">
        <f t="shared" si="200"/>
        <v>21.490000000000002</v>
      </c>
      <c r="M588" s="80">
        <f t="shared" si="201"/>
        <v>43316.22928240741</v>
      </c>
      <c r="N588">
        <f t="shared" si="202"/>
        <v>2458334.5</v>
      </c>
      <c r="O588">
        <f t="shared" si="203"/>
        <v>5.5027777777777782</v>
      </c>
      <c r="P588">
        <f t="shared" si="209"/>
        <v>0.18588637919233403</v>
      </c>
      <c r="Q588">
        <f t="shared" si="210"/>
        <v>458.35207206062421</v>
      </c>
      <c r="R588">
        <f t="shared" si="211"/>
        <v>2.3520720606242094</v>
      </c>
      <c r="S588" s="10">
        <f t="shared" si="204"/>
        <v>18.91487646062421</v>
      </c>
      <c r="T588" s="4">
        <f t="shared" si="212"/>
        <v>21.484000000000002</v>
      </c>
      <c r="U588" s="4">
        <f t="shared" si="213"/>
        <v>8.8000000000008072E-3</v>
      </c>
      <c r="V588" s="4">
        <f t="shared" si="205"/>
        <v>21.484999999999999</v>
      </c>
      <c r="W588" s="4">
        <f t="shared" si="206"/>
        <v>21.5</v>
      </c>
      <c r="X588" s="4">
        <f t="shared" si="207"/>
        <v>21.47</v>
      </c>
      <c r="Y588" s="4">
        <f t="shared" si="214"/>
        <v>3.0000000000001137E-2</v>
      </c>
      <c r="Z588" s="2">
        <f>ROW()</f>
        <v>588</v>
      </c>
      <c r="AA588" t="b">
        <f t="shared" si="215"/>
        <v>0</v>
      </c>
      <c r="AB588" s="4" t="e">
        <f t="shared" si="208"/>
        <v>#N/A</v>
      </c>
      <c r="AC588" s="4" t="e">
        <f t="shared" si="216"/>
        <v>#N/A</v>
      </c>
      <c r="AD588" t="b">
        <f t="shared" si="217"/>
        <v>0</v>
      </c>
      <c r="AE588" s="2">
        <v>2</v>
      </c>
      <c r="AF588" s="4">
        <f t="shared" si="218"/>
        <v>-1.5000000000000568E-2</v>
      </c>
      <c r="AG588" s="4">
        <f t="shared" si="219"/>
        <v>1.5000000000000568E-2</v>
      </c>
      <c r="AH588" s="4">
        <f t="shared" si="224"/>
        <v>1.1527777777777656E-2</v>
      </c>
      <c r="AI588" s="4" t="e">
        <f t="shared" si="220"/>
        <v>#N/A</v>
      </c>
      <c r="AJ588" s="2" t="str">
        <f t="shared" si="221"/>
        <v>August</v>
      </c>
      <c r="AK588" s="2" t="str">
        <f t="shared" si="222"/>
        <v>04</v>
      </c>
      <c r="AL588" s="81">
        <f t="shared" si="223"/>
        <v>4.2292824074074078</v>
      </c>
      <c r="AM588" s="81">
        <f>IF(AJ588='1Month'!$A$3,AL588,NA())</f>
        <v>4.2292824074074078</v>
      </c>
    </row>
    <row r="589" spans="1:39">
      <c r="A589" s="76">
        <v>43316</v>
      </c>
      <c r="B589" s="67">
        <v>0.23275462962962964</v>
      </c>
      <c r="C589" s="77">
        <v>43315</v>
      </c>
      <c r="D589" s="67">
        <v>0.94108796296296304</v>
      </c>
      <c r="E589" s="68">
        <v>13.2</v>
      </c>
      <c r="F589" s="68">
        <v>4.9400000000000004</v>
      </c>
      <c r="G589" s="69">
        <v>21.59</v>
      </c>
      <c r="I589" s="69">
        <v>-83.4</v>
      </c>
      <c r="J589" s="69">
        <v>-10.971</v>
      </c>
      <c r="K589" s="70">
        <v>55.8</v>
      </c>
      <c r="L589" s="4">
        <f t="shared" ref="L589:L652" si="225">G589-$AB$8</f>
        <v>21.48</v>
      </c>
      <c r="M589" s="80">
        <f t="shared" ref="M589:M652" si="226">A589+B589</f>
        <v>43316.232754629629</v>
      </c>
      <c r="N589">
        <f t="shared" ref="N589:N652" si="227">A589+2415018.5</f>
        <v>2458334.5</v>
      </c>
      <c r="O589">
        <f t="shared" ref="O589:O652" si="228">(B589-INT(B589))*24</f>
        <v>5.5861111111111112</v>
      </c>
      <c r="P589">
        <f t="shared" si="209"/>
        <v>0.18588637919233403</v>
      </c>
      <c r="Q589">
        <f t="shared" si="210"/>
        <v>458.43563355306583</v>
      </c>
      <c r="R589">
        <f t="shared" si="211"/>
        <v>2.4356335530658271</v>
      </c>
      <c r="S589" s="10">
        <f t="shared" ref="S589:S652" si="229">IF(R589+($AB$6/15)&gt;=0,(R589+($AB$6/15)),(R589+($AB$6/15)+24))</f>
        <v>18.998437953065828</v>
      </c>
      <c r="T589" s="4">
        <f t="shared" si="212"/>
        <v>21.481999999999999</v>
      </c>
      <c r="U589" s="4">
        <f t="shared" si="213"/>
        <v>6.4000000000007159E-3</v>
      </c>
      <c r="V589" s="4">
        <f t="shared" ref="V589:V652" si="230">MEDIAN(L587:L592)</f>
        <v>21.484999999999999</v>
      </c>
      <c r="W589" s="4">
        <f t="shared" ref="W589:W652" si="231">MAX(L587:L592)</f>
        <v>21.5</v>
      </c>
      <c r="X589" s="4">
        <f t="shared" ref="X589:X652" si="232">MIN(L587:L592)</f>
        <v>21.47</v>
      </c>
      <c r="Y589" s="4">
        <f t="shared" si="214"/>
        <v>3.0000000000001137E-2</v>
      </c>
      <c r="Z589" s="2">
        <f>ROW()</f>
        <v>589</v>
      </c>
      <c r="AA589" t="b">
        <f t="shared" si="215"/>
        <v>0</v>
      </c>
      <c r="AB589" s="4" t="e">
        <f t="shared" ref="AB589:AB652" si="233">IF(AA589,L589,NA())</f>
        <v>#N/A</v>
      </c>
      <c r="AC589" s="4" t="e">
        <f t="shared" si="216"/>
        <v>#N/A</v>
      </c>
      <c r="AD589" t="b">
        <f t="shared" si="217"/>
        <v>0</v>
      </c>
      <c r="AE589" s="2">
        <v>2</v>
      </c>
      <c r="AF589" s="4">
        <f t="shared" si="218"/>
        <v>-1.5000000000000568E-2</v>
      </c>
      <c r="AG589" s="4">
        <f t="shared" si="219"/>
        <v>1.5000000000000568E-2</v>
      </c>
      <c r="AH589" s="4">
        <f t="shared" si="224"/>
        <v>8.8888888888896869E-3</v>
      </c>
      <c r="AI589" s="4" t="e">
        <f t="shared" si="220"/>
        <v>#N/A</v>
      </c>
      <c r="AJ589" s="2" t="str">
        <f t="shared" si="221"/>
        <v>August</v>
      </c>
      <c r="AK589" s="2" t="str">
        <f t="shared" si="222"/>
        <v>04</v>
      </c>
      <c r="AL589" s="81">
        <f t="shared" si="223"/>
        <v>4.2327546296296292</v>
      </c>
      <c r="AM589" s="81">
        <f>IF(AJ589='1Month'!$A$3,AL589,NA())</f>
        <v>4.2327546296296292</v>
      </c>
    </row>
    <row r="590" spans="1:39">
      <c r="A590" s="76">
        <v>43316</v>
      </c>
      <c r="B590" s="67">
        <v>0.23622685185185185</v>
      </c>
      <c r="C590" s="77">
        <v>43315</v>
      </c>
      <c r="D590" s="67">
        <v>0.94456018518518514</v>
      </c>
      <c r="E590" s="68">
        <v>13.2</v>
      </c>
      <c r="F590" s="68">
        <v>4.9400000000000004</v>
      </c>
      <c r="G590" s="69">
        <v>21.58</v>
      </c>
      <c r="I590" s="69">
        <v>-83.4</v>
      </c>
      <c r="J590" s="69">
        <v>-10.023</v>
      </c>
      <c r="K590" s="70">
        <v>55.7</v>
      </c>
      <c r="L590" s="4">
        <f t="shared" si="225"/>
        <v>21.47</v>
      </c>
      <c r="M590" s="80">
        <f t="shared" si="226"/>
        <v>43316.236226851855</v>
      </c>
      <c r="N590">
        <f t="shared" si="227"/>
        <v>2458334.5</v>
      </c>
      <c r="O590">
        <f t="shared" si="228"/>
        <v>5.6694444444444443</v>
      </c>
      <c r="P590">
        <f t="shared" ref="P590:P653" si="234">(N590-2451545)/36525</f>
        <v>0.18588637919233403</v>
      </c>
      <c r="Q590">
        <f t="shared" ref="Q590:Q653" si="235">6.697374558+(2400.051336*P590)+(0.000025862*(P590^2))+(O590*1.0027379093)</f>
        <v>458.5191950455075</v>
      </c>
      <c r="R590">
        <f t="shared" ref="R590:R653" si="236">ABS(Q590)-(INT(ABS(Q590)/24)*24)</f>
        <v>2.5191950455075016</v>
      </c>
      <c r="S590" s="10">
        <f t="shared" si="229"/>
        <v>19.081999445507503</v>
      </c>
      <c r="T590" s="4">
        <f t="shared" ref="T590:T653" si="237">AVERAGE(L589:L593)</f>
        <v>21.482000000000006</v>
      </c>
      <c r="U590" s="4">
        <f t="shared" ref="U590:U653" si="238">AVEDEV(L589:L593)</f>
        <v>6.4000000000021375E-3</v>
      </c>
      <c r="V590" s="4">
        <f t="shared" si="230"/>
        <v>21.484999999999999</v>
      </c>
      <c r="W590" s="4">
        <f t="shared" si="231"/>
        <v>21.490000000000002</v>
      </c>
      <c r="X590" s="4">
        <f t="shared" si="232"/>
        <v>21.47</v>
      </c>
      <c r="Y590" s="4">
        <f t="shared" ref="Y590:Y653" si="239">W590-X590</f>
        <v>2.0000000000003126E-2</v>
      </c>
      <c r="Z590" s="2">
        <f>ROW()</f>
        <v>590</v>
      </c>
      <c r="AA590" t="b">
        <f t="shared" ref="AA590:AA653" si="240">J590&gt;$AB$5</f>
        <v>0</v>
      </c>
      <c r="AB590" s="4" t="e">
        <f t="shared" si="233"/>
        <v>#N/A</v>
      </c>
      <c r="AC590" s="4" t="e">
        <f t="shared" ref="AC590:AC653" si="241">IF(D590&lt;0.001,K590/100,NA())</f>
        <v>#N/A</v>
      </c>
      <c r="AD590" t="b">
        <f t="shared" ref="AD590:AD653" si="242">OR(AA588:AA593)</f>
        <v>0</v>
      </c>
      <c r="AE590" s="2">
        <v>2</v>
      </c>
      <c r="AF590" s="4">
        <f t="shared" ref="AF590:AF653" si="243">-Y590/2</f>
        <v>-1.0000000000001563E-2</v>
      </c>
      <c r="AG590" s="4">
        <f t="shared" ref="AG590:AG653" si="244">Y590/2</f>
        <v>1.0000000000001563E-2</v>
      </c>
      <c r="AH590" s="4">
        <f t="shared" si="224"/>
        <v>6.666666666668597E-3</v>
      </c>
      <c r="AI590" s="4" t="e">
        <f t="shared" ref="AI590:AI653" si="245">IF(D590&lt;0.001,0.1,NA())</f>
        <v>#N/A</v>
      </c>
      <c r="AJ590" s="2" t="str">
        <f t="shared" ref="AJ590:AJ653" si="246">TEXT(A590,"mmmm")</f>
        <v>August</v>
      </c>
      <c r="AK590" s="2" t="str">
        <f t="shared" ref="AK590:AK653" si="247">TEXT(A590,"dd")</f>
        <v>04</v>
      </c>
      <c r="AL590" s="81">
        <f t="shared" ref="AL590:AL653" si="248">AK590+B590</f>
        <v>4.2362268518518515</v>
      </c>
      <c r="AM590" s="81">
        <f>IF(AJ590='1Month'!$A$3,AL590,NA())</f>
        <v>4.2362268518518515</v>
      </c>
    </row>
    <row r="591" spans="1:39">
      <c r="A591" s="76">
        <v>43316</v>
      </c>
      <c r="B591" s="67">
        <v>0.23969907407407409</v>
      </c>
      <c r="C591" s="77">
        <v>43315</v>
      </c>
      <c r="D591" s="67">
        <v>0.94803240740740735</v>
      </c>
      <c r="E591" s="68">
        <v>13.2</v>
      </c>
      <c r="F591" s="68">
        <v>4.9400000000000004</v>
      </c>
      <c r="G591" s="69">
        <v>21.59</v>
      </c>
      <c r="I591" s="69">
        <v>-83.5</v>
      </c>
      <c r="J591" s="69">
        <v>-9.0719999999999992</v>
      </c>
      <c r="K591" s="70">
        <v>55.7</v>
      </c>
      <c r="L591" s="4">
        <f t="shared" si="225"/>
        <v>21.48</v>
      </c>
      <c r="M591" s="80">
        <f t="shared" si="226"/>
        <v>43316.239699074074</v>
      </c>
      <c r="N591">
        <f t="shared" si="227"/>
        <v>2458334.5</v>
      </c>
      <c r="O591">
        <f t="shared" si="228"/>
        <v>5.7527777777777782</v>
      </c>
      <c r="P591">
        <f t="shared" si="234"/>
        <v>0.18588637919233403</v>
      </c>
      <c r="Q591">
        <f t="shared" si="235"/>
        <v>458.60275653794918</v>
      </c>
      <c r="R591">
        <f t="shared" si="236"/>
        <v>2.6027565379491762</v>
      </c>
      <c r="S591" s="10">
        <f t="shared" si="229"/>
        <v>19.165560937949177</v>
      </c>
      <c r="T591" s="4">
        <f t="shared" si="237"/>
        <v>21.484000000000002</v>
      </c>
      <c r="U591" s="4">
        <f t="shared" si="238"/>
        <v>7.2000000000009834E-3</v>
      </c>
      <c r="V591" s="4">
        <f t="shared" si="230"/>
        <v>21.484999999999999</v>
      </c>
      <c r="W591" s="4">
        <f t="shared" si="231"/>
        <v>21.490000000000002</v>
      </c>
      <c r="X591" s="4">
        <f t="shared" si="232"/>
        <v>21.47</v>
      </c>
      <c r="Y591" s="4">
        <f t="shared" si="239"/>
        <v>2.0000000000003126E-2</v>
      </c>
      <c r="Z591" s="2">
        <f>ROW()</f>
        <v>591</v>
      </c>
      <c r="AA591" t="b">
        <f t="shared" si="240"/>
        <v>0</v>
      </c>
      <c r="AB591" s="4" t="e">
        <f t="shared" si="233"/>
        <v>#N/A</v>
      </c>
      <c r="AC591" s="4" t="e">
        <f t="shared" si="241"/>
        <v>#N/A</v>
      </c>
      <c r="AD591" t="b">
        <f t="shared" si="242"/>
        <v>0</v>
      </c>
      <c r="AE591" s="2">
        <v>2</v>
      </c>
      <c r="AF591" s="4">
        <f t="shared" si="243"/>
        <v>-1.0000000000001563E-2</v>
      </c>
      <c r="AG591" s="4">
        <f t="shared" si="244"/>
        <v>1.0000000000001563E-2</v>
      </c>
      <c r="AH591" s="4">
        <f t="shared" si="224"/>
        <v>5.8333333333309883E-3</v>
      </c>
      <c r="AI591" s="4" t="e">
        <f t="shared" si="245"/>
        <v>#N/A</v>
      </c>
      <c r="AJ591" s="2" t="str">
        <f t="shared" si="246"/>
        <v>August</v>
      </c>
      <c r="AK591" s="2" t="str">
        <f t="shared" si="247"/>
        <v>04</v>
      </c>
      <c r="AL591" s="81">
        <f t="shared" si="248"/>
        <v>4.2396990740740739</v>
      </c>
      <c r="AM591" s="81">
        <f>IF(AJ591='1Month'!$A$3,AL591,NA())</f>
        <v>4.2396990740740739</v>
      </c>
    </row>
    <row r="592" spans="1:39">
      <c r="A592" s="76">
        <v>43316</v>
      </c>
      <c r="B592" s="67">
        <v>0.2431712962962963</v>
      </c>
      <c r="C592" s="77">
        <v>43315</v>
      </c>
      <c r="D592" s="67">
        <v>0.95150462962962967</v>
      </c>
      <c r="E592" s="68">
        <v>13.2</v>
      </c>
      <c r="F592" s="68">
        <v>4.9400000000000004</v>
      </c>
      <c r="G592" s="69">
        <v>21.6</v>
      </c>
      <c r="I592" s="69">
        <v>-83.5</v>
      </c>
      <c r="J592" s="69">
        <v>-8.1170000000000009</v>
      </c>
      <c r="K592" s="70">
        <v>55.7</v>
      </c>
      <c r="L592" s="4">
        <f t="shared" si="225"/>
        <v>21.490000000000002</v>
      </c>
      <c r="M592" s="80">
        <f t="shared" si="226"/>
        <v>43316.243171296293</v>
      </c>
      <c r="N592">
        <f t="shared" si="227"/>
        <v>2458334.5</v>
      </c>
      <c r="O592">
        <f t="shared" si="228"/>
        <v>5.8361111111111112</v>
      </c>
      <c r="P592">
        <f t="shared" si="234"/>
        <v>0.18588637919233403</v>
      </c>
      <c r="Q592">
        <f t="shared" si="235"/>
        <v>458.68631803039085</v>
      </c>
      <c r="R592">
        <f t="shared" si="236"/>
        <v>2.6863180303908507</v>
      </c>
      <c r="S592" s="10">
        <f t="shared" si="229"/>
        <v>19.249122430390852</v>
      </c>
      <c r="T592" s="4">
        <f t="shared" si="237"/>
        <v>21.488000000000007</v>
      </c>
      <c r="U592" s="4">
        <f t="shared" si="238"/>
        <v>3.199999999997516E-3</v>
      </c>
      <c r="V592" s="4">
        <f t="shared" si="230"/>
        <v>21.490000000000002</v>
      </c>
      <c r="W592" s="4">
        <f t="shared" si="231"/>
        <v>21.490000000000002</v>
      </c>
      <c r="X592" s="4">
        <f t="shared" si="232"/>
        <v>21.47</v>
      </c>
      <c r="Y592" s="4">
        <f t="shared" si="239"/>
        <v>2.0000000000003126E-2</v>
      </c>
      <c r="Z592" s="2">
        <f>ROW()</f>
        <v>592</v>
      </c>
      <c r="AA592" t="b">
        <f t="shared" si="240"/>
        <v>0</v>
      </c>
      <c r="AB592" s="4" t="e">
        <f t="shared" si="233"/>
        <v>#N/A</v>
      </c>
      <c r="AC592" s="4" t="e">
        <f t="shared" si="241"/>
        <v>#N/A</v>
      </c>
      <c r="AD592" t="b">
        <f t="shared" si="242"/>
        <v>0</v>
      </c>
      <c r="AE592" s="2">
        <v>2</v>
      </c>
      <c r="AF592" s="4">
        <f t="shared" si="243"/>
        <v>-1.0000000000001563E-2</v>
      </c>
      <c r="AG592" s="4">
        <f t="shared" si="244"/>
        <v>1.0000000000001563E-2</v>
      </c>
      <c r="AH592" s="4">
        <f t="shared" si="224"/>
        <v>6.1111111111117706E-3</v>
      </c>
      <c r="AI592" s="4" t="e">
        <f t="shared" si="245"/>
        <v>#N/A</v>
      </c>
      <c r="AJ592" s="2" t="str">
        <f t="shared" si="246"/>
        <v>August</v>
      </c>
      <c r="AK592" s="2" t="str">
        <f t="shared" si="247"/>
        <v>04</v>
      </c>
      <c r="AL592" s="81">
        <f t="shared" si="248"/>
        <v>4.2431712962962962</v>
      </c>
      <c r="AM592" s="81">
        <f>IF(AJ592='1Month'!$A$3,AL592,NA())</f>
        <v>4.2431712962962962</v>
      </c>
    </row>
    <row r="593" spans="1:39">
      <c r="A593" s="76">
        <v>43316</v>
      </c>
      <c r="B593" s="67">
        <v>0.24664351851851851</v>
      </c>
      <c r="C593" s="77">
        <v>43315</v>
      </c>
      <c r="D593" s="67">
        <v>0.95497685185185188</v>
      </c>
      <c r="E593" s="68">
        <v>12.8</v>
      </c>
      <c r="F593" s="68">
        <v>4.9400000000000004</v>
      </c>
      <c r="G593" s="69">
        <v>21.6</v>
      </c>
      <c r="I593" s="69">
        <v>-83.5</v>
      </c>
      <c r="J593" s="69">
        <v>-7.1580000000000004</v>
      </c>
      <c r="K593" s="70">
        <v>55.6</v>
      </c>
      <c r="L593" s="4">
        <f t="shared" si="225"/>
        <v>21.490000000000002</v>
      </c>
      <c r="M593" s="80">
        <f t="shared" si="226"/>
        <v>43316.24664351852</v>
      </c>
      <c r="N593">
        <f t="shared" si="227"/>
        <v>2458334.5</v>
      </c>
      <c r="O593">
        <f t="shared" si="228"/>
        <v>5.9194444444444443</v>
      </c>
      <c r="P593">
        <f t="shared" si="234"/>
        <v>0.18588637919233403</v>
      </c>
      <c r="Q593">
        <f t="shared" si="235"/>
        <v>458.76987952283253</v>
      </c>
      <c r="R593">
        <f t="shared" si="236"/>
        <v>2.7698795228325253</v>
      </c>
      <c r="S593" s="10">
        <f t="shared" si="229"/>
        <v>19.332683922832526</v>
      </c>
      <c r="T593" s="4">
        <f t="shared" si="237"/>
        <v>21.490000000000002</v>
      </c>
      <c r="U593" s="4">
        <f t="shared" si="238"/>
        <v>0</v>
      </c>
      <c r="V593" s="4">
        <f t="shared" si="230"/>
        <v>21.490000000000002</v>
      </c>
      <c r="W593" s="4">
        <f t="shared" si="231"/>
        <v>21.490000000000002</v>
      </c>
      <c r="X593" s="4">
        <f t="shared" si="232"/>
        <v>21.48</v>
      </c>
      <c r="Y593" s="4">
        <f t="shared" si="239"/>
        <v>1.0000000000001563E-2</v>
      </c>
      <c r="Z593" s="2">
        <f>ROW()</f>
        <v>593</v>
      </c>
      <c r="AA593" t="b">
        <f t="shared" si="240"/>
        <v>0</v>
      </c>
      <c r="AB593" s="4" t="e">
        <f t="shared" si="233"/>
        <v>#N/A</v>
      </c>
      <c r="AC593" s="4" t="e">
        <f t="shared" si="241"/>
        <v>#N/A</v>
      </c>
      <c r="AD593" t="b">
        <f t="shared" si="242"/>
        <v>1</v>
      </c>
      <c r="AE593" s="2">
        <v>2</v>
      </c>
      <c r="AF593" s="4">
        <f t="shared" si="243"/>
        <v>-5.0000000000007816E-3</v>
      </c>
      <c r="AG593" s="4">
        <f t="shared" si="244"/>
        <v>5.0000000000007816E-3</v>
      </c>
      <c r="AH593" s="4">
        <f t="shared" si="224"/>
        <v>7.7777777777786978E-3</v>
      </c>
      <c r="AI593" s="4" t="e">
        <f t="shared" si="245"/>
        <v>#N/A</v>
      </c>
      <c r="AJ593" s="2" t="str">
        <f t="shared" si="246"/>
        <v>August</v>
      </c>
      <c r="AK593" s="2" t="str">
        <f t="shared" si="247"/>
        <v>04</v>
      </c>
      <c r="AL593" s="81">
        <f t="shared" si="248"/>
        <v>4.2466435185185185</v>
      </c>
      <c r="AM593" s="81">
        <f>IF(AJ593='1Month'!$A$3,AL593,NA())</f>
        <v>4.2466435185185185</v>
      </c>
    </row>
    <row r="594" spans="1:39">
      <c r="A594" s="76">
        <v>43316</v>
      </c>
      <c r="B594" s="67">
        <v>0.25011574074074078</v>
      </c>
      <c r="C594" s="77">
        <v>43315</v>
      </c>
      <c r="D594" s="67">
        <v>0.95844907407407398</v>
      </c>
      <c r="E594" s="68">
        <v>13.2</v>
      </c>
      <c r="F594" s="68">
        <v>4.9400000000000004</v>
      </c>
      <c r="G594" s="69">
        <v>21.6</v>
      </c>
      <c r="I594" s="69">
        <v>-83.6</v>
      </c>
      <c r="J594" s="69">
        <v>-6.1970000000000001</v>
      </c>
      <c r="K594" s="70">
        <v>55.6</v>
      </c>
      <c r="L594" s="4">
        <f t="shared" si="225"/>
        <v>21.490000000000002</v>
      </c>
      <c r="M594" s="80">
        <f t="shared" si="226"/>
        <v>43316.250115740739</v>
      </c>
      <c r="N594">
        <f t="shared" si="227"/>
        <v>2458334.5</v>
      </c>
      <c r="O594">
        <f t="shared" si="228"/>
        <v>6.0027777777777782</v>
      </c>
      <c r="P594">
        <f t="shared" si="234"/>
        <v>0.18588637919233403</v>
      </c>
      <c r="Q594">
        <f t="shared" si="235"/>
        <v>458.8534410152742</v>
      </c>
      <c r="R594">
        <f t="shared" si="236"/>
        <v>2.8534410152741998</v>
      </c>
      <c r="S594" s="10">
        <f t="shared" si="229"/>
        <v>19.416245415274201</v>
      </c>
      <c r="T594" s="4">
        <f t="shared" si="237"/>
        <v>21.490000000000002</v>
      </c>
      <c r="U594" s="4">
        <f t="shared" si="238"/>
        <v>0</v>
      </c>
      <c r="V594" s="4">
        <f t="shared" si="230"/>
        <v>21.490000000000002</v>
      </c>
      <c r="W594" s="4">
        <f t="shared" si="231"/>
        <v>21.490000000000002</v>
      </c>
      <c r="X594" s="4">
        <f t="shared" si="232"/>
        <v>21.490000000000002</v>
      </c>
      <c r="Y594" s="4">
        <f t="shared" si="239"/>
        <v>0</v>
      </c>
      <c r="Z594" s="2">
        <f>ROW()</f>
        <v>594</v>
      </c>
      <c r="AA594" t="b">
        <f t="shared" si="240"/>
        <v>0</v>
      </c>
      <c r="AB594" s="4" t="e">
        <f t="shared" si="233"/>
        <v>#N/A</v>
      </c>
      <c r="AC594" s="4" t="e">
        <f t="shared" si="241"/>
        <v>#N/A</v>
      </c>
      <c r="AD594" t="b">
        <f t="shared" si="242"/>
        <v>1</v>
      </c>
      <c r="AE594" s="2">
        <v>2</v>
      </c>
      <c r="AF594" s="4">
        <f t="shared" si="243"/>
        <v>0</v>
      </c>
      <c r="AG594" s="4">
        <f t="shared" si="244"/>
        <v>0</v>
      </c>
      <c r="AH594" s="4">
        <f t="shared" si="224"/>
        <v>1.124999999999865E-2</v>
      </c>
      <c r="AI594" s="4" t="e">
        <f t="shared" si="245"/>
        <v>#N/A</v>
      </c>
      <c r="AJ594" s="2" t="str">
        <f t="shared" si="246"/>
        <v>August</v>
      </c>
      <c r="AK594" s="2" t="str">
        <f t="shared" si="247"/>
        <v>04</v>
      </c>
      <c r="AL594" s="81">
        <f t="shared" si="248"/>
        <v>4.2501157407407408</v>
      </c>
      <c r="AM594" s="81">
        <f>IF(AJ594='1Month'!$A$3,AL594,NA())</f>
        <v>4.2501157407407408</v>
      </c>
    </row>
    <row r="595" spans="1:39">
      <c r="A595" s="76">
        <v>43316</v>
      </c>
      <c r="B595" s="67">
        <v>0.25358796296296299</v>
      </c>
      <c r="C595" s="77">
        <v>43315</v>
      </c>
      <c r="D595" s="67">
        <v>0.9619212962962963</v>
      </c>
      <c r="E595" s="68">
        <v>12.8</v>
      </c>
      <c r="F595" s="68">
        <v>4.9400000000000004</v>
      </c>
      <c r="G595" s="69">
        <v>21.6</v>
      </c>
      <c r="I595" s="69">
        <v>-83.6</v>
      </c>
      <c r="J595" s="69">
        <v>-5.2320000000000002</v>
      </c>
      <c r="K595" s="70">
        <v>55.6</v>
      </c>
      <c r="L595" s="4">
        <f t="shared" si="225"/>
        <v>21.490000000000002</v>
      </c>
      <c r="M595" s="80">
        <f t="shared" si="226"/>
        <v>43316.253587962965</v>
      </c>
      <c r="N595">
        <f t="shared" si="227"/>
        <v>2458334.5</v>
      </c>
      <c r="O595">
        <f t="shared" si="228"/>
        <v>6.0861111111111121</v>
      </c>
      <c r="P595">
        <f t="shared" si="234"/>
        <v>0.18588637919233403</v>
      </c>
      <c r="Q595">
        <f t="shared" si="235"/>
        <v>458.93700250771587</v>
      </c>
      <c r="R595">
        <f t="shared" si="236"/>
        <v>2.9370025077158743</v>
      </c>
      <c r="S595" s="10">
        <f t="shared" si="229"/>
        <v>19.499806907715875</v>
      </c>
      <c r="T595" s="4">
        <f t="shared" si="237"/>
        <v>21.488000000000003</v>
      </c>
      <c r="U595" s="4">
        <f t="shared" si="238"/>
        <v>3.1999999999996476E-3</v>
      </c>
      <c r="V595" s="4">
        <f t="shared" si="230"/>
        <v>21.490000000000002</v>
      </c>
      <c r="W595" s="4">
        <f t="shared" si="231"/>
        <v>21.490000000000002</v>
      </c>
      <c r="X595" s="4">
        <f t="shared" si="232"/>
        <v>21.48</v>
      </c>
      <c r="Y595" s="4">
        <f t="shared" si="239"/>
        <v>1.0000000000001563E-2</v>
      </c>
      <c r="Z595" s="2">
        <f>ROW()</f>
        <v>595</v>
      </c>
      <c r="AA595" t="b">
        <f t="shared" si="240"/>
        <v>0</v>
      </c>
      <c r="AB595" s="4" t="e">
        <f t="shared" si="233"/>
        <v>#N/A</v>
      </c>
      <c r="AC595" s="4" t="e">
        <f t="shared" si="241"/>
        <v>#N/A</v>
      </c>
      <c r="AD595" t="b">
        <f t="shared" si="242"/>
        <v>1</v>
      </c>
      <c r="AE595" s="2">
        <v>2</v>
      </c>
      <c r="AF595" s="4">
        <f t="shared" si="243"/>
        <v>-5.0000000000007816E-3</v>
      </c>
      <c r="AG595" s="4">
        <f t="shared" si="244"/>
        <v>5.0000000000007816E-3</v>
      </c>
      <c r="AH595" s="4">
        <f t="shared" si="224"/>
        <v>2.0000000000000757E-2</v>
      </c>
      <c r="AI595" s="4" t="e">
        <f t="shared" si="245"/>
        <v>#N/A</v>
      </c>
      <c r="AJ595" s="2" t="str">
        <f t="shared" si="246"/>
        <v>August</v>
      </c>
      <c r="AK595" s="2" t="str">
        <f t="shared" si="247"/>
        <v>04</v>
      </c>
      <c r="AL595" s="81">
        <f t="shared" si="248"/>
        <v>4.2535879629629632</v>
      </c>
      <c r="AM595" s="81">
        <f>IF(AJ595='1Month'!$A$3,AL595,NA())</f>
        <v>4.2535879629629632</v>
      </c>
    </row>
    <row r="596" spans="1:39">
      <c r="A596" s="76">
        <v>43316</v>
      </c>
      <c r="B596" s="67">
        <v>0.2570601851851852</v>
      </c>
      <c r="C596" s="77">
        <v>43315</v>
      </c>
      <c r="D596" s="67">
        <v>0.96539351851851851</v>
      </c>
      <c r="E596" s="68">
        <v>12.8</v>
      </c>
      <c r="F596" s="68">
        <v>4.9400000000000004</v>
      </c>
      <c r="G596" s="69">
        <v>21.6</v>
      </c>
      <c r="I596" s="69">
        <v>-83.7</v>
      </c>
      <c r="J596" s="69">
        <v>-4.2640000000000002</v>
      </c>
      <c r="K596" s="70">
        <v>55.5</v>
      </c>
      <c r="L596" s="4">
        <f t="shared" si="225"/>
        <v>21.490000000000002</v>
      </c>
      <c r="M596" s="80">
        <f t="shared" si="226"/>
        <v>43316.257060185184</v>
      </c>
      <c r="N596">
        <f t="shared" si="227"/>
        <v>2458334.5</v>
      </c>
      <c r="O596">
        <f t="shared" si="228"/>
        <v>6.1694444444444443</v>
      </c>
      <c r="P596">
        <f t="shared" si="234"/>
        <v>0.18588637919233403</v>
      </c>
      <c r="Q596">
        <f t="shared" si="235"/>
        <v>459.02056400015749</v>
      </c>
      <c r="R596">
        <f t="shared" si="236"/>
        <v>3.020564000157492</v>
      </c>
      <c r="S596" s="10">
        <f t="shared" si="229"/>
        <v>19.583368400157493</v>
      </c>
      <c r="T596" s="4">
        <f t="shared" si="237"/>
        <v>21.481999999999999</v>
      </c>
      <c r="U596" s="4">
        <f t="shared" si="238"/>
        <v>9.6000000000010747E-3</v>
      </c>
      <c r="V596" s="4">
        <f t="shared" si="230"/>
        <v>21.490000000000002</v>
      </c>
      <c r="W596" s="4">
        <f t="shared" si="231"/>
        <v>21.490000000000002</v>
      </c>
      <c r="X596" s="4">
        <f t="shared" si="232"/>
        <v>21.46</v>
      </c>
      <c r="Y596" s="4">
        <f t="shared" si="239"/>
        <v>3.0000000000001137E-2</v>
      </c>
      <c r="Z596" s="2">
        <f>ROW()</f>
        <v>596</v>
      </c>
      <c r="AA596" t="b">
        <f t="shared" si="240"/>
        <v>1</v>
      </c>
      <c r="AB596" s="4">
        <f t="shared" si="233"/>
        <v>21.490000000000002</v>
      </c>
      <c r="AC596" s="4" t="e">
        <f t="shared" si="241"/>
        <v>#N/A</v>
      </c>
      <c r="AD596" t="b">
        <f t="shared" si="242"/>
        <v>1</v>
      </c>
      <c r="AE596" s="2">
        <v>2</v>
      </c>
      <c r="AF596" s="4">
        <f t="shared" si="243"/>
        <v>-1.5000000000000568E-2</v>
      </c>
      <c r="AG596" s="4">
        <f t="shared" si="244"/>
        <v>1.5000000000000568E-2</v>
      </c>
      <c r="AH596" s="4">
        <f t="shared" ref="AH596:AH659" si="249">AVEDEV(L591:L602)</f>
        <v>3.4444444444444201E-2</v>
      </c>
      <c r="AI596" s="4" t="e">
        <f t="shared" si="245"/>
        <v>#N/A</v>
      </c>
      <c r="AJ596" s="2" t="str">
        <f t="shared" si="246"/>
        <v>August</v>
      </c>
      <c r="AK596" s="2" t="str">
        <f t="shared" si="247"/>
        <v>04</v>
      </c>
      <c r="AL596" s="81">
        <f t="shared" si="248"/>
        <v>4.2570601851851855</v>
      </c>
      <c r="AM596" s="81">
        <f>IF(AJ596='1Month'!$A$3,AL596,NA())</f>
        <v>4.2570601851851855</v>
      </c>
    </row>
    <row r="597" spans="1:39">
      <c r="A597" s="76">
        <v>43316</v>
      </c>
      <c r="B597" s="67">
        <v>0.26053240740740741</v>
      </c>
      <c r="C597" s="77">
        <v>43315</v>
      </c>
      <c r="D597" s="67">
        <v>0.96886574074074072</v>
      </c>
      <c r="E597" s="68">
        <v>12.8</v>
      </c>
      <c r="F597" s="68">
        <v>4.9400000000000004</v>
      </c>
      <c r="G597" s="69">
        <v>21.6</v>
      </c>
      <c r="I597" s="69">
        <v>-83.7</v>
      </c>
      <c r="J597" s="69">
        <v>-3.294</v>
      </c>
      <c r="K597" s="70">
        <v>55.5</v>
      </c>
      <c r="L597" s="4">
        <f t="shared" si="225"/>
        <v>21.490000000000002</v>
      </c>
      <c r="M597" s="80">
        <f t="shared" si="226"/>
        <v>43316.26053240741</v>
      </c>
      <c r="N597">
        <f t="shared" si="227"/>
        <v>2458334.5</v>
      </c>
      <c r="O597">
        <f t="shared" si="228"/>
        <v>6.2527777777777782</v>
      </c>
      <c r="P597">
        <f t="shared" si="234"/>
        <v>0.18588637919233403</v>
      </c>
      <c r="Q597">
        <f t="shared" si="235"/>
        <v>459.10412549259917</v>
      </c>
      <c r="R597">
        <f t="shared" si="236"/>
        <v>3.1041254925991666</v>
      </c>
      <c r="S597" s="10">
        <f t="shared" si="229"/>
        <v>19.666929892599168</v>
      </c>
      <c r="T597" s="4">
        <f t="shared" si="237"/>
        <v>21.472000000000001</v>
      </c>
      <c r="U597" s="4">
        <f t="shared" si="238"/>
        <v>1.7600000000000192E-2</v>
      </c>
      <c r="V597" s="4">
        <f t="shared" si="230"/>
        <v>21.484999999999999</v>
      </c>
      <c r="W597" s="4">
        <f t="shared" si="231"/>
        <v>21.490000000000002</v>
      </c>
      <c r="X597" s="4">
        <f t="shared" si="232"/>
        <v>21.44</v>
      </c>
      <c r="Y597" s="4">
        <f t="shared" si="239"/>
        <v>5.0000000000000711E-2</v>
      </c>
      <c r="Z597" s="2">
        <f>ROW()</f>
        <v>597</v>
      </c>
      <c r="AA597" t="b">
        <f t="shared" si="240"/>
        <v>1</v>
      </c>
      <c r="AB597" s="4">
        <f t="shared" si="233"/>
        <v>21.490000000000002</v>
      </c>
      <c r="AC597" s="4" t="e">
        <f t="shared" si="241"/>
        <v>#N/A</v>
      </c>
      <c r="AD597" t="b">
        <f t="shared" si="242"/>
        <v>1</v>
      </c>
      <c r="AE597" s="2">
        <v>2</v>
      </c>
      <c r="AF597" s="4">
        <f t="shared" si="243"/>
        <v>-2.5000000000000355E-2</v>
      </c>
      <c r="AG597" s="4">
        <f t="shared" si="244"/>
        <v>2.5000000000000355E-2</v>
      </c>
      <c r="AH597" s="4">
        <f t="shared" si="249"/>
        <v>5.4444444444443775E-2</v>
      </c>
      <c r="AI597" s="4" t="e">
        <f t="shared" si="245"/>
        <v>#N/A</v>
      </c>
      <c r="AJ597" s="2" t="str">
        <f t="shared" si="246"/>
        <v>August</v>
      </c>
      <c r="AK597" s="2" t="str">
        <f t="shared" si="247"/>
        <v>04</v>
      </c>
      <c r="AL597" s="81">
        <f t="shared" si="248"/>
        <v>4.2605324074074078</v>
      </c>
      <c r="AM597" s="81">
        <f>IF(AJ597='1Month'!$A$3,AL597,NA())</f>
        <v>4.2605324074074078</v>
      </c>
    </row>
    <row r="598" spans="1:39">
      <c r="A598" s="76">
        <v>43316</v>
      </c>
      <c r="B598" s="67">
        <v>0.26405092592592594</v>
      </c>
      <c r="C598" s="77">
        <v>43315</v>
      </c>
      <c r="D598" s="67">
        <v>0.97238425925925931</v>
      </c>
      <c r="E598" s="68">
        <v>12.8</v>
      </c>
      <c r="F598" s="68">
        <v>4.9400000000000004</v>
      </c>
      <c r="G598" s="69">
        <v>21.59</v>
      </c>
      <c r="I598" s="69">
        <v>-83.7</v>
      </c>
      <c r="J598" s="69">
        <v>-2.3069999999999999</v>
      </c>
      <c r="K598" s="70">
        <v>55.4</v>
      </c>
      <c r="L598" s="4">
        <f t="shared" si="225"/>
        <v>21.48</v>
      </c>
      <c r="M598" s="80">
        <f t="shared" si="226"/>
        <v>43316.264050925929</v>
      </c>
      <c r="N598">
        <f t="shared" si="227"/>
        <v>2458334.5</v>
      </c>
      <c r="O598">
        <f t="shared" si="228"/>
        <v>6.3372222222222225</v>
      </c>
      <c r="P598">
        <f t="shared" si="234"/>
        <v>0.18588637919233403</v>
      </c>
      <c r="Q598">
        <f t="shared" si="235"/>
        <v>459.18880113827339</v>
      </c>
      <c r="R598">
        <f t="shared" si="236"/>
        <v>3.1888011382733907</v>
      </c>
      <c r="S598" s="10">
        <f t="shared" si="229"/>
        <v>19.751605538273392</v>
      </c>
      <c r="T598" s="4">
        <f t="shared" si="237"/>
        <v>21.454000000000001</v>
      </c>
      <c r="U598" s="4">
        <f t="shared" si="238"/>
        <v>2.7199999999999846E-2</v>
      </c>
      <c r="V598" s="4">
        <f t="shared" si="230"/>
        <v>21.47</v>
      </c>
      <c r="W598" s="4">
        <f t="shared" si="231"/>
        <v>21.490000000000002</v>
      </c>
      <c r="X598" s="4">
        <f t="shared" si="232"/>
        <v>21.400000000000002</v>
      </c>
      <c r="Y598" s="4">
        <f t="shared" si="239"/>
        <v>8.9999999999999858E-2</v>
      </c>
      <c r="Z598" s="2">
        <f>ROW()</f>
        <v>598</v>
      </c>
      <c r="AA598" t="b">
        <f t="shared" si="240"/>
        <v>1</v>
      </c>
      <c r="AB598" s="4">
        <f t="shared" si="233"/>
        <v>21.48</v>
      </c>
      <c r="AC598" s="4" t="e">
        <f t="shared" si="241"/>
        <v>#N/A</v>
      </c>
      <c r="AD598" t="b">
        <f t="shared" si="242"/>
        <v>1</v>
      </c>
      <c r="AE598" s="2">
        <v>2</v>
      </c>
      <c r="AF598" s="4">
        <f t="shared" si="243"/>
        <v>-4.4999999999999929E-2</v>
      </c>
      <c r="AG598" s="4">
        <f t="shared" si="244"/>
        <v>4.4999999999999929E-2</v>
      </c>
      <c r="AH598" s="4">
        <f t="shared" si="249"/>
        <v>7.7222222222222747E-2</v>
      </c>
      <c r="AI598" s="4" t="e">
        <f t="shared" si="245"/>
        <v>#N/A</v>
      </c>
      <c r="AJ598" s="2" t="str">
        <f t="shared" si="246"/>
        <v>August</v>
      </c>
      <c r="AK598" s="2" t="str">
        <f t="shared" si="247"/>
        <v>04</v>
      </c>
      <c r="AL598" s="81">
        <f t="shared" si="248"/>
        <v>4.2640509259259263</v>
      </c>
      <c r="AM598" s="81">
        <f>IF(AJ598='1Month'!$A$3,AL598,NA())</f>
        <v>4.2640509259259263</v>
      </c>
    </row>
    <row r="599" spans="1:39">
      <c r="A599" s="76">
        <v>43316</v>
      </c>
      <c r="B599" s="67">
        <v>0.26752314814814815</v>
      </c>
      <c r="C599" s="77">
        <v>43315</v>
      </c>
      <c r="D599" s="67">
        <v>0.97585648148148152</v>
      </c>
      <c r="E599" s="68">
        <v>12.5</v>
      </c>
      <c r="F599" s="68">
        <v>4.9400000000000004</v>
      </c>
      <c r="G599" s="69">
        <v>21.57</v>
      </c>
      <c r="I599" s="69">
        <v>-83.8</v>
      </c>
      <c r="J599" s="69">
        <v>-1.3320000000000001</v>
      </c>
      <c r="K599" s="70">
        <v>55.4</v>
      </c>
      <c r="L599" s="4">
        <f t="shared" si="225"/>
        <v>21.46</v>
      </c>
      <c r="M599" s="80">
        <f t="shared" si="226"/>
        <v>43316.267523148148</v>
      </c>
      <c r="N599">
        <f t="shared" si="227"/>
        <v>2458334.5</v>
      </c>
      <c r="O599">
        <f t="shared" si="228"/>
        <v>6.4205555555555556</v>
      </c>
      <c r="P599">
        <f t="shared" si="234"/>
        <v>0.18588637919233403</v>
      </c>
      <c r="Q599">
        <f t="shared" si="235"/>
        <v>459.27236263071507</v>
      </c>
      <c r="R599">
        <f t="shared" si="236"/>
        <v>3.2723626307150653</v>
      </c>
      <c r="S599" s="10">
        <f t="shared" si="229"/>
        <v>19.835167030715066</v>
      </c>
      <c r="T599" s="4">
        <f t="shared" si="237"/>
        <v>21.423999999999999</v>
      </c>
      <c r="U599" s="4">
        <f t="shared" si="238"/>
        <v>4.3200000000000217E-2</v>
      </c>
      <c r="V599" s="4">
        <f t="shared" si="230"/>
        <v>21.450000000000003</v>
      </c>
      <c r="W599" s="4">
        <f t="shared" si="231"/>
        <v>21.490000000000002</v>
      </c>
      <c r="X599" s="4">
        <f t="shared" si="232"/>
        <v>21.34</v>
      </c>
      <c r="Y599" s="4">
        <f t="shared" si="239"/>
        <v>0.15000000000000213</v>
      </c>
      <c r="Z599" s="2">
        <f>ROW()</f>
        <v>599</v>
      </c>
      <c r="AA599" t="b">
        <f t="shared" si="240"/>
        <v>1</v>
      </c>
      <c r="AB599" s="4">
        <f t="shared" si="233"/>
        <v>21.46</v>
      </c>
      <c r="AC599" s="4" t="e">
        <f t="shared" si="241"/>
        <v>#N/A</v>
      </c>
      <c r="AD599" t="b">
        <f t="shared" si="242"/>
        <v>1</v>
      </c>
      <c r="AE599" s="2">
        <v>2</v>
      </c>
      <c r="AF599" s="4">
        <f t="shared" si="243"/>
        <v>-7.5000000000001066E-2</v>
      </c>
      <c r="AG599" s="4">
        <f t="shared" si="244"/>
        <v>7.5000000000001066E-2</v>
      </c>
      <c r="AH599" s="4">
        <f t="shared" si="249"/>
        <v>0.10111111111111122</v>
      </c>
      <c r="AI599" s="4" t="e">
        <f t="shared" si="245"/>
        <v>#N/A</v>
      </c>
      <c r="AJ599" s="2" t="str">
        <f t="shared" si="246"/>
        <v>August</v>
      </c>
      <c r="AK599" s="2" t="str">
        <f t="shared" si="247"/>
        <v>04</v>
      </c>
      <c r="AL599" s="81">
        <f t="shared" si="248"/>
        <v>4.2675231481481486</v>
      </c>
      <c r="AM599" s="81">
        <f>IF(AJ599='1Month'!$A$3,AL599,NA())</f>
        <v>4.2675231481481486</v>
      </c>
    </row>
    <row r="600" spans="1:39">
      <c r="A600" s="76">
        <v>43316</v>
      </c>
      <c r="B600" s="67">
        <v>0.27099537037037036</v>
      </c>
      <c r="C600" s="77">
        <v>43315</v>
      </c>
      <c r="D600" s="67">
        <v>0.97932870370370362</v>
      </c>
      <c r="E600" s="68">
        <v>12.5</v>
      </c>
      <c r="F600" s="68">
        <v>4.9400000000000004</v>
      </c>
      <c r="G600" s="69">
        <v>21.55</v>
      </c>
      <c r="I600" s="69">
        <v>-83.8</v>
      </c>
      <c r="J600" s="69">
        <v>-0.35399999999999998</v>
      </c>
      <c r="K600" s="70">
        <v>55.4</v>
      </c>
      <c r="L600" s="4">
        <f t="shared" si="225"/>
        <v>21.44</v>
      </c>
      <c r="M600" s="80">
        <f t="shared" si="226"/>
        <v>43316.270995370367</v>
      </c>
      <c r="N600">
        <f t="shared" si="227"/>
        <v>2458334.5</v>
      </c>
      <c r="O600">
        <f t="shared" si="228"/>
        <v>6.5038888888888886</v>
      </c>
      <c r="P600">
        <f t="shared" si="234"/>
        <v>0.18588637919233403</v>
      </c>
      <c r="Q600">
        <f t="shared" si="235"/>
        <v>459.35592412315674</v>
      </c>
      <c r="R600">
        <f t="shared" si="236"/>
        <v>3.3559241231567398</v>
      </c>
      <c r="S600" s="10">
        <f t="shared" si="229"/>
        <v>19.918728523156741</v>
      </c>
      <c r="T600" s="4">
        <f t="shared" si="237"/>
        <v>21.382000000000001</v>
      </c>
      <c r="U600" s="4">
        <f t="shared" si="238"/>
        <v>6.1600000000000675E-2</v>
      </c>
      <c r="V600" s="4">
        <f t="shared" si="230"/>
        <v>21.42</v>
      </c>
      <c r="W600" s="4">
        <f t="shared" si="231"/>
        <v>21.48</v>
      </c>
      <c r="X600" s="4">
        <f t="shared" si="232"/>
        <v>21.27</v>
      </c>
      <c r="Y600" s="4">
        <f t="shared" si="239"/>
        <v>0.21000000000000085</v>
      </c>
      <c r="Z600" s="2">
        <f>ROW()</f>
        <v>600</v>
      </c>
      <c r="AA600" t="b">
        <f t="shared" si="240"/>
        <v>1</v>
      </c>
      <c r="AB600" s="4">
        <f t="shared" si="233"/>
        <v>21.44</v>
      </c>
      <c r="AC600" s="4" t="e">
        <f t="shared" si="241"/>
        <v>#N/A</v>
      </c>
      <c r="AD600" t="b">
        <f t="shared" si="242"/>
        <v>1</v>
      </c>
      <c r="AE600" s="2">
        <v>2</v>
      </c>
      <c r="AF600" s="4">
        <f t="shared" si="243"/>
        <v>-0.10500000000000043</v>
      </c>
      <c r="AG600" s="4">
        <f t="shared" si="244"/>
        <v>0.10500000000000043</v>
      </c>
      <c r="AH600" s="4">
        <f t="shared" si="249"/>
        <v>0.12361111111111178</v>
      </c>
      <c r="AI600" s="4" t="e">
        <f t="shared" si="245"/>
        <v>#N/A</v>
      </c>
      <c r="AJ600" s="2" t="str">
        <f t="shared" si="246"/>
        <v>August</v>
      </c>
      <c r="AK600" s="2" t="str">
        <f t="shared" si="247"/>
        <v>04</v>
      </c>
      <c r="AL600" s="81">
        <f t="shared" si="248"/>
        <v>4.27099537037037</v>
      </c>
      <c r="AM600" s="81">
        <f>IF(AJ600='1Month'!$A$3,AL600,NA())</f>
        <v>4.27099537037037</v>
      </c>
    </row>
    <row r="601" spans="1:39">
      <c r="A601" s="76">
        <v>43316</v>
      </c>
      <c r="B601" s="67">
        <v>0.27445601851851853</v>
      </c>
      <c r="C601" s="77">
        <v>43315</v>
      </c>
      <c r="D601" s="67">
        <v>0.9827893518518519</v>
      </c>
      <c r="E601" s="68">
        <v>12.5</v>
      </c>
      <c r="F601" s="68">
        <v>4.9400000000000004</v>
      </c>
      <c r="G601" s="69">
        <v>21.51</v>
      </c>
      <c r="I601" s="69">
        <v>-83.9</v>
      </c>
      <c r="J601" s="69">
        <v>0.623</v>
      </c>
      <c r="K601" s="70">
        <v>55.3</v>
      </c>
      <c r="L601" s="4">
        <f t="shared" si="225"/>
        <v>21.400000000000002</v>
      </c>
      <c r="M601" s="80">
        <f t="shared" si="226"/>
        <v>43316.274456018517</v>
      </c>
      <c r="N601">
        <f t="shared" si="227"/>
        <v>2458334.5</v>
      </c>
      <c r="O601">
        <f t="shared" si="228"/>
        <v>6.5869444444444447</v>
      </c>
      <c r="P601">
        <f t="shared" si="234"/>
        <v>0.18588637919233403</v>
      </c>
      <c r="Q601">
        <f t="shared" si="235"/>
        <v>459.43920707729029</v>
      </c>
      <c r="R601">
        <f t="shared" si="236"/>
        <v>3.4392070772902912</v>
      </c>
      <c r="S601" s="10">
        <f t="shared" si="229"/>
        <v>20.002011477290292</v>
      </c>
      <c r="T601" s="4">
        <f t="shared" si="237"/>
        <v>21.332000000000001</v>
      </c>
      <c r="U601" s="4">
        <f t="shared" si="238"/>
        <v>7.3600000000000415E-2</v>
      </c>
      <c r="V601" s="4">
        <f t="shared" si="230"/>
        <v>21.37</v>
      </c>
      <c r="W601" s="4">
        <f t="shared" si="231"/>
        <v>21.46</v>
      </c>
      <c r="X601" s="4">
        <f t="shared" si="232"/>
        <v>21.21</v>
      </c>
      <c r="Y601" s="4">
        <f t="shared" si="239"/>
        <v>0.25</v>
      </c>
      <c r="Z601" s="2">
        <f>ROW()</f>
        <v>601</v>
      </c>
      <c r="AA601" t="b">
        <f t="shared" si="240"/>
        <v>1</v>
      </c>
      <c r="AB601" s="4">
        <f t="shared" si="233"/>
        <v>21.400000000000002</v>
      </c>
      <c r="AC601" s="4" t="e">
        <f t="shared" si="241"/>
        <v>#N/A</v>
      </c>
      <c r="AD601" t="b">
        <f t="shared" si="242"/>
        <v>1</v>
      </c>
      <c r="AE601" s="2">
        <v>2</v>
      </c>
      <c r="AF601" s="4">
        <f t="shared" si="243"/>
        <v>-0.125</v>
      </c>
      <c r="AG601" s="4">
        <f t="shared" si="244"/>
        <v>0.125</v>
      </c>
      <c r="AH601" s="4">
        <f t="shared" si="249"/>
        <v>0.1423611111111113</v>
      </c>
      <c r="AI601" s="4" t="e">
        <f t="shared" si="245"/>
        <v>#N/A</v>
      </c>
      <c r="AJ601" s="2" t="str">
        <f t="shared" si="246"/>
        <v>August</v>
      </c>
      <c r="AK601" s="2" t="str">
        <f t="shared" si="247"/>
        <v>04</v>
      </c>
      <c r="AL601" s="81">
        <f t="shared" si="248"/>
        <v>4.274456018518519</v>
      </c>
      <c r="AM601" s="81">
        <f>IF(AJ601='1Month'!$A$3,AL601,NA())</f>
        <v>4.274456018518519</v>
      </c>
    </row>
    <row r="602" spans="1:39">
      <c r="A602" s="76">
        <v>43316</v>
      </c>
      <c r="B602" s="67">
        <v>0.27791666666666665</v>
      </c>
      <c r="C602" s="77">
        <v>43315</v>
      </c>
      <c r="D602" s="67">
        <v>0.98625000000000007</v>
      </c>
      <c r="E602" s="68">
        <v>12.5</v>
      </c>
      <c r="F602" s="68">
        <v>4.9400000000000004</v>
      </c>
      <c r="G602" s="69">
        <v>21.45</v>
      </c>
      <c r="I602" s="69">
        <v>-83.9</v>
      </c>
      <c r="J602" s="69">
        <v>1.6020000000000001</v>
      </c>
      <c r="K602" s="70">
        <v>55.3</v>
      </c>
      <c r="L602" s="4">
        <f t="shared" si="225"/>
        <v>21.34</v>
      </c>
      <c r="M602" s="80">
        <f t="shared" si="226"/>
        <v>43316.277916666666</v>
      </c>
      <c r="N602">
        <f t="shared" si="227"/>
        <v>2458334.5</v>
      </c>
      <c r="O602">
        <f t="shared" si="228"/>
        <v>6.67</v>
      </c>
      <c r="P602">
        <f t="shared" si="234"/>
        <v>0.18588637919233403</v>
      </c>
      <c r="Q602">
        <f t="shared" si="235"/>
        <v>459.52249003142379</v>
      </c>
      <c r="R602">
        <f t="shared" si="236"/>
        <v>3.5224900314237857</v>
      </c>
      <c r="S602" s="10">
        <f t="shared" si="229"/>
        <v>20.085294431423787</v>
      </c>
      <c r="T602" s="4">
        <f t="shared" si="237"/>
        <v>21.271999999999998</v>
      </c>
      <c r="U602" s="4">
        <f t="shared" si="238"/>
        <v>7.8399999999999886E-2</v>
      </c>
      <c r="V602" s="4">
        <f t="shared" si="230"/>
        <v>21.305</v>
      </c>
      <c r="W602" s="4">
        <f t="shared" si="231"/>
        <v>21.44</v>
      </c>
      <c r="X602" s="4">
        <f t="shared" si="232"/>
        <v>21.14</v>
      </c>
      <c r="Y602" s="4">
        <f t="shared" si="239"/>
        <v>0.30000000000000071</v>
      </c>
      <c r="Z602" s="2">
        <f>ROW()</f>
        <v>602</v>
      </c>
      <c r="AA602" t="b">
        <f t="shared" si="240"/>
        <v>1</v>
      </c>
      <c r="AB602" s="4">
        <f t="shared" si="233"/>
        <v>21.34</v>
      </c>
      <c r="AC602" s="4" t="e">
        <f t="shared" si="241"/>
        <v>#N/A</v>
      </c>
      <c r="AD602" t="b">
        <f t="shared" si="242"/>
        <v>1</v>
      </c>
      <c r="AE602" s="2">
        <v>2</v>
      </c>
      <c r="AF602" s="4">
        <f t="shared" si="243"/>
        <v>-0.15000000000000036</v>
      </c>
      <c r="AG602" s="4">
        <f t="shared" si="244"/>
        <v>0.15000000000000036</v>
      </c>
      <c r="AH602" s="4">
        <f t="shared" si="249"/>
        <v>0.15583333333333371</v>
      </c>
      <c r="AI602" s="4" t="e">
        <f t="shared" si="245"/>
        <v>#N/A</v>
      </c>
      <c r="AJ602" s="2" t="str">
        <f t="shared" si="246"/>
        <v>August</v>
      </c>
      <c r="AK602" s="2" t="str">
        <f t="shared" si="247"/>
        <v>04</v>
      </c>
      <c r="AL602" s="81">
        <f t="shared" si="248"/>
        <v>4.277916666666667</v>
      </c>
      <c r="AM602" s="81">
        <f>IF(AJ602='1Month'!$A$3,AL602,NA())</f>
        <v>4.277916666666667</v>
      </c>
    </row>
    <row r="603" spans="1:39">
      <c r="A603" s="76">
        <v>43316</v>
      </c>
      <c r="B603" s="67">
        <v>0.28138888888888891</v>
      </c>
      <c r="C603" s="77">
        <v>43315</v>
      </c>
      <c r="D603" s="67">
        <v>0.98972222222222228</v>
      </c>
      <c r="E603" s="68">
        <v>12.5</v>
      </c>
      <c r="F603" s="68">
        <v>4.9400000000000004</v>
      </c>
      <c r="G603" s="69">
        <v>21.38</v>
      </c>
      <c r="I603" s="69">
        <v>-84</v>
      </c>
      <c r="J603" s="69">
        <v>2.585</v>
      </c>
      <c r="K603" s="70">
        <v>55.3</v>
      </c>
      <c r="L603" s="4">
        <f t="shared" si="225"/>
        <v>21.27</v>
      </c>
      <c r="M603" s="80">
        <f t="shared" si="226"/>
        <v>43316.281388888892</v>
      </c>
      <c r="N603">
        <f t="shared" si="227"/>
        <v>2458334.5</v>
      </c>
      <c r="O603">
        <f t="shared" si="228"/>
        <v>6.7533333333333339</v>
      </c>
      <c r="P603">
        <f t="shared" si="234"/>
        <v>0.18588637919233403</v>
      </c>
      <c r="Q603">
        <f t="shared" si="235"/>
        <v>459.60605152386546</v>
      </c>
      <c r="R603">
        <f t="shared" si="236"/>
        <v>3.6060515238654602</v>
      </c>
      <c r="S603" s="10">
        <f t="shared" si="229"/>
        <v>20.168855923865461</v>
      </c>
      <c r="T603" s="4">
        <f t="shared" si="237"/>
        <v>21.21</v>
      </c>
      <c r="U603" s="4">
        <f t="shared" si="238"/>
        <v>7.5999999999999804E-2</v>
      </c>
      <c r="V603" s="4">
        <f t="shared" si="230"/>
        <v>21.240000000000002</v>
      </c>
      <c r="W603" s="4">
        <f t="shared" si="231"/>
        <v>21.400000000000002</v>
      </c>
      <c r="X603" s="4">
        <f t="shared" si="232"/>
        <v>21.09</v>
      </c>
      <c r="Y603" s="4">
        <f t="shared" si="239"/>
        <v>0.31000000000000227</v>
      </c>
      <c r="Z603" s="2">
        <f>ROW()</f>
        <v>603</v>
      </c>
      <c r="AA603" t="b">
        <f t="shared" si="240"/>
        <v>1</v>
      </c>
      <c r="AB603" s="4">
        <f t="shared" si="233"/>
        <v>21.27</v>
      </c>
      <c r="AC603" s="4" t="e">
        <f t="shared" si="241"/>
        <v>#N/A</v>
      </c>
      <c r="AD603" t="b">
        <f t="shared" si="242"/>
        <v>1</v>
      </c>
      <c r="AE603" s="2">
        <v>2</v>
      </c>
      <c r="AF603" s="4">
        <f t="shared" si="243"/>
        <v>-0.15500000000000114</v>
      </c>
      <c r="AG603" s="4">
        <f t="shared" si="244"/>
        <v>0.15500000000000114</v>
      </c>
      <c r="AH603" s="4">
        <f t="shared" si="249"/>
        <v>0.16500000000000004</v>
      </c>
      <c r="AI603" s="4" t="e">
        <f t="shared" si="245"/>
        <v>#N/A</v>
      </c>
      <c r="AJ603" s="2" t="str">
        <f t="shared" si="246"/>
        <v>August</v>
      </c>
      <c r="AK603" s="2" t="str">
        <f t="shared" si="247"/>
        <v>04</v>
      </c>
      <c r="AL603" s="81">
        <f t="shared" si="248"/>
        <v>4.2813888888888894</v>
      </c>
      <c r="AM603" s="81">
        <f>IF(AJ603='1Month'!$A$3,AL603,NA())</f>
        <v>4.2813888888888894</v>
      </c>
    </row>
    <row r="604" spans="1:39">
      <c r="A604" s="76">
        <v>43316</v>
      </c>
      <c r="B604" s="67">
        <v>0.28484953703703703</v>
      </c>
      <c r="C604" s="77">
        <v>43315</v>
      </c>
      <c r="D604" s="67">
        <v>0.99318287037037034</v>
      </c>
      <c r="E604" s="68">
        <v>12.2</v>
      </c>
      <c r="F604" s="68">
        <v>4.9400000000000004</v>
      </c>
      <c r="G604" s="69">
        <v>21.32</v>
      </c>
      <c r="I604" s="69">
        <v>-84</v>
      </c>
      <c r="J604" s="69">
        <v>3.5680000000000001</v>
      </c>
      <c r="K604" s="70">
        <v>55.2</v>
      </c>
      <c r="L604" s="4">
        <f t="shared" si="225"/>
        <v>21.21</v>
      </c>
      <c r="M604" s="80">
        <f t="shared" si="226"/>
        <v>43316.284849537034</v>
      </c>
      <c r="N604">
        <f t="shared" si="227"/>
        <v>2458334.5</v>
      </c>
      <c r="O604">
        <f t="shared" si="228"/>
        <v>6.8363888888888891</v>
      </c>
      <c r="P604">
        <f t="shared" si="234"/>
        <v>0.18588637919233403</v>
      </c>
      <c r="Q604">
        <f t="shared" si="235"/>
        <v>459.68933447799901</v>
      </c>
      <c r="R604">
        <f t="shared" si="236"/>
        <v>3.6893344779990116</v>
      </c>
      <c r="S604" s="10">
        <f t="shared" si="229"/>
        <v>20.252138877999013</v>
      </c>
      <c r="T604" s="4">
        <f t="shared" si="237"/>
        <v>21.15</v>
      </c>
      <c r="U604" s="4">
        <f t="shared" si="238"/>
        <v>7.1999999999999884E-2</v>
      </c>
      <c r="V604" s="4">
        <f t="shared" si="230"/>
        <v>21.175000000000001</v>
      </c>
      <c r="W604" s="4">
        <f t="shared" si="231"/>
        <v>21.34</v>
      </c>
      <c r="X604" s="4">
        <f t="shared" si="232"/>
        <v>21.04</v>
      </c>
      <c r="Y604" s="4">
        <f t="shared" si="239"/>
        <v>0.30000000000000071</v>
      </c>
      <c r="Z604" s="2">
        <f>ROW()</f>
        <v>604</v>
      </c>
      <c r="AA604" t="b">
        <f t="shared" si="240"/>
        <v>1</v>
      </c>
      <c r="AB604" s="4">
        <f t="shared" si="233"/>
        <v>21.21</v>
      </c>
      <c r="AC604" s="4" t="e">
        <f t="shared" si="241"/>
        <v>#N/A</v>
      </c>
      <c r="AD604" t="b">
        <f t="shared" si="242"/>
        <v>1</v>
      </c>
      <c r="AE604" s="2">
        <v>2</v>
      </c>
      <c r="AF604" s="4">
        <f t="shared" si="243"/>
        <v>-0.15000000000000036</v>
      </c>
      <c r="AG604" s="4">
        <f t="shared" si="244"/>
        <v>0.15000000000000036</v>
      </c>
      <c r="AH604" s="4">
        <f t="shared" si="249"/>
        <v>0.16833333333333331</v>
      </c>
      <c r="AI604" s="4" t="e">
        <f t="shared" si="245"/>
        <v>#N/A</v>
      </c>
      <c r="AJ604" s="2" t="str">
        <f t="shared" si="246"/>
        <v>August</v>
      </c>
      <c r="AK604" s="2" t="str">
        <f t="shared" si="247"/>
        <v>04</v>
      </c>
      <c r="AL604" s="81">
        <f t="shared" si="248"/>
        <v>4.2848495370370374</v>
      </c>
      <c r="AM604" s="81">
        <f>IF(AJ604='1Month'!$A$3,AL604,NA())</f>
        <v>4.2848495370370374</v>
      </c>
    </row>
    <row r="605" spans="1:39">
      <c r="A605" s="76">
        <v>43316</v>
      </c>
      <c r="B605" s="67">
        <v>0.2883101851851852</v>
      </c>
      <c r="C605" s="77">
        <v>43315</v>
      </c>
      <c r="D605" s="67">
        <v>0.99664351851851851</v>
      </c>
      <c r="E605" s="68">
        <v>12.2</v>
      </c>
      <c r="F605" s="68">
        <v>4.9400000000000004</v>
      </c>
      <c r="G605" s="69">
        <v>21.25</v>
      </c>
      <c r="I605" s="69">
        <v>-84</v>
      </c>
      <c r="J605" s="69">
        <v>4.5519999999999996</v>
      </c>
      <c r="K605" s="70">
        <v>55.2</v>
      </c>
      <c r="L605" s="4">
        <f t="shared" si="225"/>
        <v>21.14</v>
      </c>
      <c r="M605" s="80">
        <f t="shared" si="226"/>
        <v>43316.288310185184</v>
      </c>
      <c r="N605">
        <f t="shared" si="227"/>
        <v>2458334.5</v>
      </c>
      <c r="O605">
        <f t="shared" si="228"/>
        <v>6.9194444444444443</v>
      </c>
      <c r="P605">
        <f t="shared" si="234"/>
        <v>0.18588637919233403</v>
      </c>
      <c r="Q605">
        <f t="shared" si="235"/>
        <v>459.77261743213251</v>
      </c>
      <c r="R605">
        <f t="shared" si="236"/>
        <v>3.7726174321325061</v>
      </c>
      <c r="S605" s="10">
        <f t="shared" si="229"/>
        <v>20.335421832132507</v>
      </c>
      <c r="T605" s="4">
        <f t="shared" si="237"/>
        <v>21.094000000000001</v>
      </c>
      <c r="U605" s="4">
        <f t="shared" si="238"/>
        <v>6.480000000000033E-2</v>
      </c>
      <c r="V605" s="4">
        <f t="shared" si="230"/>
        <v>21.115000000000002</v>
      </c>
      <c r="W605" s="4">
        <f t="shared" si="231"/>
        <v>21.27</v>
      </c>
      <c r="X605" s="4">
        <f t="shared" si="232"/>
        <v>20.990000000000002</v>
      </c>
      <c r="Y605" s="4">
        <f t="shared" si="239"/>
        <v>0.27999999999999758</v>
      </c>
      <c r="Z605" s="2">
        <f>ROW()</f>
        <v>605</v>
      </c>
      <c r="AA605" t="b">
        <f t="shared" si="240"/>
        <v>1</v>
      </c>
      <c r="AB605" s="4">
        <f t="shared" si="233"/>
        <v>21.14</v>
      </c>
      <c r="AC605" s="4" t="e">
        <f t="shared" si="241"/>
        <v>#N/A</v>
      </c>
      <c r="AD605" t="b">
        <f t="shared" si="242"/>
        <v>1</v>
      </c>
      <c r="AE605" s="2">
        <v>2</v>
      </c>
      <c r="AF605" s="4">
        <f t="shared" si="243"/>
        <v>-0.13999999999999879</v>
      </c>
      <c r="AG605" s="4">
        <f t="shared" si="244"/>
        <v>0.13999999999999879</v>
      </c>
      <c r="AH605" s="4">
        <f t="shared" si="249"/>
        <v>0.16333333333333341</v>
      </c>
      <c r="AI605" s="4" t="e">
        <f t="shared" si="245"/>
        <v>#N/A</v>
      </c>
      <c r="AJ605" s="2" t="str">
        <f t="shared" si="246"/>
        <v>August</v>
      </c>
      <c r="AK605" s="2" t="str">
        <f t="shared" si="247"/>
        <v>04</v>
      </c>
      <c r="AL605" s="81">
        <f t="shared" si="248"/>
        <v>4.2883101851851855</v>
      </c>
      <c r="AM605" s="81">
        <f>IF(AJ605='1Month'!$A$3,AL605,NA())</f>
        <v>4.2883101851851855</v>
      </c>
    </row>
    <row r="606" spans="1:39">
      <c r="A606" s="76">
        <v>43316</v>
      </c>
      <c r="B606" s="67">
        <v>0.29177083333333337</v>
      </c>
      <c r="C606" s="77">
        <v>43316</v>
      </c>
      <c r="D606" s="67">
        <v>1.0416666666666667E-4</v>
      </c>
      <c r="E606" s="68">
        <v>12.2</v>
      </c>
      <c r="F606" s="68">
        <v>4.9400000000000004</v>
      </c>
      <c r="G606" s="69">
        <v>21.2</v>
      </c>
      <c r="I606" s="69">
        <v>-84.1</v>
      </c>
      <c r="J606" s="69">
        <v>5.5369999999999999</v>
      </c>
      <c r="K606" s="70">
        <v>55.2</v>
      </c>
      <c r="L606" s="4">
        <f t="shared" si="225"/>
        <v>21.09</v>
      </c>
      <c r="M606" s="80">
        <f t="shared" si="226"/>
        <v>43316.291770833333</v>
      </c>
      <c r="N606">
        <f t="shared" si="227"/>
        <v>2458334.5</v>
      </c>
      <c r="O606">
        <f t="shared" si="228"/>
        <v>7.0025000000000013</v>
      </c>
      <c r="P606">
        <f t="shared" si="234"/>
        <v>0.18588637919233403</v>
      </c>
      <c r="Q606">
        <f t="shared" si="235"/>
        <v>459.85590038626606</v>
      </c>
      <c r="R606">
        <f t="shared" si="236"/>
        <v>3.8559003862660575</v>
      </c>
      <c r="S606" s="10">
        <f t="shared" si="229"/>
        <v>20.418704786266058</v>
      </c>
      <c r="T606" s="4">
        <f t="shared" si="237"/>
        <v>21.04</v>
      </c>
      <c r="U606" s="4">
        <f t="shared" si="238"/>
        <v>5.9999999999999429E-2</v>
      </c>
      <c r="V606" s="4">
        <f t="shared" si="230"/>
        <v>21.064999999999998</v>
      </c>
      <c r="W606" s="4">
        <f t="shared" si="231"/>
        <v>21.21</v>
      </c>
      <c r="X606" s="4">
        <f t="shared" si="232"/>
        <v>20.94</v>
      </c>
      <c r="Y606" s="4">
        <f t="shared" si="239"/>
        <v>0.26999999999999957</v>
      </c>
      <c r="Z606" s="2">
        <f>ROW()</f>
        <v>606</v>
      </c>
      <c r="AA606" t="b">
        <f t="shared" si="240"/>
        <v>1</v>
      </c>
      <c r="AB606" s="4">
        <f t="shared" si="233"/>
        <v>21.09</v>
      </c>
      <c r="AC606" s="4">
        <f t="shared" si="241"/>
        <v>0.55200000000000005</v>
      </c>
      <c r="AD606" t="b">
        <f t="shared" si="242"/>
        <v>1</v>
      </c>
      <c r="AE606" s="2">
        <v>2</v>
      </c>
      <c r="AF606" s="4">
        <f t="shared" si="243"/>
        <v>-0.13499999999999979</v>
      </c>
      <c r="AG606" s="4">
        <f t="shared" si="244"/>
        <v>0.13499999999999979</v>
      </c>
      <c r="AH606" s="4">
        <f t="shared" si="249"/>
        <v>0.15499999999999994</v>
      </c>
      <c r="AI606" s="4">
        <f t="shared" si="245"/>
        <v>0.1</v>
      </c>
      <c r="AJ606" s="2" t="str">
        <f t="shared" si="246"/>
        <v>August</v>
      </c>
      <c r="AK606" s="2" t="str">
        <f t="shared" si="247"/>
        <v>04</v>
      </c>
      <c r="AL606" s="81">
        <f t="shared" si="248"/>
        <v>4.2917708333333335</v>
      </c>
      <c r="AM606" s="81">
        <f>IF(AJ606='1Month'!$A$3,AL606,NA())</f>
        <v>4.2917708333333335</v>
      </c>
    </row>
    <row r="607" spans="1:39">
      <c r="A607" s="76">
        <v>43316</v>
      </c>
      <c r="B607" s="67">
        <v>0.29524305555555558</v>
      </c>
      <c r="C607" s="77">
        <v>43316</v>
      </c>
      <c r="D607" s="67">
        <v>3.5763888888888894E-3</v>
      </c>
      <c r="E607" s="68">
        <v>12.2</v>
      </c>
      <c r="F607" s="68">
        <v>4.9400000000000004</v>
      </c>
      <c r="G607" s="69">
        <v>21.15</v>
      </c>
      <c r="I607" s="69">
        <v>-84.1</v>
      </c>
      <c r="J607" s="69">
        <v>6.5270000000000001</v>
      </c>
      <c r="K607" s="70">
        <v>55.1</v>
      </c>
      <c r="L607" s="4">
        <f t="shared" si="225"/>
        <v>21.04</v>
      </c>
      <c r="M607" s="80">
        <f t="shared" si="226"/>
        <v>43316.295243055552</v>
      </c>
      <c r="N607">
        <f t="shared" si="227"/>
        <v>2458334.5</v>
      </c>
      <c r="O607">
        <f t="shared" si="228"/>
        <v>7.0858333333333334</v>
      </c>
      <c r="P607">
        <f t="shared" si="234"/>
        <v>0.18588637919233403</v>
      </c>
      <c r="Q607">
        <f t="shared" si="235"/>
        <v>459.93946187870773</v>
      </c>
      <c r="R607">
        <f t="shared" si="236"/>
        <v>3.939461878707732</v>
      </c>
      <c r="S607" s="10">
        <f t="shared" si="229"/>
        <v>20.502266278707733</v>
      </c>
      <c r="T607" s="4">
        <f t="shared" si="237"/>
        <v>20.992000000000001</v>
      </c>
      <c r="U607" s="4">
        <f t="shared" si="238"/>
        <v>5.8399999999998897E-2</v>
      </c>
      <c r="V607" s="4">
        <f t="shared" si="230"/>
        <v>21.015000000000001</v>
      </c>
      <c r="W607" s="4">
        <f t="shared" si="231"/>
        <v>21.14</v>
      </c>
      <c r="X607" s="4">
        <f t="shared" si="232"/>
        <v>20.900000000000002</v>
      </c>
      <c r="Y607" s="4">
        <f t="shared" si="239"/>
        <v>0.23999999999999844</v>
      </c>
      <c r="Z607" s="2">
        <f>ROW()</f>
        <v>607</v>
      </c>
      <c r="AA607" t="b">
        <f t="shared" si="240"/>
        <v>1</v>
      </c>
      <c r="AB607" s="4">
        <f t="shared" si="233"/>
        <v>21.04</v>
      </c>
      <c r="AC607" s="4" t="e">
        <f t="shared" si="241"/>
        <v>#N/A</v>
      </c>
      <c r="AD607" t="b">
        <f t="shared" si="242"/>
        <v>1</v>
      </c>
      <c r="AE607" s="2">
        <v>2</v>
      </c>
      <c r="AF607" s="4">
        <f t="shared" si="243"/>
        <v>-0.11999999999999922</v>
      </c>
      <c r="AG607" s="4">
        <f t="shared" si="244"/>
        <v>0.11999999999999922</v>
      </c>
      <c r="AH607" s="4">
        <f t="shared" si="249"/>
        <v>0.14499999999999957</v>
      </c>
      <c r="AI607" s="4" t="e">
        <f t="shared" si="245"/>
        <v>#N/A</v>
      </c>
      <c r="AJ607" s="2" t="str">
        <f t="shared" si="246"/>
        <v>August</v>
      </c>
      <c r="AK607" s="2" t="str">
        <f t="shared" si="247"/>
        <v>04</v>
      </c>
      <c r="AL607" s="81">
        <f t="shared" si="248"/>
        <v>4.2952430555555559</v>
      </c>
      <c r="AM607" s="81">
        <f>IF(AJ607='1Month'!$A$3,AL607,NA())</f>
        <v>4.2952430555555559</v>
      </c>
    </row>
    <row r="608" spans="1:39">
      <c r="A608" s="76">
        <v>43316</v>
      </c>
      <c r="B608" s="67">
        <v>0.29873842592592592</v>
      </c>
      <c r="C608" s="77">
        <v>43316</v>
      </c>
      <c r="D608" s="67">
        <v>7.0717592592592594E-3</v>
      </c>
      <c r="E608" s="68">
        <v>12.2</v>
      </c>
      <c r="F608" s="68">
        <v>4.9400000000000004</v>
      </c>
      <c r="G608" s="69">
        <v>21.1</v>
      </c>
      <c r="I608" s="69">
        <v>-84.2</v>
      </c>
      <c r="J608" s="69">
        <v>7.524</v>
      </c>
      <c r="K608" s="70">
        <v>55.1</v>
      </c>
      <c r="L608" s="4">
        <f t="shared" si="225"/>
        <v>20.990000000000002</v>
      </c>
      <c r="M608" s="80">
        <f t="shared" si="226"/>
        <v>43316.298738425925</v>
      </c>
      <c r="N608">
        <f t="shared" si="227"/>
        <v>2458334.5</v>
      </c>
      <c r="O608">
        <f t="shared" si="228"/>
        <v>7.1697222222222221</v>
      </c>
      <c r="P608">
        <f t="shared" si="234"/>
        <v>0.18588637919233403</v>
      </c>
      <c r="Q608">
        <f t="shared" si="235"/>
        <v>460.02358044776565</v>
      </c>
      <c r="R608">
        <f t="shared" si="236"/>
        <v>4.0235804477656529</v>
      </c>
      <c r="S608" s="10">
        <f t="shared" si="229"/>
        <v>20.586384847765654</v>
      </c>
      <c r="T608" s="4">
        <f t="shared" si="237"/>
        <v>20.95</v>
      </c>
      <c r="U608" s="4">
        <f t="shared" si="238"/>
        <v>5.1999999999999602E-2</v>
      </c>
      <c r="V608" s="4">
        <f t="shared" si="230"/>
        <v>20.965000000000003</v>
      </c>
      <c r="W608" s="4">
        <f t="shared" si="231"/>
        <v>21.09</v>
      </c>
      <c r="X608" s="4">
        <f t="shared" si="232"/>
        <v>20.88</v>
      </c>
      <c r="Y608" s="4">
        <f t="shared" si="239"/>
        <v>0.21000000000000085</v>
      </c>
      <c r="Z608" s="2">
        <f>ROW()</f>
        <v>608</v>
      </c>
      <c r="AA608" t="b">
        <f t="shared" si="240"/>
        <v>1</v>
      </c>
      <c r="AB608" s="4">
        <f t="shared" si="233"/>
        <v>20.990000000000002</v>
      </c>
      <c r="AC608" s="4" t="e">
        <f t="shared" si="241"/>
        <v>#N/A</v>
      </c>
      <c r="AD608" t="b">
        <f t="shared" si="242"/>
        <v>1</v>
      </c>
      <c r="AE608" s="2">
        <v>2</v>
      </c>
      <c r="AF608" s="4">
        <f t="shared" si="243"/>
        <v>-0.10500000000000043</v>
      </c>
      <c r="AG608" s="4">
        <f t="shared" si="244"/>
        <v>0.10500000000000043</v>
      </c>
      <c r="AH608" s="4">
        <f t="shared" si="249"/>
        <v>0.13499999999999979</v>
      </c>
      <c r="AI608" s="4" t="e">
        <f t="shared" si="245"/>
        <v>#N/A</v>
      </c>
      <c r="AJ608" s="2" t="str">
        <f t="shared" si="246"/>
        <v>August</v>
      </c>
      <c r="AK608" s="2" t="str">
        <f t="shared" si="247"/>
        <v>04</v>
      </c>
      <c r="AL608" s="81">
        <f t="shared" si="248"/>
        <v>4.2987384259259258</v>
      </c>
      <c r="AM608" s="81">
        <f>IF(AJ608='1Month'!$A$3,AL608,NA())</f>
        <v>4.2987384259259258</v>
      </c>
    </row>
    <row r="609" spans="1:39">
      <c r="A609" s="76">
        <v>43316</v>
      </c>
      <c r="B609" s="67">
        <v>0.30221064814814813</v>
      </c>
      <c r="C609" s="77">
        <v>43316</v>
      </c>
      <c r="D609" s="67">
        <v>1.0543981481481481E-2</v>
      </c>
      <c r="E609" s="68">
        <v>12.2</v>
      </c>
      <c r="F609" s="68">
        <v>4.9400000000000004</v>
      </c>
      <c r="G609" s="69">
        <v>21.05</v>
      </c>
      <c r="I609" s="69">
        <v>-84.2</v>
      </c>
      <c r="J609" s="69">
        <v>8.516</v>
      </c>
      <c r="K609" s="70">
        <v>55</v>
      </c>
      <c r="L609" s="4">
        <f t="shared" si="225"/>
        <v>20.94</v>
      </c>
      <c r="M609" s="80">
        <f t="shared" si="226"/>
        <v>43316.302210648151</v>
      </c>
      <c r="N609">
        <f t="shared" si="227"/>
        <v>2458334.5</v>
      </c>
      <c r="O609">
        <f t="shared" si="228"/>
        <v>7.2530555555555551</v>
      </c>
      <c r="P609">
        <f t="shared" si="234"/>
        <v>0.18588637919233403</v>
      </c>
      <c r="Q609">
        <f t="shared" si="235"/>
        <v>460.10714194020733</v>
      </c>
      <c r="R609">
        <f t="shared" si="236"/>
        <v>4.1071419402073275</v>
      </c>
      <c r="S609" s="10">
        <f t="shared" si="229"/>
        <v>20.669946340207328</v>
      </c>
      <c r="T609" s="4">
        <f t="shared" si="237"/>
        <v>20.910000000000004</v>
      </c>
      <c r="U609" s="4">
        <f t="shared" si="238"/>
        <v>4.4000000000001191E-2</v>
      </c>
      <c r="V609" s="4">
        <f t="shared" si="230"/>
        <v>20.92</v>
      </c>
      <c r="W609" s="4">
        <f t="shared" si="231"/>
        <v>21.04</v>
      </c>
      <c r="X609" s="4">
        <f t="shared" si="232"/>
        <v>20.84</v>
      </c>
      <c r="Y609" s="4">
        <f t="shared" si="239"/>
        <v>0.19999999999999929</v>
      </c>
      <c r="Z609" s="2">
        <f>ROW()</f>
        <v>609</v>
      </c>
      <c r="AA609" t="b">
        <f t="shared" si="240"/>
        <v>1</v>
      </c>
      <c r="AB609" s="4">
        <f t="shared" si="233"/>
        <v>20.94</v>
      </c>
      <c r="AC609" s="4" t="e">
        <f t="shared" si="241"/>
        <v>#N/A</v>
      </c>
      <c r="AD609" t="b">
        <f t="shared" si="242"/>
        <v>1</v>
      </c>
      <c r="AE609" s="2">
        <v>2</v>
      </c>
      <c r="AF609" s="4">
        <f t="shared" si="243"/>
        <v>-9.9999999999999645E-2</v>
      </c>
      <c r="AG609" s="4">
        <f t="shared" si="244"/>
        <v>9.9999999999999645E-2</v>
      </c>
      <c r="AH609" s="4">
        <f t="shared" si="249"/>
        <v>0.12416666666666654</v>
      </c>
      <c r="AI609" s="4" t="e">
        <f t="shared" si="245"/>
        <v>#N/A</v>
      </c>
      <c r="AJ609" s="2" t="str">
        <f t="shared" si="246"/>
        <v>August</v>
      </c>
      <c r="AK609" s="2" t="str">
        <f t="shared" si="247"/>
        <v>04</v>
      </c>
      <c r="AL609" s="81">
        <f t="shared" si="248"/>
        <v>4.3022106481481481</v>
      </c>
      <c r="AM609" s="81">
        <f>IF(AJ609='1Month'!$A$3,AL609,NA())</f>
        <v>4.3022106481481481</v>
      </c>
    </row>
    <row r="610" spans="1:39">
      <c r="A610" s="76">
        <v>43316</v>
      </c>
      <c r="B610" s="67">
        <v>0.3056712962962963</v>
      </c>
      <c r="C610" s="77">
        <v>43316</v>
      </c>
      <c r="D610" s="67">
        <v>1.4004629629629631E-2</v>
      </c>
      <c r="E610" s="68">
        <v>11.9</v>
      </c>
      <c r="F610" s="68">
        <v>4.9400000000000004</v>
      </c>
      <c r="G610" s="69">
        <v>21.01</v>
      </c>
      <c r="I610" s="69">
        <v>-84.3</v>
      </c>
      <c r="J610" s="69">
        <v>9.5060000000000002</v>
      </c>
      <c r="K610" s="70">
        <v>55</v>
      </c>
      <c r="L610" s="4">
        <f t="shared" si="225"/>
        <v>20.900000000000002</v>
      </c>
      <c r="M610" s="80">
        <f t="shared" si="226"/>
        <v>43316.305671296293</v>
      </c>
      <c r="N610">
        <f t="shared" si="227"/>
        <v>2458334.5</v>
      </c>
      <c r="O610">
        <f t="shared" si="228"/>
        <v>7.3361111111111112</v>
      </c>
      <c r="P610">
        <f t="shared" si="234"/>
        <v>0.18588637919233403</v>
      </c>
      <c r="Q610">
        <f t="shared" si="235"/>
        <v>460.19042489434088</v>
      </c>
      <c r="R610">
        <f t="shared" si="236"/>
        <v>4.1904248943408788</v>
      </c>
      <c r="S610" s="10">
        <f t="shared" si="229"/>
        <v>20.75322929434088</v>
      </c>
      <c r="T610" s="4">
        <f t="shared" si="237"/>
        <v>20.872</v>
      </c>
      <c r="U610" s="4">
        <f t="shared" si="238"/>
        <v>4.1600000000000394E-2</v>
      </c>
      <c r="V610" s="4">
        <f t="shared" si="230"/>
        <v>20.89</v>
      </c>
      <c r="W610" s="4">
        <f t="shared" si="231"/>
        <v>20.990000000000002</v>
      </c>
      <c r="X610" s="4">
        <f t="shared" si="232"/>
        <v>20.8</v>
      </c>
      <c r="Y610" s="4">
        <f t="shared" si="239"/>
        <v>0.19000000000000128</v>
      </c>
      <c r="Z610" s="2">
        <f>ROW()</f>
        <v>610</v>
      </c>
      <c r="AA610" t="b">
        <f t="shared" si="240"/>
        <v>1</v>
      </c>
      <c r="AB610" s="4">
        <f t="shared" si="233"/>
        <v>20.900000000000002</v>
      </c>
      <c r="AC610" s="4" t="e">
        <f t="shared" si="241"/>
        <v>#N/A</v>
      </c>
      <c r="AD610" t="b">
        <f t="shared" si="242"/>
        <v>1</v>
      </c>
      <c r="AE610" s="2">
        <v>2</v>
      </c>
      <c r="AF610" s="4">
        <f t="shared" si="243"/>
        <v>-9.5000000000000639E-2</v>
      </c>
      <c r="AG610" s="4">
        <f t="shared" si="244"/>
        <v>9.5000000000000639E-2</v>
      </c>
      <c r="AH610" s="4">
        <f t="shared" si="249"/>
        <v>0.11319444444444482</v>
      </c>
      <c r="AI610" s="4" t="e">
        <f t="shared" si="245"/>
        <v>#N/A</v>
      </c>
      <c r="AJ610" s="2" t="str">
        <f t="shared" si="246"/>
        <v>August</v>
      </c>
      <c r="AK610" s="2" t="str">
        <f t="shared" si="247"/>
        <v>04</v>
      </c>
      <c r="AL610" s="81">
        <f t="shared" si="248"/>
        <v>4.3056712962962962</v>
      </c>
      <c r="AM610" s="81">
        <f>IF(AJ610='1Month'!$A$3,AL610,NA())</f>
        <v>4.3056712962962962</v>
      </c>
    </row>
    <row r="611" spans="1:39">
      <c r="A611" s="76">
        <v>43316</v>
      </c>
      <c r="B611" s="67">
        <v>0.30914351851851851</v>
      </c>
      <c r="C611" s="77">
        <v>43316</v>
      </c>
      <c r="D611" s="67">
        <v>1.7476851851851851E-2</v>
      </c>
      <c r="E611" s="68">
        <v>11.9</v>
      </c>
      <c r="F611" s="68">
        <v>4.9400000000000004</v>
      </c>
      <c r="G611" s="69">
        <v>20.99</v>
      </c>
      <c r="I611" s="69">
        <v>-84.3</v>
      </c>
      <c r="J611" s="69">
        <v>10.5</v>
      </c>
      <c r="K611" s="70">
        <v>55</v>
      </c>
      <c r="L611" s="4">
        <f t="shared" si="225"/>
        <v>20.88</v>
      </c>
      <c r="M611" s="80">
        <f t="shared" si="226"/>
        <v>43316.30914351852</v>
      </c>
      <c r="N611">
        <f t="shared" si="227"/>
        <v>2458334.5</v>
      </c>
      <c r="O611">
        <f t="shared" si="228"/>
        <v>7.4194444444444443</v>
      </c>
      <c r="P611">
        <f t="shared" si="234"/>
        <v>0.18588637919233403</v>
      </c>
      <c r="Q611">
        <f t="shared" si="235"/>
        <v>460.2739863867825</v>
      </c>
      <c r="R611">
        <f t="shared" si="236"/>
        <v>4.2739863867824965</v>
      </c>
      <c r="S611" s="10">
        <f t="shared" si="229"/>
        <v>20.836790786782498</v>
      </c>
      <c r="T611" s="4">
        <f t="shared" si="237"/>
        <v>20.836000000000002</v>
      </c>
      <c r="U611" s="4">
        <f t="shared" si="238"/>
        <v>4.4799999999999326E-2</v>
      </c>
      <c r="V611" s="4">
        <f t="shared" si="230"/>
        <v>20.86</v>
      </c>
      <c r="W611" s="4">
        <f t="shared" si="231"/>
        <v>20.94</v>
      </c>
      <c r="X611" s="4">
        <f t="shared" si="232"/>
        <v>20.76</v>
      </c>
      <c r="Y611" s="4">
        <f t="shared" si="239"/>
        <v>0.17999999999999972</v>
      </c>
      <c r="Z611" s="2">
        <f>ROW()</f>
        <v>611</v>
      </c>
      <c r="AA611" t="b">
        <f t="shared" si="240"/>
        <v>1</v>
      </c>
      <c r="AB611" s="4">
        <f t="shared" si="233"/>
        <v>20.88</v>
      </c>
      <c r="AC611" s="4" t="e">
        <f t="shared" si="241"/>
        <v>#N/A</v>
      </c>
      <c r="AD611" t="b">
        <f t="shared" si="242"/>
        <v>1</v>
      </c>
      <c r="AE611" s="2">
        <v>2</v>
      </c>
      <c r="AF611" s="4">
        <f t="shared" si="243"/>
        <v>-8.9999999999999858E-2</v>
      </c>
      <c r="AG611" s="4">
        <f t="shared" si="244"/>
        <v>8.9999999999999858E-2</v>
      </c>
      <c r="AH611" s="4">
        <f t="shared" si="249"/>
        <v>0.10750000000000022</v>
      </c>
      <c r="AI611" s="4" t="e">
        <f t="shared" si="245"/>
        <v>#N/A</v>
      </c>
      <c r="AJ611" s="2" t="str">
        <f t="shared" si="246"/>
        <v>August</v>
      </c>
      <c r="AK611" s="2" t="str">
        <f t="shared" si="247"/>
        <v>04</v>
      </c>
      <c r="AL611" s="81">
        <f t="shared" si="248"/>
        <v>4.3091435185185185</v>
      </c>
      <c r="AM611" s="81">
        <f>IF(AJ611='1Month'!$A$3,AL611,NA())</f>
        <v>4.3091435185185185</v>
      </c>
    </row>
    <row r="612" spans="1:39">
      <c r="A612" s="76">
        <v>43316</v>
      </c>
      <c r="B612" s="67">
        <v>0.31261574074074078</v>
      </c>
      <c r="C612" s="77">
        <v>43316</v>
      </c>
      <c r="D612" s="67">
        <v>2.0949074074074075E-2</v>
      </c>
      <c r="E612" s="68">
        <v>11.9</v>
      </c>
      <c r="F612" s="68">
        <v>4.9400000000000004</v>
      </c>
      <c r="G612" s="69">
        <v>20.95</v>
      </c>
      <c r="I612" s="69">
        <v>-84.3</v>
      </c>
      <c r="J612" s="69">
        <v>11.494</v>
      </c>
      <c r="K612" s="70">
        <v>54.9</v>
      </c>
      <c r="L612" s="4">
        <f t="shared" si="225"/>
        <v>20.84</v>
      </c>
      <c r="M612" s="80">
        <f t="shared" si="226"/>
        <v>43316.312615740739</v>
      </c>
      <c r="N612">
        <f t="shared" si="227"/>
        <v>2458334.5</v>
      </c>
      <c r="O612">
        <f t="shared" si="228"/>
        <v>7.5027777777777782</v>
      </c>
      <c r="P612">
        <f t="shared" si="234"/>
        <v>0.18588637919233403</v>
      </c>
      <c r="Q612">
        <f t="shared" si="235"/>
        <v>460.35754787922417</v>
      </c>
      <c r="R612">
        <f t="shared" si="236"/>
        <v>4.3575478792241711</v>
      </c>
      <c r="S612" s="10">
        <f t="shared" si="229"/>
        <v>20.920352279224172</v>
      </c>
      <c r="T612" s="4">
        <f t="shared" si="237"/>
        <v>20.806000000000001</v>
      </c>
      <c r="U612" s="4">
        <f t="shared" si="238"/>
        <v>4.3199999999999503E-2</v>
      </c>
      <c r="V612" s="4">
        <f t="shared" si="230"/>
        <v>20.82</v>
      </c>
      <c r="W612" s="4">
        <f t="shared" si="231"/>
        <v>20.900000000000002</v>
      </c>
      <c r="X612" s="4">
        <f t="shared" si="232"/>
        <v>20.75</v>
      </c>
      <c r="Y612" s="4">
        <f t="shared" si="239"/>
        <v>0.15000000000000213</v>
      </c>
      <c r="Z612" s="2">
        <f>ROW()</f>
        <v>612</v>
      </c>
      <c r="AA612" t="b">
        <f t="shared" si="240"/>
        <v>1</v>
      </c>
      <c r="AB612" s="4">
        <f t="shared" si="233"/>
        <v>20.84</v>
      </c>
      <c r="AC612" s="4" t="e">
        <f t="shared" si="241"/>
        <v>#N/A</v>
      </c>
      <c r="AD612" t="b">
        <f t="shared" si="242"/>
        <v>1</v>
      </c>
      <c r="AE612" s="2">
        <v>2</v>
      </c>
      <c r="AF612" s="4">
        <f t="shared" si="243"/>
        <v>-7.5000000000001066E-2</v>
      </c>
      <c r="AG612" s="4">
        <f t="shared" si="244"/>
        <v>7.5000000000001066E-2</v>
      </c>
      <c r="AH612" s="4">
        <f t="shared" si="249"/>
        <v>0.10250000000000004</v>
      </c>
      <c r="AI612" s="4" t="e">
        <f t="shared" si="245"/>
        <v>#N/A</v>
      </c>
      <c r="AJ612" s="2" t="str">
        <f t="shared" si="246"/>
        <v>August</v>
      </c>
      <c r="AK612" s="2" t="str">
        <f t="shared" si="247"/>
        <v>04</v>
      </c>
      <c r="AL612" s="81">
        <f t="shared" si="248"/>
        <v>4.3126157407407408</v>
      </c>
      <c r="AM612" s="81">
        <f>IF(AJ612='1Month'!$A$3,AL612,NA())</f>
        <v>4.3126157407407408</v>
      </c>
    </row>
    <row r="613" spans="1:39">
      <c r="A613" s="76">
        <v>43316</v>
      </c>
      <c r="B613" s="67">
        <v>0.31607638888888889</v>
      </c>
      <c r="C613" s="77">
        <v>43316</v>
      </c>
      <c r="D613" s="67">
        <v>2.4409722222222222E-2</v>
      </c>
      <c r="E613" s="68">
        <v>11.9</v>
      </c>
      <c r="F613" s="68">
        <v>4.9400000000000004</v>
      </c>
      <c r="G613" s="69">
        <v>20.91</v>
      </c>
      <c r="I613" s="69">
        <v>-84.4</v>
      </c>
      <c r="J613" s="69">
        <v>12.486000000000001</v>
      </c>
      <c r="K613" s="70">
        <v>54.9</v>
      </c>
      <c r="L613" s="4">
        <f t="shared" si="225"/>
        <v>20.8</v>
      </c>
      <c r="M613" s="80">
        <f t="shared" si="226"/>
        <v>43316.316076388888</v>
      </c>
      <c r="N613">
        <f t="shared" si="227"/>
        <v>2458334.5</v>
      </c>
      <c r="O613">
        <f t="shared" si="228"/>
        <v>7.5858333333333334</v>
      </c>
      <c r="P613">
        <f t="shared" si="234"/>
        <v>0.18588637919233403</v>
      </c>
      <c r="Q613">
        <f t="shared" si="235"/>
        <v>460.44083083335772</v>
      </c>
      <c r="R613">
        <f t="shared" si="236"/>
        <v>4.4408308333577224</v>
      </c>
      <c r="S613" s="10">
        <f t="shared" si="229"/>
        <v>21.003635233357723</v>
      </c>
      <c r="T613" s="4">
        <f t="shared" si="237"/>
        <v>20.774000000000001</v>
      </c>
      <c r="U613" s="4">
        <f t="shared" si="238"/>
        <v>3.6800000000000208E-2</v>
      </c>
      <c r="V613" s="4">
        <f t="shared" si="230"/>
        <v>20.78</v>
      </c>
      <c r="W613" s="4">
        <f t="shared" si="231"/>
        <v>20.88</v>
      </c>
      <c r="X613" s="4">
        <f t="shared" si="232"/>
        <v>20.72</v>
      </c>
      <c r="Y613" s="4">
        <f t="shared" si="239"/>
        <v>0.16000000000000014</v>
      </c>
      <c r="Z613" s="2">
        <f>ROW()</f>
        <v>613</v>
      </c>
      <c r="AA613" t="b">
        <f t="shared" si="240"/>
        <v>1</v>
      </c>
      <c r="AB613" s="4">
        <f t="shared" si="233"/>
        <v>20.8</v>
      </c>
      <c r="AC613" s="4" t="e">
        <f t="shared" si="241"/>
        <v>#N/A</v>
      </c>
      <c r="AD613" t="b">
        <f t="shared" si="242"/>
        <v>1</v>
      </c>
      <c r="AE613" s="2">
        <v>2</v>
      </c>
      <c r="AF613" s="4">
        <f t="shared" si="243"/>
        <v>-8.0000000000000071E-2</v>
      </c>
      <c r="AG613" s="4">
        <f t="shared" si="244"/>
        <v>8.0000000000000071E-2</v>
      </c>
      <c r="AH613" s="4">
        <f t="shared" si="249"/>
        <v>9.666666666666697E-2</v>
      </c>
      <c r="AI613" s="4" t="e">
        <f t="shared" si="245"/>
        <v>#N/A</v>
      </c>
      <c r="AJ613" s="2" t="str">
        <f t="shared" si="246"/>
        <v>August</v>
      </c>
      <c r="AK613" s="2" t="str">
        <f t="shared" si="247"/>
        <v>04</v>
      </c>
      <c r="AL613" s="81">
        <f t="shared" si="248"/>
        <v>4.3160763888888889</v>
      </c>
      <c r="AM613" s="81">
        <f>IF(AJ613='1Month'!$A$3,AL613,NA())</f>
        <v>4.3160763888888889</v>
      </c>
    </row>
    <row r="614" spans="1:39">
      <c r="A614" s="76">
        <v>43316</v>
      </c>
      <c r="B614" s="67">
        <v>0.3195486111111111</v>
      </c>
      <c r="C614" s="77">
        <v>43316</v>
      </c>
      <c r="D614" s="67">
        <v>2.7881944444444445E-2</v>
      </c>
      <c r="E614" s="68">
        <v>11.9</v>
      </c>
      <c r="F614" s="68">
        <v>4.9400000000000004</v>
      </c>
      <c r="G614" s="69">
        <v>20.87</v>
      </c>
      <c r="I614" s="69">
        <v>-84.4</v>
      </c>
      <c r="J614" s="69">
        <v>13.481</v>
      </c>
      <c r="K614" s="70">
        <v>54.9</v>
      </c>
      <c r="L614" s="4">
        <f t="shared" si="225"/>
        <v>20.76</v>
      </c>
      <c r="M614" s="80">
        <f t="shared" si="226"/>
        <v>43316.319548611114</v>
      </c>
      <c r="N614">
        <f t="shared" si="227"/>
        <v>2458334.5</v>
      </c>
      <c r="O614">
        <f t="shared" si="228"/>
        <v>7.6691666666666665</v>
      </c>
      <c r="P614">
        <f t="shared" si="234"/>
        <v>0.18588637919233403</v>
      </c>
      <c r="Q614">
        <f t="shared" si="235"/>
        <v>460.5243923257994</v>
      </c>
      <c r="R614">
        <f t="shared" si="236"/>
        <v>4.524392325799397</v>
      </c>
      <c r="S614" s="10">
        <f t="shared" si="229"/>
        <v>21.087196725799398</v>
      </c>
      <c r="T614" s="4">
        <f t="shared" si="237"/>
        <v>20.742000000000001</v>
      </c>
      <c r="U614" s="4">
        <f t="shared" si="238"/>
        <v>3.360000000000056E-2</v>
      </c>
      <c r="V614" s="4">
        <f t="shared" si="230"/>
        <v>20.755000000000003</v>
      </c>
      <c r="W614" s="4">
        <f t="shared" si="231"/>
        <v>20.84</v>
      </c>
      <c r="X614" s="4">
        <f t="shared" si="232"/>
        <v>20.68</v>
      </c>
      <c r="Y614" s="4">
        <f t="shared" si="239"/>
        <v>0.16000000000000014</v>
      </c>
      <c r="Z614" s="2">
        <f>ROW()</f>
        <v>614</v>
      </c>
      <c r="AA614" t="b">
        <f t="shared" si="240"/>
        <v>1</v>
      </c>
      <c r="AB614" s="4">
        <f t="shared" si="233"/>
        <v>20.76</v>
      </c>
      <c r="AC614" s="4" t="e">
        <f t="shared" si="241"/>
        <v>#N/A</v>
      </c>
      <c r="AD614" t="b">
        <f t="shared" si="242"/>
        <v>1</v>
      </c>
      <c r="AE614" s="2">
        <v>2</v>
      </c>
      <c r="AF614" s="4">
        <f t="shared" si="243"/>
        <v>-8.0000000000000071E-2</v>
      </c>
      <c r="AG614" s="4">
        <f t="shared" si="244"/>
        <v>8.0000000000000071E-2</v>
      </c>
      <c r="AH614" s="4">
        <f t="shared" si="249"/>
        <v>9.1249999999999901E-2</v>
      </c>
      <c r="AI614" s="4" t="e">
        <f t="shared" si="245"/>
        <v>#N/A</v>
      </c>
      <c r="AJ614" s="2" t="str">
        <f t="shared" si="246"/>
        <v>August</v>
      </c>
      <c r="AK614" s="2" t="str">
        <f t="shared" si="247"/>
        <v>04</v>
      </c>
      <c r="AL614" s="81">
        <f t="shared" si="248"/>
        <v>4.3195486111111112</v>
      </c>
      <c r="AM614" s="81">
        <f>IF(AJ614='1Month'!$A$3,AL614,NA())</f>
        <v>4.3195486111111112</v>
      </c>
    </row>
    <row r="615" spans="1:39">
      <c r="A615" s="76">
        <v>43316</v>
      </c>
      <c r="B615" s="67">
        <v>0.32302083333333331</v>
      </c>
      <c r="C615" s="77">
        <v>43316</v>
      </c>
      <c r="D615" s="67">
        <v>3.1354166666666662E-2</v>
      </c>
      <c r="E615" s="68">
        <v>11.6</v>
      </c>
      <c r="F615" s="68">
        <v>4.9400000000000004</v>
      </c>
      <c r="G615" s="69">
        <v>20.86</v>
      </c>
      <c r="I615" s="69">
        <v>-84.5</v>
      </c>
      <c r="J615" s="69">
        <v>14.476000000000001</v>
      </c>
      <c r="K615" s="70">
        <v>54.8</v>
      </c>
      <c r="L615" s="4">
        <f t="shared" si="225"/>
        <v>20.75</v>
      </c>
      <c r="M615" s="80">
        <f t="shared" si="226"/>
        <v>43316.323020833333</v>
      </c>
      <c r="N615">
        <f t="shared" si="227"/>
        <v>2458334.5</v>
      </c>
      <c r="O615">
        <f t="shared" si="228"/>
        <v>7.7524999999999995</v>
      </c>
      <c r="P615">
        <f t="shared" si="234"/>
        <v>0.18588637919233403</v>
      </c>
      <c r="Q615">
        <f t="shared" si="235"/>
        <v>460.60795381824107</v>
      </c>
      <c r="R615">
        <f t="shared" si="236"/>
        <v>4.6079538182410715</v>
      </c>
      <c r="S615" s="10">
        <f t="shared" si="229"/>
        <v>21.170758218241073</v>
      </c>
      <c r="T615" s="4">
        <f t="shared" si="237"/>
        <v>20.712</v>
      </c>
      <c r="U615" s="4">
        <f t="shared" si="238"/>
        <v>3.7599999999999766E-2</v>
      </c>
      <c r="V615" s="4">
        <f t="shared" si="230"/>
        <v>20.734999999999999</v>
      </c>
      <c r="W615" s="4">
        <f t="shared" si="231"/>
        <v>20.8</v>
      </c>
      <c r="X615" s="4">
        <f t="shared" si="232"/>
        <v>20.650000000000002</v>
      </c>
      <c r="Y615" s="4">
        <f t="shared" si="239"/>
        <v>0.14999999999999858</v>
      </c>
      <c r="Z615" s="2">
        <f>ROW()</f>
        <v>615</v>
      </c>
      <c r="AA615" t="b">
        <f t="shared" si="240"/>
        <v>1</v>
      </c>
      <c r="AB615" s="4">
        <f t="shared" si="233"/>
        <v>20.75</v>
      </c>
      <c r="AC615" s="4" t="e">
        <f t="shared" si="241"/>
        <v>#N/A</v>
      </c>
      <c r="AD615" t="b">
        <f t="shared" si="242"/>
        <v>1</v>
      </c>
      <c r="AE615" s="2">
        <v>2</v>
      </c>
      <c r="AF615" s="4">
        <f t="shared" si="243"/>
        <v>-7.4999999999999289E-2</v>
      </c>
      <c r="AG615" s="4">
        <f t="shared" si="244"/>
        <v>7.4999999999999289E-2</v>
      </c>
      <c r="AH615" s="4">
        <f t="shared" si="249"/>
        <v>9.0000000000000149E-2</v>
      </c>
      <c r="AI615" s="4" t="e">
        <f t="shared" si="245"/>
        <v>#N/A</v>
      </c>
      <c r="AJ615" s="2" t="str">
        <f t="shared" si="246"/>
        <v>August</v>
      </c>
      <c r="AK615" s="2" t="str">
        <f t="shared" si="247"/>
        <v>04</v>
      </c>
      <c r="AL615" s="81">
        <f t="shared" si="248"/>
        <v>4.3230208333333335</v>
      </c>
      <c r="AM615" s="81">
        <f>IF(AJ615='1Month'!$A$3,AL615,NA())</f>
        <v>4.3230208333333335</v>
      </c>
    </row>
    <row r="616" spans="1:39">
      <c r="A616" s="76">
        <v>43316</v>
      </c>
      <c r="B616" s="67">
        <v>0.32648148148148148</v>
      </c>
      <c r="C616" s="77">
        <v>43316</v>
      </c>
      <c r="D616" s="67">
        <v>3.4814814814814812E-2</v>
      </c>
      <c r="E616" s="68">
        <v>11.6</v>
      </c>
      <c r="F616" s="68">
        <v>4.9400000000000004</v>
      </c>
      <c r="G616" s="69">
        <v>20.83</v>
      </c>
      <c r="I616" s="69">
        <v>-84.5</v>
      </c>
      <c r="J616" s="69">
        <v>15.468999999999999</v>
      </c>
      <c r="K616" s="70">
        <v>54.8</v>
      </c>
      <c r="L616" s="4">
        <f t="shared" si="225"/>
        <v>20.72</v>
      </c>
      <c r="M616" s="80">
        <f t="shared" si="226"/>
        <v>43316.326481481483</v>
      </c>
      <c r="N616">
        <f t="shared" si="227"/>
        <v>2458334.5</v>
      </c>
      <c r="O616">
        <f t="shared" si="228"/>
        <v>7.8355555555555556</v>
      </c>
      <c r="P616">
        <f t="shared" si="234"/>
        <v>0.18588637919233403</v>
      </c>
      <c r="Q616">
        <f t="shared" si="235"/>
        <v>460.69123677237457</v>
      </c>
      <c r="R616">
        <f t="shared" si="236"/>
        <v>4.691236772374566</v>
      </c>
      <c r="S616" s="10">
        <f t="shared" si="229"/>
        <v>21.254041172374567</v>
      </c>
      <c r="T616" s="4">
        <f t="shared" si="237"/>
        <v>20.686</v>
      </c>
      <c r="U616" s="4">
        <f t="shared" si="238"/>
        <v>3.9199999999999589E-2</v>
      </c>
      <c r="V616" s="4">
        <f t="shared" si="230"/>
        <v>20.7</v>
      </c>
      <c r="W616" s="4">
        <f t="shared" si="231"/>
        <v>20.76</v>
      </c>
      <c r="X616" s="4">
        <f t="shared" si="232"/>
        <v>20.63</v>
      </c>
      <c r="Y616" s="4">
        <f t="shared" si="239"/>
        <v>0.13000000000000256</v>
      </c>
      <c r="Z616" s="2">
        <f>ROW()</f>
        <v>616</v>
      </c>
      <c r="AA616" t="b">
        <f t="shared" si="240"/>
        <v>1</v>
      </c>
      <c r="AB616" s="4">
        <f t="shared" si="233"/>
        <v>20.72</v>
      </c>
      <c r="AC616" s="4" t="e">
        <f t="shared" si="241"/>
        <v>#N/A</v>
      </c>
      <c r="AD616" t="b">
        <f t="shared" si="242"/>
        <v>1</v>
      </c>
      <c r="AE616" s="2">
        <v>2</v>
      </c>
      <c r="AF616" s="4">
        <f t="shared" si="243"/>
        <v>-6.5000000000001279E-2</v>
      </c>
      <c r="AG616" s="4">
        <f t="shared" si="244"/>
        <v>6.5000000000001279E-2</v>
      </c>
      <c r="AH616" s="4">
        <f t="shared" si="249"/>
        <v>8.9166666666666394E-2</v>
      </c>
      <c r="AI616" s="4" t="e">
        <f t="shared" si="245"/>
        <v>#N/A</v>
      </c>
      <c r="AJ616" s="2" t="str">
        <f t="shared" si="246"/>
        <v>August</v>
      </c>
      <c r="AK616" s="2" t="str">
        <f t="shared" si="247"/>
        <v>04</v>
      </c>
      <c r="AL616" s="81">
        <f t="shared" si="248"/>
        <v>4.3264814814814816</v>
      </c>
      <c r="AM616" s="81">
        <f>IF(AJ616='1Month'!$A$3,AL616,NA())</f>
        <v>4.3264814814814816</v>
      </c>
    </row>
    <row r="617" spans="1:39">
      <c r="A617" s="76">
        <v>43316</v>
      </c>
      <c r="B617" s="67">
        <v>0.32995370370370369</v>
      </c>
      <c r="C617" s="77">
        <v>43316</v>
      </c>
      <c r="D617" s="67">
        <v>3.8287037037037036E-2</v>
      </c>
      <c r="E617" s="68">
        <v>11.6</v>
      </c>
      <c r="F617" s="68">
        <v>4.9400000000000004</v>
      </c>
      <c r="G617" s="69">
        <v>20.79</v>
      </c>
      <c r="I617" s="69">
        <v>-84.5</v>
      </c>
      <c r="J617" s="69">
        <v>16.463999999999999</v>
      </c>
      <c r="K617" s="70">
        <v>54.8</v>
      </c>
      <c r="L617" s="4">
        <f t="shared" si="225"/>
        <v>20.68</v>
      </c>
      <c r="M617" s="80">
        <f t="shared" si="226"/>
        <v>43316.329953703702</v>
      </c>
      <c r="N617">
        <f t="shared" si="227"/>
        <v>2458334.5</v>
      </c>
      <c r="O617">
        <f t="shared" si="228"/>
        <v>7.9188888888888886</v>
      </c>
      <c r="P617">
        <f t="shared" si="234"/>
        <v>0.18588637919233403</v>
      </c>
      <c r="Q617">
        <f t="shared" si="235"/>
        <v>460.77479826481624</v>
      </c>
      <c r="R617">
        <f t="shared" si="236"/>
        <v>4.7747982648162406</v>
      </c>
      <c r="S617" s="10">
        <f t="shared" si="229"/>
        <v>21.337602664816242</v>
      </c>
      <c r="T617" s="4">
        <f t="shared" si="237"/>
        <v>20.655999999999999</v>
      </c>
      <c r="U617" s="4">
        <f t="shared" si="238"/>
        <v>3.5199999999998968E-2</v>
      </c>
      <c r="V617" s="4">
        <f t="shared" si="230"/>
        <v>20.664999999999999</v>
      </c>
      <c r="W617" s="4">
        <f t="shared" si="231"/>
        <v>20.75</v>
      </c>
      <c r="X617" s="4">
        <f t="shared" si="232"/>
        <v>20.6</v>
      </c>
      <c r="Y617" s="4">
        <f t="shared" si="239"/>
        <v>0.14999999999999858</v>
      </c>
      <c r="Z617" s="2">
        <f>ROW()</f>
        <v>617</v>
      </c>
      <c r="AA617" t="b">
        <f t="shared" si="240"/>
        <v>1</v>
      </c>
      <c r="AB617" s="4">
        <f t="shared" si="233"/>
        <v>20.68</v>
      </c>
      <c r="AC617" s="4" t="e">
        <f t="shared" si="241"/>
        <v>#N/A</v>
      </c>
      <c r="AD617" t="b">
        <f t="shared" si="242"/>
        <v>1</v>
      </c>
      <c r="AE617" s="2">
        <v>2</v>
      </c>
      <c r="AF617" s="4">
        <f t="shared" si="243"/>
        <v>-7.4999999999999289E-2</v>
      </c>
      <c r="AG617" s="4">
        <f t="shared" si="244"/>
        <v>7.4999999999999289E-2</v>
      </c>
      <c r="AH617" s="4">
        <f t="shared" si="249"/>
        <v>8.5833333333333137E-2</v>
      </c>
      <c r="AI617" s="4" t="e">
        <f t="shared" si="245"/>
        <v>#N/A</v>
      </c>
      <c r="AJ617" s="2" t="str">
        <f t="shared" si="246"/>
        <v>August</v>
      </c>
      <c r="AK617" s="2" t="str">
        <f t="shared" si="247"/>
        <v>04</v>
      </c>
      <c r="AL617" s="81">
        <f t="shared" si="248"/>
        <v>4.3299537037037039</v>
      </c>
      <c r="AM617" s="81">
        <f>IF(AJ617='1Month'!$A$3,AL617,NA())</f>
        <v>4.3299537037037039</v>
      </c>
    </row>
    <row r="618" spans="1:39">
      <c r="A618" s="76">
        <v>43316</v>
      </c>
      <c r="B618" s="67">
        <v>0.33344907407407409</v>
      </c>
      <c r="C618" s="77">
        <v>43316</v>
      </c>
      <c r="D618" s="67">
        <v>4.1782407407407407E-2</v>
      </c>
      <c r="E618" s="68">
        <v>11.6</v>
      </c>
      <c r="F618" s="68">
        <v>4.9400000000000004</v>
      </c>
      <c r="G618" s="69">
        <v>20.76</v>
      </c>
      <c r="I618" s="69">
        <v>-84.6</v>
      </c>
      <c r="J618" s="69">
        <v>17.466000000000001</v>
      </c>
      <c r="K618" s="70">
        <v>54.7</v>
      </c>
      <c r="L618" s="4">
        <f t="shared" si="225"/>
        <v>20.650000000000002</v>
      </c>
      <c r="M618" s="80">
        <f t="shared" si="226"/>
        <v>43316.333449074074</v>
      </c>
      <c r="N618">
        <f t="shared" si="227"/>
        <v>2458334.5</v>
      </c>
      <c r="O618">
        <f t="shared" si="228"/>
        <v>8.0027777777777782</v>
      </c>
      <c r="P618">
        <f t="shared" si="234"/>
        <v>0.18588637919233403</v>
      </c>
      <c r="Q618">
        <f t="shared" si="235"/>
        <v>460.85891683387416</v>
      </c>
      <c r="R618">
        <f t="shared" si="236"/>
        <v>4.8589168338741615</v>
      </c>
      <c r="S618" s="10">
        <f t="shared" si="229"/>
        <v>21.421721233874162</v>
      </c>
      <c r="T618" s="4">
        <f t="shared" si="237"/>
        <v>20.625999999999998</v>
      </c>
      <c r="U618" s="4">
        <f t="shared" si="238"/>
        <v>3.2800000000000294E-2</v>
      </c>
      <c r="V618" s="4">
        <f t="shared" si="230"/>
        <v>20.64</v>
      </c>
      <c r="W618" s="4">
        <f t="shared" si="231"/>
        <v>20.72</v>
      </c>
      <c r="X618" s="4">
        <f t="shared" si="232"/>
        <v>20.57</v>
      </c>
      <c r="Y618" s="4">
        <f t="shared" si="239"/>
        <v>0.14999999999999858</v>
      </c>
      <c r="Z618" s="2">
        <f>ROW()</f>
        <v>618</v>
      </c>
      <c r="AA618" t="b">
        <f t="shared" si="240"/>
        <v>1</v>
      </c>
      <c r="AB618" s="4">
        <f t="shared" si="233"/>
        <v>20.650000000000002</v>
      </c>
      <c r="AC618" s="4" t="e">
        <f t="shared" si="241"/>
        <v>#N/A</v>
      </c>
      <c r="AD618" t="b">
        <f t="shared" si="242"/>
        <v>1</v>
      </c>
      <c r="AE618" s="2">
        <v>2</v>
      </c>
      <c r="AF618" s="4">
        <f t="shared" si="243"/>
        <v>-7.4999999999999289E-2</v>
      </c>
      <c r="AG618" s="4">
        <f t="shared" si="244"/>
        <v>7.4999999999999289E-2</v>
      </c>
      <c r="AH618" s="4">
        <f t="shared" si="249"/>
        <v>8.1666666666666707E-2</v>
      </c>
      <c r="AI618" s="4" t="e">
        <f t="shared" si="245"/>
        <v>#N/A</v>
      </c>
      <c r="AJ618" s="2" t="str">
        <f t="shared" si="246"/>
        <v>August</v>
      </c>
      <c r="AK618" s="2" t="str">
        <f t="shared" si="247"/>
        <v>04</v>
      </c>
      <c r="AL618" s="81">
        <f t="shared" si="248"/>
        <v>4.3334490740740739</v>
      </c>
      <c r="AM618" s="81">
        <f>IF(AJ618='1Month'!$A$3,AL618,NA())</f>
        <v>4.3334490740740739</v>
      </c>
    </row>
    <row r="619" spans="1:39">
      <c r="A619" s="76">
        <v>43316</v>
      </c>
      <c r="B619" s="67">
        <v>0.33690972222222221</v>
      </c>
      <c r="C619" s="77">
        <v>43316</v>
      </c>
      <c r="D619" s="67">
        <v>4.5243055555555557E-2</v>
      </c>
      <c r="E619" s="68">
        <v>11.2</v>
      </c>
      <c r="F619" s="68">
        <v>4.9400000000000004</v>
      </c>
      <c r="G619" s="69">
        <v>20.74</v>
      </c>
      <c r="I619" s="69">
        <v>-84.6</v>
      </c>
      <c r="J619" s="69">
        <v>18.457000000000001</v>
      </c>
      <c r="K619" s="70">
        <v>54.7</v>
      </c>
      <c r="L619" s="4">
        <f t="shared" si="225"/>
        <v>20.63</v>
      </c>
      <c r="M619" s="80">
        <f t="shared" si="226"/>
        <v>43316.336909722224</v>
      </c>
      <c r="N619">
        <f t="shared" si="227"/>
        <v>2458334.5</v>
      </c>
      <c r="O619">
        <f t="shared" si="228"/>
        <v>8.0858333333333334</v>
      </c>
      <c r="P619">
        <f t="shared" si="234"/>
        <v>0.18588637919233403</v>
      </c>
      <c r="Q619">
        <f t="shared" si="235"/>
        <v>460.94219978800771</v>
      </c>
      <c r="R619">
        <f t="shared" si="236"/>
        <v>4.9421997880077129</v>
      </c>
      <c r="S619" s="10">
        <f t="shared" si="229"/>
        <v>21.505004188007714</v>
      </c>
      <c r="T619" s="4">
        <f t="shared" si="237"/>
        <v>20.6</v>
      </c>
      <c r="U619" s="4">
        <f t="shared" si="238"/>
        <v>3.2000000000000028E-2</v>
      </c>
      <c r="V619" s="4">
        <f t="shared" si="230"/>
        <v>20.615000000000002</v>
      </c>
      <c r="W619" s="4">
        <f t="shared" si="231"/>
        <v>20.68</v>
      </c>
      <c r="X619" s="4">
        <f t="shared" si="232"/>
        <v>20.55</v>
      </c>
      <c r="Y619" s="4">
        <f t="shared" si="239"/>
        <v>0.12999999999999901</v>
      </c>
      <c r="Z619" s="2">
        <f>ROW()</f>
        <v>619</v>
      </c>
      <c r="AA619" t="b">
        <f t="shared" si="240"/>
        <v>1</v>
      </c>
      <c r="AB619" s="4">
        <f t="shared" si="233"/>
        <v>20.63</v>
      </c>
      <c r="AC619" s="4" t="e">
        <f t="shared" si="241"/>
        <v>#N/A</v>
      </c>
      <c r="AD619" t="b">
        <f t="shared" si="242"/>
        <v>1</v>
      </c>
      <c r="AE619" s="2">
        <v>2</v>
      </c>
      <c r="AF619" s="4">
        <f t="shared" si="243"/>
        <v>-6.4999999999999503E-2</v>
      </c>
      <c r="AG619" s="4">
        <f t="shared" si="244"/>
        <v>6.4999999999999503E-2</v>
      </c>
      <c r="AH619" s="4">
        <f t="shared" si="249"/>
        <v>7.9166666666666316E-2</v>
      </c>
      <c r="AI619" s="4" t="e">
        <f t="shared" si="245"/>
        <v>#N/A</v>
      </c>
      <c r="AJ619" s="2" t="str">
        <f t="shared" si="246"/>
        <v>August</v>
      </c>
      <c r="AK619" s="2" t="str">
        <f t="shared" si="247"/>
        <v>04</v>
      </c>
      <c r="AL619" s="81">
        <f t="shared" si="248"/>
        <v>4.3369097222222219</v>
      </c>
      <c r="AM619" s="81">
        <f>IF(AJ619='1Month'!$A$3,AL619,NA())</f>
        <v>4.3369097222222219</v>
      </c>
    </row>
    <row r="620" spans="1:39">
      <c r="A620" s="76">
        <v>43316</v>
      </c>
      <c r="B620" s="67">
        <v>0.34038194444444447</v>
      </c>
      <c r="C620" s="77">
        <v>43316</v>
      </c>
      <c r="D620" s="67">
        <v>4.8715277777777781E-2</v>
      </c>
      <c r="E620" s="68">
        <v>11.2</v>
      </c>
      <c r="F620" s="68">
        <v>4.9400000000000004</v>
      </c>
      <c r="G620" s="69">
        <v>20.71</v>
      </c>
      <c r="I620" s="69">
        <v>-84.7</v>
      </c>
      <c r="J620" s="69">
        <v>19.452000000000002</v>
      </c>
      <c r="K620" s="70">
        <v>54.6</v>
      </c>
      <c r="L620" s="4">
        <f t="shared" si="225"/>
        <v>20.6</v>
      </c>
      <c r="M620" s="80">
        <f t="shared" si="226"/>
        <v>43316.340381944443</v>
      </c>
      <c r="N620">
        <f t="shared" si="227"/>
        <v>2458334.5</v>
      </c>
      <c r="O620">
        <f t="shared" si="228"/>
        <v>8.1691666666666674</v>
      </c>
      <c r="P620">
        <f t="shared" si="234"/>
        <v>0.18588637919233403</v>
      </c>
      <c r="Q620">
        <f t="shared" si="235"/>
        <v>461.02576128044939</v>
      </c>
      <c r="R620">
        <f t="shared" si="236"/>
        <v>5.0257612804493874</v>
      </c>
      <c r="S620" s="10">
        <f t="shared" si="229"/>
        <v>21.588565680449388</v>
      </c>
      <c r="T620" s="4">
        <f t="shared" si="237"/>
        <v>20.574000000000002</v>
      </c>
      <c r="U620" s="4">
        <f t="shared" si="238"/>
        <v>3.2800000000000294E-2</v>
      </c>
      <c r="V620" s="4">
        <f t="shared" si="230"/>
        <v>20.585000000000001</v>
      </c>
      <c r="W620" s="4">
        <f t="shared" si="231"/>
        <v>20.650000000000002</v>
      </c>
      <c r="X620" s="4">
        <f t="shared" si="232"/>
        <v>20.52</v>
      </c>
      <c r="Y620" s="4">
        <f t="shared" si="239"/>
        <v>0.13000000000000256</v>
      </c>
      <c r="Z620" s="2">
        <f>ROW()</f>
        <v>620</v>
      </c>
      <c r="AA620" t="b">
        <f t="shared" si="240"/>
        <v>1</v>
      </c>
      <c r="AB620" s="4">
        <f t="shared" si="233"/>
        <v>20.6</v>
      </c>
      <c r="AC620" s="4" t="e">
        <f t="shared" si="241"/>
        <v>#N/A</v>
      </c>
      <c r="AD620" t="b">
        <f t="shared" si="242"/>
        <v>1</v>
      </c>
      <c r="AE620" s="2">
        <v>2</v>
      </c>
      <c r="AF620" s="4">
        <f t="shared" si="243"/>
        <v>-6.5000000000001279E-2</v>
      </c>
      <c r="AG620" s="4">
        <f t="shared" si="244"/>
        <v>6.5000000000001279E-2</v>
      </c>
      <c r="AH620" s="4">
        <f t="shared" si="249"/>
        <v>7.749999999999968E-2</v>
      </c>
      <c r="AI620" s="4" t="e">
        <f t="shared" si="245"/>
        <v>#N/A</v>
      </c>
      <c r="AJ620" s="2" t="str">
        <f t="shared" si="246"/>
        <v>August</v>
      </c>
      <c r="AK620" s="2" t="str">
        <f t="shared" si="247"/>
        <v>04</v>
      </c>
      <c r="AL620" s="81">
        <f t="shared" si="248"/>
        <v>4.3403819444444443</v>
      </c>
      <c r="AM620" s="81">
        <f>IF(AJ620='1Month'!$A$3,AL620,NA())</f>
        <v>4.3403819444444443</v>
      </c>
    </row>
    <row r="621" spans="1:39">
      <c r="A621" s="76">
        <v>43316</v>
      </c>
      <c r="B621" s="67">
        <v>0.34385416666666663</v>
      </c>
      <c r="C621" s="77">
        <v>43316</v>
      </c>
      <c r="D621" s="67">
        <v>5.2187499999999998E-2</v>
      </c>
      <c r="E621" s="68">
        <v>11.2</v>
      </c>
      <c r="F621" s="68">
        <v>4.9400000000000004</v>
      </c>
      <c r="G621" s="69">
        <v>20.68</v>
      </c>
      <c r="I621" s="69">
        <v>-84.7</v>
      </c>
      <c r="J621" s="69">
        <v>20.446000000000002</v>
      </c>
      <c r="K621" s="70">
        <v>54.6</v>
      </c>
      <c r="L621" s="4">
        <f t="shared" si="225"/>
        <v>20.57</v>
      </c>
      <c r="M621" s="80">
        <f t="shared" si="226"/>
        <v>43316.343854166669</v>
      </c>
      <c r="N621">
        <f t="shared" si="227"/>
        <v>2458334.5</v>
      </c>
      <c r="O621">
        <f t="shared" si="228"/>
        <v>8.2524999999999995</v>
      </c>
      <c r="P621">
        <f t="shared" si="234"/>
        <v>0.18588637919233403</v>
      </c>
      <c r="Q621">
        <f t="shared" si="235"/>
        <v>461.10932277289106</v>
      </c>
      <c r="R621">
        <f t="shared" si="236"/>
        <v>5.109322772891062</v>
      </c>
      <c r="S621" s="10">
        <f t="shared" si="229"/>
        <v>21.672127172891063</v>
      </c>
      <c r="T621" s="4">
        <f t="shared" si="237"/>
        <v>20.55</v>
      </c>
      <c r="U621" s="4">
        <f t="shared" si="238"/>
        <v>2.8000000000000115E-2</v>
      </c>
      <c r="V621" s="4">
        <f t="shared" si="230"/>
        <v>20.560000000000002</v>
      </c>
      <c r="W621" s="4">
        <f t="shared" si="231"/>
        <v>20.63</v>
      </c>
      <c r="X621" s="4">
        <f t="shared" si="232"/>
        <v>20.51</v>
      </c>
      <c r="Y621" s="4">
        <f t="shared" si="239"/>
        <v>0.11999999999999744</v>
      </c>
      <c r="Z621" s="2">
        <f>ROW()</f>
        <v>621</v>
      </c>
      <c r="AA621" t="b">
        <f t="shared" si="240"/>
        <v>1</v>
      </c>
      <c r="AB621" s="4">
        <f t="shared" si="233"/>
        <v>20.57</v>
      </c>
      <c r="AC621" s="4" t="e">
        <f t="shared" si="241"/>
        <v>#N/A</v>
      </c>
      <c r="AD621" t="b">
        <f t="shared" si="242"/>
        <v>1</v>
      </c>
      <c r="AE621" s="2">
        <v>2</v>
      </c>
      <c r="AF621" s="4">
        <f t="shared" si="243"/>
        <v>-5.9999999999998721E-2</v>
      </c>
      <c r="AG621" s="4">
        <f t="shared" si="244"/>
        <v>5.9999999999998721E-2</v>
      </c>
      <c r="AH621" s="4">
        <f t="shared" si="249"/>
        <v>7.2499999999999787E-2</v>
      </c>
      <c r="AI621" s="4" t="e">
        <f t="shared" si="245"/>
        <v>#N/A</v>
      </c>
      <c r="AJ621" s="2" t="str">
        <f t="shared" si="246"/>
        <v>August</v>
      </c>
      <c r="AK621" s="2" t="str">
        <f t="shared" si="247"/>
        <v>04</v>
      </c>
      <c r="AL621" s="81">
        <f t="shared" si="248"/>
        <v>4.3438541666666666</v>
      </c>
      <c r="AM621" s="81">
        <f>IF(AJ621='1Month'!$A$3,AL621,NA())</f>
        <v>4.3438541666666666</v>
      </c>
    </row>
    <row r="622" spans="1:39">
      <c r="A622" s="76">
        <v>43316</v>
      </c>
      <c r="B622" s="67">
        <v>0.34732638888888889</v>
      </c>
      <c r="C622" s="77">
        <v>43316</v>
      </c>
      <c r="D622" s="67">
        <v>5.5659722222222228E-2</v>
      </c>
      <c r="E622" s="68">
        <v>11.2</v>
      </c>
      <c r="F622" s="68">
        <v>4.9400000000000004</v>
      </c>
      <c r="G622" s="69">
        <v>20.66</v>
      </c>
      <c r="I622" s="69">
        <v>-84.8</v>
      </c>
      <c r="J622" s="69">
        <v>21.439</v>
      </c>
      <c r="K622" s="70">
        <v>54.6</v>
      </c>
      <c r="L622" s="4">
        <f t="shared" si="225"/>
        <v>20.55</v>
      </c>
      <c r="M622" s="80">
        <f t="shared" si="226"/>
        <v>43316.347326388888</v>
      </c>
      <c r="N622">
        <f t="shared" si="227"/>
        <v>2458334.5</v>
      </c>
      <c r="O622">
        <f t="shared" si="228"/>
        <v>8.3358333333333334</v>
      </c>
      <c r="P622">
        <f t="shared" si="234"/>
        <v>0.18588637919233403</v>
      </c>
      <c r="Q622">
        <f t="shared" si="235"/>
        <v>461.19288426533274</v>
      </c>
      <c r="R622">
        <f t="shared" si="236"/>
        <v>5.1928842653327365</v>
      </c>
      <c r="S622" s="10">
        <f t="shared" si="229"/>
        <v>21.755688665332737</v>
      </c>
      <c r="T622" s="4">
        <f t="shared" si="237"/>
        <v>20.528000000000002</v>
      </c>
      <c r="U622" s="4">
        <f t="shared" si="238"/>
        <v>2.5600000000000022E-2</v>
      </c>
      <c r="V622" s="4">
        <f t="shared" si="230"/>
        <v>20.535</v>
      </c>
      <c r="W622" s="4">
        <f t="shared" si="231"/>
        <v>20.6</v>
      </c>
      <c r="X622" s="4">
        <f t="shared" si="232"/>
        <v>20.490000000000002</v>
      </c>
      <c r="Y622" s="4">
        <f t="shared" si="239"/>
        <v>0.10999999999999943</v>
      </c>
      <c r="Z622" s="2">
        <f>ROW()</f>
        <v>622</v>
      </c>
      <c r="AA622" t="b">
        <f t="shared" si="240"/>
        <v>1</v>
      </c>
      <c r="AB622" s="4">
        <f t="shared" si="233"/>
        <v>20.55</v>
      </c>
      <c r="AC622" s="4" t="e">
        <f t="shared" si="241"/>
        <v>#N/A</v>
      </c>
      <c r="AD622" t="b">
        <f t="shared" si="242"/>
        <v>1</v>
      </c>
      <c r="AE622" s="2">
        <v>2</v>
      </c>
      <c r="AF622" s="4">
        <f t="shared" si="243"/>
        <v>-5.4999999999999716E-2</v>
      </c>
      <c r="AG622" s="4">
        <f t="shared" si="244"/>
        <v>5.4999999999999716E-2</v>
      </c>
      <c r="AH622" s="4">
        <f t="shared" si="249"/>
        <v>6.8333333333333357E-2</v>
      </c>
      <c r="AI622" s="4" t="e">
        <f t="shared" si="245"/>
        <v>#N/A</v>
      </c>
      <c r="AJ622" s="2" t="str">
        <f t="shared" si="246"/>
        <v>August</v>
      </c>
      <c r="AK622" s="2" t="str">
        <f t="shared" si="247"/>
        <v>04</v>
      </c>
      <c r="AL622" s="81">
        <f t="shared" si="248"/>
        <v>4.3473263888888889</v>
      </c>
      <c r="AM622" s="81">
        <f>IF(AJ622='1Month'!$A$3,AL622,NA())</f>
        <v>4.3473263888888889</v>
      </c>
    </row>
    <row r="623" spans="1:39">
      <c r="A623" s="76">
        <v>43316</v>
      </c>
      <c r="B623" s="67">
        <v>0.35078703703703701</v>
      </c>
      <c r="C623" s="77">
        <v>43316</v>
      </c>
      <c r="D623" s="67">
        <v>5.9120370370370372E-2</v>
      </c>
      <c r="E623" s="68">
        <v>11.2</v>
      </c>
      <c r="F623" s="68">
        <v>4.9400000000000004</v>
      </c>
      <c r="G623" s="69">
        <v>20.63</v>
      </c>
      <c r="I623" s="69">
        <v>-84.8</v>
      </c>
      <c r="J623" s="69">
        <v>22.427</v>
      </c>
      <c r="K623" s="70">
        <v>54.5</v>
      </c>
      <c r="L623" s="4">
        <f t="shared" si="225"/>
        <v>20.52</v>
      </c>
      <c r="M623" s="80">
        <f t="shared" si="226"/>
        <v>43316.350787037038</v>
      </c>
      <c r="N623">
        <f t="shared" si="227"/>
        <v>2458334.5</v>
      </c>
      <c r="O623">
        <f t="shared" si="228"/>
        <v>8.4188888888888886</v>
      </c>
      <c r="P623">
        <f t="shared" si="234"/>
        <v>0.18588637919233403</v>
      </c>
      <c r="Q623">
        <f t="shared" si="235"/>
        <v>461.27616721946623</v>
      </c>
      <c r="R623">
        <f t="shared" si="236"/>
        <v>5.276167219466231</v>
      </c>
      <c r="S623" s="10">
        <f t="shared" si="229"/>
        <v>21.838971619466232</v>
      </c>
      <c r="T623" s="4">
        <f t="shared" si="237"/>
        <v>20.506</v>
      </c>
      <c r="U623" s="4">
        <f t="shared" si="238"/>
        <v>2.4799999999999756E-2</v>
      </c>
      <c r="V623" s="4">
        <f t="shared" si="230"/>
        <v>20.515000000000001</v>
      </c>
      <c r="W623" s="4">
        <f t="shared" si="231"/>
        <v>20.57</v>
      </c>
      <c r="X623" s="4">
        <f t="shared" si="232"/>
        <v>20.46</v>
      </c>
      <c r="Y623" s="4">
        <f t="shared" si="239"/>
        <v>0.10999999999999943</v>
      </c>
      <c r="Z623" s="2">
        <f>ROW()</f>
        <v>623</v>
      </c>
      <c r="AA623" t="b">
        <f t="shared" si="240"/>
        <v>1</v>
      </c>
      <c r="AB623" s="4">
        <f t="shared" si="233"/>
        <v>20.52</v>
      </c>
      <c r="AC623" s="4" t="e">
        <f t="shared" si="241"/>
        <v>#N/A</v>
      </c>
      <c r="AD623" t="b">
        <f t="shared" si="242"/>
        <v>1</v>
      </c>
      <c r="AE623" s="2">
        <v>2</v>
      </c>
      <c r="AF623" s="4">
        <f t="shared" si="243"/>
        <v>-5.4999999999999716E-2</v>
      </c>
      <c r="AG623" s="4">
        <f t="shared" si="244"/>
        <v>5.4999999999999716E-2</v>
      </c>
      <c r="AH623" s="4">
        <f t="shared" si="249"/>
        <v>6.4583333333333506E-2</v>
      </c>
      <c r="AI623" s="4" t="e">
        <f t="shared" si="245"/>
        <v>#N/A</v>
      </c>
      <c r="AJ623" s="2" t="str">
        <f t="shared" si="246"/>
        <v>August</v>
      </c>
      <c r="AK623" s="2" t="str">
        <f t="shared" si="247"/>
        <v>04</v>
      </c>
      <c r="AL623" s="81">
        <f t="shared" si="248"/>
        <v>4.350787037037037</v>
      </c>
      <c r="AM623" s="81">
        <f>IF(AJ623='1Month'!$A$3,AL623,NA())</f>
        <v>4.350787037037037</v>
      </c>
    </row>
    <row r="624" spans="1:39">
      <c r="A624" s="76">
        <v>43316</v>
      </c>
      <c r="B624" s="67">
        <v>0.35425925925925927</v>
      </c>
      <c r="C624" s="77">
        <v>43316</v>
      </c>
      <c r="D624" s="67">
        <v>6.2592592592592589E-2</v>
      </c>
      <c r="E624" s="68">
        <v>11.2</v>
      </c>
      <c r="F624" s="68">
        <v>4.9400000000000004</v>
      </c>
      <c r="G624" s="69">
        <v>20.62</v>
      </c>
      <c r="I624" s="69">
        <v>-84.8</v>
      </c>
      <c r="J624" s="69">
        <v>23.417999999999999</v>
      </c>
      <c r="K624" s="70">
        <v>54.5</v>
      </c>
      <c r="L624" s="4">
        <f t="shared" si="225"/>
        <v>20.51</v>
      </c>
      <c r="M624" s="80">
        <f t="shared" si="226"/>
        <v>43316.354259259257</v>
      </c>
      <c r="N624">
        <f t="shared" si="227"/>
        <v>2458334.5</v>
      </c>
      <c r="O624">
        <f t="shared" si="228"/>
        <v>8.5022222222222226</v>
      </c>
      <c r="P624">
        <f t="shared" si="234"/>
        <v>0.18588637919233403</v>
      </c>
      <c r="Q624">
        <f t="shared" si="235"/>
        <v>461.35972871190791</v>
      </c>
      <c r="R624">
        <f t="shared" si="236"/>
        <v>5.3597287119079056</v>
      </c>
      <c r="S624" s="10">
        <f t="shared" si="229"/>
        <v>21.922533111907907</v>
      </c>
      <c r="T624" s="4">
        <f t="shared" si="237"/>
        <v>20.486000000000001</v>
      </c>
      <c r="U624" s="4">
        <f t="shared" si="238"/>
        <v>2.4800000000000468E-2</v>
      </c>
      <c r="V624" s="4">
        <f t="shared" si="230"/>
        <v>20.5</v>
      </c>
      <c r="W624" s="4">
        <f t="shared" si="231"/>
        <v>20.55</v>
      </c>
      <c r="X624" s="4">
        <f t="shared" si="232"/>
        <v>20.45</v>
      </c>
      <c r="Y624" s="4">
        <f t="shared" si="239"/>
        <v>0.10000000000000142</v>
      </c>
      <c r="Z624" s="2">
        <f>ROW()</f>
        <v>624</v>
      </c>
      <c r="AA624" t="b">
        <f t="shared" si="240"/>
        <v>1</v>
      </c>
      <c r="AB624" s="4">
        <f t="shared" si="233"/>
        <v>20.51</v>
      </c>
      <c r="AC624" s="4" t="e">
        <f t="shared" si="241"/>
        <v>#N/A</v>
      </c>
      <c r="AD624" t="b">
        <f t="shared" si="242"/>
        <v>1</v>
      </c>
      <c r="AE624" s="2">
        <v>2</v>
      </c>
      <c r="AF624" s="4">
        <f t="shared" si="243"/>
        <v>-5.0000000000000711E-2</v>
      </c>
      <c r="AG624" s="4">
        <f t="shared" si="244"/>
        <v>5.0000000000000711E-2</v>
      </c>
      <c r="AH624" s="4">
        <f t="shared" si="249"/>
        <v>6.3333333333333464E-2</v>
      </c>
      <c r="AI624" s="4" t="e">
        <f t="shared" si="245"/>
        <v>#N/A</v>
      </c>
      <c r="AJ624" s="2" t="str">
        <f t="shared" si="246"/>
        <v>August</v>
      </c>
      <c r="AK624" s="2" t="str">
        <f t="shared" si="247"/>
        <v>04</v>
      </c>
      <c r="AL624" s="81">
        <f t="shared" si="248"/>
        <v>4.3542592592592593</v>
      </c>
      <c r="AM624" s="81">
        <f>IF(AJ624='1Month'!$A$3,AL624,NA())</f>
        <v>4.3542592592592593</v>
      </c>
    </row>
    <row r="625" spans="1:39">
      <c r="A625" s="76">
        <v>43316</v>
      </c>
      <c r="B625" s="67">
        <v>0.35773148148148143</v>
      </c>
      <c r="C625" s="77">
        <v>43316</v>
      </c>
      <c r="D625" s="67">
        <v>6.6064814814814812E-2</v>
      </c>
      <c r="E625" s="68">
        <v>10.9</v>
      </c>
      <c r="F625" s="68">
        <v>4.9400000000000004</v>
      </c>
      <c r="G625" s="69">
        <v>20.6</v>
      </c>
      <c r="I625" s="69">
        <v>-84.9</v>
      </c>
      <c r="J625" s="69">
        <v>24.408000000000001</v>
      </c>
      <c r="K625" s="70">
        <v>54.5</v>
      </c>
      <c r="L625" s="4">
        <f t="shared" si="225"/>
        <v>20.490000000000002</v>
      </c>
      <c r="M625" s="80">
        <f t="shared" si="226"/>
        <v>43316.357731481483</v>
      </c>
      <c r="N625">
        <f t="shared" si="227"/>
        <v>2458334.5</v>
      </c>
      <c r="O625">
        <f t="shared" si="228"/>
        <v>8.5855555555555547</v>
      </c>
      <c r="P625">
        <f t="shared" si="234"/>
        <v>0.18588637919233403</v>
      </c>
      <c r="Q625">
        <f t="shared" si="235"/>
        <v>461.44329020434958</v>
      </c>
      <c r="R625">
        <f t="shared" si="236"/>
        <v>5.4432902043495801</v>
      </c>
      <c r="S625" s="10">
        <f t="shared" si="229"/>
        <v>22.006094604349581</v>
      </c>
      <c r="T625" s="4">
        <f t="shared" si="237"/>
        <v>20.468</v>
      </c>
      <c r="U625" s="4">
        <f t="shared" si="238"/>
        <v>2.5600000000000733E-2</v>
      </c>
      <c r="V625" s="4">
        <f t="shared" si="230"/>
        <v>20.475000000000001</v>
      </c>
      <c r="W625" s="4">
        <f t="shared" si="231"/>
        <v>20.52</v>
      </c>
      <c r="X625" s="4">
        <f t="shared" si="232"/>
        <v>20.43</v>
      </c>
      <c r="Y625" s="4">
        <f t="shared" si="239"/>
        <v>8.9999999999999858E-2</v>
      </c>
      <c r="Z625" s="2">
        <f>ROW()</f>
        <v>625</v>
      </c>
      <c r="AA625" t="b">
        <f t="shared" si="240"/>
        <v>1</v>
      </c>
      <c r="AB625" s="4">
        <f t="shared" si="233"/>
        <v>20.490000000000002</v>
      </c>
      <c r="AC625" s="4" t="e">
        <f t="shared" si="241"/>
        <v>#N/A</v>
      </c>
      <c r="AD625" t="b">
        <f t="shared" si="242"/>
        <v>1</v>
      </c>
      <c r="AE625" s="2">
        <v>2</v>
      </c>
      <c r="AF625" s="4">
        <f t="shared" si="243"/>
        <v>-4.4999999999999929E-2</v>
      </c>
      <c r="AG625" s="4">
        <f t="shared" si="244"/>
        <v>4.4999999999999929E-2</v>
      </c>
      <c r="AH625" s="4">
        <f t="shared" si="249"/>
        <v>6.4166666666667219E-2</v>
      </c>
      <c r="AI625" s="4" t="e">
        <f t="shared" si="245"/>
        <v>#N/A</v>
      </c>
      <c r="AJ625" s="2" t="str">
        <f t="shared" si="246"/>
        <v>August</v>
      </c>
      <c r="AK625" s="2" t="str">
        <f t="shared" si="247"/>
        <v>04</v>
      </c>
      <c r="AL625" s="81">
        <f t="shared" si="248"/>
        <v>4.3577314814814816</v>
      </c>
      <c r="AM625" s="81">
        <f>IF(AJ625='1Month'!$A$3,AL625,NA())</f>
        <v>4.3577314814814816</v>
      </c>
    </row>
    <row r="626" spans="1:39">
      <c r="A626" s="76">
        <v>43316</v>
      </c>
      <c r="B626" s="67">
        <v>0.36120370370370369</v>
      </c>
      <c r="C626" s="77">
        <v>43316</v>
      </c>
      <c r="D626" s="67">
        <v>6.9537037037037036E-2</v>
      </c>
      <c r="E626" s="68">
        <v>10.9</v>
      </c>
      <c r="F626" s="68">
        <v>4.9400000000000004</v>
      </c>
      <c r="G626" s="69">
        <v>20.57</v>
      </c>
      <c r="I626" s="69">
        <v>-84.9</v>
      </c>
      <c r="J626" s="69">
        <v>25.396000000000001</v>
      </c>
      <c r="K626" s="70">
        <v>54.4</v>
      </c>
      <c r="L626" s="4">
        <f t="shared" si="225"/>
        <v>20.46</v>
      </c>
      <c r="M626" s="80">
        <f t="shared" si="226"/>
        <v>43316.361203703702</v>
      </c>
      <c r="N626">
        <f t="shared" si="227"/>
        <v>2458334.5</v>
      </c>
      <c r="O626">
        <f t="shared" si="228"/>
        <v>8.6688888888888886</v>
      </c>
      <c r="P626">
        <f t="shared" si="234"/>
        <v>0.18588637919233403</v>
      </c>
      <c r="Q626">
        <f t="shared" si="235"/>
        <v>461.52685169679125</v>
      </c>
      <c r="R626">
        <f t="shared" si="236"/>
        <v>5.5268516967912547</v>
      </c>
      <c r="S626" s="10">
        <f t="shared" si="229"/>
        <v>22.089656096791256</v>
      </c>
      <c r="T626" s="4">
        <f t="shared" si="237"/>
        <v>20.448</v>
      </c>
      <c r="U626" s="4">
        <f t="shared" si="238"/>
        <v>2.2400000000000374E-2</v>
      </c>
      <c r="V626" s="4">
        <f t="shared" si="230"/>
        <v>20.454999999999998</v>
      </c>
      <c r="W626" s="4">
        <f t="shared" si="231"/>
        <v>20.51</v>
      </c>
      <c r="X626" s="4">
        <f t="shared" si="232"/>
        <v>20.41</v>
      </c>
      <c r="Y626" s="4">
        <f t="shared" si="239"/>
        <v>0.10000000000000142</v>
      </c>
      <c r="Z626" s="2">
        <f>ROW()</f>
        <v>626</v>
      </c>
      <c r="AA626" t="b">
        <f t="shared" si="240"/>
        <v>1</v>
      </c>
      <c r="AB626" s="4">
        <f t="shared" si="233"/>
        <v>20.46</v>
      </c>
      <c r="AC626" s="4" t="e">
        <f t="shared" si="241"/>
        <v>#N/A</v>
      </c>
      <c r="AD626" t="b">
        <f t="shared" si="242"/>
        <v>1</v>
      </c>
      <c r="AE626" s="2">
        <v>2</v>
      </c>
      <c r="AF626" s="4">
        <f t="shared" si="243"/>
        <v>-5.0000000000000711E-2</v>
      </c>
      <c r="AG626" s="4">
        <f t="shared" si="244"/>
        <v>5.0000000000000711E-2</v>
      </c>
      <c r="AH626" s="4">
        <f t="shared" si="249"/>
        <v>6.5000000000000391E-2</v>
      </c>
      <c r="AI626" s="4" t="e">
        <f t="shared" si="245"/>
        <v>#N/A</v>
      </c>
      <c r="AJ626" s="2" t="str">
        <f t="shared" si="246"/>
        <v>August</v>
      </c>
      <c r="AK626" s="2" t="str">
        <f t="shared" si="247"/>
        <v>04</v>
      </c>
      <c r="AL626" s="81">
        <f t="shared" si="248"/>
        <v>4.3612037037037039</v>
      </c>
      <c r="AM626" s="81">
        <f>IF(AJ626='1Month'!$A$3,AL626,NA())</f>
        <v>4.3612037037037039</v>
      </c>
    </row>
    <row r="627" spans="1:39">
      <c r="A627" s="76">
        <v>43316</v>
      </c>
      <c r="B627" s="67">
        <v>0.36467592592592596</v>
      </c>
      <c r="C627" s="77">
        <v>43316</v>
      </c>
      <c r="D627" s="67">
        <v>7.300925925925926E-2</v>
      </c>
      <c r="E627" s="68">
        <v>10.9</v>
      </c>
      <c r="F627" s="68">
        <v>4.9400000000000004</v>
      </c>
      <c r="G627" s="69">
        <v>20.56</v>
      </c>
      <c r="I627" s="69">
        <v>-85</v>
      </c>
      <c r="J627" s="69">
        <v>26.382999999999999</v>
      </c>
      <c r="K627" s="70">
        <v>54.4</v>
      </c>
      <c r="L627" s="4">
        <f t="shared" si="225"/>
        <v>20.45</v>
      </c>
      <c r="M627" s="80">
        <f t="shared" si="226"/>
        <v>43316.364675925928</v>
      </c>
      <c r="N627">
        <f t="shared" si="227"/>
        <v>2458334.5</v>
      </c>
      <c r="O627">
        <f t="shared" si="228"/>
        <v>8.7522222222222226</v>
      </c>
      <c r="P627">
        <f t="shared" si="234"/>
        <v>0.18588637919233403</v>
      </c>
      <c r="Q627">
        <f t="shared" si="235"/>
        <v>461.61041318923293</v>
      </c>
      <c r="R627">
        <f t="shared" si="236"/>
        <v>5.6104131892329292</v>
      </c>
      <c r="S627" s="10">
        <f t="shared" si="229"/>
        <v>22.17321758923293</v>
      </c>
      <c r="T627" s="4">
        <f t="shared" si="237"/>
        <v>20.425999999999998</v>
      </c>
      <c r="U627" s="4">
        <f t="shared" si="238"/>
        <v>2.4800000000000468E-2</v>
      </c>
      <c r="V627" s="4">
        <f t="shared" si="230"/>
        <v>20.439999999999998</v>
      </c>
      <c r="W627" s="4">
        <f t="shared" si="231"/>
        <v>20.490000000000002</v>
      </c>
      <c r="X627" s="4">
        <f t="shared" si="232"/>
        <v>20.38</v>
      </c>
      <c r="Y627" s="4">
        <f t="shared" si="239"/>
        <v>0.11000000000000298</v>
      </c>
      <c r="Z627" s="2">
        <f>ROW()</f>
        <v>627</v>
      </c>
      <c r="AA627" t="b">
        <f t="shared" si="240"/>
        <v>1</v>
      </c>
      <c r="AB627" s="4">
        <f t="shared" si="233"/>
        <v>20.45</v>
      </c>
      <c r="AC627" s="4" t="e">
        <f t="shared" si="241"/>
        <v>#N/A</v>
      </c>
      <c r="AD627" t="b">
        <f t="shared" si="242"/>
        <v>1</v>
      </c>
      <c r="AE627" s="2">
        <v>2</v>
      </c>
      <c r="AF627" s="4">
        <f t="shared" si="243"/>
        <v>-5.5000000000001492E-2</v>
      </c>
      <c r="AG627" s="4">
        <f t="shared" si="244"/>
        <v>5.5000000000001492E-2</v>
      </c>
      <c r="AH627" s="4">
        <f t="shared" si="249"/>
        <v>7.3472222222222008E-2</v>
      </c>
      <c r="AI627" s="4" t="e">
        <f t="shared" si="245"/>
        <v>#N/A</v>
      </c>
      <c r="AJ627" s="2" t="str">
        <f t="shared" si="246"/>
        <v>August</v>
      </c>
      <c r="AK627" s="2" t="str">
        <f t="shared" si="247"/>
        <v>04</v>
      </c>
      <c r="AL627" s="81">
        <f t="shared" si="248"/>
        <v>4.3646759259259262</v>
      </c>
      <c r="AM627" s="81">
        <f>IF(AJ627='1Month'!$A$3,AL627,NA())</f>
        <v>4.3646759259259262</v>
      </c>
    </row>
    <row r="628" spans="1:39">
      <c r="A628" s="76">
        <v>43316</v>
      </c>
      <c r="B628" s="67">
        <v>0.36814814814814811</v>
      </c>
      <c r="C628" s="77">
        <v>43316</v>
      </c>
      <c r="D628" s="67">
        <v>7.6481481481481484E-2</v>
      </c>
      <c r="E628" s="68">
        <v>10.9</v>
      </c>
      <c r="F628" s="68">
        <v>4.9400000000000004</v>
      </c>
      <c r="G628" s="69">
        <v>20.54</v>
      </c>
      <c r="I628" s="69">
        <v>-85</v>
      </c>
      <c r="J628" s="69">
        <v>27.367999999999999</v>
      </c>
      <c r="K628" s="70">
        <v>54.3</v>
      </c>
      <c r="L628" s="4">
        <f t="shared" si="225"/>
        <v>20.43</v>
      </c>
      <c r="M628" s="80">
        <f t="shared" si="226"/>
        <v>43316.368148148147</v>
      </c>
      <c r="N628">
        <f t="shared" si="227"/>
        <v>2458334.5</v>
      </c>
      <c r="O628">
        <f t="shared" si="228"/>
        <v>8.8355555555555547</v>
      </c>
      <c r="P628">
        <f t="shared" si="234"/>
        <v>0.18588637919233403</v>
      </c>
      <c r="Q628">
        <f t="shared" si="235"/>
        <v>461.6939746816746</v>
      </c>
      <c r="R628">
        <f t="shared" si="236"/>
        <v>5.6939746816746037</v>
      </c>
      <c r="S628" s="10">
        <f t="shared" si="229"/>
        <v>22.256779081674605</v>
      </c>
      <c r="T628" s="4">
        <f t="shared" si="237"/>
        <v>20.401999999999997</v>
      </c>
      <c r="U628" s="4">
        <f t="shared" si="238"/>
        <v>3.360000000000056E-2</v>
      </c>
      <c r="V628" s="4">
        <f t="shared" si="230"/>
        <v>20.420000000000002</v>
      </c>
      <c r="W628" s="4">
        <f t="shared" si="231"/>
        <v>20.46</v>
      </c>
      <c r="X628" s="4">
        <f t="shared" si="232"/>
        <v>20.34</v>
      </c>
      <c r="Y628" s="4">
        <f t="shared" si="239"/>
        <v>0.12000000000000099</v>
      </c>
      <c r="Z628" s="2">
        <f>ROW()</f>
        <v>628</v>
      </c>
      <c r="AA628" t="b">
        <f t="shared" si="240"/>
        <v>1</v>
      </c>
      <c r="AB628" s="4">
        <f t="shared" si="233"/>
        <v>20.43</v>
      </c>
      <c r="AC628" s="4" t="e">
        <f t="shared" si="241"/>
        <v>#N/A</v>
      </c>
      <c r="AD628" t="b">
        <f t="shared" si="242"/>
        <v>1</v>
      </c>
      <c r="AE628" s="2">
        <v>2</v>
      </c>
      <c r="AF628" s="4">
        <f t="shared" si="243"/>
        <v>-6.0000000000000497E-2</v>
      </c>
      <c r="AG628" s="4">
        <f t="shared" si="244"/>
        <v>6.0000000000000497E-2</v>
      </c>
      <c r="AH628" s="4">
        <f t="shared" si="249"/>
        <v>8.7083333333332888E-2</v>
      </c>
      <c r="AI628" s="4" t="e">
        <f t="shared" si="245"/>
        <v>#N/A</v>
      </c>
      <c r="AJ628" s="2" t="str">
        <f t="shared" si="246"/>
        <v>August</v>
      </c>
      <c r="AK628" s="2" t="str">
        <f t="shared" si="247"/>
        <v>04</v>
      </c>
      <c r="AL628" s="81">
        <f t="shared" si="248"/>
        <v>4.3681481481481477</v>
      </c>
      <c r="AM628" s="81">
        <f>IF(AJ628='1Month'!$A$3,AL628,NA())</f>
        <v>4.3681481481481477</v>
      </c>
    </row>
    <row r="629" spans="1:39">
      <c r="A629" s="76">
        <v>43316</v>
      </c>
      <c r="B629" s="67">
        <v>0.37162037037037038</v>
      </c>
      <c r="C629" s="77">
        <v>43316</v>
      </c>
      <c r="D629" s="67">
        <v>7.9953703703703707E-2</v>
      </c>
      <c r="E629" s="68">
        <v>10.9</v>
      </c>
      <c r="F629" s="68">
        <v>4.9400000000000004</v>
      </c>
      <c r="G629" s="69">
        <v>20.52</v>
      </c>
      <c r="I629" s="69">
        <v>-85.1</v>
      </c>
      <c r="J629" s="69">
        <v>28.35</v>
      </c>
      <c r="K629" s="70">
        <v>54.3</v>
      </c>
      <c r="L629" s="4">
        <f t="shared" si="225"/>
        <v>20.41</v>
      </c>
      <c r="M629" s="80">
        <f t="shared" si="226"/>
        <v>43316.371620370373</v>
      </c>
      <c r="N629">
        <f t="shared" si="227"/>
        <v>2458334.5</v>
      </c>
      <c r="O629">
        <f t="shared" si="228"/>
        <v>8.9188888888888886</v>
      </c>
      <c r="P629">
        <f t="shared" si="234"/>
        <v>0.18588637919233403</v>
      </c>
      <c r="Q629">
        <f t="shared" si="235"/>
        <v>461.77753617411622</v>
      </c>
      <c r="R629">
        <f t="shared" si="236"/>
        <v>5.7775361741162214</v>
      </c>
      <c r="S629" s="10">
        <f t="shared" si="229"/>
        <v>22.340340574116222</v>
      </c>
      <c r="T629" s="4">
        <f t="shared" si="237"/>
        <v>20.374000000000002</v>
      </c>
      <c r="U629" s="4">
        <f t="shared" si="238"/>
        <v>3.9199999999998882E-2</v>
      </c>
      <c r="V629" s="4">
        <f t="shared" si="230"/>
        <v>20.395</v>
      </c>
      <c r="W629" s="4">
        <f t="shared" si="231"/>
        <v>20.45</v>
      </c>
      <c r="X629" s="4">
        <f t="shared" si="232"/>
        <v>20.310000000000002</v>
      </c>
      <c r="Y629" s="4">
        <f t="shared" si="239"/>
        <v>0.13999999999999702</v>
      </c>
      <c r="Z629" s="2">
        <f>ROW()</f>
        <v>629</v>
      </c>
      <c r="AA629" t="b">
        <f t="shared" si="240"/>
        <v>1</v>
      </c>
      <c r="AB629" s="4">
        <f t="shared" si="233"/>
        <v>20.41</v>
      </c>
      <c r="AC629" s="4" t="e">
        <f t="shared" si="241"/>
        <v>#N/A</v>
      </c>
      <c r="AD629" t="b">
        <f t="shared" si="242"/>
        <v>1</v>
      </c>
      <c r="AE629" s="2">
        <v>2</v>
      </c>
      <c r="AF629" s="4">
        <f t="shared" si="243"/>
        <v>-6.9999999999998508E-2</v>
      </c>
      <c r="AG629" s="4">
        <f t="shared" si="244"/>
        <v>6.9999999999998508E-2</v>
      </c>
      <c r="AH629" s="4">
        <f t="shared" si="249"/>
        <v>0.10069444444444435</v>
      </c>
      <c r="AI629" s="4" t="e">
        <f t="shared" si="245"/>
        <v>#N/A</v>
      </c>
      <c r="AJ629" s="2" t="str">
        <f t="shared" si="246"/>
        <v>August</v>
      </c>
      <c r="AK629" s="2" t="str">
        <f t="shared" si="247"/>
        <v>04</v>
      </c>
      <c r="AL629" s="81">
        <f t="shared" si="248"/>
        <v>4.37162037037037</v>
      </c>
      <c r="AM629" s="81">
        <f>IF(AJ629='1Month'!$A$3,AL629,NA())</f>
        <v>4.37162037037037</v>
      </c>
    </row>
    <row r="630" spans="1:39">
      <c r="A630" s="76">
        <v>43316</v>
      </c>
      <c r="B630" s="67">
        <v>0.37509259259259259</v>
      </c>
      <c r="C630" s="77">
        <v>43316</v>
      </c>
      <c r="D630" s="67">
        <v>8.3425925925925917E-2</v>
      </c>
      <c r="E630" s="68">
        <v>10.6</v>
      </c>
      <c r="F630" s="68">
        <v>4.9400000000000004</v>
      </c>
      <c r="G630" s="69">
        <v>20.49</v>
      </c>
      <c r="I630" s="69">
        <v>-85.1</v>
      </c>
      <c r="J630" s="69">
        <v>29.331</v>
      </c>
      <c r="K630" s="70">
        <v>54.3</v>
      </c>
      <c r="L630" s="4">
        <f t="shared" si="225"/>
        <v>20.38</v>
      </c>
      <c r="M630" s="80">
        <f t="shared" si="226"/>
        <v>43316.375092592592</v>
      </c>
      <c r="N630">
        <f t="shared" si="227"/>
        <v>2458334.5</v>
      </c>
      <c r="O630">
        <f t="shared" si="228"/>
        <v>9.0022222222222226</v>
      </c>
      <c r="P630">
        <f t="shared" si="234"/>
        <v>0.18588637919233403</v>
      </c>
      <c r="Q630">
        <f t="shared" si="235"/>
        <v>461.8610976665579</v>
      </c>
      <c r="R630">
        <f t="shared" si="236"/>
        <v>5.861097666557896</v>
      </c>
      <c r="S630" s="10">
        <f t="shared" si="229"/>
        <v>22.423902066557897</v>
      </c>
      <c r="T630" s="4">
        <f t="shared" si="237"/>
        <v>20.336000000000002</v>
      </c>
      <c r="U630" s="4">
        <f t="shared" si="238"/>
        <v>4.8799999999998532E-2</v>
      </c>
      <c r="V630" s="4">
        <f t="shared" si="230"/>
        <v>20.36</v>
      </c>
      <c r="W630" s="4">
        <f t="shared" si="231"/>
        <v>20.43</v>
      </c>
      <c r="X630" s="4">
        <f t="shared" si="232"/>
        <v>20.240000000000002</v>
      </c>
      <c r="Y630" s="4">
        <f t="shared" si="239"/>
        <v>0.18999999999999773</v>
      </c>
      <c r="Z630" s="2">
        <f>ROW()</f>
        <v>630</v>
      </c>
      <c r="AA630" t="b">
        <f t="shared" si="240"/>
        <v>1</v>
      </c>
      <c r="AB630" s="4">
        <f t="shared" si="233"/>
        <v>20.38</v>
      </c>
      <c r="AC630" s="4" t="e">
        <f t="shared" si="241"/>
        <v>#N/A</v>
      </c>
      <c r="AD630" t="b">
        <f t="shared" si="242"/>
        <v>1</v>
      </c>
      <c r="AE630" s="2">
        <v>2</v>
      </c>
      <c r="AF630" s="4">
        <f t="shared" si="243"/>
        <v>-9.4999999999998863E-2</v>
      </c>
      <c r="AG630" s="4">
        <f t="shared" si="244"/>
        <v>9.4999999999998863E-2</v>
      </c>
      <c r="AH630" s="4">
        <f t="shared" si="249"/>
        <v>0.11319444444444422</v>
      </c>
      <c r="AI630" s="4" t="e">
        <f t="shared" si="245"/>
        <v>#N/A</v>
      </c>
      <c r="AJ630" s="2" t="str">
        <f t="shared" si="246"/>
        <v>August</v>
      </c>
      <c r="AK630" s="2" t="str">
        <f t="shared" si="247"/>
        <v>04</v>
      </c>
      <c r="AL630" s="81">
        <f t="shared" si="248"/>
        <v>4.3750925925925923</v>
      </c>
      <c r="AM630" s="81">
        <f>IF(AJ630='1Month'!$A$3,AL630,NA())</f>
        <v>4.3750925925925923</v>
      </c>
    </row>
    <row r="631" spans="1:39">
      <c r="A631" s="76">
        <v>43316</v>
      </c>
      <c r="B631" s="67">
        <v>0.37857638888888889</v>
      </c>
      <c r="C631" s="77">
        <v>43316</v>
      </c>
      <c r="D631" s="67">
        <v>8.6909722222222222E-2</v>
      </c>
      <c r="E631" s="68">
        <v>10.6</v>
      </c>
      <c r="F631" s="68">
        <v>4.9400000000000004</v>
      </c>
      <c r="G631" s="69">
        <v>20.45</v>
      </c>
      <c r="I631" s="69">
        <v>-85.1</v>
      </c>
      <c r="J631" s="69">
        <v>30.312000000000001</v>
      </c>
      <c r="K631" s="70">
        <v>54.2</v>
      </c>
      <c r="L631" s="4">
        <f t="shared" si="225"/>
        <v>20.34</v>
      </c>
      <c r="M631" s="80">
        <f t="shared" si="226"/>
        <v>43316.378576388888</v>
      </c>
      <c r="N631">
        <f t="shared" si="227"/>
        <v>2458334.5</v>
      </c>
      <c r="O631">
        <f t="shared" si="228"/>
        <v>9.0858333333333334</v>
      </c>
      <c r="P631">
        <f t="shared" si="234"/>
        <v>0.18588637919233403</v>
      </c>
      <c r="Q631">
        <f t="shared" si="235"/>
        <v>461.94493769730769</v>
      </c>
      <c r="R631">
        <f t="shared" si="236"/>
        <v>5.9449376973076937</v>
      </c>
      <c r="S631" s="10">
        <f t="shared" si="229"/>
        <v>22.507742097307695</v>
      </c>
      <c r="T631" s="4">
        <f t="shared" si="237"/>
        <v>20.288000000000004</v>
      </c>
      <c r="U631" s="4">
        <f t="shared" si="238"/>
        <v>6.6399999999998724E-2</v>
      </c>
      <c r="V631" s="4">
        <f t="shared" si="230"/>
        <v>20.325000000000003</v>
      </c>
      <c r="W631" s="4">
        <f t="shared" si="231"/>
        <v>20.41</v>
      </c>
      <c r="X631" s="4">
        <f t="shared" si="232"/>
        <v>20.170000000000002</v>
      </c>
      <c r="Y631" s="4">
        <f t="shared" si="239"/>
        <v>0.23999999999999844</v>
      </c>
      <c r="Z631" s="2">
        <f>ROW()</f>
        <v>631</v>
      </c>
      <c r="AA631" t="b">
        <f t="shared" si="240"/>
        <v>1</v>
      </c>
      <c r="AB631" s="4">
        <f t="shared" si="233"/>
        <v>20.34</v>
      </c>
      <c r="AC631" s="4" t="e">
        <f t="shared" si="241"/>
        <v>#N/A</v>
      </c>
      <c r="AD631" t="b">
        <f t="shared" si="242"/>
        <v>1</v>
      </c>
      <c r="AE631" s="2">
        <v>2</v>
      </c>
      <c r="AF631" s="4">
        <f t="shared" si="243"/>
        <v>-0.11999999999999922</v>
      </c>
      <c r="AG631" s="4">
        <f t="shared" si="244"/>
        <v>0.11999999999999922</v>
      </c>
      <c r="AH631" s="4">
        <f t="shared" si="249"/>
        <v>0.12694444444444475</v>
      </c>
      <c r="AI631" s="4" t="e">
        <f t="shared" si="245"/>
        <v>#N/A</v>
      </c>
      <c r="AJ631" s="2" t="str">
        <f t="shared" si="246"/>
        <v>August</v>
      </c>
      <c r="AK631" s="2" t="str">
        <f t="shared" si="247"/>
        <v>04</v>
      </c>
      <c r="AL631" s="81">
        <f t="shared" si="248"/>
        <v>4.3785763888888889</v>
      </c>
      <c r="AM631" s="81">
        <f>IF(AJ631='1Month'!$A$3,AL631,NA())</f>
        <v>4.3785763888888889</v>
      </c>
    </row>
    <row r="632" spans="1:39">
      <c r="A632" s="76">
        <v>43316</v>
      </c>
      <c r="B632" s="67">
        <v>0.38203703703703701</v>
      </c>
      <c r="C632" s="77">
        <v>43316</v>
      </c>
      <c r="D632" s="67">
        <v>9.0370370370370379E-2</v>
      </c>
      <c r="E632" s="68">
        <v>10.6</v>
      </c>
      <c r="F632" s="68">
        <v>4.9400000000000004</v>
      </c>
      <c r="G632" s="69">
        <v>20.420000000000002</v>
      </c>
      <c r="I632" s="69">
        <v>-85.2</v>
      </c>
      <c r="J632" s="69">
        <v>31.285</v>
      </c>
      <c r="K632" s="70">
        <v>54.2</v>
      </c>
      <c r="L632" s="4">
        <f t="shared" si="225"/>
        <v>20.310000000000002</v>
      </c>
      <c r="M632" s="80">
        <f t="shared" si="226"/>
        <v>43316.382037037038</v>
      </c>
      <c r="N632">
        <f t="shared" si="227"/>
        <v>2458334.5</v>
      </c>
      <c r="O632">
        <f t="shared" si="228"/>
        <v>9.1688888888888886</v>
      </c>
      <c r="P632">
        <f t="shared" si="234"/>
        <v>0.18588637919233403</v>
      </c>
      <c r="Q632">
        <f t="shared" si="235"/>
        <v>462.02822065144125</v>
      </c>
      <c r="R632">
        <f t="shared" si="236"/>
        <v>6.0282206514412451</v>
      </c>
      <c r="S632" s="10">
        <f t="shared" si="229"/>
        <v>22.591025051441246</v>
      </c>
      <c r="T632" s="4">
        <f t="shared" si="237"/>
        <v>20.240000000000002</v>
      </c>
      <c r="U632" s="4">
        <f t="shared" si="238"/>
        <v>6.7999999999999977E-2</v>
      </c>
      <c r="V632" s="4">
        <f t="shared" si="230"/>
        <v>20.275000000000002</v>
      </c>
      <c r="W632" s="4">
        <f t="shared" si="231"/>
        <v>20.38</v>
      </c>
      <c r="X632" s="4">
        <f t="shared" si="232"/>
        <v>20.14</v>
      </c>
      <c r="Y632" s="4">
        <f t="shared" si="239"/>
        <v>0.23999999999999844</v>
      </c>
      <c r="Z632" s="2">
        <f>ROW()</f>
        <v>632</v>
      </c>
      <c r="AA632" t="b">
        <f t="shared" si="240"/>
        <v>1</v>
      </c>
      <c r="AB632" s="4">
        <f t="shared" si="233"/>
        <v>20.310000000000002</v>
      </c>
      <c r="AC632" s="4" t="e">
        <f t="shared" si="241"/>
        <v>#N/A</v>
      </c>
      <c r="AD632" t="b">
        <f t="shared" si="242"/>
        <v>1</v>
      </c>
      <c r="AE632" s="2">
        <v>2</v>
      </c>
      <c r="AF632" s="4">
        <f t="shared" si="243"/>
        <v>-0.11999999999999922</v>
      </c>
      <c r="AG632" s="4">
        <f t="shared" si="244"/>
        <v>0.11999999999999922</v>
      </c>
      <c r="AH632" s="4">
        <f t="shared" si="249"/>
        <v>0.13583333333333295</v>
      </c>
      <c r="AI632" s="4" t="e">
        <f t="shared" si="245"/>
        <v>#N/A</v>
      </c>
      <c r="AJ632" s="2" t="str">
        <f t="shared" si="246"/>
        <v>August</v>
      </c>
      <c r="AK632" s="2" t="str">
        <f t="shared" si="247"/>
        <v>04</v>
      </c>
      <c r="AL632" s="81">
        <f t="shared" si="248"/>
        <v>4.382037037037037</v>
      </c>
      <c r="AM632" s="81">
        <f>IF(AJ632='1Month'!$A$3,AL632,NA())</f>
        <v>4.382037037037037</v>
      </c>
    </row>
    <row r="633" spans="1:39">
      <c r="A633" s="76">
        <v>43316</v>
      </c>
      <c r="B633" s="67">
        <v>0.38550925925925927</v>
      </c>
      <c r="C633" s="77">
        <v>43316</v>
      </c>
      <c r="D633" s="67">
        <v>9.3842592592592589E-2</v>
      </c>
      <c r="E633" s="68">
        <v>10.6</v>
      </c>
      <c r="F633" s="68">
        <v>4.9400000000000004</v>
      </c>
      <c r="G633" s="69">
        <v>20.350000000000001</v>
      </c>
      <c r="I633" s="69">
        <v>-85.2</v>
      </c>
      <c r="J633" s="69">
        <v>32.256999999999998</v>
      </c>
      <c r="K633" s="70">
        <v>54.2</v>
      </c>
      <c r="L633" s="4">
        <f t="shared" si="225"/>
        <v>20.240000000000002</v>
      </c>
      <c r="M633" s="80">
        <f t="shared" si="226"/>
        <v>43316.385509259257</v>
      </c>
      <c r="N633">
        <f t="shared" si="227"/>
        <v>2458334.5</v>
      </c>
      <c r="O633">
        <f t="shared" si="228"/>
        <v>9.2522222222222226</v>
      </c>
      <c r="P633">
        <f t="shared" si="234"/>
        <v>0.18588637919233403</v>
      </c>
      <c r="Q633">
        <f t="shared" si="235"/>
        <v>462.11178214388292</v>
      </c>
      <c r="R633">
        <f t="shared" si="236"/>
        <v>6.1117821438829196</v>
      </c>
      <c r="S633" s="10">
        <f t="shared" si="229"/>
        <v>22.674586543882921</v>
      </c>
      <c r="T633" s="4">
        <f t="shared" si="237"/>
        <v>20.190000000000005</v>
      </c>
      <c r="U633" s="4">
        <f t="shared" si="238"/>
        <v>6.8000000000001393E-2</v>
      </c>
      <c r="V633" s="4">
        <f t="shared" si="230"/>
        <v>20.205000000000002</v>
      </c>
      <c r="W633" s="4">
        <f t="shared" si="231"/>
        <v>20.34</v>
      </c>
      <c r="X633" s="4">
        <f t="shared" si="232"/>
        <v>20.09</v>
      </c>
      <c r="Y633" s="4">
        <f t="shared" si="239"/>
        <v>0.25</v>
      </c>
      <c r="Z633" s="2">
        <f>ROW()</f>
        <v>633</v>
      </c>
      <c r="AA633" t="b">
        <f t="shared" si="240"/>
        <v>1</v>
      </c>
      <c r="AB633" s="4">
        <f t="shared" si="233"/>
        <v>20.240000000000002</v>
      </c>
      <c r="AC633" s="4" t="e">
        <f t="shared" si="241"/>
        <v>#N/A</v>
      </c>
      <c r="AD633" t="b">
        <f t="shared" si="242"/>
        <v>1</v>
      </c>
      <c r="AE633" s="2">
        <v>2</v>
      </c>
      <c r="AF633" s="4">
        <f t="shared" si="243"/>
        <v>-0.125</v>
      </c>
      <c r="AG633" s="4">
        <f t="shared" si="244"/>
        <v>0.125</v>
      </c>
      <c r="AH633" s="4">
        <f t="shared" si="249"/>
        <v>0.14083333333333345</v>
      </c>
      <c r="AI633" s="4" t="e">
        <f t="shared" si="245"/>
        <v>#N/A</v>
      </c>
      <c r="AJ633" s="2" t="str">
        <f t="shared" si="246"/>
        <v>August</v>
      </c>
      <c r="AK633" s="2" t="str">
        <f t="shared" si="247"/>
        <v>04</v>
      </c>
      <c r="AL633" s="81">
        <f t="shared" si="248"/>
        <v>4.3855092592592593</v>
      </c>
      <c r="AM633" s="81">
        <f>IF(AJ633='1Month'!$A$3,AL633,NA())</f>
        <v>4.3855092592592593</v>
      </c>
    </row>
    <row r="634" spans="1:39">
      <c r="A634" s="76">
        <v>43316</v>
      </c>
      <c r="B634" s="67">
        <v>0.38898148148148143</v>
      </c>
      <c r="C634" s="77">
        <v>43316</v>
      </c>
      <c r="D634" s="67">
        <v>9.7314814814814812E-2</v>
      </c>
      <c r="E634" s="68">
        <v>10.6</v>
      </c>
      <c r="F634" s="68">
        <v>4.9400000000000004</v>
      </c>
      <c r="G634" s="69">
        <v>20.28</v>
      </c>
      <c r="I634" s="69">
        <v>-85.3</v>
      </c>
      <c r="J634" s="69">
        <v>33.226999999999997</v>
      </c>
      <c r="K634" s="70">
        <v>54.1</v>
      </c>
      <c r="L634" s="4">
        <f t="shared" si="225"/>
        <v>20.170000000000002</v>
      </c>
      <c r="M634" s="80">
        <f t="shared" si="226"/>
        <v>43316.388981481483</v>
      </c>
      <c r="N634">
        <f t="shared" si="227"/>
        <v>2458334.5</v>
      </c>
      <c r="O634">
        <f t="shared" si="228"/>
        <v>9.3355555555555547</v>
      </c>
      <c r="P634">
        <f t="shared" si="234"/>
        <v>0.18588637919233403</v>
      </c>
      <c r="Q634">
        <f t="shared" si="235"/>
        <v>462.19534363632459</v>
      </c>
      <c r="R634">
        <f t="shared" si="236"/>
        <v>6.1953436363245942</v>
      </c>
      <c r="S634" s="10">
        <f t="shared" si="229"/>
        <v>22.758148036324595</v>
      </c>
      <c r="T634" s="4">
        <f t="shared" si="237"/>
        <v>20.136000000000003</v>
      </c>
      <c r="U634" s="4">
        <f t="shared" si="238"/>
        <v>5.6800000000000496E-2</v>
      </c>
      <c r="V634" s="4">
        <f t="shared" si="230"/>
        <v>20.155000000000001</v>
      </c>
      <c r="W634" s="4">
        <f t="shared" si="231"/>
        <v>20.310000000000002</v>
      </c>
      <c r="X634" s="4">
        <f t="shared" si="232"/>
        <v>20.04</v>
      </c>
      <c r="Y634" s="4">
        <f t="shared" si="239"/>
        <v>0.27000000000000313</v>
      </c>
      <c r="Z634" s="2">
        <f>ROW()</f>
        <v>634</v>
      </c>
      <c r="AA634" t="b">
        <f t="shared" si="240"/>
        <v>1</v>
      </c>
      <c r="AB634" s="4">
        <f t="shared" si="233"/>
        <v>20.170000000000002</v>
      </c>
      <c r="AC634" s="4" t="e">
        <f t="shared" si="241"/>
        <v>#N/A</v>
      </c>
      <c r="AD634" t="b">
        <f t="shared" si="242"/>
        <v>1</v>
      </c>
      <c r="AE634" s="2">
        <v>2</v>
      </c>
      <c r="AF634" s="4">
        <f t="shared" si="243"/>
        <v>-0.13500000000000156</v>
      </c>
      <c r="AG634" s="4">
        <f t="shared" si="244"/>
        <v>0.13500000000000156</v>
      </c>
      <c r="AH634" s="4">
        <f t="shared" si="249"/>
        <v>0.1391666666666671</v>
      </c>
      <c r="AI634" s="4" t="e">
        <f t="shared" si="245"/>
        <v>#N/A</v>
      </c>
      <c r="AJ634" s="2" t="str">
        <f t="shared" si="246"/>
        <v>August</v>
      </c>
      <c r="AK634" s="2" t="str">
        <f t="shared" si="247"/>
        <v>04</v>
      </c>
      <c r="AL634" s="81">
        <f t="shared" si="248"/>
        <v>4.3889814814814816</v>
      </c>
      <c r="AM634" s="81">
        <f>IF(AJ634='1Month'!$A$3,AL634,NA())</f>
        <v>4.3889814814814816</v>
      </c>
    </row>
    <row r="635" spans="1:39">
      <c r="A635" s="76">
        <v>43316</v>
      </c>
      <c r="B635" s="67">
        <v>0.39245370370370369</v>
      </c>
      <c r="C635" s="77">
        <v>43316</v>
      </c>
      <c r="D635" s="67">
        <v>0.10078703703703702</v>
      </c>
      <c r="E635" s="68">
        <v>10.6</v>
      </c>
      <c r="F635" s="68">
        <v>4.9400000000000004</v>
      </c>
      <c r="G635" s="69">
        <v>20.25</v>
      </c>
      <c r="I635" s="69">
        <v>-85.3</v>
      </c>
      <c r="J635" s="69">
        <v>34.192999999999998</v>
      </c>
      <c r="K635" s="70">
        <v>54.1</v>
      </c>
      <c r="L635" s="4">
        <f t="shared" si="225"/>
        <v>20.14</v>
      </c>
      <c r="M635" s="80">
        <f t="shared" si="226"/>
        <v>43316.392453703702</v>
      </c>
      <c r="N635">
        <f t="shared" si="227"/>
        <v>2458334.5</v>
      </c>
      <c r="O635">
        <f t="shared" si="228"/>
        <v>9.4188888888888886</v>
      </c>
      <c r="P635">
        <f t="shared" si="234"/>
        <v>0.18588637919233403</v>
      </c>
      <c r="Q635">
        <f t="shared" si="235"/>
        <v>462.27890512876627</v>
      </c>
      <c r="R635">
        <f t="shared" si="236"/>
        <v>6.2789051287662687</v>
      </c>
      <c r="S635" s="10">
        <f t="shared" si="229"/>
        <v>22.84170952876627</v>
      </c>
      <c r="T635" s="4">
        <f t="shared" si="237"/>
        <v>20.09</v>
      </c>
      <c r="U635" s="4">
        <f t="shared" si="238"/>
        <v>5.200000000000031E-2</v>
      </c>
      <c r="V635" s="4">
        <f t="shared" si="230"/>
        <v>20.115000000000002</v>
      </c>
      <c r="W635" s="4">
        <f t="shared" si="231"/>
        <v>20.240000000000002</v>
      </c>
      <c r="X635" s="4">
        <f t="shared" si="232"/>
        <v>20.010000000000002</v>
      </c>
      <c r="Y635" s="4">
        <f t="shared" si="239"/>
        <v>0.23000000000000043</v>
      </c>
      <c r="Z635" s="2">
        <f>ROW()</f>
        <v>635</v>
      </c>
      <c r="AA635" t="b">
        <f t="shared" si="240"/>
        <v>1</v>
      </c>
      <c r="AB635" s="4">
        <f t="shared" si="233"/>
        <v>20.14</v>
      </c>
      <c r="AC635" s="4" t="e">
        <f t="shared" si="241"/>
        <v>#N/A</v>
      </c>
      <c r="AD635" t="b">
        <f t="shared" si="242"/>
        <v>1</v>
      </c>
      <c r="AE635" s="2">
        <v>2</v>
      </c>
      <c r="AF635" s="4">
        <f t="shared" si="243"/>
        <v>-0.11500000000000021</v>
      </c>
      <c r="AG635" s="4">
        <f t="shared" si="244"/>
        <v>0.11500000000000021</v>
      </c>
      <c r="AH635" s="4">
        <f t="shared" si="249"/>
        <v>0.13833333333333395</v>
      </c>
      <c r="AI635" s="4" t="e">
        <f t="shared" si="245"/>
        <v>#N/A</v>
      </c>
      <c r="AJ635" s="2" t="str">
        <f t="shared" si="246"/>
        <v>August</v>
      </c>
      <c r="AK635" s="2" t="str">
        <f t="shared" si="247"/>
        <v>04</v>
      </c>
      <c r="AL635" s="81">
        <f t="shared" si="248"/>
        <v>4.3924537037037039</v>
      </c>
      <c r="AM635" s="81">
        <f>IF(AJ635='1Month'!$A$3,AL635,NA())</f>
        <v>4.3924537037037039</v>
      </c>
    </row>
    <row r="636" spans="1:39">
      <c r="A636" s="76">
        <v>43316</v>
      </c>
      <c r="B636" s="67">
        <v>0.39592592592592596</v>
      </c>
      <c r="C636" s="77">
        <v>43316</v>
      </c>
      <c r="D636" s="67">
        <v>0.10425925925925926</v>
      </c>
      <c r="E636" s="68">
        <v>10.6</v>
      </c>
      <c r="F636" s="68">
        <v>4.9400000000000004</v>
      </c>
      <c r="G636" s="69">
        <v>20.2</v>
      </c>
      <c r="I636" s="69">
        <v>-85.4</v>
      </c>
      <c r="J636" s="69">
        <v>35.155999999999999</v>
      </c>
      <c r="K636" s="70">
        <v>54.1</v>
      </c>
      <c r="L636" s="4">
        <f t="shared" si="225"/>
        <v>20.09</v>
      </c>
      <c r="M636" s="80">
        <f t="shared" si="226"/>
        <v>43316.395925925928</v>
      </c>
      <c r="N636">
        <f t="shared" si="227"/>
        <v>2458334.5</v>
      </c>
      <c r="O636">
        <f t="shared" si="228"/>
        <v>9.5022222222222226</v>
      </c>
      <c r="P636">
        <f t="shared" si="234"/>
        <v>0.18588637919233403</v>
      </c>
      <c r="Q636">
        <f t="shared" si="235"/>
        <v>462.36246662120789</v>
      </c>
      <c r="R636">
        <f t="shared" si="236"/>
        <v>6.3624666212078864</v>
      </c>
      <c r="S636" s="10">
        <f t="shared" si="229"/>
        <v>22.925271021207887</v>
      </c>
      <c r="T636" s="4">
        <f t="shared" si="237"/>
        <v>20.05</v>
      </c>
      <c r="U636" s="4">
        <f t="shared" si="238"/>
        <v>5.200000000000031E-2</v>
      </c>
      <c r="V636" s="4">
        <f t="shared" si="230"/>
        <v>20.064999999999998</v>
      </c>
      <c r="W636" s="4">
        <f t="shared" si="231"/>
        <v>20.170000000000002</v>
      </c>
      <c r="X636" s="4">
        <f t="shared" si="232"/>
        <v>19.97</v>
      </c>
      <c r="Y636" s="4">
        <f t="shared" si="239"/>
        <v>0.20000000000000284</v>
      </c>
      <c r="Z636" s="2">
        <f>ROW()</f>
        <v>636</v>
      </c>
      <c r="AA636" t="b">
        <f t="shared" si="240"/>
        <v>1</v>
      </c>
      <c r="AB636" s="4">
        <f t="shared" si="233"/>
        <v>20.09</v>
      </c>
      <c r="AC636" s="4" t="e">
        <f t="shared" si="241"/>
        <v>#N/A</v>
      </c>
      <c r="AD636" t="b">
        <f t="shared" si="242"/>
        <v>1</v>
      </c>
      <c r="AE636" s="2">
        <v>2</v>
      </c>
      <c r="AF636" s="4">
        <f t="shared" si="243"/>
        <v>-0.10000000000000142</v>
      </c>
      <c r="AG636" s="4">
        <f t="shared" si="244"/>
        <v>0.10000000000000142</v>
      </c>
      <c r="AH636" s="4">
        <f t="shared" si="249"/>
        <v>0.13500000000000068</v>
      </c>
      <c r="AI636" s="4" t="e">
        <f t="shared" si="245"/>
        <v>#N/A</v>
      </c>
      <c r="AJ636" s="2" t="str">
        <f t="shared" si="246"/>
        <v>August</v>
      </c>
      <c r="AK636" s="2" t="str">
        <f t="shared" si="247"/>
        <v>04</v>
      </c>
      <c r="AL636" s="81">
        <f t="shared" si="248"/>
        <v>4.3959259259259262</v>
      </c>
      <c r="AM636" s="81">
        <f>IF(AJ636='1Month'!$A$3,AL636,NA())</f>
        <v>4.3959259259259262</v>
      </c>
    </row>
    <row r="637" spans="1:39">
      <c r="A637" s="76">
        <v>43316</v>
      </c>
      <c r="B637" s="67">
        <v>0.39939814814814811</v>
      </c>
      <c r="C637" s="77">
        <v>43316</v>
      </c>
      <c r="D637" s="67">
        <v>0.10773148148148148</v>
      </c>
      <c r="E637" s="68">
        <v>10.6</v>
      </c>
      <c r="F637" s="68">
        <v>4.9400000000000004</v>
      </c>
      <c r="G637" s="69">
        <v>20.149999999999999</v>
      </c>
      <c r="I637" s="69">
        <v>-85.4</v>
      </c>
      <c r="J637" s="69">
        <v>36.113999999999997</v>
      </c>
      <c r="K637" s="70">
        <v>54</v>
      </c>
      <c r="L637" s="4">
        <f t="shared" si="225"/>
        <v>20.04</v>
      </c>
      <c r="M637" s="80">
        <f t="shared" si="226"/>
        <v>43316.399398148147</v>
      </c>
      <c r="N637">
        <f t="shared" si="227"/>
        <v>2458334.5</v>
      </c>
      <c r="O637">
        <f t="shared" si="228"/>
        <v>9.5855555555555547</v>
      </c>
      <c r="P637">
        <f t="shared" si="234"/>
        <v>0.18588637919233403</v>
      </c>
      <c r="Q637">
        <f t="shared" si="235"/>
        <v>462.44602811364956</v>
      </c>
      <c r="R637">
        <f t="shared" si="236"/>
        <v>6.446028113649561</v>
      </c>
      <c r="S637" s="10">
        <f t="shared" si="229"/>
        <v>23.008832513649562</v>
      </c>
      <c r="T637" s="4">
        <f t="shared" si="237"/>
        <v>20.007999999999999</v>
      </c>
      <c r="U637" s="4">
        <f t="shared" si="238"/>
        <v>4.6400000000000573E-2</v>
      </c>
      <c r="V637" s="4">
        <f t="shared" si="230"/>
        <v>20.024999999999999</v>
      </c>
      <c r="W637" s="4">
        <f t="shared" si="231"/>
        <v>20.14</v>
      </c>
      <c r="X637" s="4">
        <f t="shared" si="232"/>
        <v>19.93</v>
      </c>
      <c r="Y637" s="4">
        <f t="shared" si="239"/>
        <v>0.21000000000000085</v>
      </c>
      <c r="Z637" s="2">
        <f>ROW()</f>
        <v>637</v>
      </c>
      <c r="AA637" t="b">
        <f t="shared" si="240"/>
        <v>1</v>
      </c>
      <c r="AB637" s="4">
        <f t="shared" si="233"/>
        <v>20.04</v>
      </c>
      <c r="AC637" s="4" t="e">
        <f t="shared" si="241"/>
        <v>#N/A</v>
      </c>
      <c r="AD637" t="b">
        <f t="shared" si="242"/>
        <v>1</v>
      </c>
      <c r="AE637" s="2">
        <v>2</v>
      </c>
      <c r="AF637" s="4">
        <f t="shared" si="243"/>
        <v>-0.10500000000000043</v>
      </c>
      <c r="AG637" s="4">
        <f t="shared" si="244"/>
        <v>0.10500000000000043</v>
      </c>
      <c r="AH637" s="4">
        <f t="shared" si="249"/>
        <v>0.13083333333333394</v>
      </c>
      <c r="AI637" s="4" t="e">
        <f t="shared" si="245"/>
        <v>#N/A</v>
      </c>
      <c r="AJ637" s="2" t="str">
        <f t="shared" si="246"/>
        <v>August</v>
      </c>
      <c r="AK637" s="2" t="str">
        <f t="shared" si="247"/>
        <v>04</v>
      </c>
      <c r="AL637" s="81">
        <f t="shared" si="248"/>
        <v>4.3993981481481477</v>
      </c>
      <c r="AM637" s="81">
        <f>IF(AJ637='1Month'!$A$3,AL637,NA())</f>
        <v>4.3993981481481477</v>
      </c>
    </row>
    <row r="638" spans="1:39">
      <c r="A638" s="76">
        <v>43316</v>
      </c>
      <c r="B638" s="67">
        <v>0.40287037037037038</v>
      </c>
      <c r="C638" s="77">
        <v>43316</v>
      </c>
      <c r="D638" s="67">
        <v>0.11120370370370369</v>
      </c>
      <c r="E638" s="68">
        <v>10.6</v>
      </c>
      <c r="F638" s="68">
        <v>4.9400000000000004</v>
      </c>
      <c r="G638" s="69">
        <v>20.12</v>
      </c>
      <c r="I638" s="69">
        <v>-85.4</v>
      </c>
      <c r="J638" s="69">
        <v>37.069000000000003</v>
      </c>
      <c r="K638" s="70">
        <v>54</v>
      </c>
      <c r="L638" s="4">
        <f t="shared" si="225"/>
        <v>20.010000000000002</v>
      </c>
      <c r="M638" s="80">
        <f t="shared" si="226"/>
        <v>43316.402870370373</v>
      </c>
      <c r="N638">
        <f t="shared" si="227"/>
        <v>2458334.5</v>
      </c>
      <c r="O638">
        <f t="shared" si="228"/>
        <v>9.6688888888888886</v>
      </c>
      <c r="P638">
        <f t="shared" si="234"/>
        <v>0.18588637919233403</v>
      </c>
      <c r="Q638">
        <f t="shared" si="235"/>
        <v>462.52958960609124</v>
      </c>
      <c r="R638">
        <f t="shared" si="236"/>
        <v>6.5295896060912355</v>
      </c>
      <c r="S638" s="10">
        <f t="shared" si="229"/>
        <v>23.092394006091236</v>
      </c>
      <c r="T638" s="4">
        <f t="shared" si="237"/>
        <v>19.965999999999998</v>
      </c>
      <c r="U638" s="4">
        <f t="shared" si="238"/>
        <v>4.8800000000000662E-2</v>
      </c>
      <c r="V638" s="4">
        <f t="shared" si="230"/>
        <v>19.990000000000002</v>
      </c>
      <c r="W638" s="4">
        <f t="shared" si="231"/>
        <v>20.09</v>
      </c>
      <c r="X638" s="4">
        <f t="shared" si="232"/>
        <v>19.88</v>
      </c>
      <c r="Y638" s="4">
        <f t="shared" si="239"/>
        <v>0.21000000000000085</v>
      </c>
      <c r="Z638" s="2">
        <f>ROW()</f>
        <v>638</v>
      </c>
      <c r="AA638" t="b">
        <f t="shared" si="240"/>
        <v>1</v>
      </c>
      <c r="AB638" s="4">
        <f t="shared" si="233"/>
        <v>20.010000000000002</v>
      </c>
      <c r="AC638" s="4" t="e">
        <f t="shared" si="241"/>
        <v>#N/A</v>
      </c>
      <c r="AD638" t="b">
        <f t="shared" si="242"/>
        <v>1</v>
      </c>
      <c r="AE638" s="2">
        <v>2</v>
      </c>
      <c r="AF638" s="4">
        <f t="shared" si="243"/>
        <v>-0.10500000000000043</v>
      </c>
      <c r="AG638" s="4">
        <f t="shared" si="244"/>
        <v>0.10500000000000043</v>
      </c>
      <c r="AH638" s="4">
        <f t="shared" si="249"/>
        <v>0.1275000000000007</v>
      </c>
      <c r="AI638" s="4" t="e">
        <f t="shared" si="245"/>
        <v>#N/A</v>
      </c>
      <c r="AJ638" s="2" t="str">
        <f t="shared" si="246"/>
        <v>August</v>
      </c>
      <c r="AK638" s="2" t="str">
        <f t="shared" si="247"/>
        <v>04</v>
      </c>
      <c r="AL638" s="81">
        <f t="shared" si="248"/>
        <v>4.40287037037037</v>
      </c>
      <c r="AM638" s="81">
        <f>IF(AJ638='1Month'!$A$3,AL638,NA())</f>
        <v>4.40287037037037</v>
      </c>
    </row>
    <row r="639" spans="1:39">
      <c r="A639" s="76">
        <v>43316</v>
      </c>
      <c r="B639" s="67">
        <v>0.40634259259259259</v>
      </c>
      <c r="C639" s="77">
        <v>43316</v>
      </c>
      <c r="D639" s="67">
        <v>0.11467592592592592</v>
      </c>
      <c r="E639" s="68">
        <v>10.6</v>
      </c>
      <c r="F639" s="68">
        <v>4.9400000000000004</v>
      </c>
      <c r="G639" s="69">
        <v>20.079999999999998</v>
      </c>
      <c r="I639" s="69">
        <v>-85.5</v>
      </c>
      <c r="J639" s="69">
        <v>38.018999999999998</v>
      </c>
      <c r="K639" s="70">
        <v>53.9</v>
      </c>
      <c r="L639" s="4">
        <f t="shared" si="225"/>
        <v>19.97</v>
      </c>
      <c r="M639" s="80">
        <f t="shared" si="226"/>
        <v>43316.406342592592</v>
      </c>
      <c r="N639">
        <f t="shared" si="227"/>
        <v>2458334.5</v>
      </c>
      <c r="O639">
        <f t="shared" si="228"/>
        <v>9.7522222222222226</v>
      </c>
      <c r="P639">
        <f t="shared" si="234"/>
        <v>0.18588637919233403</v>
      </c>
      <c r="Q639">
        <f t="shared" si="235"/>
        <v>462.61315109853291</v>
      </c>
      <c r="R639">
        <f t="shared" si="236"/>
        <v>6.6131510985329101</v>
      </c>
      <c r="S639" s="10">
        <f t="shared" si="229"/>
        <v>23.175955498532911</v>
      </c>
      <c r="T639" s="4">
        <f t="shared" si="237"/>
        <v>19.926000000000002</v>
      </c>
      <c r="U639" s="4">
        <f t="shared" si="238"/>
        <v>5.2799999999999868E-2</v>
      </c>
      <c r="V639" s="4">
        <f t="shared" si="230"/>
        <v>19.95</v>
      </c>
      <c r="W639" s="4">
        <f t="shared" si="231"/>
        <v>20.04</v>
      </c>
      <c r="X639" s="4">
        <f t="shared" si="232"/>
        <v>19.84</v>
      </c>
      <c r="Y639" s="4">
        <f t="shared" si="239"/>
        <v>0.19999999999999929</v>
      </c>
      <c r="Z639" s="2">
        <f>ROW()</f>
        <v>639</v>
      </c>
      <c r="AA639" t="b">
        <f t="shared" si="240"/>
        <v>1</v>
      </c>
      <c r="AB639" s="4">
        <f t="shared" si="233"/>
        <v>19.97</v>
      </c>
      <c r="AC639" s="4" t="e">
        <f t="shared" si="241"/>
        <v>#N/A</v>
      </c>
      <c r="AD639" t="b">
        <f t="shared" si="242"/>
        <v>1</v>
      </c>
      <c r="AE639" s="2">
        <v>2</v>
      </c>
      <c r="AF639" s="4">
        <f t="shared" si="243"/>
        <v>-9.9999999999999645E-2</v>
      </c>
      <c r="AG639" s="4">
        <f t="shared" si="244"/>
        <v>9.9999999999999645E-2</v>
      </c>
      <c r="AH639" s="4">
        <f t="shared" si="249"/>
        <v>0.12833333333333355</v>
      </c>
      <c r="AI639" s="4" t="e">
        <f t="shared" si="245"/>
        <v>#N/A</v>
      </c>
      <c r="AJ639" s="2" t="str">
        <f t="shared" si="246"/>
        <v>August</v>
      </c>
      <c r="AK639" s="2" t="str">
        <f t="shared" si="247"/>
        <v>04</v>
      </c>
      <c r="AL639" s="81">
        <f t="shared" si="248"/>
        <v>4.4063425925925923</v>
      </c>
      <c r="AM639" s="81">
        <f>IF(AJ639='1Month'!$A$3,AL639,NA())</f>
        <v>4.4063425925925923</v>
      </c>
    </row>
    <row r="640" spans="1:39">
      <c r="A640" s="76">
        <v>43316</v>
      </c>
      <c r="B640" s="67">
        <v>0.4098148148148148</v>
      </c>
      <c r="C640" s="77">
        <v>43316</v>
      </c>
      <c r="D640" s="67">
        <v>0.11814814814814815</v>
      </c>
      <c r="E640" s="68">
        <v>10.6</v>
      </c>
      <c r="F640" s="68">
        <v>4.9400000000000004</v>
      </c>
      <c r="G640" s="69">
        <v>20.04</v>
      </c>
      <c r="I640" s="69">
        <v>-85.5</v>
      </c>
      <c r="J640" s="69">
        <v>38.963999999999999</v>
      </c>
      <c r="K640" s="70">
        <v>53.9</v>
      </c>
      <c r="L640" s="4">
        <f t="shared" si="225"/>
        <v>19.93</v>
      </c>
      <c r="M640" s="80">
        <f t="shared" si="226"/>
        <v>43316.409814814811</v>
      </c>
      <c r="N640">
        <f t="shared" si="227"/>
        <v>2458334.5</v>
      </c>
      <c r="O640">
        <f t="shared" si="228"/>
        <v>9.8355555555555547</v>
      </c>
      <c r="P640">
        <f t="shared" si="234"/>
        <v>0.18588637919233403</v>
      </c>
      <c r="Q640">
        <f t="shared" si="235"/>
        <v>462.69671259097458</v>
      </c>
      <c r="R640">
        <f t="shared" si="236"/>
        <v>6.6967125909745846</v>
      </c>
      <c r="S640" s="10">
        <f t="shared" si="229"/>
        <v>23.259516990974586</v>
      </c>
      <c r="T640" s="4">
        <f t="shared" si="237"/>
        <v>19.881999999999998</v>
      </c>
      <c r="U640" s="4">
        <f t="shared" si="238"/>
        <v>5.4399999999999692E-2</v>
      </c>
      <c r="V640" s="4">
        <f t="shared" si="230"/>
        <v>19.905000000000001</v>
      </c>
      <c r="W640" s="4">
        <f t="shared" si="231"/>
        <v>20.010000000000002</v>
      </c>
      <c r="X640" s="4">
        <f t="shared" si="232"/>
        <v>19.79</v>
      </c>
      <c r="Y640" s="4">
        <f t="shared" si="239"/>
        <v>0.22000000000000242</v>
      </c>
      <c r="Z640" s="2">
        <f>ROW()</f>
        <v>640</v>
      </c>
      <c r="AA640" t="b">
        <f t="shared" si="240"/>
        <v>1</v>
      </c>
      <c r="AB640" s="4">
        <f t="shared" si="233"/>
        <v>19.93</v>
      </c>
      <c r="AC640" s="4" t="e">
        <f t="shared" si="241"/>
        <v>#N/A</v>
      </c>
      <c r="AD640" t="b">
        <f t="shared" si="242"/>
        <v>1</v>
      </c>
      <c r="AE640" s="2">
        <v>2</v>
      </c>
      <c r="AF640" s="4">
        <f t="shared" si="243"/>
        <v>-0.11000000000000121</v>
      </c>
      <c r="AG640" s="4">
        <f t="shared" si="244"/>
        <v>0.11000000000000121</v>
      </c>
      <c r="AH640" s="4">
        <f t="shared" si="249"/>
        <v>0.13166666666666652</v>
      </c>
      <c r="AI640" s="4" t="e">
        <f t="shared" si="245"/>
        <v>#N/A</v>
      </c>
      <c r="AJ640" s="2" t="str">
        <f t="shared" si="246"/>
        <v>August</v>
      </c>
      <c r="AK640" s="2" t="str">
        <f t="shared" si="247"/>
        <v>04</v>
      </c>
      <c r="AL640" s="81">
        <f t="shared" si="248"/>
        <v>4.4098148148148146</v>
      </c>
      <c r="AM640" s="81">
        <f>IF(AJ640='1Month'!$A$3,AL640,NA())</f>
        <v>4.4098148148148146</v>
      </c>
    </row>
    <row r="641" spans="1:39">
      <c r="A641" s="76">
        <v>43316</v>
      </c>
      <c r="B641" s="67">
        <v>0.41328703703703701</v>
      </c>
      <c r="C641" s="77">
        <v>43316</v>
      </c>
      <c r="D641" s="67">
        <v>0.12162037037037036</v>
      </c>
      <c r="E641" s="68">
        <v>10.3</v>
      </c>
      <c r="F641" s="68">
        <v>4.9400000000000004</v>
      </c>
      <c r="G641" s="69">
        <v>19.989999999999998</v>
      </c>
      <c r="I641" s="69">
        <v>-85.6</v>
      </c>
      <c r="J641" s="69">
        <v>39.902999999999999</v>
      </c>
      <c r="K641" s="70">
        <v>53.9</v>
      </c>
      <c r="L641" s="4">
        <f t="shared" si="225"/>
        <v>19.88</v>
      </c>
      <c r="M641" s="80">
        <f t="shared" si="226"/>
        <v>43316.413287037038</v>
      </c>
      <c r="N641">
        <f t="shared" si="227"/>
        <v>2458334.5</v>
      </c>
      <c r="O641">
        <f t="shared" si="228"/>
        <v>9.9188888888888886</v>
      </c>
      <c r="P641">
        <f t="shared" si="234"/>
        <v>0.18588637919233403</v>
      </c>
      <c r="Q641">
        <f t="shared" si="235"/>
        <v>462.78027408341626</v>
      </c>
      <c r="R641">
        <f t="shared" si="236"/>
        <v>6.7802740834162591</v>
      </c>
      <c r="S641" s="10">
        <f t="shared" si="229"/>
        <v>23.34307848341626</v>
      </c>
      <c r="T641" s="4">
        <f t="shared" si="237"/>
        <v>19.838000000000001</v>
      </c>
      <c r="U641" s="4">
        <f t="shared" si="238"/>
        <v>5.4399999999999692E-2</v>
      </c>
      <c r="V641" s="4">
        <f t="shared" si="230"/>
        <v>19.86</v>
      </c>
      <c r="W641" s="4">
        <f t="shared" si="231"/>
        <v>19.97</v>
      </c>
      <c r="X641" s="4">
        <f t="shared" si="232"/>
        <v>19.75</v>
      </c>
      <c r="Y641" s="4">
        <f t="shared" si="239"/>
        <v>0.21999999999999886</v>
      </c>
      <c r="Z641" s="2">
        <f>ROW()</f>
        <v>641</v>
      </c>
      <c r="AA641" t="b">
        <f t="shared" si="240"/>
        <v>1</v>
      </c>
      <c r="AB641" s="4">
        <f t="shared" si="233"/>
        <v>19.88</v>
      </c>
      <c r="AC641" s="4" t="e">
        <f t="shared" si="241"/>
        <v>#N/A</v>
      </c>
      <c r="AD641" t="b">
        <f t="shared" si="242"/>
        <v>1</v>
      </c>
      <c r="AE641" s="2">
        <v>2</v>
      </c>
      <c r="AF641" s="4">
        <f t="shared" si="243"/>
        <v>-0.10999999999999943</v>
      </c>
      <c r="AG641" s="4">
        <f t="shared" si="244"/>
        <v>0.10999999999999943</v>
      </c>
      <c r="AH641" s="4">
        <f t="shared" si="249"/>
        <v>0.13416666666666632</v>
      </c>
      <c r="AI641" s="4" t="e">
        <f t="shared" si="245"/>
        <v>#N/A</v>
      </c>
      <c r="AJ641" s="2" t="str">
        <f t="shared" si="246"/>
        <v>August</v>
      </c>
      <c r="AK641" s="2" t="str">
        <f t="shared" si="247"/>
        <v>04</v>
      </c>
      <c r="AL641" s="81">
        <f t="shared" si="248"/>
        <v>4.413287037037037</v>
      </c>
      <c r="AM641" s="81">
        <f>IF(AJ641='1Month'!$A$3,AL641,NA())</f>
        <v>4.413287037037037</v>
      </c>
    </row>
    <row r="642" spans="1:39">
      <c r="A642" s="76">
        <v>43316</v>
      </c>
      <c r="B642" s="67">
        <v>0.41675925925925927</v>
      </c>
      <c r="C642" s="77">
        <v>43316</v>
      </c>
      <c r="D642" s="67">
        <v>0.12509259259259259</v>
      </c>
      <c r="E642" s="68">
        <v>10.3</v>
      </c>
      <c r="F642" s="68">
        <v>4.9400000000000004</v>
      </c>
      <c r="G642" s="69">
        <v>19.95</v>
      </c>
      <c r="I642" s="69">
        <v>-85.6</v>
      </c>
      <c r="J642" s="69">
        <v>40.838000000000001</v>
      </c>
      <c r="K642" s="70">
        <v>53.8</v>
      </c>
      <c r="L642" s="4">
        <f t="shared" si="225"/>
        <v>19.84</v>
      </c>
      <c r="M642" s="80">
        <f t="shared" si="226"/>
        <v>43316.416759259257</v>
      </c>
      <c r="N642">
        <f t="shared" si="227"/>
        <v>2458334.5</v>
      </c>
      <c r="O642">
        <f t="shared" si="228"/>
        <v>10.002222222222223</v>
      </c>
      <c r="P642">
        <f t="shared" si="234"/>
        <v>0.18588637919233403</v>
      </c>
      <c r="Q642">
        <f t="shared" si="235"/>
        <v>462.86383557585793</v>
      </c>
      <c r="R642">
        <f t="shared" si="236"/>
        <v>6.8638355758579337</v>
      </c>
      <c r="S642" s="10">
        <f t="shared" si="229"/>
        <v>23.426639975857935</v>
      </c>
      <c r="T642" s="4">
        <f t="shared" si="237"/>
        <v>19.79</v>
      </c>
      <c r="U642" s="4">
        <f t="shared" si="238"/>
        <v>5.5999999999999515E-2</v>
      </c>
      <c r="V642" s="4">
        <f t="shared" si="230"/>
        <v>19.814999999999998</v>
      </c>
      <c r="W642" s="4">
        <f t="shared" si="231"/>
        <v>19.93</v>
      </c>
      <c r="X642" s="4">
        <f t="shared" si="232"/>
        <v>19.690000000000001</v>
      </c>
      <c r="Y642" s="4">
        <f t="shared" si="239"/>
        <v>0.23999999999999844</v>
      </c>
      <c r="Z642" s="2">
        <f>ROW()</f>
        <v>642</v>
      </c>
      <c r="AA642" t="b">
        <f t="shared" si="240"/>
        <v>1</v>
      </c>
      <c r="AB642" s="4">
        <f t="shared" si="233"/>
        <v>19.84</v>
      </c>
      <c r="AC642" s="4" t="e">
        <f t="shared" si="241"/>
        <v>#N/A</v>
      </c>
      <c r="AD642" t="b">
        <f t="shared" si="242"/>
        <v>1</v>
      </c>
      <c r="AE642" s="2">
        <v>2</v>
      </c>
      <c r="AF642" s="4">
        <f t="shared" si="243"/>
        <v>-0.11999999999999922</v>
      </c>
      <c r="AG642" s="4">
        <f t="shared" si="244"/>
        <v>0.11999999999999922</v>
      </c>
      <c r="AH642" s="4">
        <f t="shared" si="249"/>
        <v>0.13833333333333306</v>
      </c>
      <c r="AI642" s="4" t="e">
        <f t="shared" si="245"/>
        <v>#N/A</v>
      </c>
      <c r="AJ642" s="2" t="str">
        <f t="shared" si="246"/>
        <v>August</v>
      </c>
      <c r="AK642" s="2" t="str">
        <f t="shared" si="247"/>
        <v>04</v>
      </c>
      <c r="AL642" s="81">
        <f t="shared" si="248"/>
        <v>4.4167592592592593</v>
      </c>
      <c r="AM642" s="81">
        <f>IF(AJ642='1Month'!$A$3,AL642,NA())</f>
        <v>4.4167592592592593</v>
      </c>
    </row>
    <row r="643" spans="1:39">
      <c r="A643" s="76">
        <v>43316</v>
      </c>
      <c r="B643" s="67">
        <v>0.42023148148148143</v>
      </c>
      <c r="C643" s="77">
        <v>43316</v>
      </c>
      <c r="D643" s="67">
        <v>0.12856481481481483</v>
      </c>
      <c r="E643" s="68">
        <v>10.3</v>
      </c>
      <c r="F643" s="68">
        <v>4.9400000000000004</v>
      </c>
      <c r="G643" s="69">
        <v>19.899999999999999</v>
      </c>
      <c r="I643" s="69">
        <v>-85.6</v>
      </c>
      <c r="J643" s="69">
        <v>41.765999999999998</v>
      </c>
      <c r="K643" s="70">
        <v>53.8</v>
      </c>
      <c r="L643" s="4">
        <f t="shared" si="225"/>
        <v>19.79</v>
      </c>
      <c r="M643" s="80">
        <f t="shared" si="226"/>
        <v>43316.420231481483</v>
      </c>
      <c r="N643">
        <f t="shared" si="227"/>
        <v>2458334.5</v>
      </c>
      <c r="O643">
        <f t="shared" si="228"/>
        <v>10.085555555555555</v>
      </c>
      <c r="P643">
        <f t="shared" si="234"/>
        <v>0.18588637919233403</v>
      </c>
      <c r="Q643">
        <f t="shared" si="235"/>
        <v>462.94739706829955</v>
      </c>
      <c r="R643">
        <f t="shared" si="236"/>
        <v>6.9473970682995514</v>
      </c>
      <c r="S643" s="10">
        <f t="shared" si="229"/>
        <v>23.510201468299552</v>
      </c>
      <c r="T643" s="4">
        <f t="shared" si="237"/>
        <v>19.744</v>
      </c>
      <c r="U643" s="4">
        <f t="shared" si="238"/>
        <v>5.9199999999999163E-2</v>
      </c>
      <c r="V643" s="4">
        <f t="shared" si="230"/>
        <v>19.77</v>
      </c>
      <c r="W643" s="4">
        <f t="shared" si="231"/>
        <v>19.88</v>
      </c>
      <c r="X643" s="4">
        <f t="shared" si="232"/>
        <v>19.650000000000002</v>
      </c>
      <c r="Y643" s="4">
        <f t="shared" si="239"/>
        <v>0.22999999999999687</v>
      </c>
      <c r="Z643" s="2">
        <f>ROW()</f>
        <v>643</v>
      </c>
      <c r="AA643" t="b">
        <f t="shared" si="240"/>
        <v>1</v>
      </c>
      <c r="AB643" s="4">
        <f t="shared" si="233"/>
        <v>19.79</v>
      </c>
      <c r="AC643" s="4" t="e">
        <f t="shared" si="241"/>
        <v>#N/A</v>
      </c>
      <c r="AD643" t="b">
        <f t="shared" si="242"/>
        <v>1</v>
      </c>
      <c r="AE643" s="2">
        <v>2</v>
      </c>
      <c r="AF643" s="4">
        <f t="shared" si="243"/>
        <v>-0.11499999999999844</v>
      </c>
      <c r="AG643" s="4">
        <f t="shared" si="244"/>
        <v>0.11499999999999844</v>
      </c>
      <c r="AH643" s="4">
        <f t="shared" si="249"/>
        <v>0.14249999999999949</v>
      </c>
      <c r="AI643" s="4" t="e">
        <f t="shared" si="245"/>
        <v>#N/A</v>
      </c>
      <c r="AJ643" s="2" t="str">
        <f t="shared" si="246"/>
        <v>August</v>
      </c>
      <c r="AK643" s="2" t="str">
        <f t="shared" si="247"/>
        <v>04</v>
      </c>
      <c r="AL643" s="81">
        <f t="shared" si="248"/>
        <v>4.4202314814814816</v>
      </c>
      <c r="AM643" s="81">
        <f>IF(AJ643='1Month'!$A$3,AL643,NA())</f>
        <v>4.4202314814814816</v>
      </c>
    </row>
    <row r="644" spans="1:39">
      <c r="A644" s="76">
        <v>43316</v>
      </c>
      <c r="B644" s="67">
        <v>0.42370370370370369</v>
      </c>
      <c r="C644" s="77">
        <v>43316</v>
      </c>
      <c r="D644" s="67">
        <v>0.13203703703703704</v>
      </c>
      <c r="E644" s="68">
        <v>10.3</v>
      </c>
      <c r="F644" s="68">
        <v>4.9400000000000004</v>
      </c>
      <c r="G644" s="69">
        <v>19.86</v>
      </c>
      <c r="I644" s="69">
        <v>-85.7</v>
      </c>
      <c r="J644" s="69">
        <v>42.688000000000002</v>
      </c>
      <c r="K644" s="70">
        <v>53.8</v>
      </c>
      <c r="L644" s="4">
        <f t="shared" si="225"/>
        <v>19.75</v>
      </c>
      <c r="M644" s="80">
        <f t="shared" si="226"/>
        <v>43316.423703703702</v>
      </c>
      <c r="N644">
        <f t="shared" si="227"/>
        <v>2458334.5</v>
      </c>
      <c r="O644">
        <f t="shared" si="228"/>
        <v>10.168888888888889</v>
      </c>
      <c r="P644">
        <f t="shared" si="234"/>
        <v>0.18588637919233403</v>
      </c>
      <c r="Q644">
        <f t="shared" si="235"/>
        <v>463.03095856074123</v>
      </c>
      <c r="R644">
        <f t="shared" si="236"/>
        <v>7.0309585607412259</v>
      </c>
      <c r="S644" s="10">
        <f t="shared" si="229"/>
        <v>23.593762960741227</v>
      </c>
      <c r="T644" s="4">
        <f t="shared" si="237"/>
        <v>19.694000000000003</v>
      </c>
      <c r="U644" s="4">
        <f t="shared" si="238"/>
        <v>6.0799999999999702E-2</v>
      </c>
      <c r="V644" s="4">
        <f t="shared" si="230"/>
        <v>19.72</v>
      </c>
      <c r="W644" s="4">
        <f t="shared" si="231"/>
        <v>19.84</v>
      </c>
      <c r="X644" s="4">
        <f t="shared" si="232"/>
        <v>19.59</v>
      </c>
      <c r="Y644" s="4">
        <f t="shared" si="239"/>
        <v>0.25</v>
      </c>
      <c r="Z644" s="2">
        <f>ROW()</f>
        <v>644</v>
      </c>
      <c r="AA644" t="b">
        <f t="shared" si="240"/>
        <v>1</v>
      </c>
      <c r="AB644" s="4">
        <f t="shared" si="233"/>
        <v>19.75</v>
      </c>
      <c r="AC644" s="4" t="e">
        <f t="shared" si="241"/>
        <v>#N/A</v>
      </c>
      <c r="AD644" t="b">
        <f t="shared" si="242"/>
        <v>1</v>
      </c>
      <c r="AE644" s="2">
        <v>2</v>
      </c>
      <c r="AF644" s="4">
        <f t="shared" si="243"/>
        <v>-0.125</v>
      </c>
      <c r="AG644" s="4">
        <f t="shared" si="244"/>
        <v>0.125</v>
      </c>
      <c r="AH644" s="4">
        <f t="shared" si="249"/>
        <v>0.14666666666666592</v>
      </c>
      <c r="AI644" s="4" t="e">
        <f t="shared" si="245"/>
        <v>#N/A</v>
      </c>
      <c r="AJ644" s="2" t="str">
        <f t="shared" si="246"/>
        <v>August</v>
      </c>
      <c r="AK644" s="2" t="str">
        <f t="shared" si="247"/>
        <v>04</v>
      </c>
      <c r="AL644" s="81">
        <f t="shared" si="248"/>
        <v>4.4237037037037039</v>
      </c>
      <c r="AM644" s="81">
        <f>IF(AJ644='1Month'!$A$3,AL644,NA())</f>
        <v>4.4237037037037039</v>
      </c>
    </row>
    <row r="645" spans="1:39">
      <c r="A645" s="76">
        <v>43316</v>
      </c>
      <c r="B645" s="67">
        <v>0.42717592592592596</v>
      </c>
      <c r="C645" s="77">
        <v>43316</v>
      </c>
      <c r="D645" s="67">
        <v>0.13550925925925925</v>
      </c>
      <c r="E645" s="68">
        <v>10.3</v>
      </c>
      <c r="F645" s="68">
        <v>4.9400000000000004</v>
      </c>
      <c r="G645" s="69">
        <v>19.8</v>
      </c>
      <c r="I645" s="69">
        <v>-85.7</v>
      </c>
      <c r="J645" s="69">
        <v>43.603000000000002</v>
      </c>
      <c r="K645" s="70">
        <v>53.7</v>
      </c>
      <c r="L645" s="4">
        <f t="shared" si="225"/>
        <v>19.690000000000001</v>
      </c>
      <c r="M645" s="80">
        <f t="shared" si="226"/>
        <v>43316.427175925928</v>
      </c>
      <c r="N645">
        <f t="shared" si="227"/>
        <v>2458334.5</v>
      </c>
      <c r="O645">
        <f t="shared" si="228"/>
        <v>10.252222222222223</v>
      </c>
      <c r="P645">
        <f t="shared" si="234"/>
        <v>0.18588637919233403</v>
      </c>
      <c r="Q645">
        <f t="shared" si="235"/>
        <v>463.1145200531829</v>
      </c>
      <c r="R645">
        <f t="shared" si="236"/>
        <v>7.1145200531829005</v>
      </c>
      <c r="S645" s="10">
        <f t="shared" si="229"/>
        <v>23.677324453182901</v>
      </c>
      <c r="T645" s="4">
        <f t="shared" si="237"/>
        <v>19.643999999999998</v>
      </c>
      <c r="U645" s="4">
        <f t="shared" si="238"/>
        <v>6.3200000000001214E-2</v>
      </c>
      <c r="V645" s="4">
        <f t="shared" si="230"/>
        <v>19.670000000000002</v>
      </c>
      <c r="W645" s="4">
        <f t="shared" si="231"/>
        <v>19.79</v>
      </c>
      <c r="X645" s="4">
        <f t="shared" si="232"/>
        <v>19.54</v>
      </c>
      <c r="Y645" s="4">
        <f t="shared" si="239"/>
        <v>0.25</v>
      </c>
      <c r="Z645" s="2">
        <f>ROW()</f>
        <v>645</v>
      </c>
      <c r="AA645" t="b">
        <f t="shared" si="240"/>
        <v>1</v>
      </c>
      <c r="AB645" s="4">
        <f t="shared" si="233"/>
        <v>19.690000000000001</v>
      </c>
      <c r="AC645" s="4" t="e">
        <f t="shared" si="241"/>
        <v>#N/A</v>
      </c>
      <c r="AD645" t="b">
        <f t="shared" si="242"/>
        <v>1</v>
      </c>
      <c r="AE645" s="2">
        <v>2</v>
      </c>
      <c r="AF645" s="4">
        <f t="shared" si="243"/>
        <v>-0.125</v>
      </c>
      <c r="AG645" s="4">
        <f t="shared" si="244"/>
        <v>0.125</v>
      </c>
      <c r="AH645" s="4">
        <f t="shared" si="249"/>
        <v>0.14916666666666631</v>
      </c>
      <c r="AI645" s="4" t="e">
        <f t="shared" si="245"/>
        <v>#N/A</v>
      </c>
      <c r="AJ645" s="2" t="str">
        <f t="shared" si="246"/>
        <v>August</v>
      </c>
      <c r="AK645" s="2" t="str">
        <f t="shared" si="247"/>
        <v>04</v>
      </c>
      <c r="AL645" s="81">
        <f t="shared" si="248"/>
        <v>4.4271759259259262</v>
      </c>
      <c r="AM645" s="81">
        <f>IF(AJ645='1Month'!$A$3,AL645,NA())</f>
        <v>4.4271759259259262</v>
      </c>
    </row>
    <row r="646" spans="1:39">
      <c r="A646" s="76">
        <v>43316</v>
      </c>
      <c r="B646" s="67">
        <v>0.43064814814814811</v>
      </c>
      <c r="C646" s="77">
        <v>43316</v>
      </c>
      <c r="D646" s="67">
        <v>0.13898148148148148</v>
      </c>
      <c r="E646" s="68">
        <v>10.3</v>
      </c>
      <c r="F646" s="68">
        <v>4.9400000000000004</v>
      </c>
      <c r="G646" s="69">
        <v>19.760000000000002</v>
      </c>
      <c r="I646" s="69">
        <v>-85.8</v>
      </c>
      <c r="J646" s="69">
        <v>44.51</v>
      </c>
      <c r="K646" s="70">
        <v>53.7</v>
      </c>
      <c r="L646" s="4">
        <f t="shared" si="225"/>
        <v>19.650000000000002</v>
      </c>
      <c r="M646" s="80">
        <f t="shared" si="226"/>
        <v>43316.430648148147</v>
      </c>
      <c r="N646">
        <f t="shared" si="227"/>
        <v>2458334.5</v>
      </c>
      <c r="O646">
        <f t="shared" si="228"/>
        <v>10.335555555555555</v>
      </c>
      <c r="P646">
        <f t="shared" si="234"/>
        <v>0.18588637919233403</v>
      </c>
      <c r="Q646">
        <f t="shared" si="235"/>
        <v>463.19808154562458</v>
      </c>
      <c r="R646">
        <f t="shared" si="236"/>
        <v>7.198081545624575</v>
      </c>
      <c r="S646" s="10">
        <f t="shared" si="229"/>
        <v>23.760885945624576</v>
      </c>
      <c r="T646" s="4">
        <f t="shared" si="237"/>
        <v>19.592000000000002</v>
      </c>
      <c r="U646" s="4">
        <f t="shared" si="238"/>
        <v>6.2400000000000941E-2</v>
      </c>
      <c r="V646" s="4">
        <f t="shared" si="230"/>
        <v>19.62</v>
      </c>
      <c r="W646" s="4">
        <f t="shared" si="231"/>
        <v>19.75</v>
      </c>
      <c r="X646" s="4">
        <f t="shared" si="232"/>
        <v>19.490000000000002</v>
      </c>
      <c r="Y646" s="4">
        <f t="shared" si="239"/>
        <v>0.25999999999999801</v>
      </c>
      <c r="Z646" s="2">
        <f>ROW()</f>
        <v>646</v>
      </c>
      <c r="AA646" t="b">
        <f t="shared" si="240"/>
        <v>1</v>
      </c>
      <c r="AB646" s="4">
        <f t="shared" si="233"/>
        <v>19.650000000000002</v>
      </c>
      <c r="AC646" s="4" t="e">
        <f t="shared" si="241"/>
        <v>#N/A</v>
      </c>
      <c r="AD646" t="b">
        <f t="shared" si="242"/>
        <v>1</v>
      </c>
      <c r="AE646" s="2">
        <v>2</v>
      </c>
      <c r="AF646" s="4">
        <f t="shared" si="243"/>
        <v>-0.12999999999999901</v>
      </c>
      <c r="AG646" s="4">
        <f t="shared" si="244"/>
        <v>0.12999999999999901</v>
      </c>
      <c r="AH646" s="4">
        <f t="shared" si="249"/>
        <v>0.15499999999999994</v>
      </c>
      <c r="AI646" s="4" t="e">
        <f t="shared" si="245"/>
        <v>#N/A</v>
      </c>
      <c r="AJ646" s="2" t="str">
        <f t="shared" si="246"/>
        <v>August</v>
      </c>
      <c r="AK646" s="2" t="str">
        <f t="shared" si="247"/>
        <v>04</v>
      </c>
      <c r="AL646" s="81">
        <f t="shared" si="248"/>
        <v>4.4306481481481477</v>
      </c>
      <c r="AM646" s="81">
        <f>IF(AJ646='1Month'!$A$3,AL646,NA())</f>
        <v>4.4306481481481477</v>
      </c>
    </row>
    <row r="647" spans="1:39">
      <c r="A647" s="76">
        <v>43316</v>
      </c>
      <c r="B647" s="67">
        <v>0.43412037037037038</v>
      </c>
      <c r="C647" s="77">
        <v>43316</v>
      </c>
      <c r="D647" s="67">
        <v>0.14245370370370369</v>
      </c>
      <c r="E647" s="68">
        <v>10.3</v>
      </c>
      <c r="F647" s="68">
        <v>4.9400000000000004</v>
      </c>
      <c r="G647" s="69">
        <v>19.7</v>
      </c>
      <c r="I647" s="69">
        <v>-85.8</v>
      </c>
      <c r="J647" s="69">
        <v>45.41</v>
      </c>
      <c r="K647" s="70">
        <v>53.6</v>
      </c>
      <c r="L647" s="4">
        <f t="shared" si="225"/>
        <v>19.59</v>
      </c>
      <c r="M647" s="80">
        <f t="shared" si="226"/>
        <v>43316.434120370373</v>
      </c>
      <c r="N647">
        <f t="shared" si="227"/>
        <v>2458334.5</v>
      </c>
      <c r="O647">
        <f t="shared" si="228"/>
        <v>10.418888888888889</v>
      </c>
      <c r="P647">
        <f t="shared" si="234"/>
        <v>0.18588637919233403</v>
      </c>
      <c r="Q647">
        <f t="shared" si="235"/>
        <v>463.28164303806625</v>
      </c>
      <c r="R647">
        <f t="shared" si="236"/>
        <v>7.2816430380662496</v>
      </c>
      <c r="S647" s="10">
        <f t="shared" si="229"/>
        <v>23.844447438066251</v>
      </c>
      <c r="T647" s="4">
        <f t="shared" si="237"/>
        <v>19.542000000000002</v>
      </c>
      <c r="U647" s="4">
        <f t="shared" si="238"/>
        <v>6.2400000000000233E-2</v>
      </c>
      <c r="V647" s="4">
        <f t="shared" si="230"/>
        <v>19.564999999999998</v>
      </c>
      <c r="W647" s="4">
        <f t="shared" si="231"/>
        <v>19.690000000000001</v>
      </c>
      <c r="X647" s="4">
        <f t="shared" si="232"/>
        <v>19.440000000000001</v>
      </c>
      <c r="Y647" s="4">
        <f t="shared" si="239"/>
        <v>0.25</v>
      </c>
      <c r="Z647" s="2">
        <f>ROW()</f>
        <v>647</v>
      </c>
      <c r="AA647" t="b">
        <f t="shared" si="240"/>
        <v>1</v>
      </c>
      <c r="AB647" s="4">
        <f t="shared" si="233"/>
        <v>19.59</v>
      </c>
      <c r="AC647" s="4" t="e">
        <f t="shared" si="241"/>
        <v>#N/A</v>
      </c>
      <c r="AD647" t="b">
        <f t="shared" si="242"/>
        <v>1</v>
      </c>
      <c r="AE647" s="2">
        <v>2</v>
      </c>
      <c r="AF647" s="4">
        <f t="shared" si="243"/>
        <v>-0.125</v>
      </c>
      <c r="AG647" s="4">
        <f t="shared" si="244"/>
        <v>0.125</v>
      </c>
      <c r="AH647" s="4">
        <f t="shared" si="249"/>
        <v>0.15999999999999984</v>
      </c>
      <c r="AI647" s="4" t="e">
        <f t="shared" si="245"/>
        <v>#N/A</v>
      </c>
      <c r="AJ647" s="2" t="str">
        <f t="shared" si="246"/>
        <v>August</v>
      </c>
      <c r="AK647" s="2" t="str">
        <f t="shared" si="247"/>
        <v>04</v>
      </c>
      <c r="AL647" s="81">
        <f t="shared" si="248"/>
        <v>4.43412037037037</v>
      </c>
      <c r="AM647" s="81">
        <f>IF(AJ647='1Month'!$A$3,AL647,NA())</f>
        <v>4.43412037037037</v>
      </c>
    </row>
    <row r="648" spans="1:39">
      <c r="A648" s="76">
        <v>43316</v>
      </c>
      <c r="B648" s="67">
        <v>0.43759259259259259</v>
      </c>
      <c r="C648" s="77">
        <v>43316</v>
      </c>
      <c r="D648" s="67">
        <v>0.14592592592592593</v>
      </c>
      <c r="E648" s="68">
        <v>10.3</v>
      </c>
      <c r="F648" s="68">
        <v>4.9400000000000004</v>
      </c>
      <c r="G648" s="69">
        <v>19.649999999999999</v>
      </c>
      <c r="I648" s="69">
        <v>-85.9</v>
      </c>
      <c r="J648" s="69">
        <v>46.301000000000002</v>
      </c>
      <c r="K648" s="70">
        <v>53.6</v>
      </c>
      <c r="L648" s="4">
        <f t="shared" si="225"/>
        <v>19.54</v>
      </c>
      <c r="M648" s="80">
        <f t="shared" si="226"/>
        <v>43316.437592592592</v>
      </c>
      <c r="N648">
        <f t="shared" si="227"/>
        <v>2458334.5</v>
      </c>
      <c r="O648">
        <f t="shared" si="228"/>
        <v>10.502222222222223</v>
      </c>
      <c r="P648">
        <f t="shared" si="234"/>
        <v>0.18588637919233403</v>
      </c>
      <c r="Q648">
        <f t="shared" si="235"/>
        <v>463.36520453050792</v>
      </c>
      <c r="R648">
        <f t="shared" si="236"/>
        <v>7.3652045305079241</v>
      </c>
      <c r="S648" s="10">
        <f t="shared" si="229"/>
        <v>23.928008930507925</v>
      </c>
      <c r="T648" s="4">
        <f t="shared" si="237"/>
        <v>19.488</v>
      </c>
      <c r="U648" s="4">
        <f t="shared" si="238"/>
        <v>6.2400000000000233E-2</v>
      </c>
      <c r="V648" s="4">
        <f t="shared" si="230"/>
        <v>19.515000000000001</v>
      </c>
      <c r="W648" s="4">
        <f t="shared" si="231"/>
        <v>19.650000000000002</v>
      </c>
      <c r="X648" s="4">
        <f t="shared" si="232"/>
        <v>19.38</v>
      </c>
      <c r="Y648" s="4">
        <f t="shared" si="239"/>
        <v>0.27000000000000313</v>
      </c>
      <c r="Z648" s="2">
        <f>ROW()</f>
        <v>648</v>
      </c>
      <c r="AA648" t="b">
        <f t="shared" si="240"/>
        <v>1</v>
      </c>
      <c r="AB648" s="4">
        <f t="shared" si="233"/>
        <v>19.54</v>
      </c>
      <c r="AC648" s="4" t="e">
        <f t="shared" si="241"/>
        <v>#N/A</v>
      </c>
      <c r="AD648" t="b">
        <f t="shared" si="242"/>
        <v>1</v>
      </c>
      <c r="AE648" s="2">
        <v>2</v>
      </c>
      <c r="AF648" s="4">
        <f t="shared" si="243"/>
        <v>-0.13500000000000156</v>
      </c>
      <c r="AG648" s="4">
        <f t="shared" si="244"/>
        <v>0.13500000000000156</v>
      </c>
      <c r="AH648" s="4">
        <f t="shared" si="249"/>
        <v>0.16666666666666638</v>
      </c>
      <c r="AI648" s="4" t="e">
        <f t="shared" si="245"/>
        <v>#N/A</v>
      </c>
      <c r="AJ648" s="2" t="str">
        <f t="shared" si="246"/>
        <v>August</v>
      </c>
      <c r="AK648" s="2" t="str">
        <f t="shared" si="247"/>
        <v>04</v>
      </c>
      <c r="AL648" s="81">
        <f t="shared" si="248"/>
        <v>4.4375925925925923</v>
      </c>
      <c r="AM648" s="81">
        <f>IF(AJ648='1Month'!$A$3,AL648,NA())</f>
        <v>4.4375925925925923</v>
      </c>
    </row>
    <row r="649" spans="1:39">
      <c r="A649" s="76">
        <v>43316</v>
      </c>
      <c r="B649" s="67">
        <v>0.4410648148148148</v>
      </c>
      <c r="C649" s="77">
        <v>43316</v>
      </c>
      <c r="D649" s="67">
        <v>0.14939814814814814</v>
      </c>
      <c r="E649" s="68">
        <v>9.9</v>
      </c>
      <c r="F649" s="68">
        <v>4.9400000000000004</v>
      </c>
      <c r="G649" s="69">
        <v>19.600000000000001</v>
      </c>
      <c r="I649" s="69">
        <v>-85.9</v>
      </c>
      <c r="J649" s="69">
        <v>47.183</v>
      </c>
      <c r="K649" s="70">
        <v>53.6</v>
      </c>
      <c r="L649" s="4">
        <f t="shared" si="225"/>
        <v>19.490000000000002</v>
      </c>
      <c r="M649" s="80">
        <f t="shared" si="226"/>
        <v>43316.441064814811</v>
      </c>
      <c r="N649">
        <f t="shared" si="227"/>
        <v>2458334.5</v>
      </c>
      <c r="O649">
        <f t="shared" si="228"/>
        <v>10.585555555555555</v>
      </c>
      <c r="P649">
        <f t="shared" si="234"/>
        <v>0.18588637919233403</v>
      </c>
      <c r="Q649">
        <f t="shared" si="235"/>
        <v>463.4487660229496</v>
      </c>
      <c r="R649">
        <f t="shared" si="236"/>
        <v>7.4487660229495987</v>
      </c>
      <c r="S649" s="10">
        <f t="shared" si="229"/>
        <v>1.1570422949598758E-2</v>
      </c>
      <c r="T649" s="4">
        <f t="shared" si="237"/>
        <v>19.43</v>
      </c>
      <c r="U649" s="4">
        <f t="shared" si="238"/>
        <v>7.2000000000000591E-2</v>
      </c>
      <c r="V649" s="4">
        <f t="shared" si="230"/>
        <v>19.465000000000003</v>
      </c>
      <c r="W649" s="4">
        <f t="shared" si="231"/>
        <v>19.59</v>
      </c>
      <c r="X649" s="4">
        <f t="shared" si="232"/>
        <v>19.3</v>
      </c>
      <c r="Y649" s="4">
        <f t="shared" si="239"/>
        <v>0.28999999999999915</v>
      </c>
      <c r="Z649" s="2">
        <f>ROW()</f>
        <v>649</v>
      </c>
      <c r="AA649" t="b">
        <f t="shared" si="240"/>
        <v>1</v>
      </c>
      <c r="AB649" s="4">
        <f t="shared" si="233"/>
        <v>19.490000000000002</v>
      </c>
      <c r="AC649" s="4" t="e">
        <f t="shared" si="241"/>
        <v>#N/A</v>
      </c>
      <c r="AD649" t="b">
        <f t="shared" si="242"/>
        <v>1</v>
      </c>
      <c r="AE649" s="2">
        <v>2</v>
      </c>
      <c r="AF649" s="4">
        <f t="shared" si="243"/>
        <v>-0.14499999999999957</v>
      </c>
      <c r="AG649" s="4">
        <f t="shared" si="244"/>
        <v>0.14499999999999957</v>
      </c>
      <c r="AH649" s="4">
        <f t="shared" si="249"/>
        <v>0.20847222222222181</v>
      </c>
      <c r="AI649" s="4" t="e">
        <f t="shared" si="245"/>
        <v>#N/A</v>
      </c>
      <c r="AJ649" s="2" t="str">
        <f t="shared" si="246"/>
        <v>August</v>
      </c>
      <c r="AK649" s="2" t="str">
        <f t="shared" si="247"/>
        <v>04</v>
      </c>
      <c r="AL649" s="81">
        <f t="shared" si="248"/>
        <v>4.4410648148148146</v>
      </c>
      <c r="AM649" s="81">
        <f>IF(AJ649='1Month'!$A$3,AL649,NA())</f>
        <v>4.4410648148148146</v>
      </c>
    </row>
    <row r="650" spans="1:39">
      <c r="A650" s="76">
        <v>43316</v>
      </c>
      <c r="B650" s="67">
        <v>0.44453703703703701</v>
      </c>
      <c r="C650" s="77">
        <v>43316</v>
      </c>
      <c r="D650" s="67">
        <v>0.15287037037037035</v>
      </c>
      <c r="E650" s="68">
        <v>9.9</v>
      </c>
      <c r="F650" s="68">
        <v>4.9400000000000004</v>
      </c>
      <c r="G650" s="69">
        <v>19.55</v>
      </c>
      <c r="I650" s="69">
        <v>-85.9</v>
      </c>
      <c r="J650" s="69">
        <v>48.055999999999997</v>
      </c>
      <c r="K650" s="70">
        <v>53.5</v>
      </c>
      <c r="L650" s="4">
        <f t="shared" si="225"/>
        <v>19.440000000000001</v>
      </c>
      <c r="M650" s="80">
        <f t="shared" si="226"/>
        <v>43316.444537037038</v>
      </c>
      <c r="N650">
        <f t="shared" si="227"/>
        <v>2458334.5</v>
      </c>
      <c r="O650">
        <f t="shared" si="228"/>
        <v>10.668888888888889</v>
      </c>
      <c r="P650">
        <f t="shared" si="234"/>
        <v>0.18588637919233403</v>
      </c>
      <c r="Q650">
        <f t="shared" si="235"/>
        <v>463.53232751539122</v>
      </c>
      <c r="R650">
        <f t="shared" si="236"/>
        <v>7.5323275153912164</v>
      </c>
      <c r="S650" s="10">
        <f t="shared" si="229"/>
        <v>9.5131915391216459E-2</v>
      </c>
      <c r="T650" s="4">
        <f t="shared" si="237"/>
        <v>19.369999999999997</v>
      </c>
      <c r="U650" s="4">
        <f t="shared" si="238"/>
        <v>8.0000000000000432E-2</v>
      </c>
      <c r="V650" s="4">
        <f t="shared" si="230"/>
        <v>19.41</v>
      </c>
      <c r="W650" s="4">
        <f t="shared" si="231"/>
        <v>19.54</v>
      </c>
      <c r="X650" s="4">
        <f t="shared" si="232"/>
        <v>19.240000000000002</v>
      </c>
      <c r="Y650" s="4">
        <f t="shared" si="239"/>
        <v>0.29999999999999716</v>
      </c>
      <c r="Z650" s="2">
        <f>ROW()</f>
        <v>650</v>
      </c>
      <c r="AA650" t="b">
        <f t="shared" si="240"/>
        <v>1</v>
      </c>
      <c r="AB650" s="4">
        <f t="shared" si="233"/>
        <v>19.440000000000001</v>
      </c>
      <c r="AC650" s="4" t="e">
        <f t="shared" si="241"/>
        <v>#N/A</v>
      </c>
      <c r="AD650" t="b">
        <f t="shared" si="242"/>
        <v>1</v>
      </c>
      <c r="AE650" s="2">
        <v>2</v>
      </c>
      <c r="AF650" s="4">
        <f t="shared" si="243"/>
        <v>-0.14999999999999858</v>
      </c>
      <c r="AG650" s="4">
        <f t="shared" si="244"/>
        <v>0.14999999999999858</v>
      </c>
      <c r="AH650" s="4">
        <f t="shared" si="249"/>
        <v>0.28333333333333233</v>
      </c>
      <c r="AI650" s="4" t="e">
        <f t="shared" si="245"/>
        <v>#N/A</v>
      </c>
      <c r="AJ650" s="2" t="str">
        <f t="shared" si="246"/>
        <v>August</v>
      </c>
      <c r="AK650" s="2" t="str">
        <f t="shared" si="247"/>
        <v>04</v>
      </c>
      <c r="AL650" s="81">
        <f t="shared" si="248"/>
        <v>4.444537037037037</v>
      </c>
      <c r="AM650" s="81">
        <f>IF(AJ650='1Month'!$A$3,AL650,NA())</f>
        <v>4.444537037037037</v>
      </c>
    </row>
    <row r="651" spans="1:39">
      <c r="A651" s="76">
        <v>43316</v>
      </c>
      <c r="B651" s="67">
        <v>0.44800925925925927</v>
      </c>
      <c r="C651" s="77">
        <v>43316</v>
      </c>
      <c r="D651" s="67">
        <v>0.15634259259259259</v>
      </c>
      <c r="E651" s="68">
        <v>9.9</v>
      </c>
      <c r="F651" s="68">
        <v>4.9400000000000004</v>
      </c>
      <c r="G651" s="69">
        <v>19.489999999999998</v>
      </c>
      <c r="I651" s="69">
        <v>-86</v>
      </c>
      <c r="J651" s="69">
        <v>48.917999999999999</v>
      </c>
      <c r="K651" s="70">
        <v>53.5</v>
      </c>
      <c r="L651" s="4">
        <f t="shared" si="225"/>
        <v>19.38</v>
      </c>
      <c r="M651" s="80">
        <f t="shared" si="226"/>
        <v>43316.448009259257</v>
      </c>
      <c r="N651">
        <f t="shared" si="227"/>
        <v>2458334.5</v>
      </c>
      <c r="O651">
        <f t="shared" si="228"/>
        <v>10.752222222222223</v>
      </c>
      <c r="P651">
        <f t="shared" si="234"/>
        <v>0.18588637919233403</v>
      </c>
      <c r="Q651">
        <f t="shared" si="235"/>
        <v>463.61588900783289</v>
      </c>
      <c r="R651">
        <f t="shared" si="236"/>
        <v>7.6158890078328909</v>
      </c>
      <c r="S651" s="10">
        <f t="shared" si="229"/>
        <v>0.178693407832891</v>
      </c>
      <c r="T651" s="4">
        <f t="shared" si="237"/>
        <v>19.304000000000002</v>
      </c>
      <c r="U651" s="4">
        <f t="shared" si="238"/>
        <v>8.4799999999999903E-2</v>
      </c>
      <c r="V651" s="4">
        <f t="shared" si="230"/>
        <v>19.34</v>
      </c>
      <c r="W651" s="4">
        <f t="shared" si="231"/>
        <v>19.490000000000002</v>
      </c>
      <c r="X651" s="4">
        <f t="shared" si="232"/>
        <v>19.16</v>
      </c>
      <c r="Y651" s="4">
        <f t="shared" si="239"/>
        <v>0.33000000000000185</v>
      </c>
      <c r="Z651" s="2">
        <f>ROW()</f>
        <v>651</v>
      </c>
      <c r="AA651" t="b">
        <f t="shared" si="240"/>
        <v>1</v>
      </c>
      <c r="AB651" s="4">
        <f t="shared" si="233"/>
        <v>19.38</v>
      </c>
      <c r="AC651" s="4" t="e">
        <f t="shared" si="241"/>
        <v>#N/A</v>
      </c>
      <c r="AD651" t="b">
        <f t="shared" si="242"/>
        <v>1</v>
      </c>
      <c r="AE651" s="2">
        <v>2</v>
      </c>
      <c r="AF651" s="4">
        <f t="shared" si="243"/>
        <v>-0.16500000000000092</v>
      </c>
      <c r="AG651" s="4">
        <f t="shared" si="244"/>
        <v>0.16500000000000092</v>
      </c>
      <c r="AH651" s="4">
        <f t="shared" si="249"/>
        <v>0.38833333333333303</v>
      </c>
      <c r="AI651" s="4" t="e">
        <f t="shared" si="245"/>
        <v>#N/A</v>
      </c>
      <c r="AJ651" s="2" t="str">
        <f t="shared" si="246"/>
        <v>August</v>
      </c>
      <c r="AK651" s="2" t="str">
        <f t="shared" si="247"/>
        <v>04</v>
      </c>
      <c r="AL651" s="81">
        <f t="shared" si="248"/>
        <v>4.4480092592592593</v>
      </c>
      <c r="AM651" s="81">
        <f>IF(AJ651='1Month'!$A$3,AL651,NA())</f>
        <v>4.4480092592592593</v>
      </c>
    </row>
    <row r="652" spans="1:39">
      <c r="A652" s="76">
        <v>43316</v>
      </c>
      <c r="B652" s="67">
        <v>0.45148148148148143</v>
      </c>
      <c r="C652" s="77">
        <v>43316</v>
      </c>
      <c r="D652" s="67">
        <v>0.15981481481481483</v>
      </c>
      <c r="E652" s="68">
        <v>9.9</v>
      </c>
      <c r="F652" s="68">
        <v>4.9400000000000004</v>
      </c>
      <c r="G652" s="69">
        <v>19.41</v>
      </c>
      <c r="I652" s="69">
        <v>-86</v>
      </c>
      <c r="J652" s="69">
        <v>49.768999999999998</v>
      </c>
      <c r="K652" s="70">
        <v>53.5</v>
      </c>
      <c r="L652" s="4">
        <f t="shared" si="225"/>
        <v>19.3</v>
      </c>
      <c r="M652" s="80">
        <f t="shared" si="226"/>
        <v>43316.451481481483</v>
      </c>
      <c r="N652">
        <f t="shared" si="227"/>
        <v>2458334.5</v>
      </c>
      <c r="O652">
        <f t="shared" si="228"/>
        <v>10.835555555555555</v>
      </c>
      <c r="P652">
        <f t="shared" si="234"/>
        <v>0.18588637919233403</v>
      </c>
      <c r="Q652">
        <f t="shared" si="235"/>
        <v>463.69945050027457</v>
      </c>
      <c r="R652">
        <f t="shared" si="236"/>
        <v>7.6994505002745655</v>
      </c>
      <c r="S652" s="10">
        <f t="shared" si="229"/>
        <v>0.26225490027456555</v>
      </c>
      <c r="T652" s="4">
        <f t="shared" si="237"/>
        <v>19.163999999999998</v>
      </c>
      <c r="U652" s="4">
        <f t="shared" si="238"/>
        <v>0.17120000000000032</v>
      </c>
      <c r="V652" s="4">
        <f t="shared" si="230"/>
        <v>19.270000000000003</v>
      </c>
      <c r="W652" s="4">
        <f t="shared" si="231"/>
        <v>19.440000000000001</v>
      </c>
      <c r="X652" s="4">
        <f t="shared" si="232"/>
        <v>18.740000000000002</v>
      </c>
      <c r="Y652" s="4">
        <f t="shared" si="239"/>
        <v>0.69999999999999929</v>
      </c>
      <c r="Z652" s="2">
        <f>ROW()</f>
        <v>652</v>
      </c>
      <c r="AA652" t="b">
        <f t="shared" si="240"/>
        <v>1</v>
      </c>
      <c r="AB652" s="4">
        <f t="shared" si="233"/>
        <v>19.3</v>
      </c>
      <c r="AC652" s="4" t="e">
        <f t="shared" si="241"/>
        <v>#N/A</v>
      </c>
      <c r="AD652" t="b">
        <f t="shared" si="242"/>
        <v>1</v>
      </c>
      <c r="AE652" s="2">
        <v>2</v>
      </c>
      <c r="AF652" s="4">
        <f t="shared" si="243"/>
        <v>-0.34999999999999964</v>
      </c>
      <c r="AG652" s="4">
        <f t="shared" si="244"/>
        <v>0.34999999999999964</v>
      </c>
      <c r="AH652" s="4">
        <f t="shared" si="249"/>
        <v>0.50444444444444514</v>
      </c>
      <c r="AI652" s="4" t="e">
        <f t="shared" si="245"/>
        <v>#N/A</v>
      </c>
      <c r="AJ652" s="2" t="str">
        <f t="shared" si="246"/>
        <v>August</v>
      </c>
      <c r="AK652" s="2" t="str">
        <f t="shared" si="247"/>
        <v>04</v>
      </c>
      <c r="AL652" s="81">
        <f t="shared" si="248"/>
        <v>4.4514814814814816</v>
      </c>
      <c r="AM652" s="81">
        <f>IF(AJ652='1Month'!$A$3,AL652,NA())</f>
        <v>4.4514814814814816</v>
      </c>
    </row>
    <row r="653" spans="1:39">
      <c r="A653" s="76">
        <v>43316</v>
      </c>
      <c r="B653" s="67">
        <v>0.45495370370370369</v>
      </c>
      <c r="C653" s="77">
        <v>43316</v>
      </c>
      <c r="D653" s="67">
        <v>0.16328703703703704</v>
      </c>
      <c r="E653" s="68">
        <v>9.9</v>
      </c>
      <c r="F653" s="68">
        <v>4.9400000000000004</v>
      </c>
      <c r="G653" s="69">
        <v>19.350000000000001</v>
      </c>
      <c r="I653" s="69">
        <v>-86.1</v>
      </c>
      <c r="J653" s="69">
        <v>50.607999999999997</v>
      </c>
      <c r="K653" s="70">
        <v>53.4</v>
      </c>
      <c r="L653" s="4">
        <f t="shared" ref="L653:L716" si="250">G653-$AB$8</f>
        <v>19.240000000000002</v>
      </c>
      <c r="M653" s="80">
        <f t="shared" ref="M653:M716" si="251">A653+B653</f>
        <v>43316.454953703702</v>
      </c>
      <c r="N653">
        <f t="shared" ref="N653:N716" si="252">A653+2415018.5</f>
        <v>2458334.5</v>
      </c>
      <c r="O653">
        <f t="shared" ref="O653:O716" si="253">(B653-INT(B653))*24</f>
        <v>10.918888888888889</v>
      </c>
      <c r="P653">
        <f t="shared" si="234"/>
        <v>0.18588637919233403</v>
      </c>
      <c r="Q653">
        <f t="shared" si="235"/>
        <v>463.78301199271624</v>
      </c>
      <c r="R653">
        <f t="shared" si="236"/>
        <v>7.78301199271624</v>
      </c>
      <c r="S653" s="10">
        <f t="shared" ref="S653:S716" si="254">IF(R653+($AB$6/15)&gt;=0,(R653+($AB$6/15)),(R653+($AB$6/15)+24))</f>
        <v>0.3458163927162401</v>
      </c>
      <c r="T653" s="4">
        <f t="shared" si="237"/>
        <v>18.957999999999998</v>
      </c>
      <c r="U653" s="4">
        <f t="shared" si="238"/>
        <v>0.33040000000000019</v>
      </c>
      <c r="V653" s="4">
        <f t="shared" ref="V653:V716" si="255">MEDIAN(L651:L656)</f>
        <v>19.200000000000003</v>
      </c>
      <c r="W653" s="4">
        <f t="shared" ref="W653:W716" si="256">MAX(L651:L656)</f>
        <v>19.38</v>
      </c>
      <c r="X653" s="4">
        <f t="shared" ref="X653:X716" si="257">MIN(L651:L656)</f>
        <v>18.350000000000001</v>
      </c>
      <c r="Y653" s="4">
        <f t="shared" si="239"/>
        <v>1.0299999999999976</v>
      </c>
      <c r="Z653" s="2">
        <f>ROW()</f>
        <v>653</v>
      </c>
      <c r="AA653" t="b">
        <f t="shared" si="240"/>
        <v>1</v>
      </c>
      <c r="AB653" s="4">
        <f t="shared" ref="AB653:AB716" si="258">IF(AA653,L653,NA())</f>
        <v>19.240000000000002</v>
      </c>
      <c r="AC653" s="4" t="e">
        <f t="shared" si="241"/>
        <v>#N/A</v>
      </c>
      <c r="AD653" t="b">
        <f t="shared" si="242"/>
        <v>1</v>
      </c>
      <c r="AE653" s="2">
        <v>2</v>
      </c>
      <c r="AF653" s="4">
        <f t="shared" si="243"/>
        <v>-0.51499999999999879</v>
      </c>
      <c r="AG653" s="4">
        <f t="shared" si="244"/>
        <v>0.51499999999999879</v>
      </c>
      <c r="AH653" s="4">
        <f t="shared" si="249"/>
        <v>0.59416666666666662</v>
      </c>
      <c r="AI653" s="4" t="e">
        <f t="shared" si="245"/>
        <v>#N/A</v>
      </c>
      <c r="AJ653" s="2" t="str">
        <f t="shared" si="246"/>
        <v>August</v>
      </c>
      <c r="AK653" s="2" t="str">
        <f t="shared" si="247"/>
        <v>04</v>
      </c>
      <c r="AL653" s="81">
        <f t="shared" si="248"/>
        <v>4.4549537037037039</v>
      </c>
      <c r="AM653" s="81">
        <f>IF(AJ653='1Month'!$A$3,AL653,NA())</f>
        <v>4.4549537037037039</v>
      </c>
    </row>
    <row r="654" spans="1:39">
      <c r="A654" s="76">
        <v>43316</v>
      </c>
      <c r="B654" s="67">
        <v>0.45842592592592596</v>
      </c>
      <c r="C654" s="77">
        <v>43316</v>
      </c>
      <c r="D654" s="67">
        <v>0.16675925925925927</v>
      </c>
      <c r="E654" s="68">
        <v>9.9</v>
      </c>
      <c r="F654" s="68">
        <v>4.9400000000000004</v>
      </c>
      <c r="G654" s="69">
        <v>19.27</v>
      </c>
      <c r="I654" s="69">
        <v>-86.1</v>
      </c>
      <c r="J654" s="69">
        <v>51.433999999999997</v>
      </c>
      <c r="K654" s="70">
        <v>53.4</v>
      </c>
      <c r="L654" s="4">
        <f t="shared" si="250"/>
        <v>19.16</v>
      </c>
      <c r="M654" s="80">
        <f t="shared" si="251"/>
        <v>43316.458425925928</v>
      </c>
      <c r="N654">
        <f t="shared" si="252"/>
        <v>2458334.5</v>
      </c>
      <c r="O654">
        <f t="shared" si="253"/>
        <v>11.002222222222223</v>
      </c>
      <c r="P654">
        <f t="shared" ref="P654:P717" si="259">(N654-2451545)/36525</f>
        <v>0.18588637919233403</v>
      </c>
      <c r="Q654">
        <f t="shared" ref="Q654:Q717" si="260">6.697374558+(2400.051336*P654)+(0.000025862*(P654^2))+(O654*1.0027379093)</f>
        <v>463.86657348515791</v>
      </c>
      <c r="R654">
        <f t="shared" ref="R654:R717" si="261">ABS(Q654)-(INT(ABS(Q654)/24)*24)</f>
        <v>7.8665734851579145</v>
      </c>
      <c r="S654" s="10">
        <f t="shared" si="254"/>
        <v>0.42937788515791464</v>
      </c>
      <c r="T654" s="4">
        <f t="shared" ref="T654:T717" si="262">AVERAGE(L653:L657)</f>
        <v>18.712</v>
      </c>
      <c r="U654" s="4">
        <f t="shared" ref="U654:U717" si="263">AVEDEV(L653:L657)</f>
        <v>0.40160000000000051</v>
      </c>
      <c r="V654" s="4">
        <f t="shared" si="255"/>
        <v>18.950000000000003</v>
      </c>
      <c r="W654" s="4">
        <f t="shared" si="256"/>
        <v>19.3</v>
      </c>
      <c r="X654" s="4">
        <f t="shared" si="257"/>
        <v>18.07</v>
      </c>
      <c r="Y654" s="4">
        <f t="shared" ref="Y654:Y717" si="264">W654-X654</f>
        <v>1.2300000000000004</v>
      </c>
      <c r="Z654" s="2">
        <f>ROW()</f>
        <v>654</v>
      </c>
      <c r="AA654" t="b">
        <f t="shared" ref="AA654:AA717" si="265">J654&gt;$AB$5</f>
        <v>1</v>
      </c>
      <c r="AB654" s="4">
        <f t="shared" si="258"/>
        <v>19.16</v>
      </c>
      <c r="AC654" s="4" t="e">
        <f t="shared" ref="AC654:AC717" si="266">IF(D654&lt;0.001,K654/100,NA())</f>
        <v>#N/A</v>
      </c>
      <c r="AD654" t="b">
        <f t="shared" ref="AD654:AD717" si="267">OR(AA652:AA657)</f>
        <v>1</v>
      </c>
      <c r="AE654" s="2">
        <v>2</v>
      </c>
      <c r="AF654" s="4">
        <f t="shared" ref="AF654:AF717" si="268">-Y654/2</f>
        <v>-0.61500000000000021</v>
      </c>
      <c r="AG654" s="4">
        <f t="shared" ref="AG654:AG717" si="269">Y654/2</f>
        <v>0.61500000000000021</v>
      </c>
      <c r="AH654" s="4">
        <f t="shared" si="249"/>
        <v>0.65819444444444508</v>
      </c>
      <c r="AI654" s="4" t="e">
        <f t="shared" ref="AI654:AI717" si="270">IF(D654&lt;0.001,0.1,NA())</f>
        <v>#N/A</v>
      </c>
      <c r="AJ654" s="2" t="str">
        <f t="shared" ref="AJ654:AJ717" si="271">TEXT(A654,"mmmm")</f>
        <v>August</v>
      </c>
      <c r="AK654" s="2" t="str">
        <f t="shared" ref="AK654:AK717" si="272">TEXT(A654,"dd")</f>
        <v>04</v>
      </c>
      <c r="AL654" s="81">
        <f t="shared" ref="AL654:AL717" si="273">AK654+B654</f>
        <v>4.4584259259259262</v>
      </c>
      <c r="AM654" s="81">
        <f>IF(AJ654='1Month'!$A$3,AL654,NA())</f>
        <v>4.4584259259259262</v>
      </c>
    </row>
    <row r="655" spans="1:39">
      <c r="A655" s="76">
        <v>43316</v>
      </c>
      <c r="B655" s="67">
        <v>0.46189814814814811</v>
      </c>
      <c r="C655" s="77">
        <v>43316</v>
      </c>
      <c r="D655" s="67">
        <v>0.17023148148148148</v>
      </c>
      <c r="E655" s="68">
        <v>9.9</v>
      </c>
      <c r="F655" s="68">
        <v>4.9400000000000004</v>
      </c>
      <c r="G655" s="69">
        <v>18.850000000000001</v>
      </c>
      <c r="I655" s="69">
        <v>-86.2</v>
      </c>
      <c r="J655" s="69">
        <v>52.247</v>
      </c>
      <c r="K655" s="70">
        <v>53.4</v>
      </c>
      <c r="L655" s="4">
        <f t="shared" si="250"/>
        <v>18.740000000000002</v>
      </c>
      <c r="M655" s="80">
        <f t="shared" si="251"/>
        <v>43316.461898148147</v>
      </c>
      <c r="N655">
        <f t="shared" si="252"/>
        <v>2458334.5</v>
      </c>
      <c r="O655">
        <f t="shared" si="253"/>
        <v>11.085555555555555</v>
      </c>
      <c r="P655">
        <f t="shared" si="259"/>
        <v>0.18588637919233403</v>
      </c>
      <c r="Q655">
        <f t="shared" si="260"/>
        <v>463.95013497759959</v>
      </c>
      <c r="R655">
        <f t="shared" si="261"/>
        <v>7.9501349775995891</v>
      </c>
      <c r="S655" s="10">
        <f t="shared" si="254"/>
        <v>0.51293937759958919</v>
      </c>
      <c r="T655" s="4">
        <f t="shared" si="262"/>
        <v>18.438000000000002</v>
      </c>
      <c r="U655" s="4">
        <f t="shared" si="263"/>
        <v>0.40960000000000035</v>
      </c>
      <c r="V655" s="4">
        <f t="shared" si="255"/>
        <v>18.545000000000002</v>
      </c>
      <c r="W655" s="4">
        <f t="shared" si="256"/>
        <v>19.240000000000002</v>
      </c>
      <c r="X655" s="4">
        <f t="shared" si="257"/>
        <v>17.87</v>
      </c>
      <c r="Y655" s="4">
        <f t="shared" si="264"/>
        <v>1.370000000000001</v>
      </c>
      <c r="Z655" s="2">
        <f>ROW()</f>
        <v>655</v>
      </c>
      <c r="AA655" t="b">
        <f t="shared" si="265"/>
        <v>1</v>
      </c>
      <c r="AB655" s="4">
        <f t="shared" si="258"/>
        <v>18.740000000000002</v>
      </c>
      <c r="AC655" s="4" t="e">
        <f t="shared" si="266"/>
        <v>#N/A</v>
      </c>
      <c r="AD655" t="b">
        <f t="shared" si="267"/>
        <v>1</v>
      </c>
      <c r="AE655" s="2">
        <v>2</v>
      </c>
      <c r="AF655" s="4">
        <f t="shared" si="268"/>
        <v>-0.6850000000000005</v>
      </c>
      <c r="AG655" s="4">
        <f t="shared" si="269"/>
        <v>0.6850000000000005</v>
      </c>
      <c r="AH655" s="4">
        <f t="shared" si="249"/>
        <v>0.70250000000000001</v>
      </c>
      <c r="AI655" s="4" t="e">
        <f t="shared" si="270"/>
        <v>#N/A</v>
      </c>
      <c r="AJ655" s="2" t="str">
        <f t="shared" si="271"/>
        <v>August</v>
      </c>
      <c r="AK655" s="2" t="str">
        <f t="shared" si="272"/>
        <v>04</v>
      </c>
      <c r="AL655" s="81">
        <f t="shared" si="273"/>
        <v>4.4618981481481477</v>
      </c>
      <c r="AM655" s="81">
        <f>IF(AJ655='1Month'!$A$3,AL655,NA())</f>
        <v>4.4618981481481477</v>
      </c>
    </row>
    <row r="656" spans="1:39">
      <c r="A656" s="76">
        <v>43316</v>
      </c>
      <c r="B656" s="67">
        <v>0.46537037037037038</v>
      </c>
      <c r="C656" s="77">
        <v>43316</v>
      </c>
      <c r="D656" s="67">
        <v>0.17370370370370369</v>
      </c>
      <c r="E656" s="68">
        <v>9.9</v>
      </c>
      <c r="F656" s="68">
        <v>4.9400000000000004</v>
      </c>
      <c r="G656" s="69">
        <v>18.46</v>
      </c>
      <c r="I656" s="69">
        <v>-86.2</v>
      </c>
      <c r="J656" s="69">
        <v>53.045000000000002</v>
      </c>
      <c r="K656" s="70">
        <v>53.3</v>
      </c>
      <c r="L656" s="4">
        <f t="shared" si="250"/>
        <v>18.350000000000001</v>
      </c>
      <c r="M656" s="80">
        <f t="shared" si="251"/>
        <v>43316.465370370373</v>
      </c>
      <c r="N656">
        <f t="shared" si="252"/>
        <v>2458334.5</v>
      </c>
      <c r="O656">
        <f t="shared" si="253"/>
        <v>11.168888888888889</v>
      </c>
      <c r="P656">
        <f t="shared" si="259"/>
        <v>0.18588637919233403</v>
      </c>
      <c r="Q656">
        <f t="shared" si="260"/>
        <v>464.03369647004126</v>
      </c>
      <c r="R656">
        <f t="shared" si="261"/>
        <v>8.0336964700412636</v>
      </c>
      <c r="S656" s="10">
        <f t="shared" si="254"/>
        <v>0.59650087004126373</v>
      </c>
      <c r="T656" s="4">
        <f t="shared" si="262"/>
        <v>18.142000000000003</v>
      </c>
      <c r="U656" s="4">
        <f t="shared" si="263"/>
        <v>0.32240000000000107</v>
      </c>
      <c r="V656" s="4">
        <f t="shared" si="255"/>
        <v>18.21</v>
      </c>
      <c r="W656" s="4">
        <f t="shared" si="256"/>
        <v>19.16</v>
      </c>
      <c r="X656" s="4">
        <f t="shared" si="257"/>
        <v>17.68</v>
      </c>
      <c r="Y656" s="4">
        <f t="shared" si="264"/>
        <v>1.4800000000000004</v>
      </c>
      <c r="Z656" s="2">
        <f>ROW()</f>
        <v>656</v>
      </c>
      <c r="AA656" t="b">
        <f t="shared" si="265"/>
        <v>1</v>
      </c>
      <c r="AB656" s="4">
        <f t="shared" si="258"/>
        <v>18.350000000000001</v>
      </c>
      <c r="AC656" s="4" t="e">
        <f t="shared" si="266"/>
        <v>#N/A</v>
      </c>
      <c r="AD656" t="b">
        <f t="shared" si="267"/>
        <v>1</v>
      </c>
      <c r="AE656" s="2">
        <v>2</v>
      </c>
      <c r="AF656" s="4">
        <f t="shared" si="268"/>
        <v>-0.74000000000000021</v>
      </c>
      <c r="AG656" s="4">
        <f t="shared" si="269"/>
        <v>0.74000000000000021</v>
      </c>
      <c r="AH656" s="4">
        <f t="shared" si="249"/>
        <v>0.71250000000000002</v>
      </c>
      <c r="AI656" s="4" t="e">
        <f t="shared" si="270"/>
        <v>#N/A</v>
      </c>
      <c r="AJ656" s="2" t="str">
        <f t="shared" si="271"/>
        <v>August</v>
      </c>
      <c r="AK656" s="2" t="str">
        <f t="shared" si="272"/>
        <v>04</v>
      </c>
      <c r="AL656" s="81">
        <f t="shared" si="273"/>
        <v>4.46537037037037</v>
      </c>
      <c r="AM656" s="81">
        <f>IF(AJ656='1Month'!$A$3,AL656,NA())</f>
        <v>4.46537037037037</v>
      </c>
    </row>
    <row r="657" spans="1:39">
      <c r="A657" s="76">
        <v>43316</v>
      </c>
      <c r="B657" s="67">
        <v>0.46884259259259259</v>
      </c>
      <c r="C657" s="77">
        <v>43316</v>
      </c>
      <c r="D657" s="67">
        <v>0.17717592592592593</v>
      </c>
      <c r="E657" s="68">
        <v>9.9</v>
      </c>
      <c r="F657" s="68">
        <v>4.9400000000000004</v>
      </c>
      <c r="G657" s="69">
        <v>18.18</v>
      </c>
      <c r="I657" s="69">
        <v>-86.2</v>
      </c>
      <c r="J657" s="69">
        <v>53.828000000000003</v>
      </c>
      <c r="K657" s="70">
        <v>53.3</v>
      </c>
      <c r="L657" s="4">
        <f t="shared" si="250"/>
        <v>18.07</v>
      </c>
      <c r="M657" s="80">
        <f t="shared" si="251"/>
        <v>43316.468842592592</v>
      </c>
      <c r="N657">
        <f t="shared" si="252"/>
        <v>2458334.5</v>
      </c>
      <c r="O657">
        <f t="shared" si="253"/>
        <v>11.252222222222223</v>
      </c>
      <c r="P657">
        <f t="shared" si="259"/>
        <v>0.18588637919233403</v>
      </c>
      <c r="Q657">
        <f t="shared" si="260"/>
        <v>464.11725796248288</v>
      </c>
      <c r="R657">
        <f t="shared" si="261"/>
        <v>8.1172579624828813</v>
      </c>
      <c r="S657" s="10">
        <f t="shared" si="254"/>
        <v>0.68006236248288143</v>
      </c>
      <c r="T657" s="4">
        <f t="shared" si="262"/>
        <v>17.896000000000001</v>
      </c>
      <c r="U657" s="4">
        <f t="shared" si="263"/>
        <v>0.25120000000000003</v>
      </c>
      <c r="V657" s="4">
        <f t="shared" si="255"/>
        <v>17.97</v>
      </c>
      <c r="W657" s="4">
        <f t="shared" si="256"/>
        <v>18.740000000000002</v>
      </c>
      <c r="X657" s="4">
        <f t="shared" si="257"/>
        <v>17.510000000000002</v>
      </c>
      <c r="Y657" s="4">
        <f t="shared" si="264"/>
        <v>1.2300000000000004</v>
      </c>
      <c r="Z657" s="2">
        <f>ROW()</f>
        <v>657</v>
      </c>
      <c r="AA657" t="b">
        <f t="shared" si="265"/>
        <v>1</v>
      </c>
      <c r="AB657" s="4">
        <f t="shared" si="258"/>
        <v>18.07</v>
      </c>
      <c r="AC657" s="4" t="e">
        <f t="shared" si="266"/>
        <v>#N/A</v>
      </c>
      <c r="AD657" t="b">
        <f t="shared" si="267"/>
        <v>1</v>
      </c>
      <c r="AE657" s="2">
        <v>2</v>
      </c>
      <c r="AF657" s="4">
        <f t="shared" si="268"/>
        <v>-0.61500000000000021</v>
      </c>
      <c r="AG657" s="4">
        <f t="shared" si="269"/>
        <v>0.61500000000000021</v>
      </c>
      <c r="AH657" s="4">
        <f t="shared" si="249"/>
        <v>0.70944444444444432</v>
      </c>
      <c r="AI657" s="4" t="e">
        <f t="shared" si="270"/>
        <v>#N/A</v>
      </c>
      <c r="AJ657" s="2" t="str">
        <f t="shared" si="271"/>
        <v>August</v>
      </c>
      <c r="AK657" s="2" t="str">
        <f t="shared" si="272"/>
        <v>04</v>
      </c>
      <c r="AL657" s="81">
        <f t="shared" si="273"/>
        <v>4.4688425925925923</v>
      </c>
      <c r="AM657" s="81">
        <f>IF(AJ657='1Month'!$A$3,AL657,NA())</f>
        <v>4.4688425925925923</v>
      </c>
    </row>
    <row r="658" spans="1:39">
      <c r="A658" s="76">
        <v>43316</v>
      </c>
      <c r="B658" s="67">
        <v>0.4723148148148148</v>
      </c>
      <c r="C658" s="77">
        <v>43316</v>
      </c>
      <c r="D658" s="67">
        <v>0.18064814814814814</v>
      </c>
      <c r="E658" s="68">
        <v>9.9</v>
      </c>
      <c r="F658" s="68">
        <v>4.9400000000000004</v>
      </c>
      <c r="G658" s="69">
        <v>17.98</v>
      </c>
      <c r="I658" s="69">
        <v>-86.3</v>
      </c>
      <c r="J658" s="69">
        <v>54.594000000000001</v>
      </c>
      <c r="K658" s="70">
        <v>53.2</v>
      </c>
      <c r="L658" s="4">
        <f t="shared" si="250"/>
        <v>17.87</v>
      </c>
      <c r="M658" s="80">
        <f t="shared" si="251"/>
        <v>43316.472314814811</v>
      </c>
      <c r="N658">
        <f t="shared" si="252"/>
        <v>2458334.5</v>
      </c>
      <c r="O658">
        <f t="shared" si="253"/>
        <v>11.335555555555555</v>
      </c>
      <c r="P658">
        <f t="shared" si="259"/>
        <v>0.18588637919233403</v>
      </c>
      <c r="Q658">
        <f t="shared" si="260"/>
        <v>464.20081945492456</v>
      </c>
      <c r="R658">
        <f t="shared" si="261"/>
        <v>8.2008194549245559</v>
      </c>
      <c r="S658" s="10">
        <f t="shared" si="254"/>
        <v>0.76362385492455598</v>
      </c>
      <c r="T658" s="4">
        <f t="shared" si="262"/>
        <v>17.695999999999998</v>
      </c>
      <c r="U658" s="4">
        <f t="shared" si="263"/>
        <v>0.21919999999999931</v>
      </c>
      <c r="V658" s="4">
        <f t="shared" si="255"/>
        <v>17.774999999999999</v>
      </c>
      <c r="W658" s="4">
        <f t="shared" si="256"/>
        <v>18.350000000000001</v>
      </c>
      <c r="X658" s="4">
        <f t="shared" si="257"/>
        <v>17.350000000000001</v>
      </c>
      <c r="Y658" s="4">
        <f t="shared" si="264"/>
        <v>1</v>
      </c>
      <c r="Z658" s="2">
        <f>ROW()</f>
        <v>658</v>
      </c>
      <c r="AA658" t="b">
        <f t="shared" si="265"/>
        <v>1</v>
      </c>
      <c r="AB658" s="4">
        <f t="shared" si="258"/>
        <v>17.87</v>
      </c>
      <c r="AC658" s="4" t="e">
        <f t="shared" si="266"/>
        <v>#N/A</v>
      </c>
      <c r="AD658" t="b">
        <f t="shared" si="267"/>
        <v>1</v>
      </c>
      <c r="AE658" s="2">
        <v>2</v>
      </c>
      <c r="AF658" s="4">
        <f t="shared" si="268"/>
        <v>-0.5</v>
      </c>
      <c r="AG658" s="4">
        <f t="shared" si="269"/>
        <v>0.5</v>
      </c>
      <c r="AH658" s="4">
        <f t="shared" si="249"/>
        <v>0.70097222222222244</v>
      </c>
      <c r="AI658" s="4" t="e">
        <f t="shared" si="270"/>
        <v>#N/A</v>
      </c>
      <c r="AJ658" s="2" t="str">
        <f t="shared" si="271"/>
        <v>August</v>
      </c>
      <c r="AK658" s="2" t="str">
        <f t="shared" si="272"/>
        <v>04</v>
      </c>
      <c r="AL658" s="81">
        <f t="shared" si="273"/>
        <v>4.4723148148148146</v>
      </c>
      <c r="AM658" s="81">
        <f>IF(AJ658='1Month'!$A$3,AL658,NA())</f>
        <v>4.4723148148148146</v>
      </c>
    </row>
    <row r="659" spans="1:39">
      <c r="A659" s="76">
        <v>43316</v>
      </c>
      <c r="B659" s="67">
        <v>0.47578703703703701</v>
      </c>
      <c r="C659" s="77">
        <v>43316</v>
      </c>
      <c r="D659" s="67">
        <v>0.18412037037037035</v>
      </c>
      <c r="E659" s="68">
        <v>9.9</v>
      </c>
      <c r="F659" s="68">
        <v>4.9400000000000004</v>
      </c>
      <c r="G659" s="69">
        <v>17.79</v>
      </c>
      <c r="I659" s="69">
        <v>-86.3</v>
      </c>
      <c r="J659" s="69">
        <v>55.341999999999999</v>
      </c>
      <c r="K659" s="70">
        <v>53.2</v>
      </c>
      <c r="L659" s="4">
        <f t="shared" si="250"/>
        <v>17.68</v>
      </c>
      <c r="M659" s="80">
        <f t="shared" si="251"/>
        <v>43316.475787037038</v>
      </c>
      <c r="N659">
        <f t="shared" si="252"/>
        <v>2458334.5</v>
      </c>
      <c r="O659">
        <f t="shared" si="253"/>
        <v>11.418888888888889</v>
      </c>
      <c r="P659">
        <f t="shared" si="259"/>
        <v>0.18588637919233403</v>
      </c>
      <c r="Q659">
        <f t="shared" si="260"/>
        <v>464.28438094736623</v>
      </c>
      <c r="R659">
        <f t="shared" si="261"/>
        <v>8.2843809473662304</v>
      </c>
      <c r="S659" s="10">
        <f t="shared" si="254"/>
        <v>0.84718534736623052</v>
      </c>
      <c r="T659" s="4">
        <f t="shared" si="262"/>
        <v>17.509999999999998</v>
      </c>
      <c r="U659" s="4">
        <f t="shared" si="263"/>
        <v>0.21200000000000047</v>
      </c>
      <c r="V659" s="4">
        <f t="shared" si="255"/>
        <v>17.594999999999999</v>
      </c>
      <c r="W659" s="4">
        <f t="shared" si="256"/>
        <v>18.07</v>
      </c>
      <c r="X659" s="4">
        <f t="shared" si="257"/>
        <v>17.14</v>
      </c>
      <c r="Y659" s="4">
        <f t="shared" si="264"/>
        <v>0.92999999999999972</v>
      </c>
      <c r="Z659" s="2">
        <f>ROW()</f>
        <v>659</v>
      </c>
      <c r="AA659" t="b">
        <f t="shared" si="265"/>
        <v>1</v>
      </c>
      <c r="AB659" s="4">
        <f t="shared" si="258"/>
        <v>17.68</v>
      </c>
      <c r="AC659" s="4" t="e">
        <f t="shared" si="266"/>
        <v>#N/A</v>
      </c>
      <c r="AD659" t="b">
        <f t="shared" si="267"/>
        <v>1</v>
      </c>
      <c r="AE659" s="2">
        <v>2</v>
      </c>
      <c r="AF659" s="4">
        <f t="shared" si="268"/>
        <v>-0.46499999999999986</v>
      </c>
      <c r="AG659" s="4">
        <f t="shared" si="269"/>
        <v>0.46499999999999986</v>
      </c>
      <c r="AH659" s="4">
        <f t="shared" si="249"/>
        <v>0.72000000000000008</v>
      </c>
      <c r="AI659" s="4" t="e">
        <f t="shared" si="270"/>
        <v>#N/A</v>
      </c>
      <c r="AJ659" s="2" t="str">
        <f t="shared" si="271"/>
        <v>August</v>
      </c>
      <c r="AK659" s="2" t="str">
        <f t="shared" si="272"/>
        <v>04</v>
      </c>
      <c r="AL659" s="81">
        <f t="shared" si="273"/>
        <v>4.475787037037037</v>
      </c>
      <c r="AM659" s="81">
        <f>IF(AJ659='1Month'!$A$3,AL659,NA())</f>
        <v>4.475787037037037</v>
      </c>
    </row>
    <row r="660" spans="1:39">
      <c r="A660" s="76">
        <v>43316</v>
      </c>
      <c r="B660" s="67">
        <v>0.47925925925925927</v>
      </c>
      <c r="C660" s="77">
        <v>43316</v>
      </c>
      <c r="D660" s="67">
        <v>0.18759259259259262</v>
      </c>
      <c r="E660" s="68">
        <v>9.9</v>
      </c>
      <c r="F660" s="68">
        <v>4.9400000000000004</v>
      </c>
      <c r="G660" s="69">
        <v>17.62</v>
      </c>
      <c r="I660" s="69">
        <v>-86.4</v>
      </c>
      <c r="J660" s="69">
        <v>56.072000000000003</v>
      </c>
      <c r="K660" s="70">
        <v>53.2</v>
      </c>
      <c r="L660" s="4">
        <f t="shared" si="250"/>
        <v>17.510000000000002</v>
      </c>
      <c r="M660" s="80">
        <f t="shared" si="251"/>
        <v>43316.479259259257</v>
      </c>
      <c r="N660">
        <f t="shared" si="252"/>
        <v>2458334.5</v>
      </c>
      <c r="O660">
        <f t="shared" si="253"/>
        <v>11.502222222222223</v>
      </c>
      <c r="P660">
        <f t="shared" si="259"/>
        <v>0.18588637919233403</v>
      </c>
      <c r="Q660">
        <f t="shared" si="260"/>
        <v>464.3679424398079</v>
      </c>
      <c r="R660">
        <f t="shared" si="261"/>
        <v>8.367942439807905</v>
      </c>
      <c r="S660" s="10">
        <f t="shared" si="254"/>
        <v>0.93074683980790507</v>
      </c>
      <c r="T660" s="4">
        <f t="shared" si="262"/>
        <v>17.310000000000002</v>
      </c>
      <c r="U660" s="4">
        <f t="shared" si="263"/>
        <v>0.24399999999999977</v>
      </c>
      <c r="V660" s="4">
        <f t="shared" si="255"/>
        <v>17.43</v>
      </c>
      <c r="W660" s="4">
        <f t="shared" si="256"/>
        <v>17.87</v>
      </c>
      <c r="X660" s="4">
        <f t="shared" si="257"/>
        <v>16.87</v>
      </c>
      <c r="Y660" s="4">
        <f t="shared" si="264"/>
        <v>1</v>
      </c>
      <c r="Z660" s="2">
        <f>ROW()</f>
        <v>660</v>
      </c>
      <c r="AA660" t="b">
        <f t="shared" si="265"/>
        <v>1</v>
      </c>
      <c r="AB660" s="4">
        <f t="shared" si="258"/>
        <v>17.510000000000002</v>
      </c>
      <c r="AC660" s="4" t="e">
        <f t="shared" si="266"/>
        <v>#N/A</v>
      </c>
      <c r="AD660" t="b">
        <f t="shared" si="267"/>
        <v>1</v>
      </c>
      <c r="AE660" s="2">
        <v>2</v>
      </c>
      <c r="AF660" s="4">
        <f t="shared" si="268"/>
        <v>-0.5</v>
      </c>
      <c r="AG660" s="4">
        <f t="shared" si="269"/>
        <v>0.5</v>
      </c>
      <c r="AH660" s="4">
        <f t="shared" ref="AH660:AH723" si="274">AVEDEV(L655:L666)</f>
        <v>0.80236111111111119</v>
      </c>
      <c r="AI660" s="4" t="e">
        <f t="shared" si="270"/>
        <v>#N/A</v>
      </c>
      <c r="AJ660" s="2" t="str">
        <f t="shared" si="271"/>
        <v>August</v>
      </c>
      <c r="AK660" s="2" t="str">
        <f t="shared" si="272"/>
        <v>04</v>
      </c>
      <c r="AL660" s="81">
        <f t="shared" si="273"/>
        <v>4.4792592592592593</v>
      </c>
      <c r="AM660" s="81">
        <f>IF(AJ660='1Month'!$A$3,AL660,NA())</f>
        <v>4.4792592592592593</v>
      </c>
    </row>
    <row r="661" spans="1:39">
      <c r="A661" s="76">
        <v>43316</v>
      </c>
      <c r="B661" s="67">
        <v>0.48273148148148143</v>
      </c>
      <c r="C661" s="77">
        <v>43316</v>
      </c>
      <c r="D661" s="67">
        <v>0.19106481481481483</v>
      </c>
      <c r="E661" s="68">
        <v>9.9</v>
      </c>
      <c r="F661" s="68">
        <v>4.9400000000000004</v>
      </c>
      <c r="G661" s="69">
        <v>17.46</v>
      </c>
      <c r="I661" s="69">
        <v>-86.4</v>
      </c>
      <c r="J661" s="69">
        <v>56.780999999999999</v>
      </c>
      <c r="K661" s="70">
        <v>53.1</v>
      </c>
      <c r="L661" s="4">
        <f t="shared" si="250"/>
        <v>17.350000000000001</v>
      </c>
      <c r="M661" s="80">
        <f t="shared" si="251"/>
        <v>43316.482731481483</v>
      </c>
      <c r="N661">
        <f t="shared" si="252"/>
        <v>2458334.5</v>
      </c>
      <c r="O661">
        <f t="shared" si="253"/>
        <v>11.585555555555555</v>
      </c>
      <c r="P661">
        <f t="shared" si="259"/>
        <v>0.18588637919233403</v>
      </c>
      <c r="Q661">
        <f t="shared" si="260"/>
        <v>464.45150393224958</v>
      </c>
      <c r="R661">
        <f t="shared" si="261"/>
        <v>8.4515039322495795</v>
      </c>
      <c r="S661" s="10">
        <f t="shared" si="254"/>
        <v>1.0143083322495796</v>
      </c>
      <c r="T661" s="4">
        <f t="shared" si="262"/>
        <v>17.068000000000001</v>
      </c>
      <c r="U661" s="4">
        <f t="shared" si="263"/>
        <v>0.31840000000000046</v>
      </c>
      <c r="V661" s="4">
        <f t="shared" si="255"/>
        <v>17.245000000000001</v>
      </c>
      <c r="W661" s="4">
        <f t="shared" si="256"/>
        <v>17.68</v>
      </c>
      <c r="X661" s="4">
        <f t="shared" si="257"/>
        <v>16.47</v>
      </c>
      <c r="Y661" s="4">
        <f t="shared" si="264"/>
        <v>1.2100000000000009</v>
      </c>
      <c r="Z661" s="2">
        <f>ROW()</f>
        <v>661</v>
      </c>
      <c r="AA661" t="b">
        <f t="shared" si="265"/>
        <v>1</v>
      </c>
      <c r="AB661" s="4">
        <f t="shared" si="258"/>
        <v>17.350000000000001</v>
      </c>
      <c r="AC661" s="4" t="e">
        <f t="shared" si="266"/>
        <v>#N/A</v>
      </c>
      <c r="AD661" t="b">
        <f t="shared" si="267"/>
        <v>1</v>
      </c>
      <c r="AE661" s="2">
        <v>2</v>
      </c>
      <c r="AF661" s="4">
        <f t="shared" si="268"/>
        <v>-0.60500000000000043</v>
      </c>
      <c r="AG661" s="4">
        <f t="shared" si="269"/>
        <v>0.60500000000000043</v>
      </c>
      <c r="AH661" s="4">
        <f t="shared" si="274"/>
        <v>0.87888888888888916</v>
      </c>
      <c r="AI661" s="4" t="e">
        <f t="shared" si="270"/>
        <v>#N/A</v>
      </c>
      <c r="AJ661" s="2" t="str">
        <f t="shared" si="271"/>
        <v>August</v>
      </c>
      <c r="AK661" s="2" t="str">
        <f t="shared" si="272"/>
        <v>04</v>
      </c>
      <c r="AL661" s="81">
        <f t="shared" si="273"/>
        <v>4.4827314814814816</v>
      </c>
      <c r="AM661" s="81">
        <f>IF(AJ661='1Month'!$A$3,AL661,NA())</f>
        <v>4.4827314814814816</v>
      </c>
    </row>
    <row r="662" spans="1:39">
      <c r="A662" s="76">
        <v>43316</v>
      </c>
      <c r="B662" s="67">
        <v>0.48620370370370369</v>
      </c>
      <c r="C662" s="77">
        <v>43316</v>
      </c>
      <c r="D662" s="67">
        <v>0.19453703703703704</v>
      </c>
      <c r="E662" s="68">
        <v>9.9</v>
      </c>
      <c r="F662" s="68">
        <v>4.9400000000000004</v>
      </c>
      <c r="G662" s="69">
        <v>17.25</v>
      </c>
      <c r="I662" s="69">
        <v>-86.5</v>
      </c>
      <c r="J662" s="69">
        <v>57.468000000000004</v>
      </c>
      <c r="K662" s="70">
        <v>53.1</v>
      </c>
      <c r="L662" s="4">
        <f t="shared" si="250"/>
        <v>17.14</v>
      </c>
      <c r="M662" s="80">
        <f t="shared" si="251"/>
        <v>43316.486203703702</v>
      </c>
      <c r="N662">
        <f t="shared" si="252"/>
        <v>2458334.5</v>
      </c>
      <c r="O662">
        <f t="shared" si="253"/>
        <v>11.668888888888889</v>
      </c>
      <c r="P662">
        <f t="shared" si="259"/>
        <v>0.18588637919233403</v>
      </c>
      <c r="Q662">
        <f t="shared" si="260"/>
        <v>464.53506542469125</v>
      </c>
      <c r="R662">
        <f t="shared" si="261"/>
        <v>8.5350654246912541</v>
      </c>
      <c r="S662" s="10">
        <f t="shared" si="254"/>
        <v>1.0978698246912542</v>
      </c>
      <c r="T662" s="4">
        <f t="shared" si="262"/>
        <v>16.744</v>
      </c>
      <c r="U662" s="4">
        <f t="shared" si="263"/>
        <v>0.45120000000000077</v>
      </c>
      <c r="V662" s="4">
        <f t="shared" si="255"/>
        <v>17.005000000000003</v>
      </c>
      <c r="W662" s="4">
        <f t="shared" si="256"/>
        <v>17.510000000000002</v>
      </c>
      <c r="X662" s="4">
        <f t="shared" si="257"/>
        <v>15.89</v>
      </c>
      <c r="Y662" s="4">
        <f t="shared" si="264"/>
        <v>1.620000000000001</v>
      </c>
      <c r="Z662" s="2">
        <f>ROW()</f>
        <v>662</v>
      </c>
      <c r="AA662" t="b">
        <f t="shared" si="265"/>
        <v>1</v>
      </c>
      <c r="AB662" s="4">
        <f t="shared" si="258"/>
        <v>17.14</v>
      </c>
      <c r="AC662" s="4" t="e">
        <f t="shared" si="266"/>
        <v>#N/A</v>
      </c>
      <c r="AD662" t="b">
        <f t="shared" si="267"/>
        <v>1</v>
      </c>
      <c r="AE662" s="2">
        <v>2</v>
      </c>
      <c r="AF662" s="4">
        <f t="shared" si="268"/>
        <v>-0.8100000000000005</v>
      </c>
      <c r="AG662" s="4">
        <f t="shared" si="269"/>
        <v>0.8100000000000005</v>
      </c>
      <c r="AH662" s="4">
        <f t="shared" si="274"/>
        <v>0.93750000000000089</v>
      </c>
      <c r="AI662" s="4" t="e">
        <f t="shared" si="270"/>
        <v>#N/A</v>
      </c>
      <c r="AJ662" s="2" t="str">
        <f t="shared" si="271"/>
        <v>August</v>
      </c>
      <c r="AK662" s="2" t="str">
        <f t="shared" si="272"/>
        <v>04</v>
      </c>
      <c r="AL662" s="81">
        <f t="shared" si="273"/>
        <v>4.4862037037037039</v>
      </c>
      <c r="AM662" s="81">
        <f>IF(AJ662='1Month'!$A$3,AL662,NA())</f>
        <v>4.4862037037037039</v>
      </c>
    </row>
    <row r="663" spans="1:39">
      <c r="A663" s="76">
        <v>43316</v>
      </c>
      <c r="B663" s="67">
        <v>0.48967592592592596</v>
      </c>
      <c r="C663" s="77">
        <v>43316</v>
      </c>
      <c r="D663" s="67">
        <v>0.19800925925925927</v>
      </c>
      <c r="E663" s="68">
        <v>9.9</v>
      </c>
      <c r="F663" s="68">
        <v>4.9400000000000004</v>
      </c>
      <c r="G663" s="69">
        <v>16.98</v>
      </c>
      <c r="I663" s="69">
        <v>-86.5</v>
      </c>
      <c r="J663" s="69">
        <v>58.131999999999998</v>
      </c>
      <c r="K663" s="70">
        <v>53.1</v>
      </c>
      <c r="L663" s="4">
        <f t="shared" si="250"/>
        <v>16.87</v>
      </c>
      <c r="M663" s="80">
        <f t="shared" si="251"/>
        <v>43316.489675925928</v>
      </c>
      <c r="N663">
        <f t="shared" si="252"/>
        <v>2458334.5</v>
      </c>
      <c r="O663">
        <f t="shared" si="253"/>
        <v>11.752222222222223</v>
      </c>
      <c r="P663">
        <f t="shared" si="259"/>
        <v>0.18588637919233403</v>
      </c>
      <c r="Q663">
        <f t="shared" si="260"/>
        <v>464.61862691713293</v>
      </c>
      <c r="R663">
        <f t="shared" si="261"/>
        <v>8.6186269171329286</v>
      </c>
      <c r="S663" s="10">
        <f t="shared" si="254"/>
        <v>1.1814313171329287</v>
      </c>
      <c r="T663" s="4">
        <f t="shared" si="262"/>
        <v>16.288</v>
      </c>
      <c r="U663" s="4">
        <f t="shared" si="263"/>
        <v>0.64639999999999986</v>
      </c>
      <c r="V663" s="4">
        <f t="shared" si="255"/>
        <v>16.670000000000002</v>
      </c>
      <c r="W663" s="4">
        <f t="shared" si="256"/>
        <v>17.350000000000001</v>
      </c>
      <c r="X663" s="4">
        <f t="shared" si="257"/>
        <v>15.07</v>
      </c>
      <c r="Y663" s="4">
        <f t="shared" si="264"/>
        <v>2.2800000000000011</v>
      </c>
      <c r="Z663" s="2">
        <f>ROW()</f>
        <v>663</v>
      </c>
      <c r="AA663" t="b">
        <f t="shared" si="265"/>
        <v>1</v>
      </c>
      <c r="AB663" s="4">
        <f t="shared" si="258"/>
        <v>16.87</v>
      </c>
      <c r="AC663" s="4" t="e">
        <f t="shared" si="266"/>
        <v>#N/A</v>
      </c>
      <c r="AD663" t="b">
        <f t="shared" si="267"/>
        <v>1</v>
      </c>
      <c r="AE663" s="2">
        <v>2</v>
      </c>
      <c r="AF663" s="4">
        <f t="shared" si="268"/>
        <v>-1.1400000000000006</v>
      </c>
      <c r="AG663" s="4">
        <f t="shared" si="269"/>
        <v>1.1400000000000006</v>
      </c>
      <c r="AH663" s="4">
        <f t="shared" si="274"/>
        <v>0.89833333333333354</v>
      </c>
      <c r="AI663" s="4" t="e">
        <f t="shared" si="270"/>
        <v>#N/A</v>
      </c>
      <c r="AJ663" s="2" t="str">
        <f t="shared" si="271"/>
        <v>August</v>
      </c>
      <c r="AK663" s="2" t="str">
        <f t="shared" si="272"/>
        <v>04</v>
      </c>
      <c r="AL663" s="81">
        <f t="shared" si="273"/>
        <v>4.4896759259259262</v>
      </c>
      <c r="AM663" s="81">
        <f>IF(AJ663='1Month'!$A$3,AL663,NA())</f>
        <v>4.4896759259259262</v>
      </c>
    </row>
    <row r="664" spans="1:39">
      <c r="A664" s="76">
        <v>43316</v>
      </c>
      <c r="B664" s="67">
        <v>0.49314814814814811</v>
      </c>
      <c r="C664" s="77">
        <v>43316</v>
      </c>
      <c r="D664" s="67">
        <v>0.20148148148148148</v>
      </c>
      <c r="E664" s="68">
        <v>9.9</v>
      </c>
      <c r="F664" s="68">
        <v>4.9400000000000004</v>
      </c>
      <c r="G664" s="69">
        <v>16.579999999999998</v>
      </c>
      <c r="I664" s="69">
        <v>-86.5</v>
      </c>
      <c r="J664" s="69">
        <v>58.771000000000001</v>
      </c>
      <c r="K664" s="70">
        <v>53</v>
      </c>
      <c r="L664" s="4">
        <f t="shared" si="250"/>
        <v>16.47</v>
      </c>
      <c r="M664" s="80">
        <f t="shared" si="251"/>
        <v>43316.493148148147</v>
      </c>
      <c r="N664">
        <f t="shared" si="252"/>
        <v>2458334.5</v>
      </c>
      <c r="O664">
        <f t="shared" si="253"/>
        <v>11.835555555555555</v>
      </c>
      <c r="P664">
        <f t="shared" si="259"/>
        <v>0.18588637919233403</v>
      </c>
      <c r="Q664">
        <f t="shared" si="260"/>
        <v>464.70218840957455</v>
      </c>
      <c r="R664">
        <f t="shared" si="261"/>
        <v>8.7021884095745463</v>
      </c>
      <c r="S664" s="10">
        <f t="shared" si="254"/>
        <v>1.2649928095745464</v>
      </c>
      <c r="T664" s="4">
        <f t="shared" si="262"/>
        <v>15.902000000000005</v>
      </c>
      <c r="U664" s="4">
        <f t="shared" si="263"/>
        <v>0.6144000000000005</v>
      </c>
      <c r="V664" s="4">
        <f t="shared" si="255"/>
        <v>16.18</v>
      </c>
      <c r="W664" s="4">
        <f t="shared" si="256"/>
        <v>17.14</v>
      </c>
      <c r="X664" s="4">
        <f t="shared" si="257"/>
        <v>15.07</v>
      </c>
      <c r="Y664" s="4">
        <f t="shared" si="264"/>
        <v>2.0700000000000003</v>
      </c>
      <c r="Z664" s="2">
        <f>ROW()</f>
        <v>664</v>
      </c>
      <c r="AA664" t="b">
        <f t="shared" si="265"/>
        <v>1</v>
      </c>
      <c r="AB664" s="4">
        <f t="shared" si="258"/>
        <v>16.47</v>
      </c>
      <c r="AC664" s="4" t="e">
        <f t="shared" si="266"/>
        <v>#N/A</v>
      </c>
      <c r="AD664" t="b">
        <f t="shared" si="267"/>
        <v>1</v>
      </c>
      <c r="AE664" s="2">
        <v>2</v>
      </c>
      <c r="AF664" s="4">
        <f t="shared" si="268"/>
        <v>-1.0350000000000001</v>
      </c>
      <c r="AG664" s="4">
        <f t="shared" si="269"/>
        <v>1.0350000000000001</v>
      </c>
      <c r="AH664" s="4">
        <f t="shared" si="274"/>
        <v>0.83347222222222161</v>
      </c>
      <c r="AI664" s="4" t="e">
        <f t="shared" si="270"/>
        <v>#N/A</v>
      </c>
      <c r="AJ664" s="2" t="str">
        <f t="shared" si="271"/>
        <v>August</v>
      </c>
      <c r="AK664" s="2" t="str">
        <f t="shared" si="272"/>
        <v>04</v>
      </c>
      <c r="AL664" s="81">
        <f t="shared" si="273"/>
        <v>4.4931481481481477</v>
      </c>
      <c r="AM664" s="81">
        <f>IF(AJ664='1Month'!$A$3,AL664,NA())</f>
        <v>4.4931481481481477</v>
      </c>
    </row>
    <row r="665" spans="1:39">
      <c r="A665" s="76">
        <v>43316</v>
      </c>
      <c r="B665" s="67">
        <v>0.49662037037037038</v>
      </c>
      <c r="C665" s="77">
        <v>43316</v>
      </c>
      <c r="D665" s="67">
        <v>0.20495370370370369</v>
      </c>
      <c r="E665" s="68">
        <v>9.9</v>
      </c>
      <c r="F665" s="68">
        <v>4.9400000000000004</v>
      </c>
      <c r="G665" s="69">
        <v>16</v>
      </c>
      <c r="I665" s="69">
        <v>-86.6</v>
      </c>
      <c r="J665" s="69">
        <v>59.384999999999998</v>
      </c>
      <c r="K665" s="70">
        <v>53</v>
      </c>
      <c r="L665" s="4">
        <f t="shared" si="250"/>
        <v>15.89</v>
      </c>
      <c r="M665" s="80">
        <f t="shared" si="251"/>
        <v>43316.496620370373</v>
      </c>
      <c r="N665">
        <f t="shared" si="252"/>
        <v>2458334.5</v>
      </c>
      <c r="O665">
        <f t="shared" si="253"/>
        <v>11.918888888888889</v>
      </c>
      <c r="P665">
        <f t="shared" si="259"/>
        <v>0.18588637919233403</v>
      </c>
      <c r="Q665">
        <f t="shared" si="260"/>
        <v>464.78574990201622</v>
      </c>
      <c r="R665">
        <f t="shared" si="261"/>
        <v>8.7857499020162209</v>
      </c>
      <c r="S665" s="10">
        <f t="shared" si="254"/>
        <v>1.348554302016221</v>
      </c>
      <c r="T665" s="4">
        <f t="shared" si="262"/>
        <v>15.569999999999999</v>
      </c>
      <c r="U665" s="4">
        <f t="shared" si="263"/>
        <v>0.48799999999999921</v>
      </c>
      <c r="V665" s="4">
        <f t="shared" si="255"/>
        <v>15.55</v>
      </c>
      <c r="W665" s="4">
        <f t="shared" si="256"/>
        <v>16.87</v>
      </c>
      <c r="X665" s="4">
        <f t="shared" si="257"/>
        <v>15.07</v>
      </c>
      <c r="Y665" s="4">
        <f t="shared" si="264"/>
        <v>1.8000000000000007</v>
      </c>
      <c r="Z665" s="2">
        <f>ROW()</f>
        <v>665</v>
      </c>
      <c r="AA665" t="b">
        <f t="shared" si="265"/>
        <v>1</v>
      </c>
      <c r="AB665" s="4">
        <f t="shared" si="258"/>
        <v>15.89</v>
      </c>
      <c r="AC665" s="4" t="e">
        <f t="shared" si="266"/>
        <v>#N/A</v>
      </c>
      <c r="AD665" t="b">
        <f t="shared" si="267"/>
        <v>1</v>
      </c>
      <c r="AE665" s="2">
        <v>2</v>
      </c>
      <c r="AF665" s="4">
        <f t="shared" si="268"/>
        <v>-0.90000000000000036</v>
      </c>
      <c r="AG665" s="4">
        <f t="shared" si="269"/>
        <v>0.90000000000000036</v>
      </c>
      <c r="AH665" s="4">
        <f t="shared" si="274"/>
        <v>0.86194444444444374</v>
      </c>
      <c r="AI665" s="4" t="e">
        <f t="shared" si="270"/>
        <v>#N/A</v>
      </c>
      <c r="AJ665" s="2" t="str">
        <f t="shared" si="271"/>
        <v>August</v>
      </c>
      <c r="AK665" s="2" t="str">
        <f t="shared" si="272"/>
        <v>04</v>
      </c>
      <c r="AL665" s="81">
        <f t="shared" si="273"/>
        <v>4.49662037037037</v>
      </c>
      <c r="AM665" s="81">
        <f>IF(AJ665='1Month'!$A$3,AL665,NA())</f>
        <v>4.49662037037037</v>
      </c>
    </row>
    <row r="666" spans="1:39">
      <c r="A666" s="76">
        <v>43316</v>
      </c>
      <c r="B666" s="67">
        <v>0.50009259259259264</v>
      </c>
      <c r="C666" s="77">
        <v>43316</v>
      </c>
      <c r="D666" s="67">
        <v>0.20842592592592593</v>
      </c>
      <c r="E666" s="68">
        <v>9.6</v>
      </c>
      <c r="F666" s="68">
        <v>4.9400000000000004</v>
      </c>
      <c r="G666" s="69">
        <v>15.18</v>
      </c>
      <c r="I666" s="69">
        <v>-86.6</v>
      </c>
      <c r="J666" s="69">
        <v>59.97</v>
      </c>
      <c r="K666" s="70">
        <v>52.9</v>
      </c>
      <c r="L666" s="4">
        <f t="shared" si="250"/>
        <v>15.07</v>
      </c>
      <c r="M666" s="80">
        <f t="shared" si="251"/>
        <v>43316.500092592592</v>
      </c>
      <c r="N666">
        <f t="shared" si="252"/>
        <v>2458334.5</v>
      </c>
      <c r="O666">
        <f t="shared" si="253"/>
        <v>12.002222222222223</v>
      </c>
      <c r="P666">
        <f t="shared" si="259"/>
        <v>0.18588637919233403</v>
      </c>
      <c r="Q666">
        <f t="shared" si="260"/>
        <v>464.8693113944579</v>
      </c>
      <c r="R666">
        <f t="shared" si="261"/>
        <v>8.8693113944578954</v>
      </c>
      <c r="S666" s="10">
        <f t="shared" si="254"/>
        <v>1.4321157944578955</v>
      </c>
      <c r="T666" s="4">
        <f t="shared" si="262"/>
        <v>15.434000000000001</v>
      </c>
      <c r="U666" s="4">
        <f t="shared" si="263"/>
        <v>0.32480000000000009</v>
      </c>
      <c r="V666" s="4">
        <f t="shared" si="255"/>
        <v>15.5</v>
      </c>
      <c r="W666" s="4">
        <f t="shared" si="256"/>
        <v>16.47</v>
      </c>
      <c r="X666" s="4">
        <f t="shared" si="257"/>
        <v>15.07</v>
      </c>
      <c r="Y666" s="4">
        <f t="shared" si="264"/>
        <v>1.3999999999999986</v>
      </c>
      <c r="Z666" s="2">
        <f>ROW()</f>
        <v>666</v>
      </c>
      <c r="AA666" t="b">
        <f t="shared" si="265"/>
        <v>1</v>
      </c>
      <c r="AB666" s="4">
        <f t="shared" si="258"/>
        <v>15.07</v>
      </c>
      <c r="AC666" s="4" t="e">
        <f t="shared" si="266"/>
        <v>#N/A</v>
      </c>
      <c r="AD666" t="b">
        <f t="shared" si="267"/>
        <v>1</v>
      </c>
      <c r="AE666" s="2">
        <v>2</v>
      </c>
      <c r="AF666" s="4">
        <f t="shared" si="268"/>
        <v>-0.69999999999999929</v>
      </c>
      <c r="AG666" s="4">
        <f t="shared" si="269"/>
        <v>0.69999999999999929</v>
      </c>
      <c r="AH666" s="4">
        <f t="shared" si="274"/>
        <v>0.96000000000000008</v>
      </c>
      <c r="AI666" s="4" t="e">
        <f t="shared" si="270"/>
        <v>#N/A</v>
      </c>
      <c r="AJ666" s="2" t="str">
        <f t="shared" si="271"/>
        <v>August</v>
      </c>
      <c r="AK666" s="2" t="str">
        <f t="shared" si="272"/>
        <v>04</v>
      </c>
      <c r="AL666" s="81">
        <f t="shared" si="273"/>
        <v>4.5000925925925923</v>
      </c>
      <c r="AM666" s="81">
        <f>IF(AJ666='1Month'!$A$3,AL666,NA())</f>
        <v>4.5000925925925923</v>
      </c>
    </row>
    <row r="667" spans="1:39">
      <c r="A667" s="76">
        <v>43316</v>
      </c>
      <c r="B667" s="67">
        <v>0.74619212962962955</v>
      </c>
      <c r="C667" s="77">
        <v>43316</v>
      </c>
      <c r="D667" s="67">
        <v>0.45452546296296298</v>
      </c>
      <c r="E667" s="68">
        <v>31.2</v>
      </c>
      <c r="F667" s="68">
        <v>4.9400000000000004</v>
      </c>
      <c r="G667" s="69">
        <v>15.32</v>
      </c>
      <c r="H667" s="69">
        <v>0</v>
      </c>
      <c r="I667" s="69">
        <v>-89.6</v>
      </c>
      <c r="J667" s="69">
        <v>23.077000000000002</v>
      </c>
      <c r="K667" s="70">
        <v>50.3</v>
      </c>
      <c r="L667" s="4">
        <f t="shared" si="250"/>
        <v>15.21</v>
      </c>
      <c r="M667" s="80">
        <f t="shared" si="251"/>
        <v>43316.746192129627</v>
      </c>
      <c r="N667">
        <f t="shared" si="252"/>
        <v>2458334.5</v>
      </c>
      <c r="O667">
        <f t="shared" si="253"/>
        <v>17.90861111111111</v>
      </c>
      <c r="P667">
        <f t="shared" si="259"/>
        <v>0.18588637919233403</v>
      </c>
      <c r="Q667">
        <f t="shared" si="260"/>
        <v>470.79187144041509</v>
      </c>
      <c r="R667">
        <f t="shared" si="261"/>
        <v>14.791871440415093</v>
      </c>
      <c r="S667" s="10">
        <f t="shared" si="254"/>
        <v>7.3546758404150934</v>
      </c>
      <c r="T667" s="4">
        <f t="shared" si="262"/>
        <v>15.66</v>
      </c>
      <c r="U667" s="4">
        <f t="shared" si="263"/>
        <v>0.59599999999999975</v>
      </c>
      <c r="V667" s="4">
        <f t="shared" si="255"/>
        <v>15.5</v>
      </c>
      <c r="W667" s="4">
        <f t="shared" si="256"/>
        <v>17.02</v>
      </c>
      <c r="X667" s="4">
        <f t="shared" si="257"/>
        <v>15.07</v>
      </c>
      <c r="Y667" s="4">
        <f t="shared" si="264"/>
        <v>1.9499999999999993</v>
      </c>
      <c r="Z667" s="2">
        <f>ROW()</f>
        <v>667</v>
      </c>
      <c r="AA667" t="b">
        <f t="shared" si="265"/>
        <v>1</v>
      </c>
      <c r="AB667" s="4">
        <f t="shared" si="258"/>
        <v>15.21</v>
      </c>
      <c r="AC667" s="4" t="e">
        <f t="shared" si="266"/>
        <v>#N/A</v>
      </c>
      <c r="AD667" t="b">
        <f t="shared" si="267"/>
        <v>1</v>
      </c>
      <c r="AE667" s="2">
        <v>2</v>
      </c>
      <c r="AF667" s="4">
        <f t="shared" si="268"/>
        <v>-0.97499999999999964</v>
      </c>
      <c r="AG667" s="4">
        <f t="shared" si="269"/>
        <v>0.97499999999999964</v>
      </c>
      <c r="AH667" s="4">
        <f t="shared" si="274"/>
        <v>1.1133333333333335</v>
      </c>
      <c r="AI667" s="4" t="e">
        <f t="shared" si="270"/>
        <v>#N/A</v>
      </c>
      <c r="AJ667" s="2" t="str">
        <f t="shared" si="271"/>
        <v>August</v>
      </c>
      <c r="AK667" s="2" t="str">
        <f t="shared" si="272"/>
        <v>04</v>
      </c>
      <c r="AL667" s="81">
        <f t="shared" si="273"/>
        <v>4.7461921296296294</v>
      </c>
      <c r="AM667" s="81">
        <f>IF(AJ667='1Month'!$A$3,AL667,NA())</f>
        <v>4.7461921296296294</v>
      </c>
    </row>
    <row r="668" spans="1:39">
      <c r="A668" s="76">
        <v>43316</v>
      </c>
      <c r="B668" s="67">
        <v>0.74619212962962955</v>
      </c>
      <c r="C668" s="77">
        <v>43316</v>
      </c>
      <c r="D668" s="67">
        <v>0.45452546296296298</v>
      </c>
      <c r="E668" s="68">
        <v>31.2</v>
      </c>
      <c r="F668" s="68">
        <v>4.9400000000000004</v>
      </c>
      <c r="G668" s="69">
        <v>15.32</v>
      </c>
      <c r="H668" s="69">
        <v>1</v>
      </c>
      <c r="I668" s="69">
        <v>-89.6</v>
      </c>
      <c r="J668" s="69">
        <v>23.077000000000002</v>
      </c>
      <c r="K668" s="70">
        <v>50.3</v>
      </c>
      <c r="L668" s="4">
        <f t="shared" si="250"/>
        <v>15.21</v>
      </c>
      <c r="M668" s="80">
        <f t="shared" si="251"/>
        <v>43316.746192129627</v>
      </c>
      <c r="N668">
        <f t="shared" si="252"/>
        <v>2458334.5</v>
      </c>
      <c r="O668">
        <f t="shared" si="253"/>
        <v>17.90861111111111</v>
      </c>
      <c r="P668">
        <f t="shared" si="259"/>
        <v>0.18588637919233403</v>
      </c>
      <c r="Q668">
        <f t="shared" si="260"/>
        <v>470.79187144041509</v>
      </c>
      <c r="R668">
        <f t="shared" si="261"/>
        <v>14.791871440415093</v>
      </c>
      <c r="S668" s="10">
        <f t="shared" si="254"/>
        <v>7.3546758404150934</v>
      </c>
      <c r="T668" s="4">
        <f t="shared" si="262"/>
        <v>16.264000000000003</v>
      </c>
      <c r="U668" s="4">
        <f t="shared" si="263"/>
        <v>1.0327999999999999</v>
      </c>
      <c r="V668" s="4">
        <f t="shared" si="255"/>
        <v>15.5</v>
      </c>
      <c r="W668" s="4">
        <f t="shared" si="256"/>
        <v>18.09</v>
      </c>
      <c r="X668" s="4">
        <f t="shared" si="257"/>
        <v>15.07</v>
      </c>
      <c r="Y668" s="4">
        <f t="shared" si="264"/>
        <v>3.0199999999999996</v>
      </c>
      <c r="Z668" s="2">
        <f>ROW()</f>
        <v>668</v>
      </c>
      <c r="AA668" t="b">
        <f t="shared" si="265"/>
        <v>1</v>
      </c>
      <c r="AB668" s="4">
        <f t="shared" si="258"/>
        <v>15.21</v>
      </c>
      <c r="AC668" s="4" t="e">
        <f t="shared" si="266"/>
        <v>#N/A</v>
      </c>
      <c r="AD668" t="b">
        <f t="shared" si="267"/>
        <v>1</v>
      </c>
      <c r="AE668" s="2">
        <v>2</v>
      </c>
      <c r="AF668" s="4">
        <f t="shared" si="268"/>
        <v>-1.5099999999999998</v>
      </c>
      <c r="AG668" s="4">
        <f t="shared" si="269"/>
        <v>1.5099999999999998</v>
      </c>
      <c r="AH668" s="4">
        <f t="shared" si="274"/>
        <v>1.3333333333333339</v>
      </c>
      <c r="AI668" s="4" t="e">
        <f t="shared" si="270"/>
        <v>#N/A</v>
      </c>
      <c r="AJ668" s="2" t="str">
        <f t="shared" si="271"/>
        <v>August</v>
      </c>
      <c r="AK668" s="2" t="str">
        <f t="shared" si="272"/>
        <v>04</v>
      </c>
      <c r="AL668" s="81">
        <f t="shared" si="273"/>
        <v>4.7461921296296294</v>
      </c>
      <c r="AM668" s="81">
        <f>IF(AJ668='1Month'!$A$3,AL668,NA())</f>
        <v>4.7461921296296294</v>
      </c>
    </row>
    <row r="669" spans="1:39">
      <c r="A669" s="76">
        <v>43317</v>
      </c>
      <c r="B669" s="67">
        <v>0.11464120370370372</v>
      </c>
      <c r="C669" s="77">
        <v>43316</v>
      </c>
      <c r="D669" s="67">
        <v>0.82297453703703705</v>
      </c>
      <c r="E669" s="68">
        <v>21.2</v>
      </c>
      <c r="F669" s="68">
        <v>4.9400000000000004</v>
      </c>
      <c r="G669" s="69">
        <v>15.9</v>
      </c>
      <c r="H669" s="69">
        <v>1</v>
      </c>
      <c r="I669" s="69">
        <v>-94.2</v>
      </c>
      <c r="J669" s="69">
        <v>-40.005000000000003</v>
      </c>
      <c r="K669" s="70">
        <v>46.3</v>
      </c>
      <c r="L669" s="4">
        <f t="shared" si="250"/>
        <v>15.790000000000001</v>
      </c>
      <c r="M669" s="80">
        <f t="shared" si="251"/>
        <v>43317.114641203705</v>
      </c>
      <c r="N669">
        <f t="shared" si="252"/>
        <v>2458335.5</v>
      </c>
      <c r="O669">
        <f t="shared" si="253"/>
        <v>2.7513888888888891</v>
      </c>
      <c r="P669">
        <f t="shared" si="259"/>
        <v>0.18591375770020535</v>
      </c>
      <c r="Q669">
        <f t="shared" si="260"/>
        <v>455.65885994316608</v>
      </c>
      <c r="R669">
        <f t="shared" si="261"/>
        <v>23.658859943166078</v>
      </c>
      <c r="S669" s="10">
        <f t="shared" si="254"/>
        <v>16.221664343166079</v>
      </c>
      <c r="T669" s="4">
        <f t="shared" si="262"/>
        <v>16.96</v>
      </c>
      <c r="U669" s="4">
        <f t="shared" si="263"/>
        <v>1.1679999999999997</v>
      </c>
      <c r="V669" s="4">
        <f t="shared" si="255"/>
        <v>16.405000000000001</v>
      </c>
      <c r="W669" s="4">
        <f t="shared" si="256"/>
        <v>18.690000000000001</v>
      </c>
      <c r="X669" s="4">
        <f t="shared" si="257"/>
        <v>15.21</v>
      </c>
      <c r="Y669" s="4">
        <f t="shared" si="264"/>
        <v>3.4800000000000004</v>
      </c>
      <c r="Z669" s="2">
        <f>ROW()</f>
        <v>669</v>
      </c>
      <c r="AA669" t="b">
        <f t="shared" si="265"/>
        <v>0</v>
      </c>
      <c r="AB669" s="4" t="e">
        <f t="shared" si="258"/>
        <v>#N/A</v>
      </c>
      <c r="AC669" s="4" t="e">
        <f t="shared" si="266"/>
        <v>#N/A</v>
      </c>
      <c r="AD669" t="b">
        <f t="shared" si="267"/>
        <v>1</v>
      </c>
      <c r="AE669" s="2">
        <v>2</v>
      </c>
      <c r="AF669" s="4">
        <f t="shared" si="268"/>
        <v>-1.7400000000000002</v>
      </c>
      <c r="AG669" s="4">
        <f t="shared" si="269"/>
        <v>1.7400000000000002</v>
      </c>
      <c r="AH669" s="4">
        <f t="shared" si="274"/>
        <v>1.6106944444444442</v>
      </c>
      <c r="AI669" s="4" t="e">
        <f t="shared" si="270"/>
        <v>#N/A</v>
      </c>
      <c r="AJ669" s="2" t="str">
        <f t="shared" si="271"/>
        <v>August</v>
      </c>
      <c r="AK669" s="2" t="str">
        <f t="shared" si="272"/>
        <v>05</v>
      </c>
      <c r="AL669" s="81">
        <f t="shared" si="273"/>
        <v>5.1146412037037035</v>
      </c>
      <c r="AM669" s="81">
        <f>IF(AJ669='1Month'!$A$3,AL669,NA())</f>
        <v>5.1146412037037035</v>
      </c>
    </row>
    <row r="670" spans="1:39">
      <c r="A670" s="76">
        <v>43317</v>
      </c>
      <c r="B670" s="67">
        <v>0.11811342592592593</v>
      </c>
      <c r="C670" s="77">
        <v>43316</v>
      </c>
      <c r="D670" s="67">
        <v>0.82644675925925926</v>
      </c>
      <c r="E670" s="68">
        <v>21.2</v>
      </c>
      <c r="F670" s="68">
        <v>4.9400000000000004</v>
      </c>
      <c r="G670" s="69">
        <v>17.13</v>
      </c>
      <c r="H670" s="69">
        <v>1</v>
      </c>
      <c r="I670" s="69">
        <v>-94.3</v>
      </c>
      <c r="J670" s="69">
        <v>-39.606999999999999</v>
      </c>
      <c r="K670" s="70">
        <v>46.3</v>
      </c>
      <c r="L670" s="4">
        <f t="shared" si="250"/>
        <v>17.02</v>
      </c>
      <c r="M670" s="80">
        <f t="shared" si="251"/>
        <v>43317.118113425924</v>
      </c>
      <c r="N670">
        <f t="shared" si="252"/>
        <v>2458335.5</v>
      </c>
      <c r="O670">
        <f t="shared" si="253"/>
        <v>2.8347222222222221</v>
      </c>
      <c r="P670">
        <f t="shared" si="259"/>
        <v>0.18591375770020535</v>
      </c>
      <c r="Q670">
        <f t="shared" si="260"/>
        <v>455.74242143560775</v>
      </c>
      <c r="R670">
        <f t="shared" si="261"/>
        <v>23.742421435607753</v>
      </c>
      <c r="S670" s="10">
        <f t="shared" si="254"/>
        <v>16.305225835607754</v>
      </c>
      <c r="T670" s="4">
        <f t="shared" si="262"/>
        <v>17.756</v>
      </c>
      <c r="U670" s="4">
        <f t="shared" si="263"/>
        <v>1.0808000000000004</v>
      </c>
      <c r="V670" s="4">
        <f t="shared" si="255"/>
        <v>17.555</v>
      </c>
      <c r="W670" s="4">
        <f t="shared" si="256"/>
        <v>19.190000000000001</v>
      </c>
      <c r="X670" s="4">
        <f t="shared" si="257"/>
        <v>15.21</v>
      </c>
      <c r="Y670" s="4">
        <f t="shared" si="264"/>
        <v>3.9800000000000004</v>
      </c>
      <c r="Z670" s="2">
        <f>ROW()</f>
        <v>670</v>
      </c>
      <c r="AA670" t="b">
        <f t="shared" si="265"/>
        <v>0</v>
      </c>
      <c r="AB670" s="4" t="e">
        <f t="shared" si="258"/>
        <v>#N/A</v>
      </c>
      <c r="AC670" s="4" t="e">
        <f t="shared" si="266"/>
        <v>#N/A</v>
      </c>
      <c r="AD670" t="b">
        <f t="shared" si="267"/>
        <v>1</v>
      </c>
      <c r="AE670" s="2">
        <v>2</v>
      </c>
      <c r="AF670" s="4">
        <f t="shared" si="268"/>
        <v>-1.9900000000000002</v>
      </c>
      <c r="AG670" s="4">
        <f t="shared" si="269"/>
        <v>1.9900000000000002</v>
      </c>
      <c r="AH670" s="4">
        <f t="shared" si="274"/>
        <v>1.5583333333333333</v>
      </c>
      <c r="AI670" s="4" t="e">
        <f t="shared" si="270"/>
        <v>#N/A</v>
      </c>
      <c r="AJ670" s="2" t="str">
        <f t="shared" si="271"/>
        <v>August</v>
      </c>
      <c r="AK670" s="2" t="str">
        <f t="shared" si="272"/>
        <v>05</v>
      </c>
      <c r="AL670" s="81">
        <f t="shared" si="273"/>
        <v>5.1181134259259258</v>
      </c>
      <c r="AM670" s="81">
        <f>IF(AJ670='1Month'!$A$3,AL670,NA())</f>
        <v>5.1181134259259258</v>
      </c>
    </row>
    <row r="671" spans="1:39">
      <c r="A671" s="76">
        <v>43317</v>
      </c>
      <c r="B671" s="67">
        <v>0.12158564814814815</v>
      </c>
      <c r="C671" s="77">
        <v>43316</v>
      </c>
      <c r="D671" s="67">
        <v>0.82991898148148147</v>
      </c>
      <c r="E671" s="68">
        <v>21.2</v>
      </c>
      <c r="F671" s="68">
        <v>4.9400000000000004</v>
      </c>
      <c r="G671" s="69">
        <v>18.2</v>
      </c>
      <c r="H671" s="69">
        <v>1</v>
      </c>
      <c r="I671" s="69">
        <v>-94.3</v>
      </c>
      <c r="J671" s="69">
        <v>-39.186</v>
      </c>
      <c r="K671" s="70">
        <v>46.3</v>
      </c>
      <c r="L671" s="4">
        <f t="shared" si="250"/>
        <v>18.09</v>
      </c>
      <c r="M671" s="80">
        <f t="shared" si="251"/>
        <v>43317.12158564815</v>
      </c>
      <c r="N671">
        <f t="shared" si="252"/>
        <v>2458335.5</v>
      </c>
      <c r="O671">
        <f t="shared" si="253"/>
        <v>2.9180555555555556</v>
      </c>
      <c r="P671">
        <f t="shared" si="259"/>
        <v>0.18591375770020535</v>
      </c>
      <c r="Q671">
        <f t="shared" si="260"/>
        <v>455.82598292804943</v>
      </c>
      <c r="R671">
        <f t="shared" si="261"/>
        <v>23.825982928049427</v>
      </c>
      <c r="S671" s="10">
        <f t="shared" si="254"/>
        <v>16.388787328049428</v>
      </c>
      <c r="T671" s="4">
        <f t="shared" si="262"/>
        <v>18.529999999999998</v>
      </c>
      <c r="U671" s="4">
        <f t="shared" si="263"/>
        <v>0.78000000000000114</v>
      </c>
      <c r="V671" s="4">
        <f t="shared" si="255"/>
        <v>18.39</v>
      </c>
      <c r="W671" s="4">
        <f t="shared" si="256"/>
        <v>19.66</v>
      </c>
      <c r="X671" s="4">
        <f t="shared" si="257"/>
        <v>15.790000000000001</v>
      </c>
      <c r="Y671" s="4">
        <f t="shared" si="264"/>
        <v>3.8699999999999992</v>
      </c>
      <c r="Z671" s="2">
        <f>ROW()</f>
        <v>671</v>
      </c>
      <c r="AA671" t="b">
        <f t="shared" si="265"/>
        <v>0</v>
      </c>
      <c r="AB671" s="4" t="e">
        <f t="shared" si="258"/>
        <v>#N/A</v>
      </c>
      <c r="AC671" s="4" t="e">
        <f t="shared" si="266"/>
        <v>#N/A</v>
      </c>
      <c r="AD671" t="b">
        <f t="shared" si="267"/>
        <v>0</v>
      </c>
      <c r="AE671" s="2">
        <v>2</v>
      </c>
      <c r="AF671" s="4">
        <f t="shared" si="268"/>
        <v>-1.9349999999999996</v>
      </c>
      <c r="AG671" s="4">
        <f t="shared" si="269"/>
        <v>1.9349999999999996</v>
      </c>
      <c r="AH671" s="4">
        <f t="shared" si="274"/>
        <v>1.4620833333333334</v>
      </c>
      <c r="AI671" s="4" t="e">
        <f t="shared" si="270"/>
        <v>#N/A</v>
      </c>
      <c r="AJ671" s="2" t="str">
        <f t="shared" si="271"/>
        <v>August</v>
      </c>
      <c r="AK671" s="2" t="str">
        <f t="shared" si="272"/>
        <v>05</v>
      </c>
      <c r="AL671" s="81">
        <f t="shared" si="273"/>
        <v>5.1215856481481481</v>
      </c>
      <c r="AM671" s="81">
        <f>IF(AJ671='1Month'!$A$3,AL671,NA())</f>
        <v>5.1215856481481481</v>
      </c>
    </row>
    <row r="672" spans="1:39">
      <c r="A672" s="76">
        <v>43317</v>
      </c>
      <c r="B672" s="67">
        <v>0.12505787037037039</v>
      </c>
      <c r="C672" s="77">
        <v>43316</v>
      </c>
      <c r="D672" s="67">
        <v>0.83339120370370379</v>
      </c>
      <c r="E672" s="68">
        <v>21.2</v>
      </c>
      <c r="F672" s="68">
        <v>4.9400000000000004</v>
      </c>
      <c r="G672" s="69">
        <v>18.8</v>
      </c>
      <c r="H672" s="69">
        <v>1</v>
      </c>
      <c r="I672" s="69">
        <v>-94.3</v>
      </c>
      <c r="J672" s="69">
        <v>-38.744</v>
      </c>
      <c r="K672" s="70">
        <v>46.2</v>
      </c>
      <c r="L672" s="4">
        <f t="shared" si="250"/>
        <v>18.690000000000001</v>
      </c>
      <c r="M672" s="80">
        <f t="shared" si="251"/>
        <v>43317.125057870369</v>
      </c>
      <c r="N672">
        <f t="shared" si="252"/>
        <v>2458335.5</v>
      </c>
      <c r="O672">
        <f t="shared" si="253"/>
        <v>3.0013888888888891</v>
      </c>
      <c r="P672">
        <f t="shared" si="259"/>
        <v>0.18591375770020535</v>
      </c>
      <c r="Q672">
        <f t="shared" si="260"/>
        <v>455.90954442049105</v>
      </c>
      <c r="R672">
        <f t="shared" si="261"/>
        <v>23.909544420491045</v>
      </c>
      <c r="S672" s="10">
        <f t="shared" si="254"/>
        <v>16.472348820491046</v>
      </c>
      <c r="T672" s="4">
        <f t="shared" si="262"/>
        <v>19.122</v>
      </c>
      <c r="U672" s="4">
        <f t="shared" si="263"/>
        <v>0.58560000000000012</v>
      </c>
      <c r="V672" s="4">
        <f t="shared" si="255"/>
        <v>18.940000000000001</v>
      </c>
      <c r="W672" s="4">
        <f t="shared" si="256"/>
        <v>19.98</v>
      </c>
      <c r="X672" s="4">
        <f t="shared" si="257"/>
        <v>17.02</v>
      </c>
      <c r="Y672" s="4">
        <f t="shared" si="264"/>
        <v>2.9600000000000009</v>
      </c>
      <c r="Z672" s="2">
        <f>ROW()</f>
        <v>672</v>
      </c>
      <c r="AA672" t="b">
        <f t="shared" si="265"/>
        <v>0</v>
      </c>
      <c r="AB672" s="4" t="e">
        <f t="shared" si="258"/>
        <v>#N/A</v>
      </c>
      <c r="AC672" s="4" t="e">
        <f t="shared" si="266"/>
        <v>#N/A</v>
      </c>
      <c r="AD672" t="b">
        <f t="shared" si="267"/>
        <v>0</v>
      </c>
      <c r="AE672" s="2">
        <v>2</v>
      </c>
      <c r="AF672" s="4">
        <f t="shared" si="268"/>
        <v>-1.4800000000000004</v>
      </c>
      <c r="AG672" s="4">
        <f t="shared" si="269"/>
        <v>1.4800000000000004</v>
      </c>
      <c r="AH672" s="4">
        <f t="shared" si="274"/>
        <v>1.3141666666666665</v>
      </c>
      <c r="AI672" s="4" t="e">
        <f t="shared" si="270"/>
        <v>#N/A</v>
      </c>
      <c r="AJ672" s="2" t="str">
        <f t="shared" si="271"/>
        <v>August</v>
      </c>
      <c r="AK672" s="2" t="str">
        <f t="shared" si="272"/>
        <v>05</v>
      </c>
      <c r="AL672" s="81">
        <f t="shared" si="273"/>
        <v>5.1250578703703704</v>
      </c>
      <c r="AM672" s="81">
        <f>IF(AJ672='1Month'!$A$3,AL672,NA())</f>
        <v>5.1250578703703704</v>
      </c>
    </row>
    <row r="673" spans="1:39">
      <c r="A673" s="76">
        <v>43317</v>
      </c>
      <c r="B673" s="67">
        <v>0.1285300925925926</v>
      </c>
      <c r="C673" s="77">
        <v>43316</v>
      </c>
      <c r="D673" s="67">
        <v>0.83686342592592589</v>
      </c>
      <c r="E673" s="68">
        <v>21.2</v>
      </c>
      <c r="F673" s="68">
        <v>4.9400000000000004</v>
      </c>
      <c r="G673" s="69">
        <v>19.3</v>
      </c>
      <c r="H673" s="69">
        <v>1</v>
      </c>
      <c r="I673" s="69">
        <v>-94.4</v>
      </c>
      <c r="J673" s="69">
        <v>-38.28</v>
      </c>
      <c r="K673" s="70">
        <v>46.2</v>
      </c>
      <c r="L673" s="4">
        <f t="shared" si="250"/>
        <v>19.190000000000001</v>
      </c>
      <c r="M673" s="80">
        <f t="shared" si="251"/>
        <v>43317.128530092596</v>
      </c>
      <c r="N673">
        <f t="shared" si="252"/>
        <v>2458335.5</v>
      </c>
      <c r="O673">
        <f t="shared" si="253"/>
        <v>3.0847222222222221</v>
      </c>
      <c r="P673">
        <f t="shared" si="259"/>
        <v>0.18591375770020535</v>
      </c>
      <c r="Q673">
        <f t="shared" si="260"/>
        <v>455.99310591293272</v>
      </c>
      <c r="R673">
        <f t="shared" si="261"/>
        <v>23.99310591293272</v>
      </c>
      <c r="S673" s="10">
        <f t="shared" si="254"/>
        <v>16.555910312932721</v>
      </c>
      <c r="T673" s="4">
        <f t="shared" si="262"/>
        <v>18.96</v>
      </c>
      <c r="U673" s="4">
        <f t="shared" si="263"/>
        <v>0.77999999999999969</v>
      </c>
      <c r="V673" s="4">
        <f t="shared" si="255"/>
        <v>18.940000000000001</v>
      </c>
      <c r="W673" s="4">
        <f t="shared" si="256"/>
        <v>19.98</v>
      </c>
      <c r="X673" s="4">
        <f t="shared" si="257"/>
        <v>17.28</v>
      </c>
      <c r="Y673" s="4">
        <f t="shared" si="264"/>
        <v>2.6999999999999993</v>
      </c>
      <c r="Z673" s="2">
        <f>ROW()</f>
        <v>673</v>
      </c>
      <c r="AA673" t="b">
        <f t="shared" si="265"/>
        <v>0</v>
      </c>
      <c r="AB673" s="4" t="e">
        <f t="shared" si="258"/>
        <v>#N/A</v>
      </c>
      <c r="AC673" s="4" t="e">
        <f t="shared" si="266"/>
        <v>#N/A</v>
      </c>
      <c r="AD673" t="b">
        <f t="shared" si="267"/>
        <v>0</v>
      </c>
      <c r="AE673" s="2">
        <v>2</v>
      </c>
      <c r="AF673" s="4">
        <f t="shared" si="268"/>
        <v>-1.3499999999999996</v>
      </c>
      <c r="AG673" s="4">
        <f t="shared" si="269"/>
        <v>1.3499999999999996</v>
      </c>
      <c r="AH673" s="4">
        <f t="shared" si="274"/>
        <v>1.1725000000000001</v>
      </c>
      <c r="AI673" s="4" t="e">
        <f t="shared" si="270"/>
        <v>#N/A</v>
      </c>
      <c r="AJ673" s="2" t="str">
        <f t="shared" si="271"/>
        <v>August</v>
      </c>
      <c r="AK673" s="2" t="str">
        <f t="shared" si="272"/>
        <v>05</v>
      </c>
      <c r="AL673" s="81">
        <f t="shared" si="273"/>
        <v>5.1285300925925927</v>
      </c>
      <c r="AM673" s="81">
        <f>IF(AJ673='1Month'!$A$3,AL673,NA())</f>
        <v>5.1285300925925927</v>
      </c>
    </row>
    <row r="674" spans="1:39">
      <c r="A674" s="76">
        <v>43317</v>
      </c>
      <c r="B674" s="67">
        <v>0.13200231481481481</v>
      </c>
      <c r="C674" s="77">
        <v>43316</v>
      </c>
      <c r="D674" s="67">
        <v>0.8403356481481481</v>
      </c>
      <c r="E674" s="68">
        <v>21.2</v>
      </c>
      <c r="F674" s="68">
        <v>4.9400000000000004</v>
      </c>
      <c r="G674" s="69">
        <v>19.77</v>
      </c>
      <c r="H674" s="69">
        <v>1</v>
      </c>
      <c r="I674" s="69">
        <v>-94.4</v>
      </c>
      <c r="J674" s="69">
        <v>-37.795000000000002</v>
      </c>
      <c r="K674" s="70">
        <v>46.1</v>
      </c>
      <c r="L674" s="4">
        <f t="shared" si="250"/>
        <v>19.66</v>
      </c>
      <c r="M674" s="80">
        <f t="shared" si="251"/>
        <v>43317.132002314815</v>
      </c>
      <c r="N674">
        <f t="shared" si="252"/>
        <v>2458335.5</v>
      </c>
      <c r="O674">
        <f t="shared" si="253"/>
        <v>3.1680555555555552</v>
      </c>
      <c r="P674">
        <f t="shared" si="259"/>
        <v>0.18591375770020535</v>
      </c>
      <c r="Q674">
        <f t="shared" si="260"/>
        <v>456.07666740537439</v>
      </c>
      <c r="R674">
        <f t="shared" si="261"/>
        <v>7.6667405374394093E-2</v>
      </c>
      <c r="S674" s="10">
        <f t="shared" si="254"/>
        <v>16.639471805374395</v>
      </c>
      <c r="T674" s="4">
        <f t="shared" si="262"/>
        <v>18.666</v>
      </c>
      <c r="U674" s="4">
        <f t="shared" si="263"/>
        <v>1.1328000000000003</v>
      </c>
      <c r="V674" s="4">
        <f t="shared" si="255"/>
        <v>18.940000000000001</v>
      </c>
      <c r="W674" s="4">
        <f t="shared" si="256"/>
        <v>19.98</v>
      </c>
      <c r="X674" s="4">
        <f t="shared" si="257"/>
        <v>17.22</v>
      </c>
      <c r="Y674" s="4">
        <f t="shared" si="264"/>
        <v>2.7600000000000016</v>
      </c>
      <c r="Z674" s="2">
        <f>ROW()</f>
        <v>674</v>
      </c>
      <c r="AA674" t="b">
        <f t="shared" si="265"/>
        <v>0</v>
      </c>
      <c r="AB674" s="4" t="e">
        <f t="shared" si="258"/>
        <v>#N/A</v>
      </c>
      <c r="AC674" s="4" t="e">
        <f t="shared" si="266"/>
        <v>#N/A</v>
      </c>
      <c r="AD674" t="b">
        <f t="shared" si="267"/>
        <v>0</v>
      </c>
      <c r="AE674" s="2">
        <v>2</v>
      </c>
      <c r="AF674" s="4">
        <f t="shared" si="268"/>
        <v>-1.3800000000000008</v>
      </c>
      <c r="AG674" s="4">
        <f t="shared" si="269"/>
        <v>1.3800000000000008</v>
      </c>
      <c r="AH674" s="4">
        <f t="shared" si="274"/>
        <v>1.0329166666666665</v>
      </c>
      <c r="AI674" s="4" t="e">
        <f t="shared" si="270"/>
        <v>#N/A</v>
      </c>
      <c r="AJ674" s="2" t="str">
        <f t="shared" si="271"/>
        <v>August</v>
      </c>
      <c r="AK674" s="2" t="str">
        <f t="shared" si="272"/>
        <v>05</v>
      </c>
      <c r="AL674" s="81">
        <f t="shared" si="273"/>
        <v>5.1320023148148151</v>
      </c>
      <c r="AM674" s="81">
        <f>IF(AJ674='1Month'!$A$3,AL674,NA())</f>
        <v>5.1320023148148151</v>
      </c>
    </row>
    <row r="675" spans="1:39">
      <c r="A675" s="76">
        <v>43317</v>
      </c>
      <c r="B675" s="67">
        <v>0.13547453703703705</v>
      </c>
      <c r="C675" s="77">
        <v>43316</v>
      </c>
      <c r="D675" s="67">
        <v>0.84380787037037042</v>
      </c>
      <c r="E675" s="68">
        <v>21.2</v>
      </c>
      <c r="F675" s="68">
        <v>4.9400000000000004</v>
      </c>
      <c r="G675" s="69">
        <v>20.09</v>
      </c>
      <c r="H675" s="69">
        <v>1</v>
      </c>
      <c r="I675" s="69">
        <v>-94.5</v>
      </c>
      <c r="J675" s="69">
        <v>-37.29</v>
      </c>
      <c r="K675" s="70">
        <v>46.1</v>
      </c>
      <c r="L675" s="4">
        <f t="shared" si="250"/>
        <v>19.98</v>
      </c>
      <c r="M675" s="80">
        <f t="shared" si="251"/>
        <v>43317.135474537034</v>
      </c>
      <c r="N675">
        <f t="shared" si="252"/>
        <v>2458335.5</v>
      </c>
      <c r="O675">
        <f t="shared" si="253"/>
        <v>3.2513888888888891</v>
      </c>
      <c r="P675">
        <f t="shared" si="259"/>
        <v>0.18591375770020535</v>
      </c>
      <c r="Q675">
        <f t="shared" si="260"/>
        <v>456.16022889781607</v>
      </c>
      <c r="R675">
        <f t="shared" si="261"/>
        <v>0.16022889781606864</v>
      </c>
      <c r="S675" s="10">
        <f t="shared" si="254"/>
        <v>16.72303329781607</v>
      </c>
      <c r="T675" s="4">
        <f t="shared" si="262"/>
        <v>18.268000000000001</v>
      </c>
      <c r="U675" s="4">
        <f t="shared" si="263"/>
        <v>1.2416000000000005</v>
      </c>
      <c r="V675" s="4">
        <f t="shared" si="255"/>
        <v>18.234999999999999</v>
      </c>
      <c r="W675" s="4">
        <f t="shared" si="256"/>
        <v>19.98</v>
      </c>
      <c r="X675" s="4">
        <f t="shared" si="257"/>
        <v>17.2</v>
      </c>
      <c r="Y675" s="4">
        <f t="shared" si="264"/>
        <v>2.7800000000000011</v>
      </c>
      <c r="Z675" s="2">
        <f>ROW()</f>
        <v>675</v>
      </c>
      <c r="AA675" t="b">
        <f t="shared" si="265"/>
        <v>0</v>
      </c>
      <c r="AB675" s="4" t="e">
        <f t="shared" si="258"/>
        <v>#N/A</v>
      </c>
      <c r="AC675" s="4" t="e">
        <f t="shared" si="266"/>
        <v>#N/A</v>
      </c>
      <c r="AD675" t="b">
        <f t="shared" si="267"/>
        <v>0</v>
      </c>
      <c r="AE675" s="2">
        <v>2</v>
      </c>
      <c r="AF675" s="4">
        <f t="shared" si="268"/>
        <v>-1.3900000000000006</v>
      </c>
      <c r="AG675" s="4">
        <f t="shared" si="269"/>
        <v>1.3900000000000006</v>
      </c>
      <c r="AH675" s="4">
        <f t="shared" si="274"/>
        <v>0.93152777777777818</v>
      </c>
      <c r="AI675" s="4" t="e">
        <f t="shared" si="270"/>
        <v>#N/A</v>
      </c>
      <c r="AJ675" s="2" t="str">
        <f t="shared" si="271"/>
        <v>August</v>
      </c>
      <c r="AK675" s="2" t="str">
        <f t="shared" si="272"/>
        <v>05</v>
      </c>
      <c r="AL675" s="81">
        <f t="shared" si="273"/>
        <v>5.1354745370370374</v>
      </c>
      <c r="AM675" s="81">
        <f>IF(AJ675='1Month'!$A$3,AL675,NA())</f>
        <v>5.1354745370370374</v>
      </c>
    </row>
    <row r="676" spans="1:39">
      <c r="A676" s="76">
        <v>43317</v>
      </c>
      <c r="B676" s="67">
        <v>0.13894675925925926</v>
      </c>
      <c r="C676" s="77">
        <v>43316</v>
      </c>
      <c r="D676" s="67">
        <v>0.84728009259259263</v>
      </c>
      <c r="E676" s="68">
        <v>21.2</v>
      </c>
      <c r="F676" s="68">
        <v>4.9400000000000004</v>
      </c>
      <c r="G676" s="69">
        <v>17.39</v>
      </c>
      <c r="H676" s="69">
        <v>1</v>
      </c>
      <c r="I676" s="69">
        <v>-94.5</v>
      </c>
      <c r="J676" s="69">
        <v>-36.765000000000001</v>
      </c>
      <c r="K676" s="70">
        <v>46.1</v>
      </c>
      <c r="L676" s="4">
        <f t="shared" si="250"/>
        <v>17.28</v>
      </c>
      <c r="M676" s="80">
        <f t="shared" si="251"/>
        <v>43317.13894675926</v>
      </c>
      <c r="N676">
        <f t="shared" si="252"/>
        <v>2458335.5</v>
      </c>
      <c r="O676">
        <f t="shared" si="253"/>
        <v>3.3347222222222221</v>
      </c>
      <c r="P676">
        <f t="shared" si="259"/>
        <v>0.18591375770020535</v>
      </c>
      <c r="Q676">
        <f t="shared" si="260"/>
        <v>456.24379039025774</v>
      </c>
      <c r="R676">
        <f t="shared" si="261"/>
        <v>0.24379039025774318</v>
      </c>
      <c r="S676" s="10">
        <f t="shared" si="254"/>
        <v>16.806594790257744</v>
      </c>
      <c r="T676" s="4">
        <f t="shared" si="262"/>
        <v>17.786000000000001</v>
      </c>
      <c r="U676" s="4">
        <f t="shared" si="263"/>
        <v>0.87760000000000105</v>
      </c>
      <c r="V676" s="4">
        <f t="shared" si="255"/>
        <v>17.265000000000001</v>
      </c>
      <c r="W676" s="4">
        <f t="shared" si="256"/>
        <v>19.98</v>
      </c>
      <c r="X676" s="4">
        <f t="shared" si="257"/>
        <v>17.2</v>
      </c>
      <c r="Y676" s="4">
        <f t="shared" si="264"/>
        <v>2.7800000000000011</v>
      </c>
      <c r="Z676" s="2">
        <f>ROW()</f>
        <v>676</v>
      </c>
      <c r="AA676" t="b">
        <f t="shared" si="265"/>
        <v>0</v>
      </c>
      <c r="AB676" s="4" t="e">
        <f t="shared" si="258"/>
        <v>#N/A</v>
      </c>
      <c r="AC676" s="4" t="e">
        <f t="shared" si="266"/>
        <v>#N/A</v>
      </c>
      <c r="AD676" t="b">
        <f t="shared" si="267"/>
        <v>0</v>
      </c>
      <c r="AE676" s="2">
        <v>2</v>
      </c>
      <c r="AF676" s="4">
        <f t="shared" si="268"/>
        <v>-1.3900000000000006</v>
      </c>
      <c r="AG676" s="4">
        <f t="shared" si="269"/>
        <v>1.3900000000000006</v>
      </c>
      <c r="AH676" s="4">
        <f t="shared" si="274"/>
        <v>0.92180555555555588</v>
      </c>
      <c r="AI676" s="4" t="e">
        <f t="shared" si="270"/>
        <v>#N/A</v>
      </c>
      <c r="AJ676" s="2" t="str">
        <f t="shared" si="271"/>
        <v>August</v>
      </c>
      <c r="AK676" s="2" t="str">
        <f t="shared" si="272"/>
        <v>05</v>
      </c>
      <c r="AL676" s="81">
        <f t="shared" si="273"/>
        <v>5.1389467592592588</v>
      </c>
      <c r="AM676" s="81">
        <f>IF(AJ676='1Month'!$A$3,AL676,NA())</f>
        <v>5.1389467592592588</v>
      </c>
    </row>
    <row r="677" spans="1:39">
      <c r="A677" s="76">
        <v>43317</v>
      </c>
      <c r="B677" s="67">
        <v>0.14241898148148149</v>
      </c>
      <c r="C677" s="77">
        <v>43316</v>
      </c>
      <c r="D677" s="67">
        <v>0.85075231481481473</v>
      </c>
      <c r="E677" s="68">
        <v>21.2</v>
      </c>
      <c r="F677" s="68">
        <v>4.9400000000000004</v>
      </c>
      <c r="G677" s="69">
        <v>17.329999999999998</v>
      </c>
      <c r="H677" s="69">
        <v>1</v>
      </c>
      <c r="I677" s="69">
        <v>-94.6</v>
      </c>
      <c r="J677" s="69">
        <v>-36.222000000000001</v>
      </c>
      <c r="K677" s="70">
        <v>46</v>
      </c>
      <c r="L677" s="4">
        <f t="shared" si="250"/>
        <v>17.22</v>
      </c>
      <c r="M677" s="80">
        <f t="shared" si="251"/>
        <v>43317.142418981479</v>
      </c>
      <c r="N677">
        <f t="shared" si="252"/>
        <v>2458335.5</v>
      </c>
      <c r="O677">
        <f t="shared" si="253"/>
        <v>3.4180555555555561</v>
      </c>
      <c r="P677">
        <f t="shared" si="259"/>
        <v>0.18591375770020535</v>
      </c>
      <c r="Q677">
        <f t="shared" si="260"/>
        <v>456.32735188269942</v>
      </c>
      <c r="R677">
        <f t="shared" si="261"/>
        <v>0.32735188269941773</v>
      </c>
      <c r="S677" s="10">
        <f t="shared" si="254"/>
        <v>16.890156282699419</v>
      </c>
      <c r="T677" s="4">
        <f t="shared" si="262"/>
        <v>17.234000000000002</v>
      </c>
      <c r="U677" s="4">
        <f t="shared" si="263"/>
        <v>2.4800000000001175E-2</v>
      </c>
      <c r="V677" s="4">
        <f t="shared" si="255"/>
        <v>17.234999999999999</v>
      </c>
      <c r="W677" s="4">
        <f t="shared" si="256"/>
        <v>19.98</v>
      </c>
      <c r="X677" s="4">
        <f t="shared" si="257"/>
        <v>17.2</v>
      </c>
      <c r="Y677" s="4">
        <f t="shared" si="264"/>
        <v>2.7800000000000011</v>
      </c>
      <c r="Z677" s="2">
        <f>ROW()</f>
        <v>677</v>
      </c>
      <c r="AA677" t="b">
        <f t="shared" si="265"/>
        <v>0</v>
      </c>
      <c r="AB677" s="4" t="e">
        <f t="shared" si="258"/>
        <v>#N/A</v>
      </c>
      <c r="AC677" s="4" t="e">
        <f t="shared" si="266"/>
        <v>#N/A</v>
      </c>
      <c r="AD677" t="b">
        <f t="shared" si="267"/>
        <v>0</v>
      </c>
      <c r="AE677" s="2">
        <v>2</v>
      </c>
      <c r="AF677" s="4">
        <f t="shared" si="268"/>
        <v>-1.3900000000000006</v>
      </c>
      <c r="AG677" s="4">
        <f t="shared" si="269"/>
        <v>1.3900000000000006</v>
      </c>
      <c r="AH677" s="4">
        <f t="shared" si="274"/>
        <v>0.95833333333333337</v>
      </c>
      <c r="AI677" s="4" t="e">
        <f t="shared" si="270"/>
        <v>#N/A</v>
      </c>
      <c r="AJ677" s="2" t="str">
        <f t="shared" si="271"/>
        <v>August</v>
      </c>
      <c r="AK677" s="2" t="str">
        <f t="shared" si="272"/>
        <v>05</v>
      </c>
      <c r="AL677" s="81">
        <f t="shared" si="273"/>
        <v>5.1424189814814811</v>
      </c>
      <c r="AM677" s="81">
        <f>IF(AJ677='1Month'!$A$3,AL677,NA())</f>
        <v>5.1424189814814811</v>
      </c>
    </row>
    <row r="678" spans="1:39">
      <c r="A678" s="76">
        <v>43317</v>
      </c>
      <c r="B678" s="67">
        <v>0.1458912037037037</v>
      </c>
      <c r="C678" s="77">
        <v>43316</v>
      </c>
      <c r="D678" s="67">
        <v>0.85422453703703705</v>
      </c>
      <c r="E678" s="68">
        <v>20.9</v>
      </c>
      <c r="F678" s="68">
        <v>4.9400000000000004</v>
      </c>
      <c r="G678" s="69">
        <v>17.309999999999999</v>
      </c>
      <c r="H678" s="69">
        <v>1</v>
      </c>
      <c r="I678" s="69">
        <v>-94.6</v>
      </c>
      <c r="J678" s="69">
        <v>-35.658999999999999</v>
      </c>
      <c r="K678" s="70">
        <v>46</v>
      </c>
      <c r="L678" s="4">
        <f t="shared" si="250"/>
        <v>17.2</v>
      </c>
      <c r="M678" s="80">
        <f t="shared" si="251"/>
        <v>43317.145891203705</v>
      </c>
      <c r="N678">
        <f t="shared" si="252"/>
        <v>2458335.5</v>
      </c>
      <c r="O678">
        <f t="shared" si="253"/>
        <v>3.5013888888888891</v>
      </c>
      <c r="P678">
        <f t="shared" si="259"/>
        <v>0.18591375770020535</v>
      </c>
      <c r="Q678">
        <f t="shared" si="260"/>
        <v>456.41091337514109</v>
      </c>
      <c r="R678">
        <f t="shared" si="261"/>
        <v>0.41091337514109227</v>
      </c>
      <c r="S678" s="10">
        <f t="shared" si="254"/>
        <v>16.973717775141093</v>
      </c>
      <c r="T678" s="4">
        <f t="shared" si="262"/>
        <v>17.228000000000002</v>
      </c>
      <c r="U678" s="4">
        <f t="shared" si="263"/>
        <v>1.7600000000000903E-2</v>
      </c>
      <c r="V678" s="4">
        <f t="shared" si="255"/>
        <v>17.234999999999999</v>
      </c>
      <c r="W678" s="4">
        <f t="shared" si="256"/>
        <v>17.28</v>
      </c>
      <c r="X678" s="4">
        <f t="shared" si="257"/>
        <v>17.2</v>
      </c>
      <c r="Y678" s="4">
        <f t="shared" si="264"/>
        <v>8.0000000000001847E-2</v>
      </c>
      <c r="Z678" s="2">
        <f>ROW()</f>
        <v>678</v>
      </c>
      <c r="AA678" t="b">
        <f t="shared" si="265"/>
        <v>0</v>
      </c>
      <c r="AB678" s="4" t="e">
        <f t="shared" si="258"/>
        <v>#N/A</v>
      </c>
      <c r="AC678" s="4" t="e">
        <f t="shared" si="266"/>
        <v>#N/A</v>
      </c>
      <c r="AD678" t="b">
        <f t="shared" si="267"/>
        <v>0</v>
      </c>
      <c r="AE678" s="2">
        <v>2</v>
      </c>
      <c r="AF678" s="4">
        <f t="shared" si="268"/>
        <v>-4.0000000000000924E-2</v>
      </c>
      <c r="AG678" s="4">
        <f t="shared" si="269"/>
        <v>4.0000000000000924E-2</v>
      </c>
      <c r="AH678" s="4">
        <f t="shared" si="274"/>
        <v>0.89458333333333329</v>
      </c>
      <c r="AI678" s="4" t="e">
        <f t="shared" si="270"/>
        <v>#N/A</v>
      </c>
      <c r="AJ678" s="2" t="str">
        <f t="shared" si="271"/>
        <v>August</v>
      </c>
      <c r="AK678" s="2" t="str">
        <f t="shared" si="272"/>
        <v>05</v>
      </c>
      <c r="AL678" s="81">
        <f t="shared" si="273"/>
        <v>5.1458912037037035</v>
      </c>
      <c r="AM678" s="81">
        <f>IF(AJ678='1Month'!$A$3,AL678,NA())</f>
        <v>5.1458912037037035</v>
      </c>
    </row>
    <row r="679" spans="1:39">
      <c r="A679" s="76">
        <v>43317</v>
      </c>
      <c r="B679" s="67">
        <v>0.14936342592592591</v>
      </c>
      <c r="C679" s="77">
        <v>43316</v>
      </c>
      <c r="D679" s="67">
        <v>0.85769675925925926</v>
      </c>
      <c r="E679" s="68">
        <v>20.9</v>
      </c>
      <c r="F679" s="68">
        <v>4.9400000000000004</v>
      </c>
      <c r="G679" s="69">
        <v>17.36</v>
      </c>
      <c r="H679" s="69">
        <v>1</v>
      </c>
      <c r="I679" s="69">
        <v>-94.6</v>
      </c>
      <c r="J679" s="69">
        <v>-35.079000000000001</v>
      </c>
      <c r="K679" s="70">
        <v>46</v>
      </c>
      <c r="L679" s="4">
        <f t="shared" si="250"/>
        <v>17.25</v>
      </c>
      <c r="M679" s="80">
        <f t="shared" si="251"/>
        <v>43317.149363425924</v>
      </c>
      <c r="N679">
        <f t="shared" si="252"/>
        <v>2458335.5</v>
      </c>
      <c r="O679">
        <f t="shared" si="253"/>
        <v>3.5847222222222221</v>
      </c>
      <c r="P679">
        <f t="shared" si="259"/>
        <v>0.18591375770020535</v>
      </c>
      <c r="Q679">
        <f t="shared" si="260"/>
        <v>456.49447486758271</v>
      </c>
      <c r="R679">
        <f t="shared" si="261"/>
        <v>0.49447486758270998</v>
      </c>
      <c r="S679" s="10">
        <f t="shared" si="254"/>
        <v>17.057279267582711</v>
      </c>
      <c r="T679" s="4">
        <f t="shared" si="262"/>
        <v>17.216000000000001</v>
      </c>
      <c r="U679" s="4">
        <f t="shared" si="263"/>
        <v>2.879999999999967E-2</v>
      </c>
      <c r="V679" s="4">
        <f t="shared" si="255"/>
        <v>17.22</v>
      </c>
      <c r="W679" s="4">
        <f t="shared" si="256"/>
        <v>17.25</v>
      </c>
      <c r="X679" s="4">
        <f t="shared" si="257"/>
        <v>17.16</v>
      </c>
      <c r="Y679" s="4">
        <f t="shared" si="264"/>
        <v>8.9999999999999858E-2</v>
      </c>
      <c r="Z679" s="2">
        <f>ROW()</f>
        <v>679</v>
      </c>
      <c r="AA679" t="b">
        <f t="shared" si="265"/>
        <v>0</v>
      </c>
      <c r="AB679" s="4" t="e">
        <f t="shared" si="258"/>
        <v>#N/A</v>
      </c>
      <c r="AC679" s="4" t="e">
        <f t="shared" si="266"/>
        <v>#N/A</v>
      </c>
      <c r="AD679" t="b">
        <f t="shared" si="267"/>
        <v>0</v>
      </c>
      <c r="AE679" s="2">
        <v>2</v>
      </c>
      <c r="AF679" s="4">
        <f t="shared" si="268"/>
        <v>-4.4999999999999929E-2</v>
      </c>
      <c r="AG679" s="4">
        <f t="shared" si="269"/>
        <v>4.4999999999999929E-2</v>
      </c>
      <c r="AH679" s="4">
        <f t="shared" si="274"/>
        <v>0.71972222222222193</v>
      </c>
      <c r="AI679" s="4" t="e">
        <f t="shared" si="270"/>
        <v>#N/A</v>
      </c>
      <c r="AJ679" s="2" t="str">
        <f t="shared" si="271"/>
        <v>August</v>
      </c>
      <c r="AK679" s="2" t="str">
        <f t="shared" si="272"/>
        <v>05</v>
      </c>
      <c r="AL679" s="81">
        <f t="shared" si="273"/>
        <v>5.1493634259259258</v>
      </c>
      <c r="AM679" s="81">
        <f>IF(AJ679='1Month'!$A$3,AL679,NA())</f>
        <v>5.1493634259259258</v>
      </c>
    </row>
    <row r="680" spans="1:39">
      <c r="A680" s="76">
        <v>43317</v>
      </c>
      <c r="B680" s="67">
        <v>0.15283564814814815</v>
      </c>
      <c r="C680" s="77">
        <v>43316</v>
      </c>
      <c r="D680" s="67">
        <v>0.86116898148148147</v>
      </c>
      <c r="E680" s="68">
        <v>20.9</v>
      </c>
      <c r="F680" s="68">
        <v>4.9400000000000004</v>
      </c>
      <c r="G680" s="69">
        <v>17.329999999999998</v>
      </c>
      <c r="H680" s="69">
        <v>1</v>
      </c>
      <c r="I680" s="69">
        <v>-94.7</v>
      </c>
      <c r="J680" s="69">
        <v>-34.481999999999999</v>
      </c>
      <c r="K680" s="70">
        <v>45.9</v>
      </c>
      <c r="L680" s="4">
        <f t="shared" si="250"/>
        <v>17.22</v>
      </c>
      <c r="M680" s="80">
        <f t="shared" si="251"/>
        <v>43317.15283564815</v>
      </c>
      <c r="N680">
        <f t="shared" si="252"/>
        <v>2458335.5</v>
      </c>
      <c r="O680">
        <f t="shared" si="253"/>
        <v>3.6680555555555556</v>
      </c>
      <c r="P680">
        <f t="shared" si="259"/>
        <v>0.18591375770020535</v>
      </c>
      <c r="Q680">
        <f t="shared" si="260"/>
        <v>456.57803636002438</v>
      </c>
      <c r="R680">
        <f t="shared" si="261"/>
        <v>0.57803636002438452</v>
      </c>
      <c r="S680" s="10">
        <f t="shared" si="254"/>
        <v>17.140840760024386</v>
      </c>
      <c r="T680" s="4">
        <f t="shared" si="262"/>
        <v>17.218</v>
      </c>
      <c r="U680" s="4">
        <f t="shared" si="263"/>
        <v>2.639999999999958E-2</v>
      </c>
      <c r="V680" s="4">
        <f t="shared" si="255"/>
        <v>17.215</v>
      </c>
      <c r="W680" s="4">
        <f t="shared" si="256"/>
        <v>17.25</v>
      </c>
      <c r="X680" s="4">
        <f t="shared" si="257"/>
        <v>17.16</v>
      </c>
      <c r="Y680" s="4">
        <f t="shared" si="264"/>
        <v>8.9999999999999858E-2</v>
      </c>
      <c r="Z680" s="2">
        <f>ROW()</f>
        <v>680</v>
      </c>
      <c r="AA680" t="b">
        <f t="shared" si="265"/>
        <v>0</v>
      </c>
      <c r="AB680" s="4" t="e">
        <f t="shared" si="258"/>
        <v>#N/A</v>
      </c>
      <c r="AC680" s="4" t="e">
        <f t="shared" si="266"/>
        <v>#N/A</v>
      </c>
      <c r="AD680" t="b">
        <f t="shared" si="267"/>
        <v>0</v>
      </c>
      <c r="AE680" s="2">
        <v>2</v>
      </c>
      <c r="AF680" s="4">
        <f t="shared" si="268"/>
        <v>-4.4999999999999929E-2</v>
      </c>
      <c r="AG680" s="4">
        <f t="shared" si="269"/>
        <v>4.4999999999999929E-2</v>
      </c>
      <c r="AH680" s="4">
        <f t="shared" si="274"/>
        <v>0.42000000000000082</v>
      </c>
      <c r="AI680" s="4" t="e">
        <f t="shared" si="270"/>
        <v>#N/A</v>
      </c>
      <c r="AJ680" s="2" t="str">
        <f t="shared" si="271"/>
        <v>August</v>
      </c>
      <c r="AK680" s="2" t="str">
        <f t="shared" si="272"/>
        <v>05</v>
      </c>
      <c r="AL680" s="81">
        <f t="shared" si="273"/>
        <v>5.1528356481481481</v>
      </c>
      <c r="AM680" s="81">
        <f>IF(AJ680='1Month'!$A$3,AL680,NA())</f>
        <v>5.1528356481481481</v>
      </c>
    </row>
    <row r="681" spans="1:39">
      <c r="A681" s="76">
        <v>43317</v>
      </c>
      <c r="B681" s="67">
        <v>0.15630787037037039</v>
      </c>
      <c r="C681" s="77">
        <v>43316</v>
      </c>
      <c r="D681" s="67">
        <v>0.86464120370370379</v>
      </c>
      <c r="E681" s="68">
        <v>20.9</v>
      </c>
      <c r="F681" s="68">
        <v>4.9400000000000004</v>
      </c>
      <c r="G681" s="69">
        <v>17.36</v>
      </c>
      <c r="H681" s="69">
        <v>1</v>
      </c>
      <c r="I681" s="69">
        <v>-94.7</v>
      </c>
      <c r="J681" s="69">
        <v>-33.868000000000002</v>
      </c>
      <c r="K681" s="70">
        <v>45.9</v>
      </c>
      <c r="L681" s="4">
        <f t="shared" si="250"/>
        <v>17.25</v>
      </c>
      <c r="M681" s="80">
        <f t="shared" si="251"/>
        <v>43317.156307870369</v>
      </c>
      <c r="N681">
        <f t="shared" si="252"/>
        <v>2458335.5</v>
      </c>
      <c r="O681">
        <f t="shared" si="253"/>
        <v>3.7513888888888891</v>
      </c>
      <c r="P681">
        <f t="shared" si="259"/>
        <v>0.18591375770020535</v>
      </c>
      <c r="Q681">
        <f t="shared" si="260"/>
        <v>456.66159785246606</v>
      </c>
      <c r="R681">
        <f t="shared" si="261"/>
        <v>0.66159785246605907</v>
      </c>
      <c r="S681" s="10">
        <f t="shared" si="254"/>
        <v>17.22440225246606</v>
      </c>
      <c r="T681" s="4">
        <f t="shared" si="262"/>
        <v>17.214000000000002</v>
      </c>
      <c r="U681" s="4">
        <f t="shared" si="263"/>
        <v>2.3199999999999221E-2</v>
      </c>
      <c r="V681" s="4">
        <f t="shared" si="255"/>
        <v>17.225000000000001</v>
      </c>
      <c r="W681" s="4">
        <f t="shared" si="256"/>
        <v>17.25</v>
      </c>
      <c r="X681" s="4">
        <f t="shared" si="257"/>
        <v>17.16</v>
      </c>
      <c r="Y681" s="4">
        <f t="shared" si="264"/>
        <v>8.9999999999999858E-2</v>
      </c>
      <c r="Z681" s="2">
        <f>ROW()</f>
        <v>681</v>
      </c>
      <c r="AA681" t="b">
        <f t="shared" si="265"/>
        <v>0</v>
      </c>
      <c r="AB681" s="4" t="e">
        <f t="shared" si="258"/>
        <v>#N/A</v>
      </c>
      <c r="AC681" s="4" t="e">
        <f t="shared" si="266"/>
        <v>#N/A</v>
      </c>
      <c r="AD681" t="b">
        <f t="shared" si="267"/>
        <v>0</v>
      </c>
      <c r="AE681" s="2">
        <v>2</v>
      </c>
      <c r="AF681" s="4">
        <f t="shared" si="268"/>
        <v>-4.4999999999999929E-2</v>
      </c>
      <c r="AG681" s="4">
        <f t="shared" si="269"/>
        <v>4.4999999999999929E-2</v>
      </c>
      <c r="AH681" s="4">
        <f t="shared" si="274"/>
        <v>2.4305555555555653E-2</v>
      </c>
      <c r="AI681" s="4" t="e">
        <f t="shared" si="270"/>
        <v>#N/A</v>
      </c>
      <c r="AJ681" s="2" t="str">
        <f t="shared" si="271"/>
        <v>August</v>
      </c>
      <c r="AK681" s="2" t="str">
        <f t="shared" si="272"/>
        <v>05</v>
      </c>
      <c r="AL681" s="81">
        <f t="shared" si="273"/>
        <v>5.1563078703703704</v>
      </c>
      <c r="AM681" s="81">
        <f>IF(AJ681='1Month'!$A$3,AL681,NA())</f>
        <v>5.1563078703703704</v>
      </c>
    </row>
    <row r="682" spans="1:39">
      <c r="A682" s="76">
        <v>43317</v>
      </c>
      <c r="B682" s="67">
        <v>0.1597800925925926</v>
      </c>
      <c r="C682" s="77">
        <v>43316</v>
      </c>
      <c r="D682" s="67">
        <v>0.86811342592592589</v>
      </c>
      <c r="E682" s="68">
        <v>20.9</v>
      </c>
      <c r="F682" s="68">
        <v>4.9400000000000004</v>
      </c>
      <c r="G682" s="69">
        <v>17.27</v>
      </c>
      <c r="H682" s="69">
        <v>1</v>
      </c>
      <c r="I682" s="69">
        <v>-94.8</v>
      </c>
      <c r="J682" s="69">
        <v>-33.237000000000002</v>
      </c>
      <c r="K682" s="70">
        <v>45.8</v>
      </c>
      <c r="L682" s="4">
        <f t="shared" si="250"/>
        <v>17.16</v>
      </c>
      <c r="M682" s="80">
        <f t="shared" si="251"/>
        <v>43317.159780092596</v>
      </c>
      <c r="N682">
        <f t="shared" si="252"/>
        <v>2458335.5</v>
      </c>
      <c r="O682">
        <f t="shared" si="253"/>
        <v>3.8347222222222221</v>
      </c>
      <c r="P682">
        <f t="shared" si="259"/>
        <v>0.18591375770020535</v>
      </c>
      <c r="Q682">
        <f t="shared" si="260"/>
        <v>456.74515934490773</v>
      </c>
      <c r="R682">
        <f t="shared" si="261"/>
        <v>0.74515934490773361</v>
      </c>
      <c r="S682" s="10">
        <f t="shared" si="254"/>
        <v>17.307963744907735</v>
      </c>
      <c r="T682" s="4">
        <f t="shared" si="262"/>
        <v>17.223999999999997</v>
      </c>
      <c r="U682" s="4">
        <f t="shared" si="263"/>
        <v>3.120000000000047E-2</v>
      </c>
      <c r="V682" s="4">
        <f t="shared" si="255"/>
        <v>17.225000000000001</v>
      </c>
      <c r="W682" s="4">
        <f t="shared" si="256"/>
        <v>17.27</v>
      </c>
      <c r="X682" s="4">
        <f t="shared" si="257"/>
        <v>17.16</v>
      </c>
      <c r="Y682" s="4">
        <f t="shared" si="264"/>
        <v>0.10999999999999943</v>
      </c>
      <c r="Z682" s="2">
        <f>ROW()</f>
        <v>682</v>
      </c>
      <c r="AA682" t="b">
        <f t="shared" si="265"/>
        <v>0</v>
      </c>
      <c r="AB682" s="4" t="e">
        <f t="shared" si="258"/>
        <v>#N/A</v>
      </c>
      <c r="AC682" s="4" t="e">
        <f t="shared" si="266"/>
        <v>#N/A</v>
      </c>
      <c r="AD682" t="b">
        <f t="shared" si="267"/>
        <v>0</v>
      </c>
      <c r="AE682" s="2">
        <v>2</v>
      </c>
      <c r="AF682" s="4">
        <f t="shared" si="268"/>
        <v>-5.4999999999999716E-2</v>
      </c>
      <c r="AG682" s="4">
        <f t="shared" si="269"/>
        <v>5.4999999999999716E-2</v>
      </c>
      <c r="AH682" s="4">
        <f t="shared" si="274"/>
        <v>2.0555555555556399E-2</v>
      </c>
      <c r="AI682" s="4" t="e">
        <f t="shared" si="270"/>
        <v>#N/A</v>
      </c>
      <c r="AJ682" s="2" t="str">
        <f t="shared" si="271"/>
        <v>August</v>
      </c>
      <c r="AK682" s="2" t="str">
        <f t="shared" si="272"/>
        <v>05</v>
      </c>
      <c r="AL682" s="81">
        <f t="shared" si="273"/>
        <v>5.1597800925925927</v>
      </c>
      <c r="AM682" s="81">
        <f>IF(AJ682='1Month'!$A$3,AL682,NA())</f>
        <v>5.1597800925925927</v>
      </c>
    </row>
    <row r="683" spans="1:39">
      <c r="A683" s="76">
        <v>43317</v>
      </c>
      <c r="B683" s="67">
        <v>0.16325231481481481</v>
      </c>
      <c r="C683" s="77">
        <v>43316</v>
      </c>
      <c r="D683" s="67">
        <v>0.8715856481481481</v>
      </c>
      <c r="E683" s="68">
        <v>20.9</v>
      </c>
      <c r="F683" s="68">
        <v>4.9400000000000004</v>
      </c>
      <c r="G683" s="69">
        <v>17.32</v>
      </c>
      <c r="H683" s="69">
        <v>1</v>
      </c>
      <c r="I683" s="69">
        <v>-94.8</v>
      </c>
      <c r="J683" s="69">
        <v>-32.591000000000001</v>
      </c>
      <c r="K683" s="70">
        <v>45.8</v>
      </c>
      <c r="L683" s="4">
        <f t="shared" si="250"/>
        <v>17.21</v>
      </c>
      <c r="M683" s="80">
        <f t="shared" si="251"/>
        <v>43317.163252314815</v>
      </c>
      <c r="N683">
        <f t="shared" si="252"/>
        <v>2458335.5</v>
      </c>
      <c r="O683">
        <f t="shared" si="253"/>
        <v>3.9180555555555552</v>
      </c>
      <c r="P683">
        <f t="shared" si="259"/>
        <v>0.18591375770020535</v>
      </c>
      <c r="Q683">
        <f t="shared" si="260"/>
        <v>456.82872083734941</v>
      </c>
      <c r="R683">
        <f t="shared" si="261"/>
        <v>0.82872083734940816</v>
      </c>
      <c r="S683" s="10">
        <f t="shared" si="254"/>
        <v>17.391525237349409</v>
      </c>
      <c r="T683" s="4">
        <f t="shared" si="262"/>
        <v>17.224</v>
      </c>
      <c r="U683" s="4">
        <f t="shared" si="263"/>
        <v>3.1199999999999763E-2</v>
      </c>
      <c r="V683" s="4">
        <f t="shared" si="255"/>
        <v>17.240000000000002</v>
      </c>
      <c r="W683" s="4">
        <f t="shared" si="256"/>
        <v>17.27</v>
      </c>
      <c r="X683" s="4">
        <f t="shared" si="257"/>
        <v>17.16</v>
      </c>
      <c r="Y683" s="4">
        <f t="shared" si="264"/>
        <v>0.10999999999999943</v>
      </c>
      <c r="Z683" s="2">
        <f>ROW()</f>
        <v>683</v>
      </c>
      <c r="AA683" t="b">
        <f t="shared" si="265"/>
        <v>0</v>
      </c>
      <c r="AB683" s="4" t="e">
        <f t="shared" si="258"/>
        <v>#N/A</v>
      </c>
      <c r="AC683" s="4" t="e">
        <f t="shared" si="266"/>
        <v>#N/A</v>
      </c>
      <c r="AD683" t="b">
        <f t="shared" si="267"/>
        <v>0</v>
      </c>
      <c r="AE683" s="2">
        <v>2</v>
      </c>
      <c r="AF683" s="4">
        <f t="shared" si="268"/>
        <v>-5.4999999999999716E-2</v>
      </c>
      <c r="AG683" s="4">
        <f t="shared" si="269"/>
        <v>5.4999999999999716E-2</v>
      </c>
      <c r="AH683" s="4">
        <f t="shared" si="274"/>
        <v>2.1111111111112042E-2</v>
      </c>
      <c r="AI683" s="4" t="e">
        <f t="shared" si="270"/>
        <v>#N/A</v>
      </c>
      <c r="AJ683" s="2" t="str">
        <f t="shared" si="271"/>
        <v>August</v>
      </c>
      <c r="AK683" s="2" t="str">
        <f t="shared" si="272"/>
        <v>05</v>
      </c>
      <c r="AL683" s="81">
        <f t="shared" si="273"/>
        <v>5.1632523148148151</v>
      </c>
      <c r="AM683" s="81">
        <f>IF(AJ683='1Month'!$A$3,AL683,NA())</f>
        <v>5.1632523148148151</v>
      </c>
    </row>
    <row r="684" spans="1:39">
      <c r="A684" s="76">
        <v>43317</v>
      </c>
      <c r="B684" s="67">
        <v>0.16672453703703705</v>
      </c>
      <c r="C684" s="77">
        <v>43316</v>
      </c>
      <c r="D684" s="67">
        <v>0.87505787037037042</v>
      </c>
      <c r="E684" s="68">
        <v>20.6</v>
      </c>
      <c r="F684" s="68">
        <v>4.9400000000000004</v>
      </c>
      <c r="G684" s="69">
        <v>17.34</v>
      </c>
      <c r="H684" s="69">
        <v>1</v>
      </c>
      <c r="I684" s="69">
        <v>-94.9</v>
      </c>
      <c r="J684" s="69">
        <v>-31.93</v>
      </c>
      <c r="K684" s="70">
        <v>45.8</v>
      </c>
      <c r="L684" s="4">
        <f t="shared" si="250"/>
        <v>17.23</v>
      </c>
      <c r="M684" s="80">
        <f t="shared" si="251"/>
        <v>43317.166724537034</v>
      </c>
      <c r="N684">
        <f t="shared" si="252"/>
        <v>2458335.5</v>
      </c>
      <c r="O684">
        <f t="shared" si="253"/>
        <v>4.0013888888888891</v>
      </c>
      <c r="P684">
        <f t="shared" si="259"/>
        <v>0.18591375770020535</v>
      </c>
      <c r="Q684">
        <f t="shared" si="260"/>
        <v>456.91228232979108</v>
      </c>
      <c r="R684">
        <f t="shared" si="261"/>
        <v>0.9122823297910827</v>
      </c>
      <c r="S684" s="10">
        <f t="shared" si="254"/>
        <v>17.475086729791084</v>
      </c>
      <c r="T684" s="4">
        <f t="shared" si="262"/>
        <v>17.238</v>
      </c>
      <c r="U684" s="4">
        <f t="shared" si="263"/>
        <v>1.7599999999999484E-2</v>
      </c>
      <c r="V684" s="4">
        <f t="shared" si="255"/>
        <v>17.23</v>
      </c>
      <c r="W684" s="4">
        <f t="shared" si="256"/>
        <v>17.27</v>
      </c>
      <c r="X684" s="4">
        <f t="shared" si="257"/>
        <v>17.16</v>
      </c>
      <c r="Y684" s="4">
        <f t="shared" si="264"/>
        <v>0.10999999999999943</v>
      </c>
      <c r="Z684" s="2">
        <f>ROW()</f>
        <v>684</v>
      </c>
      <c r="AA684" t="b">
        <f t="shared" si="265"/>
        <v>0</v>
      </c>
      <c r="AB684" s="4" t="e">
        <f t="shared" si="258"/>
        <v>#N/A</v>
      </c>
      <c r="AC684" s="4" t="e">
        <f t="shared" si="266"/>
        <v>#N/A</v>
      </c>
      <c r="AD684" t="b">
        <f t="shared" si="267"/>
        <v>0</v>
      </c>
      <c r="AE684" s="2">
        <v>2</v>
      </c>
      <c r="AF684" s="4">
        <f t="shared" si="268"/>
        <v>-5.4999999999999716E-2</v>
      </c>
      <c r="AG684" s="4">
        <f t="shared" si="269"/>
        <v>5.4999999999999716E-2</v>
      </c>
      <c r="AH684" s="4">
        <f t="shared" si="274"/>
        <v>2.1666666666666501E-2</v>
      </c>
      <c r="AI684" s="4" t="e">
        <f t="shared" si="270"/>
        <v>#N/A</v>
      </c>
      <c r="AJ684" s="2" t="str">
        <f t="shared" si="271"/>
        <v>August</v>
      </c>
      <c r="AK684" s="2" t="str">
        <f t="shared" si="272"/>
        <v>05</v>
      </c>
      <c r="AL684" s="81">
        <f t="shared" si="273"/>
        <v>5.1667245370370374</v>
      </c>
      <c r="AM684" s="81">
        <f>IF(AJ684='1Month'!$A$3,AL684,NA())</f>
        <v>5.1667245370370374</v>
      </c>
    </row>
    <row r="685" spans="1:39">
      <c r="A685" s="76">
        <v>43317</v>
      </c>
      <c r="B685" s="67">
        <v>0.17019675925925926</v>
      </c>
      <c r="C685" s="77">
        <v>43316</v>
      </c>
      <c r="D685" s="67">
        <v>0.87853009259259263</v>
      </c>
      <c r="E685" s="68">
        <v>20.6</v>
      </c>
      <c r="F685" s="68">
        <v>4.9400000000000004</v>
      </c>
      <c r="G685" s="69">
        <v>17.38</v>
      </c>
      <c r="H685" s="69">
        <v>1</v>
      </c>
      <c r="I685" s="69">
        <v>-94.9</v>
      </c>
      <c r="J685" s="69">
        <v>-31.254000000000001</v>
      </c>
      <c r="K685" s="70">
        <v>45.7</v>
      </c>
      <c r="L685" s="4">
        <f t="shared" si="250"/>
        <v>17.27</v>
      </c>
      <c r="M685" s="80">
        <f t="shared" si="251"/>
        <v>43317.17019675926</v>
      </c>
      <c r="N685">
        <f t="shared" si="252"/>
        <v>2458335.5</v>
      </c>
      <c r="O685">
        <f t="shared" si="253"/>
        <v>4.0847222222222221</v>
      </c>
      <c r="P685">
        <f t="shared" si="259"/>
        <v>0.18591375770020535</v>
      </c>
      <c r="Q685">
        <f t="shared" si="260"/>
        <v>456.99584382223276</v>
      </c>
      <c r="R685">
        <f t="shared" si="261"/>
        <v>0.99584382223275725</v>
      </c>
      <c r="S685" s="10">
        <f t="shared" si="254"/>
        <v>17.558648222232758</v>
      </c>
      <c r="T685" s="4">
        <f t="shared" si="262"/>
        <v>17.242000000000001</v>
      </c>
      <c r="U685" s="4">
        <f t="shared" si="263"/>
        <v>1.4399999999999835E-2</v>
      </c>
      <c r="V685" s="4">
        <f t="shared" si="255"/>
        <v>17.23</v>
      </c>
      <c r="W685" s="4">
        <f t="shared" si="256"/>
        <v>17.27</v>
      </c>
      <c r="X685" s="4">
        <f t="shared" si="257"/>
        <v>17.21</v>
      </c>
      <c r="Y685" s="4">
        <f t="shared" si="264"/>
        <v>5.9999999999998721E-2</v>
      </c>
      <c r="Z685" s="2">
        <f>ROW()</f>
        <v>685</v>
      </c>
      <c r="AA685" t="b">
        <f t="shared" si="265"/>
        <v>0</v>
      </c>
      <c r="AB685" s="4" t="e">
        <f t="shared" si="258"/>
        <v>#N/A</v>
      </c>
      <c r="AC685" s="4" t="e">
        <f t="shared" si="266"/>
        <v>#N/A</v>
      </c>
      <c r="AD685" t="b">
        <f t="shared" si="267"/>
        <v>0</v>
      </c>
      <c r="AE685" s="2">
        <v>2</v>
      </c>
      <c r="AF685" s="4">
        <f t="shared" si="268"/>
        <v>-2.9999999999999361E-2</v>
      </c>
      <c r="AG685" s="4">
        <f t="shared" si="269"/>
        <v>2.9999999999999361E-2</v>
      </c>
      <c r="AH685" s="4">
        <f t="shared" si="274"/>
        <v>2.5833333333333226E-2</v>
      </c>
      <c r="AI685" s="4" t="e">
        <f t="shared" si="270"/>
        <v>#N/A</v>
      </c>
      <c r="AJ685" s="2" t="str">
        <f t="shared" si="271"/>
        <v>August</v>
      </c>
      <c r="AK685" s="2" t="str">
        <f t="shared" si="272"/>
        <v>05</v>
      </c>
      <c r="AL685" s="81">
        <f t="shared" si="273"/>
        <v>5.1701967592592588</v>
      </c>
      <c r="AM685" s="81">
        <f>IF(AJ685='1Month'!$A$3,AL685,NA())</f>
        <v>5.1701967592592588</v>
      </c>
    </row>
    <row r="686" spans="1:39">
      <c r="A686" s="76">
        <v>43317</v>
      </c>
      <c r="B686" s="67">
        <v>0.17366898148148147</v>
      </c>
      <c r="C686" s="77">
        <v>43316</v>
      </c>
      <c r="D686" s="67">
        <v>0.88200231481481473</v>
      </c>
      <c r="E686" s="68">
        <v>20.6</v>
      </c>
      <c r="F686" s="68">
        <v>4.9400000000000004</v>
      </c>
      <c r="G686" s="69">
        <v>17.36</v>
      </c>
      <c r="H686" s="69">
        <v>1</v>
      </c>
      <c r="I686" s="69">
        <v>-94.9</v>
      </c>
      <c r="J686" s="69">
        <v>-30.564</v>
      </c>
      <c r="K686" s="70">
        <v>45.7</v>
      </c>
      <c r="L686" s="4">
        <f t="shared" si="250"/>
        <v>17.25</v>
      </c>
      <c r="M686" s="80">
        <f t="shared" si="251"/>
        <v>43317.173668981479</v>
      </c>
      <c r="N686">
        <f t="shared" si="252"/>
        <v>2458335.5</v>
      </c>
      <c r="O686">
        <f t="shared" si="253"/>
        <v>4.1680555555555552</v>
      </c>
      <c r="P686">
        <f t="shared" si="259"/>
        <v>0.18591375770020535</v>
      </c>
      <c r="Q686">
        <f t="shared" si="260"/>
        <v>457.07940531467437</v>
      </c>
      <c r="R686">
        <f t="shared" si="261"/>
        <v>1.0794053146743749</v>
      </c>
      <c r="S686" s="10">
        <f t="shared" si="254"/>
        <v>17.642209714674376</v>
      </c>
      <c r="T686" s="4">
        <f t="shared" si="262"/>
        <v>17.246000000000002</v>
      </c>
      <c r="U686" s="4">
        <f t="shared" si="263"/>
        <v>1.2799999999999302E-2</v>
      </c>
      <c r="V686" s="4">
        <f t="shared" si="255"/>
        <v>17.240000000000002</v>
      </c>
      <c r="W686" s="4">
        <f t="shared" si="256"/>
        <v>17.27</v>
      </c>
      <c r="X686" s="4">
        <f t="shared" si="257"/>
        <v>17.23</v>
      </c>
      <c r="Y686" s="4">
        <f t="shared" si="264"/>
        <v>3.9999999999999147E-2</v>
      </c>
      <c r="Z686" s="2">
        <f>ROW()</f>
        <v>686</v>
      </c>
      <c r="AA686" t="b">
        <f t="shared" si="265"/>
        <v>0</v>
      </c>
      <c r="AB686" s="4" t="e">
        <f t="shared" si="258"/>
        <v>#N/A</v>
      </c>
      <c r="AC686" s="4" t="e">
        <f t="shared" si="266"/>
        <v>#N/A</v>
      </c>
      <c r="AD686" t="b">
        <f t="shared" si="267"/>
        <v>0</v>
      </c>
      <c r="AE686" s="2">
        <v>2</v>
      </c>
      <c r="AF686" s="4">
        <f t="shared" si="268"/>
        <v>-1.9999999999999574E-2</v>
      </c>
      <c r="AG686" s="4">
        <f t="shared" si="269"/>
        <v>1.9999999999999574E-2</v>
      </c>
      <c r="AH686" s="4">
        <f t="shared" si="274"/>
        <v>2.9583333333333368E-2</v>
      </c>
      <c r="AI686" s="4" t="e">
        <f t="shared" si="270"/>
        <v>#N/A</v>
      </c>
      <c r="AJ686" s="2" t="str">
        <f t="shared" si="271"/>
        <v>August</v>
      </c>
      <c r="AK686" s="2" t="str">
        <f t="shared" si="272"/>
        <v>05</v>
      </c>
      <c r="AL686" s="81">
        <f t="shared" si="273"/>
        <v>5.1736689814814811</v>
      </c>
      <c r="AM686" s="81">
        <f>IF(AJ686='1Month'!$A$3,AL686,NA())</f>
        <v>5.1736689814814811</v>
      </c>
    </row>
    <row r="687" spans="1:39">
      <c r="A687" s="76">
        <v>43317</v>
      </c>
      <c r="B687" s="67">
        <v>0.1771412037037037</v>
      </c>
      <c r="C687" s="77">
        <v>43316</v>
      </c>
      <c r="D687" s="67">
        <v>0.88547453703703705</v>
      </c>
      <c r="E687" s="68">
        <v>20.6</v>
      </c>
      <c r="F687" s="68">
        <v>4.9400000000000004</v>
      </c>
      <c r="G687" s="69">
        <v>17.34</v>
      </c>
      <c r="H687" s="69">
        <v>1</v>
      </c>
      <c r="I687" s="69">
        <v>-95</v>
      </c>
      <c r="J687" s="69">
        <v>-29.861000000000001</v>
      </c>
      <c r="K687" s="70">
        <v>45.6</v>
      </c>
      <c r="L687" s="4">
        <f t="shared" si="250"/>
        <v>17.23</v>
      </c>
      <c r="M687" s="80">
        <f t="shared" si="251"/>
        <v>43317.177141203705</v>
      </c>
      <c r="N687">
        <f t="shared" si="252"/>
        <v>2458335.5</v>
      </c>
      <c r="O687">
        <f t="shared" si="253"/>
        <v>4.2513888888888891</v>
      </c>
      <c r="P687">
        <f t="shared" si="259"/>
        <v>0.18591375770020535</v>
      </c>
      <c r="Q687">
        <f t="shared" si="260"/>
        <v>457.16296680711605</v>
      </c>
      <c r="R687">
        <f t="shared" si="261"/>
        <v>1.1629668071160495</v>
      </c>
      <c r="S687" s="10">
        <f t="shared" si="254"/>
        <v>17.72577120711605</v>
      </c>
      <c r="T687" s="4">
        <f t="shared" si="262"/>
        <v>17.246000000000002</v>
      </c>
      <c r="U687" s="4">
        <f t="shared" si="263"/>
        <v>1.2799999999999302E-2</v>
      </c>
      <c r="V687" s="4">
        <f t="shared" si="255"/>
        <v>17.25</v>
      </c>
      <c r="W687" s="4">
        <f t="shared" si="256"/>
        <v>17.27</v>
      </c>
      <c r="X687" s="4">
        <f t="shared" si="257"/>
        <v>17.23</v>
      </c>
      <c r="Y687" s="4">
        <f t="shared" si="264"/>
        <v>3.9999999999999147E-2</v>
      </c>
      <c r="Z687" s="2">
        <f>ROW()</f>
        <v>687</v>
      </c>
      <c r="AA687" t="b">
        <f t="shared" si="265"/>
        <v>0</v>
      </c>
      <c r="AB687" s="4" t="e">
        <f t="shared" si="258"/>
        <v>#N/A</v>
      </c>
      <c r="AC687" s="4" t="e">
        <f t="shared" si="266"/>
        <v>#N/A</v>
      </c>
      <c r="AD687" t="b">
        <f t="shared" si="267"/>
        <v>0</v>
      </c>
      <c r="AE687" s="2">
        <v>2</v>
      </c>
      <c r="AF687" s="4">
        <f t="shared" si="268"/>
        <v>-1.9999999999999574E-2</v>
      </c>
      <c r="AG687" s="4">
        <f t="shared" si="269"/>
        <v>1.9999999999999574E-2</v>
      </c>
      <c r="AH687" s="4">
        <f t="shared" si="274"/>
        <v>3.1666666666667176E-2</v>
      </c>
      <c r="AI687" s="4" t="e">
        <f t="shared" si="270"/>
        <v>#N/A</v>
      </c>
      <c r="AJ687" s="2" t="str">
        <f t="shared" si="271"/>
        <v>August</v>
      </c>
      <c r="AK687" s="2" t="str">
        <f t="shared" si="272"/>
        <v>05</v>
      </c>
      <c r="AL687" s="81">
        <f t="shared" si="273"/>
        <v>5.1771412037037035</v>
      </c>
      <c r="AM687" s="81">
        <f>IF(AJ687='1Month'!$A$3,AL687,NA())</f>
        <v>5.1771412037037035</v>
      </c>
    </row>
    <row r="688" spans="1:39">
      <c r="A688" s="76">
        <v>43317</v>
      </c>
      <c r="B688" s="67">
        <v>0.18061342592592591</v>
      </c>
      <c r="C688" s="77">
        <v>43316</v>
      </c>
      <c r="D688" s="67">
        <v>0.88894675925925926</v>
      </c>
      <c r="E688" s="68">
        <v>20.6</v>
      </c>
      <c r="F688" s="68">
        <v>4.9400000000000004</v>
      </c>
      <c r="G688" s="69">
        <v>17.34</v>
      </c>
      <c r="H688" s="69">
        <v>1</v>
      </c>
      <c r="I688" s="69">
        <v>-95</v>
      </c>
      <c r="J688" s="69">
        <v>-29.145</v>
      </c>
      <c r="K688" s="70">
        <v>45.6</v>
      </c>
      <c r="L688" s="4">
        <f t="shared" si="250"/>
        <v>17.23</v>
      </c>
      <c r="M688" s="80">
        <f t="shared" si="251"/>
        <v>43317.180613425924</v>
      </c>
      <c r="N688">
        <f t="shared" si="252"/>
        <v>2458335.5</v>
      </c>
      <c r="O688">
        <f t="shared" si="253"/>
        <v>4.3347222222222221</v>
      </c>
      <c r="P688">
        <f t="shared" si="259"/>
        <v>0.18591375770020535</v>
      </c>
      <c r="Q688">
        <f t="shared" si="260"/>
        <v>457.24652829955772</v>
      </c>
      <c r="R688">
        <f t="shared" si="261"/>
        <v>1.246528299557724</v>
      </c>
      <c r="S688" s="10">
        <f t="shared" si="254"/>
        <v>17.809332699557725</v>
      </c>
      <c r="T688" s="4">
        <f t="shared" si="262"/>
        <v>17.256</v>
      </c>
      <c r="U688" s="4">
        <f t="shared" si="263"/>
        <v>2.3199999999999932E-2</v>
      </c>
      <c r="V688" s="4">
        <f t="shared" si="255"/>
        <v>17.25</v>
      </c>
      <c r="W688" s="4">
        <f t="shared" si="256"/>
        <v>17.3</v>
      </c>
      <c r="X688" s="4">
        <f t="shared" si="257"/>
        <v>17.23</v>
      </c>
      <c r="Y688" s="4">
        <f t="shared" si="264"/>
        <v>7.0000000000000284E-2</v>
      </c>
      <c r="Z688" s="2">
        <f>ROW()</f>
        <v>688</v>
      </c>
      <c r="AA688" t="b">
        <f t="shared" si="265"/>
        <v>0</v>
      </c>
      <c r="AB688" s="4" t="e">
        <f t="shared" si="258"/>
        <v>#N/A</v>
      </c>
      <c r="AC688" s="4" t="e">
        <f t="shared" si="266"/>
        <v>#N/A</v>
      </c>
      <c r="AD688" t="b">
        <f t="shared" si="267"/>
        <v>0</v>
      </c>
      <c r="AE688" s="2">
        <v>2</v>
      </c>
      <c r="AF688" s="4">
        <f t="shared" si="268"/>
        <v>-3.5000000000000142E-2</v>
      </c>
      <c r="AG688" s="4">
        <f t="shared" si="269"/>
        <v>3.5000000000000142E-2</v>
      </c>
      <c r="AH688" s="4">
        <f t="shared" si="274"/>
        <v>2.9999999999999954E-2</v>
      </c>
      <c r="AI688" s="4" t="e">
        <f t="shared" si="270"/>
        <v>#N/A</v>
      </c>
      <c r="AJ688" s="2" t="str">
        <f t="shared" si="271"/>
        <v>August</v>
      </c>
      <c r="AK688" s="2" t="str">
        <f t="shared" si="272"/>
        <v>05</v>
      </c>
      <c r="AL688" s="81">
        <f t="shared" si="273"/>
        <v>5.1806134259259258</v>
      </c>
      <c r="AM688" s="81">
        <f>IF(AJ688='1Month'!$A$3,AL688,NA())</f>
        <v>5.1806134259259258</v>
      </c>
    </row>
    <row r="689" spans="1:39">
      <c r="A689" s="76">
        <v>43317</v>
      </c>
      <c r="B689" s="67">
        <v>0.18408564814814812</v>
      </c>
      <c r="C689" s="77">
        <v>43316</v>
      </c>
      <c r="D689" s="67">
        <v>0.89241898148148147</v>
      </c>
      <c r="E689" s="68">
        <v>20.6</v>
      </c>
      <c r="F689" s="68">
        <v>4.9400000000000004</v>
      </c>
      <c r="G689" s="69">
        <v>17.36</v>
      </c>
      <c r="H689" s="69">
        <v>1</v>
      </c>
      <c r="I689" s="69">
        <v>-95.1</v>
      </c>
      <c r="J689" s="69">
        <v>-28.416</v>
      </c>
      <c r="K689" s="70">
        <v>45.6</v>
      </c>
      <c r="L689" s="4">
        <f t="shared" si="250"/>
        <v>17.25</v>
      </c>
      <c r="M689" s="80">
        <f t="shared" si="251"/>
        <v>43317.18408564815</v>
      </c>
      <c r="N689">
        <f t="shared" si="252"/>
        <v>2458335.5</v>
      </c>
      <c r="O689">
        <f t="shared" si="253"/>
        <v>4.4180555555555552</v>
      </c>
      <c r="P689">
        <f t="shared" si="259"/>
        <v>0.18591375770020535</v>
      </c>
      <c r="Q689">
        <f t="shared" si="260"/>
        <v>457.3300897919994</v>
      </c>
      <c r="R689">
        <f t="shared" si="261"/>
        <v>1.3300897919993986</v>
      </c>
      <c r="S689" s="10">
        <f t="shared" si="254"/>
        <v>17.8928941919994</v>
      </c>
      <c r="T689" s="4">
        <f t="shared" si="262"/>
        <v>17.274000000000001</v>
      </c>
      <c r="U689" s="4">
        <f t="shared" si="263"/>
        <v>2.8800000000000381E-2</v>
      </c>
      <c r="V689" s="4">
        <f t="shared" si="255"/>
        <v>17.259999999999998</v>
      </c>
      <c r="W689" s="4">
        <f t="shared" si="256"/>
        <v>17.32</v>
      </c>
      <c r="X689" s="4">
        <f t="shared" si="257"/>
        <v>17.23</v>
      </c>
      <c r="Y689" s="4">
        <f t="shared" si="264"/>
        <v>8.9999999999999858E-2</v>
      </c>
      <c r="Z689" s="2">
        <f>ROW()</f>
        <v>689</v>
      </c>
      <c r="AA689" t="b">
        <f t="shared" si="265"/>
        <v>0</v>
      </c>
      <c r="AB689" s="4" t="e">
        <f t="shared" si="258"/>
        <v>#N/A</v>
      </c>
      <c r="AC689" s="4" t="e">
        <f t="shared" si="266"/>
        <v>#N/A</v>
      </c>
      <c r="AD689" t="b">
        <f t="shared" si="267"/>
        <v>0</v>
      </c>
      <c r="AE689" s="2">
        <v>2</v>
      </c>
      <c r="AF689" s="4">
        <f t="shared" si="268"/>
        <v>-4.4999999999999929E-2</v>
      </c>
      <c r="AG689" s="4">
        <f t="shared" si="269"/>
        <v>4.4999999999999929E-2</v>
      </c>
      <c r="AH689" s="4">
        <f t="shared" si="274"/>
        <v>2.7638888888888918E-2</v>
      </c>
      <c r="AI689" s="4" t="e">
        <f t="shared" si="270"/>
        <v>#N/A</v>
      </c>
      <c r="AJ689" s="2" t="str">
        <f t="shared" si="271"/>
        <v>August</v>
      </c>
      <c r="AK689" s="2" t="str">
        <f t="shared" si="272"/>
        <v>05</v>
      </c>
      <c r="AL689" s="81">
        <f t="shared" si="273"/>
        <v>5.1840856481481481</v>
      </c>
      <c r="AM689" s="81">
        <f>IF(AJ689='1Month'!$A$3,AL689,NA())</f>
        <v>5.1840856481481481</v>
      </c>
    </row>
    <row r="690" spans="1:39">
      <c r="A690" s="76">
        <v>43317</v>
      </c>
      <c r="B690" s="67">
        <v>0.18755787037037039</v>
      </c>
      <c r="C690" s="77">
        <v>43316</v>
      </c>
      <c r="D690" s="67">
        <v>0.89589120370370379</v>
      </c>
      <c r="E690" s="68">
        <v>20.6</v>
      </c>
      <c r="F690" s="68">
        <v>4.9400000000000004</v>
      </c>
      <c r="G690" s="69">
        <v>17.38</v>
      </c>
      <c r="H690" s="69">
        <v>1</v>
      </c>
      <c r="I690" s="69">
        <v>-95.1</v>
      </c>
      <c r="J690" s="69">
        <v>-27.675000000000001</v>
      </c>
      <c r="K690" s="70">
        <v>45.5</v>
      </c>
      <c r="L690" s="4">
        <f t="shared" si="250"/>
        <v>17.27</v>
      </c>
      <c r="M690" s="80">
        <f t="shared" si="251"/>
        <v>43317.187557870369</v>
      </c>
      <c r="N690">
        <f t="shared" si="252"/>
        <v>2458335.5</v>
      </c>
      <c r="O690">
        <f t="shared" si="253"/>
        <v>4.5013888888888891</v>
      </c>
      <c r="P690">
        <f t="shared" si="259"/>
        <v>0.18591375770020535</v>
      </c>
      <c r="Q690">
        <f t="shared" si="260"/>
        <v>457.41365128444107</v>
      </c>
      <c r="R690">
        <f t="shared" si="261"/>
        <v>1.4136512844410731</v>
      </c>
      <c r="S690" s="10">
        <f t="shared" si="254"/>
        <v>17.976455684441074</v>
      </c>
      <c r="T690" s="4">
        <f t="shared" si="262"/>
        <v>17.283999999999999</v>
      </c>
      <c r="U690" s="4">
        <f t="shared" si="263"/>
        <v>2.0799999999999839E-2</v>
      </c>
      <c r="V690" s="4">
        <f t="shared" si="255"/>
        <v>17.274999999999999</v>
      </c>
      <c r="W690" s="4">
        <f t="shared" si="256"/>
        <v>17.32</v>
      </c>
      <c r="X690" s="4">
        <f t="shared" si="257"/>
        <v>17.23</v>
      </c>
      <c r="Y690" s="4">
        <f t="shared" si="264"/>
        <v>8.9999999999999858E-2</v>
      </c>
      <c r="Z690" s="2">
        <f>ROW()</f>
        <v>690</v>
      </c>
      <c r="AA690" t="b">
        <f t="shared" si="265"/>
        <v>0</v>
      </c>
      <c r="AB690" s="4" t="e">
        <f t="shared" si="258"/>
        <v>#N/A</v>
      </c>
      <c r="AC690" s="4" t="e">
        <f t="shared" si="266"/>
        <v>#N/A</v>
      </c>
      <c r="AD690" t="b">
        <f t="shared" si="267"/>
        <v>0</v>
      </c>
      <c r="AE690" s="2">
        <v>2</v>
      </c>
      <c r="AF690" s="4">
        <f t="shared" si="268"/>
        <v>-4.4999999999999929E-2</v>
      </c>
      <c r="AG690" s="4">
        <f t="shared" si="269"/>
        <v>4.4999999999999929E-2</v>
      </c>
      <c r="AH690" s="4">
        <f t="shared" si="274"/>
        <v>3.0000000000000249E-2</v>
      </c>
      <c r="AI690" s="4" t="e">
        <f t="shared" si="270"/>
        <v>#N/A</v>
      </c>
      <c r="AJ690" s="2" t="str">
        <f t="shared" si="271"/>
        <v>August</v>
      </c>
      <c r="AK690" s="2" t="str">
        <f t="shared" si="272"/>
        <v>05</v>
      </c>
      <c r="AL690" s="81">
        <f t="shared" si="273"/>
        <v>5.1875578703703704</v>
      </c>
      <c r="AM690" s="81">
        <f>IF(AJ690='1Month'!$A$3,AL690,NA())</f>
        <v>5.1875578703703704</v>
      </c>
    </row>
    <row r="691" spans="1:39">
      <c r="A691" s="76">
        <v>43317</v>
      </c>
      <c r="B691" s="67">
        <v>0.1910300925925926</v>
      </c>
      <c r="C691" s="77">
        <v>43316</v>
      </c>
      <c r="D691" s="67">
        <v>0.89936342592592589</v>
      </c>
      <c r="E691" s="68">
        <v>20.6</v>
      </c>
      <c r="F691" s="68">
        <v>4.9400000000000004</v>
      </c>
      <c r="G691" s="69">
        <v>17.41</v>
      </c>
      <c r="H691" s="69">
        <v>1</v>
      </c>
      <c r="I691" s="69">
        <v>-95.2</v>
      </c>
      <c r="J691" s="69">
        <v>-26.922000000000001</v>
      </c>
      <c r="K691" s="70">
        <v>45.5</v>
      </c>
      <c r="L691" s="4">
        <f t="shared" si="250"/>
        <v>17.3</v>
      </c>
      <c r="M691" s="80">
        <f t="shared" si="251"/>
        <v>43317.191030092596</v>
      </c>
      <c r="N691">
        <f t="shared" si="252"/>
        <v>2458335.5</v>
      </c>
      <c r="O691">
        <f t="shared" si="253"/>
        <v>4.5847222222222221</v>
      </c>
      <c r="P691">
        <f t="shared" si="259"/>
        <v>0.18591375770020535</v>
      </c>
      <c r="Q691">
        <f t="shared" si="260"/>
        <v>457.49721277688275</v>
      </c>
      <c r="R691">
        <f t="shared" si="261"/>
        <v>1.4972127768827477</v>
      </c>
      <c r="S691" s="10">
        <f t="shared" si="254"/>
        <v>18.060017176882749</v>
      </c>
      <c r="T691" s="4">
        <f t="shared" si="262"/>
        <v>17.298000000000002</v>
      </c>
      <c r="U691" s="4">
        <f t="shared" si="263"/>
        <v>1.839999999999975E-2</v>
      </c>
      <c r="V691" s="4">
        <f t="shared" si="255"/>
        <v>17.29</v>
      </c>
      <c r="W691" s="4">
        <f t="shared" si="256"/>
        <v>17.32</v>
      </c>
      <c r="X691" s="4">
        <f t="shared" si="257"/>
        <v>17.25</v>
      </c>
      <c r="Y691" s="4">
        <f t="shared" si="264"/>
        <v>7.0000000000000284E-2</v>
      </c>
      <c r="Z691" s="2">
        <f>ROW()</f>
        <v>691</v>
      </c>
      <c r="AA691" t="b">
        <f t="shared" si="265"/>
        <v>0</v>
      </c>
      <c r="AB691" s="4" t="e">
        <f t="shared" si="258"/>
        <v>#N/A</v>
      </c>
      <c r="AC691" s="4" t="e">
        <f t="shared" si="266"/>
        <v>#N/A</v>
      </c>
      <c r="AD691" t="b">
        <f t="shared" si="267"/>
        <v>0</v>
      </c>
      <c r="AE691" s="2">
        <v>2</v>
      </c>
      <c r="AF691" s="4">
        <f t="shared" si="268"/>
        <v>-3.5000000000000142E-2</v>
      </c>
      <c r="AG691" s="4">
        <f t="shared" si="269"/>
        <v>3.5000000000000142E-2</v>
      </c>
      <c r="AH691" s="4">
        <f t="shared" si="274"/>
        <v>3.5833333333333307E-2</v>
      </c>
      <c r="AI691" s="4" t="e">
        <f t="shared" si="270"/>
        <v>#N/A</v>
      </c>
      <c r="AJ691" s="2" t="str">
        <f t="shared" si="271"/>
        <v>August</v>
      </c>
      <c r="AK691" s="2" t="str">
        <f t="shared" si="272"/>
        <v>05</v>
      </c>
      <c r="AL691" s="81">
        <f t="shared" si="273"/>
        <v>5.1910300925925927</v>
      </c>
      <c r="AM691" s="81">
        <f>IF(AJ691='1Month'!$A$3,AL691,NA())</f>
        <v>5.1910300925925927</v>
      </c>
    </row>
    <row r="692" spans="1:39">
      <c r="A692" s="76">
        <v>43317</v>
      </c>
      <c r="B692" s="67">
        <v>0.19450231481481484</v>
      </c>
      <c r="C692" s="77">
        <v>43316</v>
      </c>
      <c r="D692" s="67">
        <v>0.9028356481481481</v>
      </c>
      <c r="E692" s="68">
        <v>20.6</v>
      </c>
      <c r="F692" s="68">
        <v>4.9400000000000004</v>
      </c>
      <c r="G692" s="69">
        <v>17.43</v>
      </c>
      <c r="H692" s="69">
        <v>1</v>
      </c>
      <c r="I692" s="69">
        <v>-95.2</v>
      </c>
      <c r="J692" s="69">
        <v>-26.158000000000001</v>
      </c>
      <c r="K692" s="70">
        <v>45.5</v>
      </c>
      <c r="L692" s="4">
        <f t="shared" si="250"/>
        <v>17.32</v>
      </c>
      <c r="M692" s="80">
        <f t="shared" si="251"/>
        <v>43317.194502314815</v>
      </c>
      <c r="N692">
        <f t="shared" si="252"/>
        <v>2458335.5</v>
      </c>
      <c r="O692">
        <f t="shared" si="253"/>
        <v>4.6680555555555561</v>
      </c>
      <c r="P692">
        <f t="shared" si="259"/>
        <v>0.18591375770020535</v>
      </c>
      <c r="Q692">
        <f t="shared" si="260"/>
        <v>457.58077426932442</v>
      </c>
      <c r="R692">
        <f t="shared" si="261"/>
        <v>1.5807742693244222</v>
      </c>
      <c r="S692" s="10">
        <f t="shared" si="254"/>
        <v>18.143578669324423</v>
      </c>
      <c r="T692" s="4">
        <f t="shared" si="262"/>
        <v>17.303999999999998</v>
      </c>
      <c r="U692" s="4">
        <f t="shared" si="263"/>
        <v>1.2799999999999302E-2</v>
      </c>
      <c r="V692" s="4">
        <f t="shared" si="255"/>
        <v>17.3</v>
      </c>
      <c r="W692" s="4">
        <f t="shared" si="256"/>
        <v>17.32</v>
      </c>
      <c r="X692" s="4">
        <f t="shared" si="257"/>
        <v>17.27</v>
      </c>
      <c r="Y692" s="4">
        <f t="shared" si="264"/>
        <v>5.0000000000000711E-2</v>
      </c>
      <c r="Z692" s="2">
        <f>ROW()</f>
        <v>692</v>
      </c>
      <c r="AA692" t="b">
        <f t="shared" si="265"/>
        <v>0</v>
      </c>
      <c r="AB692" s="4" t="e">
        <f t="shared" si="258"/>
        <v>#N/A</v>
      </c>
      <c r="AC692" s="4" t="e">
        <f t="shared" si="266"/>
        <v>#N/A</v>
      </c>
      <c r="AD692" t="b">
        <f t="shared" si="267"/>
        <v>0</v>
      </c>
      <c r="AE692" s="2">
        <v>2</v>
      </c>
      <c r="AF692" s="4">
        <f t="shared" si="268"/>
        <v>-2.5000000000000355E-2</v>
      </c>
      <c r="AG692" s="4">
        <f t="shared" si="269"/>
        <v>2.5000000000000355E-2</v>
      </c>
      <c r="AH692" s="4">
        <f t="shared" si="274"/>
        <v>3.6527777777778304E-2</v>
      </c>
      <c r="AI692" s="4" t="e">
        <f t="shared" si="270"/>
        <v>#N/A</v>
      </c>
      <c r="AJ692" s="2" t="str">
        <f t="shared" si="271"/>
        <v>August</v>
      </c>
      <c r="AK692" s="2" t="str">
        <f t="shared" si="272"/>
        <v>05</v>
      </c>
      <c r="AL692" s="81">
        <f t="shared" si="273"/>
        <v>5.1945023148148151</v>
      </c>
      <c r="AM692" s="81">
        <f>IF(AJ692='1Month'!$A$3,AL692,NA())</f>
        <v>5.1945023148148151</v>
      </c>
    </row>
    <row r="693" spans="1:39">
      <c r="A693" s="76">
        <v>43317</v>
      </c>
      <c r="B693" s="67">
        <v>0.19797453703703705</v>
      </c>
      <c r="C693" s="77">
        <v>43316</v>
      </c>
      <c r="D693" s="67">
        <v>0.90630787037037042</v>
      </c>
      <c r="E693" s="68">
        <v>20.6</v>
      </c>
      <c r="F693" s="68">
        <v>4.9400000000000004</v>
      </c>
      <c r="G693" s="69">
        <v>17.39</v>
      </c>
      <c r="H693" s="69">
        <v>1</v>
      </c>
      <c r="I693" s="69">
        <v>-95.3</v>
      </c>
      <c r="J693" s="69">
        <v>-25.382999999999999</v>
      </c>
      <c r="K693" s="70">
        <v>45.4</v>
      </c>
      <c r="L693" s="4">
        <f t="shared" si="250"/>
        <v>17.28</v>
      </c>
      <c r="M693" s="80">
        <f t="shared" si="251"/>
        <v>43317.197974537034</v>
      </c>
      <c r="N693">
        <f t="shared" si="252"/>
        <v>2458335.5</v>
      </c>
      <c r="O693">
        <f t="shared" si="253"/>
        <v>4.7513888888888891</v>
      </c>
      <c r="P693">
        <f t="shared" si="259"/>
        <v>0.18591375770020535</v>
      </c>
      <c r="Q693">
        <f t="shared" si="260"/>
        <v>457.66433576176604</v>
      </c>
      <c r="R693">
        <f t="shared" si="261"/>
        <v>1.6643357617660399</v>
      </c>
      <c r="S693" s="10">
        <f t="shared" si="254"/>
        <v>18.227140161766041</v>
      </c>
      <c r="T693" s="4">
        <f t="shared" si="262"/>
        <v>17.312000000000001</v>
      </c>
      <c r="U693" s="4">
        <f t="shared" si="263"/>
        <v>1.7599999999999484E-2</v>
      </c>
      <c r="V693" s="4">
        <f t="shared" si="255"/>
        <v>17.310000000000002</v>
      </c>
      <c r="W693" s="4">
        <f t="shared" si="256"/>
        <v>17.34</v>
      </c>
      <c r="X693" s="4">
        <f t="shared" si="257"/>
        <v>17.28</v>
      </c>
      <c r="Y693" s="4">
        <f t="shared" si="264"/>
        <v>5.9999999999998721E-2</v>
      </c>
      <c r="Z693" s="2">
        <f>ROW()</f>
        <v>693</v>
      </c>
      <c r="AA693" t="b">
        <f t="shared" si="265"/>
        <v>0</v>
      </c>
      <c r="AB693" s="4" t="e">
        <f t="shared" si="258"/>
        <v>#N/A</v>
      </c>
      <c r="AC693" s="4" t="e">
        <f t="shared" si="266"/>
        <v>#N/A</v>
      </c>
      <c r="AD693" t="b">
        <f t="shared" si="267"/>
        <v>0</v>
      </c>
      <c r="AE693" s="2">
        <v>2</v>
      </c>
      <c r="AF693" s="4">
        <f t="shared" si="268"/>
        <v>-2.9999999999999361E-2</v>
      </c>
      <c r="AG693" s="4">
        <f t="shared" si="269"/>
        <v>2.9999999999999361E-2</v>
      </c>
      <c r="AH693" s="4">
        <f t="shared" si="274"/>
        <v>0.64138888888888912</v>
      </c>
      <c r="AI693" s="4" t="e">
        <f t="shared" si="270"/>
        <v>#N/A</v>
      </c>
      <c r="AJ693" s="2" t="str">
        <f t="shared" si="271"/>
        <v>August</v>
      </c>
      <c r="AK693" s="2" t="str">
        <f t="shared" si="272"/>
        <v>05</v>
      </c>
      <c r="AL693" s="81">
        <f t="shared" si="273"/>
        <v>5.1979745370370374</v>
      </c>
      <c r="AM693" s="81">
        <f>IF(AJ693='1Month'!$A$3,AL693,NA())</f>
        <v>5.1979745370370374</v>
      </c>
    </row>
    <row r="694" spans="1:39">
      <c r="A694" s="76">
        <v>43317</v>
      </c>
      <c r="B694" s="67">
        <v>0.20144675925925926</v>
      </c>
      <c r="C694" s="77">
        <v>43316</v>
      </c>
      <c r="D694" s="67">
        <v>0.90978009259259263</v>
      </c>
      <c r="E694" s="68">
        <v>20.6</v>
      </c>
      <c r="F694" s="68">
        <v>4.9400000000000004</v>
      </c>
      <c r="G694" s="69">
        <v>17.43</v>
      </c>
      <c r="H694" s="69">
        <v>1</v>
      </c>
      <c r="I694" s="69">
        <v>-95.3</v>
      </c>
      <c r="J694" s="69">
        <v>-24.597999999999999</v>
      </c>
      <c r="K694" s="70">
        <v>45.4</v>
      </c>
      <c r="L694" s="4">
        <f t="shared" si="250"/>
        <v>17.32</v>
      </c>
      <c r="M694" s="80">
        <f t="shared" si="251"/>
        <v>43317.20144675926</v>
      </c>
      <c r="N694">
        <f t="shared" si="252"/>
        <v>2458335.5</v>
      </c>
      <c r="O694">
        <f t="shared" si="253"/>
        <v>4.8347222222222221</v>
      </c>
      <c r="P694">
        <f t="shared" si="259"/>
        <v>0.18591375770020535</v>
      </c>
      <c r="Q694">
        <f t="shared" si="260"/>
        <v>457.74789725420771</v>
      </c>
      <c r="R694">
        <f t="shared" si="261"/>
        <v>1.7478972542077145</v>
      </c>
      <c r="S694" s="10">
        <f t="shared" si="254"/>
        <v>18.310701654207715</v>
      </c>
      <c r="T694" s="4">
        <f t="shared" si="262"/>
        <v>17.32</v>
      </c>
      <c r="U694" s="4">
        <f t="shared" si="263"/>
        <v>2.3999999999999487E-2</v>
      </c>
      <c r="V694" s="4">
        <f t="shared" si="255"/>
        <v>17.32</v>
      </c>
      <c r="W694" s="4">
        <f t="shared" si="256"/>
        <v>17.36</v>
      </c>
      <c r="X694" s="4">
        <f t="shared" si="257"/>
        <v>17.28</v>
      </c>
      <c r="Y694" s="4">
        <f t="shared" si="264"/>
        <v>7.9999999999998295E-2</v>
      </c>
      <c r="Z694" s="2">
        <f>ROW()</f>
        <v>694</v>
      </c>
      <c r="AA694" t="b">
        <f t="shared" si="265"/>
        <v>0</v>
      </c>
      <c r="AB694" s="4" t="e">
        <f t="shared" si="258"/>
        <v>#N/A</v>
      </c>
      <c r="AC694" s="4" t="e">
        <f t="shared" si="266"/>
        <v>#N/A</v>
      </c>
      <c r="AD694" t="b">
        <f t="shared" si="267"/>
        <v>0</v>
      </c>
      <c r="AE694" s="2">
        <v>2</v>
      </c>
      <c r="AF694" s="4">
        <f t="shared" si="268"/>
        <v>-3.9999999999999147E-2</v>
      </c>
      <c r="AG694" s="4">
        <f t="shared" si="269"/>
        <v>3.9999999999999147E-2</v>
      </c>
      <c r="AH694" s="4">
        <f t="shared" si="274"/>
        <v>1.1599999999999966</v>
      </c>
      <c r="AI694" s="4" t="e">
        <f t="shared" si="270"/>
        <v>#N/A</v>
      </c>
      <c r="AJ694" s="2" t="str">
        <f t="shared" si="271"/>
        <v>August</v>
      </c>
      <c r="AK694" s="2" t="str">
        <f t="shared" si="272"/>
        <v>05</v>
      </c>
      <c r="AL694" s="81">
        <f t="shared" si="273"/>
        <v>5.2014467592592588</v>
      </c>
      <c r="AM694" s="81">
        <f>IF(AJ694='1Month'!$A$3,AL694,NA())</f>
        <v>5.2014467592592588</v>
      </c>
    </row>
    <row r="695" spans="1:39">
      <c r="A695" s="76">
        <v>43317</v>
      </c>
      <c r="B695" s="67">
        <v>0.20491898148148149</v>
      </c>
      <c r="C695" s="77">
        <v>43316</v>
      </c>
      <c r="D695" s="67">
        <v>0.91325231481481473</v>
      </c>
      <c r="E695" s="68">
        <v>20.6</v>
      </c>
      <c r="F695" s="68">
        <v>4.9400000000000004</v>
      </c>
      <c r="G695" s="69">
        <v>17.41</v>
      </c>
      <c r="H695" s="69">
        <v>1</v>
      </c>
      <c r="I695" s="69">
        <v>-95.3</v>
      </c>
      <c r="J695" s="69">
        <v>-23.802</v>
      </c>
      <c r="K695" s="70">
        <v>45.3</v>
      </c>
      <c r="L695" s="4">
        <f t="shared" si="250"/>
        <v>17.3</v>
      </c>
      <c r="M695" s="80">
        <f t="shared" si="251"/>
        <v>43317.204918981479</v>
      </c>
      <c r="N695">
        <f t="shared" si="252"/>
        <v>2458335.5</v>
      </c>
      <c r="O695">
        <f t="shared" si="253"/>
        <v>4.9180555555555561</v>
      </c>
      <c r="P695">
        <f t="shared" si="259"/>
        <v>0.18591375770020535</v>
      </c>
      <c r="Q695">
        <f t="shared" si="260"/>
        <v>457.83145874664939</v>
      </c>
      <c r="R695">
        <f t="shared" si="261"/>
        <v>1.831458746649389</v>
      </c>
      <c r="S695" s="10">
        <f t="shared" si="254"/>
        <v>18.39426314664939</v>
      </c>
      <c r="T695" s="4">
        <f t="shared" si="262"/>
        <v>17.334000000000003</v>
      </c>
      <c r="U695" s="4">
        <f t="shared" si="263"/>
        <v>1.9199999999999308E-2</v>
      </c>
      <c r="V695" s="4">
        <f t="shared" si="255"/>
        <v>17.329999999999998</v>
      </c>
      <c r="W695" s="4">
        <f t="shared" si="256"/>
        <v>17.36</v>
      </c>
      <c r="X695" s="4">
        <f t="shared" si="257"/>
        <v>17.28</v>
      </c>
      <c r="Y695" s="4">
        <f t="shared" si="264"/>
        <v>7.9999999999998295E-2</v>
      </c>
      <c r="Z695" s="2">
        <f>ROW()</f>
        <v>695</v>
      </c>
      <c r="AA695" t="b">
        <f t="shared" si="265"/>
        <v>0</v>
      </c>
      <c r="AB695" s="4" t="e">
        <f t="shared" si="258"/>
        <v>#N/A</v>
      </c>
      <c r="AC695" s="4" t="e">
        <f t="shared" si="266"/>
        <v>#N/A</v>
      </c>
      <c r="AD695" t="b">
        <f t="shared" si="267"/>
        <v>0</v>
      </c>
      <c r="AE695" s="2">
        <v>2</v>
      </c>
      <c r="AF695" s="4">
        <f t="shared" si="268"/>
        <v>-3.9999999999999147E-2</v>
      </c>
      <c r="AG695" s="4">
        <f t="shared" si="269"/>
        <v>3.9999999999999147E-2</v>
      </c>
      <c r="AH695" s="4">
        <f t="shared" si="274"/>
        <v>1.5641666666666669</v>
      </c>
      <c r="AI695" s="4" t="e">
        <f t="shared" si="270"/>
        <v>#N/A</v>
      </c>
      <c r="AJ695" s="2" t="str">
        <f t="shared" si="271"/>
        <v>August</v>
      </c>
      <c r="AK695" s="2" t="str">
        <f t="shared" si="272"/>
        <v>05</v>
      </c>
      <c r="AL695" s="81">
        <f t="shared" si="273"/>
        <v>5.2049189814814811</v>
      </c>
      <c r="AM695" s="81">
        <f>IF(AJ695='1Month'!$A$3,AL695,NA())</f>
        <v>5.2049189814814811</v>
      </c>
    </row>
    <row r="696" spans="1:39">
      <c r="A696" s="76">
        <v>43317</v>
      </c>
      <c r="B696" s="67">
        <v>0.2083912037037037</v>
      </c>
      <c r="C696" s="77">
        <v>43316</v>
      </c>
      <c r="D696" s="67">
        <v>0.91672453703703705</v>
      </c>
      <c r="E696" s="68">
        <v>20.6</v>
      </c>
      <c r="F696" s="68">
        <v>4.9400000000000004</v>
      </c>
      <c r="G696" s="69">
        <v>17.45</v>
      </c>
      <c r="H696" s="69">
        <v>1</v>
      </c>
      <c r="I696" s="69">
        <v>-95.4</v>
      </c>
      <c r="J696" s="69">
        <v>-22.997</v>
      </c>
      <c r="K696" s="70">
        <v>45.3</v>
      </c>
      <c r="L696" s="4">
        <f t="shared" si="250"/>
        <v>17.34</v>
      </c>
      <c r="M696" s="80">
        <f t="shared" si="251"/>
        <v>43317.208391203705</v>
      </c>
      <c r="N696">
        <f t="shared" si="252"/>
        <v>2458335.5</v>
      </c>
      <c r="O696">
        <f t="shared" si="253"/>
        <v>5.0013888888888891</v>
      </c>
      <c r="P696">
        <f t="shared" si="259"/>
        <v>0.18591375770020535</v>
      </c>
      <c r="Q696">
        <f t="shared" si="260"/>
        <v>457.91502023909106</v>
      </c>
      <c r="R696">
        <f t="shared" si="261"/>
        <v>1.9150202390910636</v>
      </c>
      <c r="S696" s="10">
        <f t="shared" si="254"/>
        <v>18.477824639091065</v>
      </c>
      <c r="T696" s="4">
        <f t="shared" si="262"/>
        <v>18.169999999999998</v>
      </c>
      <c r="U696" s="4">
        <f t="shared" si="263"/>
        <v>1.3319999999999985</v>
      </c>
      <c r="V696" s="4">
        <f t="shared" si="255"/>
        <v>17.344999999999999</v>
      </c>
      <c r="W696" s="4">
        <f t="shared" si="256"/>
        <v>21.5</v>
      </c>
      <c r="X696" s="4">
        <f t="shared" si="257"/>
        <v>17.3</v>
      </c>
      <c r="Y696" s="4">
        <f t="shared" si="264"/>
        <v>4.1999999999999993</v>
      </c>
      <c r="Z696" s="2">
        <f>ROW()</f>
        <v>696</v>
      </c>
      <c r="AA696" t="b">
        <f t="shared" si="265"/>
        <v>0</v>
      </c>
      <c r="AB696" s="4" t="e">
        <f t="shared" si="258"/>
        <v>#N/A</v>
      </c>
      <c r="AC696" s="4" t="e">
        <f t="shared" si="266"/>
        <v>#N/A</v>
      </c>
      <c r="AD696" t="b">
        <f t="shared" si="267"/>
        <v>0</v>
      </c>
      <c r="AE696" s="2">
        <v>2</v>
      </c>
      <c r="AF696" s="4">
        <f t="shared" si="268"/>
        <v>-2.0999999999999996</v>
      </c>
      <c r="AG696" s="4">
        <f t="shared" si="269"/>
        <v>2.0999999999999996</v>
      </c>
      <c r="AH696" s="4">
        <f t="shared" si="274"/>
        <v>1.8094444444444433</v>
      </c>
      <c r="AI696" s="4" t="e">
        <f t="shared" si="270"/>
        <v>#N/A</v>
      </c>
      <c r="AJ696" s="2" t="str">
        <f t="shared" si="271"/>
        <v>August</v>
      </c>
      <c r="AK696" s="2" t="str">
        <f t="shared" si="272"/>
        <v>05</v>
      </c>
      <c r="AL696" s="81">
        <f t="shared" si="273"/>
        <v>5.2083912037037035</v>
      </c>
      <c r="AM696" s="81">
        <f>IF(AJ696='1Month'!$A$3,AL696,NA())</f>
        <v>5.2083912037037035</v>
      </c>
    </row>
    <row r="697" spans="1:39">
      <c r="A697" s="76">
        <v>43317</v>
      </c>
      <c r="B697" s="67">
        <v>0.21186342592592591</v>
      </c>
      <c r="C697" s="77">
        <v>43316</v>
      </c>
      <c r="D697" s="67">
        <v>0.92019675925925926</v>
      </c>
      <c r="E697" s="68">
        <v>20.6</v>
      </c>
      <c r="F697" s="68">
        <v>4.9400000000000004</v>
      </c>
      <c r="G697" s="69">
        <v>17.47</v>
      </c>
      <c r="H697" s="69">
        <v>1</v>
      </c>
      <c r="I697" s="69">
        <v>-95.4</v>
      </c>
      <c r="J697" s="69">
        <v>-22.183</v>
      </c>
      <c r="K697" s="70">
        <v>45.3</v>
      </c>
      <c r="L697" s="4">
        <f t="shared" si="250"/>
        <v>17.36</v>
      </c>
      <c r="M697" s="80">
        <f t="shared" si="251"/>
        <v>43317.211863425924</v>
      </c>
      <c r="N697">
        <f t="shared" si="252"/>
        <v>2458335.5</v>
      </c>
      <c r="O697">
        <f t="shared" si="253"/>
        <v>5.0847222222222221</v>
      </c>
      <c r="P697">
        <f t="shared" si="259"/>
        <v>0.18591375770020535</v>
      </c>
      <c r="Q697">
        <f t="shared" si="260"/>
        <v>457.99858173153274</v>
      </c>
      <c r="R697">
        <f t="shared" si="261"/>
        <v>1.9985817315327381</v>
      </c>
      <c r="S697" s="10">
        <f t="shared" si="254"/>
        <v>18.561386131532739</v>
      </c>
      <c r="T697" s="4">
        <f t="shared" si="262"/>
        <v>19.004000000000001</v>
      </c>
      <c r="U697" s="4">
        <f t="shared" si="263"/>
        <v>1.9847999999999999</v>
      </c>
      <c r="V697" s="4">
        <f t="shared" si="255"/>
        <v>17.355</v>
      </c>
      <c r="W697" s="4">
        <f t="shared" si="256"/>
        <v>21.5</v>
      </c>
      <c r="X697" s="4">
        <f t="shared" si="257"/>
        <v>17.3</v>
      </c>
      <c r="Y697" s="4">
        <f t="shared" si="264"/>
        <v>4.1999999999999993</v>
      </c>
      <c r="Z697" s="2">
        <f>ROW()</f>
        <v>697</v>
      </c>
      <c r="AA697" t="b">
        <f t="shared" si="265"/>
        <v>0</v>
      </c>
      <c r="AB697" s="4" t="e">
        <f t="shared" si="258"/>
        <v>#N/A</v>
      </c>
      <c r="AC697" s="4" t="e">
        <f t="shared" si="266"/>
        <v>#N/A</v>
      </c>
      <c r="AD697" t="b">
        <f t="shared" si="267"/>
        <v>0</v>
      </c>
      <c r="AE697" s="2">
        <v>2</v>
      </c>
      <c r="AF697" s="4">
        <f t="shared" si="268"/>
        <v>-2.0999999999999996</v>
      </c>
      <c r="AG697" s="4">
        <f t="shared" si="269"/>
        <v>2.0999999999999996</v>
      </c>
      <c r="AH697" s="4">
        <f t="shared" si="274"/>
        <v>1.9890277777777781</v>
      </c>
      <c r="AI697" s="4" t="e">
        <f t="shared" si="270"/>
        <v>#N/A</v>
      </c>
      <c r="AJ697" s="2" t="str">
        <f t="shared" si="271"/>
        <v>August</v>
      </c>
      <c r="AK697" s="2" t="str">
        <f t="shared" si="272"/>
        <v>05</v>
      </c>
      <c r="AL697" s="81">
        <f t="shared" si="273"/>
        <v>5.2118634259259258</v>
      </c>
      <c r="AM697" s="81">
        <f>IF(AJ697='1Month'!$A$3,AL697,NA())</f>
        <v>5.2118634259259258</v>
      </c>
    </row>
    <row r="698" spans="1:39">
      <c r="A698" s="76">
        <v>43317</v>
      </c>
      <c r="B698" s="67">
        <v>0.21533564814814812</v>
      </c>
      <c r="C698" s="77">
        <v>43316</v>
      </c>
      <c r="D698" s="67">
        <v>0.92366898148148147</v>
      </c>
      <c r="E698" s="68">
        <v>20.3</v>
      </c>
      <c r="F698" s="68">
        <v>4.9400000000000004</v>
      </c>
      <c r="G698" s="69">
        <v>17.46</v>
      </c>
      <c r="H698" s="69">
        <v>1</v>
      </c>
      <c r="I698" s="69">
        <v>-95.5</v>
      </c>
      <c r="J698" s="69">
        <v>-21.36</v>
      </c>
      <c r="K698" s="70">
        <v>45.2</v>
      </c>
      <c r="L698" s="4">
        <f t="shared" si="250"/>
        <v>17.350000000000001</v>
      </c>
      <c r="M698" s="80">
        <f t="shared" si="251"/>
        <v>43317.21533564815</v>
      </c>
      <c r="N698">
        <f t="shared" si="252"/>
        <v>2458335.5</v>
      </c>
      <c r="O698">
        <f t="shared" si="253"/>
        <v>5.1680555555555552</v>
      </c>
      <c r="P698">
        <f t="shared" si="259"/>
        <v>0.18591375770020535</v>
      </c>
      <c r="Q698">
        <f t="shared" si="260"/>
        <v>458.08214322397441</v>
      </c>
      <c r="R698">
        <f t="shared" si="261"/>
        <v>2.0821432239744126</v>
      </c>
      <c r="S698" s="10">
        <f t="shared" si="254"/>
        <v>18.644947623974414</v>
      </c>
      <c r="T698" s="4">
        <f t="shared" si="262"/>
        <v>19.834000000000003</v>
      </c>
      <c r="U698" s="4">
        <f t="shared" si="263"/>
        <v>1.9831999999999994</v>
      </c>
      <c r="V698" s="4">
        <f t="shared" si="255"/>
        <v>19.414999999999999</v>
      </c>
      <c r="W698" s="4">
        <f t="shared" si="256"/>
        <v>21.5</v>
      </c>
      <c r="X698" s="4">
        <f t="shared" si="257"/>
        <v>17.34</v>
      </c>
      <c r="Y698" s="4">
        <f t="shared" si="264"/>
        <v>4.16</v>
      </c>
      <c r="Z698" s="2">
        <f>ROW()</f>
        <v>698</v>
      </c>
      <c r="AA698" t="b">
        <f t="shared" si="265"/>
        <v>0</v>
      </c>
      <c r="AB698" s="4" t="e">
        <f t="shared" si="258"/>
        <v>#N/A</v>
      </c>
      <c r="AC698" s="4" t="e">
        <f t="shared" si="266"/>
        <v>#N/A</v>
      </c>
      <c r="AD698" t="b">
        <f t="shared" si="267"/>
        <v>0</v>
      </c>
      <c r="AE698" s="2">
        <v>2</v>
      </c>
      <c r="AF698" s="4">
        <f t="shared" si="268"/>
        <v>-2.08</v>
      </c>
      <c r="AG698" s="4">
        <f t="shared" si="269"/>
        <v>2.08</v>
      </c>
      <c r="AH698" s="4">
        <f t="shared" si="274"/>
        <v>2.0533333333333332</v>
      </c>
      <c r="AI698" s="4" t="e">
        <f t="shared" si="270"/>
        <v>#N/A</v>
      </c>
      <c r="AJ698" s="2" t="str">
        <f t="shared" si="271"/>
        <v>August</v>
      </c>
      <c r="AK698" s="2" t="str">
        <f t="shared" si="272"/>
        <v>05</v>
      </c>
      <c r="AL698" s="81">
        <f t="shared" si="273"/>
        <v>5.2153356481481481</v>
      </c>
      <c r="AM698" s="81">
        <f>IF(AJ698='1Month'!$A$3,AL698,NA())</f>
        <v>5.2153356481481481</v>
      </c>
    </row>
    <row r="699" spans="1:39">
      <c r="A699" s="76">
        <v>43317</v>
      </c>
      <c r="B699" s="67">
        <v>0.21892361111111111</v>
      </c>
      <c r="C699" s="77">
        <v>43316</v>
      </c>
      <c r="D699" s="67">
        <v>0.9272569444444444</v>
      </c>
      <c r="E699" s="68">
        <v>20.9</v>
      </c>
      <c r="F699" s="68">
        <v>4.9400000000000004</v>
      </c>
      <c r="G699" s="69">
        <v>21.61</v>
      </c>
      <c r="H699" s="69">
        <v>1</v>
      </c>
      <c r="I699" s="69">
        <v>-95.5</v>
      </c>
      <c r="J699" s="69">
        <v>-20.501000000000001</v>
      </c>
      <c r="K699" s="70">
        <v>45.2</v>
      </c>
      <c r="L699" s="4">
        <f t="shared" si="250"/>
        <v>21.5</v>
      </c>
      <c r="M699" s="80">
        <f t="shared" si="251"/>
        <v>43317.218923611108</v>
      </c>
      <c r="N699">
        <f t="shared" si="252"/>
        <v>2458335.5</v>
      </c>
      <c r="O699">
        <f t="shared" si="253"/>
        <v>5.2541666666666664</v>
      </c>
      <c r="P699">
        <f t="shared" si="259"/>
        <v>0.18591375770020535</v>
      </c>
      <c r="Q699">
        <f t="shared" si="260"/>
        <v>458.16849009949743</v>
      </c>
      <c r="R699">
        <f t="shared" si="261"/>
        <v>2.1684900994974328</v>
      </c>
      <c r="S699" s="10">
        <f t="shared" si="254"/>
        <v>18.731294499497434</v>
      </c>
      <c r="T699" s="4">
        <f t="shared" si="262"/>
        <v>20.584</v>
      </c>
      <c r="U699" s="4">
        <f t="shared" si="263"/>
        <v>1.2936000000000001</v>
      </c>
      <c r="V699" s="4">
        <f t="shared" si="255"/>
        <v>21.29</v>
      </c>
      <c r="W699" s="4">
        <f t="shared" si="256"/>
        <v>21.5</v>
      </c>
      <c r="X699" s="4">
        <f t="shared" si="257"/>
        <v>17.350000000000001</v>
      </c>
      <c r="Y699" s="4">
        <f t="shared" si="264"/>
        <v>4.1499999999999986</v>
      </c>
      <c r="Z699" s="2">
        <f>ROW()</f>
        <v>699</v>
      </c>
      <c r="AA699" t="b">
        <f t="shared" si="265"/>
        <v>0</v>
      </c>
      <c r="AB699" s="4" t="e">
        <f t="shared" si="258"/>
        <v>#N/A</v>
      </c>
      <c r="AC699" s="4" t="e">
        <f t="shared" si="266"/>
        <v>#N/A</v>
      </c>
      <c r="AD699" t="b">
        <f t="shared" si="267"/>
        <v>0</v>
      </c>
      <c r="AE699" s="2">
        <v>2</v>
      </c>
      <c r="AF699" s="4">
        <f t="shared" si="268"/>
        <v>-2.0749999999999993</v>
      </c>
      <c r="AG699" s="4">
        <f t="shared" si="269"/>
        <v>2.0749999999999993</v>
      </c>
      <c r="AH699" s="4">
        <f t="shared" si="274"/>
        <v>1.9973611111111114</v>
      </c>
      <c r="AI699" s="4" t="e">
        <f t="shared" si="270"/>
        <v>#N/A</v>
      </c>
      <c r="AJ699" s="2" t="str">
        <f t="shared" si="271"/>
        <v>August</v>
      </c>
      <c r="AK699" s="2" t="str">
        <f t="shared" si="272"/>
        <v>05</v>
      </c>
      <c r="AL699" s="81">
        <f t="shared" si="273"/>
        <v>5.2189236111111112</v>
      </c>
      <c r="AM699" s="81">
        <f>IF(AJ699='1Month'!$A$3,AL699,NA())</f>
        <v>5.2189236111111112</v>
      </c>
    </row>
    <row r="700" spans="1:39">
      <c r="A700" s="76">
        <v>43317</v>
      </c>
      <c r="B700" s="67">
        <v>0.22238425925925928</v>
      </c>
      <c r="C700" s="77">
        <v>43316</v>
      </c>
      <c r="D700" s="67">
        <v>0.93071759259259268</v>
      </c>
      <c r="E700" s="68">
        <v>20.6</v>
      </c>
      <c r="F700" s="68">
        <v>4.9400000000000004</v>
      </c>
      <c r="G700" s="69">
        <v>21.58</v>
      </c>
      <c r="H700" s="69">
        <v>1</v>
      </c>
      <c r="I700" s="69">
        <v>-95.6</v>
      </c>
      <c r="J700" s="69">
        <v>-19.663</v>
      </c>
      <c r="K700" s="70">
        <v>45.2</v>
      </c>
      <c r="L700" s="4">
        <f t="shared" si="250"/>
        <v>21.47</v>
      </c>
      <c r="M700" s="80">
        <f t="shared" si="251"/>
        <v>43317.222384259258</v>
      </c>
      <c r="N700">
        <f t="shared" si="252"/>
        <v>2458335.5</v>
      </c>
      <c r="O700">
        <f t="shared" si="253"/>
        <v>5.3372222222222225</v>
      </c>
      <c r="P700">
        <f t="shared" si="259"/>
        <v>0.18591375770020535</v>
      </c>
      <c r="Q700">
        <f t="shared" si="260"/>
        <v>458.25177305363098</v>
      </c>
      <c r="R700">
        <f t="shared" si="261"/>
        <v>2.2517730536309841</v>
      </c>
      <c r="S700" s="10">
        <f t="shared" si="254"/>
        <v>18.814577453630985</v>
      </c>
      <c r="T700" s="4">
        <f t="shared" si="262"/>
        <v>21.416000000000004</v>
      </c>
      <c r="U700" s="4">
        <f t="shared" si="263"/>
        <v>0.12239999999999825</v>
      </c>
      <c r="V700" s="4">
        <f t="shared" si="255"/>
        <v>21.48</v>
      </c>
      <c r="W700" s="4">
        <f t="shared" si="256"/>
        <v>21.51</v>
      </c>
      <c r="X700" s="4">
        <f t="shared" si="257"/>
        <v>17.350000000000001</v>
      </c>
      <c r="Y700" s="4">
        <f t="shared" si="264"/>
        <v>4.16</v>
      </c>
      <c r="Z700" s="2">
        <f>ROW()</f>
        <v>700</v>
      </c>
      <c r="AA700" t="b">
        <f t="shared" si="265"/>
        <v>0</v>
      </c>
      <c r="AB700" s="4" t="e">
        <f t="shared" si="258"/>
        <v>#N/A</v>
      </c>
      <c r="AC700" s="4" t="e">
        <f t="shared" si="266"/>
        <v>#N/A</v>
      </c>
      <c r="AD700" t="b">
        <f t="shared" si="267"/>
        <v>0</v>
      </c>
      <c r="AE700" s="2">
        <v>2</v>
      </c>
      <c r="AF700" s="4">
        <f t="shared" si="268"/>
        <v>-2.08</v>
      </c>
      <c r="AG700" s="4">
        <f t="shared" si="269"/>
        <v>2.08</v>
      </c>
      <c r="AH700" s="4">
        <f t="shared" si="274"/>
        <v>1.8288888888888888</v>
      </c>
      <c r="AI700" s="4" t="e">
        <f t="shared" si="270"/>
        <v>#N/A</v>
      </c>
      <c r="AJ700" s="2" t="str">
        <f t="shared" si="271"/>
        <v>August</v>
      </c>
      <c r="AK700" s="2" t="str">
        <f t="shared" si="272"/>
        <v>05</v>
      </c>
      <c r="AL700" s="81">
        <f t="shared" si="273"/>
        <v>5.2223842592592593</v>
      </c>
      <c r="AM700" s="81">
        <f>IF(AJ700='1Month'!$A$3,AL700,NA())</f>
        <v>5.2223842592592593</v>
      </c>
    </row>
    <row r="701" spans="1:39">
      <c r="A701" s="76">
        <v>43317</v>
      </c>
      <c r="B701" s="67">
        <v>0.22586805555555556</v>
      </c>
      <c r="C701" s="77">
        <v>43316</v>
      </c>
      <c r="D701" s="67">
        <v>0.93420138888888893</v>
      </c>
      <c r="E701" s="68">
        <v>20.3</v>
      </c>
      <c r="F701" s="68">
        <v>4.9400000000000004</v>
      </c>
      <c r="G701" s="69">
        <v>21.6</v>
      </c>
      <c r="H701" s="69">
        <v>1</v>
      </c>
      <c r="I701" s="69">
        <v>-95.6</v>
      </c>
      <c r="J701" s="69">
        <v>-18.812000000000001</v>
      </c>
      <c r="K701" s="70">
        <v>45.1</v>
      </c>
      <c r="L701" s="4">
        <f t="shared" si="250"/>
        <v>21.490000000000002</v>
      </c>
      <c r="M701" s="80">
        <f t="shared" si="251"/>
        <v>43317.225868055553</v>
      </c>
      <c r="N701">
        <f t="shared" si="252"/>
        <v>2458335.5</v>
      </c>
      <c r="O701">
        <f t="shared" si="253"/>
        <v>5.4208333333333334</v>
      </c>
      <c r="P701">
        <f t="shared" si="259"/>
        <v>0.18591375770020535</v>
      </c>
      <c r="Q701">
        <f t="shared" si="260"/>
        <v>458.33561308438078</v>
      </c>
      <c r="R701">
        <f t="shared" si="261"/>
        <v>2.3356130843807819</v>
      </c>
      <c r="S701" s="10">
        <f t="shared" si="254"/>
        <v>18.898417484380783</v>
      </c>
      <c r="T701" s="4">
        <f t="shared" si="262"/>
        <v>21.417999999999999</v>
      </c>
      <c r="U701" s="4">
        <f t="shared" si="263"/>
        <v>0.12320000000000135</v>
      </c>
      <c r="V701" s="4">
        <f t="shared" si="255"/>
        <v>21.495000000000001</v>
      </c>
      <c r="W701" s="4">
        <f t="shared" si="256"/>
        <v>21.51</v>
      </c>
      <c r="X701" s="4">
        <f t="shared" si="257"/>
        <v>21.11</v>
      </c>
      <c r="Y701" s="4">
        <f t="shared" si="264"/>
        <v>0.40000000000000213</v>
      </c>
      <c r="Z701" s="2">
        <f>ROW()</f>
        <v>701</v>
      </c>
      <c r="AA701" t="b">
        <f t="shared" si="265"/>
        <v>0</v>
      </c>
      <c r="AB701" s="4" t="e">
        <f t="shared" si="258"/>
        <v>#N/A</v>
      </c>
      <c r="AC701" s="4" t="e">
        <f t="shared" si="266"/>
        <v>#N/A</v>
      </c>
      <c r="AD701" t="b">
        <f t="shared" si="267"/>
        <v>0</v>
      </c>
      <c r="AE701" s="2">
        <v>2</v>
      </c>
      <c r="AF701" s="4">
        <f t="shared" si="268"/>
        <v>-0.20000000000000107</v>
      </c>
      <c r="AG701" s="4">
        <f t="shared" si="269"/>
        <v>0.20000000000000107</v>
      </c>
      <c r="AH701" s="4">
        <f t="shared" si="274"/>
        <v>1.5412499999999998</v>
      </c>
      <c r="AI701" s="4" t="e">
        <f t="shared" si="270"/>
        <v>#N/A</v>
      </c>
      <c r="AJ701" s="2" t="str">
        <f t="shared" si="271"/>
        <v>August</v>
      </c>
      <c r="AK701" s="2" t="str">
        <f t="shared" si="272"/>
        <v>05</v>
      </c>
      <c r="AL701" s="81">
        <f t="shared" si="273"/>
        <v>5.2258680555555559</v>
      </c>
      <c r="AM701" s="81">
        <f>IF(AJ701='1Month'!$A$3,AL701,NA())</f>
        <v>5.2258680555555559</v>
      </c>
    </row>
    <row r="702" spans="1:39">
      <c r="A702" s="76">
        <v>43317</v>
      </c>
      <c r="B702" s="67">
        <v>0.22928240740740743</v>
      </c>
      <c r="C702" s="77">
        <v>43316</v>
      </c>
      <c r="D702" s="67">
        <v>0.93761574074074072</v>
      </c>
      <c r="E702" s="68">
        <v>19.899999999999999</v>
      </c>
      <c r="F702" s="68">
        <v>4.9400000000000004</v>
      </c>
      <c r="G702" s="69">
        <v>21.22</v>
      </c>
      <c r="H702" s="69">
        <v>1</v>
      </c>
      <c r="I702" s="69">
        <v>-95.6</v>
      </c>
      <c r="J702" s="69">
        <v>-17.971</v>
      </c>
      <c r="K702" s="70">
        <v>45.1</v>
      </c>
      <c r="L702" s="4">
        <f t="shared" si="250"/>
        <v>21.11</v>
      </c>
      <c r="M702" s="80">
        <f t="shared" si="251"/>
        <v>43317.22928240741</v>
      </c>
      <c r="N702">
        <f t="shared" si="252"/>
        <v>2458335.5</v>
      </c>
      <c r="O702">
        <f t="shared" si="253"/>
        <v>5.5027777777777782</v>
      </c>
      <c r="P702">
        <f t="shared" si="259"/>
        <v>0.18591375770020535</v>
      </c>
      <c r="Q702">
        <f t="shared" si="260"/>
        <v>458.41778188528178</v>
      </c>
      <c r="R702">
        <f t="shared" si="261"/>
        <v>2.4177818852817836</v>
      </c>
      <c r="S702" s="10">
        <f t="shared" si="254"/>
        <v>18.980586285281785</v>
      </c>
      <c r="T702" s="4">
        <f t="shared" si="262"/>
        <v>21.426000000000002</v>
      </c>
      <c r="U702" s="4">
        <f t="shared" si="263"/>
        <v>0.12640000000000029</v>
      </c>
      <c r="V702" s="4">
        <f t="shared" si="255"/>
        <v>21.5</v>
      </c>
      <c r="W702" s="4">
        <f t="shared" si="256"/>
        <v>21.51</v>
      </c>
      <c r="X702" s="4">
        <f t="shared" si="257"/>
        <v>21.11</v>
      </c>
      <c r="Y702" s="4">
        <f t="shared" si="264"/>
        <v>0.40000000000000213</v>
      </c>
      <c r="Z702" s="2">
        <f>ROW()</f>
        <v>702</v>
      </c>
      <c r="AA702" t="b">
        <f t="shared" si="265"/>
        <v>0</v>
      </c>
      <c r="AB702" s="4" t="e">
        <f t="shared" si="258"/>
        <v>#N/A</v>
      </c>
      <c r="AC702" s="4" t="e">
        <f t="shared" si="266"/>
        <v>#N/A</v>
      </c>
      <c r="AD702" t="b">
        <f t="shared" si="267"/>
        <v>0</v>
      </c>
      <c r="AE702" s="2">
        <v>2</v>
      </c>
      <c r="AF702" s="4">
        <f t="shared" si="268"/>
        <v>-0.20000000000000107</v>
      </c>
      <c r="AG702" s="4">
        <f t="shared" si="269"/>
        <v>0.20000000000000107</v>
      </c>
      <c r="AH702" s="4">
        <f t="shared" si="274"/>
        <v>1.141944444444442</v>
      </c>
      <c r="AI702" s="4" t="e">
        <f t="shared" si="270"/>
        <v>#N/A</v>
      </c>
      <c r="AJ702" s="2" t="str">
        <f t="shared" si="271"/>
        <v>August</v>
      </c>
      <c r="AK702" s="2" t="str">
        <f t="shared" si="272"/>
        <v>05</v>
      </c>
      <c r="AL702" s="81">
        <f t="shared" si="273"/>
        <v>5.2292824074074078</v>
      </c>
      <c r="AM702" s="81">
        <f>IF(AJ702='1Month'!$A$3,AL702,NA())</f>
        <v>5.2292824074074078</v>
      </c>
    </row>
    <row r="703" spans="1:39">
      <c r="A703" s="76">
        <v>43317</v>
      </c>
      <c r="B703" s="67">
        <v>0.23281250000000001</v>
      </c>
      <c r="C703" s="77">
        <v>43316</v>
      </c>
      <c r="D703" s="67">
        <v>0.94114583333333324</v>
      </c>
      <c r="E703" s="68">
        <v>19.899999999999999</v>
      </c>
      <c r="F703" s="68">
        <v>4.9400000000000004</v>
      </c>
      <c r="G703" s="69">
        <v>21.62</v>
      </c>
      <c r="H703" s="69">
        <v>1</v>
      </c>
      <c r="I703" s="69">
        <v>-95.7</v>
      </c>
      <c r="J703" s="69">
        <v>-17.094000000000001</v>
      </c>
      <c r="K703" s="70">
        <v>45</v>
      </c>
      <c r="L703" s="4">
        <f t="shared" si="250"/>
        <v>21.51</v>
      </c>
      <c r="M703" s="80">
        <f t="shared" si="251"/>
        <v>43317.232812499999</v>
      </c>
      <c r="N703">
        <f t="shared" si="252"/>
        <v>2458335.5</v>
      </c>
      <c r="O703">
        <f t="shared" si="253"/>
        <v>5.5875000000000004</v>
      </c>
      <c r="P703">
        <f t="shared" si="259"/>
        <v>0.18591375770020535</v>
      </c>
      <c r="Q703">
        <f t="shared" si="260"/>
        <v>458.50273606926413</v>
      </c>
      <c r="R703">
        <f t="shared" si="261"/>
        <v>2.5027360692641309</v>
      </c>
      <c r="S703" s="10">
        <f t="shared" si="254"/>
        <v>19.065540469264132</v>
      </c>
      <c r="T703" s="4">
        <f t="shared" si="262"/>
        <v>21.432000000000002</v>
      </c>
      <c r="U703" s="4">
        <f t="shared" si="263"/>
        <v>0.12879999999999966</v>
      </c>
      <c r="V703" s="4">
        <f t="shared" si="255"/>
        <v>21.51</v>
      </c>
      <c r="W703" s="4">
        <f t="shared" si="256"/>
        <v>21.52</v>
      </c>
      <c r="X703" s="4">
        <f t="shared" si="257"/>
        <v>21.11</v>
      </c>
      <c r="Y703" s="4">
        <f t="shared" si="264"/>
        <v>0.41000000000000014</v>
      </c>
      <c r="Z703" s="2">
        <f>ROW()</f>
        <v>703</v>
      </c>
      <c r="AA703" t="b">
        <f t="shared" si="265"/>
        <v>0</v>
      </c>
      <c r="AB703" s="4" t="e">
        <f t="shared" si="258"/>
        <v>#N/A</v>
      </c>
      <c r="AC703" s="4" t="e">
        <f t="shared" si="266"/>
        <v>#N/A</v>
      </c>
      <c r="AD703" t="b">
        <f t="shared" si="267"/>
        <v>0</v>
      </c>
      <c r="AE703" s="2">
        <v>2</v>
      </c>
      <c r="AF703" s="4">
        <f t="shared" si="268"/>
        <v>-0.20500000000000007</v>
      </c>
      <c r="AG703" s="4">
        <f t="shared" si="269"/>
        <v>0.20500000000000007</v>
      </c>
      <c r="AH703" s="4">
        <f t="shared" si="274"/>
        <v>0.6324999999999994</v>
      </c>
      <c r="AI703" s="4" t="e">
        <f t="shared" si="270"/>
        <v>#N/A</v>
      </c>
      <c r="AJ703" s="2" t="str">
        <f t="shared" si="271"/>
        <v>August</v>
      </c>
      <c r="AK703" s="2" t="str">
        <f t="shared" si="272"/>
        <v>05</v>
      </c>
      <c r="AL703" s="81">
        <f t="shared" si="273"/>
        <v>5.2328124999999996</v>
      </c>
      <c r="AM703" s="81">
        <f>IF(AJ703='1Month'!$A$3,AL703,NA())</f>
        <v>5.2328124999999996</v>
      </c>
    </row>
    <row r="704" spans="1:39">
      <c r="A704" s="76">
        <v>43317</v>
      </c>
      <c r="B704" s="67">
        <v>0.23628472222222222</v>
      </c>
      <c r="C704" s="77">
        <v>43316</v>
      </c>
      <c r="D704" s="67">
        <v>0.94461805555555556</v>
      </c>
      <c r="E704" s="68">
        <v>19.600000000000001</v>
      </c>
      <c r="F704" s="68">
        <v>4.9400000000000004</v>
      </c>
      <c r="G704" s="69">
        <v>21.62</v>
      </c>
      <c r="H704" s="69">
        <v>1</v>
      </c>
      <c r="I704" s="69">
        <v>-95.7</v>
      </c>
      <c r="J704" s="69">
        <v>-16.224</v>
      </c>
      <c r="K704" s="70">
        <v>45</v>
      </c>
      <c r="L704" s="4">
        <f t="shared" si="250"/>
        <v>21.51</v>
      </c>
      <c r="M704" s="80">
        <f t="shared" si="251"/>
        <v>43317.236284722225</v>
      </c>
      <c r="N704">
        <f t="shared" si="252"/>
        <v>2458335.5</v>
      </c>
      <c r="O704">
        <f t="shared" si="253"/>
        <v>5.6708333333333334</v>
      </c>
      <c r="P704">
        <f t="shared" si="259"/>
        <v>0.18591375770020535</v>
      </c>
      <c r="Q704">
        <f t="shared" si="260"/>
        <v>458.58629756170581</v>
      </c>
      <c r="R704">
        <f t="shared" si="261"/>
        <v>2.5862975617058055</v>
      </c>
      <c r="S704" s="10">
        <f t="shared" si="254"/>
        <v>19.149101961705806</v>
      </c>
      <c r="T704" s="4">
        <f t="shared" si="262"/>
        <v>21.513999999999999</v>
      </c>
      <c r="U704" s="4">
        <f t="shared" si="263"/>
        <v>4.799999999998761E-3</v>
      </c>
      <c r="V704" s="4">
        <f t="shared" si="255"/>
        <v>21.51</v>
      </c>
      <c r="W704" s="4">
        <f t="shared" si="256"/>
        <v>21.52</v>
      </c>
      <c r="X704" s="4">
        <f t="shared" si="257"/>
        <v>21.11</v>
      </c>
      <c r="Y704" s="4">
        <f t="shared" si="264"/>
        <v>0.41000000000000014</v>
      </c>
      <c r="Z704" s="2">
        <f>ROW()</f>
        <v>704</v>
      </c>
      <c r="AA704" t="b">
        <f t="shared" si="265"/>
        <v>0</v>
      </c>
      <c r="AB704" s="4" t="e">
        <f t="shared" si="258"/>
        <v>#N/A</v>
      </c>
      <c r="AC704" s="4" t="e">
        <f t="shared" si="266"/>
        <v>#N/A</v>
      </c>
      <c r="AD704" t="b">
        <f t="shared" si="267"/>
        <v>0</v>
      </c>
      <c r="AE704" s="2">
        <v>2</v>
      </c>
      <c r="AF704" s="4">
        <f t="shared" si="268"/>
        <v>-0.20500000000000007</v>
      </c>
      <c r="AG704" s="4">
        <f t="shared" si="269"/>
        <v>0.20500000000000007</v>
      </c>
      <c r="AH704" s="4">
        <f t="shared" si="274"/>
        <v>6.1944444444442283E-2</v>
      </c>
      <c r="AI704" s="4" t="e">
        <f t="shared" si="270"/>
        <v>#N/A</v>
      </c>
      <c r="AJ704" s="2" t="str">
        <f t="shared" si="271"/>
        <v>August</v>
      </c>
      <c r="AK704" s="2" t="str">
        <f t="shared" si="272"/>
        <v>05</v>
      </c>
      <c r="AL704" s="81">
        <f t="shared" si="273"/>
        <v>5.236284722222222</v>
      </c>
      <c r="AM704" s="81">
        <f>IF(AJ704='1Month'!$A$3,AL704,NA())</f>
        <v>5.236284722222222</v>
      </c>
    </row>
    <row r="705" spans="1:39">
      <c r="A705" s="76">
        <v>43317</v>
      </c>
      <c r="B705" s="67">
        <v>0.23975694444444443</v>
      </c>
      <c r="C705" s="77">
        <v>43316</v>
      </c>
      <c r="D705" s="67">
        <v>0.94809027777777777</v>
      </c>
      <c r="E705" s="68">
        <v>19.600000000000001</v>
      </c>
      <c r="F705" s="68">
        <v>4.9400000000000004</v>
      </c>
      <c r="G705" s="69">
        <v>21.62</v>
      </c>
      <c r="H705" s="69">
        <v>1</v>
      </c>
      <c r="I705" s="69">
        <v>-95.8</v>
      </c>
      <c r="J705" s="69">
        <v>-15.347</v>
      </c>
      <c r="K705" s="70">
        <v>45</v>
      </c>
      <c r="L705" s="4">
        <f t="shared" si="250"/>
        <v>21.51</v>
      </c>
      <c r="M705" s="80">
        <f t="shared" si="251"/>
        <v>43317.239756944444</v>
      </c>
      <c r="N705">
        <f t="shared" si="252"/>
        <v>2458335.5</v>
      </c>
      <c r="O705">
        <f t="shared" si="253"/>
        <v>5.7541666666666664</v>
      </c>
      <c r="P705">
        <f t="shared" si="259"/>
        <v>0.18591375770020535</v>
      </c>
      <c r="Q705">
        <f t="shared" si="260"/>
        <v>458.66985905414748</v>
      </c>
      <c r="R705">
        <f t="shared" si="261"/>
        <v>2.66985905414748</v>
      </c>
      <c r="S705" s="10">
        <f t="shared" si="254"/>
        <v>19.232663454147481</v>
      </c>
      <c r="T705" s="4">
        <f t="shared" si="262"/>
        <v>21.515999999999998</v>
      </c>
      <c r="U705" s="4">
        <f t="shared" si="263"/>
        <v>4.7999999999994714E-3</v>
      </c>
      <c r="V705" s="4">
        <f t="shared" si="255"/>
        <v>21.515000000000001</v>
      </c>
      <c r="W705" s="4">
        <f t="shared" si="256"/>
        <v>21.52</v>
      </c>
      <c r="X705" s="4">
        <f t="shared" si="257"/>
        <v>21.51</v>
      </c>
      <c r="Y705" s="4">
        <f t="shared" si="264"/>
        <v>9.9999999999980105E-3</v>
      </c>
      <c r="Z705" s="2">
        <f>ROW()</f>
        <v>705</v>
      </c>
      <c r="AA705" t="b">
        <f t="shared" si="265"/>
        <v>0</v>
      </c>
      <c r="AB705" s="4" t="e">
        <f t="shared" si="258"/>
        <v>#N/A</v>
      </c>
      <c r="AC705" s="4" t="e">
        <f t="shared" si="266"/>
        <v>#N/A</v>
      </c>
      <c r="AD705" t="b">
        <f t="shared" si="267"/>
        <v>0</v>
      </c>
      <c r="AE705" s="2">
        <v>2</v>
      </c>
      <c r="AF705" s="4">
        <f t="shared" si="268"/>
        <v>-4.9999999999990052E-3</v>
      </c>
      <c r="AG705" s="4">
        <f t="shared" si="269"/>
        <v>4.9999999999990052E-3</v>
      </c>
      <c r="AH705" s="4">
        <f t="shared" si="274"/>
        <v>6.2777777777777224E-2</v>
      </c>
      <c r="AI705" s="4" t="e">
        <f t="shared" si="270"/>
        <v>#N/A</v>
      </c>
      <c r="AJ705" s="2" t="str">
        <f t="shared" si="271"/>
        <v>August</v>
      </c>
      <c r="AK705" s="2" t="str">
        <f t="shared" si="272"/>
        <v>05</v>
      </c>
      <c r="AL705" s="81">
        <f t="shared" si="273"/>
        <v>5.2397569444444443</v>
      </c>
      <c r="AM705" s="81">
        <f>IF(AJ705='1Month'!$A$3,AL705,NA())</f>
        <v>5.2397569444444443</v>
      </c>
    </row>
    <row r="706" spans="1:39">
      <c r="A706" s="76">
        <v>43317</v>
      </c>
      <c r="B706" s="67">
        <v>0.24322916666666669</v>
      </c>
      <c r="C706" s="77">
        <v>43316</v>
      </c>
      <c r="D706" s="67">
        <v>0.95156249999999998</v>
      </c>
      <c r="E706" s="68">
        <v>19.3</v>
      </c>
      <c r="F706" s="68">
        <v>4.9400000000000004</v>
      </c>
      <c r="G706" s="69">
        <v>21.63</v>
      </c>
      <c r="H706" s="69">
        <v>1</v>
      </c>
      <c r="I706" s="69">
        <v>-95.8</v>
      </c>
      <c r="J706" s="69">
        <v>-14.464</v>
      </c>
      <c r="K706" s="70">
        <v>44.9</v>
      </c>
      <c r="L706" s="4">
        <f t="shared" si="250"/>
        <v>21.52</v>
      </c>
      <c r="M706" s="80">
        <f t="shared" si="251"/>
        <v>43317.24322916667</v>
      </c>
      <c r="N706">
        <f t="shared" si="252"/>
        <v>2458335.5</v>
      </c>
      <c r="O706">
        <f t="shared" si="253"/>
        <v>5.8375000000000004</v>
      </c>
      <c r="P706">
        <f t="shared" si="259"/>
        <v>0.18591375770020535</v>
      </c>
      <c r="Q706">
        <f t="shared" si="260"/>
        <v>458.7534205465891</v>
      </c>
      <c r="R706">
        <f t="shared" si="261"/>
        <v>2.7534205465890977</v>
      </c>
      <c r="S706" s="10">
        <f t="shared" si="254"/>
        <v>19.316224946589099</v>
      </c>
      <c r="T706" s="4">
        <f t="shared" si="262"/>
        <v>21.517999999999997</v>
      </c>
      <c r="U706" s="4">
        <f t="shared" si="263"/>
        <v>3.2000000000010687E-3</v>
      </c>
      <c r="V706" s="4">
        <f t="shared" si="255"/>
        <v>21.52</v>
      </c>
      <c r="W706" s="4">
        <f t="shared" si="256"/>
        <v>21.52</v>
      </c>
      <c r="X706" s="4">
        <f t="shared" si="257"/>
        <v>21.51</v>
      </c>
      <c r="Y706" s="4">
        <f t="shared" si="264"/>
        <v>9.9999999999980105E-3</v>
      </c>
      <c r="Z706" s="2">
        <f>ROW()</f>
        <v>706</v>
      </c>
      <c r="AA706" t="b">
        <f t="shared" si="265"/>
        <v>0</v>
      </c>
      <c r="AB706" s="4" t="e">
        <f t="shared" si="258"/>
        <v>#N/A</v>
      </c>
      <c r="AC706" s="4" t="e">
        <f t="shared" si="266"/>
        <v>#N/A</v>
      </c>
      <c r="AD706" t="b">
        <f t="shared" si="267"/>
        <v>0</v>
      </c>
      <c r="AE706" s="2">
        <v>2</v>
      </c>
      <c r="AF706" s="4">
        <f t="shared" si="268"/>
        <v>-4.9999999999990052E-3</v>
      </c>
      <c r="AG706" s="4">
        <f t="shared" si="269"/>
        <v>4.9999999999990052E-3</v>
      </c>
      <c r="AH706" s="4">
        <f t="shared" si="274"/>
        <v>6.2222222222219216E-2</v>
      </c>
      <c r="AI706" s="4" t="e">
        <f t="shared" si="270"/>
        <v>#N/A</v>
      </c>
      <c r="AJ706" s="2" t="str">
        <f t="shared" si="271"/>
        <v>August</v>
      </c>
      <c r="AK706" s="2" t="str">
        <f t="shared" si="272"/>
        <v>05</v>
      </c>
      <c r="AL706" s="81">
        <f t="shared" si="273"/>
        <v>5.2432291666666666</v>
      </c>
      <c r="AM706" s="81">
        <f>IF(AJ706='1Month'!$A$3,AL706,NA())</f>
        <v>5.2432291666666666</v>
      </c>
    </row>
    <row r="707" spans="1:39">
      <c r="A707" s="76">
        <v>43317</v>
      </c>
      <c r="B707" s="67">
        <v>0.2467013888888889</v>
      </c>
      <c r="C707" s="77">
        <v>43316</v>
      </c>
      <c r="D707" s="67">
        <v>0.9550347222222223</v>
      </c>
      <c r="E707" s="68">
        <v>19.3</v>
      </c>
      <c r="F707" s="68">
        <v>4.9400000000000004</v>
      </c>
      <c r="G707" s="69">
        <v>21.63</v>
      </c>
      <c r="H707" s="69">
        <v>1</v>
      </c>
      <c r="I707" s="69">
        <v>-95.9</v>
      </c>
      <c r="J707" s="69">
        <v>-13.574999999999999</v>
      </c>
      <c r="K707" s="70">
        <v>44.9</v>
      </c>
      <c r="L707" s="4">
        <f t="shared" si="250"/>
        <v>21.52</v>
      </c>
      <c r="M707" s="80">
        <f t="shared" si="251"/>
        <v>43317.246701388889</v>
      </c>
      <c r="N707">
        <f t="shared" si="252"/>
        <v>2458335.5</v>
      </c>
      <c r="O707">
        <f t="shared" si="253"/>
        <v>5.9208333333333334</v>
      </c>
      <c r="P707">
        <f t="shared" si="259"/>
        <v>0.18591375770020535</v>
      </c>
      <c r="Q707">
        <f t="shared" si="260"/>
        <v>458.83698203903077</v>
      </c>
      <c r="R707">
        <f t="shared" si="261"/>
        <v>2.8369820390307723</v>
      </c>
      <c r="S707" s="10">
        <f t="shared" si="254"/>
        <v>19.399786439030773</v>
      </c>
      <c r="T707" s="4">
        <f t="shared" si="262"/>
        <v>21.521999999999998</v>
      </c>
      <c r="U707" s="4">
        <f t="shared" si="263"/>
        <v>3.1999999999996476E-3</v>
      </c>
      <c r="V707" s="4">
        <f t="shared" si="255"/>
        <v>21.52</v>
      </c>
      <c r="W707" s="4">
        <f t="shared" si="256"/>
        <v>21.53</v>
      </c>
      <c r="X707" s="4">
        <f t="shared" si="257"/>
        <v>21.51</v>
      </c>
      <c r="Y707" s="4">
        <f t="shared" si="264"/>
        <v>1.9999999999999574E-2</v>
      </c>
      <c r="Z707" s="2">
        <f>ROW()</f>
        <v>707</v>
      </c>
      <c r="AA707" t="b">
        <f t="shared" si="265"/>
        <v>0</v>
      </c>
      <c r="AB707" s="4" t="e">
        <f t="shared" si="258"/>
        <v>#N/A</v>
      </c>
      <c r="AC707" s="4" t="e">
        <f t="shared" si="266"/>
        <v>#N/A</v>
      </c>
      <c r="AD707" t="b">
        <f t="shared" si="267"/>
        <v>0</v>
      </c>
      <c r="AE707" s="2">
        <v>2</v>
      </c>
      <c r="AF707" s="4">
        <f t="shared" si="268"/>
        <v>-9.9999999999997868E-3</v>
      </c>
      <c r="AG707" s="4">
        <f t="shared" si="269"/>
        <v>9.9999999999997868E-3</v>
      </c>
      <c r="AH707" s="4">
        <f t="shared" si="274"/>
        <v>6.2777777777777224E-2</v>
      </c>
      <c r="AI707" s="4" t="e">
        <f t="shared" si="270"/>
        <v>#N/A</v>
      </c>
      <c r="AJ707" s="2" t="str">
        <f t="shared" si="271"/>
        <v>August</v>
      </c>
      <c r="AK707" s="2" t="str">
        <f t="shared" si="272"/>
        <v>05</v>
      </c>
      <c r="AL707" s="81">
        <f t="shared" si="273"/>
        <v>5.2467013888888889</v>
      </c>
      <c r="AM707" s="81">
        <f>IF(AJ707='1Month'!$A$3,AL707,NA())</f>
        <v>5.2467013888888889</v>
      </c>
    </row>
    <row r="708" spans="1:39">
      <c r="A708" s="76">
        <v>43317</v>
      </c>
      <c r="B708" s="67">
        <v>0.25017361111111108</v>
      </c>
      <c r="C708" s="77">
        <v>43316</v>
      </c>
      <c r="D708" s="67">
        <v>0.9585069444444444</v>
      </c>
      <c r="E708" s="68">
        <v>19</v>
      </c>
      <c r="F708" s="68">
        <v>4.9400000000000004</v>
      </c>
      <c r="G708" s="69">
        <v>21.63</v>
      </c>
      <c r="H708" s="69">
        <v>1</v>
      </c>
      <c r="I708" s="69">
        <v>-95.9</v>
      </c>
      <c r="J708" s="69">
        <v>-12.68</v>
      </c>
      <c r="K708" s="70">
        <v>44.9</v>
      </c>
      <c r="L708" s="4">
        <f t="shared" si="250"/>
        <v>21.52</v>
      </c>
      <c r="M708" s="80">
        <f t="shared" si="251"/>
        <v>43317.250173611108</v>
      </c>
      <c r="N708">
        <f t="shared" si="252"/>
        <v>2458335.5</v>
      </c>
      <c r="O708">
        <f t="shared" si="253"/>
        <v>6.0041666666666664</v>
      </c>
      <c r="P708">
        <f t="shared" si="259"/>
        <v>0.18591375770020535</v>
      </c>
      <c r="Q708">
        <f t="shared" si="260"/>
        <v>458.92054353147245</v>
      </c>
      <c r="R708">
        <f t="shared" si="261"/>
        <v>2.9205435314724468</v>
      </c>
      <c r="S708" s="10">
        <f t="shared" si="254"/>
        <v>19.483347931472448</v>
      </c>
      <c r="T708" s="4">
        <f t="shared" si="262"/>
        <v>21.524000000000001</v>
      </c>
      <c r="U708" s="4">
        <f t="shared" si="263"/>
        <v>4.8000000000008921E-3</v>
      </c>
      <c r="V708" s="4">
        <f t="shared" si="255"/>
        <v>21.52</v>
      </c>
      <c r="W708" s="4">
        <f t="shared" si="256"/>
        <v>21.53</v>
      </c>
      <c r="X708" s="4">
        <f t="shared" si="257"/>
        <v>21.52</v>
      </c>
      <c r="Y708" s="4">
        <f t="shared" si="264"/>
        <v>1.0000000000001563E-2</v>
      </c>
      <c r="Z708" s="2">
        <f>ROW()</f>
        <v>708</v>
      </c>
      <c r="AA708" t="b">
        <f t="shared" si="265"/>
        <v>0</v>
      </c>
      <c r="AB708" s="4" t="e">
        <f t="shared" si="258"/>
        <v>#N/A</v>
      </c>
      <c r="AC708" s="4" t="e">
        <f t="shared" si="266"/>
        <v>#N/A</v>
      </c>
      <c r="AD708" t="b">
        <f t="shared" si="267"/>
        <v>0</v>
      </c>
      <c r="AE708" s="2">
        <v>2</v>
      </c>
      <c r="AF708" s="4">
        <f t="shared" si="268"/>
        <v>-5.0000000000007816E-3</v>
      </c>
      <c r="AG708" s="4">
        <f t="shared" si="269"/>
        <v>5.0000000000007816E-3</v>
      </c>
      <c r="AH708" s="4">
        <f t="shared" si="274"/>
        <v>7.9166666666674601E-3</v>
      </c>
      <c r="AI708" s="4" t="e">
        <f t="shared" si="270"/>
        <v>#N/A</v>
      </c>
      <c r="AJ708" s="2" t="str">
        <f t="shared" si="271"/>
        <v>August</v>
      </c>
      <c r="AK708" s="2" t="str">
        <f t="shared" si="272"/>
        <v>05</v>
      </c>
      <c r="AL708" s="81">
        <f t="shared" si="273"/>
        <v>5.2501736111111112</v>
      </c>
      <c r="AM708" s="81">
        <f>IF(AJ708='1Month'!$A$3,AL708,NA())</f>
        <v>5.2501736111111112</v>
      </c>
    </row>
    <row r="709" spans="1:39">
      <c r="A709" s="76">
        <v>43317</v>
      </c>
      <c r="B709" s="67">
        <v>0.25364583333333335</v>
      </c>
      <c r="C709" s="77">
        <v>43316</v>
      </c>
      <c r="D709" s="67">
        <v>0.96197916666666661</v>
      </c>
      <c r="E709" s="68">
        <v>19</v>
      </c>
      <c r="F709" s="68">
        <v>4.9400000000000004</v>
      </c>
      <c r="G709" s="69">
        <v>21.63</v>
      </c>
      <c r="H709" s="69">
        <v>1</v>
      </c>
      <c r="I709" s="69">
        <v>-95.9</v>
      </c>
      <c r="J709" s="69">
        <v>-11.779</v>
      </c>
      <c r="K709" s="70">
        <v>44.8</v>
      </c>
      <c r="L709" s="4">
        <f t="shared" si="250"/>
        <v>21.52</v>
      </c>
      <c r="M709" s="80">
        <f t="shared" si="251"/>
        <v>43317.253645833334</v>
      </c>
      <c r="N709">
        <f t="shared" si="252"/>
        <v>2458335.5</v>
      </c>
      <c r="O709">
        <f t="shared" si="253"/>
        <v>6.0875000000000004</v>
      </c>
      <c r="P709">
        <f t="shared" si="259"/>
        <v>0.18591375770020535</v>
      </c>
      <c r="Q709">
        <f t="shared" si="260"/>
        <v>459.00410502391412</v>
      </c>
      <c r="R709">
        <f t="shared" si="261"/>
        <v>3.0041050239141214</v>
      </c>
      <c r="S709" s="10">
        <f t="shared" si="254"/>
        <v>19.566909423914122</v>
      </c>
      <c r="T709" s="4">
        <f t="shared" si="262"/>
        <v>21.526</v>
      </c>
      <c r="U709" s="4">
        <f t="shared" si="263"/>
        <v>4.8000000000008921E-3</v>
      </c>
      <c r="V709" s="4">
        <f t="shared" si="255"/>
        <v>21.524999999999999</v>
      </c>
      <c r="W709" s="4">
        <f t="shared" si="256"/>
        <v>21.53</v>
      </c>
      <c r="X709" s="4">
        <f t="shared" si="257"/>
        <v>21.52</v>
      </c>
      <c r="Y709" s="4">
        <f t="shared" si="264"/>
        <v>1.0000000000001563E-2</v>
      </c>
      <c r="Z709" s="2">
        <f>ROW()</f>
        <v>709</v>
      </c>
      <c r="AA709" t="b">
        <f t="shared" si="265"/>
        <v>0</v>
      </c>
      <c r="AB709" s="4" t="e">
        <f t="shared" si="258"/>
        <v>#N/A</v>
      </c>
      <c r="AC709" s="4" t="e">
        <f t="shared" si="266"/>
        <v>#N/A</v>
      </c>
      <c r="AD709" t="b">
        <f t="shared" si="267"/>
        <v>0</v>
      </c>
      <c r="AE709" s="2">
        <v>2</v>
      </c>
      <c r="AF709" s="4">
        <f t="shared" si="268"/>
        <v>-5.0000000000007816E-3</v>
      </c>
      <c r="AG709" s="4">
        <f t="shared" si="269"/>
        <v>5.0000000000007816E-3</v>
      </c>
      <c r="AH709" s="4">
        <f t="shared" si="274"/>
        <v>9.1666666666669148E-3</v>
      </c>
      <c r="AI709" s="4" t="e">
        <f t="shared" si="270"/>
        <v>#N/A</v>
      </c>
      <c r="AJ709" s="2" t="str">
        <f t="shared" si="271"/>
        <v>August</v>
      </c>
      <c r="AK709" s="2" t="str">
        <f t="shared" si="272"/>
        <v>05</v>
      </c>
      <c r="AL709" s="81">
        <f t="shared" si="273"/>
        <v>5.2536458333333336</v>
      </c>
      <c r="AM709" s="81">
        <f>IF(AJ709='1Month'!$A$3,AL709,NA())</f>
        <v>5.2536458333333336</v>
      </c>
    </row>
    <row r="710" spans="1:39">
      <c r="A710" s="76">
        <v>43317</v>
      </c>
      <c r="B710" s="67">
        <v>0.25711805555555556</v>
      </c>
      <c r="C710" s="77">
        <v>43316</v>
      </c>
      <c r="D710" s="67">
        <v>0.96545138888888893</v>
      </c>
      <c r="E710" s="68">
        <v>19</v>
      </c>
      <c r="F710" s="68">
        <v>4.9400000000000004</v>
      </c>
      <c r="G710" s="69">
        <v>21.64</v>
      </c>
      <c r="H710" s="69">
        <v>1</v>
      </c>
      <c r="I710" s="69">
        <v>-96</v>
      </c>
      <c r="J710" s="69">
        <v>-10.872</v>
      </c>
      <c r="K710" s="70">
        <v>44.8</v>
      </c>
      <c r="L710" s="4">
        <f t="shared" si="250"/>
        <v>21.53</v>
      </c>
      <c r="M710" s="80">
        <f t="shared" si="251"/>
        <v>43317.257118055553</v>
      </c>
      <c r="N710">
        <f t="shared" si="252"/>
        <v>2458335.5</v>
      </c>
      <c r="O710">
        <f t="shared" si="253"/>
        <v>6.1708333333333334</v>
      </c>
      <c r="P710">
        <f t="shared" si="259"/>
        <v>0.18591375770020535</v>
      </c>
      <c r="Q710">
        <f t="shared" si="260"/>
        <v>459.0876665163558</v>
      </c>
      <c r="R710">
        <f t="shared" si="261"/>
        <v>3.0876665163557959</v>
      </c>
      <c r="S710" s="10">
        <f t="shared" si="254"/>
        <v>19.650470916355797</v>
      </c>
      <c r="T710" s="4">
        <f t="shared" si="262"/>
        <v>21.527999999999999</v>
      </c>
      <c r="U710" s="4">
        <f t="shared" si="263"/>
        <v>3.2000000000017791E-3</v>
      </c>
      <c r="V710" s="4">
        <f t="shared" si="255"/>
        <v>21.53</v>
      </c>
      <c r="W710" s="4">
        <f t="shared" si="256"/>
        <v>21.53</v>
      </c>
      <c r="X710" s="4">
        <f t="shared" si="257"/>
        <v>21.52</v>
      </c>
      <c r="Y710" s="4">
        <f t="shared" si="264"/>
        <v>1.0000000000001563E-2</v>
      </c>
      <c r="Z710" s="2">
        <f>ROW()</f>
        <v>710</v>
      </c>
      <c r="AA710" t="b">
        <f t="shared" si="265"/>
        <v>0</v>
      </c>
      <c r="AB710" s="4" t="e">
        <f t="shared" si="258"/>
        <v>#N/A</v>
      </c>
      <c r="AC710" s="4" t="e">
        <f t="shared" si="266"/>
        <v>#N/A</v>
      </c>
      <c r="AD710" t="b">
        <f t="shared" si="267"/>
        <v>0</v>
      </c>
      <c r="AE710" s="2">
        <v>2</v>
      </c>
      <c r="AF710" s="4">
        <f t="shared" si="268"/>
        <v>-5.0000000000007816E-3</v>
      </c>
      <c r="AG710" s="4">
        <f t="shared" si="269"/>
        <v>5.0000000000007816E-3</v>
      </c>
      <c r="AH710" s="4">
        <f t="shared" si="274"/>
        <v>1.0000000000000378E-2</v>
      </c>
      <c r="AI710" s="4" t="e">
        <f t="shared" si="270"/>
        <v>#N/A</v>
      </c>
      <c r="AJ710" s="2" t="str">
        <f t="shared" si="271"/>
        <v>August</v>
      </c>
      <c r="AK710" s="2" t="str">
        <f t="shared" si="272"/>
        <v>05</v>
      </c>
      <c r="AL710" s="81">
        <f t="shared" si="273"/>
        <v>5.2571180555555559</v>
      </c>
      <c r="AM710" s="81">
        <f>IF(AJ710='1Month'!$A$3,AL710,NA())</f>
        <v>5.2571180555555559</v>
      </c>
    </row>
    <row r="711" spans="1:39">
      <c r="A711" s="76">
        <v>43317</v>
      </c>
      <c r="B711" s="67">
        <v>0.26059027777777777</v>
      </c>
      <c r="C711" s="77">
        <v>43316</v>
      </c>
      <c r="D711" s="67">
        <v>0.96892361111111114</v>
      </c>
      <c r="E711" s="68">
        <v>18.600000000000001</v>
      </c>
      <c r="F711" s="68">
        <v>4.9400000000000004</v>
      </c>
      <c r="G711" s="69">
        <v>21.64</v>
      </c>
      <c r="H711" s="69">
        <v>1</v>
      </c>
      <c r="I711" s="69">
        <v>-96</v>
      </c>
      <c r="J711" s="69">
        <v>-9.9600000000000009</v>
      </c>
      <c r="K711" s="70">
        <v>44.7</v>
      </c>
      <c r="L711" s="4">
        <f t="shared" si="250"/>
        <v>21.53</v>
      </c>
      <c r="M711" s="80">
        <f t="shared" si="251"/>
        <v>43317.26059027778</v>
      </c>
      <c r="N711">
        <f t="shared" si="252"/>
        <v>2458335.5</v>
      </c>
      <c r="O711">
        <f t="shared" si="253"/>
        <v>6.2541666666666664</v>
      </c>
      <c r="P711">
        <f t="shared" si="259"/>
        <v>0.18591375770020535</v>
      </c>
      <c r="Q711">
        <f t="shared" si="260"/>
        <v>459.17122800879747</v>
      </c>
      <c r="R711">
        <f t="shared" si="261"/>
        <v>3.1712280087974705</v>
      </c>
      <c r="S711" s="10">
        <f t="shared" si="254"/>
        <v>19.734032408797471</v>
      </c>
      <c r="T711" s="4">
        <f t="shared" si="262"/>
        <v>21.532</v>
      </c>
      <c r="U711" s="4">
        <f t="shared" si="263"/>
        <v>3.1999999999989372E-3</v>
      </c>
      <c r="V711" s="4">
        <f t="shared" si="255"/>
        <v>21.53</v>
      </c>
      <c r="W711" s="4">
        <f t="shared" si="256"/>
        <v>21.54</v>
      </c>
      <c r="X711" s="4">
        <f t="shared" si="257"/>
        <v>21.52</v>
      </c>
      <c r="Y711" s="4">
        <f t="shared" si="264"/>
        <v>1.9999999999999574E-2</v>
      </c>
      <c r="Z711" s="2">
        <f>ROW()</f>
        <v>711</v>
      </c>
      <c r="AA711" t="b">
        <f t="shared" si="265"/>
        <v>0</v>
      </c>
      <c r="AB711" s="4" t="e">
        <f t="shared" si="258"/>
        <v>#N/A</v>
      </c>
      <c r="AC711" s="4" t="e">
        <f t="shared" si="266"/>
        <v>#N/A</v>
      </c>
      <c r="AD711" t="b">
        <f t="shared" si="267"/>
        <v>0</v>
      </c>
      <c r="AE711" s="2">
        <v>2</v>
      </c>
      <c r="AF711" s="4">
        <f t="shared" si="268"/>
        <v>-9.9999999999997868E-3</v>
      </c>
      <c r="AG711" s="4">
        <f t="shared" si="269"/>
        <v>9.9999999999997868E-3</v>
      </c>
      <c r="AH711" s="4">
        <f t="shared" si="274"/>
        <v>1.2222222222221468E-2</v>
      </c>
      <c r="AI711" s="4" t="e">
        <f t="shared" si="270"/>
        <v>#N/A</v>
      </c>
      <c r="AJ711" s="2" t="str">
        <f t="shared" si="271"/>
        <v>August</v>
      </c>
      <c r="AK711" s="2" t="str">
        <f t="shared" si="272"/>
        <v>05</v>
      </c>
      <c r="AL711" s="81">
        <f t="shared" si="273"/>
        <v>5.2605902777777782</v>
      </c>
      <c r="AM711" s="81">
        <f>IF(AJ711='1Month'!$A$3,AL711,NA())</f>
        <v>5.2605902777777782</v>
      </c>
    </row>
    <row r="712" spans="1:39">
      <c r="A712" s="76">
        <v>43317</v>
      </c>
      <c r="B712" s="67">
        <v>0.26406250000000003</v>
      </c>
      <c r="C712" s="77">
        <v>43316</v>
      </c>
      <c r="D712" s="67">
        <v>0.97239583333333324</v>
      </c>
      <c r="E712" s="68">
        <v>18.3</v>
      </c>
      <c r="F712" s="68">
        <v>4.9400000000000004</v>
      </c>
      <c r="G712" s="69">
        <v>21.64</v>
      </c>
      <c r="H712" s="69">
        <v>1</v>
      </c>
      <c r="I712" s="69">
        <v>-96.1</v>
      </c>
      <c r="J712" s="69">
        <v>-9.0440000000000005</v>
      </c>
      <c r="K712" s="70">
        <v>44.7</v>
      </c>
      <c r="L712" s="4">
        <f t="shared" si="250"/>
        <v>21.53</v>
      </c>
      <c r="M712" s="80">
        <f t="shared" si="251"/>
        <v>43317.264062499999</v>
      </c>
      <c r="N712">
        <f t="shared" si="252"/>
        <v>2458335.5</v>
      </c>
      <c r="O712">
        <f t="shared" si="253"/>
        <v>6.3375000000000004</v>
      </c>
      <c r="P712">
        <f t="shared" si="259"/>
        <v>0.18591375770020535</v>
      </c>
      <c r="Q712">
        <f t="shared" si="260"/>
        <v>459.25478950123915</v>
      </c>
      <c r="R712">
        <f t="shared" si="261"/>
        <v>3.254789501239145</v>
      </c>
      <c r="S712" s="10">
        <f t="shared" si="254"/>
        <v>19.817593901239146</v>
      </c>
      <c r="T712" s="4">
        <f t="shared" si="262"/>
        <v>21.535999999999998</v>
      </c>
      <c r="U712" s="4">
        <f t="shared" si="263"/>
        <v>7.1999999999988514E-3</v>
      </c>
      <c r="V712" s="4">
        <f t="shared" si="255"/>
        <v>21.53</v>
      </c>
      <c r="W712" s="4">
        <f t="shared" si="256"/>
        <v>21.55</v>
      </c>
      <c r="X712" s="4">
        <f t="shared" si="257"/>
        <v>21.53</v>
      </c>
      <c r="Y712" s="4">
        <f t="shared" si="264"/>
        <v>1.9999999999999574E-2</v>
      </c>
      <c r="Z712" s="2">
        <f>ROW()</f>
        <v>712</v>
      </c>
      <c r="AA712" t="b">
        <f t="shared" si="265"/>
        <v>0</v>
      </c>
      <c r="AB712" s="4" t="e">
        <f t="shared" si="258"/>
        <v>#N/A</v>
      </c>
      <c r="AC712" s="4" t="e">
        <f t="shared" si="266"/>
        <v>#N/A</v>
      </c>
      <c r="AD712" t="b">
        <f t="shared" si="267"/>
        <v>0</v>
      </c>
      <c r="AE712" s="2">
        <v>2</v>
      </c>
      <c r="AF712" s="4">
        <f t="shared" si="268"/>
        <v>-9.9999999999997868E-3</v>
      </c>
      <c r="AG712" s="4">
        <f t="shared" si="269"/>
        <v>9.9999999999997868E-3</v>
      </c>
      <c r="AH712" s="4">
        <f t="shared" si="274"/>
        <v>1.3750000000001114E-2</v>
      </c>
      <c r="AI712" s="4" t="e">
        <f t="shared" si="270"/>
        <v>#N/A</v>
      </c>
      <c r="AJ712" s="2" t="str">
        <f t="shared" si="271"/>
        <v>August</v>
      </c>
      <c r="AK712" s="2" t="str">
        <f t="shared" si="272"/>
        <v>05</v>
      </c>
      <c r="AL712" s="81">
        <f t="shared" si="273"/>
        <v>5.2640624999999996</v>
      </c>
      <c r="AM712" s="81">
        <f>IF(AJ712='1Month'!$A$3,AL712,NA())</f>
        <v>5.2640624999999996</v>
      </c>
    </row>
    <row r="713" spans="1:39">
      <c r="A713" s="76">
        <v>43317</v>
      </c>
      <c r="B713" s="67">
        <v>0.26753472222222224</v>
      </c>
      <c r="C713" s="77">
        <v>43316</v>
      </c>
      <c r="D713" s="67">
        <v>0.97586805555555556</v>
      </c>
      <c r="E713" s="68">
        <v>18</v>
      </c>
      <c r="F713" s="68">
        <v>4.9400000000000004</v>
      </c>
      <c r="G713" s="69">
        <v>21.64</v>
      </c>
      <c r="H713" s="69">
        <v>1</v>
      </c>
      <c r="I713" s="69">
        <v>-96.1</v>
      </c>
      <c r="J713" s="69">
        <v>-8.1219999999999999</v>
      </c>
      <c r="K713" s="70">
        <v>44.7</v>
      </c>
      <c r="L713" s="4">
        <f t="shared" si="250"/>
        <v>21.53</v>
      </c>
      <c r="M713" s="80">
        <f t="shared" si="251"/>
        <v>43317.267534722225</v>
      </c>
      <c r="N713">
        <f t="shared" si="252"/>
        <v>2458335.5</v>
      </c>
      <c r="O713">
        <f t="shared" si="253"/>
        <v>6.4208333333333343</v>
      </c>
      <c r="P713">
        <f t="shared" si="259"/>
        <v>0.18591375770020535</v>
      </c>
      <c r="Q713">
        <f t="shared" si="260"/>
        <v>459.33835099368076</v>
      </c>
      <c r="R713">
        <f t="shared" si="261"/>
        <v>3.3383509936807627</v>
      </c>
      <c r="S713" s="10">
        <f t="shared" si="254"/>
        <v>19.901155393680764</v>
      </c>
      <c r="T713" s="4">
        <f t="shared" si="262"/>
        <v>21.541999999999998</v>
      </c>
      <c r="U713" s="4">
        <f t="shared" si="263"/>
        <v>1.039999999999992E-2</v>
      </c>
      <c r="V713" s="4">
        <f t="shared" si="255"/>
        <v>21.535</v>
      </c>
      <c r="W713" s="4">
        <f t="shared" si="256"/>
        <v>21.560000000000002</v>
      </c>
      <c r="X713" s="4">
        <f t="shared" si="257"/>
        <v>21.53</v>
      </c>
      <c r="Y713" s="4">
        <f t="shared" si="264"/>
        <v>3.0000000000001137E-2</v>
      </c>
      <c r="Z713" s="2">
        <f>ROW()</f>
        <v>713</v>
      </c>
      <c r="AA713" t="b">
        <f t="shared" si="265"/>
        <v>0</v>
      </c>
      <c r="AB713" s="4" t="e">
        <f t="shared" si="258"/>
        <v>#N/A</v>
      </c>
      <c r="AC713" s="4" t="e">
        <f t="shared" si="266"/>
        <v>#N/A</v>
      </c>
      <c r="AD713" t="b">
        <f t="shared" si="267"/>
        <v>0</v>
      </c>
      <c r="AE713" s="2">
        <v>2</v>
      </c>
      <c r="AF713" s="4">
        <f t="shared" si="268"/>
        <v>-1.5000000000000568E-2</v>
      </c>
      <c r="AG713" s="4">
        <f t="shared" si="269"/>
        <v>1.5000000000000568E-2</v>
      </c>
      <c r="AH713" s="4">
        <f t="shared" si="274"/>
        <v>1.430555555555646E-2</v>
      </c>
      <c r="AI713" s="4" t="e">
        <f t="shared" si="270"/>
        <v>#N/A</v>
      </c>
      <c r="AJ713" s="2" t="str">
        <f t="shared" si="271"/>
        <v>August</v>
      </c>
      <c r="AK713" s="2" t="str">
        <f t="shared" si="272"/>
        <v>05</v>
      </c>
      <c r="AL713" s="81">
        <f t="shared" si="273"/>
        <v>5.267534722222222</v>
      </c>
      <c r="AM713" s="81">
        <f>IF(AJ713='1Month'!$A$3,AL713,NA())</f>
        <v>5.267534722222222</v>
      </c>
    </row>
    <row r="714" spans="1:39">
      <c r="A714" s="76">
        <v>43317</v>
      </c>
      <c r="B714" s="67">
        <v>0.27100694444444445</v>
      </c>
      <c r="C714" s="77">
        <v>43316</v>
      </c>
      <c r="D714" s="67">
        <v>0.97934027777777777</v>
      </c>
      <c r="E714" s="68">
        <v>18</v>
      </c>
      <c r="F714" s="68">
        <v>4.9400000000000004</v>
      </c>
      <c r="G714" s="69">
        <v>21.65</v>
      </c>
      <c r="H714" s="69">
        <v>1</v>
      </c>
      <c r="I714" s="69">
        <v>-96.2</v>
      </c>
      <c r="J714" s="69">
        <v>-7.1959999999999997</v>
      </c>
      <c r="K714" s="70">
        <v>44.6</v>
      </c>
      <c r="L714" s="4">
        <f t="shared" si="250"/>
        <v>21.54</v>
      </c>
      <c r="M714" s="80">
        <f t="shared" si="251"/>
        <v>43317.271006944444</v>
      </c>
      <c r="N714">
        <f t="shared" si="252"/>
        <v>2458335.5</v>
      </c>
      <c r="O714">
        <f t="shared" si="253"/>
        <v>6.5041666666666664</v>
      </c>
      <c r="P714">
        <f t="shared" si="259"/>
        <v>0.18591375770020535</v>
      </c>
      <c r="Q714">
        <f t="shared" si="260"/>
        <v>459.42191248612244</v>
      </c>
      <c r="R714">
        <f t="shared" si="261"/>
        <v>3.4219124861224373</v>
      </c>
      <c r="S714" s="10">
        <f t="shared" si="254"/>
        <v>19.984716886122438</v>
      </c>
      <c r="T714" s="4">
        <f t="shared" si="262"/>
        <v>21.548000000000002</v>
      </c>
      <c r="U714" s="4">
        <f t="shared" si="263"/>
        <v>1.0400000000000631E-2</v>
      </c>
      <c r="V714" s="4">
        <f t="shared" si="255"/>
        <v>21.545000000000002</v>
      </c>
      <c r="W714" s="4">
        <f t="shared" si="256"/>
        <v>21.560000000000002</v>
      </c>
      <c r="X714" s="4">
        <f t="shared" si="257"/>
        <v>21.53</v>
      </c>
      <c r="Y714" s="4">
        <f t="shared" si="264"/>
        <v>3.0000000000001137E-2</v>
      </c>
      <c r="Z714" s="2">
        <f>ROW()</f>
        <v>714</v>
      </c>
      <c r="AA714" t="b">
        <f t="shared" si="265"/>
        <v>0</v>
      </c>
      <c r="AB714" s="4" t="e">
        <f t="shared" si="258"/>
        <v>#N/A</v>
      </c>
      <c r="AC714" s="4" t="e">
        <f t="shared" si="266"/>
        <v>#N/A</v>
      </c>
      <c r="AD714" t="b">
        <f t="shared" si="267"/>
        <v>1</v>
      </c>
      <c r="AE714" s="2">
        <v>2</v>
      </c>
      <c r="AF714" s="4">
        <f t="shared" si="268"/>
        <v>-1.5000000000000568E-2</v>
      </c>
      <c r="AG714" s="4">
        <f t="shared" si="269"/>
        <v>1.5000000000000568E-2</v>
      </c>
      <c r="AH714" s="4">
        <f t="shared" si="274"/>
        <v>1.5000000000000568E-2</v>
      </c>
      <c r="AI714" s="4" t="e">
        <f t="shared" si="270"/>
        <v>#N/A</v>
      </c>
      <c r="AJ714" s="2" t="str">
        <f t="shared" si="271"/>
        <v>August</v>
      </c>
      <c r="AK714" s="2" t="str">
        <f t="shared" si="272"/>
        <v>05</v>
      </c>
      <c r="AL714" s="81">
        <f t="shared" si="273"/>
        <v>5.2710069444444443</v>
      </c>
      <c r="AM714" s="81">
        <f>IF(AJ714='1Month'!$A$3,AL714,NA())</f>
        <v>5.2710069444444443</v>
      </c>
    </row>
    <row r="715" spans="1:39">
      <c r="A715" s="76">
        <v>43317</v>
      </c>
      <c r="B715" s="67">
        <v>0.27447916666666666</v>
      </c>
      <c r="C715" s="77">
        <v>43316</v>
      </c>
      <c r="D715" s="67">
        <v>0.98281249999999998</v>
      </c>
      <c r="E715" s="68">
        <v>17.7</v>
      </c>
      <c r="F715" s="68">
        <v>4.9400000000000004</v>
      </c>
      <c r="G715" s="69">
        <v>21.66</v>
      </c>
      <c r="H715" s="69">
        <v>1</v>
      </c>
      <c r="I715" s="69">
        <v>-96.2</v>
      </c>
      <c r="J715" s="69">
        <v>-6.2649999999999997</v>
      </c>
      <c r="K715" s="70">
        <v>44.6</v>
      </c>
      <c r="L715" s="4">
        <f t="shared" si="250"/>
        <v>21.55</v>
      </c>
      <c r="M715" s="80">
        <f t="shared" si="251"/>
        <v>43317.27447916667</v>
      </c>
      <c r="N715">
        <f t="shared" si="252"/>
        <v>2458335.5</v>
      </c>
      <c r="O715">
        <f t="shared" si="253"/>
        <v>6.5875000000000004</v>
      </c>
      <c r="P715">
        <f t="shared" si="259"/>
        <v>0.18591375770020535</v>
      </c>
      <c r="Q715">
        <f t="shared" si="260"/>
        <v>459.50547397856411</v>
      </c>
      <c r="R715">
        <f t="shared" si="261"/>
        <v>3.5054739785641118</v>
      </c>
      <c r="S715" s="10">
        <f t="shared" si="254"/>
        <v>20.068278378564113</v>
      </c>
      <c r="T715" s="4">
        <f t="shared" si="262"/>
        <v>21.554000000000002</v>
      </c>
      <c r="U715" s="4">
        <f t="shared" si="263"/>
        <v>7.2000000000009834E-3</v>
      </c>
      <c r="V715" s="4">
        <f t="shared" si="255"/>
        <v>21.555</v>
      </c>
      <c r="W715" s="4">
        <f t="shared" si="256"/>
        <v>21.560000000000002</v>
      </c>
      <c r="X715" s="4">
        <f t="shared" si="257"/>
        <v>21.53</v>
      </c>
      <c r="Y715" s="4">
        <f t="shared" si="264"/>
        <v>3.0000000000001137E-2</v>
      </c>
      <c r="Z715" s="2">
        <f>ROW()</f>
        <v>715</v>
      </c>
      <c r="AA715" t="b">
        <f t="shared" si="265"/>
        <v>0</v>
      </c>
      <c r="AB715" s="4" t="e">
        <f t="shared" si="258"/>
        <v>#N/A</v>
      </c>
      <c r="AC715" s="4" t="e">
        <f t="shared" si="266"/>
        <v>#N/A</v>
      </c>
      <c r="AD715" t="b">
        <f t="shared" si="267"/>
        <v>1</v>
      </c>
      <c r="AE715" s="2">
        <v>2</v>
      </c>
      <c r="AF715" s="4">
        <f t="shared" si="268"/>
        <v>-1.5000000000000568E-2</v>
      </c>
      <c r="AG715" s="4">
        <f t="shared" si="269"/>
        <v>1.5000000000000568E-2</v>
      </c>
      <c r="AH715" s="4">
        <f t="shared" si="274"/>
        <v>1.4305555555555868E-2</v>
      </c>
      <c r="AI715" s="4" t="e">
        <f t="shared" si="270"/>
        <v>#N/A</v>
      </c>
      <c r="AJ715" s="2" t="str">
        <f t="shared" si="271"/>
        <v>August</v>
      </c>
      <c r="AK715" s="2" t="str">
        <f t="shared" si="272"/>
        <v>05</v>
      </c>
      <c r="AL715" s="81">
        <f t="shared" si="273"/>
        <v>5.2744791666666666</v>
      </c>
      <c r="AM715" s="81">
        <f>IF(AJ715='1Month'!$A$3,AL715,NA())</f>
        <v>5.2744791666666666</v>
      </c>
    </row>
    <row r="716" spans="1:39">
      <c r="A716" s="76">
        <v>43317</v>
      </c>
      <c r="B716" s="67">
        <v>0.27795138888888887</v>
      </c>
      <c r="C716" s="77">
        <v>43316</v>
      </c>
      <c r="D716" s="67">
        <v>0.9862847222222223</v>
      </c>
      <c r="E716" s="68">
        <v>17.399999999999999</v>
      </c>
      <c r="F716" s="68">
        <v>4.9400000000000004</v>
      </c>
      <c r="G716" s="69">
        <v>21.67</v>
      </c>
      <c r="H716" s="69">
        <v>1</v>
      </c>
      <c r="I716" s="69">
        <v>-96.3</v>
      </c>
      <c r="J716" s="69">
        <v>-5.33</v>
      </c>
      <c r="K716" s="70">
        <v>44.6</v>
      </c>
      <c r="L716" s="4">
        <f t="shared" si="250"/>
        <v>21.560000000000002</v>
      </c>
      <c r="M716" s="80">
        <f t="shared" si="251"/>
        <v>43317.277951388889</v>
      </c>
      <c r="N716">
        <f t="shared" si="252"/>
        <v>2458335.5</v>
      </c>
      <c r="O716">
        <f t="shared" si="253"/>
        <v>6.6708333333333325</v>
      </c>
      <c r="P716">
        <f t="shared" si="259"/>
        <v>0.18591375770020535</v>
      </c>
      <c r="Q716">
        <f t="shared" si="260"/>
        <v>459.58903547100579</v>
      </c>
      <c r="R716">
        <f t="shared" si="261"/>
        <v>3.5890354710057863</v>
      </c>
      <c r="S716" s="10">
        <f t="shared" si="254"/>
        <v>20.151839871005787</v>
      </c>
      <c r="T716" s="4">
        <f t="shared" si="262"/>
        <v>21.558</v>
      </c>
      <c r="U716" s="4">
        <f t="shared" si="263"/>
        <v>3.2000000000017791E-3</v>
      </c>
      <c r="V716" s="4">
        <f t="shared" si="255"/>
        <v>21.560000000000002</v>
      </c>
      <c r="W716" s="4">
        <f t="shared" si="256"/>
        <v>21.560000000000002</v>
      </c>
      <c r="X716" s="4">
        <f t="shared" si="257"/>
        <v>21.54</v>
      </c>
      <c r="Y716" s="4">
        <f t="shared" si="264"/>
        <v>2.0000000000003126E-2</v>
      </c>
      <c r="Z716" s="2">
        <f>ROW()</f>
        <v>716</v>
      </c>
      <c r="AA716" t="b">
        <f t="shared" si="265"/>
        <v>0</v>
      </c>
      <c r="AB716" s="4" t="e">
        <f t="shared" si="258"/>
        <v>#N/A</v>
      </c>
      <c r="AC716" s="4" t="e">
        <f t="shared" si="266"/>
        <v>#N/A</v>
      </c>
      <c r="AD716" t="b">
        <f t="shared" si="267"/>
        <v>1</v>
      </c>
      <c r="AE716" s="2">
        <v>2</v>
      </c>
      <c r="AF716" s="4">
        <f t="shared" si="268"/>
        <v>-1.0000000000001563E-2</v>
      </c>
      <c r="AG716" s="4">
        <f t="shared" si="269"/>
        <v>1.0000000000001563E-2</v>
      </c>
      <c r="AH716" s="4">
        <f t="shared" si="274"/>
        <v>1.3055555555556412E-2</v>
      </c>
      <c r="AI716" s="4" t="e">
        <f t="shared" si="270"/>
        <v>#N/A</v>
      </c>
      <c r="AJ716" s="2" t="str">
        <f t="shared" si="271"/>
        <v>August</v>
      </c>
      <c r="AK716" s="2" t="str">
        <f t="shared" si="272"/>
        <v>05</v>
      </c>
      <c r="AL716" s="81">
        <f t="shared" si="273"/>
        <v>5.2779513888888889</v>
      </c>
      <c r="AM716" s="81">
        <f>IF(AJ716='1Month'!$A$3,AL716,NA())</f>
        <v>5.2779513888888889</v>
      </c>
    </row>
    <row r="717" spans="1:39">
      <c r="A717" s="76">
        <v>43317</v>
      </c>
      <c r="B717" s="67">
        <v>0.28142361111111108</v>
      </c>
      <c r="C717" s="77">
        <v>43316</v>
      </c>
      <c r="D717" s="67">
        <v>0.9897569444444444</v>
      </c>
      <c r="E717" s="68">
        <v>17.399999999999999</v>
      </c>
      <c r="F717" s="68">
        <v>4.9400000000000004</v>
      </c>
      <c r="G717" s="69">
        <v>21.67</v>
      </c>
      <c r="H717" s="69">
        <v>1</v>
      </c>
      <c r="I717" s="69">
        <v>-96.3</v>
      </c>
      <c r="J717" s="69">
        <v>-4.3920000000000003</v>
      </c>
      <c r="K717" s="70">
        <v>44.5</v>
      </c>
      <c r="L717" s="4">
        <f t="shared" ref="L717:L780" si="275">G717-$AB$8</f>
        <v>21.560000000000002</v>
      </c>
      <c r="M717" s="80">
        <f t="shared" ref="M717:M780" si="276">A717+B717</f>
        <v>43317.281423611108</v>
      </c>
      <c r="N717">
        <f t="shared" ref="N717:N780" si="277">A717+2415018.5</f>
        <v>2458335.5</v>
      </c>
      <c r="O717">
        <f t="shared" ref="O717:O780" si="278">(B717-INT(B717))*24</f>
        <v>6.7541666666666664</v>
      </c>
      <c r="P717">
        <f t="shared" si="259"/>
        <v>0.18591375770020535</v>
      </c>
      <c r="Q717">
        <f t="shared" si="260"/>
        <v>459.67259696344746</v>
      </c>
      <c r="R717">
        <f t="shared" si="261"/>
        <v>3.6725969634474609</v>
      </c>
      <c r="S717" s="10">
        <f t="shared" ref="S717:S780" si="279">IF(R717+($AB$6/15)&gt;=0,(R717+($AB$6/15)),(R717+($AB$6/15)+24))</f>
        <v>20.235401363447462</v>
      </c>
      <c r="T717" s="4">
        <f t="shared" si="262"/>
        <v>21.562000000000001</v>
      </c>
      <c r="U717" s="4">
        <f t="shared" si="263"/>
        <v>3.1999999999989372E-3</v>
      </c>
      <c r="V717" s="4">
        <f t="shared" ref="V717:V780" si="280">MEDIAN(L715:L720)</f>
        <v>21.560000000000002</v>
      </c>
      <c r="W717" s="4">
        <f t="shared" ref="W717:W780" si="281">MAX(L715:L720)</f>
        <v>21.57</v>
      </c>
      <c r="X717" s="4">
        <f t="shared" ref="X717:X780" si="282">MIN(L715:L720)</f>
        <v>21.55</v>
      </c>
      <c r="Y717" s="4">
        <f t="shared" si="264"/>
        <v>1.9999999999999574E-2</v>
      </c>
      <c r="Z717" s="2">
        <f>ROW()</f>
        <v>717</v>
      </c>
      <c r="AA717" t="b">
        <f t="shared" si="265"/>
        <v>1</v>
      </c>
      <c r="AB717" s="4">
        <f t="shared" ref="AB717:AB780" si="283">IF(AA717,L717,NA())</f>
        <v>21.560000000000002</v>
      </c>
      <c r="AC717" s="4" t="e">
        <f t="shared" si="266"/>
        <v>#N/A</v>
      </c>
      <c r="AD717" t="b">
        <f t="shared" si="267"/>
        <v>1</v>
      </c>
      <c r="AE717" s="2">
        <v>2</v>
      </c>
      <c r="AF717" s="4">
        <f t="shared" si="268"/>
        <v>-9.9999999999997868E-3</v>
      </c>
      <c r="AG717" s="4">
        <f t="shared" si="269"/>
        <v>9.9999999999997868E-3</v>
      </c>
      <c r="AH717" s="4">
        <f t="shared" si="274"/>
        <v>1.402777777777923E-2</v>
      </c>
      <c r="AI717" s="4" t="e">
        <f t="shared" si="270"/>
        <v>#N/A</v>
      </c>
      <c r="AJ717" s="2" t="str">
        <f t="shared" si="271"/>
        <v>August</v>
      </c>
      <c r="AK717" s="2" t="str">
        <f t="shared" si="272"/>
        <v>05</v>
      </c>
      <c r="AL717" s="81">
        <f t="shared" si="273"/>
        <v>5.2814236111111112</v>
      </c>
      <c r="AM717" s="81">
        <f>IF(AJ717='1Month'!$A$3,AL717,NA())</f>
        <v>5.2814236111111112</v>
      </c>
    </row>
    <row r="718" spans="1:39">
      <c r="A718" s="76">
        <v>43317</v>
      </c>
      <c r="B718" s="67">
        <v>0.28489583333333335</v>
      </c>
      <c r="C718" s="77">
        <v>43316</v>
      </c>
      <c r="D718" s="67">
        <v>0.99322916666666661</v>
      </c>
      <c r="E718" s="68">
        <v>17</v>
      </c>
      <c r="F718" s="68">
        <v>4.9400000000000004</v>
      </c>
      <c r="G718" s="69">
        <v>21.67</v>
      </c>
      <c r="H718" s="69">
        <v>1</v>
      </c>
      <c r="I718" s="69">
        <v>-96.3</v>
      </c>
      <c r="J718" s="69">
        <v>-3.4489999999999998</v>
      </c>
      <c r="K718" s="70">
        <v>44.5</v>
      </c>
      <c r="L718" s="4">
        <f t="shared" si="275"/>
        <v>21.560000000000002</v>
      </c>
      <c r="M718" s="80">
        <f t="shared" si="276"/>
        <v>43317.284895833334</v>
      </c>
      <c r="N718">
        <f t="shared" si="277"/>
        <v>2458335.5</v>
      </c>
      <c r="O718">
        <f t="shared" si="278"/>
        <v>6.8375000000000004</v>
      </c>
      <c r="P718">
        <f t="shared" ref="P718:P781" si="284">(N718-2451545)/36525</f>
        <v>0.18591375770020535</v>
      </c>
      <c r="Q718">
        <f t="shared" ref="Q718:Q781" si="285">6.697374558+(2400.051336*P718)+(0.000025862*(P718^2))+(O718*1.0027379093)</f>
        <v>459.75615845588914</v>
      </c>
      <c r="R718">
        <f t="shared" ref="R718:R781" si="286">ABS(Q718)-(INT(ABS(Q718)/24)*24)</f>
        <v>3.7561584558891354</v>
      </c>
      <c r="S718" s="10">
        <f t="shared" si="279"/>
        <v>20.318962855889136</v>
      </c>
      <c r="T718" s="4">
        <f t="shared" ref="T718:T781" si="287">AVERAGE(L717:L721)</f>
        <v>21.564</v>
      </c>
      <c r="U718" s="4">
        <f t="shared" ref="U718:U781" si="288">AVEDEV(L717:L721)</f>
        <v>4.799999999998761E-3</v>
      </c>
      <c r="V718" s="4">
        <f t="shared" si="280"/>
        <v>21.560000000000002</v>
      </c>
      <c r="W718" s="4">
        <f t="shared" si="281"/>
        <v>21.57</v>
      </c>
      <c r="X718" s="4">
        <f t="shared" si="282"/>
        <v>21.560000000000002</v>
      </c>
      <c r="Y718" s="4">
        <f t="shared" ref="Y718:Y781" si="289">W718-X718</f>
        <v>9.9999999999980105E-3</v>
      </c>
      <c r="Z718" s="2">
        <f>ROW()</f>
        <v>718</v>
      </c>
      <c r="AA718" t="b">
        <f t="shared" ref="AA718:AA781" si="290">J718&gt;$AB$5</f>
        <v>1</v>
      </c>
      <c r="AB718" s="4">
        <f t="shared" si="283"/>
        <v>21.560000000000002</v>
      </c>
      <c r="AC718" s="4" t="e">
        <f t="shared" ref="AC718:AC781" si="291">IF(D718&lt;0.001,K718/100,NA())</f>
        <v>#N/A</v>
      </c>
      <c r="AD718" t="b">
        <f t="shared" ref="AD718:AD781" si="292">OR(AA716:AA721)</f>
        <v>1</v>
      </c>
      <c r="AE718" s="2">
        <v>2</v>
      </c>
      <c r="AF718" s="4">
        <f t="shared" ref="AF718:AF781" si="293">-Y718/2</f>
        <v>-4.9999999999990052E-3</v>
      </c>
      <c r="AG718" s="4">
        <f t="shared" ref="AG718:AG781" si="294">Y718/2</f>
        <v>4.9999999999990052E-3</v>
      </c>
      <c r="AH718" s="4">
        <f t="shared" si="274"/>
        <v>1.7222222222222545E-2</v>
      </c>
      <c r="AI718" s="4" t="e">
        <f t="shared" ref="AI718:AI781" si="295">IF(D718&lt;0.001,0.1,NA())</f>
        <v>#N/A</v>
      </c>
      <c r="AJ718" s="2" t="str">
        <f t="shared" ref="AJ718:AJ781" si="296">TEXT(A718,"mmmm")</f>
        <v>August</v>
      </c>
      <c r="AK718" s="2" t="str">
        <f t="shared" ref="AK718:AK781" si="297">TEXT(A718,"dd")</f>
        <v>05</v>
      </c>
      <c r="AL718" s="81">
        <f t="shared" ref="AL718:AL781" si="298">AK718+B718</f>
        <v>5.2848958333333336</v>
      </c>
      <c r="AM718" s="81">
        <f>IF(AJ718='1Month'!$A$3,AL718,NA())</f>
        <v>5.2848958333333336</v>
      </c>
    </row>
    <row r="719" spans="1:39">
      <c r="A719" s="76">
        <v>43317</v>
      </c>
      <c r="B719" s="67">
        <v>0.28836805555555556</v>
      </c>
      <c r="C719" s="77">
        <v>43316</v>
      </c>
      <c r="D719" s="67">
        <v>0.99670138888888893</v>
      </c>
      <c r="E719" s="68">
        <v>17</v>
      </c>
      <c r="F719" s="68">
        <v>4.9400000000000004</v>
      </c>
      <c r="G719" s="69">
        <v>21.67</v>
      </c>
      <c r="H719" s="69">
        <v>1</v>
      </c>
      <c r="I719" s="69">
        <v>-96.4</v>
      </c>
      <c r="J719" s="69">
        <v>-2.5019999999999998</v>
      </c>
      <c r="K719" s="70">
        <v>44.4</v>
      </c>
      <c r="L719" s="4">
        <f t="shared" si="275"/>
        <v>21.560000000000002</v>
      </c>
      <c r="M719" s="80">
        <f t="shared" si="276"/>
        <v>43317.288368055553</v>
      </c>
      <c r="N719">
        <f t="shared" si="277"/>
        <v>2458335.5</v>
      </c>
      <c r="O719">
        <f t="shared" si="278"/>
        <v>6.9208333333333334</v>
      </c>
      <c r="P719">
        <f t="shared" si="284"/>
        <v>0.18591375770020535</v>
      </c>
      <c r="Q719">
        <f t="shared" si="285"/>
        <v>459.83971994833081</v>
      </c>
      <c r="R719">
        <f t="shared" si="286"/>
        <v>3.83971994833081</v>
      </c>
      <c r="S719" s="10">
        <f t="shared" si="279"/>
        <v>20.402524348330811</v>
      </c>
      <c r="T719" s="4">
        <f t="shared" si="287"/>
        <v>21.564</v>
      </c>
      <c r="U719" s="4">
        <f t="shared" si="288"/>
        <v>4.799999999998761E-3</v>
      </c>
      <c r="V719" s="4">
        <f t="shared" si="280"/>
        <v>21.560000000000002</v>
      </c>
      <c r="W719" s="4">
        <f t="shared" si="281"/>
        <v>21.57</v>
      </c>
      <c r="X719" s="4">
        <f t="shared" si="282"/>
        <v>21.560000000000002</v>
      </c>
      <c r="Y719" s="4">
        <f t="shared" si="289"/>
        <v>9.9999999999980105E-3</v>
      </c>
      <c r="Z719" s="2">
        <f>ROW()</f>
        <v>719</v>
      </c>
      <c r="AA719" t="b">
        <f t="shared" si="290"/>
        <v>1</v>
      </c>
      <c r="AB719" s="4">
        <f t="shared" si="283"/>
        <v>21.560000000000002</v>
      </c>
      <c r="AC719" s="4" t="e">
        <f t="shared" si="291"/>
        <v>#N/A</v>
      </c>
      <c r="AD719" t="b">
        <f t="shared" si="292"/>
        <v>1</v>
      </c>
      <c r="AE719" s="2">
        <v>2</v>
      </c>
      <c r="AF719" s="4">
        <f t="shared" si="293"/>
        <v>-4.9999999999990052E-3</v>
      </c>
      <c r="AG719" s="4">
        <f t="shared" si="294"/>
        <v>4.9999999999990052E-3</v>
      </c>
      <c r="AH719" s="4">
        <f t="shared" si="274"/>
        <v>2.5000000000000949E-2</v>
      </c>
      <c r="AI719" s="4" t="e">
        <f t="shared" si="295"/>
        <v>#N/A</v>
      </c>
      <c r="AJ719" s="2" t="str">
        <f t="shared" si="296"/>
        <v>August</v>
      </c>
      <c r="AK719" s="2" t="str">
        <f t="shared" si="297"/>
        <v>05</v>
      </c>
      <c r="AL719" s="81">
        <f t="shared" si="298"/>
        <v>5.2883680555555559</v>
      </c>
      <c r="AM719" s="81">
        <f>IF(AJ719='1Month'!$A$3,AL719,NA())</f>
        <v>5.2883680555555559</v>
      </c>
    </row>
    <row r="720" spans="1:39">
      <c r="A720" s="76">
        <v>43317</v>
      </c>
      <c r="B720" s="67">
        <v>0.29184027777777777</v>
      </c>
      <c r="C720" s="77">
        <v>43317</v>
      </c>
      <c r="D720" s="67">
        <v>1.7361111111111112E-4</v>
      </c>
      <c r="E720" s="68">
        <v>16.7</v>
      </c>
      <c r="F720" s="68">
        <v>4.9400000000000004</v>
      </c>
      <c r="G720" s="69">
        <v>21.68</v>
      </c>
      <c r="H720" s="69">
        <v>1</v>
      </c>
      <c r="I720" s="69">
        <v>-96.4</v>
      </c>
      <c r="J720" s="69">
        <v>-1.552</v>
      </c>
      <c r="K720" s="70">
        <v>44.4</v>
      </c>
      <c r="L720" s="4">
        <f t="shared" si="275"/>
        <v>21.57</v>
      </c>
      <c r="M720" s="80">
        <f t="shared" si="276"/>
        <v>43317.29184027778</v>
      </c>
      <c r="N720">
        <f t="shared" si="277"/>
        <v>2458335.5</v>
      </c>
      <c r="O720">
        <f t="shared" si="278"/>
        <v>7.0041666666666664</v>
      </c>
      <c r="P720">
        <f t="shared" si="284"/>
        <v>0.18591375770020535</v>
      </c>
      <c r="Q720">
        <f t="shared" si="285"/>
        <v>459.92328144077243</v>
      </c>
      <c r="R720">
        <f t="shared" si="286"/>
        <v>3.9232814407724277</v>
      </c>
      <c r="S720" s="10">
        <f t="shared" si="279"/>
        <v>20.486085840772429</v>
      </c>
      <c r="T720" s="4">
        <f t="shared" si="287"/>
        <v>21.556000000000001</v>
      </c>
      <c r="U720" s="4">
        <f t="shared" si="288"/>
        <v>1.4400000000000546E-2</v>
      </c>
      <c r="V720" s="4">
        <f t="shared" si="280"/>
        <v>21.560000000000002</v>
      </c>
      <c r="W720" s="4">
        <f t="shared" si="281"/>
        <v>21.57</v>
      </c>
      <c r="X720" s="4">
        <f t="shared" si="282"/>
        <v>21.52</v>
      </c>
      <c r="Y720" s="4">
        <f t="shared" si="289"/>
        <v>5.0000000000000711E-2</v>
      </c>
      <c r="Z720" s="2">
        <f>ROW()</f>
        <v>720</v>
      </c>
      <c r="AA720" t="b">
        <f t="shared" si="290"/>
        <v>1</v>
      </c>
      <c r="AB720" s="4">
        <f t="shared" si="283"/>
        <v>21.57</v>
      </c>
      <c r="AC720" s="4">
        <f t="shared" si="291"/>
        <v>0.44400000000000001</v>
      </c>
      <c r="AD720" t="b">
        <f t="shared" si="292"/>
        <v>1</v>
      </c>
      <c r="AE720" s="2">
        <v>2</v>
      </c>
      <c r="AF720" s="4">
        <f t="shared" si="293"/>
        <v>-2.5000000000000355E-2</v>
      </c>
      <c r="AG720" s="4">
        <f t="shared" si="294"/>
        <v>2.5000000000000355E-2</v>
      </c>
      <c r="AH720" s="4">
        <f t="shared" si="274"/>
        <v>3.9444444444444393E-2</v>
      </c>
      <c r="AI720" s="4">
        <f t="shared" si="295"/>
        <v>0.1</v>
      </c>
      <c r="AJ720" s="2" t="str">
        <f t="shared" si="296"/>
        <v>August</v>
      </c>
      <c r="AK720" s="2" t="str">
        <f t="shared" si="297"/>
        <v>05</v>
      </c>
      <c r="AL720" s="81">
        <f t="shared" si="298"/>
        <v>5.2918402777777782</v>
      </c>
      <c r="AM720" s="81">
        <f>IF(AJ720='1Month'!$A$3,AL720,NA())</f>
        <v>5.2918402777777782</v>
      </c>
    </row>
    <row r="721" spans="1:39">
      <c r="A721" s="76">
        <v>43317</v>
      </c>
      <c r="B721" s="67">
        <v>0.29531250000000003</v>
      </c>
      <c r="C721" s="77">
        <v>43317</v>
      </c>
      <c r="D721" s="67">
        <v>3.645833333333333E-3</v>
      </c>
      <c r="E721" s="68">
        <v>16.7</v>
      </c>
      <c r="F721" s="68">
        <v>4.9400000000000004</v>
      </c>
      <c r="G721" s="69">
        <v>21.68</v>
      </c>
      <c r="H721" s="69">
        <v>1</v>
      </c>
      <c r="I721" s="69">
        <v>-96.5</v>
      </c>
      <c r="J721" s="69">
        <v>-0.59899999999999998</v>
      </c>
      <c r="K721" s="70">
        <v>44.4</v>
      </c>
      <c r="L721" s="4">
        <f t="shared" si="275"/>
        <v>21.57</v>
      </c>
      <c r="M721" s="80">
        <f t="shared" si="276"/>
        <v>43317.295312499999</v>
      </c>
      <c r="N721">
        <f t="shared" si="277"/>
        <v>2458335.5</v>
      </c>
      <c r="O721">
        <f t="shared" si="278"/>
        <v>7.0875000000000004</v>
      </c>
      <c r="P721">
        <f t="shared" si="284"/>
        <v>0.18591375770020535</v>
      </c>
      <c r="Q721">
        <f t="shared" si="285"/>
        <v>460.0068429332141</v>
      </c>
      <c r="R721">
        <f t="shared" si="286"/>
        <v>4.0068429332141022</v>
      </c>
      <c r="S721" s="10">
        <f t="shared" si="279"/>
        <v>20.569647333214103</v>
      </c>
      <c r="T721" s="4">
        <f t="shared" si="287"/>
        <v>21.544</v>
      </c>
      <c r="U721" s="4">
        <f t="shared" si="288"/>
        <v>2.7200000000000557E-2</v>
      </c>
      <c r="V721" s="4">
        <f t="shared" si="280"/>
        <v>21.560000000000002</v>
      </c>
      <c r="W721" s="4">
        <f t="shared" si="281"/>
        <v>21.57</v>
      </c>
      <c r="X721" s="4">
        <f t="shared" si="282"/>
        <v>21.5</v>
      </c>
      <c r="Y721" s="4">
        <f t="shared" si="289"/>
        <v>7.0000000000000284E-2</v>
      </c>
      <c r="Z721" s="2">
        <f>ROW()</f>
        <v>721</v>
      </c>
      <c r="AA721" t="b">
        <f t="shared" si="290"/>
        <v>1</v>
      </c>
      <c r="AB721" s="4">
        <f t="shared" si="283"/>
        <v>21.57</v>
      </c>
      <c r="AC721" s="4" t="e">
        <f t="shared" si="291"/>
        <v>#N/A</v>
      </c>
      <c r="AD721" t="b">
        <f t="shared" si="292"/>
        <v>1</v>
      </c>
      <c r="AE721" s="2">
        <v>2</v>
      </c>
      <c r="AF721" s="4">
        <f t="shared" si="293"/>
        <v>-3.5000000000000142E-2</v>
      </c>
      <c r="AG721" s="4">
        <f t="shared" si="294"/>
        <v>3.5000000000000142E-2</v>
      </c>
      <c r="AH721" s="4">
        <f t="shared" si="274"/>
        <v>5.4444444444445551E-2</v>
      </c>
      <c r="AI721" s="4" t="e">
        <f t="shared" si="295"/>
        <v>#N/A</v>
      </c>
      <c r="AJ721" s="2" t="str">
        <f t="shared" si="296"/>
        <v>August</v>
      </c>
      <c r="AK721" s="2" t="str">
        <f t="shared" si="297"/>
        <v>05</v>
      </c>
      <c r="AL721" s="81">
        <f t="shared" si="298"/>
        <v>5.2953124999999996</v>
      </c>
      <c r="AM721" s="81">
        <f>IF(AJ721='1Month'!$A$3,AL721,NA())</f>
        <v>5.2953124999999996</v>
      </c>
    </row>
    <row r="722" spans="1:39">
      <c r="A722" s="76">
        <v>43317</v>
      </c>
      <c r="B722" s="67">
        <v>0.29878472222222224</v>
      </c>
      <c r="C722" s="77">
        <v>43317</v>
      </c>
      <c r="D722" s="67">
        <v>7.1180555555555554E-3</v>
      </c>
      <c r="E722" s="68">
        <v>16.399999999999999</v>
      </c>
      <c r="F722" s="68">
        <v>4.9400000000000004</v>
      </c>
      <c r="G722" s="69">
        <v>21.67</v>
      </c>
      <c r="H722" s="69">
        <v>1</v>
      </c>
      <c r="I722" s="69">
        <v>-96.5</v>
      </c>
      <c r="J722" s="69">
        <v>0.35799999999999998</v>
      </c>
      <c r="K722" s="70">
        <v>44.3</v>
      </c>
      <c r="L722" s="4">
        <f t="shared" si="275"/>
        <v>21.560000000000002</v>
      </c>
      <c r="M722" s="80">
        <f t="shared" si="276"/>
        <v>43317.298784722225</v>
      </c>
      <c r="N722">
        <f t="shared" si="277"/>
        <v>2458335.5</v>
      </c>
      <c r="O722">
        <f t="shared" si="278"/>
        <v>7.1708333333333343</v>
      </c>
      <c r="P722">
        <f t="shared" si="284"/>
        <v>0.18591375770020535</v>
      </c>
      <c r="Q722">
        <f t="shared" si="285"/>
        <v>460.09040442565578</v>
      </c>
      <c r="R722">
        <f t="shared" si="286"/>
        <v>4.0904044256557768</v>
      </c>
      <c r="S722" s="10">
        <f t="shared" si="279"/>
        <v>20.653208825655778</v>
      </c>
      <c r="T722" s="4">
        <f t="shared" si="287"/>
        <v>21.522000000000002</v>
      </c>
      <c r="U722" s="4">
        <f t="shared" si="288"/>
        <v>3.4400000000000833E-2</v>
      </c>
      <c r="V722" s="4">
        <f t="shared" si="280"/>
        <v>21.54</v>
      </c>
      <c r="W722" s="4">
        <f t="shared" si="281"/>
        <v>21.57</v>
      </c>
      <c r="X722" s="4">
        <f t="shared" si="282"/>
        <v>21.46</v>
      </c>
      <c r="Y722" s="4">
        <f t="shared" si="289"/>
        <v>0.10999999999999943</v>
      </c>
      <c r="Z722" s="2">
        <f>ROW()</f>
        <v>722</v>
      </c>
      <c r="AA722" t="b">
        <f t="shared" si="290"/>
        <v>1</v>
      </c>
      <c r="AB722" s="4">
        <f t="shared" si="283"/>
        <v>21.560000000000002</v>
      </c>
      <c r="AC722" s="4" t="e">
        <f t="shared" si="291"/>
        <v>#N/A</v>
      </c>
      <c r="AD722" t="b">
        <f t="shared" si="292"/>
        <v>1</v>
      </c>
      <c r="AE722" s="2">
        <v>2</v>
      </c>
      <c r="AF722" s="4">
        <f t="shared" si="293"/>
        <v>-5.4999999999999716E-2</v>
      </c>
      <c r="AG722" s="4">
        <f t="shared" si="294"/>
        <v>5.4999999999999716E-2</v>
      </c>
      <c r="AH722" s="4">
        <f t="shared" si="274"/>
        <v>6.8888888888888999E-2</v>
      </c>
      <c r="AI722" s="4" t="e">
        <f t="shared" si="295"/>
        <v>#N/A</v>
      </c>
      <c r="AJ722" s="2" t="str">
        <f t="shared" si="296"/>
        <v>August</v>
      </c>
      <c r="AK722" s="2" t="str">
        <f t="shared" si="297"/>
        <v>05</v>
      </c>
      <c r="AL722" s="81">
        <f t="shared" si="298"/>
        <v>5.298784722222222</v>
      </c>
      <c r="AM722" s="81">
        <f>IF(AJ722='1Month'!$A$3,AL722,NA())</f>
        <v>5.298784722222222</v>
      </c>
    </row>
    <row r="723" spans="1:39">
      <c r="A723" s="76">
        <v>43317</v>
      </c>
      <c r="B723" s="67">
        <v>0.30224537037037036</v>
      </c>
      <c r="C723" s="77">
        <v>43317</v>
      </c>
      <c r="D723" s="67">
        <v>1.0578703703703703E-2</v>
      </c>
      <c r="E723" s="68">
        <v>16.399999999999999</v>
      </c>
      <c r="F723" s="68">
        <v>4.9400000000000004</v>
      </c>
      <c r="G723" s="69">
        <v>21.63</v>
      </c>
      <c r="H723" s="69">
        <v>1</v>
      </c>
      <c r="I723" s="69">
        <v>-96.6</v>
      </c>
      <c r="J723" s="69">
        <v>1.3140000000000001</v>
      </c>
      <c r="K723" s="70">
        <v>44.3</v>
      </c>
      <c r="L723" s="4">
        <f t="shared" si="275"/>
        <v>21.52</v>
      </c>
      <c r="M723" s="80">
        <f t="shared" si="276"/>
        <v>43317.302245370367</v>
      </c>
      <c r="N723">
        <f t="shared" si="277"/>
        <v>2458335.5</v>
      </c>
      <c r="O723">
        <f t="shared" si="278"/>
        <v>7.2538888888888886</v>
      </c>
      <c r="P723">
        <f t="shared" si="284"/>
        <v>0.18591375770020535</v>
      </c>
      <c r="Q723">
        <f t="shared" si="285"/>
        <v>460.17368737978933</v>
      </c>
      <c r="R723">
        <f t="shared" si="286"/>
        <v>4.1736873797893281</v>
      </c>
      <c r="S723" s="10">
        <f t="shared" si="279"/>
        <v>20.736491779789329</v>
      </c>
      <c r="T723" s="4">
        <f t="shared" si="287"/>
        <v>21.49</v>
      </c>
      <c r="U723" s="4">
        <f t="shared" si="288"/>
        <v>4.4000000000000483E-2</v>
      </c>
      <c r="V723" s="4">
        <f t="shared" si="280"/>
        <v>21.509999999999998</v>
      </c>
      <c r="W723" s="4">
        <f t="shared" si="281"/>
        <v>21.57</v>
      </c>
      <c r="X723" s="4">
        <f t="shared" si="282"/>
        <v>21.41</v>
      </c>
      <c r="Y723" s="4">
        <f t="shared" si="289"/>
        <v>0.16000000000000014</v>
      </c>
      <c r="Z723" s="2">
        <f>ROW()</f>
        <v>723</v>
      </c>
      <c r="AA723" t="b">
        <f t="shared" si="290"/>
        <v>1</v>
      </c>
      <c r="AB723" s="4">
        <f t="shared" si="283"/>
        <v>21.52</v>
      </c>
      <c r="AC723" s="4" t="e">
        <f t="shared" si="291"/>
        <v>#N/A</v>
      </c>
      <c r="AD723" t="b">
        <f t="shared" si="292"/>
        <v>1</v>
      </c>
      <c r="AE723" s="2">
        <v>2</v>
      </c>
      <c r="AF723" s="4">
        <f t="shared" si="293"/>
        <v>-8.0000000000000071E-2</v>
      </c>
      <c r="AG723" s="4">
        <f t="shared" si="294"/>
        <v>8.0000000000000071E-2</v>
      </c>
      <c r="AH723" s="4">
        <f t="shared" si="274"/>
        <v>8.388888888888868E-2</v>
      </c>
      <c r="AI723" s="4" t="e">
        <f t="shared" si="295"/>
        <v>#N/A</v>
      </c>
      <c r="AJ723" s="2" t="str">
        <f t="shared" si="296"/>
        <v>August</v>
      </c>
      <c r="AK723" s="2" t="str">
        <f t="shared" si="297"/>
        <v>05</v>
      </c>
      <c r="AL723" s="81">
        <f t="shared" si="298"/>
        <v>5.30224537037037</v>
      </c>
      <c r="AM723" s="81">
        <f>IF(AJ723='1Month'!$A$3,AL723,NA())</f>
        <v>5.30224537037037</v>
      </c>
    </row>
    <row r="724" spans="1:39">
      <c r="A724" s="76">
        <v>43317</v>
      </c>
      <c r="B724" s="67">
        <v>0.30571759259259262</v>
      </c>
      <c r="C724" s="77">
        <v>43317</v>
      </c>
      <c r="D724" s="67">
        <v>1.4050925925925927E-2</v>
      </c>
      <c r="E724" s="68">
        <v>16.399999999999999</v>
      </c>
      <c r="F724" s="68">
        <v>4.9400000000000004</v>
      </c>
      <c r="G724" s="69">
        <v>21.61</v>
      </c>
      <c r="H724" s="69">
        <v>1</v>
      </c>
      <c r="I724" s="69">
        <v>-96.6</v>
      </c>
      <c r="J724" s="69">
        <v>2.2770000000000001</v>
      </c>
      <c r="K724" s="70">
        <v>44.3</v>
      </c>
      <c r="L724" s="4">
        <f t="shared" si="275"/>
        <v>21.5</v>
      </c>
      <c r="M724" s="80">
        <f t="shared" si="276"/>
        <v>43317.305717592593</v>
      </c>
      <c r="N724">
        <f t="shared" si="277"/>
        <v>2458335.5</v>
      </c>
      <c r="O724">
        <f t="shared" si="278"/>
        <v>7.3372222222222234</v>
      </c>
      <c r="P724">
        <f t="shared" si="284"/>
        <v>0.18591375770020535</v>
      </c>
      <c r="Q724">
        <f t="shared" si="285"/>
        <v>460.257248872231</v>
      </c>
      <c r="R724">
        <f t="shared" si="286"/>
        <v>4.2572488722310027</v>
      </c>
      <c r="S724" s="10">
        <f t="shared" si="279"/>
        <v>20.820053272231004</v>
      </c>
      <c r="T724" s="4">
        <f t="shared" si="287"/>
        <v>21.451999999999998</v>
      </c>
      <c r="U724" s="4">
        <f t="shared" si="288"/>
        <v>4.960000000000022E-2</v>
      </c>
      <c r="V724" s="4">
        <f t="shared" si="280"/>
        <v>21.48</v>
      </c>
      <c r="W724" s="4">
        <f t="shared" si="281"/>
        <v>21.560000000000002</v>
      </c>
      <c r="X724" s="4">
        <f t="shared" si="282"/>
        <v>21.37</v>
      </c>
      <c r="Y724" s="4">
        <f t="shared" si="289"/>
        <v>0.19000000000000128</v>
      </c>
      <c r="Z724" s="2">
        <f>ROW()</f>
        <v>724</v>
      </c>
      <c r="AA724" t="b">
        <f t="shared" si="290"/>
        <v>1</v>
      </c>
      <c r="AB724" s="4">
        <f t="shared" si="283"/>
        <v>21.5</v>
      </c>
      <c r="AC724" s="4" t="e">
        <f t="shared" si="291"/>
        <v>#N/A</v>
      </c>
      <c r="AD724" t="b">
        <f t="shared" si="292"/>
        <v>1</v>
      </c>
      <c r="AE724" s="2">
        <v>2</v>
      </c>
      <c r="AF724" s="4">
        <f t="shared" si="293"/>
        <v>-9.5000000000000639E-2</v>
      </c>
      <c r="AG724" s="4">
        <f t="shared" si="294"/>
        <v>9.5000000000000639E-2</v>
      </c>
      <c r="AH724" s="4">
        <f t="shared" ref="AH724:AH787" si="299">AVEDEV(L719:L730)</f>
        <v>9.4444444444444109E-2</v>
      </c>
      <c r="AI724" s="4" t="e">
        <f t="shared" si="295"/>
        <v>#N/A</v>
      </c>
      <c r="AJ724" s="2" t="str">
        <f t="shared" si="296"/>
        <v>August</v>
      </c>
      <c r="AK724" s="2" t="str">
        <f t="shared" si="297"/>
        <v>05</v>
      </c>
      <c r="AL724" s="81">
        <f t="shared" si="298"/>
        <v>5.3057175925925923</v>
      </c>
      <c r="AM724" s="81">
        <f>IF(AJ724='1Month'!$A$3,AL724,NA())</f>
        <v>5.3057175925925923</v>
      </c>
    </row>
    <row r="725" spans="1:39">
      <c r="A725" s="76">
        <v>43317</v>
      </c>
      <c r="B725" s="67">
        <v>0.30917824074074074</v>
      </c>
      <c r="C725" s="77">
        <v>43317</v>
      </c>
      <c r="D725" s="67">
        <v>1.7511574074074072E-2</v>
      </c>
      <c r="E725" s="68">
        <v>16.399999999999999</v>
      </c>
      <c r="F725" s="68">
        <v>4.9400000000000004</v>
      </c>
      <c r="G725" s="69">
        <v>21.57</v>
      </c>
      <c r="H725" s="69">
        <v>1</v>
      </c>
      <c r="I725" s="69">
        <v>-96.6</v>
      </c>
      <c r="J725" s="69">
        <v>3.2389999999999999</v>
      </c>
      <c r="K725" s="70">
        <v>44.2</v>
      </c>
      <c r="L725" s="4">
        <f t="shared" si="275"/>
        <v>21.46</v>
      </c>
      <c r="M725" s="80">
        <f t="shared" si="276"/>
        <v>43317.309178240743</v>
      </c>
      <c r="N725">
        <f t="shared" si="277"/>
        <v>2458335.5</v>
      </c>
      <c r="O725">
        <f t="shared" si="278"/>
        <v>7.4202777777777778</v>
      </c>
      <c r="P725">
        <f t="shared" si="284"/>
        <v>0.18591375770020535</v>
      </c>
      <c r="Q725">
        <f t="shared" si="285"/>
        <v>460.3405318263645</v>
      </c>
      <c r="R725">
        <f t="shared" si="286"/>
        <v>4.3405318263644972</v>
      </c>
      <c r="S725" s="10">
        <f t="shared" si="279"/>
        <v>20.903336226364498</v>
      </c>
      <c r="T725" s="4">
        <f t="shared" si="287"/>
        <v>21.416000000000004</v>
      </c>
      <c r="U725" s="4">
        <f t="shared" si="288"/>
        <v>5.1200000000000759E-2</v>
      </c>
      <c r="V725" s="4">
        <f t="shared" si="280"/>
        <v>21.435000000000002</v>
      </c>
      <c r="W725" s="4">
        <f t="shared" si="281"/>
        <v>21.52</v>
      </c>
      <c r="X725" s="4">
        <f t="shared" si="282"/>
        <v>21.34</v>
      </c>
      <c r="Y725" s="4">
        <f t="shared" si="289"/>
        <v>0.17999999999999972</v>
      </c>
      <c r="Z725" s="2">
        <f>ROW()</f>
        <v>725</v>
      </c>
      <c r="AA725" t="b">
        <f t="shared" si="290"/>
        <v>1</v>
      </c>
      <c r="AB725" s="4">
        <f t="shared" si="283"/>
        <v>21.46</v>
      </c>
      <c r="AC725" s="4" t="e">
        <f t="shared" si="291"/>
        <v>#N/A</v>
      </c>
      <c r="AD725" t="b">
        <f t="shared" si="292"/>
        <v>1</v>
      </c>
      <c r="AE725" s="2">
        <v>2</v>
      </c>
      <c r="AF725" s="4">
        <f t="shared" si="293"/>
        <v>-8.9999999999999858E-2</v>
      </c>
      <c r="AG725" s="4">
        <f t="shared" si="294"/>
        <v>8.9999999999999858E-2</v>
      </c>
      <c r="AH725" s="4">
        <f t="shared" si="299"/>
        <v>0.10166666666666657</v>
      </c>
      <c r="AI725" s="4" t="e">
        <f t="shared" si="295"/>
        <v>#N/A</v>
      </c>
      <c r="AJ725" s="2" t="str">
        <f t="shared" si="296"/>
        <v>August</v>
      </c>
      <c r="AK725" s="2" t="str">
        <f t="shared" si="297"/>
        <v>05</v>
      </c>
      <c r="AL725" s="81">
        <f t="shared" si="298"/>
        <v>5.3091782407407404</v>
      </c>
      <c r="AM725" s="81">
        <f>IF(AJ725='1Month'!$A$3,AL725,NA())</f>
        <v>5.3091782407407404</v>
      </c>
    </row>
    <row r="726" spans="1:39">
      <c r="A726" s="76">
        <v>43317</v>
      </c>
      <c r="B726" s="67">
        <v>0.31265046296296295</v>
      </c>
      <c r="C726" s="77">
        <v>43317</v>
      </c>
      <c r="D726" s="67">
        <v>2.0983796296296296E-2</v>
      </c>
      <c r="E726" s="68">
        <v>16.399999999999999</v>
      </c>
      <c r="F726" s="68">
        <v>4.9400000000000004</v>
      </c>
      <c r="G726" s="69">
        <v>21.52</v>
      </c>
      <c r="H726" s="69">
        <v>1</v>
      </c>
      <c r="I726" s="69">
        <v>-96.7</v>
      </c>
      <c r="J726" s="69">
        <v>4.2069999999999999</v>
      </c>
      <c r="K726" s="70">
        <v>44.2</v>
      </c>
      <c r="L726" s="4">
        <f t="shared" si="275"/>
        <v>21.41</v>
      </c>
      <c r="M726" s="80">
        <f t="shared" si="276"/>
        <v>43317.312650462962</v>
      </c>
      <c r="N726">
        <f t="shared" si="277"/>
        <v>2458335.5</v>
      </c>
      <c r="O726">
        <f t="shared" si="278"/>
        <v>7.5036111111111108</v>
      </c>
      <c r="P726">
        <f t="shared" si="284"/>
        <v>0.18591375770020535</v>
      </c>
      <c r="Q726">
        <f t="shared" si="285"/>
        <v>460.42409331880617</v>
      </c>
      <c r="R726">
        <f t="shared" si="286"/>
        <v>4.4240933188061717</v>
      </c>
      <c r="S726" s="10">
        <f t="shared" si="279"/>
        <v>20.986897718806173</v>
      </c>
      <c r="T726" s="4">
        <f t="shared" si="287"/>
        <v>21.376000000000001</v>
      </c>
      <c r="U726" s="4">
        <f t="shared" si="288"/>
        <v>4.7200000000000131E-2</v>
      </c>
      <c r="V726" s="4">
        <f t="shared" si="280"/>
        <v>21.39</v>
      </c>
      <c r="W726" s="4">
        <f t="shared" si="281"/>
        <v>21.5</v>
      </c>
      <c r="X726" s="4">
        <f t="shared" si="282"/>
        <v>21.3</v>
      </c>
      <c r="Y726" s="4">
        <f t="shared" si="289"/>
        <v>0.19999999999999929</v>
      </c>
      <c r="Z726" s="2">
        <f>ROW()</f>
        <v>726</v>
      </c>
      <c r="AA726" t="b">
        <f t="shared" si="290"/>
        <v>1</v>
      </c>
      <c r="AB726" s="4">
        <f t="shared" si="283"/>
        <v>21.41</v>
      </c>
      <c r="AC726" s="4" t="e">
        <f t="shared" si="291"/>
        <v>#N/A</v>
      </c>
      <c r="AD726" t="b">
        <f t="shared" si="292"/>
        <v>1</v>
      </c>
      <c r="AE726" s="2">
        <v>2</v>
      </c>
      <c r="AF726" s="4">
        <f t="shared" si="293"/>
        <v>-9.9999999999999645E-2</v>
      </c>
      <c r="AG726" s="4">
        <f t="shared" si="294"/>
        <v>9.9999999999999645E-2</v>
      </c>
      <c r="AH726" s="4">
        <f t="shared" si="299"/>
        <v>0.10249999999999974</v>
      </c>
      <c r="AI726" s="4" t="e">
        <f t="shared" si="295"/>
        <v>#N/A</v>
      </c>
      <c r="AJ726" s="2" t="str">
        <f t="shared" si="296"/>
        <v>August</v>
      </c>
      <c r="AK726" s="2" t="str">
        <f t="shared" si="297"/>
        <v>05</v>
      </c>
      <c r="AL726" s="81">
        <f t="shared" si="298"/>
        <v>5.3126504629629627</v>
      </c>
      <c r="AM726" s="81">
        <f>IF(AJ726='1Month'!$A$3,AL726,NA())</f>
        <v>5.3126504629629627</v>
      </c>
    </row>
    <row r="727" spans="1:39">
      <c r="A727" s="76">
        <v>43317</v>
      </c>
      <c r="B727" s="67">
        <v>0.31611111111111112</v>
      </c>
      <c r="C727" s="77">
        <v>43317</v>
      </c>
      <c r="D727" s="67">
        <v>2.4444444444444446E-2</v>
      </c>
      <c r="E727" s="68">
        <v>16.399999999999999</v>
      </c>
      <c r="F727" s="68">
        <v>4.9400000000000004</v>
      </c>
      <c r="G727" s="69">
        <v>21.48</v>
      </c>
      <c r="H727" s="69">
        <v>1</v>
      </c>
      <c r="I727" s="69">
        <v>-96.7</v>
      </c>
      <c r="J727" s="69">
        <v>5.1740000000000004</v>
      </c>
      <c r="K727" s="70">
        <v>44.1</v>
      </c>
      <c r="L727" s="4">
        <f t="shared" si="275"/>
        <v>21.37</v>
      </c>
      <c r="M727" s="80">
        <f t="shared" si="276"/>
        <v>43317.316111111111</v>
      </c>
      <c r="N727">
        <f t="shared" si="277"/>
        <v>2458335.5</v>
      </c>
      <c r="O727">
        <f t="shared" si="278"/>
        <v>7.5866666666666669</v>
      </c>
      <c r="P727">
        <f t="shared" si="284"/>
        <v>0.18591375770020535</v>
      </c>
      <c r="Q727">
        <f t="shared" si="285"/>
        <v>460.50737627293972</v>
      </c>
      <c r="R727">
        <f t="shared" si="286"/>
        <v>4.5073762729397231</v>
      </c>
      <c r="S727" s="10">
        <f t="shared" si="279"/>
        <v>21.070180672939724</v>
      </c>
      <c r="T727" s="4">
        <f t="shared" si="287"/>
        <v>21.34</v>
      </c>
      <c r="U727" s="4">
        <f t="shared" si="288"/>
        <v>3.9999999999999855E-2</v>
      </c>
      <c r="V727" s="4">
        <f t="shared" si="280"/>
        <v>21.355</v>
      </c>
      <c r="W727" s="4">
        <f t="shared" si="281"/>
        <v>21.46</v>
      </c>
      <c r="X727" s="4">
        <f t="shared" si="282"/>
        <v>21.28</v>
      </c>
      <c r="Y727" s="4">
        <f t="shared" si="289"/>
        <v>0.17999999999999972</v>
      </c>
      <c r="Z727" s="2">
        <f>ROW()</f>
        <v>727</v>
      </c>
      <c r="AA727" t="b">
        <f t="shared" si="290"/>
        <v>1</v>
      </c>
      <c r="AB727" s="4">
        <f t="shared" si="283"/>
        <v>21.37</v>
      </c>
      <c r="AC727" s="4" t="e">
        <f t="shared" si="291"/>
        <v>#N/A</v>
      </c>
      <c r="AD727" t="b">
        <f t="shared" si="292"/>
        <v>1</v>
      </c>
      <c r="AE727" s="2">
        <v>2</v>
      </c>
      <c r="AF727" s="4">
        <f t="shared" si="293"/>
        <v>-8.9999999999999858E-2</v>
      </c>
      <c r="AG727" s="4">
        <f t="shared" si="294"/>
        <v>8.9999999999999858E-2</v>
      </c>
      <c r="AH727" s="4">
        <f t="shared" si="299"/>
        <v>9.8611111111111427E-2</v>
      </c>
      <c r="AI727" s="4" t="e">
        <f t="shared" si="295"/>
        <v>#N/A</v>
      </c>
      <c r="AJ727" s="2" t="str">
        <f t="shared" si="296"/>
        <v>August</v>
      </c>
      <c r="AK727" s="2" t="str">
        <f t="shared" si="297"/>
        <v>05</v>
      </c>
      <c r="AL727" s="81">
        <f t="shared" si="298"/>
        <v>5.3161111111111108</v>
      </c>
      <c r="AM727" s="81">
        <f>IF(AJ727='1Month'!$A$3,AL727,NA())</f>
        <v>5.3161111111111108</v>
      </c>
    </row>
    <row r="728" spans="1:39">
      <c r="A728" s="76">
        <v>43317</v>
      </c>
      <c r="B728" s="67">
        <v>0.31958333333333333</v>
      </c>
      <c r="C728" s="77">
        <v>43317</v>
      </c>
      <c r="D728" s="67">
        <v>2.7916666666666669E-2</v>
      </c>
      <c r="E728" s="68">
        <v>16.399999999999999</v>
      </c>
      <c r="F728" s="68">
        <v>4.9400000000000004</v>
      </c>
      <c r="G728" s="69">
        <v>21.45</v>
      </c>
      <c r="H728" s="69">
        <v>1</v>
      </c>
      <c r="I728" s="69">
        <v>-96.8</v>
      </c>
      <c r="J728" s="69">
        <v>6.1459999999999999</v>
      </c>
      <c r="K728" s="70">
        <v>44.1</v>
      </c>
      <c r="L728" s="4">
        <f t="shared" si="275"/>
        <v>21.34</v>
      </c>
      <c r="M728" s="80">
        <f t="shared" si="276"/>
        <v>43317.31958333333</v>
      </c>
      <c r="N728">
        <f t="shared" si="277"/>
        <v>2458335.5</v>
      </c>
      <c r="O728">
        <f t="shared" si="278"/>
        <v>7.67</v>
      </c>
      <c r="P728">
        <f t="shared" si="284"/>
        <v>0.18591375770020535</v>
      </c>
      <c r="Q728">
        <f t="shared" si="285"/>
        <v>460.5909377653814</v>
      </c>
      <c r="R728">
        <f t="shared" si="286"/>
        <v>4.5909377653813976</v>
      </c>
      <c r="S728" s="10">
        <f t="shared" si="279"/>
        <v>21.153742165381399</v>
      </c>
      <c r="T728" s="4">
        <f t="shared" si="287"/>
        <v>21.310000000000002</v>
      </c>
      <c r="U728" s="4">
        <f t="shared" si="288"/>
        <v>3.5999999999999942E-2</v>
      </c>
      <c r="V728" s="4">
        <f t="shared" si="280"/>
        <v>21.32</v>
      </c>
      <c r="W728" s="4">
        <f t="shared" si="281"/>
        <v>21.41</v>
      </c>
      <c r="X728" s="4">
        <f t="shared" si="282"/>
        <v>21.26</v>
      </c>
      <c r="Y728" s="4">
        <f t="shared" si="289"/>
        <v>0.14999999999999858</v>
      </c>
      <c r="Z728" s="2">
        <f>ROW()</f>
        <v>728</v>
      </c>
      <c r="AA728" t="b">
        <f t="shared" si="290"/>
        <v>1</v>
      </c>
      <c r="AB728" s="4">
        <f t="shared" si="283"/>
        <v>21.34</v>
      </c>
      <c r="AC728" s="4" t="e">
        <f t="shared" si="291"/>
        <v>#N/A</v>
      </c>
      <c r="AD728" t="b">
        <f t="shared" si="292"/>
        <v>1</v>
      </c>
      <c r="AE728" s="2">
        <v>2</v>
      </c>
      <c r="AF728" s="4">
        <f t="shared" si="293"/>
        <v>-7.4999999999999289E-2</v>
      </c>
      <c r="AG728" s="4">
        <f t="shared" si="294"/>
        <v>7.4999999999999289E-2</v>
      </c>
      <c r="AH728" s="4">
        <f t="shared" si="299"/>
        <v>9.1944444444444606E-2</v>
      </c>
      <c r="AI728" s="4" t="e">
        <f t="shared" si="295"/>
        <v>#N/A</v>
      </c>
      <c r="AJ728" s="2" t="str">
        <f t="shared" si="296"/>
        <v>August</v>
      </c>
      <c r="AK728" s="2" t="str">
        <f t="shared" si="297"/>
        <v>05</v>
      </c>
      <c r="AL728" s="81">
        <f t="shared" si="298"/>
        <v>5.3195833333333331</v>
      </c>
      <c r="AM728" s="81">
        <f>IF(AJ728='1Month'!$A$3,AL728,NA())</f>
        <v>5.3195833333333331</v>
      </c>
    </row>
    <row r="729" spans="1:39">
      <c r="A729" s="76">
        <v>43317</v>
      </c>
      <c r="B729" s="67">
        <v>0.3230555555555556</v>
      </c>
      <c r="C729" s="77">
        <v>43317</v>
      </c>
      <c r="D729" s="67">
        <v>3.138888888888889E-2</v>
      </c>
      <c r="E729" s="68">
        <v>16.7</v>
      </c>
      <c r="F729" s="68">
        <v>4.9400000000000004</v>
      </c>
      <c r="G729" s="69">
        <v>21.41</v>
      </c>
      <c r="H729" s="69">
        <v>1</v>
      </c>
      <c r="I729" s="69">
        <v>-96.8</v>
      </c>
      <c r="J729" s="69">
        <v>7.1210000000000004</v>
      </c>
      <c r="K729" s="70">
        <v>44.1</v>
      </c>
      <c r="L729" s="4">
        <f t="shared" si="275"/>
        <v>21.3</v>
      </c>
      <c r="M729" s="80">
        <f t="shared" si="276"/>
        <v>43317.323055555556</v>
      </c>
      <c r="N729">
        <f t="shared" si="277"/>
        <v>2458335.5</v>
      </c>
      <c r="O729">
        <f t="shared" si="278"/>
        <v>7.7533333333333339</v>
      </c>
      <c r="P729">
        <f t="shared" si="284"/>
        <v>0.18591375770020535</v>
      </c>
      <c r="Q729">
        <f t="shared" si="285"/>
        <v>460.67449925782302</v>
      </c>
      <c r="R729">
        <f t="shared" si="286"/>
        <v>4.6744992578230153</v>
      </c>
      <c r="S729" s="10">
        <f t="shared" si="279"/>
        <v>21.237303657823016</v>
      </c>
      <c r="T729" s="4">
        <f t="shared" si="287"/>
        <v>21.284000000000002</v>
      </c>
      <c r="U729" s="4">
        <f t="shared" si="288"/>
        <v>2.879999999999967E-2</v>
      </c>
      <c r="V729" s="4">
        <f t="shared" si="280"/>
        <v>21.29</v>
      </c>
      <c r="W729" s="4">
        <f t="shared" si="281"/>
        <v>21.37</v>
      </c>
      <c r="X729" s="4">
        <f t="shared" si="282"/>
        <v>21.240000000000002</v>
      </c>
      <c r="Y729" s="4">
        <f t="shared" si="289"/>
        <v>0.12999999999999901</v>
      </c>
      <c r="Z729" s="2">
        <f>ROW()</f>
        <v>729</v>
      </c>
      <c r="AA729" t="b">
        <f t="shared" si="290"/>
        <v>1</v>
      </c>
      <c r="AB729" s="4">
        <f t="shared" si="283"/>
        <v>21.3</v>
      </c>
      <c r="AC729" s="4" t="e">
        <f t="shared" si="291"/>
        <v>#N/A</v>
      </c>
      <c r="AD729" t="b">
        <f t="shared" si="292"/>
        <v>1</v>
      </c>
      <c r="AE729" s="2">
        <v>2</v>
      </c>
      <c r="AF729" s="4">
        <f t="shared" si="293"/>
        <v>-6.4999999999999503E-2</v>
      </c>
      <c r="AG729" s="4">
        <f t="shared" si="294"/>
        <v>6.4999999999999503E-2</v>
      </c>
      <c r="AH729" s="4">
        <f t="shared" si="299"/>
        <v>8.5555555555555898E-2</v>
      </c>
      <c r="AI729" s="4" t="e">
        <f t="shared" si="295"/>
        <v>#N/A</v>
      </c>
      <c r="AJ729" s="2" t="str">
        <f t="shared" si="296"/>
        <v>August</v>
      </c>
      <c r="AK729" s="2" t="str">
        <f t="shared" si="297"/>
        <v>05</v>
      </c>
      <c r="AL729" s="81">
        <f t="shared" si="298"/>
        <v>5.3230555555555554</v>
      </c>
      <c r="AM729" s="81">
        <f>IF(AJ729='1Month'!$A$3,AL729,NA())</f>
        <v>5.3230555555555554</v>
      </c>
    </row>
    <row r="730" spans="1:39">
      <c r="A730" s="76">
        <v>43317</v>
      </c>
      <c r="B730" s="67">
        <v>0.32651620370370371</v>
      </c>
      <c r="C730" s="77">
        <v>43317</v>
      </c>
      <c r="D730" s="67">
        <v>3.4849537037037033E-2</v>
      </c>
      <c r="E730" s="68">
        <v>16.7</v>
      </c>
      <c r="F730" s="68">
        <v>4.9400000000000004</v>
      </c>
      <c r="G730" s="69">
        <v>21.39</v>
      </c>
      <c r="H730" s="69">
        <v>1</v>
      </c>
      <c r="I730" s="69">
        <v>-96.9</v>
      </c>
      <c r="J730" s="69">
        <v>8.0950000000000006</v>
      </c>
      <c r="K730" s="70">
        <v>44</v>
      </c>
      <c r="L730" s="4">
        <f t="shared" si="275"/>
        <v>21.28</v>
      </c>
      <c r="M730" s="80">
        <f t="shared" si="276"/>
        <v>43317.326516203706</v>
      </c>
      <c r="N730">
        <f t="shared" si="277"/>
        <v>2458335.5</v>
      </c>
      <c r="O730">
        <f t="shared" si="278"/>
        <v>7.8363888888888891</v>
      </c>
      <c r="P730">
        <f t="shared" si="284"/>
        <v>0.18591375770020535</v>
      </c>
      <c r="Q730">
        <f t="shared" si="285"/>
        <v>460.75778221195657</v>
      </c>
      <c r="R730">
        <f t="shared" si="286"/>
        <v>4.7577822119565667</v>
      </c>
      <c r="S730" s="10">
        <f t="shared" si="279"/>
        <v>21.320586611956568</v>
      </c>
      <c r="T730" s="4">
        <f t="shared" si="287"/>
        <v>21.26</v>
      </c>
      <c r="U730" s="4">
        <f t="shared" si="288"/>
        <v>2.4000000000000198E-2</v>
      </c>
      <c r="V730" s="4">
        <f t="shared" si="280"/>
        <v>21.270000000000003</v>
      </c>
      <c r="W730" s="4">
        <f t="shared" si="281"/>
        <v>21.34</v>
      </c>
      <c r="X730" s="4">
        <f t="shared" si="282"/>
        <v>21.22</v>
      </c>
      <c r="Y730" s="4">
        <f t="shared" si="289"/>
        <v>0.12000000000000099</v>
      </c>
      <c r="Z730" s="2">
        <f>ROW()</f>
        <v>730</v>
      </c>
      <c r="AA730" t="b">
        <f t="shared" si="290"/>
        <v>1</v>
      </c>
      <c r="AB730" s="4">
        <f t="shared" si="283"/>
        <v>21.28</v>
      </c>
      <c r="AC730" s="4" t="e">
        <f t="shared" si="291"/>
        <v>#N/A</v>
      </c>
      <c r="AD730" t="b">
        <f t="shared" si="292"/>
        <v>1</v>
      </c>
      <c r="AE730" s="2">
        <v>2</v>
      </c>
      <c r="AF730" s="4">
        <f t="shared" si="293"/>
        <v>-6.0000000000000497E-2</v>
      </c>
      <c r="AG730" s="4">
        <f t="shared" si="294"/>
        <v>6.0000000000000497E-2</v>
      </c>
      <c r="AH730" s="4">
        <f t="shared" si="299"/>
        <v>7.5138888888888644E-2</v>
      </c>
      <c r="AI730" s="4" t="e">
        <f t="shared" si="295"/>
        <v>#N/A</v>
      </c>
      <c r="AJ730" s="2" t="str">
        <f t="shared" si="296"/>
        <v>August</v>
      </c>
      <c r="AK730" s="2" t="str">
        <f t="shared" si="297"/>
        <v>05</v>
      </c>
      <c r="AL730" s="81">
        <f t="shared" si="298"/>
        <v>5.3265162037037035</v>
      </c>
      <c r="AM730" s="81">
        <f>IF(AJ730='1Month'!$A$3,AL730,NA())</f>
        <v>5.3265162037037035</v>
      </c>
    </row>
    <row r="731" spans="1:39">
      <c r="A731" s="76">
        <v>43317</v>
      </c>
      <c r="B731" s="67">
        <v>0.32998842592592592</v>
      </c>
      <c r="C731" s="77">
        <v>43317</v>
      </c>
      <c r="D731" s="67">
        <v>3.8321759259259257E-2</v>
      </c>
      <c r="E731" s="68">
        <v>16.7</v>
      </c>
      <c r="F731" s="68">
        <v>4.9400000000000004</v>
      </c>
      <c r="G731" s="69">
        <v>21.37</v>
      </c>
      <c r="H731" s="69">
        <v>1</v>
      </c>
      <c r="I731" s="69">
        <v>-96.9</v>
      </c>
      <c r="J731" s="69">
        <v>9.0739999999999998</v>
      </c>
      <c r="K731" s="70">
        <v>44</v>
      </c>
      <c r="L731" s="4">
        <f t="shared" si="275"/>
        <v>21.26</v>
      </c>
      <c r="M731" s="80">
        <f t="shared" si="276"/>
        <v>43317.329988425925</v>
      </c>
      <c r="N731">
        <f t="shared" si="277"/>
        <v>2458335.5</v>
      </c>
      <c r="O731">
        <f t="shared" si="278"/>
        <v>7.9197222222222221</v>
      </c>
      <c r="P731">
        <f t="shared" si="284"/>
        <v>0.18591375770020535</v>
      </c>
      <c r="Q731">
        <f t="shared" si="285"/>
        <v>460.84134370439824</v>
      </c>
      <c r="R731">
        <f t="shared" si="286"/>
        <v>4.8413437043982412</v>
      </c>
      <c r="S731" s="10">
        <f t="shared" si="279"/>
        <v>21.404148104398242</v>
      </c>
      <c r="T731" s="4">
        <f t="shared" si="287"/>
        <v>21.240000000000002</v>
      </c>
      <c r="U731" s="4">
        <f t="shared" si="288"/>
        <v>2.4000000000000909E-2</v>
      </c>
      <c r="V731" s="4">
        <f t="shared" si="280"/>
        <v>21.25</v>
      </c>
      <c r="W731" s="4">
        <f t="shared" si="281"/>
        <v>21.3</v>
      </c>
      <c r="X731" s="4">
        <f t="shared" si="282"/>
        <v>21.2</v>
      </c>
      <c r="Y731" s="4">
        <f t="shared" si="289"/>
        <v>0.10000000000000142</v>
      </c>
      <c r="Z731" s="2">
        <f>ROW()</f>
        <v>731</v>
      </c>
      <c r="AA731" t="b">
        <f t="shared" si="290"/>
        <v>1</v>
      </c>
      <c r="AB731" s="4">
        <f t="shared" si="283"/>
        <v>21.26</v>
      </c>
      <c r="AC731" s="4" t="e">
        <f t="shared" si="291"/>
        <v>#N/A</v>
      </c>
      <c r="AD731" t="b">
        <f t="shared" si="292"/>
        <v>1</v>
      </c>
      <c r="AE731" s="2">
        <v>2</v>
      </c>
      <c r="AF731" s="4">
        <f t="shared" si="293"/>
        <v>-5.0000000000000711E-2</v>
      </c>
      <c r="AG731" s="4">
        <f t="shared" si="294"/>
        <v>5.0000000000000711E-2</v>
      </c>
      <c r="AH731" s="4">
        <f t="shared" si="299"/>
        <v>6.5972222222222321E-2</v>
      </c>
      <c r="AI731" s="4" t="e">
        <f t="shared" si="295"/>
        <v>#N/A</v>
      </c>
      <c r="AJ731" s="2" t="str">
        <f t="shared" si="296"/>
        <v>August</v>
      </c>
      <c r="AK731" s="2" t="str">
        <f t="shared" si="297"/>
        <v>05</v>
      </c>
      <c r="AL731" s="81">
        <f t="shared" si="298"/>
        <v>5.3299884259259258</v>
      </c>
      <c r="AM731" s="81">
        <f>IF(AJ731='1Month'!$A$3,AL731,NA())</f>
        <v>5.3299884259259258</v>
      </c>
    </row>
    <row r="732" spans="1:39">
      <c r="A732" s="76">
        <v>43317</v>
      </c>
      <c r="B732" s="67">
        <v>0.33346064814814813</v>
      </c>
      <c r="C732" s="77">
        <v>43317</v>
      </c>
      <c r="D732" s="67">
        <v>4.1793981481481481E-2</v>
      </c>
      <c r="E732" s="68">
        <v>16.7</v>
      </c>
      <c r="F732" s="68">
        <v>4.9400000000000004</v>
      </c>
      <c r="G732" s="69">
        <v>21.35</v>
      </c>
      <c r="H732" s="69">
        <v>1</v>
      </c>
      <c r="I732" s="69">
        <v>-96.9</v>
      </c>
      <c r="J732" s="69">
        <v>10.054</v>
      </c>
      <c r="K732" s="70">
        <v>44</v>
      </c>
      <c r="L732" s="4">
        <f t="shared" si="275"/>
        <v>21.240000000000002</v>
      </c>
      <c r="M732" s="80">
        <f t="shared" si="276"/>
        <v>43317.333460648151</v>
      </c>
      <c r="N732">
        <f t="shared" si="277"/>
        <v>2458335.5</v>
      </c>
      <c r="O732">
        <f t="shared" si="278"/>
        <v>8.0030555555555551</v>
      </c>
      <c r="P732">
        <f t="shared" si="284"/>
        <v>0.18591375770020535</v>
      </c>
      <c r="Q732">
        <f t="shared" si="285"/>
        <v>460.92490519683992</v>
      </c>
      <c r="R732">
        <f t="shared" si="286"/>
        <v>4.9249051968399158</v>
      </c>
      <c r="S732" s="10">
        <f t="shared" si="279"/>
        <v>21.487709596839917</v>
      </c>
      <c r="T732" s="4">
        <f t="shared" si="287"/>
        <v>21.22</v>
      </c>
      <c r="U732" s="4">
        <f t="shared" si="288"/>
        <v>2.4000000000000909E-2</v>
      </c>
      <c r="V732" s="4">
        <f t="shared" si="280"/>
        <v>21.23</v>
      </c>
      <c r="W732" s="4">
        <f t="shared" si="281"/>
        <v>21.28</v>
      </c>
      <c r="X732" s="4">
        <f t="shared" si="282"/>
        <v>21.18</v>
      </c>
      <c r="Y732" s="4">
        <f t="shared" si="289"/>
        <v>0.10000000000000142</v>
      </c>
      <c r="Z732" s="2">
        <f>ROW()</f>
        <v>732</v>
      </c>
      <c r="AA732" t="b">
        <f t="shared" si="290"/>
        <v>1</v>
      </c>
      <c r="AB732" s="4">
        <f t="shared" si="283"/>
        <v>21.240000000000002</v>
      </c>
      <c r="AC732" s="4" t="e">
        <f t="shared" si="291"/>
        <v>#N/A</v>
      </c>
      <c r="AD732" t="b">
        <f t="shared" si="292"/>
        <v>1</v>
      </c>
      <c r="AE732" s="2">
        <v>2</v>
      </c>
      <c r="AF732" s="4">
        <f t="shared" si="293"/>
        <v>-5.0000000000000711E-2</v>
      </c>
      <c r="AG732" s="4">
        <f t="shared" si="294"/>
        <v>5.0000000000000711E-2</v>
      </c>
      <c r="AH732" s="4">
        <f t="shared" si="299"/>
        <v>6.0833333333333961E-2</v>
      </c>
      <c r="AI732" s="4" t="e">
        <f t="shared" si="295"/>
        <v>#N/A</v>
      </c>
      <c r="AJ732" s="2" t="str">
        <f t="shared" si="296"/>
        <v>August</v>
      </c>
      <c r="AK732" s="2" t="str">
        <f t="shared" si="297"/>
        <v>05</v>
      </c>
      <c r="AL732" s="81">
        <f t="shared" si="298"/>
        <v>5.3334606481481481</v>
      </c>
      <c r="AM732" s="81">
        <f>IF(AJ732='1Month'!$A$3,AL732,NA())</f>
        <v>5.3334606481481481</v>
      </c>
    </row>
    <row r="733" spans="1:39">
      <c r="A733" s="76">
        <v>43317</v>
      </c>
      <c r="B733" s="67">
        <v>0.3369328703703704</v>
      </c>
      <c r="C733" s="77">
        <v>43317</v>
      </c>
      <c r="D733" s="67">
        <v>4.5266203703703704E-2</v>
      </c>
      <c r="E733" s="68">
        <v>16.7</v>
      </c>
      <c r="F733" s="68">
        <v>4.9400000000000004</v>
      </c>
      <c r="G733" s="69">
        <v>21.33</v>
      </c>
      <c r="H733" s="69">
        <v>1</v>
      </c>
      <c r="I733" s="69">
        <v>-97</v>
      </c>
      <c r="J733" s="69">
        <v>11.037000000000001</v>
      </c>
      <c r="K733" s="70">
        <v>43.9</v>
      </c>
      <c r="L733" s="4">
        <f t="shared" si="275"/>
        <v>21.22</v>
      </c>
      <c r="M733" s="80">
        <f t="shared" si="276"/>
        <v>43317.33693287037</v>
      </c>
      <c r="N733">
        <f t="shared" si="277"/>
        <v>2458335.5</v>
      </c>
      <c r="O733">
        <f t="shared" si="278"/>
        <v>8.0863888888888891</v>
      </c>
      <c r="P733">
        <f t="shared" si="284"/>
        <v>0.18591375770020535</v>
      </c>
      <c r="Q733">
        <f t="shared" si="285"/>
        <v>461.00846668928159</v>
      </c>
      <c r="R733">
        <f t="shared" si="286"/>
        <v>5.0084666892815903</v>
      </c>
      <c r="S733" s="10">
        <f t="shared" si="279"/>
        <v>21.571271089281591</v>
      </c>
      <c r="T733" s="4">
        <f t="shared" si="287"/>
        <v>21.202000000000002</v>
      </c>
      <c r="U733" s="4">
        <f t="shared" si="288"/>
        <v>2.2400000000000374E-2</v>
      </c>
      <c r="V733" s="4">
        <f t="shared" si="280"/>
        <v>21.21</v>
      </c>
      <c r="W733" s="4">
        <f t="shared" si="281"/>
        <v>21.26</v>
      </c>
      <c r="X733" s="4">
        <f t="shared" si="282"/>
        <v>21.17</v>
      </c>
      <c r="Y733" s="4">
        <f t="shared" si="289"/>
        <v>8.9999999999999858E-2</v>
      </c>
      <c r="Z733" s="2">
        <f>ROW()</f>
        <v>733</v>
      </c>
      <c r="AA733" t="b">
        <f t="shared" si="290"/>
        <v>1</v>
      </c>
      <c r="AB733" s="4">
        <f t="shared" si="283"/>
        <v>21.22</v>
      </c>
      <c r="AC733" s="4" t="e">
        <f t="shared" si="291"/>
        <v>#N/A</v>
      </c>
      <c r="AD733" t="b">
        <f t="shared" si="292"/>
        <v>1</v>
      </c>
      <c r="AE733" s="2">
        <v>2</v>
      </c>
      <c r="AF733" s="4">
        <f t="shared" si="293"/>
        <v>-4.4999999999999929E-2</v>
      </c>
      <c r="AG733" s="4">
        <f t="shared" si="294"/>
        <v>4.4999999999999929E-2</v>
      </c>
      <c r="AH733" s="4">
        <f t="shared" si="299"/>
        <v>5.5833333333333769E-2</v>
      </c>
      <c r="AI733" s="4" t="e">
        <f t="shared" si="295"/>
        <v>#N/A</v>
      </c>
      <c r="AJ733" s="2" t="str">
        <f t="shared" si="296"/>
        <v>August</v>
      </c>
      <c r="AK733" s="2" t="str">
        <f t="shared" si="297"/>
        <v>05</v>
      </c>
      <c r="AL733" s="81">
        <f t="shared" si="298"/>
        <v>5.3369328703703705</v>
      </c>
      <c r="AM733" s="81">
        <f>IF(AJ733='1Month'!$A$3,AL733,NA())</f>
        <v>5.3369328703703705</v>
      </c>
    </row>
    <row r="734" spans="1:39">
      <c r="A734" s="76">
        <v>43317</v>
      </c>
      <c r="B734" s="67">
        <v>0.34039351851851851</v>
      </c>
      <c r="C734" s="77">
        <v>43317</v>
      </c>
      <c r="D734" s="67">
        <v>4.8726851851851855E-2</v>
      </c>
      <c r="E734" s="68">
        <v>17</v>
      </c>
      <c r="F734" s="68">
        <v>4.9400000000000004</v>
      </c>
      <c r="G734" s="69">
        <v>21.31</v>
      </c>
      <c r="H734" s="69">
        <v>1</v>
      </c>
      <c r="I734" s="69">
        <v>-97</v>
      </c>
      <c r="J734" s="69">
        <v>12.016999999999999</v>
      </c>
      <c r="K734" s="70">
        <v>43.9</v>
      </c>
      <c r="L734" s="4">
        <f t="shared" si="275"/>
        <v>21.2</v>
      </c>
      <c r="M734" s="80">
        <f t="shared" si="276"/>
        <v>43317.34039351852</v>
      </c>
      <c r="N734">
        <f t="shared" si="277"/>
        <v>2458335.5</v>
      </c>
      <c r="O734">
        <f t="shared" si="278"/>
        <v>8.1694444444444443</v>
      </c>
      <c r="P734">
        <f t="shared" si="284"/>
        <v>0.18591375770020535</v>
      </c>
      <c r="Q734">
        <f t="shared" si="285"/>
        <v>461.09174964341508</v>
      </c>
      <c r="R734">
        <f t="shared" si="286"/>
        <v>5.0917496434150848</v>
      </c>
      <c r="S734" s="10">
        <f t="shared" si="279"/>
        <v>21.654554043415086</v>
      </c>
      <c r="T734" s="4">
        <f t="shared" si="287"/>
        <v>21.186</v>
      </c>
      <c r="U734" s="4">
        <f t="shared" si="288"/>
        <v>1.9199999999999308E-2</v>
      </c>
      <c r="V734" s="4">
        <f t="shared" si="280"/>
        <v>21.189999999999998</v>
      </c>
      <c r="W734" s="4">
        <f t="shared" si="281"/>
        <v>21.240000000000002</v>
      </c>
      <c r="X734" s="4">
        <f t="shared" si="282"/>
        <v>21.16</v>
      </c>
      <c r="Y734" s="4">
        <f t="shared" si="289"/>
        <v>8.0000000000001847E-2</v>
      </c>
      <c r="Z734" s="2">
        <f>ROW()</f>
        <v>734</v>
      </c>
      <c r="AA734" t="b">
        <f t="shared" si="290"/>
        <v>1</v>
      </c>
      <c r="AB734" s="4">
        <f t="shared" si="283"/>
        <v>21.2</v>
      </c>
      <c r="AC734" s="4" t="e">
        <f t="shared" si="291"/>
        <v>#N/A</v>
      </c>
      <c r="AD734" t="b">
        <f t="shared" si="292"/>
        <v>1</v>
      </c>
      <c r="AE734" s="2">
        <v>2</v>
      </c>
      <c r="AF734" s="4">
        <f t="shared" si="293"/>
        <v>-4.0000000000000924E-2</v>
      </c>
      <c r="AG734" s="4">
        <f t="shared" si="294"/>
        <v>4.0000000000000924E-2</v>
      </c>
      <c r="AH734" s="4">
        <f t="shared" si="299"/>
        <v>5.1666666666667048E-2</v>
      </c>
      <c r="AI734" s="4" t="e">
        <f t="shared" si="295"/>
        <v>#N/A</v>
      </c>
      <c r="AJ734" s="2" t="str">
        <f t="shared" si="296"/>
        <v>August</v>
      </c>
      <c r="AK734" s="2" t="str">
        <f t="shared" si="297"/>
        <v>05</v>
      </c>
      <c r="AL734" s="81">
        <f t="shared" si="298"/>
        <v>5.3403935185185185</v>
      </c>
      <c r="AM734" s="81">
        <f>IF(AJ734='1Month'!$A$3,AL734,NA())</f>
        <v>5.3403935185185185</v>
      </c>
    </row>
    <row r="735" spans="1:39">
      <c r="A735" s="76">
        <v>43317</v>
      </c>
      <c r="B735" s="67">
        <v>0.34386574074074078</v>
      </c>
      <c r="C735" s="77">
        <v>43317</v>
      </c>
      <c r="D735" s="67">
        <v>5.2199074074074071E-2</v>
      </c>
      <c r="E735" s="68">
        <v>16.7</v>
      </c>
      <c r="F735" s="68">
        <v>4.9400000000000004</v>
      </c>
      <c r="G735" s="69">
        <v>21.29</v>
      </c>
      <c r="H735" s="69">
        <v>1</v>
      </c>
      <c r="I735" s="69">
        <v>-97.1</v>
      </c>
      <c r="J735" s="69">
        <v>13.002000000000001</v>
      </c>
      <c r="K735" s="70">
        <v>43.8</v>
      </c>
      <c r="L735" s="4">
        <f t="shared" si="275"/>
        <v>21.18</v>
      </c>
      <c r="M735" s="80">
        <f t="shared" si="276"/>
        <v>43317.343865740739</v>
      </c>
      <c r="N735">
        <f t="shared" si="277"/>
        <v>2458335.5</v>
      </c>
      <c r="O735">
        <f t="shared" si="278"/>
        <v>8.2527777777777782</v>
      </c>
      <c r="P735">
        <f t="shared" si="284"/>
        <v>0.18591375770020535</v>
      </c>
      <c r="Q735">
        <f t="shared" si="285"/>
        <v>461.17531113585676</v>
      </c>
      <c r="R735">
        <f t="shared" si="286"/>
        <v>5.1753111358567594</v>
      </c>
      <c r="S735" s="10">
        <f t="shared" si="279"/>
        <v>21.73811553585676</v>
      </c>
      <c r="T735" s="4">
        <f t="shared" si="287"/>
        <v>21.167999999999999</v>
      </c>
      <c r="U735" s="4">
        <f t="shared" si="288"/>
        <v>1.8400000000000461E-2</v>
      </c>
      <c r="V735" s="4">
        <f t="shared" si="280"/>
        <v>21.175000000000001</v>
      </c>
      <c r="W735" s="4">
        <f t="shared" si="281"/>
        <v>21.22</v>
      </c>
      <c r="X735" s="4">
        <f t="shared" si="282"/>
        <v>21.13</v>
      </c>
      <c r="Y735" s="4">
        <f t="shared" si="289"/>
        <v>8.9999999999999858E-2</v>
      </c>
      <c r="Z735" s="2">
        <f>ROW()</f>
        <v>735</v>
      </c>
      <c r="AA735" t="b">
        <f t="shared" si="290"/>
        <v>1</v>
      </c>
      <c r="AB735" s="4">
        <f t="shared" si="283"/>
        <v>21.18</v>
      </c>
      <c r="AC735" s="4" t="e">
        <f t="shared" si="291"/>
        <v>#N/A</v>
      </c>
      <c r="AD735" t="b">
        <f t="shared" si="292"/>
        <v>1</v>
      </c>
      <c r="AE735" s="2">
        <v>2</v>
      </c>
      <c r="AF735" s="4">
        <f t="shared" si="293"/>
        <v>-4.4999999999999929E-2</v>
      </c>
      <c r="AG735" s="4">
        <f t="shared" si="294"/>
        <v>4.4999999999999929E-2</v>
      </c>
      <c r="AH735" s="4">
        <f t="shared" si="299"/>
        <v>4.7916666666667197E-2</v>
      </c>
      <c r="AI735" s="4" t="e">
        <f t="shared" si="295"/>
        <v>#N/A</v>
      </c>
      <c r="AJ735" s="2" t="str">
        <f t="shared" si="296"/>
        <v>August</v>
      </c>
      <c r="AK735" s="2" t="str">
        <f t="shared" si="297"/>
        <v>05</v>
      </c>
      <c r="AL735" s="81">
        <f t="shared" si="298"/>
        <v>5.3438657407407408</v>
      </c>
      <c r="AM735" s="81">
        <f>IF(AJ735='1Month'!$A$3,AL735,NA())</f>
        <v>5.3438657407407408</v>
      </c>
    </row>
    <row r="736" spans="1:39">
      <c r="A736" s="76">
        <v>43317</v>
      </c>
      <c r="B736" s="67">
        <v>0.34733796296296293</v>
      </c>
      <c r="C736" s="77">
        <v>43317</v>
      </c>
      <c r="D736" s="67">
        <v>5.5671296296296302E-2</v>
      </c>
      <c r="E736" s="68">
        <v>16.7</v>
      </c>
      <c r="F736" s="68">
        <v>4.9400000000000004</v>
      </c>
      <c r="G736" s="69">
        <v>21.28</v>
      </c>
      <c r="H736" s="69">
        <v>1</v>
      </c>
      <c r="I736" s="69">
        <v>-97.1</v>
      </c>
      <c r="J736" s="69">
        <v>13.989000000000001</v>
      </c>
      <c r="K736" s="70">
        <v>43.8</v>
      </c>
      <c r="L736" s="4">
        <f t="shared" si="275"/>
        <v>21.17</v>
      </c>
      <c r="M736" s="80">
        <f t="shared" si="276"/>
        <v>43317.347337962965</v>
      </c>
      <c r="N736">
        <f t="shared" si="277"/>
        <v>2458335.5</v>
      </c>
      <c r="O736">
        <f t="shared" si="278"/>
        <v>8.3361111111111104</v>
      </c>
      <c r="P736">
        <f t="shared" si="284"/>
        <v>0.18591375770020535</v>
      </c>
      <c r="Q736">
        <f t="shared" si="285"/>
        <v>461.25887262829843</v>
      </c>
      <c r="R736">
        <f t="shared" si="286"/>
        <v>5.2588726282984339</v>
      </c>
      <c r="S736" s="10">
        <f t="shared" si="279"/>
        <v>21.821677028298435</v>
      </c>
      <c r="T736" s="4">
        <f t="shared" si="287"/>
        <v>21.154</v>
      </c>
      <c r="U736" s="4">
        <f t="shared" si="288"/>
        <v>1.9200000000000727E-2</v>
      </c>
      <c r="V736" s="4">
        <f t="shared" si="280"/>
        <v>21.164999999999999</v>
      </c>
      <c r="W736" s="4">
        <f t="shared" si="281"/>
        <v>21.2</v>
      </c>
      <c r="X736" s="4">
        <f t="shared" si="282"/>
        <v>21.13</v>
      </c>
      <c r="Y736" s="4">
        <f t="shared" si="289"/>
        <v>7.0000000000000284E-2</v>
      </c>
      <c r="Z736" s="2">
        <f>ROW()</f>
        <v>736</v>
      </c>
      <c r="AA736" t="b">
        <f t="shared" si="290"/>
        <v>1</v>
      </c>
      <c r="AB736" s="4">
        <f t="shared" si="283"/>
        <v>21.17</v>
      </c>
      <c r="AC736" s="4" t="e">
        <f t="shared" si="291"/>
        <v>#N/A</v>
      </c>
      <c r="AD736" t="b">
        <f t="shared" si="292"/>
        <v>1</v>
      </c>
      <c r="AE736" s="2">
        <v>2</v>
      </c>
      <c r="AF736" s="4">
        <f t="shared" si="293"/>
        <v>-3.5000000000000142E-2</v>
      </c>
      <c r="AG736" s="4">
        <f t="shared" si="294"/>
        <v>3.5000000000000142E-2</v>
      </c>
      <c r="AH736" s="4">
        <f t="shared" si="299"/>
        <v>4.4166666666667055E-2</v>
      </c>
      <c r="AI736" s="4" t="e">
        <f t="shared" si="295"/>
        <v>#N/A</v>
      </c>
      <c r="AJ736" s="2" t="str">
        <f t="shared" si="296"/>
        <v>August</v>
      </c>
      <c r="AK736" s="2" t="str">
        <f t="shared" si="297"/>
        <v>05</v>
      </c>
      <c r="AL736" s="81">
        <f t="shared" si="298"/>
        <v>5.3473379629629632</v>
      </c>
      <c r="AM736" s="81">
        <f>IF(AJ736='1Month'!$A$3,AL736,NA())</f>
        <v>5.3473379629629632</v>
      </c>
    </row>
    <row r="737" spans="1:39">
      <c r="A737" s="76">
        <v>43317</v>
      </c>
      <c r="B737" s="67">
        <v>0.3508101851851852</v>
      </c>
      <c r="C737" s="77">
        <v>43317</v>
      </c>
      <c r="D737" s="67">
        <v>5.9143518518518519E-2</v>
      </c>
      <c r="E737" s="68">
        <v>16.7</v>
      </c>
      <c r="F737" s="68">
        <v>4.9400000000000004</v>
      </c>
      <c r="G737" s="69">
        <v>21.27</v>
      </c>
      <c r="H737" s="69">
        <v>1</v>
      </c>
      <c r="I737" s="69">
        <v>-97.2</v>
      </c>
      <c r="J737" s="69">
        <v>14.977</v>
      </c>
      <c r="K737" s="70">
        <v>43.8</v>
      </c>
      <c r="L737" s="4">
        <f t="shared" si="275"/>
        <v>21.16</v>
      </c>
      <c r="M737" s="80">
        <f t="shared" si="276"/>
        <v>43317.350810185184</v>
      </c>
      <c r="N737">
        <f t="shared" si="277"/>
        <v>2458335.5</v>
      </c>
      <c r="O737">
        <f t="shared" si="278"/>
        <v>8.4194444444444443</v>
      </c>
      <c r="P737">
        <f t="shared" si="284"/>
        <v>0.18591375770020535</v>
      </c>
      <c r="Q737">
        <f t="shared" si="285"/>
        <v>461.34243412074011</v>
      </c>
      <c r="R737">
        <f t="shared" si="286"/>
        <v>5.3424341207401085</v>
      </c>
      <c r="S737" s="10">
        <f t="shared" si="279"/>
        <v>21.905238520740109</v>
      </c>
      <c r="T737" s="4">
        <f t="shared" si="287"/>
        <v>21.139999999999997</v>
      </c>
      <c r="U737" s="4">
        <f t="shared" si="288"/>
        <v>2.0000000000000285E-2</v>
      </c>
      <c r="V737" s="4">
        <f t="shared" si="280"/>
        <v>21.145</v>
      </c>
      <c r="W737" s="4">
        <f t="shared" si="281"/>
        <v>21.18</v>
      </c>
      <c r="X737" s="4">
        <f t="shared" si="282"/>
        <v>21.11</v>
      </c>
      <c r="Y737" s="4">
        <f t="shared" si="289"/>
        <v>7.0000000000000284E-2</v>
      </c>
      <c r="Z737" s="2">
        <f>ROW()</f>
        <v>737</v>
      </c>
      <c r="AA737" t="b">
        <f t="shared" si="290"/>
        <v>1</v>
      </c>
      <c r="AB737" s="4">
        <f t="shared" si="283"/>
        <v>21.16</v>
      </c>
      <c r="AC737" s="4" t="e">
        <f t="shared" si="291"/>
        <v>#N/A</v>
      </c>
      <c r="AD737" t="b">
        <f t="shared" si="292"/>
        <v>1</v>
      </c>
      <c r="AE737" s="2">
        <v>2</v>
      </c>
      <c r="AF737" s="4">
        <f t="shared" si="293"/>
        <v>-3.5000000000000142E-2</v>
      </c>
      <c r="AG737" s="4">
        <f t="shared" si="294"/>
        <v>3.5000000000000142E-2</v>
      </c>
      <c r="AH737" s="4">
        <f t="shared" si="299"/>
        <v>4.1666666666666963E-2</v>
      </c>
      <c r="AI737" s="4" t="e">
        <f t="shared" si="295"/>
        <v>#N/A</v>
      </c>
      <c r="AJ737" s="2" t="str">
        <f t="shared" si="296"/>
        <v>August</v>
      </c>
      <c r="AK737" s="2" t="str">
        <f t="shared" si="297"/>
        <v>05</v>
      </c>
      <c r="AL737" s="81">
        <f t="shared" si="298"/>
        <v>5.3508101851851855</v>
      </c>
      <c r="AM737" s="81">
        <f>IF(AJ737='1Month'!$A$3,AL737,NA())</f>
        <v>5.3508101851851855</v>
      </c>
    </row>
    <row r="738" spans="1:39">
      <c r="A738" s="76">
        <v>43317</v>
      </c>
      <c r="B738" s="67">
        <v>0.35428240740740741</v>
      </c>
      <c r="C738" s="77">
        <v>43317</v>
      </c>
      <c r="D738" s="67">
        <v>6.2615740740740736E-2</v>
      </c>
      <c r="E738" s="68">
        <v>16.7</v>
      </c>
      <c r="F738" s="68">
        <v>4.9400000000000004</v>
      </c>
      <c r="G738" s="69">
        <v>21.24</v>
      </c>
      <c r="H738" s="69">
        <v>1</v>
      </c>
      <c r="I738" s="69">
        <v>-97.2</v>
      </c>
      <c r="J738" s="69">
        <v>15.965</v>
      </c>
      <c r="K738" s="70">
        <v>43.7</v>
      </c>
      <c r="L738" s="4">
        <f t="shared" si="275"/>
        <v>21.13</v>
      </c>
      <c r="M738" s="80">
        <f t="shared" si="276"/>
        <v>43317.35428240741</v>
      </c>
      <c r="N738">
        <f t="shared" si="277"/>
        <v>2458335.5</v>
      </c>
      <c r="O738">
        <f t="shared" si="278"/>
        <v>8.5027777777777782</v>
      </c>
      <c r="P738">
        <f t="shared" si="284"/>
        <v>0.18591375770020535</v>
      </c>
      <c r="Q738">
        <f t="shared" si="285"/>
        <v>461.42599561318178</v>
      </c>
      <c r="R738">
        <f t="shared" si="286"/>
        <v>5.425995613181783</v>
      </c>
      <c r="S738" s="10">
        <f t="shared" si="279"/>
        <v>21.988800013181784</v>
      </c>
      <c r="T738" s="4">
        <f t="shared" si="287"/>
        <v>21.128</v>
      </c>
      <c r="U738" s="4">
        <f t="shared" si="288"/>
        <v>1.4399999999999835E-2</v>
      </c>
      <c r="V738" s="4">
        <f t="shared" si="280"/>
        <v>21.13</v>
      </c>
      <c r="W738" s="4">
        <f t="shared" si="281"/>
        <v>21.17</v>
      </c>
      <c r="X738" s="4">
        <f t="shared" si="282"/>
        <v>21.11</v>
      </c>
      <c r="Y738" s="4">
        <f t="shared" si="289"/>
        <v>6.0000000000002274E-2</v>
      </c>
      <c r="Z738" s="2">
        <f>ROW()</f>
        <v>738</v>
      </c>
      <c r="AA738" t="b">
        <f t="shared" si="290"/>
        <v>1</v>
      </c>
      <c r="AB738" s="4">
        <f t="shared" si="283"/>
        <v>21.13</v>
      </c>
      <c r="AC738" s="4" t="e">
        <f t="shared" si="291"/>
        <v>#N/A</v>
      </c>
      <c r="AD738" t="b">
        <f t="shared" si="292"/>
        <v>1</v>
      </c>
      <c r="AE738" s="2">
        <v>2</v>
      </c>
      <c r="AF738" s="4">
        <f t="shared" si="293"/>
        <v>-3.0000000000001137E-2</v>
      </c>
      <c r="AG738" s="4">
        <f t="shared" si="294"/>
        <v>3.0000000000001137E-2</v>
      </c>
      <c r="AH738" s="4">
        <f t="shared" si="299"/>
        <v>3.9027777777778105E-2</v>
      </c>
      <c r="AI738" s="4" t="e">
        <f t="shared" si="295"/>
        <v>#N/A</v>
      </c>
      <c r="AJ738" s="2" t="str">
        <f t="shared" si="296"/>
        <v>August</v>
      </c>
      <c r="AK738" s="2" t="str">
        <f t="shared" si="297"/>
        <v>05</v>
      </c>
      <c r="AL738" s="81">
        <f t="shared" si="298"/>
        <v>5.3542824074074078</v>
      </c>
      <c r="AM738" s="81">
        <f>IF(AJ738='1Month'!$A$3,AL738,NA())</f>
        <v>5.3542824074074078</v>
      </c>
    </row>
    <row r="739" spans="1:39">
      <c r="A739" s="76">
        <v>43317</v>
      </c>
      <c r="B739" s="67">
        <v>0.35774305555555558</v>
      </c>
      <c r="C739" s="77">
        <v>43317</v>
      </c>
      <c r="D739" s="67">
        <v>6.6076388888888893E-2</v>
      </c>
      <c r="E739" s="68">
        <v>16.399999999999999</v>
      </c>
      <c r="F739" s="68">
        <v>4.9400000000000004</v>
      </c>
      <c r="G739" s="69">
        <v>21.24</v>
      </c>
      <c r="H739" s="69">
        <v>1</v>
      </c>
      <c r="I739" s="69">
        <v>-97.3</v>
      </c>
      <c r="J739" s="69">
        <v>16.951000000000001</v>
      </c>
      <c r="K739" s="70">
        <v>43.7</v>
      </c>
      <c r="L739" s="4">
        <f t="shared" si="275"/>
        <v>21.13</v>
      </c>
      <c r="M739" s="80">
        <f t="shared" si="276"/>
        <v>43317.357743055552</v>
      </c>
      <c r="N739">
        <f t="shared" si="277"/>
        <v>2458335.5</v>
      </c>
      <c r="O739">
        <f t="shared" si="278"/>
        <v>8.5858333333333334</v>
      </c>
      <c r="P739">
        <f t="shared" si="284"/>
        <v>0.18591375770020535</v>
      </c>
      <c r="Q739">
        <f t="shared" si="285"/>
        <v>461.50927856731528</v>
      </c>
      <c r="R739">
        <f t="shared" si="286"/>
        <v>5.5092785673152775</v>
      </c>
      <c r="S739" s="10">
        <f t="shared" si="279"/>
        <v>22.072082967315279</v>
      </c>
      <c r="T739" s="4">
        <f t="shared" si="287"/>
        <v>21.115999999999996</v>
      </c>
      <c r="U739" s="4">
        <f t="shared" si="288"/>
        <v>1.1199999999998766E-2</v>
      </c>
      <c r="V739" s="4">
        <f t="shared" si="280"/>
        <v>21.119999999999997</v>
      </c>
      <c r="W739" s="4">
        <f t="shared" si="281"/>
        <v>21.16</v>
      </c>
      <c r="X739" s="4">
        <f t="shared" si="282"/>
        <v>21.1</v>
      </c>
      <c r="Y739" s="4">
        <f t="shared" si="289"/>
        <v>5.9999999999998721E-2</v>
      </c>
      <c r="Z739" s="2">
        <f>ROW()</f>
        <v>739</v>
      </c>
      <c r="AA739" t="b">
        <f t="shared" si="290"/>
        <v>1</v>
      </c>
      <c r="AB739" s="4">
        <f t="shared" si="283"/>
        <v>21.13</v>
      </c>
      <c r="AC739" s="4" t="e">
        <f t="shared" si="291"/>
        <v>#N/A</v>
      </c>
      <c r="AD739" t="b">
        <f t="shared" si="292"/>
        <v>1</v>
      </c>
      <c r="AE739" s="2">
        <v>2</v>
      </c>
      <c r="AF739" s="4">
        <f t="shared" si="293"/>
        <v>-2.9999999999999361E-2</v>
      </c>
      <c r="AG739" s="4">
        <f t="shared" si="294"/>
        <v>2.9999999999999361E-2</v>
      </c>
      <c r="AH739" s="4">
        <f t="shared" si="299"/>
        <v>3.4999999999999844E-2</v>
      </c>
      <c r="AI739" s="4" t="e">
        <f t="shared" si="295"/>
        <v>#N/A</v>
      </c>
      <c r="AJ739" s="2" t="str">
        <f t="shared" si="296"/>
        <v>August</v>
      </c>
      <c r="AK739" s="2" t="str">
        <f t="shared" si="297"/>
        <v>05</v>
      </c>
      <c r="AL739" s="81">
        <f t="shared" si="298"/>
        <v>5.3577430555555559</v>
      </c>
      <c r="AM739" s="81">
        <f>IF(AJ739='1Month'!$A$3,AL739,NA())</f>
        <v>5.3577430555555559</v>
      </c>
    </row>
    <row r="740" spans="1:39">
      <c r="A740" s="76">
        <v>43317</v>
      </c>
      <c r="B740" s="67">
        <v>0.36121527777777779</v>
      </c>
      <c r="C740" s="77">
        <v>43317</v>
      </c>
      <c r="D740" s="67">
        <v>6.9548611111111117E-2</v>
      </c>
      <c r="E740" s="68">
        <v>16.399999999999999</v>
      </c>
      <c r="F740" s="68">
        <v>4.9400000000000004</v>
      </c>
      <c r="G740" s="69">
        <v>21.22</v>
      </c>
      <c r="H740" s="69">
        <v>1</v>
      </c>
      <c r="I740" s="69">
        <v>-97.3</v>
      </c>
      <c r="J740" s="69">
        <v>17.942</v>
      </c>
      <c r="K740" s="70">
        <v>43.6</v>
      </c>
      <c r="L740" s="4">
        <f t="shared" si="275"/>
        <v>21.11</v>
      </c>
      <c r="M740" s="80">
        <f t="shared" si="276"/>
        <v>43317.361215277779</v>
      </c>
      <c r="N740">
        <f t="shared" si="277"/>
        <v>2458335.5</v>
      </c>
      <c r="O740">
        <f t="shared" si="278"/>
        <v>8.6691666666666674</v>
      </c>
      <c r="P740">
        <f t="shared" si="284"/>
        <v>0.18591375770020535</v>
      </c>
      <c r="Q740">
        <f t="shared" si="285"/>
        <v>461.59284005975695</v>
      </c>
      <c r="R740">
        <f t="shared" si="286"/>
        <v>5.5928400597569521</v>
      </c>
      <c r="S740" s="10">
        <f t="shared" si="279"/>
        <v>22.155644459756953</v>
      </c>
      <c r="T740" s="4">
        <f t="shared" si="287"/>
        <v>21.107999999999997</v>
      </c>
      <c r="U740" s="4">
        <f t="shared" si="288"/>
        <v>1.039999999999992E-2</v>
      </c>
      <c r="V740" s="4">
        <f t="shared" si="280"/>
        <v>21.11</v>
      </c>
      <c r="W740" s="4">
        <f t="shared" si="281"/>
        <v>21.13</v>
      </c>
      <c r="X740" s="4">
        <f t="shared" si="282"/>
        <v>21.09</v>
      </c>
      <c r="Y740" s="4">
        <f t="shared" si="289"/>
        <v>3.9999999999999147E-2</v>
      </c>
      <c r="Z740" s="2">
        <f>ROW()</f>
        <v>740</v>
      </c>
      <c r="AA740" t="b">
        <f t="shared" si="290"/>
        <v>1</v>
      </c>
      <c r="AB740" s="4">
        <f t="shared" si="283"/>
        <v>21.11</v>
      </c>
      <c r="AC740" s="4" t="e">
        <f t="shared" si="291"/>
        <v>#N/A</v>
      </c>
      <c r="AD740" t="b">
        <f t="shared" si="292"/>
        <v>1</v>
      </c>
      <c r="AE740" s="2">
        <v>2</v>
      </c>
      <c r="AF740" s="4">
        <f t="shared" si="293"/>
        <v>-1.9999999999999574E-2</v>
      </c>
      <c r="AG740" s="4">
        <f t="shared" si="294"/>
        <v>1.9999999999999574E-2</v>
      </c>
      <c r="AH740" s="4">
        <f t="shared" si="299"/>
        <v>3.2499999999999453E-2</v>
      </c>
      <c r="AI740" s="4" t="e">
        <f t="shared" si="295"/>
        <v>#N/A</v>
      </c>
      <c r="AJ740" s="2" t="str">
        <f t="shared" si="296"/>
        <v>August</v>
      </c>
      <c r="AK740" s="2" t="str">
        <f t="shared" si="297"/>
        <v>05</v>
      </c>
      <c r="AL740" s="81">
        <f t="shared" si="298"/>
        <v>5.3612152777777782</v>
      </c>
      <c r="AM740" s="81">
        <f>IF(AJ740='1Month'!$A$3,AL740,NA())</f>
        <v>5.3612152777777782</v>
      </c>
    </row>
    <row r="741" spans="1:39">
      <c r="A741" s="76">
        <v>43317</v>
      </c>
      <c r="B741" s="67">
        <v>0.3646875</v>
      </c>
      <c r="C741" s="77">
        <v>43317</v>
      </c>
      <c r="D741" s="67">
        <v>7.3020833333333326E-2</v>
      </c>
      <c r="E741" s="68">
        <v>16.100000000000001</v>
      </c>
      <c r="F741" s="68">
        <v>4.9400000000000004</v>
      </c>
      <c r="G741" s="69">
        <v>21.22</v>
      </c>
      <c r="H741" s="69">
        <v>1</v>
      </c>
      <c r="I741" s="69">
        <v>-97.3</v>
      </c>
      <c r="J741" s="69">
        <v>18.933</v>
      </c>
      <c r="K741" s="70">
        <v>43.6</v>
      </c>
      <c r="L741" s="4">
        <f t="shared" si="275"/>
        <v>21.11</v>
      </c>
      <c r="M741" s="80">
        <f t="shared" si="276"/>
        <v>43317.364687499998</v>
      </c>
      <c r="N741">
        <f t="shared" si="277"/>
        <v>2458335.5</v>
      </c>
      <c r="O741">
        <f t="shared" si="278"/>
        <v>8.7524999999999995</v>
      </c>
      <c r="P741">
        <f t="shared" si="284"/>
        <v>0.18591375770020535</v>
      </c>
      <c r="Q741">
        <f t="shared" si="285"/>
        <v>461.67640155219863</v>
      </c>
      <c r="R741">
        <f t="shared" si="286"/>
        <v>5.6764015521986266</v>
      </c>
      <c r="S741" s="10">
        <f t="shared" si="279"/>
        <v>22.239205952198628</v>
      </c>
      <c r="T741" s="4">
        <f t="shared" si="287"/>
        <v>21.095999999999997</v>
      </c>
      <c r="U741" s="4">
        <f t="shared" si="288"/>
        <v>1.2800000000000722E-2</v>
      </c>
      <c r="V741" s="4">
        <f t="shared" si="280"/>
        <v>21.105</v>
      </c>
      <c r="W741" s="4">
        <f t="shared" si="281"/>
        <v>21.13</v>
      </c>
      <c r="X741" s="4">
        <f t="shared" si="282"/>
        <v>21.07</v>
      </c>
      <c r="Y741" s="4">
        <f t="shared" si="289"/>
        <v>5.9999999999998721E-2</v>
      </c>
      <c r="Z741" s="2">
        <f>ROW()</f>
        <v>741</v>
      </c>
      <c r="AA741" t="b">
        <f t="shared" si="290"/>
        <v>1</v>
      </c>
      <c r="AB741" s="4">
        <f t="shared" si="283"/>
        <v>21.11</v>
      </c>
      <c r="AC741" s="4" t="e">
        <f t="shared" si="291"/>
        <v>#N/A</v>
      </c>
      <c r="AD741" t="b">
        <f t="shared" si="292"/>
        <v>1</v>
      </c>
      <c r="AE741" s="2">
        <v>2</v>
      </c>
      <c r="AF741" s="4">
        <f t="shared" si="293"/>
        <v>-2.9999999999999361E-2</v>
      </c>
      <c r="AG741" s="4">
        <f t="shared" si="294"/>
        <v>2.9999999999999361E-2</v>
      </c>
      <c r="AH741" s="4">
        <f t="shared" si="299"/>
        <v>3.1666666666666288E-2</v>
      </c>
      <c r="AI741" s="4" t="e">
        <f t="shared" si="295"/>
        <v>#N/A</v>
      </c>
      <c r="AJ741" s="2" t="str">
        <f t="shared" si="296"/>
        <v>August</v>
      </c>
      <c r="AK741" s="2" t="str">
        <f t="shared" si="297"/>
        <v>05</v>
      </c>
      <c r="AL741" s="81">
        <f t="shared" si="298"/>
        <v>5.3646874999999996</v>
      </c>
      <c r="AM741" s="81">
        <f>IF(AJ741='1Month'!$A$3,AL741,NA())</f>
        <v>5.3646874999999996</v>
      </c>
    </row>
    <row r="742" spans="1:39">
      <c r="A742" s="76">
        <v>43317</v>
      </c>
      <c r="B742" s="67">
        <v>0.36815972222222221</v>
      </c>
      <c r="C742" s="77">
        <v>43317</v>
      </c>
      <c r="D742" s="67">
        <v>7.6493055555555564E-2</v>
      </c>
      <c r="E742" s="68">
        <v>16.100000000000001</v>
      </c>
      <c r="F742" s="68">
        <v>4.9400000000000004</v>
      </c>
      <c r="G742" s="69">
        <v>21.21</v>
      </c>
      <c r="H742" s="69">
        <v>1</v>
      </c>
      <c r="I742" s="69">
        <v>-97.4</v>
      </c>
      <c r="J742" s="69">
        <v>19.923999999999999</v>
      </c>
      <c r="K742" s="70">
        <v>43.6</v>
      </c>
      <c r="L742" s="4">
        <f t="shared" si="275"/>
        <v>21.1</v>
      </c>
      <c r="M742" s="80">
        <f t="shared" si="276"/>
        <v>43317.368159722224</v>
      </c>
      <c r="N742">
        <f t="shared" si="277"/>
        <v>2458335.5</v>
      </c>
      <c r="O742">
        <f t="shared" si="278"/>
        <v>8.8358333333333334</v>
      </c>
      <c r="P742">
        <f t="shared" si="284"/>
        <v>0.18591375770020535</v>
      </c>
      <c r="Q742">
        <f t="shared" si="285"/>
        <v>461.7599630446403</v>
      </c>
      <c r="R742">
        <f t="shared" si="286"/>
        <v>5.7599630446403012</v>
      </c>
      <c r="S742" s="10">
        <f t="shared" si="279"/>
        <v>22.322767444640302</v>
      </c>
      <c r="T742" s="4">
        <f t="shared" si="287"/>
        <v>21.088000000000001</v>
      </c>
      <c r="U742" s="4">
        <f t="shared" si="288"/>
        <v>1.4399999999999835E-2</v>
      </c>
      <c r="V742" s="4">
        <f t="shared" si="280"/>
        <v>21.094999999999999</v>
      </c>
      <c r="W742" s="4">
        <f t="shared" si="281"/>
        <v>21.11</v>
      </c>
      <c r="X742" s="4">
        <f t="shared" si="282"/>
        <v>21.07</v>
      </c>
      <c r="Y742" s="4">
        <f t="shared" si="289"/>
        <v>3.9999999999999147E-2</v>
      </c>
      <c r="Z742" s="2">
        <f>ROW()</f>
        <v>742</v>
      </c>
      <c r="AA742" t="b">
        <f t="shared" si="290"/>
        <v>1</v>
      </c>
      <c r="AB742" s="4">
        <f t="shared" si="283"/>
        <v>21.1</v>
      </c>
      <c r="AC742" s="4" t="e">
        <f t="shared" si="291"/>
        <v>#N/A</v>
      </c>
      <c r="AD742" t="b">
        <f t="shared" si="292"/>
        <v>1</v>
      </c>
      <c r="AE742" s="2">
        <v>2</v>
      </c>
      <c r="AF742" s="4">
        <f t="shared" si="293"/>
        <v>-1.9999999999999574E-2</v>
      </c>
      <c r="AG742" s="4">
        <f t="shared" si="294"/>
        <v>1.9999999999999574E-2</v>
      </c>
      <c r="AH742" s="4">
        <f t="shared" si="299"/>
        <v>3.0833333333333119E-2</v>
      </c>
      <c r="AI742" s="4" t="e">
        <f t="shared" si="295"/>
        <v>#N/A</v>
      </c>
      <c r="AJ742" s="2" t="str">
        <f t="shared" si="296"/>
        <v>August</v>
      </c>
      <c r="AK742" s="2" t="str">
        <f t="shared" si="297"/>
        <v>05</v>
      </c>
      <c r="AL742" s="81">
        <f t="shared" si="298"/>
        <v>5.3681597222222219</v>
      </c>
      <c r="AM742" s="81">
        <f>IF(AJ742='1Month'!$A$3,AL742,NA())</f>
        <v>5.3681597222222219</v>
      </c>
    </row>
    <row r="743" spans="1:39">
      <c r="A743" s="76">
        <v>43317</v>
      </c>
      <c r="B743" s="67">
        <v>0.37163194444444447</v>
      </c>
      <c r="C743" s="77">
        <v>43317</v>
      </c>
      <c r="D743" s="67">
        <v>7.9965277777777774E-2</v>
      </c>
      <c r="E743" s="68">
        <v>16.100000000000001</v>
      </c>
      <c r="F743" s="68">
        <v>4.9400000000000004</v>
      </c>
      <c r="G743" s="69">
        <v>21.2</v>
      </c>
      <c r="H743" s="69">
        <v>1</v>
      </c>
      <c r="I743" s="69">
        <v>-97.4</v>
      </c>
      <c r="J743" s="69">
        <v>20.916</v>
      </c>
      <c r="K743" s="70">
        <v>43.5</v>
      </c>
      <c r="L743" s="4">
        <f t="shared" si="275"/>
        <v>21.09</v>
      </c>
      <c r="M743" s="80">
        <f t="shared" si="276"/>
        <v>43317.371631944443</v>
      </c>
      <c r="N743">
        <f t="shared" si="277"/>
        <v>2458335.5</v>
      </c>
      <c r="O743">
        <f t="shared" si="278"/>
        <v>8.9191666666666674</v>
      </c>
      <c r="P743">
        <f t="shared" si="284"/>
        <v>0.18591375770020535</v>
      </c>
      <c r="Q743">
        <f t="shared" si="285"/>
        <v>461.84352453708198</v>
      </c>
      <c r="R743">
        <f t="shared" si="286"/>
        <v>5.8435245370819757</v>
      </c>
      <c r="S743" s="10">
        <f t="shared" si="279"/>
        <v>22.406328937081977</v>
      </c>
      <c r="T743" s="4">
        <f t="shared" si="287"/>
        <v>21.077999999999999</v>
      </c>
      <c r="U743" s="4">
        <f t="shared" si="288"/>
        <v>1.3599999999999567E-2</v>
      </c>
      <c r="V743" s="4">
        <f t="shared" si="280"/>
        <v>21.08</v>
      </c>
      <c r="W743" s="4">
        <f t="shared" si="281"/>
        <v>21.11</v>
      </c>
      <c r="X743" s="4">
        <f t="shared" si="282"/>
        <v>21.060000000000002</v>
      </c>
      <c r="Y743" s="4">
        <f t="shared" si="289"/>
        <v>4.9999999999997158E-2</v>
      </c>
      <c r="Z743" s="2">
        <f>ROW()</f>
        <v>743</v>
      </c>
      <c r="AA743" t="b">
        <f t="shared" si="290"/>
        <v>1</v>
      </c>
      <c r="AB743" s="4">
        <f t="shared" si="283"/>
        <v>21.09</v>
      </c>
      <c r="AC743" s="4" t="e">
        <f t="shared" si="291"/>
        <v>#N/A</v>
      </c>
      <c r="AD743" t="b">
        <f t="shared" si="292"/>
        <v>1</v>
      </c>
      <c r="AE743" s="2">
        <v>2</v>
      </c>
      <c r="AF743" s="4">
        <f t="shared" si="293"/>
        <v>-2.4999999999998579E-2</v>
      </c>
      <c r="AG743" s="4">
        <f t="shared" si="294"/>
        <v>2.4999999999998579E-2</v>
      </c>
      <c r="AH743" s="4">
        <f t="shared" si="299"/>
        <v>2.9999999999999655E-2</v>
      </c>
      <c r="AI743" s="4" t="e">
        <f t="shared" si="295"/>
        <v>#N/A</v>
      </c>
      <c r="AJ743" s="2" t="str">
        <f t="shared" si="296"/>
        <v>August</v>
      </c>
      <c r="AK743" s="2" t="str">
        <f t="shared" si="297"/>
        <v>05</v>
      </c>
      <c r="AL743" s="81">
        <f t="shared" si="298"/>
        <v>5.3716319444444443</v>
      </c>
      <c r="AM743" s="81">
        <f>IF(AJ743='1Month'!$A$3,AL743,NA())</f>
        <v>5.3716319444444443</v>
      </c>
    </row>
    <row r="744" spans="1:39">
      <c r="A744" s="76">
        <v>43317</v>
      </c>
      <c r="B744" s="67">
        <v>0.37510416666666663</v>
      </c>
      <c r="C744" s="77">
        <v>43317</v>
      </c>
      <c r="D744" s="67">
        <v>8.3437499999999998E-2</v>
      </c>
      <c r="E744" s="68">
        <v>15.7</v>
      </c>
      <c r="F744" s="68">
        <v>4.9400000000000004</v>
      </c>
      <c r="G744" s="69">
        <v>21.18</v>
      </c>
      <c r="H744" s="69">
        <v>1</v>
      </c>
      <c r="I744" s="69">
        <v>-97.5</v>
      </c>
      <c r="J744" s="69">
        <v>21.908000000000001</v>
      </c>
      <c r="K744" s="70">
        <v>43.5</v>
      </c>
      <c r="L744" s="4">
        <f t="shared" si="275"/>
        <v>21.07</v>
      </c>
      <c r="M744" s="80">
        <f t="shared" si="276"/>
        <v>43317.375104166669</v>
      </c>
      <c r="N744">
        <f t="shared" si="277"/>
        <v>2458335.5</v>
      </c>
      <c r="O744">
        <f t="shared" si="278"/>
        <v>9.0024999999999995</v>
      </c>
      <c r="P744">
        <f t="shared" si="284"/>
        <v>0.18591375770020535</v>
      </c>
      <c r="Q744">
        <f t="shared" si="285"/>
        <v>461.92708602952359</v>
      </c>
      <c r="R744">
        <f t="shared" si="286"/>
        <v>5.9270860295235934</v>
      </c>
      <c r="S744" s="10">
        <f t="shared" si="279"/>
        <v>22.489890429523594</v>
      </c>
      <c r="T744" s="4">
        <f t="shared" si="287"/>
        <v>21.065999999999995</v>
      </c>
      <c r="U744" s="4">
        <f t="shared" si="288"/>
        <v>1.2800000000000722E-2</v>
      </c>
      <c r="V744" s="4">
        <f t="shared" si="280"/>
        <v>21.07</v>
      </c>
      <c r="W744" s="4">
        <f t="shared" si="281"/>
        <v>21.1</v>
      </c>
      <c r="X744" s="4">
        <f t="shared" si="282"/>
        <v>21.04</v>
      </c>
      <c r="Y744" s="4">
        <f t="shared" si="289"/>
        <v>6.0000000000002274E-2</v>
      </c>
      <c r="Z744" s="2">
        <f>ROW()</f>
        <v>744</v>
      </c>
      <c r="AA744" t="b">
        <f t="shared" si="290"/>
        <v>1</v>
      </c>
      <c r="AB744" s="4">
        <f t="shared" si="283"/>
        <v>21.07</v>
      </c>
      <c r="AC744" s="4" t="e">
        <f t="shared" si="291"/>
        <v>#N/A</v>
      </c>
      <c r="AD744" t="b">
        <f t="shared" si="292"/>
        <v>1</v>
      </c>
      <c r="AE744" s="2">
        <v>2</v>
      </c>
      <c r="AF744" s="4">
        <f t="shared" si="293"/>
        <v>-3.0000000000001137E-2</v>
      </c>
      <c r="AG744" s="4">
        <f t="shared" si="294"/>
        <v>3.0000000000001137E-2</v>
      </c>
      <c r="AH744" s="4">
        <f t="shared" si="299"/>
        <v>3.0972222222221291E-2</v>
      </c>
      <c r="AI744" s="4" t="e">
        <f t="shared" si="295"/>
        <v>#N/A</v>
      </c>
      <c r="AJ744" s="2" t="str">
        <f t="shared" si="296"/>
        <v>August</v>
      </c>
      <c r="AK744" s="2" t="str">
        <f t="shared" si="297"/>
        <v>05</v>
      </c>
      <c r="AL744" s="81">
        <f t="shared" si="298"/>
        <v>5.3751041666666666</v>
      </c>
      <c r="AM744" s="81">
        <f>IF(AJ744='1Month'!$A$3,AL744,NA())</f>
        <v>5.3751041666666666</v>
      </c>
    </row>
    <row r="745" spans="1:39">
      <c r="A745" s="76">
        <v>43317</v>
      </c>
      <c r="B745" s="67">
        <v>0.37857638888888889</v>
      </c>
      <c r="C745" s="77">
        <v>43317</v>
      </c>
      <c r="D745" s="67">
        <v>8.6909722222222222E-2</v>
      </c>
      <c r="E745" s="68">
        <v>16.100000000000001</v>
      </c>
      <c r="F745" s="68">
        <v>4.9400000000000004</v>
      </c>
      <c r="G745" s="69">
        <v>21.18</v>
      </c>
      <c r="H745" s="69">
        <v>1</v>
      </c>
      <c r="I745" s="69">
        <v>-97.5</v>
      </c>
      <c r="J745" s="69">
        <v>22.9</v>
      </c>
      <c r="K745" s="70">
        <v>43.5</v>
      </c>
      <c r="L745" s="4">
        <f t="shared" si="275"/>
        <v>21.07</v>
      </c>
      <c r="M745" s="80">
        <f t="shared" si="276"/>
        <v>43317.378576388888</v>
      </c>
      <c r="N745">
        <f t="shared" si="277"/>
        <v>2458335.5</v>
      </c>
      <c r="O745">
        <f t="shared" si="278"/>
        <v>9.0858333333333334</v>
      </c>
      <c r="P745">
        <f t="shared" si="284"/>
        <v>0.18591375770020535</v>
      </c>
      <c r="Q745">
        <f t="shared" si="285"/>
        <v>462.01064752196527</v>
      </c>
      <c r="R745">
        <f t="shared" si="286"/>
        <v>6.010647521965268</v>
      </c>
      <c r="S745" s="10">
        <f t="shared" si="279"/>
        <v>22.573451921965269</v>
      </c>
      <c r="T745" s="4">
        <f t="shared" si="287"/>
        <v>21.056000000000001</v>
      </c>
      <c r="U745" s="4">
        <f t="shared" si="288"/>
        <v>1.2800000000000722E-2</v>
      </c>
      <c r="V745" s="4">
        <f t="shared" si="280"/>
        <v>21.065000000000001</v>
      </c>
      <c r="W745" s="4">
        <f t="shared" si="281"/>
        <v>21.09</v>
      </c>
      <c r="X745" s="4">
        <f t="shared" si="282"/>
        <v>21.04</v>
      </c>
      <c r="Y745" s="4">
        <f t="shared" si="289"/>
        <v>5.0000000000000711E-2</v>
      </c>
      <c r="Z745" s="2">
        <f>ROW()</f>
        <v>745</v>
      </c>
      <c r="AA745" t="b">
        <f t="shared" si="290"/>
        <v>1</v>
      </c>
      <c r="AB745" s="4">
        <f t="shared" si="283"/>
        <v>21.07</v>
      </c>
      <c r="AC745" s="4" t="e">
        <f t="shared" si="291"/>
        <v>#N/A</v>
      </c>
      <c r="AD745" t="b">
        <f t="shared" si="292"/>
        <v>1</v>
      </c>
      <c r="AE745" s="2">
        <v>2</v>
      </c>
      <c r="AF745" s="4">
        <f t="shared" si="293"/>
        <v>-2.5000000000000355E-2</v>
      </c>
      <c r="AG745" s="4">
        <f t="shared" si="294"/>
        <v>2.5000000000000355E-2</v>
      </c>
      <c r="AH745" s="4">
        <f t="shared" si="299"/>
        <v>3.3611111111111924E-2</v>
      </c>
      <c r="AI745" s="4" t="e">
        <f t="shared" si="295"/>
        <v>#N/A</v>
      </c>
      <c r="AJ745" s="2" t="str">
        <f t="shared" si="296"/>
        <v>August</v>
      </c>
      <c r="AK745" s="2" t="str">
        <f t="shared" si="297"/>
        <v>05</v>
      </c>
      <c r="AL745" s="81">
        <f t="shared" si="298"/>
        <v>5.3785763888888889</v>
      </c>
      <c r="AM745" s="81">
        <f>IF(AJ745='1Month'!$A$3,AL745,NA())</f>
        <v>5.3785763888888889</v>
      </c>
    </row>
    <row r="746" spans="1:39">
      <c r="A746" s="76">
        <v>43317</v>
      </c>
      <c r="B746" s="67">
        <v>0.38204861111111116</v>
      </c>
      <c r="C746" s="77">
        <v>43317</v>
      </c>
      <c r="D746" s="67">
        <v>9.0381944444444431E-2</v>
      </c>
      <c r="E746" s="68">
        <v>16.100000000000001</v>
      </c>
      <c r="F746" s="68">
        <v>4.9400000000000004</v>
      </c>
      <c r="G746" s="69">
        <v>21.17</v>
      </c>
      <c r="H746" s="69">
        <v>1</v>
      </c>
      <c r="I746" s="69">
        <v>-97.6</v>
      </c>
      <c r="J746" s="69">
        <v>23.893000000000001</v>
      </c>
      <c r="K746" s="70">
        <v>43.4</v>
      </c>
      <c r="L746" s="4">
        <f t="shared" si="275"/>
        <v>21.060000000000002</v>
      </c>
      <c r="M746" s="80">
        <f t="shared" si="276"/>
        <v>43317.382048611114</v>
      </c>
      <c r="N746">
        <f t="shared" si="277"/>
        <v>2458335.5</v>
      </c>
      <c r="O746">
        <f t="shared" si="278"/>
        <v>9.1691666666666674</v>
      </c>
      <c r="P746">
        <f t="shared" si="284"/>
        <v>0.18591375770020535</v>
      </c>
      <c r="Q746">
        <f t="shared" si="285"/>
        <v>462.09420901440694</v>
      </c>
      <c r="R746">
        <f t="shared" si="286"/>
        <v>6.0942090144069425</v>
      </c>
      <c r="S746" s="10">
        <f t="shared" si="279"/>
        <v>22.657013414406943</v>
      </c>
      <c r="T746" s="4">
        <f t="shared" si="287"/>
        <v>21.048000000000002</v>
      </c>
      <c r="U746" s="4">
        <f t="shared" si="288"/>
        <v>1.360000000000099E-2</v>
      </c>
      <c r="V746" s="4">
        <f t="shared" si="280"/>
        <v>21.05</v>
      </c>
      <c r="W746" s="4">
        <f t="shared" si="281"/>
        <v>21.07</v>
      </c>
      <c r="X746" s="4">
        <f t="shared" si="282"/>
        <v>21.03</v>
      </c>
      <c r="Y746" s="4">
        <f t="shared" si="289"/>
        <v>3.9999999999999147E-2</v>
      </c>
      <c r="Z746" s="2">
        <f>ROW()</f>
        <v>746</v>
      </c>
      <c r="AA746" t="b">
        <f t="shared" si="290"/>
        <v>1</v>
      </c>
      <c r="AB746" s="4">
        <f t="shared" si="283"/>
        <v>21.060000000000002</v>
      </c>
      <c r="AC746" s="4" t="e">
        <f t="shared" si="291"/>
        <v>#N/A</v>
      </c>
      <c r="AD746" t="b">
        <f t="shared" si="292"/>
        <v>1</v>
      </c>
      <c r="AE746" s="2">
        <v>2</v>
      </c>
      <c r="AF746" s="4">
        <f t="shared" si="293"/>
        <v>-1.9999999999999574E-2</v>
      </c>
      <c r="AG746" s="4">
        <f t="shared" si="294"/>
        <v>1.9999999999999574E-2</v>
      </c>
      <c r="AH746" s="4">
        <f t="shared" si="299"/>
        <v>3.5833333333333606E-2</v>
      </c>
      <c r="AI746" s="4" t="e">
        <f t="shared" si="295"/>
        <v>#N/A</v>
      </c>
      <c r="AJ746" s="2" t="str">
        <f t="shared" si="296"/>
        <v>August</v>
      </c>
      <c r="AK746" s="2" t="str">
        <f t="shared" si="297"/>
        <v>05</v>
      </c>
      <c r="AL746" s="81">
        <f t="shared" si="298"/>
        <v>5.3820486111111112</v>
      </c>
      <c r="AM746" s="81">
        <f>IF(AJ746='1Month'!$A$3,AL746,NA())</f>
        <v>5.3820486111111112</v>
      </c>
    </row>
    <row r="747" spans="1:39">
      <c r="A747" s="76">
        <v>43317</v>
      </c>
      <c r="B747" s="67">
        <v>0.38550925925925927</v>
      </c>
      <c r="C747" s="77">
        <v>43317</v>
      </c>
      <c r="D747" s="67">
        <v>9.3842592592592589E-2</v>
      </c>
      <c r="E747" s="68">
        <v>15.7</v>
      </c>
      <c r="F747" s="68">
        <v>4.9400000000000004</v>
      </c>
      <c r="G747" s="69">
        <v>21.15</v>
      </c>
      <c r="H747" s="69">
        <v>1</v>
      </c>
      <c r="I747" s="69">
        <v>-97.6</v>
      </c>
      <c r="J747" s="69">
        <v>24.881</v>
      </c>
      <c r="K747" s="70">
        <v>43.4</v>
      </c>
      <c r="L747" s="4">
        <f t="shared" si="275"/>
        <v>21.04</v>
      </c>
      <c r="M747" s="80">
        <f t="shared" si="276"/>
        <v>43317.385509259257</v>
      </c>
      <c r="N747">
        <f t="shared" si="277"/>
        <v>2458335.5</v>
      </c>
      <c r="O747">
        <f t="shared" si="278"/>
        <v>9.2522222222222226</v>
      </c>
      <c r="P747">
        <f t="shared" si="284"/>
        <v>0.18591375770020535</v>
      </c>
      <c r="Q747">
        <f t="shared" si="285"/>
        <v>462.17749196854049</v>
      </c>
      <c r="R747">
        <f t="shared" si="286"/>
        <v>6.1774919685404939</v>
      </c>
      <c r="S747" s="10">
        <f t="shared" si="279"/>
        <v>22.740296368540495</v>
      </c>
      <c r="T747" s="4">
        <f t="shared" si="287"/>
        <v>21.033999999999999</v>
      </c>
      <c r="U747" s="4">
        <f t="shared" si="288"/>
        <v>1.5200000000000102E-2</v>
      </c>
      <c r="V747" s="4">
        <f t="shared" si="280"/>
        <v>21.04</v>
      </c>
      <c r="W747" s="4">
        <f t="shared" si="281"/>
        <v>21.07</v>
      </c>
      <c r="X747" s="4">
        <f t="shared" si="282"/>
        <v>21</v>
      </c>
      <c r="Y747" s="4">
        <f t="shared" si="289"/>
        <v>7.0000000000000284E-2</v>
      </c>
      <c r="Z747" s="2">
        <f>ROW()</f>
        <v>747</v>
      </c>
      <c r="AA747" t="b">
        <f t="shared" si="290"/>
        <v>1</v>
      </c>
      <c r="AB747" s="4">
        <f t="shared" si="283"/>
        <v>21.04</v>
      </c>
      <c r="AC747" s="4" t="e">
        <f t="shared" si="291"/>
        <v>#N/A</v>
      </c>
      <c r="AD747" t="b">
        <f t="shared" si="292"/>
        <v>1</v>
      </c>
      <c r="AE747" s="2">
        <v>2</v>
      </c>
      <c r="AF747" s="4">
        <f t="shared" si="293"/>
        <v>-3.5000000000000142E-2</v>
      </c>
      <c r="AG747" s="4">
        <f t="shared" si="294"/>
        <v>3.5000000000000142E-2</v>
      </c>
      <c r="AH747" s="4">
        <f t="shared" si="299"/>
        <v>3.7499999999999943E-2</v>
      </c>
      <c r="AI747" s="4" t="e">
        <f t="shared" si="295"/>
        <v>#N/A</v>
      </c>
      <c r="AJ747" s="2" t="str">
        <f t="shared" si="296"/>
        <v>August</v>
      </c>
      <c r="AK747" s="2" t="str">
        <f t="shared" si="297"/>
        <v>05</v>
      </c>
      <c r="AL747" s="81">
        <f t="shared" si="298"/>
        <v>5.3855092592592593</v>
      </c>
      <c r="AM747" s="81">
        <f>IF(AJ747='1Month'!$A$3,AL747,NA())</f>
        <v>5.3855092592592593</v>
      </c>
    </row>
    <row r="748" spans="1:39">
      <c r="A748" s="76">
        <v>43317</v>
      </c>
      <c r="B748" s="67">
        <v>0.38898148148148143</v>
      </c>
      <c r="C748" s="77">
        <v>43317</v>
      </c>
      <c r="D748" s="67">
        <v>9.7314814814814812E-2</v>
      </c>
      <c r="E748" s="68">
        <v>15.4</v>
      </c>
      <c r="F748" s="68">
        <v>4.9400000000000004</v>
      </c>
      <c r="G748" s="69">
        <v>21.15</v>
      </c>
      <c r="H748" s="69">
        <v>1</v>
      </c>
      <c r="I748" s="69">
        <v>-97.6</v>
      </c>
      <c r="J748" s="69">
        <v>25.873000000000001</v>
      </c>
      <c r="K748" s="70">
        <v>43.3</v>
      </c>
      <c r="L748" s="4">
        <f t="shared" si="275"/>
        <v>21.04</v>
      </c>
      <c r="M748" s="80">
        <f t="shared" si="276"/>
        <v>43317.388981481483</v>
      </c>
      <c r="N748">
        <f t="shared" si="277"/>
        <v>2458335.5</v>
      </c>
      <c r="O748">
        <f t="shared" si="278"/>
        <v>9.3355555555555547</v>
      </c>
      <c r="P748">
        <f t="shared" si="284"/>
        <v>0.18591375770020535</v>
      </c>
      <c r="Q748">
        <f t="shared" si="285"/>
        <v>462.26105346098217</v>
      </c>
      <c r="R748">
        <f t="shared" si="286"/>
        <v>6.2610534609821684</v>
      </c>
      <c r="S748" s="10">
        <f t="shared" si="279"/>
        <v>22.823857860982169</v>
      </c>
      <c r="T748" s="4">
        <f t="shared" si="287"/>
        <v>21.018000000000001</v>
      </c>
      <c r="U748" s="4">
        <f t="shared" si="288"/>
        <v>2.2399999999999663E-2</v>
      </c>
      <c r="V748" s="4">
        <f t="shared" si="280"/>
        <v>21.035</v>
      </c>
      <c r="W748" s="4">
        <f t="shared" si="281"/>
        <v>21.060000000000002</v>
      </c>
      <c r="X748" s="4">
        <f t="shared" si="282"/>
        <v>20.98</v>
      </c>
      <c r="Y748" s="4">
        <f t="shared" si="289"/>
        <v>8.0000000000001847E-2</v>
      </c>
      <c r="Z748" s="2">
        <f>ROW()</f>
        <v>748</v>
      </c>
      <c r="AA748" t="b">
        <f t="shared" si="290"/>
        <v>1</v>
      </c>
      <c r="AB748" s="4">
        <f t="shared" si="283"/>
        <v>21.04</v>
      </c>
      <c r="AC748" s="4" t="e">
        <f t="shared" si="291"/>
        <v>#N/A</v>
      </c>
      <c r="AD748" t="b">
        <f t="shared" si="292"/>
        <v>1</v>
      </c>
      <c r="AE748" s="2">
        <v>2</v>
      </c>
      <c r="AF748" s="4">
        <f t="shared" si="293"/>
        <v>-4.0000000000000924E-2</v>
      </c>
      <c r="AG748" s="4">
        <f t="shared" si="294"/>
        <v>4.0000000000000924E-2</v>
      </c>
      <c r="AH748" s="4">
        <f t="shared" si="299"/>
        <v>4.1388888888889142E-2</v>
      </c>
      <c r="AI748" s="4" t="e">
        <f t="shared" si="295"/>
        <v>#N/A</v>
      </c>
      <c r="AJ748" s="2" t="str">
        <f t="shared" si="296"/>
        <v>August</v>
      </c>
      <c r="AK748" s="2" t="str">
        <f t="shared" si="297"/>
        <v>05</v>
      </c>
      <c r="AL748" s="81">
        <f t="shared" si="298"/>
        <v>5.3889814814814816</v>
      </c>
      <c r="AM748" s="81">
        <f>IF(AJ748='1Month'!$A$3,AL748,NA())</f>
        <v>5.3889814814814816</v>
      </c>
    </row>
    <row r="749" spans="1:39">
      <c r="A749" s="76">
        <v>43317</v>
      </c>
      <c r="B749" s="67">
        <v>0.39245370370370369</v>
      </c>
      <c r="C749" s="77">
        <v>43317</v>
      </c>
      <c r="D749" s="67">
        <v>0.10078703703703702</v>
      </c>
      <c r="E749" s="68">
        <v>15.4</v>
      </c>
      <c r="F749" s="68">
        <v>4.9400000000000004</v>
      </c>
      <c r="G749" s="69">
        <v>21.14</v>
      </c>
      <c r="H749" s="69">
        <v>1</v>
      </c>
      <c r="I749" s="69">
        <v>-97.7</v>
      </c>
      <c r="J749" s="69">
        <v>26.864000000000001</v>
      </c>
      <c r="K749" s="70">
        <v>43.3</v>
      </c>
      <c r="L749" s="4">
        <f t="shared" si="275"/>
        <v>21.03</v>
      </c>
      <c r="M749" s="80">
        <f t="shared" si="276"/>
        <v>43317.392453703702</v>
      </c>
      <c r="N749">
        <f t="shared" si="277"/>
        <v>2458335.5</v>
      </c>
      <c r="O749">
        <f t="shared" si="278"/>
        <v>9.4188888888888886</v>
      </c>
      <c r="P749">
        <f t="shared" si="284"/>
        <v>0.18591375770020535</v>
      </c>
      <c r="Q749">
        <f t="shared" si="285"/>
        <v>462.34461495342384</v>
      </c>
      <c r="R749">
        <f t="shared" si="286"/>
        <v>6.344614953423843</v>
      </c>
      <c r="S749" s="10">
        <f t="shared" si="279"/>
        <v>22.907419353423844</v>
      </c>
      <c r="T749" s="4">
        <f t="shared" si="287"/>
        <v>21.006</v>
      </c>
      <c r="U749" s="4">
        <f t="shared" si="288"/>
        <v>2.3199999999999932E-2</v>
      </c>
      <c r="V749" s="4">
        <f t="shared" si="280"/>
        <v>21.015000000000001</v>
      </c>
      <c r="W749" s="4">
        <f t="shared" si="281"/>
        <v>21.04</v>
      </c>
      <c r="X749" s="4">
        <f t="shared" si="282"/>
        <v>20.98</v>
      </c>
      <c r="Y749" s="4">
        <f t="shared" si="289"/>
        <v>5.9999999999998721E-2</v>
      </c>
      <c r="Z749" s="2">
        <f>ROW()</f>
        <v>749</v>
      </c>
      <c r="AA749" t="b">
        <f t="shared" si="290"/>
        <v>1</v>
      </c>
      <c r="AB749" s="4">
        <f t="shared" si="283"/>
        <v>21.03</v>
      </c>
      <c r="AC749" s="4" t="e">
        <f t="shared" si="291"/>
        <v>#N/A</v>
      </c>
      <c r="AD749" t="b">
        <f t="shared" si="292"/>
        <v>1</v>
      </c>
      <c r="AE749" s="2">
        <v>2</v>
      </c>
      <c r="AF749" s="4">
        <f t="shared" si="293"/>
        <v>-2.9999999999999361E-2</v>
      </c>
      <c r="AG749" s="4">
        <f t="shared" si="294"/>
        <v>2.9999999999999361E-2</v>
      </c>
      <c r="AH749" s="4">
        <f t="shared" si="299"/>
        <v>4.2499999999999837E-2</v>
      </c>
      <c r="AI749" s="4" t="e">
        <f t="shared" si="295"/>
        <v>#N/A</v>
      </c>
      <c r="AJ749" s="2" t="str">
        <f t="shared" si="296"/>
        <v>August</v>
      </c>
      <c r="AK749" s="2" t="str">
        <f t="shared" si="297"/>
        <v>05</v>
      </c>
      <c r="AL749" s="81">
        <f t="shared" si="298"/>
        <v>5.3924537037037039</v>
      </c>
      <c r="AM749" s="81">
        <f>IF(AJ749='1Month'!$A$3,AL749,NA())</f>
        <v>5.3924537037037039</v>
      </c>
    </row>
    <row r="750" spans="1:39">
      <c r="A750" s="76">
        <v>43317</v>
      </c>
      <c r="B750" s="67">
        <v>0.39592592592592596</v>
      </c>
      <c r="C750" s="77">
        <v>43317</v>
      </c>
      <c r="D750" s="67">
        <v>0.10425925925925926</v>
      </c>
      <c r="E750" s="68">
        <v>15.4</v>
      </c>
      <c r="F750" s="68">
        <v>4.9400000000000004</v>
      </c>
      <c r="G750" s="69">
        <v>21.11</v>
      </c>
      <c r="H750" s="69">
        <v>1</v>
      </c>
      <c r="I750" s="69">
        <v>-97.7</v>
      </c>
      <c r="J750" s="69">
        <v>27.855</v>
      </c>
      <c r="K750" s="70">
        <v>43.3</v>
      </c>
      <c r="L750" s="4">
        <f t="shared" si="275"/>
        <v>21</v>
      </c>
      <c r="M750" s="80">
        <f t="shared" si="276"/>
        <v>43317.395925925928</v>
      </c>
      <c r="N750">
        <f t="shared" si="277"/>
        <v>2458335.5</v>
      </c>
      <c r="O750">
        <f t="shared" si="278"/>
        <v>9.5022222222222226</v>
      </c>
      <c r="P750">
        <f t="shared" si="284"/>
        <v>0.18591375770020535</v>
      </c>
      <c r="Q750">
        <f t="shared" si="285"/>
        <v>462.42817644586546</v>
      </c>
      <c r="R750">
        <f t="shared" si="286"/>
        <v>6.4281764458654607</v>
      </c>
      <c r="S750" s="10">
        <f t="shared" si="279"/>
        <v>22.990980845865462</v>
      </c>
      <c r="T750" s="4">
        <f t="shared" si="287"/>
        <v>20.990000000000002</v>
      </c>
      <c r="U750" s="4">
        <f t="shared" si="288"/>
        <v>2.0000000000000285E-2</v>
      </c>
      <c r="V750" s="4">
        <f t="shared" si="280"/>
        <v>20.990000000000002</v>
      </c>
      <c r="W750" s="4">
        <f t="shared" si="281"/>
        <v>21.04</v>
      </c>
      <c r="X750" s="4">
        <f t="shared" si="282"/>
        <v>20.96</v>
      </c>
      <c r="Y750" s="4">
        <f t="shared" si="289"/>
        <v>7.9999999999998295E-2</v>
      </c>
      <c r="Z750" s="2">
        <f>ROW()</f>
        <v>750</v>
      </c>
      <c r="AA750" t="b">
        <f t="shared" si="290"/>
        <v>1</v>
      </c>
      <c r="AB750" s="4">
        <f t="shared" si="283"/>
        <v>21</v>
      </c>
      <c r="AC750" s="4" t="e">
        <f t="shared" si="291"/>
        <v>#N/A</v>
      </c>
      <c r="AD750" t="b">
        <f t="shared" si="292"/>
        <v>1</v>
      </c>
      <c r="AE750" s="2">
        <v>2</v>
      </c>
      <c r="AF750" s="4">
        <f t="shared" si="293"/>
        <v>-3.9999999999999147E-2</v>
      </c>
      <c r="AG750" s="4">
        <f t="shared" si="294"/>
        <v>3.9999999999999147E-2</v>
      </c>
      <c r="AH750" s="4">
        <f t="shared" si="299"/>
        <v>4.4166666666666465E-2</v>
      </c>
      <c r="AI750" s="4" t="e">
        <f t="shared" si="295"/>
        <v>#N/A</v>
      </c>
      <c r="AJ750" s="2" t="str">
        <f t="shared" si="296"/>
        <v>August</v>
      </c>
      <c r="AK750" s="2" t="str">
        <f t="shared" si="297"/>
        <v>05</v>
      </c>
      <c r="AL750" s="81">
        <f t="shared" si="298"/>
        <v>5.3959259259259262</v>
      </c>
      <c r="AM750" s="81">
        <f>IF(AJ750='1Month'!$A$3,AL750,NA())</f>
        <v>5.3959259259259262</v>
      </c>
    </row>
    <row r="751" spans="1:39">
      <c r="A751" s="76">
        <v>43317</v>
      </c>
      <c r="B751" s="67">
        <v>0.39939814814814811</v>
      </c>
      <c r="C751" s="77">
        <v>43317</v>
      </c>
      <c r="D751" s="67">
        <v>0.10773148148148148</v>
      </c>
      <c r="E751" s="68">
        <v>15.4</v>
      </c>
      <c r="F751" s="68">
        <v>4.9400000000000004</v>
      </c>
      <c r="G751" s="69">
        <v>21.09</v>
      </c>
      <c r="H751" s="69">
        <v>1</v>
      </c>
      <c r="I751" s="69">
        <v>-97.8</v>
      </c>
      <c r="J751" s="69">
        <v>28.844999999999999</v>
      </c>
      <c r="K751" s="70">
        <v>43.2</v>
      </c>
      <c r="L751" s="4">
        <f t="shared" si="275"/>
        <v>20.98</v>
      </c>
      <c r="M751" s="80">
        <f t="shared" si="276"/>
        <v>43317.399398148147</v>
      </c>
      <c r="N751">
        <f t="shared" si="277"/>
        <v>2458335.5</v>
      </c>
      <c r="O751">
        <f t="shared" si="278"/>
        <v>9.5855555555555547</v>
      </c>
      <c r="P751">
        <f t="shared" si="284"/>
        <v>0.18591375770020535</v>
      </c>
      <c r="Q751">
        <f t="shared" si="285"/>
        <v>462.51173793830714</v>
      </c>
      <c r="R751">
        <f t="shared" si="286"/>
        <v>6.5117379383071352</v>
      </c>
      <c r="S751" s="10">
        <f t="shared" si="279"/>
        <v>23.074542338307136</v>
      </c>
      <c r="T751" s="4">
        <f t="shared" si="287"/>
        <v>20.972000000000001</v>
      </c>
      <c r="U751" s="4">
        <f t="shared" si="288"/>
        <v>1.7599999999999484E-2</v>
      </c>
      <c r="V751" s="4">
        <f t="shared" si="280"/>
        <v>20.98</v>
      </c>
      <c r="W751" s="4">
        <f t="shared" si="281"/>
        <v>21.03</v>
      </c>
      <c r="X751" s="4">
        <f t="shared" si="282"/>
        <v>20.94</v>
      </c>
      <c r="Y751" s="4">
        <f t="shared" si="289"/>
        <v>8.9999999999999858E-2</v>
      </c>
      <c r="Z751" s="2">
        <f>ROW()</f>
        <v>751</v>
      </c>
      <c r="AA751" t="b">
        <f t="shared" si="290"/>
        <v>1</v>
      </c>
      <c r="AB751" s="4">
        <f t="shared" si="283"/>
        <v>20.98</v>
      </c>
      <c r="AC751" s="4" t="e">
        <f t="shared" si="291"/>
        <v>#N/A</v>
      </c>
      <c r="AD751" t="b">
        <f t="shared" si="292"/>
        <v>1</v>
      </c>
      <c r="AE751" s="2">
        <v>2</v>
      </c>
      <c r="AF751" s="4">
        <f t="shared" si="293"/>
        <v>-4.4999999999999929E-2</v>
      </c>
      <c r="AG751" s="4">
        <f t="shared" si="294"/>
        <v>4.4999999999999929E-2</v>
      </c>
      <c r="AH751" s="4">
        <f t="shared" si="299"/>
        <v>4.430555555555523E-2</v>
      </c>
      <c r="AI751" s="4" t="e">
        <f t="shared" si="295"/>
        <v>#N/A</v>
      </c>
      <c r="AJ751" s="2" t="str">
        <f t="shared" si="296"/>
        <v>August</v>
      </c>
      <c r="AK751" s="2" t="str">
        <f t="shared" si="297"/>
        <v>05</v>
      </c>
      <c r="AL751" s="81">
        <f t="shared" si="298"/>
        <v>5.3993981481481477</v>
      </c>
      <c r="AM751" s="81">
        <f>IF(AJ751='1Month'!$A$3,AL751,NA())</f>
        <v>5.3993981481481477</v>
      </c>
    </row>
    <row r="752" spans="1:39">
      <c r="A752" s="76">
        <v>43317</v>
      </c>
      <c r="B752" s="67">
        <v>0.40287037037037038</v>
      </c>
      <c r="C752" s="77">
        <v>43317</v>
      </c>
      <c r="D752" s="67">
        <v>0.11120370370370369</v>
      </c>
      <c r="E752" s="68">
        <v>15.4</v>
      </c>
      <c r="F752" s="68">
        <v>4.9400000000000004</v>
      </c>
      <c r="G752" s="69">
        <v>21.09</v>
      </c>
      <c r="H752" s="69">
        <v>1</v>
      </c>
      <c r="I752" s="69">
        <v>-97.8</v>
      </c>
      <c r="J752" s="69">
        <v>29.834</v>
      </c>
      <c r="K752" s="70">
        <v>43.2</v>
      </c>
      <c r="L752" s="4">
        <f t="shared" si="275"/>
        <v>20.98</v>
      </c>
      <c r="M752" s="80">
        <f t="shared" si="276"/>
        <v>43317.402870370373</v>
      </c>
      <c r="N752">
        <f t="shared" si="277"/>
        <v>2458335.5</v>
      </c>
      <c r="O752">
        <f t="shared" si="278"/>
        <v>9.6688888888888886</v>
      </c>
      <c r="P752">
        <f t="shared" si="284"/>
        <v>0.18591375770020535</v>
      </c>
      <c r="Q752">
        <f t="shared" si="285"/>
        <v>462.59529943074881</v>
      </c>
      <c r="R752">
        <f t="shared" si="286"/>
        <v>6.5952994307488098</v>
      </c>
      <c r="S752" s="10">
        <f t="shared" si="279"/>
        <v>23.158103830748811</v>
      </c>
      <c r="T752" s="4">
        <f t="shared" si="287"/>
        <v>20.96</v>
      </c>
      <c r="U752" s="4">
        <f t="shared" si="288"/>
        <v>1.599999999999966E-2</v>
      </c>
      <c r="V752" s="4">
        <f t="shared" si="280"/>
        <v>20.97</v>
      </c>
      <c r="W752" s="4">
        <f t="shared" si="281"/>
        <v>21</v>
      </c>
      <c r="X752" s="4">
        <f t="shared" si="282"/>
        <v>20.94</v>
      </c>
      <c r="Y752" s="4">
        <f t="shared" si="289"/>
        <v>5.9999999999998721E-2</v>
      </c>
      <c r="Z752" s="2">
        <f>ROW()</f>
        <v>752</v>
      </c>
      <c r="AA752" t="b">
        <f t="shared" si="290"/>
        <v>1</v>
      </c>
      <c r="AB752" s="4">
        <f t="shared" si="283"/>
        <v>20.98</v>
      </c>
      <c r="AC752" s="4" t="e">
        <f t="shared" si="291"/>
        <v>#N/A</v>
      </c>
      <c r="AD752" t="b">
        <f t="shared" si="292"/>
        <v>1</v>
      </c>
      <c r="AE752" s="2">
        <v>2</v>
      </c>
      <c r="AF752" s="4">
        <f t="shared" si="293"/>
        <v>-2.9999999999999361E-2</v>
      </c>
      <c r="AG752" s="4">
        <f t="shared" si="294"/>
        <v>2.9999999999999361E-2</v>
      </c>
      <c r="AH752" s="4">
        <f t="shared" si="299"/>
        <v>4.9166666666666359E-2</v>
      </c>
      <c r="AI752" s="4" t="e">
        <f t="shared" si="295"/>
        <v>#N/A</v>
      </c>
      <c r="AJ752" s="2" t="str">
        <f t="shared" si="296"/>
        <v>August</v>
      </c>
      <c r="AK752" s="2" t="str">
        <f t="shared" si="297"/>
        <v>05</v>
      </c>
      <c r="AL752" s="81">
        <f t="shared" si="298"/>
        <v>5.40287037037037</v>
      </c>
      <c r="AM752" s="81">
        <f>IF(AJ752='1Month'!$A$3,AL752,NA())</f>
        <v>5.40287037037037</v>
      </c>
    </row>
    <row r="753" spans="1:39">
      <c r="A753" s="76">
        <v>43317</v>
      </c>
      <c r="B753" s="67">
        <v>0.40634259259259259</v>
      </c>
      <c r="C753" s="77">
        <v>43317</v>
      </c>
      <c r="D753" s="67">
        <v>0.11467592592592592</v>
      </c>
      <c r="E753" s="68">
        <v>15.4</v>
      </c>
      <c r="F753" s="68">
        <v>4.9400000000000004</v>
      </c>
      <c r="G753" s="69">
        <v>21.07</v>
      </c>
      <c r="H753" s="69">
        <v>1</v>
      </c>
      <c r="I753" s="69">
        <v>-97.9</v>
      </c>
      <c r="J753" s="69">
        <v>30.821999999999999</v>
      </c>
      <c r="K753" s="70">
        <v>43.2</v>
      </c>
      <c r="L753" s="4">
        <f t="shared" si="275"/>
        <v>20.96</v>
      </c>
      <c r="M753" s="80">
        <f t="shared" si="276"/>
        <v>43317.406342592592</v>
      </c>
      <c r="N753">
        <f t="shared" si="277"/>
        <v>2458335.5</v>
      </c>
      <c r="O753">
        <f t="shared" si="278"/>
        <v>9.7522222222222226</v>
      </c>
      <c r="P753">
        <f t="shared" si="284"/>
        <v>0.18591375770020535</v>
      </c>
      <c r="Q753">
        <f t="shared" si="285"/>
        <v>462.67886092319048</v>
      </c>
      <c r="R753">
        <f t="shared" si="286"/>
        <v>6.6788609231904843</v>
      </c>
      <c r="S753" s="10">
        <f t="shared" si="279"/>
        <v>23.241665323190485</v>
      </c>
      <c r="T753" s="4">
        <f t="shared" si="287"/>
        <v>20.945999999999998</v>
      </c>
      <c r="U753" s="4">
        <f t="shared" si="288"/>
        <v>1.9199999999999308E-2</v>
      </c>
      <c r="V753" s="4">
        <f t="shared" si="280"/>
        <v>20.950000000000003</v>
      </c>
      <c r="W753" s="4">
        <f t="shared" si="281"/>
        <v>20.98</v>
      </c>
      <c r="X753" s="4">
        <f t="shared" si="282"/>
        <v>20.91</v>
      </c>
      <c r="Y753" s="4">
        <f t="shared" si="289"/>
        <v>7.0000000000000284E-2</v>
      </c>
      <c r="Z753" s="2">
        <f>ROW()</f>
        <v>753</v>
      </c>
      <c r="AA753" t="b">
        <f t="shared" si="290"/>
        <v>1</v>
      </c>
      <c r="AB753" s="4">
        <f t="shared" si="283"/>
        <v>20.96</v>
      </c>
      <c r="AC753" s="4" t="e">
        <f t="shared" si="291"/>
        <v>#N/A</v>
      </c>
      <c r="AD753" t="b">
        <f t="shared" si="292"/>
        <v>1</v>
      </c>
      <c r="AE753" s="2">
        <v>2</v>
      </c>
      <c r="AF753" s="4">
        <f t="shared" si="293"/>
        <v>-3.5000000000000142E-2</v>
      </c>
      <c r="AG753" s="4">
        <f t="shared" si="294"/>
        <v>3.5000000000000142E-2</v>
      </c>
      <c r="AH753" s="4">
        <f t="shared" si="299"/>
        <v>6.8333333333333357E-2</v>
      </c>
      <c r="AI753" s="4" t="e">
        <f t="shared" si="295"/>
        <v>#N/A</v>
      </c>
      <c r="AJ753" s="2" t="str">
        <f t="shared" si="296"/>
        <v>August</v>
      </c>
      <c r="AK753" s="2" t="str">
        <f t="shared" si="297"/>
        <v>05</v>
      </c>
      <c r="AL753" s="81">
        <f t="shared" si="298"/>
        <v>5.4063425925925923</v>
      </c>
      <c r="AM753" s="81">
        <f>IF(AJ753='1Month'!$A$3,AL753,NA())</f>
        <v>5.4063425925925923</v>
      </c>
    </row>
    <row r="754" spans="1:39">
      <c r="A754" s="76">
        <v>43317</v>
      </c>
      <c r="B754" s="67">
        <v>0.4098148148148148</v>
      </c>
      <c r="C754" s="77">
        <v>43317</v>
      </c>
      <c r="D754" s="67">
        <v>0.11814814814814815</v>
      </c>
      <c r="E754" s="68">
        <v>15.4</v>
      </c>
      <c r="F754" s="68">
        <v>4.9400000000000004</v>
      </c>
      <c r="G754" s="69">
        <v>21.05</v>
      </c>
      <c r="H754" s="69">
        <v>1</v>
      </c>
      <c r="I754" s="69">
        <v>-97.9</v>
      </c>
      <c r="J754" s="69">
        <v>31.808</v>
      </c>
      <c r="K754" s="70">
        <v>43.1</v>
      </c>
      <c r="L754" s="4">
        <f t="shared" si="275"/>
        <v>20.94</v>
      </c>
      <c r="M754" s="80">
        <f t="shared" si="276"/>
        <v>43317.409814814811</v>
      </c>
      <c r="N754">
        <f t="shared" si="277"/>
        <v>2458335.5</v>
      </c>
      <c r="O754">
        <f t="shared" si="278"/>
        <v>9.8355555555555547</v>
      </c>
      <c r="P754">
        <f t="shared" si="284"/>
        <v>0.18591375770020535</v>
      </c>
      <c r="Q754">
        <f t="shared" si="285"/>
        <v>462.76242241563216</v>
      </c>
      <c r="R754">
        <f t="shared" si="286"/>
        <v>6.7624224156321588</v>
      </c>
      <c r="S754" s="10">
        <f t="shared" si="279"/>
        <v>23.32522681563216</v>
      </c>
      <c r="T754" s="4">
        <f t="shared" si="287"/>
        <v>20.928000000000001</v>
      </c>
      <c r="U754" s="4">
        <f t="shared" si="288"/>
        <v>2.2400000000000374E-2</v>
      </c>
      <c r="V754" s="4">
        <f t="shared" si="280"/>
        <v>20.94</v>
      </c>
      <c r="W754" s="4">
        <f t="shared" si="281"/>
        <v>20.98</v>
      </c>
      <c r="X754" s="4">
        <f t="shared" si="282"/>
        <v>20.89</v>
      </c>
      <c r="Y754" s="4">
        <f t="shared" si="289"/>
        <v>8.9999999999999858E-2</v>
      </c>
      <c r="Z754" s="2">
        <f>ROW()</f>
        <v>754</v>
      </c>
      <c r="AA754" t="b">
        <f t="shared" si="290"/>
        <v>1</v>
      </c>
      <c r="AB754" s="4">
        <f t="shared" si="283"/>
        <v>20.94</v>
      </c>
      <c r="AC754" s="4" t="e">
        <f t="shared" si="291"/>
        <v>#N/A</v>
      </c>
      <c r="AD754" t="b">
        <f t="shared" si="292"/>
        <v>1</v>
      </c>
      <c r="AE754" s="2">
        <v>2</v>
      </c>
      <c r="AF754" s="4">
        <f t="shared" si="293"/>
        <v>-4.4999999999999929E-2</v>
      </c>
      <c r="AG754" s="4">
        <f t="shared" si="294"/>
        <v>4.4999999999999929E-2</v>
      </c>
      <c r="AH754" s="4">
        <f t="shared" si="299"/>
        <v>8.9999999999999566E-2</v>
      </c>
      <c r="AI754" s="4" t="e">
        <f t="shared" si="295"/>
        <v>#N/A</v>
      </c>
      <c r="AJ754" s="2" t="str">
        <f t="shared" si="296"/>
        <v>August</v>
      </c>
      <c r="AK754" s="2" t="str">
        <f t="shared" si="297"/>
        <v>05</v>
      </c>
      <c r="AL754" s="81">
        <f t="shared" si="298"/>
        <v>5.4098148148148146</v>
      </c>
      <c r="AM754" s="81">
        <f>IF(AJ754='1Month'!$A$3,AL754,NA())</f>
        <v>5.4098148148148146</v>
      </c>
    </row>
    <row r="755" spans="1:39">
      <c r="A755" s="76">
        <v>43317</v>
      </c>
      <c r="B755" s="67">
        <v>0.41327546296296297</v>
      </c>
      <c r="C755" s="77">
        <v>43317</v>
      </c>
      <c r="D755" s="67">
        <v>0.1216087962962963</v>
      </c>
      <c r="E755" s="68">
        <v>15.4</v>
      </c>
      <c r="F755" s="68">
        <v>4.9400000000000004</v>
      </c>
      <c r="G755" s="69">
        <v>21.05</v>
      </c>
      <c r="H755" s="69">
        <v>1</v>
      </c>
      <c r="I755" s="69">
        <v>-98</v>
      </c>
      <c r="J755" s="69">
        <v>32.79</v>
      </c>
      <c r="K755" s="70">
        <v>43.1</v>
      </c>
      <c r="L755" s="4">
        <f t="shared" si="275"/>
        <v>20.94</v>
      </c>
      <c r="M755" s="80">
        <f t="shared" si="276"/>
        <v>43317.413275462961</v>
      </c>
      <c r="N755">
        <f t="shared" si="277"/>
        <v>2458335.5</v>
      </c>
      <c r="O755">
        <f t="shared" si="278"/>
        <v>9.9186111111111117</v>
      </c>
      <c r="P755">
        <f t="shared" si="284"/>
        <v>0.18591375770020535</v>
      </c>
      <c r="Q755">
        <f t="shared" si="285"/>
        <v>462.84570536976565</v>
      </c>
      <c r="R755">
        <f t="shared" si="286"/>
        <v>6.8457053697656534</v>
      </c>
      <c r="S755" s="10">
        <f t="shared" si="279"/>
        <v>23.408509769765654</v>
      </c>
      <c r="T755" s="4">
        <f t="shared" si="287"/>
        <v>20.904000000000003</v>
      </c>
      <c r="U755" s="4">
        <f t="shared" si="288"/>
        <v>3.1199999999999763E-2</v>
      </c>
      <c r="V755" s="4">
        <f t="shared" si="280"/>
        <v>20.925000000000001</v>
      </c>
      <c r="W755" s="4">
        <f t="shared" si="281"/>
        <v>20.96</v>
      </c>
      <c r="X755" s="4">
        <f t="shared" si="282"/>
        <v>20.84</v>
      </c>
      <c r="Y755" s="4">
        <f t="shared" si="289"/>
        <v>0.12000000000000099</v>
      </c>
      <c r="Z755" s="2">
        <f>ROW()</f>
        <v>755</v>
      </c>
      <c r="AA755" t="b">
        <f t="shared" si="290"/>
        <v>1</v>
      </c>
      <c r="AB755" s="4">
        <f t="shared" si="283"/>
        <v>20.94</v>
      </c>
      <c r="AC755" s="4" t="e">
        <f t="shared" si="291"/>
        <v>#N/A</v>
      </c>
      <c r="AD755" t="b">
        <f t="shared" si="292"/>
        <v>1</v>
      </c>
      <c r="AE755" s="2">
        <v>2</v>
      </c>
      <c r="AF755" s="4">
        <f t="shared" si="293"/>
        <v>-6.0000000000000497E-2</v>
      </c>
      <c r="AG755" s="4">
        <f t="shared" si="294"/>
        <v>6.0000000000000497E-2</v>
      </c>
      <c r="AH755" s="4">
        <f t="shared" si="299"/>
        <v>0.11222222222222082</v>
      </c>
      <c r="AI755" s="4" t="e">
        <f t="shared" si="295"/>
        <v>#N/A</v>
      </c>
      <c r="AJ755" s="2" t="str">
        <f t="shared" si="296"/>
        <v>August</v>
      </c>
      <c r="AK755" s="2" t="str">
        <f t="shared" si="297"/>
        <v>05</v>
      </c>
      <c r="AL755" s="81">
        <f t="shared" si="298"/>
        <v>5.4132754629629627</v>
      </c>
      <c r="AM755" s="81">
        <f>IF(AJ755='1Month'!$A$3,AL755,NA())</f>
        <v>5.4132754629629627</v>
      </c>
    </row>
    <row r="756" spans="1:39">
      <c r="A756" s="76">
        <v>43317</v>
      </c>
      <c r="B756" s="67">
        <v>0.41674768518518518</v>
      </c>
      <c r="C756" s="77">
        <v>43317</v>
      </c>
      <c r="D756" s="67">
        <v>0.12508101851851852</v>
      </c>
      <c r="E756" s="68">
        <v>15.4</v>
      </c>
      <c r="F756" s="68">
        <v>4.9400000000000004</v>
      </c>
      <c r="G756" s="69">
        <v>21.02</v>
      </c>
      <c r="H756" s="69">
        <v>1</v>
      </c>
      <c r="I756" s="69">
        <v>-98</v>
      </c>
      <c r="J756" s="69">
        <v>33.774000000000001</v>
      </c>
      <c r="K756" s="70">
        <v>43</v>
      </c>
      <c r="L756" s="4">
        <f t="shared" si="275"/>
        <v>20.91</v>
      </c>
      <c r="M756" s="80">
        <f t="shared" si="276"/>
        <v>43317.416747685187</v>
      </c>
      <c r="N756">
        <f t="shared" si="277"/>
        <v>2458335.5</v>
      </c>
      <c r="O756">
        <f t="shared" si="278"/>
        <v>10.001944444444444</v>
      </c>
      <c r="P756">
        <f t="shared" si="284"/>
        <v>0.18591375770020535</v>
      </c>
      <c r="Q756">
        <f t="shared" si="285"/>
        <v>462.92926686220733</v>
      </c>
      <c r="R756">
        <f t="shared" si="286"/>
        <v>6.9292668622073279</v>
      </c>
      <c r="S756" s="10">
        <f t="shared" si="279"/>
        <v>23.492071262207329</v>
      </c>
      <c r="T756" s="4">
        <f t="shared" si="287"/>
        <v>20.851999999999997</v>
      </c>
      <c r="U756" s="4">
        <f t="shared" si="288"/>
        <v>7.3600000000001137E-2</v>
      </c>
      <c r="V756" s="4">
        <f t="shared" si="280"/>
        <v>20.9</v>
      </c>
      <c r="W756" s="4">
        <f t="shared" si="281"/>
        <v>20.94</v>
      </c>
      <c r="X756" s="4">
        <f t="shared" si="282"/>
        <v>20.68</v>
      </c>
      <c r="Y756" s="4">
        <f t="shared" si="289"/>
        <v>0.26000000000000156</v>
      </c>
      <c r="Z756" s="2">
        <f>ROW()</f>
        <v>756</v>
      </c>
      <c r="AA756" t="b">
        <f t="shared" si="290"/>
        <v>1</v>
      </c>
      <c r="AB756" s="4">
        <f t="shared" si="283"/>
        <v>20.91</v>
      </c>
      <c r="AC756" s="4" t="e">
        <f t="shared" si="291"/>
        <v>#N/A</v>
      </c>
      <c r="AD756" t="b">
        <f t="shared" si="292"/>
        <v>1</v>
      </c>
      <c r="AE756" s="2">
        <v>2</v>
      </c>
      <c r="AF756" s="4">
        <f t="shared" si="293"/>
        <v>-0.13000000000000078</v>
      </c>
      <c r="AG756" s="4">
        <f t="shared" si="294"/>
        <v>0.13000000000000078</v>
      </c>
      <c r="AH756" s="4">
        <f t="shared" si="299"/>
        <v>0.13333333333333286</v>
      </c>
      <c r="AI756" s="4" t="e">
        <f t="shared" si="295"/>
        <v>#N/A</v>
      </c>
      <c r="AJ756" s="2" t="str">
        <f t="shared" si="296"/>
        <v>August</v>
      </c>
      <c r="AK756" s="2" t="str">
        <f t="shared" si="297"/>
        <v>05</v>
      </c>
      <c r="AL756" s="81">
        <f t="shared" si="298"/>
        <v>5.416747685185185</v>
      </c>
      <c r="AM756" s="81">
        <f>IF(AJ756='1Month'!$A$3,AL756,NA())</f>
        <v>5.416747685185185</v>
      </c>
    </row>
    <row r="757" spans="1:39">
      <c r="A757" s="76">
        <v>43317</v>
      </c>
      <c r="B757" s="67">
        <v>0.42021990740740739</v>
      </c>
      <c r="C757" s="77">
        <v>43317</v>
      </c>
      <c r="D757" s="67">
        <v>0.12855324074074073</v>
      </c>
      <c r="E757" s="68">
        <v>15.1</v>
      </c>
      <c r="F757" s="68">
        <v>4.9400000000000004</v>
      </c>
      <c r="G757" s="69">
        <v>21</v>
      </c>
      <c r="H757" s="69">
        <v>1</v>
      </c>
      <c r="I757" s="69">
        <v>-98</v>
      </c>
      <c r="J757" s="69">
        <v>34.755000000000003</v>
      </c>
      <c r="K757" s="70">
        <v>43</v>
      </c>
      <c r="L757" s="4">
        <f t="shared" si="275"/>
        <v>20.89</v>
      </c>
      <c r="M757" s="80">
        <f t="shared" si="276"/>
        <v>43317.420219907406</v>
      </c>
      <c r="N757">
        <f t="shared" si="277"/>
        <v>2458335.5</v>
      </c>
      <c r="O757">
        <f t="shared" si="278"/>
        <v>10.085277777777778</v>
      </c>
      <c r="P757">
        <f t="shared" si="284"/>
        <v>0.18591375770020535</v>
      </c>
      <c r="Q757">
        <f t="shared" si="285"/>
        <v>463.012828354649</v>
      </c>
      <c r="R757">
        <f t="shared" si="286"/>
        <v>7.0128283546490024</v>
      </c>
      <c r="S757" s="10">
        <f t="shared" si="279"/>
        <v>23.575632754649003</v>
      </c>
      <c r="T757" s="4">
        <f t="shared" si="287"/>
        <v>20.794</v>
      </c>
      <c r="U757" s="4">
        <f t="shared" si="288"/>
        <v>0.10319999999999965</v>
      </c>
      <c r="V757" s="4">
        <f t="shared" si="280"/>
        <v>20.865000000000002</v>
      </c>
      <c r="W757" s="4">
        <f t="shared" si="281"/>
        <v>20.94</v>
      </c>
      <c r="X757" s="4">
        <f t="shared" si="282"/>
        <v>20.650000000000002</v>
      </c>
      <c r="Y757" s="4">
        <f t="shared" si="289"/>
        <v>0.28999999999999915</v>
      </c>
      <c r="Z757" s="2">
        <f>ROW()</f>
        <v>757</v>
      </c>
      <c r="AA757" t="b">
        <f t="shared" si="290"/>
        <v>1</v>
      </c>
      <c r="AB757" s="4">
        <f t="shared" si="283"/>
        <v>20.89</v>
      </c>
      <c r="AC757" s="4" t="e">
        <f t="shared" si="291"/>
        <v>#N/A</v>
      </c>
      <c r="AD757" t="b">
        <f t="shared" si="292"/>
        <v>1</v>
      </c>
      <c r="AE757" s="2">
        <v>2</v>
      </c>
      <c r="AF757" s="4">
        <f t="shared" si="293"/>
        <v>-0.14499999999999957</v>
      </c>
      <c r="AG757" s="4">
        <f t="shared" si="294"/>
        <v>0.14499999999999957</v>
      </c>
      <c r="AH757" s="4">
        <f t="shared" si="299"/>
        <v>0.1530555555555555</v>
      </c>
      <c r="AI757" s="4" t="e">
        <f t="shared" si="295"/>
        <v>#N/A</v>
      </c>
      <c r="AJ757" s="2" t="str">
        <f t="shared" si="296"/>
        <v>August</v>
      </c>
      <c r="AK757" s="2" t="str">
        <f t="shared" si="297"/>
        <v>05</v>
      </c>
      <c r="AL757" s="81">
        <f t="shared" si="298"/>
        <v>5.4202199074074073</v>
      </c>
      <c r="AM757" s="81">
        <f>IF(AJ757='1Month'!$A$3,AL757,NA())</f>
        <v>5.4202199074074073</v>
      </c>
    </row>
    <row r="758" spans="1:39">
      <c r="A758" s="76">
        <v>43317</v>
      </c>
      <c r="B758" s="67">
        <v>0.42369212962962965</v>
      </c>
      <c r="C758" s="77">
        <v>43317</v>
      </c>
      <c r="D758" s="67">
        <v>0.13202546296296297</v>
      </c>
      <c r="E758" s="68">
        <v>15.1</v>
      </c>
      <c r="F758" s="68">
        <v>4.9400000000000004</v>
      </c>
      <c r="G758" s="69">
        <v>20.95</v>
      </c>
      <c r="H758" s="69">
        <v>1</v>
      </c>
      <c r="I758" s="69">
        <v>-98.1</v>
      </c>
      <c r="J758" s="69">
        <v>35.734999999999999</v>
      </c>
      <c r="K758" s="70">
        <v>43</v>
      </c>
      <c r="L758" s="4">
        <f t="shared" si="275"/>
        <v>20.84</v>
      </c>
      <c r="M758" s="80">
        <f t="shared" si="276"/>
        <v>43317.423692129632</v>
      </c>
      <c r="N758">
        <f t="shared" si="277"/>
        <v>2458335.5</v>
      </c>
      <c r="O758">
        <f t="shared" si="278"/>
        <v>10.168611111111112</v>
      </c>
      <c r="P758">
        <f t="shared" si="284"/>
        <v>0.18591375770020535</v>
      </c>
      <c r="Q758">
        <f t="shared" si="285"/>
        <v>463.09638984709068</v>
      </c>
      <c r="R758">
        <f t="shared" si="286"/>
        <v>7.096389847090677</v>
      </c>
      <c r="S758" s="10">
        <f t="shared" si="279"/>
        <v>23.659194247090678</v>
      </c>
      <c r="T758" s="4">
        <f t="shared" si="287"/>
        <v>20.736000000000001</v>
      </c>
      <c r="U758" s="4">
        <f t="shared" si="288"/>
        <v>0.10319999999999965</v>
      </c>
      <c r="V758" s="4">
        <f t="shared" si="280"/>
        <v>20.759999999999998</v>
      </c>
      <c r="W758" s="4">
        <f t="shared" si="281"/>
        <v>20.91</v>
      </c>
      <c r="X758" s="4">
        <f t="shared" si="282"/>
        <v>20.62</v>
      </c>
      <c r="Y758" s="4">
        <f t="shared" si="289"/>
        <v>0.28999999999999915</v>
      </c>
      <c r="Z758" s="2">
        <f>ROW()</f>
        <v>758</v>
      </c>
      <c r="AA758" t="b">
        <f t="shared" si="290"/>
        <v>1</v>
      </c>
      <c r="AB758" s="4">
        <f t="shared" si="283"/>
        <v>20.84</v>
      </c>
      <c r="AC758" s="4" t="e">
        <f t="shared" si="291"/>
        <v>#N/A</v>
      </c>
      <c r="AD758" t="b">
        <f t="shared" si="292"/>
        <v>1</v>
      </c>
      <c r="AE758" s="2">
        <v>2</v>
      </c>
      <c r="AF758" s="4">
        <f t="shared" si="293"/>
        <v>-0.14499999999999957</v>
      </c>
      <c r="AG758" s="4">
        <f t="shared" si="294"/>
        <v>0.14499999999999957</v>
      </c>
      <c r="AH758" s="4">
        <f t="shared" si="299"/>
        <v>0.16666666666666666</v>
      </c>
      <c r="AI758" s="4" t="e">
        <f t="shared" si="295"/>
        <v>#N/A</v>
      </c>
      <c r="AJ758" s="2" t="str">
        <f t="shared" si="296"/>
        <v>August</v>
      </c>
      <c r="AK758" s="2" t="str">
        <f t="shared" si="297"/>
        <v>05</v>
      </c>
      <c r="AL758" s="81">
        <f t="shared" si="298"/>
        <v>5.4236921296296297</v>
      </c>
      <c r="AM758" s="81">
        <f>IF(AJ758='1Month'!$A$3,AL758,NA())</f>
        <v>5.4236921296296297</v>
      </c>
    </row>
    <row r="759" spans="1:39">
      <c r="A759" s="76">
        <v>43317</v>
      </c>
      <c r="B759" s="67">
        <v>0.42715277777777777</v>
      </c>
      <c r="C759" s="77">
        <v>43317</v>
      </c>
      <c r="D759" s="67">
        <v>0.13548611111111111</v>
      </c>
      <c r="E759" s="68">
        <v>15.1</v>
      </c>
      <c r="F759" s="68">
        <v>4.9400000000000004</v>
      </c>
      <c r="G759" s="69">
        <v>20.79</v>
      </c>
      <c r="H759" s="69">
        <v>1</v>
      </c>
      <c r="I759" s="69">
        <v>-98.1</v>
      </c>
      <c r="J759" s="69">
        <v>36.709000000000003</v>
      </c>
      <c r="K759" s="70">
        <v>42.9</v>
      </c>
      <c r="L759" s="4">
        <f t="shared" si="275"/>
        <v>20.68</v>
      </c>
      <c r="M759" s="80">
        <f t="shared" si="276"/>
        <v>43317.427152777775</v>
      </c>
      <c r="N759">
        <f t="shared" si="277"/>
        <v>2458335.5</v>
      </c>
      <c r="O759">
        <f t="shared" si="278"/>
        <v>10.251666666666667</v>
      </c>
      <c r="P759">
        <f t="shared" si="284"/>
        <v>0.18591375770020535</v>
      </c>
      <c r="Q759">
        <f t="shared" si="285"/>
        <v>463.17967280122423</v>
      </c>
      <c r="R759">
        <f t="shared" si="286"/>
        <v>7.1796728012242284</v>
      </c>
      <c r="S759" s="10">
        <f t="shared" si="279"/>
        <v>23.742477201224229</v>
      </c>
      <c r="T759" s="4">
        <f t="shared" si="287"/>
        <v>20.672000000000004</v>
      </c>
      <c r="U759" s="4">
        <f t="shared" si="288"/>
        <v>7.040000000000006E-2</v>
      </c>
      <c r="V759" s="4">
        <f t="shared" si="280"/>
        <v>20.664999999999999</v>
      </c>
      <c r="W759" s="4">
        <f t="shared" si="281"/>
        <v>20.89</v>
      </c>
      <c r="X759" s="4">
        <f t="shared" si="282"/>
        <v>20.57</v>
      </c>
      <c r="Y759" s="4">
        <f t="shared" si="289"/>
        <v>0.32000000000000028</v>
      </c>
      <c r="Z759" s="2">
        <f>ROW()</f>
        <v>759</v>
      </c>
      <c r="AA759" t="b">
        <f t="shared" si="290"/>
        <v>1</v>
      </c>
      <c r="AB759" s="4">
        <f t="shared" si="283"/>
        <v>20.68</v>
      </c>
      <c r="AC759" s="4" t="e">
        <f t="shared" si="291"/>
        <v>#N/A</v>
      </c>
      <c r="AD759" t="b">
        <f t="shared" si="292"/>
        <v>1</v>
      </c>
      <c r="AE759" s="2">
        <v>2</v>
      </c>
      <c r="AF759" s="4">
        <f t="shared" si="293"/>
        <v>-0.16000000000000014</v>
      </c>
      <c r="AG759" s="4">
        <f t="shared" si="294"/>
        <v>0.16000000000000014</v>
      </c>
      <c r="AH759" s="4">
        <f t="shared" si="299"/>
        <v>0.17208333333333345</v>
      </c>
      <c r="AI759" s="4" t="e">
        <f t="shared" si="295"/>
        <v>#N/A</v>
      </c>
      <c r="AJ759" s="2" t="str">
        <f t="shared" si="296"/>
        <v>August</v>
      </c>
      <c r="AK759" s="2" t="str">
        <f t="shared" si="297"/>
        <v>05</v>
      </c>
      <c r="AL759" s="81">
        <f t="shared" si="298"/>
        <v>5.4271527777777777</v>
      </c>
      <c r="AM759" s="81">
        <f>IF(AJ759='1Month'!$A$3,AL759,NA())</f>
        <v>5.4271527777777777</v>
      </c>
    </row>
    <row r="760" spans="1:39">
      <c r="A760" s="76">
        <v>43317</v>
      </c>
      <c r="B760" s="67">
        <v>0.43061342592592594</v>
      </c>
      <c r="C760" s="77">
        <v>43317</v>
      </c>
      <c r="D760" s="67">
        <v>0.13894675925925926</v>
      </c>
      <c r="E760" s="68">
        <v>15.1</v>
      </c>
      <c r="F760" s="68">
        <v>4.9400000000000004</v>
      </c>
      <c r="G760" s="69">
        <v>20.76</v>
      </c>
      <c r="H760" s="69">
        <v>1</v>
      </c>
      <c r="I760" s="69">
        <v>-98.2</v>
      </c>
      <c r="J760" s="69">
        <v>37.680999999999997</v>
      </c>
      <c r="K760" s="70">
        <v>42.9</v>
      </c>
      <c r="L760" s="4">
        <f t="shared" si="275"/>
        <v>20.650000000000002</v>
      </c>
      <c r="M760" s="80">
        <f t="shared" si="276"/>
        <v>43317.430613425924</v>
      </c>
      <c r="N760">
        <f t="shared" si="277"/>
        <v>2458335.5</v>
      </c>
      <c r="O760">
        <f t="shared" si="278"/>
        <v>10.334722222222222</v>
      </c>
      <c r="P760">
        <f t="shared" si="284"/>
        <v>0.18591375770020535</v>
      </c>
      <c r="Q760">
        <f t="shared" si="285"/>
        <v>463.26295575535772</v>
      </c>
      <c r="R760">
        <f t="shared" si="286"/>
        <v>7.2629557553577229</v>
      </c>
      <c r="S760" s="10">
        <f t="shared" si="279"/>
        <v>23.825760155357724</v>
      </c>
      <c r="T760" s="4">
        <f t="shared" si="287"/>
        <v>20.608000000000001</v>
      </c>
      <c r="U760" s="4">
        <f t="shared" si="288"/>
        <v>5.0400000000000486E-2</v>
      </c>
      <c r="V760" s="4">
        <f t="shared" si="280"/>
        <v>20.635000000000002</v>
      </c>
      <c r="W760" s="4">
        <f t="shared" si="281"/>
        <v>20.84</v>
      </c>
      <c r="X760" s="4">
        <f t="shared" si="282"/>
        <v>20.52</v>
      </c>
      <c r="Y760" s="4">
        <f t="shared" si="289"/>
        <v>0.32000000000000028</v>
      </c>
      <c r="Z760" s="2">
        <f>ROW()</f>
        <v>760</v>
      </c>
      <c r="AA760" t="b">
        <f t="shared" si="290"/>
        <v>1</v>
      </c>
      <c r="AB760" s="4">
        <f t="shared" si="283"/>
        <v>20.650000000000002</v>
      </c>
      <c r="AC760" s="4" t="e">
        <f t="shared" si="291"/>
        <v>#N/A</v>
      </c>
      <c r="AD760" t="b">
        <f t="shared" si="292"/>
        <v>1</v>
      </c>
      <c r="AE760" s="2">
        <v>2</v>
      </c>
      <c r="AF760" s="4">
        <f t="shared" si="293"/>
        <v>-0.16000000000000014</v>
      </c>
      <c r="AG760" s="4">
        <f t="shared" si="294"/>
        <v>0.16000000000000014</v>
      </c>
      <c r="AH760" s="4">
        <f t="shared" si="299"/>
        <v>0.17416666666666666</v>
      </c>
      <c r="AI760" s="4" t="e">
        <f t="shared" si="295"/>
        <v>#N/A</v>
      </c>
      <c r="AJ760" s="2" t="str">
        <f t="shared" si="296"/>
        <v>August</v>
      </c>
      <c r="AK760" s="2" t="str">
        <f t="shared" si="297"/>
        <v>05</v>
      </c>
      <c r="AL760" s="81">
        <f t="shared" si="298"/>
        <v>5.4306134259259258</v>
      </c>
      <c r="AM760" s="81">
        <f>IF(AJ760='1Month'!$A$3,AL760,NA())</f>
        <v>5.4306134259259258</v>
      </c>
    </row>
    <row r="761" spans="1:39">
      <c r="A761" s="76">
        <v>43317</v>
      </c>
      <c r="B761" s="67">
        <v>0.43408564814814815</v>
      </c>
      <c r="C761" s="77">
        <v>43317</v>
      </c>
      <c r="D761" s="67">
        <v>0.14241898148148149</v>
      </c>
      <c r="E761" s="68">
        <v>14.8</v>
      </c>
      <c r="F761" s="68">
        <v>4.9400000000000004</v>
      </c>
      <c r="G761" s="69">
        <v>20.73</v>
      </c>
      <c r="H761" s="69">
        <v>1</v>
      </c>
      <c r="I761" s="69">
        <v>-98.2</v>
      </c>
      <c r="J761" s="69">
        <v>38.652999999999999</v>
      </c>
      <c r="K761" s="70">
        <v>42.9</v>
      </c>
      <c r="L761" s="4">
        <f t="shared" si="275"/>
        <v>20.62</v>
      </c>
      <c r="M761" s="80">
        <f t="shared" si="276"/>
        <v>43317.43408564815</v>
      </c>
      <c r="N761">
        <f t="shared" si="277"/>
        <v>2458335.5</v>
      </c>
      <c r="O761">
        <f t="shared" si="278"/>
        <v>10.418055555555556</v>
      </c>
      <c r="P761">
        <f t="shared" si="284"/>
        <v>0.18591375770020535</v>
      </c>
      <c r="Q761">
        <f t="shared" si="285"/>
        <v>463.3465172477994</v>
      </c>
      <c r="R761">
        <f t="shared" si="286"/>
        <v>7.3465172477993974</v>
      </c>
      <c r="S761" s="10">
        <f t="shared" si="279"/>
        <v>23.909321647799398</v>
      </c>
      <c r="T761" s="4">
        <f t="shared" si="287"/>
        <v>20.56</v>
      </c>
      <c r="U761" s="4">
        <f t="shared" si="288"/>
        <v>6.4000000000000765E-2</v>
      </c>
      <c r="V761" s="4">
        <f t="shared" si="280"/>
        <v>20.594999999999999</v>
      </c>
      <c r="W761" s="4">
        <f t="shared" si="281"/>
        <v>20.68</v>
      </c>
      <c r="X761" s="4">
        <f t="shared" si="282"/>
        <v>20.440000000000001</v>
      </c>
      <c r="Y761" s="4">
        <f t="shared" si="289"/>
        <v>0.23999999999999844</v>
      </c>
      <c r="Z761" s="2">
        <f>ROW()</f>
        <v>761</v>
      </c>
      <c r="AA761" t="b">
        <f t="shared" si="290"/>
        <v>1</v>
      </c>
      <c r="AB761" s="4">
        <f t="shared" si="283"/>
        <v>20.62</v>
      </c>
      <c r="AC761" s="4" t="e">
        <f t="shared" si="291"/>
        <v>#N/A</v>
      </c>
      <c r="AD761" t="b">
        <f t="shared" si="292"/>
        <v>1</v>
      </c>
      <c r="AE761" s="2">
        <v>2</v>
      </c>
      <c r="AF761" s="4">
        <f t="shared" si="293"/>
        <v>-0.11999999999999922</v>
      </c>
      <c r="AG761" s="4">
        <f t="shared" si="294"/>
        <v>0.11999999999999922</v>
      </c>
      <c r="AH761" s="4">
        <f t="shared" si="299"/>
        <v>0.17916666666666656</v>
      </c>
      <c r="AI761" s="4" t="e">
        <f t="shared" si="295"/>
        <v>#N/A</v>
      </c>
      <c r="AJ761" s="2" t="str">
        <f t="shared" si="296"/>
        <v>August</v>
      </c>
      <c r="AK761" s="2" t="str">
        <f t="shared" si="297"/>
        <v>05</v>
      </c>
      <c r="AL761" s="81">
        <f t="shared" si="298"/>
        <v>5.4340856481481481</v>
      </c>
      <c r="AM761" s="81">
        <f>IF(AJ761='1Month'!$A$3,AL761,NA())</f>
        <v>5.4340856481481481</v>
      </c>
    </row>
    <row r="762" spans="1:39">
      <c r="A762" s="76">
        <v>43317</v>
      </c>
      <c r="B762" s="67">
        <v>0.43755787037037036</v>
      </c>
      <c r="C762" s="77">
        <v>43317</v>
      </c>
      <c r="D762" s="67">
        <v>0.1458912037037037</v>
      </c>
      <c r="E762" s="68">
        <v>14.8</v>
      </c>
      <c r="F762" s="68">
        <v>4.9400000000000004</v>
      </c>
      <c r="G762" s="69">
        <v>20.68</v>
      </c>
      <c r="H762" s="69">
        <v>1</v>
      </c>
      <c r="I762" s="69">
        <v>-98.3</v>
      </c>
      <c r="J762" s="69">
        <v>39.622</v>
      </c>
      <c r="K762" s="70">
        <v>42.8</v>
      </c>
      <c r="L762" s="4">
        <f t="shared" si="275"/>
        <v>20.57</v>
      </c>
      <c r="M762" s="80">
        <f t="shared" si="276"/>
        <v>43317.437557870369</v>
      </c>
      <c r="N762">
        <f t="shared" si="277"/>
        <v>2458335.5</v>
      </c>
      <c r="O762">
        <f t="shared" si="278"/>
        <v>10.501388888888888</v>
      </c>
      <c r="P762">
        <f t="shared" si="284"/>
        <v>0.18591375770020535</v>
      </c>
      <c r="Q762">
        <f t="shared" si="285"/>
        <v>463.43007874024107</v>
      </c>
      <c r="R762">
        <f t="shared" si="286"/>
        <v>7.430078740241072</v>
      </c>
      <c r="S762" s="10">
        <f t="shared" si="279"/>
        <v>23.992883140241073</v>
      </c>
      <c r="T762" s="4">
        <f t="shared" si="287"/>
        <v>20.503999999999998</v>
      </c>
      <c r="U762" s="4">
        <f t="shared" si="288"/>
        <v>7.9200000000000159E-2</v>
      </c>
      <c r="V762" s="4">
        <f t="shared" si="280"/>
        <v>20.545000000000002</v>
      </c>
      <c r="W762" s="4">
        <f t="shared" si="281"/>
        <v>20.650000000000002</v>
      </c>
      <c r="X762" s="4">
        <f t="shared" si="282"/>
        <v>20.37</v>
      </c>
      <c r="Y762" s="4">
        <f t="shared" si="289"/>
        <v>0.28000000000000114</v>
      </c>
      <c r="Z762" s="2">
        <f>ROW()</f>
        <v>762</v>
      </c>
      <c r="AA762" t="b">
        <f t="shared" si="290"/>
        <v>1</v>
      </c>
      <c r="AB762" s="4">
        <f t="shared" si="283"/>
        <v>20.57</v>
      </c>
      <c r="AC762" s="4" t="e">
        <f t="shared" si="291"/>
        <v>#N/A</v>
      </c>
      <c r="AD762" t="b">
        <f t="shared" si="292"/>
        <v>1</v>
      </c>
      <c r="AE762" s="2">
        <v>2</v>
      </c>
      <c r="AF762" s="4">
        <f t="shared" si="293"/>
        <v>-0.14000000000000057</v>
      </c>
      <c r="AG762" s="4">
        <f t="shared" si="294"/>
        <v>0.14000000000000057</v>
      </c>
      <c r="AH762" s="4">
        <f t="shared" si="299"/>
        <v>0.1824999999999998</v>
      </c>
      <c r="AI762" s="4" t="e">
        <f t="shared" si="295"/>
        <v>#N/A</v>
      </c>
      <c r="AJ762" s="2" t="str">
        <f t="shared" si="296"/>
        <v>August</v>
      </c>
      <c r="AK762" s="2" t="str">
        <f t="shared" si="297"/>
        <v>05</v>
      </c>
      <c r="AL762" s="81">
        <f t="shared" si="298"/>
        <v>5.4375578703703704</v>
      </c>
      <c r="AM762" s="81">
        <f>IF(AJ762='1Month'!$A$3,AL762,NA())</f>
        <v>5.4375578703703704</v>
      </c>
    </row>
    <row r="763" spans="1:39">
      <c r="A763" s="76">
        <v>43317</v>
      </c>
      <c r="B763" s="67">
        <v>0.44103009259259257</v>
      </c>
      <c r="C763" s="77">
        <v>43317</v>
      </c>
      <c r="D763" s="67">
        <v>0.14936342592592591</v>
      </c>
      <c r="E763" s="68">
        <v>14.8</v>
      </c>
      <c r="F763" s="68">
        <v>4.9400000000000004</v>
      </c>
      <c r="G763" s="69">
        <v>20.63</v>
      </c>
      <c r="H763" s="69">
        <v>1</v>
      </c>
      <c r="I763" s="69">
        <v>-98.3</v>
      </c>
      <c r="J763" s="69">
        <v>40.587000000000003</v>
      </c>
      <c r="K763" s="70">
        <v>42.8</v>
      </c>
      <c r="L763" s="4">
        <f t="shared" si="275"/>
        <v>20.52</v>
      </c>
      <c r="M763" s="80">
        <f t="shared" si="276"/>
        <v>43317.441030092596</v>
      </c>
      <c r="N763">
        <f t="shared" si="277"/>
        <v>2458335.5</v>
      </c>
      <c r="O763">
        <f t="shared" si="278"/>
        <v>10.584722222222222</v>
      </c>
      <c r="P763">
        <f t="shared" si="284"/>
        <v>0.18591375770020535</v>
      </c>
      <c r="Q763">
        <f t="shared" si="285"/>
        <v>463.51364023268275</v>
      </c>
      <c r="R763">
        <f t="shared" si="286"/>
        <v>7.5136402326827465</v>
      </c>
      <c r="S763" s="10">
        <f t="shared" si="279"/>
        <v>7.6444632682746594E-2</v>
      </c>
      <c r="T763" s="4">
        <f t="shared" si="287"/>
        <v>20.440000000000001</v>
      </c>
      <c r="U763" s="4">
        <f t="shared" si="288"/>
        <v>8.3999999999999631E-2</v>
      </c>
      <c r="V763" s="4">
        <f t="shared" si="280"/>
        <v>20.48</v>
      </c>
      <c r="W763" s="4">
        <f t="shared" si="281"/>
        <v>20.62</v>
      </c>
      <c r="X763" s="4">
        <f t="shared" si="282"/>
        <v>20.3</v>
      </c>
      <c r="Y763" s="4">
        <f t="shared" si="289"/>
        <v>0.32000000000000028</v>
      </c>
      <c r="Z763" s="2">
        <f>ROW()</f>
        <v>763</v>
      </c>
      <c r="AA763" t="b">
        <f t="shared" si="290"/>
        <v>1</v>
      </c>
      <c r="AB763" s="4">
        <f t="shared" si="283"/>
        <v>20.52</v>
      </c>
      <c r="AC763" s="4" t="e">
        <f t="shared" si="291"/>
        <v>#N/A</v>
      </c>
      <c r="AD763" t="b">
        <f t="shared" si="292"/>
        <v>1</v>
      </c>
      <c r="AE763" s="2">
        <v>2</v>
      </c>
      <c r="AF763" s="4">
        <f t="shared" si="293"/>
        <v>-0.16000000000000014</v>
      </c>
      <c r="AG763" s="4">
        <f t="shared" si="294"/>
        <v>0.16000000000000014</v>
      </c>
      <c r="AH763" s="4">
        <f t="shared" si="299"/>
        <v>0.18416666666666645</v>
      </c>
      <c r="AI763" s="4" t="e">
        <f t="shared" si="295"/>
        <v>#N/A</v>
      </c>
      <c r="AJ763" s="2" t="str">
        <f t="shared" si="296"/>
        <v>August</v>
      </c>
      <c r="AK763" s="2" t="str">
        <f t="shared" si="297"/>
        <v>05</v>
      </c>
      <c r="AL763" s="81">
        <f t="shared" si="298"/>
        <v>5.4410300925925927</v>
      </c>
      <c r="AM763" s="81">
        <f>IF(AJ763='1Month'!$A$3,AL763,NA())</f>
        <v>5.4410300925925927</v>
      </c>
    </row>
    <row r="764" spans="1:39">
      <c r="A764" s="76">
        <v>43317</v>
      </c>
      <c r="B764" s="67">
        <v>0.44451388888888888</v>
      </c>
      <c r="C764" s="77">
        <v>43317</v>
      </c>
      <c r="D764" s="67">
        <v>0.15284722222222222</v>
      </c>
      <c r="E764" s="68">
        <v>14.8</v>
      </c>
      <c r="F764" s="68">
        <v>4.9400000000000004</v>
      </c>
      <c r="G764" s="69">
        <v>20.55</v>
      </c>
      <c r="H764" s="69">
        <v>1</v>
      </c>
      <c r="I764" s="69">
        <v>-98.3</v>
      </c>
      <c r="J764" s="69">
        <v>41.552999999999997</v>
      </c>
      <c r="K764" s="70">
        <v>42.7</v>
      </c>
      <c r="L764" s="4">
        <f t="shared" si="275"/>
        <v>20.440000000000001</v>
      </c>
      <c r="M764" s="80">
        <f t="shared" si="276"/>
        <v>43317.444513888891</v>
      </c>
      <c r="N764">
        <f t="shared" si="277"/>
        <v>2458335.5</v>
      </c>
      <c r="O764">
        <f t="shared" si="278"/>
        <v>10.668333333333333</v>
      </c>
      <c r="P764">
        <f t="shared" si="284"/>
        <v>0.18591375770020535</v>
      </c>
      <c r="Q764">
        <f t="shared" si="285"/>
        <v>463.59748026343254</v>
      </c>
      <c r="R764">
        <f t="shared" si="286"/>
        <v>7.5974802634325442</v>
      </c>
      <c r="S764" s="10">
        <f t="shared" si="279"/>
        <v>0.16028466343254433</v>
      </c>
      <c r="T764" s="4">
        <f t="shared" si="287"/>
        <v>20.374000000000002</v>
      </c>
      <c r="U764" s="4">
        <f t="shared" si="288"/>
        <v>8.4799999999999903E-2</v>
      </c>
      <c r="V764" s="4">
        <f t="shared" si="280"/>
        <v>20.405000000000001</v>
      </c>
      <c r="W764" s="4">
        <f t="shared" si="281"/>
        <v>20.57</v>
      </c>
      <c r="X764" s="4">
        <f t="shared" si="282"/>
        <v>20.240000000000002</v>
      </c>
      <c r="Y764" s="4">
        <f t="shared" si="289"/>
        <v>0.32999999999999829</v>
      </c>
      <c r="Z764" s="2">
        <f>ROW()</f>
        <v>764</v>
      </c>
      <c r="AA764" t="b">
        <f t="shared" si="290"/>
        <v>1</v>
      </c>
      <c r="AB764" s="4">
        <f t="shared" si="283"/>
        <v>20.440000000000001</v>
      </c>
      <c r="AC764" s="4" t="e">
        <f t="shared" si="291"/>
        <v>#N/A</v>
      </c>
      <c r="AD764" t="b">
        <f t="shared" si="292"/>
        <v>1</v>
      </c>
      <c r="AE764" s="2">
        <v>2</v>
      </c>
      <c r="AF764" s="4">
        <f t="shared" si="293"/>
        <v>-0.16499999999999915</v>
      </c>
      <c r="AG764" s="4">
        <f t="shared" si="294"/>
        <v>0.16499999999999915</v>
      </c>
      <c r="AH764" s="4">
        <f t="shared" si="299"/>
        <v>0.1824999999999998</v>
      </c>
      <c r="AI764" s="4" t="e">
        <f t="shared" si="295"/>
        <v>#N/A</v>
      </c>
      <c r="AJ764" s="2" t="str">
        <f t="shared" si="296"/>
        <v>August</v>
      </c>
      <c r="AK764" s="2" t="str">
        <f t="shared" si="297"/>
        <v>05</v>
      </c>
      <c r="AL764" s="81">
        <f t="shared" si="298"/>
        <v>5.4445138888888884</v>
      </c>
      <c r="AM764" s="81">
        <f>IF(AJ764='1Month'!$A$3,AL764,NA())</f>
        <v>5.4445138888888884</v>
      </c>
    </row>
    <row r="765" spans="1:39">
      <c r="A765" s="76">
        <v>43317</v>
      </c>
      <c r="B765" s="67">
        <v>0.44797453703703699</v>
      </c>
      <c r="C765" s="77">
        <v>43317</v>
      </c>
      <c r="D765" s="67">
        <v>0.15630787037037039</v>
      </c>
      <c r="E765" s="68">
        <v>14.8</v>
      </c>
      <c r="F765" s="68">
        <v>4.9400000000000004</v>
      </c>
      <c r="G765" s="69">
        <v>20.48</v>
      </c>
      <c r="H765" s="69">
        <v>1</v>
      </c>
      <c r="I765" s="69">
        <v>-98.4</v>
      </c>
      <c r="J765" s="69">
        <v>42.508000000000003</v>
      </c>
      <c r="K765" s="70">
        <v>42.7</v>
      </c>
      <c r="L765" s="4">
        <f t="shared" si="275"/>
        <v>20.37</v>
      </c>
      <c r="M765" s="80">
        <f t="shared" si="276"/>
        <v>43317.447974537034</v>
      </c>
      <c r="N765">
        <f t="shared" si="277"/>
        <v>2458335.5</v>
      </c>
      <c r="O765">
        <f t="shared" si="278"/>
        <v>10.751388888888888</v>
      </c>
      <c r="P765">
        <f t="shared" si="284"/>
        <v>0.18591375770020535</v>
      </c>
      <c r="Q765">
        <f t="shared" si="285"/>
        <v>463.68076321756604</v>
      </c>
      <c r="R765">
        <f t="shared" si="286"/>
        <v>7.6807632175660387</v>
      </c>
      <c r="S765" s="10">
        <f t="shared" si="279"/>
        <v>0.24356761756603884</v>
      </c>
      <c r="T765" s="4">
        <f t="shared" si="287"/>
        <v>20.308</v>
      </c>
      <c r="U765" s="4">
        <f t="shared" si="288"/>
        <v>7.7599999999999628E-2</v>
      </c>
      <c r="V765" s="4">
        <f t="shared" si="280"/>
        <v>20.335000000000001</v>
      </c>
      <c r="W765" s="4">
        <f t="shared" si="281"/>
        <v>20.52</v>
      </c>
      <c r="X765" s="4">
        <f t="shared" si="282"/>
        <v>20.190000000000001</v>
      </c>
      <c r="Y765" s="4">
        <f t="shared" si="289"/>
        <v>0.32999999999999829</v>
      </c>
      <c r="Z765" s="2">
        <f>ROW()</f>
        <v>765</v>
      </c>
      <c r="AA765" t="b">
        <f t="shared" si="290"/>
        <v>1</v>
      </c>
      <c r="AB765" s="4">
        <f t="shared" si="283"/>
        <v>20.37</v>
      </c>
      <c r="AC765" s="4" t="e">
        <f t="shared" si="291"/>
        <v>#N/A</v>
      </c>
      <c r="AD765" t="b">
        <f t="shared" si="292"/>
        <v>1</v>
      </c>
      <c r="AE765" s="2">
        <v>2</v>
      </c>
      <c r="AF765" s="4">
        <f t="shared" si="293"/>
        <v>-0.16499999999999915</v>
      </c>
      <c r="AG765" s="4">
        <f t="shared" si="294"/>
        <v>0.16499999999999915</v>
      </c>
      <c r="AH765" s="4">
        <f t="shared" si="299"/>
        <v>0.18916666666666662</v>
      </c>
      <c r="AI765" s="4" t="e">
        <f t="shared" si="295"/>
        <v>#N/A</v>
      </c>
      <c r="AJ765" s="2" t="str">
        <f t="shared" si="296"/>
        <v>August</v>
      </c>
      <c r="AK765" s="2" t="str">
        <f t="shared" si="297"/>
        <v>05</v>
      </c>
      <c r="AL765" s="81">
        <f t="shared" si="298"/>
        <v>5.4479745370370374</v>
      </c>
      <c r="AM765" s="81">
        <f>IF(AJ765='1Month'!$A$3,AL765,NA())</f>
        <v>5.4479745370370374</v>
      </c>
    </row>
    <row r="766" spans="1:39">
      <c r="A766" s="76">
        <v>43317</v>
      </c>
      <c r="B766" s="67">
        <v>0.45144675925925926</v>
      </c>
      <c r="C766" s="77">
        <v>43317</v>
      </c>
      <c r="D766" s="67">
        <v>0.1597800925925926</v>
      </c>
      <c r="E766" s="68">
        <v>14.8</v>
      </c>
      <c r="F766" s="68">
        <v>4.9400000000000004</v>
      </c>
      <c r="G766" s="69">
        <v>20.41</v>
      </c>
      <c r="H766" s="69">
        <v>1</v>
      </c>
      <c r="I766" s="69">
        <v>-98.4</v>
      </c>
      <c r="J766" s="69">
        <v>43.462000000000003</v>
      </c>
      <c r="K766" s="70">
        <v>42.7</v>
      </c>
      <c r="L766" s="4">
        <f t="shared" si="275"/>
        <v>20.3</v>
      </c>
      <c r="M766" s="80">
        <f t="shared" si="276"/>
        <v>43317.45144675926</v>
      </c>
      <c r="N766">
        <f t="shared" si="277"/>
        <v>2458335.5</v>
      </c>
      <c r="O766">
        <f t="shared" si="278"/>
        <v>10.834722222222222</v>
      </c>
      <c r="P766">
        <f t="shared" si="284"/>
        <v>0.18591375770020535</v>
      </c>
      <c r="Q766">
        <f t="shared" si="285"/>
        <v>463.76432471000771</v>
      </c>
      <c r="R766">
        <f t="shared" si="286"/>
        <v>7.7643247100077133</v>
      </c>
      <c r="S766" s="10">
        <f t="shared" si="279"/>
        <v>0.32712911000771339</v>
      </c>
      <c r="T766" s="4">
        <f t="shared" si="287"/>
        <v>20.246000000000002</v>
      </c>
      <c r="U766" s="4">
        <f t="shared" si="288"/>
        <v>7.1200000000000332E-2</v>
      </c>
      <c r="V766" s="4">
        <f t="shared" si="280"/>
        <v>20.270000000000003</v>
      </c>
      <c r="W766" s="4">
        <f t="shared" si="281"/>
        <v>20.440000000000001</v>
      </c>
      <c r="X766" s="4">
        <f t="shared" si="282"/>
        <v>20.13</v>
      </c>
      <c r="Y766" s="4">
        <f t="shared" si="289"/>
        <v>0.31000000000000227</v>
      </c>
      <c r="Z766" s="2">
        <f>ROW()</f>
        <v>766</v>
      </c>
      <c r="AA766" t="b">
        <f t="shared" si="290"/>
        <v>1</v>
      </c>
      <c r="AB766" s="4">
        <f t="shared" si="283"/>
        <v>20.3</v>
      </c>
      <c r="AC766" s="4" t="e">
        <f t="shared" si="291"/>
        <v>#N/A</v>
      </c>
      <c r="AD766" t="b">
        <f t="shared" si="292"/>
        <v>1</v>
      </c>
      <c r="AE766" s="2">
        <v>2</v>
      </c>
      <c r="AF766" s="4">
        <f t="shared" si="293"/>
        <v>-0.15500000000000114</v>
      </c>
      <c r="AG766" s="4">
        <f t="shared" si="294"/>
        <v>0.15500000000000114</v>
      </c>
      <c r="AH766" s="4">
        <f t="shared" si="299"/>
        <v>0.19583333333333316</v>
      </c>
      <c r="AI766" s="4" t="e">
        <f t="shared" si="295"/>
        <v>#N/A</v>
      </c>
      <c r="AJ766" s="2" t="str">
        <f t="shared" si="296"/>
        <v>August</v>
      </c>
      <c r="AK766" s="2" t="str">
        <f t="shared" si="297"/>
        <v>05</v>
      </c>
      <c r="AL766" s="81">
        <f t="shared" si="298"/>
        <v>5.4514467592592588</v>
      </c>
      <c r="AM766" s="81">
        <f>IF(AJ766='1Month'!$A$3,AL766,NA())</f>
        <v>5.4514467592592588</v>
      </c>
    </row>
    <row r="767" spans="1:39">
      <c r="A767" s="76">
        <v>43317</v>
      </c>
      <c r="B767" s="67">
        <v>0.45491898148148152</v>
      </c>
      <c r="C767" s="77">
        <v>43317</v>
      </c>
      <c r="D767" s="67">
        <v>0.16325231481481481</v>
      </c>
      <c r="E767" s="68">
        <v>14.8</v>
      </c>
      <c r="F767" s="68">
        <v>4.9400000000000004</v>
      </c>
      <c r="G767" s="69">
        <v>20.350000000000001</v>
      </c>
      <c r="H767" s="69">
        <v>1</v>
      </c>
      <c r="I767" s="69">
        <v>-98.5</v>
      </c>
      <c r="J767" s="69">
        <v>44.411000000000001</v>
      </c>
      <c r="K767" s="70">
        <v>42.6</v>
      </c>
      <c r="L767" s="4">
        <f t="shared" si="275"/>
        <v>20.240000000000002</v>
      </c>
      <c r="M767" s="80">
        <f t="shared" si="276"/>
        <v>43317.454918981479</v>
      </c>
      <c r="N767">
        <f t="shared" si="277"/>
        <v>2458335.5</v>
      </c>
      <c r="O767">
        <f t="shared" si="278"/>
        <v>10.918055555555556</v>
      </c>
      <c r="P767">
        <f t="shared" si="284"/>
        <v>0.18591375770020535</v>
      </c>
      <c r="Q767">
        <f t="shared" si="285"/>
        <v>463.84788620244939</v>
      </c>
      <c r="R767">
        <f t="shared" si="286"/>
        <v>7.8478862024493878</v>
      </c>
      <c r="S767" s="10">
        <f t="shared" si="279"/>
        <v>0.41069060244938793</v>
      </c>
      <c r="T767" s="4">
        <f t="shared" si="287"/>
        <v>20.184000000000001</v>
      </c>
      <c r="U767" s="4">
        <f t="shared" si="288"/>
        <v>7.1200000000000332E-2</v>
      </c>
      <c r="V767" s="4">
        <f t="shared" si="280"/>
        <v>20.215000000000003</v>
      </c>
      <c r="W767" s="4">
        <f t="shared" si="281"/>
        <v>20.37</v>
      </c>
      <c r="X767" s="4">
        <f t="shared" si="282"/>
        <v>20.060000000000002</v>
      </c>
      <c r="Y767" s="4">
        <f t="shared" si="289"/>
        <v>0.30999999999999872</v>
      </c>
      <c r="Z767" s="2">
        <f>ROW()</f>
        <v>767</v>
      </c>
      <c r="AA767" t="b">
        <f t="shared" si="290"/>
        <v>1</v>
      </c>
      <c r="AB767" s="4">
        <f t="shared" si="283"/>
        <v>20.240000000000002</v>
      </c>
      <c r="AC767" s="4" t="e">
        <f t="shared" si="291"/>
        <v>#N/A</v>
      </c>
      <c r="AD767" t="b">
        <f t="shared" si="292"/>
        <v>1</v>
      </c>
      <c r="AE767" s="2">
        <v>2</v>
      </c>
      <c r="AF767" s="4">
        <f t="shared" si="293"/>
        <v>-0.15499999999999936</v>
      </c>
      <c r="AG767" s="4">
        <f t="shared" si="294"/>
        <v>0.15499999999999936</v>
      </c>
      <c r="AH767" s="4">
        <f t="shared" si="299"/>
        <v>0.20916666666666681</v>
      </c>
      <c r="AI767" s="4" t="e">
        <f t="shared" si="295"/>
        <v>#N/A</v>
      </c>
      <c r="AJ767" s="2" t="str">
        <f t="shared" si="296"/>
        <v>August</v>
      </c>
      <c r="AK767" s="2" t="str">
        <f t="shared" si="297"/>
        <v>05</v>
      </c>
      <c r="AL767" s="81">
        <f t="shared" si="298"/>
        <v>5.4549189814814811</v>
      </c>
      <c r="AM767" s="81">
        <f>IF(AJ767='1Month'!$A$3,AL767,NA())</f>
        <v>5.4549189814814811</v>
      </c>
    </row>
    <row r="768" spans="1:39">
      <c r="A768" s="76">
        <v>43317</v>
      </c>
      <c r="B768" s="67">
        <v>0.45839120370370368</v>
      </c>
      <c r="C768" s="77">
        <v>43317</v>
      </c>
      <c r="D768" s="67">
        <v>0.16672453703703705</v>
      </c>
      <c r="E768" s="68">
        <v>14.8</v>
      </c>
      <c r="F768" s="68">
        <v>4.9400000000000004</v>
      </c>
      <c r="G768" s="69">
        <v>20.3</v>
      </c>
      <c r="H768" s="69">
        <v>1</v>
      </c>
      <c r="I768" s="69">
        <v>-98.5</v>
      </c>
      <c r="J768" s="69">
        <v>45.356000000000002</v>
      </c>
      <c r="K768" s="70">
        <v>42.6</v>
      </c>
      <c r="L768" s="4">
        <f t="shared" si="275"/>
        <v>20.190000000000001</v>
      </c>
      <c r="M768" s="80">
        <f t="shared" si="276"/>
        <v>43317.458391203705</v>
      </c>
      <c r="N768">
        <f t="shared" si="277"/>
        <v>2458335.5</v>
      </c>
      <c r="O768">
        <f t="shared" si="278"/>
        <v>11.001388888888888</v>
      </c>
      <c r="P768">
        <f t="shared" si="284"/>
        <v>0.18591375770020535</v>
      </c>
      <c r="Q768">
        <f t="shared" si="285"/>
        <v>463.93144769489106</v>
      </c>
      <c r="R768">
        <f t="shared" si="286"/>
        <v>7.9314476948910624</v>
      </c>
      <c r="S768" s="10">
        <f t="shared" si="279"/>
        <v>0.49425209489106248</v>
      </c>
      <c r="T768" s="4">
        <f t="shared" si="287"/>
        <v>20.12</v>
      </c>
      <c r="U768" s="4">
        <f t="shared" si="288"/>
        <v>7.999999999999971E-2</v>
      </c>
      <c r="V768" s="4">
        <f t="shared" si="280"/>
        <v>20.16</v>
      </c>
      <c r="W768" s="4">
        <f t="shared" si="281"/>
        <v>20.3</v>
      </c>
      <c r="X768" s="4">
        <f t="shared" si="282"/>
        <v>19.98</v>
      </c>
      <c r="Y768" s="4">
        <f t="shared" si="289"/>
        <v>0.32000000000000028</v>
      </c>
      <c r="Z768" s="2">
        <f>ROW()</f>
        <v>768</v>
      </c>
      <c r="AA768" t="b">
        <f t="shared" si="290"/>
        <v>1</v>
      </c>
      <c r="AB768" s="4">
        <f t="shared" si="283"/>
        <v>20.190000000000001</v>
      </c>
      <c r="AC768" s="4" t="e">
        <f t="shared" si="291"/>
        <v>#N/A</v>
      </c>
      <c r="AD768" t="b">
        <f t="shared" si="292"/>
        <v>1</v>
      </c>
      <c r="AE768" s="2">
        <v>2</v>
      </c>
      <c r="AF768" s="4">
        <f t="shared" si="293"/>
        <v>-0.16000000000000014</v>
      </c>
      <c r="AG768" s="4">
        <f t="shared" si="294"/>
        <v>0.16000000000000014</v>
      </c>
      <c r="AH768" s="4">
        <f t="shared" si="299"/>
        <v>0.25611111111111179</v>
      </c>
      <c r="AI768" s="4" t="e">
        <f t="shared" si="295"/>
        <v>#N/A</v>
      </c>
      <c r="AJ768" s="2" t="str">
        <f t="shared" si="296"/>
        <v>August</v>
      </c>
      <c r="AK768" s="2" t="str">
        <f t="shared" si="297"/>
        <v>05</v>
      </c>
      <c r="AL768" s="81">
        <f t="shared" si="298"/>
        <v>5.4583912037037035</v>
      </c>
      <c r="AM768" s="81">
        <f>IF(AJ768='1Month'!$A$3,AL768,NA())</f>
        <v>5.4583912037037035</v>
      </c>
    </row>
    <row r="769" spans="1:39">
      <c r="A769" s="76">
        <v>43317</v>
      </c>
      <c r="B769" s="67">
        <v>0.46186342592592594</v>
      </c>
      <c r="C769" s="77">
        <v>43317</v>
      </c>
      <c r="D769" s="67">
        <v>0.17019675925925926</v>
      </c>
      <c r="E769" s="68">
        <v>14.5</v>
      </c>
      <c r="F769" s="68">
        <v>4.9400000000000004</v>
      </c>
      <c r="G769" s="69">
        <v>20.239999999999998</v>
      </c>
      <c r="H769" s="69">
        <v>1</v>
      </c>
      <c r="I769" s="69">
        <v>-98.6</v>
      </c>
      <c r="J769" s="69">
        <v>46.295000000000002</v>
      </c>
      <c r="K769" s="70">
        <v>42.6</v>
      </c>
      <c r="L769" s="4">
        <f t="shared" si="275"/>
        <v>20.13</v>
      </c>
      <c r="M769" s="80">
        <f t="shared" si="276"/>
        <v>43317.461863425924</v>
      </c>
      <c r="N769">
        <f t="shared" si="277"/>
        <v>2458335.5</v>
      </c>
      <c r="O769">
        <f t="shared" si="278"/>
        <v>11.084722222222222</v>
      </c>
      <c r="P769">
        <f t="shared" si="284"/>
        <v>0.18591375770020535</v>
      </c>
      <c r="Q769">
        <f t="shared" si="285"/>
        <v>464.01500918733274</v>
      </c>
      <c r="R769">
        <f t="shared" si="286"/>
        <v>8.0150091873327369</v>
      </c>
      <c r="S769" s="10">
        <f t="shared" si="279"/>
        <v>0.57781358733273702</v>
      </c>
      <c r="T769" s="4">
        <f t="shared" si="287"/>
        <v>20.045999999999999</v>
      </c>
      <c r="U769" s="4">
        <f t="shared" si="288"/>
        <v>9.6800000000000358E-2</v>
      </c>
      <c r="V769" s="4">
        <f t="shared" si="280"/>
        <v>20.094999999999999</v>
      </c>
      <c r="W769" s="4">
        <f t="shared" si="281"/>
        <v>20.240000000000002</v>
      </c>
      <c r="X769" s="4">
        <f t="shared" si="282"/>
        <v>19.87</v>
      </c>
      <c r="Y769" s="4">
        <f t="shared" si="289"/>
        <v>0.37000000000000099</v>
      </c>
      <c r="Z769" s="2">
        <f>ROW()</f>
        <v>769</v>
      </c>
      <c r="AA769" t="b">
        <f t="shared" si="290"/>
        <v>1</v>
      </c>
      <c r="AB769" s="4">
        <f t="shared" si="283"/>
        <v>20.13</v>
      </c>
      <c r="AC769" s="4" t="e">
        <f t="shared" si="291"/>
        <v>#N/A</v>
      </c>
      <c r="AD769" t="b">
        <f t="shared" si="292"/>
        <v>1</v>
      </c>
      <c r="AE769" s="2">
        <v>2</v>
      </c>
      <c r="AF769" s="4">
        <f t="shared" si="293"/>
        <v>-0.1850000000000005</v>
      </c>
      <c r="AG769" s="4">
        <f t="shared" si="294"/>
        <v>0.1850000000000005</v>
      </c>
      <c r="AH769" s="4">
        <f t="shared" si="299"/>
        <v>0.35388888888889031</v>
      </c>
      <c r="AI769" s="4" t="e">
        <f t="shared" si="295"/>
        <v>#N/A</v>
      </c>
      <c r="AJ769" s="2" t="str">
        <f t="shared" si="296"/>
        <v>August</v>
      </c>
      <c r="AK769" s="2" t="str">
        <f t="shared" si="297"/>
        <v>05</v>
      </c>
      <c r="AL769" s="81">
        <f t="shared" si="298"/>
        <v>5.4618634259259258</v>
      </c>
      <c r="AM769" s="81">
        <f>IF(AJ769='1Month'!$A$3,AL769,NA())</f>
        <v>5.4618634259259258</v>
      </c>
    </row>
    <row r="770" spans="1:39">
      <c r="A770" s="76">
        <v>43317</v>
      </c>
      <c r="B770" s="67">
        <v>0.46533564814814815</v>
      </c>
      <c r="C770" s="77">
        <v>43317</v>
      </c>
      <c r="D770" s="67">
        <v>0.17366898148148147</v>
      </c>
      <c r="E770" s="68">
        <v>14.5</v>
      </c>
      <c r="F770" s="68">
        <v>4.9400000000000004</v>
      </c>
      <c r="G770" s="69">
        <v>20.170000000000002</v>
      </c>
      <c r="H770" s="69">
        <v>1</v>
      </c>
      <c r="I770" s="69">
        <v>-98.6</v>
      </c>
      <c r="J770" s="69">
        <v>47.228000000000002</v>
      </c>
      <c r="K770" s="70">
        <v>42.5</v>
      </c>
      <c r="L770" s="4">
        <f t="shared" si="275"/>
        <v>20.060000000000002</v>
      </c>
      <c r="M770" s="80">
        <f t="shared" si="276"/>
        <v>43317.46533564815</v>
      </c>
      <c r="N770">
        <f t="shared" si="277"/>
        <v>2458335.5</v>
      </c>
      <c r="O770">
        <f t="shared" si="278"/>
        <v>11.168055555555556</v>
      </c>
      <c r="P770">
        <f t="shared" si="284"/>
        <v>0.18591375770020535</v>
      </c>
      <c r="Q770">
        <f t="shared" si="285"/>
        <v>464.09857067977441</v>
      </c>
      <c r="R770">
        <f t="shared" si="286"/>
        <v>8.0985706797744115</v>
      </c>
      <c r="S770" s="10">
        <f t="shared" si="279"/>
        <v>0.66137507977441157</v>
      </c>
      <c r="T770" s="4">
        <f t="shared" si="287"/>
        <v>19.948</v>
      </c>
      <c r="U770" s="4">
        <f t="shared" si="288"/>
        <v>0.13040000000000021</v>
      </c>
      <c r="V770" s="4">
        <f t="shared" si="280"/>
        <v>20.020000000000003</v>
      </c>
      <c r="W770" s="4">
        <f t="shared" si="281"/>
        <v>20.190000000000001</v>
      </c>
      <c r="X770" s="4">
        <f t="shared" si="282"/>
        <v>19.7</v>
      </c>
      <c r="Y770" s="4">
        <f t="shared" si="289"/>
        <v>0.49000000000000199</v>
      </c>
      <c r="Z770" s="2">
        <f>ROW()</f>
        <v>770</v>
      </c>
      <c r="AA770" t="b">
        <f t="shared" si="290"/>
        <v>1</v>
      </c>
      <c r="AB770" s="4">
        <f t="shared" si="283"/>
        <v>20.060000000000002</v>
      </c>
      <c r="AC770" s="4" t="e">
        <f t="shared" si="291"/>
        <v>#N/A</v>
      </c>
      <c r="AD770" t="b">
        <f t="shared" si="292"/>
        <v>1</v>
      </c>
      <c r="AE770" s="2">
        <v>2</v>
      </c>
      <c r="AF770" s="4">
        <f t="shared" si="293"/>
        <v>-0.24500000000000099</v>
      </c>
      <c r="AG770" s="4">
        <f t="shared" si="294"/>
        <v>0.24500000000000099</v>
      </c>
      <c r="AH770" s="4">
        <f t="shared" si="299"/>
        <v>0.5022222222222229</v>
      </c>
      <c r="AI770" s="4" t="e">
        <f t="shared" si="295"/>
        <v>#N/A</v>
      </c>
      <c r="AJ770" s="2" t="str">
        <f t="shared" si="296"/>
        <v>August</v>
      </c>
      <c r="AK770" s="2" t="str">
        <f t="shared" si="297"/>
        <v>05</v>
      </c>
      <c r="AL770" s="81">
        <f t="shared" si="298"/>
        <v>5.4653356481481481</v>
      </c>
      <c r="AM770" s="81">
        <f>IF(AJ770='1Month'!$A$3,AL770,NA())</f>
        <v>5.4653356481481481</v>
      </c>
    </row>
    <row r="771" spans="1:39">
      <c r="A771" s="76">
        <v>43317</v>
      </c>
      <c r="B771" s="67">
        <v>0.46880787037037036</v>
      </c>
      <c r="C771" s="77">
        <v>43317</v>
      </c>
      <c r="D771" s="67">
        <v>0.1771412037037037</v>
      </c>
      <c r="E771" s="68">
        <v>14.5</v>
      </c>
      <c r="F771" s="68">
        <v>4.9400000000000004</v>
      </c>
      <c r="G771" s="69">
        <v>20.09</v>
      </c>
      <c r="H771" s="69">
        <v>1</v>
      </c>
      <c r="I771" s="69">
        <v>-98.7</v>
      </c>
      <c r="J771" s="69">
        <v>48.155000000000001</v>
      </c>
      <c r="K771" s="70">
        <v>42.5</v>
      </c>
      <c r="L771" s="4">
        <f t="shared" si="275"/>
        <v>19.98</v>
      </c>
      <c r="M771" s="80">
        <f t="shared" si="276"/>
        <v>43317.468807870369</v>
      </c>
      <c r="N771">
        <f t="shared" si="277"/>
        <v>2458335.5</v>
      </c>
      <c r="O771">
        <f t="shared" si="278"/>
        <v>11.251388888888888</v>
      </c>
      <c r="P771">
        <f t="shared" si="284"/>
        <v>0.18591375770020535</v>
      </c>
      <c r="Q771">
        <f t="shared" si="285"/>
        <v>464.18213217221609</v>
      </c>
      <c r="R771">
        <f t="shared" si="286"/>
        <v>8.182132172216086</v>
      </c>
      <c r="S771" s="10">
        <f t="shared" si="279"/>
        <v>0.74493657221608611</v>
      </c>
      <c r="T771" s="4">
        <f t="shared" si="287"/>
        <v>19.786000000000001</v>
      </c>
      <c r="U771" s="4">
        <f t="shared" si="288"/>
        <v>0.22080000000000055</v>
      </c>
      <c r="V771" s="4">
        <f t="shared" si="280"/>
        <v>19.925000000000001</v>
      </c>
      <c r="W771" s="4">
        <f t="shared" si="281"/>
        <v>20.13</v>
      </c>
      <c r="X771" s="4">
        <f t="shared" si="282"/>
        <v>19.32</v>
      </c>
      <c r="Y771" s="4">
        <f t="shared" si="289"/>
        <v>0.80999999999999872</v>
      </c>
      <c r="Z771" s="2">
        <f>ROW()</f>
        <v>771</v>
      </c>
      <c r="AA771" t="b">
        <f t="shared" si="290"/>
        <v>1</v>
      </c>
      <c r="AB771" s="4">
        <f t="shared" si="283"/>
        <v>19.98</v>
      </c>
      <c r="AC771" s="4" t="e">
        <f t="shared" si="291"/>
        <v>#N/A</v>
      </c>
      <c r="AD771" t="b">
        <f t="shared" si="292"/>
        <v>1</v>
      </c>
      <c r="AE771" s="2">
        <v>2</v>
      </c>
      <c r="AF771" s="4">
        <f t="shared" si="293"/>
        <v>-0.40499999999999936</v>
      </c>
      <c r="AG771" s="4">
        <f t="shared" si="294"/>
        <v>0.40499999999999936</v>
      </c>
      <c r="AH771" s="4">
        <f t="shared" si="299"/>
        <v>0.6816666666666672</v>
      </c>
      <c r="AI771" s="4" t="e">
        <f t="shared" si="295"/>
        <v>#N/A</v>
      </c>
      <c r="AJ771" s="2" t="str">
        <f t="shared" si="296"/>
        <v>August</v>
      </c>
      <c r="AK771" s="2" t="str">
        <f t="shared" si="297"/>
        <v>05</v>
      </c>
      <c r="AL771" s="81">
        <f t="shared" si="298"/>
        <v>5.4688078703703704</v>
      </c>
      <c r="AM771" s="81">
        <f>IF(AJ771='1Month'!$A$3,AL771,NA())</f>
        <v>5.4688078703703704</v>
      </c>
    </row>
    <row r="772" spans="1:39">
      <c r="A772" s="76">
        <v>43317</v>
      </c>
      <c r="B772" s="67">
        <v>0.47228009259259257</v>
      </c>
      <c r="C772" s="77">
        <v>43317</v>
      </c>
      <c r="D772" s="67">
        <v>0.18061342592592591</v>
      </c>
      <c r="E772" s="68">
        <v>14.5</v>
      </c>
      <c r="F772" s="68">
        <v>4.9400000000000004</v>
      </c>
      <c r="G772" s="69">
        <v>19.98</v>
      </c>
      <c r="H772" s="69">
        <v>1</v>
      </c>
      <c r="I772" s="69">
        <v>-98.7</v>
      </c>
      <c r="J772" s="69">
        <v>49.075000000000003</v>
      </c>
      <c r="K772" s="70">
        <v>42.4</v>
      </c>
      <c r="L772" s="4">
        <f t="shared" si="275"/>
        <v>19.87</v>
      </c>
      <c r="M772" s="80">
        <f t="shared" si="276"/>
        <v>43317.472280092596</v>
      </c>
      <c r="N772">
        <f t="shared" si="277"/>
        <v>2458335.5</v>
      </c>
      <c r="O772">
        <f t="shared" si="278"/>
        <v>11.334722222222222</v>
      </c>
      <c r="P772">
        <f t="shared" si="284"/>
        <v>0.18591375770020535</v>
      </c>
      <c r="Q772">
        <f t="shared" si="285"/>
        <v>464.26569366465776</v>
      </c>
      <c r="R772">
        <f t="shared" si="286"/>
        <v>8.2656936646577606</v>
      </c>
      <c r="S772" s="10">
        <f t="shared" si="279"/>
        <v>0.82849806465776066</v>
      </c>
      <c r="T772" s="4">
        <f t="shared" si="287"/>
        <v>19.53</v>
      </c>
      <c r="U772" s="4">
        <f t="shared" si="288"/>
        <v>0.38399999999999962</v>
      </c>
      <c r="V772" s="4">
        <f t="shared" si="280"/>
        <v>19.785</v>
      </c>
      <c r="W772" s="4">
        <f t="shared" si="281"/>
        <v>20.060000000000002</v>
      </c>
      <c r="X772" s="4">
        <f t="shared" si="282"/>
        <v>18.78</v>
      </c>
      <c r="Y772" s="4">
        <f t="shared" si="289"/>
        <v>1.2800000000000011</v>
      </c>
      <c r="Z772" s="2">
        <f>ROW()</f>
        <v>772</v>
      </c>
      <c r="AA772" t="b">
        <f t="shared" si="290"/>
        <v>1</v>
      </c>
      <c r="AB772" s="4">
        <f t="shared" si="283"/>
        <v>19.87</v>
      </c>
      <c r="AC772" s="4" t="e">
        <f t="shared" si="291"/>
        <v>#N/A</v>
      </c>
      <c r="AD772" t="b">
        <f t="shared" si="292"/>
        <v>1</v>
      </c>
      <c r="AE772" s="2">
        <v>2</v>
      </c>
      <c r="AF772" s="4">
        <f t="shared" si="293"/>
        <v>-0.64000000000000057</v>
      </c>
      <c r="AG772" s="4">
        <f t="shared" si="294"/>
        <v>0.64000000000000057</v>
      </c>
      <c r="AH772" s="4">
        <f t="shared" si="299"/>
        <v>0.86611111111111183</v>
      </c>
      <c r="AI772" s="4" t="e">
        <f t="shared" si="295"/>
        <v>#N/A</v>
      </c>
      <c r="AJ772" s="2" t="str">
        <f t="shared" si="296"/>
        <v>August</v>
      </c>
      <c r="AK772" s="2" t="str">
        <f t="shared" si="297"/>
        <v>05</v>
      </c>
      <c r="AL772" s="81">
        <f t="shared" si="298"/>
        <v>5.4722800925925927</v>
      </c>
      <c r="AM772" s="81">
        <f>IF(AJ772='1Month'!$A$3,AL772,NA())</f>
        <v>5.4722800925925927</v>
      </c>
    </row>
    <row r="773" spans="1:39">
      <c r="A773" s="76">
        <v>43317</v>
      </c>
      <c r="B773" s="67">
        <v>0.47575231481481484</v>
      </c>
      <c r="C773" s="77">
        <v>43317</v>
      </c>
      <c r="D773" s="67">
        <v>0.18408564814814812</v>
      </c>
      <c r="E773" s="68">
        <v>14.5</v>
      </c>
      <c r="F773" s="68">
        <v>4.9400000000000004</v>
      </c>
      <c r="G773" s="69">
        <v>19.809999999999999</v>
      </c>
      <c r="H773" s="69">
        <v>1</v>
      </c>
      <c r="I773" s="69">
        <v>-98.7</v>
      </c>
      <c r="J773" s="69">
        <v>49.988</v>
      </c>
      <c r="K773" s="70">
        <v>42.4</v>
      </c>
      <c r="L773" s="4">
        <f t="shared" si="275"/>
        <v>19.7</v>
      </c>
      <c r="M773" s="80">
        <f t="shared" si="276"/>
        <v>43317.475752314815</v>
      </c>
      <c r="N773">
        <f t="shared" si="277"/>
        <v>2458335.5</v>
      </c>
      <c r="O773">
        <f t="shared" si="278"/>
        <v>11.418055555555556</v>
      </c>
      <c r="P773">
        <f t="shared" si="284"/>
        <v>0.18591375770020535</v>
      </c>
      <c r="Q773">
        <f t="shared" si="285"/>
        <v>464.34925515709938</v>
      </c>
      <c r="R773">
        <f t="shared" si="286"/>
        <v>8.3492551570993783</v>
      </c>
      <c r="S773" s="10">
        <f t="shared" si="279"/>
        <v>0.91205955709937836</v>
      </c>
      <c r="T773" s="4">
        <f t="shared" si="287"/>
        <v>19.184000000000001</v>
      </c>
      <c r="U773" s="4">
        <f t="shared" si="288"/>
        <v>0.53519999999999968</v>
      </c>
      <c r="V773" s="4">
        <f t="shared" si="280"/>
        <v>19.509999999999998</v>
      </c>
      <c r="W773" s="4">
        <f t="shared" si="281"/>
        <v>19.98</v>
      </c>
      <c r="X773" s="4">
        <f t="shared" si="282"/>
        <v>18.25</v>
      </c>
      <c r="Y773" s="4">
        <f t="shared" si="289"/>
        <v>1.7300000000000004</v>
      </c>
      <c r="Z773" s="2">
        <f>ROW()</f>
        <v>773</v>
      </c>
      <c r="AA773" t="b">
        <f t="shared" si="290"/>
        <v>1</v>
      </c>
      <c r="AB773" s="4">
        <f t="shared" si="283"/>
        <v>19.7</v>
      </c>
      <c r="AC773" s="4" t="e">
        <f t="shared" si="291"/>
        <v>#N/A</v>
      </c>
      <c r="AD773" t="b">
        <f t="shared" si="292"/>
        <v>1</v>
      </c>
      <c r="AE773" s="2">
        <v>2</v>
      </c>
      <c r="AF773" s="4">
        <f t="shared" si="293"/>
        <v>-0.86500000000000021</v>
      </c>
      <c r="AG773" s="4">
        <f t="shared" si="294"/>
        <v>0.86500000000000021</v>
      </c>
      <c r="AH773" s="4">
        <f t="shared" si="299"/>
        <v>1.0747222222222221</v>
      </c>
      <c r="AI773" s="4" t="e">
        <f t="shared" si="295"/>
        <v>#N/A</v>
      </c>
      <c r="AJ773" s="2" t="str">
        <f t="shared" si="296"/>
        <v>August</v>
      </c>
      <c r="AK773" s="2" t="str">
        <f t="shared" si="297"/>
        <v>05</v>
      </c>
      <c r="AL773" s="81">
        <f t="shared" si="298"/>
        <v>5.4757523148148151</v>
      </c>
      <c r="AM773" s="81">
        <f>IF(AJ773='1Month'!$A$3,AL773,NA())</f>
        <v>5.4757523148148151</v>
      </c>
    </row>
    <row r="774" spans="1:39">
      <c r="A774" s="76">
        <v>43317</v>
      </c>
      <c r="B774" s="67">
        <v>0.47922453703703699</v>
      </c>
      <c r="C774" s="77">
        <v>43317</v>
      </c>
      <c r="D774" s="67">
        <v>0.18755787037037039</v>
      </c>
      <c r="E774" s="68">
        <v>14.1</v>
      </c>
      <c r="F774" s="68">
        <v>4.9400000000000004</v>
      </c>
      <c r="G774" s="69">
        <v>19.43</v>
      </c>
      <c r="H774" s="69">
        <v>1</v>
      </c>
      <c r="I774" s="69">
        <v>-98.8</v>
      </c>
      <c r="J774" s="69">
        <v>50.893000000000001</v>
      </c>
      <c r="K774" s="70">
        <v>42.4</v>
      </c>
      <c r="L774" s="4">
        <f t="shared" si="275"/>
        <v>19.32</v>
      </c>
      <c r="M774" s="80">
        <f t="shared" si="276"/>
        <v>43317.479224537034</v>
      </c>
      <c r="N774">
        <f t="shared" si="277"/>
        <v>2458335.5</v>
      </c>
      <c r="O774">
        <f t="shared" si="278"/>
        <v>11.501388888888888</v>
      </c>
      <c r="P774">
        <f t="shared" si="284"/>
        <v>0.18591375770020535</v>
      </c>
      <c r="Q774">
        <f t="shared" si="285"/>
        <v>464.43281664954105</v>
      </c>
      <c r="R774">
        <f t="shared" si="286"/>
        <v>8.4328166495410528</v>
      </c>
      <c r="S774" s="10">
        <f t="shared" si="279"/>
        <v>0.9956210495410529</v>
      </c>
      <c r="T774" s="4">
        <f t="shared" si="287"/>
        <v>18.759999999999998</v>
      </c>
      <c r="U774" s="4">
        <f t="shared" si="288"/>
        <v>0.60800000000000054</v>
      </c>
      <c r="V774" s="4">
        <f t="shared" si="280"/>
        <v>19.05</v>
      </c>
      <c r="W774" s="4">
        <f t="shared" si="281"/>
        <v>19.87</v>
      </c>
      <c r="X774" s="4">
        <f t="shared" si="282"/>
        <v>17.75</v>
      </c>
      <c r="Y774" s="4">
        <f t="shared" si="289"/>
        <v>2.120000000000001</v>
      </c>
      <c r="Z774" s="2">
        <f>ROW()</f>
        <v>774</v>
      </c>
      <c r="AA774" t="b">
        <f t="shared" si="290"/>
        <v>1</v>
      </c>
      <c r="AB774" s="4">
        <f t="shared" si="283"/>
        <v>19.32</v>
      </c>
      <c r="AC774" s="4" t="e">
        <f t="shared" si="291"/>
        <v>#N/A</v>
      </c>
      <c r="AD774" t="b">
        <f t="shared" si="292"/>
        <v>1</v>
      </c>
      <c r="AE774" s="2">
        <v>2</v>
      </c>
      <c r="AF774" s="4">
        <f t="shared" si="293"/>
        <v>-1.0600000000000005</v>
      </c>
      <c r="AG774" s="4">
        <f t="shared" si="294"/>
        <v>1.0600000000000005</v>
      </c>
      <c r="AH774" s="4">
        <f t="shared" si="299"/>
        <v>1.288888888888889</v>
      </c>
      <c r="AI774" s="4" t="e">
        <f t="shared" si="295"/>
        <v>#N/A</v>
      </c>
      <c r="AJ774" s="2" t="str">
        <f t="shared" si="296"/>
        <v>August</v>
      </c>
      <c r="AK774" s="2" t="str">
        <f t="shared" si="297"/>
        <v>05</v>
      </c>
      <c r="AL774" s="81">
        <f t="shared" si="298"/>
        <v>5.4792245370370374</v>
      </c>
      <c r="AM774" s="81">
        <f>IF(AJ774='1Month'!$A$3,AL774,NA())</f>
        <v>5.4792245370370374</v>
      </c>
    </row>
    <row r="775" spans="1:39">
      <c r="A775" s="76">
        <v>43317</v>
      </c>
      <c r="B775" s="67">
        <v>0.48269675925925926</v>
      </c>
      <c r="C775" s="77">
        <v>43317</v>
      </c>
      <c r="D775" s="67">
        <v>0.1910300925925926</v>
      </c>
      <c r="E775" s="68">
        <v>14.1</v>
      </c>
      <c r="F775" s="68">
        <v>4.9400000000000004</v>
      </c>
      <c r="G775" s="69">
        <v>18.89</v>
      </c>
      <c r="H775" s="69">
        <v>1</v>
      </c>
      <c r="I775" s="69">
        <v>-98.8</v>
      </c>
      <c r="J775" s="69">
        <v>51.789000000000001</v>
      </c>
      <c r="K775" s="70">
        <v>42.3</v>
      </c>
      <c r="L775" s="4">
        <f t="shared" si="275"/>
        <v>18.78</v>
      </c>
      <c r="M775" s="80">
        <f t="shared" si="276"/>
        <v>43317.48269675926</v>
      </c>
      <c r="N775">
        <f t="shared" si="277"/>
        <v>2458335.5</v>
      </c>
      <c r="O775">
        <f t="shared" si="278"/>
        <v>11.584722222222222</v>
      </c>
      <c r="P775">
        <f t="shared" si="284"/>
        <v>0.18591375770020535</v>
      </c>
      <c r="Q775">
        <f t="shared" si="285"/>
        <v>464.51637814198273</v>
      </c>
      <c r="R775">
        <f t="shared" si="286"/>
        <v>8.5163781419827274</v>
      </c>
      <c r="S775" s="10">
        <f t="shared" si="279"/>
        <v>1.0791825419827275</v>
      </c>
      <c r="T775" s="4">
        <f t="shared" si="287"/>
        <v>18.253999999999998</v>
      </c>
      <c r="U775" s="4">
        <f t="shared" si="288"/>
        <v>0.63679999999999948</v>
      </c>
      <c r="V775" s="4">
        <f t="shared" si="280"/>
        <v>18.515000000000001</v>
      </c>
      <c r="W775" s="4">
        <f t="shared" si="281"/>
        <v>19.7</v>
      </c>
      <c r="X775" s="4">
        <f t="shared" si="282"/>
        <v>17.170000000000002</v>
      </c>
      <c r="Y775" s="4">
        <f t="shared" si="289"/>
        <v>2.5299999999999976</v>
      </c>
      <c r="Z775" s="2">
        <f>ROW()</f>
        <v>775</v>
      </c>
      <c r="AA775" t="b">
        <f t="shared" si="290"/>
        <v>1</v>
      </c>
      <c r="AB775" s="4">
        <f t="shared" si="283"/>
        <v>18.78</v>
      </c>
      <c r="AC775" s="4" t="e">
        <f t="shared" si="291"/>
        <v>#N/A</v>
      </c>
      <c r="AD775" t="b">
        <f t="shared" si="292"/>
        <v>1</v>
      </c>
      <c r="AE775" s="2">
        <v>2</v>
      </c>
      <c r="AF775" s="4">
        <f t="shared" si="293"/>
        <v>-1.2649999999999988</v>
      </c>
      <c r="AG775" s="4">
        <f t="shared" si="294"/>
        <v>1.2649999999999988</v>
      </c>
      <c r="AH775" s="4">
        <f t="shared" si="299"/>
        <v>1.4655555555555555</v>
      </c>
      <c r="AI775" s="4" t="e">
        <f t="shared" si="295"/>
        <v>#N/A</v>
      </c>
      <c r="AJ775" s="2" t="str">
        <f t="shared" si="296"/>
        <v>August</v>
      </c>
      <c r="AK775" s="2" t="str">
        <f t="shared" si="297"/>
        <v>05</v>
      </c>
      <c r="AL775" s="81">
        <f t="shared" si="298"/>
        <v>5.4826967592592588</v>
      </c>
      <c r="AM775" s="81">
        <f>IF(AJ775='1Month'!$A$3,AL775,NA())</f>
        <v>5.4826967592592588</v>
      </c>
    </row>
    <row r="776" spans="1:39">
      <c r="A776" s="76">
        <v>43317</v>
      </c>
      <c r="B776" s="67">
        <v>0.48616898148148152</v>
      </c>
      <c r="C776" s="77">
        <v>43317</v>
      </c>
      <c r="D776" s="67">
        <v>0.19450231481481484</v>
      </c>
      <c r="E776" s="68">
        <v>13.8</v>
      </c>
      <c r="F776" s="68">
        <v>4.9400000000000004</v>
      </c>
      <c r="G776" s="69">
        <v>18.36</v>
      </c>
      <c r="H776" s="69">
        <v>1</v>
      </c>
      <c r="I776" s="69">
        <v>-98.9</v>
      </c>
      <c r="J776" s="69">
        <v>52.676000000000002</v>
      </c>
      <c r="K776" s="70">
        <v>42.3</v>
      </c>
      <c r="L776" s="4">
        <f t="shared" si="275"/>
        <v>18.25</v>
      </c>
      <c r="M776" s="80">
        <f t="shared" si="276"/>
        <v>43317.486168981479</v>
      </c>
      <c r="N776">
        <f t="shared" si="277"/>
        <v>2458335.5</v>
      </c>
      <c r="O776">
        <f t="shared" si="278"/>
        <v>11.668055555555556</v>
      </c>
      <c r="P776">
        <f t="shared" si="284"/>
        <v>0.18591375770020535</v>
      </c>
      <c r="Q776">
        <f t="shared" si="285"/>
        <v>464.5999396344244</v>
      </c>
      <c r="R776">
        <f t="shared" si="286"/>
        <v>8.5999396344244019</v>
      </c>
      <c r="S776" s="10">
        <f t="shared" si="279"/>
        <v>1.162744034424402</v>
      </c>
      <c r="T776" s="4">
        <f t="shared" si="287"/>
        <v>17.681999999999999</v>
      </c>
      <c r="U776" s="4">
        <f t="shared" si="288"/>
        <v>0.69359999999999999</v>
      </c>
      <c r="V776" s="4">
        <f t="shared" si="280"/>
        <v>18</v>
      </c>
      <c r="W776" s="4">
        <f t="shared" si="281"/>
        <v>19.32</v>
      </c>
      <c r="X776" s="4">
        <f t="shared" si="282"/>
        <v>16.46</v>
      </c>
      <c r="Y776" s="4">
        <f t="shared" si="289"/>
        <v>2.8599999999999994</v>
      </c>
      <c r="Z776" s="2">
        <f>ROW()</f>
        <v>776</v>
      </c>
      <c r="AA776" t="b">
        <f t="shared" si="290"/>
        <v>1</v>
      </c>
      <c r="AB776" s="4">
        <f t="shared" si="283"/>
        <v>18.25</v>
      </c>
      <c r="AC776" s="4" t="e">
        <f t="shared" si="291"/>
        <v>#N/A</v>
      </c>
      <c r="AD776" t="b">
        <f t="shared" si="292"/>
        <v>1</v>
      </c>
      <c r="AE776" s="2">
        <v>2</v>
      </c>
      <c r="AF776" s="4">
        <f t="shared" si="293"/>
        <v>-1.4299999999999997</v>
      </c>
      <c r="AG776" s="4">
        <f t="shared" si="294"/>
        <v>1.4299999999999997</v>
      </c>
      <c r="AH776" s="4">
        <f t="shared" si="299"/>
        <v>1.5</v>
      </c>
      <c r="AI776" s="4" t="e">
        <f t="shared" si="295"/>
        <v>#N/A</v>
      </c>
      <c r="AJ776" s="2" t="str">
        <f t="shared" si="296"/>
        <v>August</v>
      </c>
      <c r="AK776" s="2" t="str">
        <f t="shared" si="297"/>
        <v>05</v>
      </c>
      <c r="AL776" s="81">
        <f t="shared" si="298"/>
        <v>5.4861689814814811</v>
      </c>
      <c r="AM776" s="81">
        <f>IF(AJ776='1Month'!$A$3,AL776,NA())</f>
        <v>5.4861689814814811</v>
      </c>
    </row>
    <row r="777" spans="1:39">
      <c r="A777" s="76">
        <v>43317</v>
      </c>
      <c r="B777" s="67">
        <v>0.48964120370370368</v>
      </c>
      <c r="C777" s="77">
        <v>43317</v>
      </c>
      <c r="D777" s="67">
        <v>0.19797453703703705</v>
      </c>
      <c r="E777" s="68">
        <v>13.8</v>
      </c>
      <c r="F777" s="68">
        <v>4.9400000000000004</v>
      </c>
      <c r="G777" s="69">
        <v>17.86</v>
      </c>
      <c r="H777" s="69">
        <v>1</v>
      </c>
      <c r="I777" s="69">
        <v>-98.9</v>
      </c>
      <c r="J777" s="69">
        <v>53.552</v>
      </c>
      <c r="K777" s="70">
        <v>42.3</v>
      </c>
      <c r="L777" s="4">
        <f t="shared" si="275"/>
        <v>17.75</v>
      </c>
      <c r="M777" s="80">
        <f t="shared" si="276"/>
        <v>43317.489641203705</v>
      </c>
      <c r="N777">
        <f t="shared" si="277"/>
        <v>2458335.5</v>
      </c>
      <c r="O777">
        <f t="shared" si="278"/>
        <v>11.751388888888888</v>
      </c>
      <c r="P777">
        <f t="shared" si="284"/>
        <v>0.18591375770020535</v>
      </c>
      <c r="Q777">
        <f t="shared" si="285"/>
        <v>464.68350112686608</v>
      </c>
      <c r="R777">
        <f t="shared" si="286"/>
        <v>8.6835011268660764</v>
      </c>
      <c r="S777" s="10">
        <f t="shared" si="279"/>
        <v>1.2463055268660765</v>
      </c>
      <c r="T777" s="4">
        <f t="shared" si="287"/>
        <v>17.04</v>
      </c>
      <c r="U777" s="4">
        <f t="shared" si="288"/>
        <v>0.82000000000000028</v>
      </c>
      <c r="V777" s="4">
        <f t="shared" si="280"/>
        <v>17.46</v>
      </c>
      <c r="W777" s="4">
        <f t="shared" si="281"/>
        <v>18.78</v>
      </c>
      <c r="X777" s="4">
        <f t="shared" si="282"/>
        <v>15.57</v>
      </c>
      <c r="Y777" s="4">
        <f t="shared" si="289"/>
        <v>3.2100000000000009</v>
      </c>
      <c r="Z777" s="2">
        <f>ROW()</f>
        <v>777</v>
      </c>
      <c r="AA777" t="b">
        <f t="shared" si="290"/>
        <v>1</v>
      </c>
      <c r="AB777" s="4">
        <f t="shared" si="283"/>
        <v>17.75</v>
      </c>
      <c r="AC777" s="4" t="e">
        <f t="shared" si="291"/>
        <v>#N/A</v>
      </c>
      <c r="AD777" t="b">
        <f t="shared" si="292"/>
        <v>1</v>
      </c>
      <c r="AE777" s="2">
        <v>2</v>
      </c>
      <c r="AF777" s="4">
        <f t="shared" si="293"/>
        <v>-1.6050000000000004</v>
      </c>
      <c r="AG777" s="4">
        <f t="shared" si="294"/>
        <v>1.6050000000000004</v>
      </c>
      <c r="AH777" s="4">
        <f t="shared" si="299"/>
        <v>1.3958333333333333</v>
      </c>
      <c r="AI777" s="4" t="e">
        <f t="shared" si="295"/>
        <v>#N/A</v>
      </c>
      <c r="AJ777" s="2" t="str">
        <f t="shared" si="296"/>
        <v>August</v>
      </c>
      <c r="AK777" s="2" t="str">
        <f t="shared" si="297"/>
        <v>05</v>
      </c>
      <c r="AL777" s="81">
        <f t="shared" si="298"/>
        <v>5.4896412037037035</v>
      </c>
      <c r="AM777" s="81">
        <f>IF(AJ777='1Month'!$A$3,AL777,NA())</f>
        <v>5.4896412037037035</v>
      </c>
    </row>
    <row r="778" spans="1:39">
      <c r="A778" s="76">
        <v>43317</v>
      </c>
      <c r="B778" s="67">
        <v>0.49311342592592594</v>
      </c>
      <c r="C778" s="77">
        <v>43317</v>
      </c>
      <c r="D778" s="67">
        <v>0.20144675925925926</v>
      </c>
      <c r="E778" s="68">
        <v>13.5</v>
      </c>
      <c r="F778" s="68">
        <v>4.9400000000000004</v>
      </c>
      <c r="G778" s="69">
        <v>17.28</v>
      </c>
      <c r="H778" s="69">
        <v>1</v>
      </c>
      <c r="I778" s="69">
        <v>-99</v>
      </c>
      <c r="J778" s="69">
        <v>54.417999999999999</v>
      </c>
      <c r="K778" s="70">
        <v>42.2</v>
      </c>
      <c r="L778" s="4">
        <f t="shared" si="275"/>
        <v>17.170000000000002</v>
      </c>
      <c r="M778" s="80">
        <f t="shared" si="276"/>
        <v>43317.493113425924</v>
      </c>
      <c r="N778">
        <f t="shared" si="277"/>
        <v>2458335.5</v>
      </c>
      <c r="O778">
        <f t="shared" si="278"/>
        <v>11.834722222222222</v>
      </c>
      <c r="P778">
        <f t="shared" si="284"/>
        <v>0.18591375770020535</v>
      </c>
      <c r="Q778">
        <f t="shared" si="285"/>
        <v>464.76706261930775</v>
      </c>
      <c r="R778">
        <f t="shared" si="286"/>
        <v>8.767062619307751</v>
      </c>
      <c r="S778" s="10">
        <f t="shared" si="279"/>
        <v>1.3298670193077511</v>
      </c>
      <c r="T778" s="4">
        <f t="shared" si="287"/>
        <v>16.408000000000001</v>
      </c>
      <c r="U778" s="4">
        <f t="shared" si="288"/>
        <v>0.86240000000000028</v>
      </c>
      <c r="V778" s="4">
        <f t="shared" si="280"/>
        <v>16.815000000000001</v>
      </c>
      <c r="W778" s="4">
        <f t="shared" si="281"/>
        <v>18.25</v>
      </c>
      <c r="X778" s="4">
        <f t="shared" si="282"/>
        <v>15.09</v>
      </c>
      <c r="Y778" s="4">
        <f t="shared" si="289"/>
        <v>3.16</v>
      </c>
      <c r="Z778" s="2">
        <f>ROW()</f>
        <v>778</v>
      </c>
      <c r="AA778" t="b">
        <f t="shared" si="290"/>
        <v>1</v>
      </c>
      <c r="AB778" s="4">
        <f t="shared" si="283"/>
        <v>17.170000000000002</v>
      </c>
      <c r="AC778" s="4" t="e">
        <f t="shared" si="291"/>
        <v>#N/A</v>
      </c>
      <c r="AD778" t="b">
        <f t="shared" si="292"/>
        <v>1</v>
      </c>
      <c r="AE778" s="2">
        <v>2</v>
      </c>
      <c r="AF778" s="4">
        <f t="shared" si="293"/>
        <v>-1.58</v>
      </c>
      <c r="AG778" s="4">
        <f t="shared" si="294"/>
        <v>1.58</v>
      </c>
      <c r="AH778" s="4">
        <f t="shared" si="299"/>
        <v>1.2099999999999997</v>
      </c>
      <c r="AI778" s="4" t="e">
        <f t="shared" si="295"/>
        <v>#N/A</v>
      </c>
      <c r="AJ778" s="2" t="str">
        <f t="shared" si="296"/>
        <v>August</v>
      </c>
      <c r="AK778" s="2" t="str">
        <f t="shared" si="297"/>
        <v>05</v>
      </c>
      <c r="AL778" s="81">
        <f t="shared" si="298"/>
        <v>5.4931134259259258</v>
      </c>
      <c r="AM778" s="81">
        <f>IF(AJ778='1Month'!$A$3,AL778,NA())</f>
        <v>5.4931134259259258</v>
      </c>
    </row>
    <row r="779" spans="1:39">
      <c r="A779" s="76">
        <v>43317</v>
      </c>
      <c r="B779" s="67">
        <v>0.49658564814814815</v>
      </c>
      <c r="C779" s="77">
        <v>43317</v>
      </c>
      <c r="D779" s="67">
        <v>0.20491898148148149</v>
      </c>
      <c r="E779" s="68">
        <v>13.5</v>
      </c>
      <c r="F779" s="68">
        <v>4.9400000000000004</v>
      </c>
      <c r="G779" s="69">
        <v>16.57</v>
      </c>
      <c r="H779" s="69">
        <v>1</v>
      </c>
      <c r="I779" s="69">
        <v>-99</v>
      </c>
      <c r="J779" s="69">
        <v>55.273000000000003</v>
      </c>
      <c r="K779" s="70">
        <v>42.2</v>
      </c>
      <c r="L779" s="4">
        <f t="shared" si="275"/>
        <v>16.46</v>
      </c>
      <c r="M779" s="80">
        <f t="shared" si="276"/>
        <v>43317.49658564815</v>
      </c>
      <c r="N779">
        <f t="shared" si="277"/>
        <v>2458335.5</v>
      </c>
      <c r="O779">
        <f t="shared" si="278"/>
        <v>11.918055555555556</v>
      </c>
      <c r="P779">
        <f t="shared" si="284"/>
        <v>0.18591375770020535</v>
      </c>
      <c r="Q779">
        <f t="shared" si="285"/>
        <v>464.85062411174943</v>
      </c>
      <c r="R779">
        <f t="shared" si="286"/>
        <v>8.8506241117494255</v>
      </c>
      <c r="S779" s="10">
        <f t="shared" si="279"/>
        <v>1.4134285117494256</v>
      </c>
      <c r="T779" s="4">
        <f t="shared" si="287"/>
        <v>16.03</v>
      </c>
      <c r="U779" s="4">
        <f t="shared" si="288"/>
        <v>0.62800000000000045</v>
      </c>
      <c r="V779" s="4">
        <f t="shared" si="280"/>
        <v>16.16</v>
      </c>
      <c r="W779" s="4">
        <f t="shared" si="281"/>
        <v>17.75</v>
      </c>
      <c r="X779" s="4">
        <f t="shared" si="282"/>
        <v>15.09</v>
      </c>
      <c r="Y779" s="4">
        <f t="shared" si="289"/>
        <v>2.66</v>
      </c>
      <c r="Z779" s="2">
        <f>ROW()</f>
        <v>779</v>
      </c>
      <c r="AA779" t="b">
        <f t="shared" si="290"/>
        <v>1</v>
      </c>
      <c r="AB779" s="4">
        <f t="shared" si="283"/>
        <v>16.46</v>
      </c>
      <c r="AC779" s="4" t="e">
        <f t="shared" si="291"/>
        <v>#N/A</v>
      </c>
      <c r="AD779" t="b">
        <f t="shared" si="292"/>
        <v>1</v>
      </c>
      <c r="AE779" s="2">
        <v>2</v>
      </c>
      <c r="AF779" s="4">
        <f t="shared" si="293"/>
        <v>-1.33</v>
      </c>
      <c r="AG779" s="4">
        <f t="shared" si="294"/>
        <v>1.33</v>
      </c>
      <c r="AH779" s="4">
        <f t="shared" si="299"/>
        <v>1.0891666666666666</v>
      </c>
      <c r="AI779" s="4" t="e">
        <f t="shared" si="295"/>
        <v>#N/A</v>
      </c>
      <c r="AJ779" s="2" t="str">
        <f t="shared" si="296"/>
        <v>August</v>
      </c>
      <c r="AK779" s="2" t="str">
        <f t="shared" si="297"/>
        <v>05</v>
      </c>
      <c r="AL779" s="81">
        <f t="shared" si="298"/>
        <v>5.4965856481481481</v>
      </c>
      <c r="AM779" s="81">
        <f>IF(AJ779='1Month'!$A$3,AL779,NA())</f>
        <v>5.4965856481481481</v>
      </c>
    </row>
    <row r="780" spans="1:39">
      <c r="A780" s="76">
        <v>43317</v>
      </c>
      <c r="B780" s="67">
        <v>0.50005787037037031</v>
      </c>
      <c r="C780" s="77">
        <v>43317</v>
      </c>
      <c r="D780" s="67">
        <v>0.2083912037037037</v>
      </c>
      <c r="E780" s="68">
        <v>13.5</v>
      </c>
      <c r="F780" s="68">
        <v>4.9400000000000004</v>
      </c>
      <c r="G780" s="69">
        <v>15.68</v>
      </c>
      <c r="H780" s="69">
        <v>1</v>
      </c>
      <c r="I780" s="69">
        <v>-99</v>
      </c>
      <c r="J780" s="69">
        <v>56.113999999999997</v>
      </c>
      <c r="K780" s="70">
        <v>42.1</v>
      </c>
      <c r="L780" s="4">
        <f t="shared" si="275"/>
        <v>15.57</v>
      </c>
      <c r="M780" s="80">
        <f t="shared" si="276"/>
        <v>43317.500057870369</v>
      </c>
      <c r="N780">
        <f t="shared" si="277"/>
        <v>2458335.5</v>
      </c>
      <c r="O780">
        <f t="shared" si="278"/>
        <v>12.001388888888886</v>
      </c>
      <c r="P780">
        <f t="shared" si="284"/>
        <v>0.18591375770020535</v>
      </c>
      <c r="Q780">
        <f t="shared" si="285"/>
        <v>464.93418560419104</v>
      </c>
      <c r="R780">
        <f t="shared" si="286"/>
        <v>8.9341856041910432</v>
      </c>
      <c r="S780" s="10">
        <f t="shared" si="279"/>
        <v>1.4969900041910433</v>
      </c>
      <c r="T780" s="4">
        <f t="shared" si="287"/>
        <v>15.95</v>
      </c>
      <c r="U780" s="4">
        <f t="shared" si="288"/>
        <v>0.5319999999999997</v>
      </c>
      <c r="V780" s="4">
        <f t="shared" si="280"/>
        <v>16.16</v>
      </c>
      <c r="W780" s="4">
        <f t="shared" si="281"/>
        <v>17.170000000000002</v>
      </c>
      <c r="X780" s="4">
        <f t="shared" si="282"/>
        <v>15.09</v>
      </c>
      <c r="Y780" s="4">
        <f t="shared" si="289"/>
        <v>2.0800000000000018</v>
      </c>
      <c r="Z780" s="2">
        <f>ROW()</f>
        <v>780</v>
      </c>
      <c r="AA780" t="b">
        <f t="shared" si="290"/>
        <v>1</v>
      </c>
      <c r="AB780" s="4">
        <f t="shared" si="283"/>
        <v>15.57</v>
      </c>
      <c r="AC780" s="4" t="e">
        <f t="shared" si="291"/>
        <v>#N/A</v>
      </c>
      <c r="AD780" t="b">
        <f t="shared" si="292"/>
        <v>1</v>
      </c>
      <c r="AE780" s="2">
        <v>2</v>
      </c>
      <c r="AF780" s="4">
        <f t="shared" si="293"/>
        <v>-1.0400000000000009</v>
      </c>
      <c r="AG780" s="4">
        <f t="shared" si="294"/>
        <v>1.0400000000000009</v>
      </c>
      <c r="AH780" s="4">
        <f t="shared" si="299"/>
        <v>1.0249999999999999</v>
      </c>
      <c r="AI780" s="4" t="e">
        <f t="shared" si="295"/>
        <v>#N/A</v>
      </c>
      <c r="AJ780" s="2" t="str">
        <f t="shared" si="296"/>
        <v>August</v>
      </c>
      <c r="AK780" s="2" t="str">
        <f t="shared" si="297"/>
        <v>05</v>
      </c>
      <c r="AL780" s="81">
        <f t="shared" si="298"/>
        <v>5.5000578703703704</v>
      </c>
      <c r="AM780" s="81">
        <f>IF(AJ780='1Month'!$A$3,AL780,NA())</f>
        <v>5.5000578703703704</v>
      </c>
    </row>
    <row r="781" spans="1:39">
      <c r="A781" s="76">
        <v>43318</v>
      </c>
      <c r="B781" s="67">
        <v>0.10422453703703705</v>
      </c>
      <c r="C781" s="77">
        <v>43317</v>
      </c>
      <c r="D781" s="67">
        <v>0.81255787037037042</v>
      </c>
      <c r="E781" s="68">
        <v>20.3</v>
      </c>
      <c r="F781" s="68">
        <v>4.9400000000000004</v>
      </c>
      <c r="G781" s="69">
        <v>15.2</v>
      </c>
      <c r="H781" s="69">
        <v>1</v>
      </c>
      <c r="I781" s="69">
        <v>-106.8</v>
      </c>
      <c r="J781" s="69">
        <v>-39.116</v>
      </c>
      <c r="K781" s="70">
        <v>35.6</v>
      </c>
      <c r="L781" s="4">
        <f t="shared" ref="L781:L844" si="300">G781-$AB$8</f>
        <v>15.09</v>
      </c>
      <c r="M781" s="80">
        <f t="shared" ref="M781:M844" si="301">A781+B781</f>
        <v>43318.104224537034</v>
      </c>
      <c r="N781">
        <f t="shared" ref="N781:N844" si="302">A781+2415018.5</f>
        <v>2458336.5</v>
      </c>
      <c r="O781">
        <f t="shared" ref="O781:O844" si="303">(B781-INT(B781))*24</f>
        <v>2.5013888888888891</v>
      </c>
      <c r="P781">
        <f t="shared" si="284"/>
        <v>0.18594113620807665</v>
      </c>
      <c r="Q781">
        <f t="shared" si="285"/>
        <v>455.47388529049852</v>
      </c>
      <c r="R781">
        <f t="shared" si="286"/>
        <v>23.473885290498515</v>
      </c>
      <c r="S781" s="10">
        <f t="shared" ref="S781:S844" si="304">IF(R781+($AB$6/15)&gt;=0,(R781+($AB$6/15)),(R781+($AB$6/15)+24))</f>
        <v>16.036689690498516</v>
      </c>
      <c r="T781" s="4">
        <f t="shared" si="287"/>
        <v>16.186</v>
      </c>
      <c r="U781" s="4">
        <f t="shared" si="288"/>
        <v>0.8151999999999997</v>
      </c>
      <c r="V781" s="4">
        <f t="shared" ref="V781:V844" si="305">MEDIAN(L779:L784)</f>
        <v>16.16</v>
      </c>
      <c r="W781" s="4">
        <f t="shared" ref="W781:W844" si="306">MAX(L779:L784)</f>
        <v>17.64</v>
      </c>
      <c r="X781" s="4">
        <f t="shared" ref="X781:X844" si="307">MIN(L779:L784)</f>
        <v>15.09</v>
      </c>
      <c r="Y781" s="4">
        <f t="shared" si="289"/>
        <v>2.5500000000000007</v>
      </c>
      <c r="Z781" s="2">
        <f>ROW()</f>
        <v>781</v>
      </c>
      <c r="AA781" t="b">
        <f t="shared" si="290"/>
        <v>0</v>
      </c>
      <c r="AB781" s="4" t="e">
        <f t="shared" ref="AB781:AB844" si="308">IF(AA781,L781,NA())</f>
        <v>#N/A</v>
      </c>
      <c r="AC781" s="4" t="e">
        <f t="shared" si="291"/>
        <v>#N/A</v>
      </c>
      <c r="AD781" t="b">
        <f t="shared" si="292"/>
        <v>1</v>
      </c>
      <c r="AE781" s="2">
        <v>2</v>
      </c>
      <c r="AF781" s="4">
        <f t="shared" si="293"/>
        <v>-1.2750000000000004</v>
      </c>
      <c r="AG781" s="4">
        <f t="shared" si="294"/>
        <v>1.2750000000000004</v>
      </c>
      <c r="AH781" s="4">
        <f t="shared" si="299"/>
        <v>1.0041666666666667</v>
      </c>
      <c r="AI781" s="4" t="e">
        <f t="shared" si="295"/>
        <v>#N/A</v>
      </c>
      <c r="AJ781" s="2" t="str">
        <f t="shared" si="296"/>
        <v>August</v>
      </c>
      <c r="AK781" s="2" t="str">
        <f t="shared" si="297"/>
        <v>06</v>
      </c>
      <c r="AL781" s="81">
        <f t="shared" si="298"/>
        <v>6.1042245370370374</v>
      </c>
      <c r="AM781" s="81">
        <f>IF(AJ781='1Month'!$A$3,AL781,NA())</f>
        <v>6.1042245370370374</v>
      </c>
    </row>
    <row r="782" spans="1:39">
      <c r="A782" s="76">
        <v>43318</v>
      </c>
      <c r="B782" s="67">
        <v>0.10769675925925926</v>
      </c>
      <c r="C782" s="77">
        <v>43317</v>
      </c>
      <c r="D782" s="67">
        <v>0.81603009259259263</v>
      </c>
      <c r="E782" s="68">
        <v>20.3</v>
      </c>
      <c r="F782" s="68">
        <v>4.9400000000000004</v>
      </c>
      <c r="G782" s="69">
        <v>15.97</v>
      </c>
      <c r="H782" s="69">
        <v>1</v>
      </c>
      <c r="I782" s="69">
        <v>-106.8</v>
      </c>
      <c r="J782" s="69">
        <v>-39.067999999999998</v>
      </c>
      <c r="K782" s="70">
        <v>35.6</v>
      </c>
      <c r="L782" s="4">
        <f t="shared" si="300"/>
        <v>15.860000000000001</v>
      </c>
      <c r="M782" s="80">
        <f t="shared" si="301"/>
        <v>43318.10769675926</v>
      </c>
      <c r="N782">
        <f t="shared" si="302"/>
        <v>2458336.5</v>
      </c>
      <c r="O782">
        <f t="shared" si="303"/>
        <v>2.5847222222222221</v>
      </c>
      <c r="P782">
        <f t="shared" ref="P782:P845" si="309">(N782-2451545)/36525</f>
        <v>0.18594113620807665</v>
      </c>
      <c r="Q782">
        <f t="shared" ref="Q782:Q845" si="310">6.697374558+(2400.051336*P782)+(0.000025862*(P782^2))+(O782*1.0027379093)</f>
        <v>455.55744678294019</v>
      </c>
      <c r="R782">
        <f t="shared" ref="R782:R845" si="311">ABS(Q782)-(INT(ABS(Q782)/24)*24)</f>
        <v>23.55744678294019</v>
      </c>
      <c r="S782" s="10">
        <f t="shared" si="304"/>
        <v>16.120251182940191</v>
      </c>
      <c r="T782" s="4">
        <f t="shared" ref="T782:T845" si="312">AVERAGE(L781:L785)</f>
        <v>16.722000000000001</v>
      </c>
      <c r="U782" s="4">
        <f t="shared" ref="U782:U845" si="313">AVEDEV(L781:L785)</f>
        <v>0.9975999999999996</v>
      </c>
      <c r="V782" s="4">
        <f t="shared" si="305"/>
        <v>16.315000000000001</v>
      </c>
      <c r="W782" s="4">
        <f t="shared" si="306"/>
        <v>18.25</v>
      </c>
      <c r="X782" s="4">
        <f t="shared" si="307"/>
        <v>15.09</v>
      </c>
      <c r="Y782" s="4">
        <f t="shared" ref="Y782:Y845" si="314">W782-X782</f>
        <v>3.16</v>
      </c>
      <c r="Z782" s="2">
        <f>ROW()</f>
        <v>782</v>
      </c>
      <c r="AA782" t="b">
        <f t="shared" ref="AA782:AA845" si="315">J782&gt;$AB$5</f>
        <v>0</v>
      </c>
      <c r="AB782" s="4" t="e">
        <f t="shared" si="308"/>
        <v>#N/A</v>
      </c>
      <c r="AC782" s="4" t="e">
        <f t="shared" ref="AC782:AC845" si="316">IF(D782&lt;0.001,K782/100,NA())</f>
        <v>#N/A</v>
      </c>
      <c r="AD782" t="b">
        <f t="shared" ref="AD782:AD845" si="317">OR(AA780:AA785)</f>
        <v>1</v>
      </c>
      <c r="AE782" s="2">
        <v>2</v>
      </c>
      <c r="AF782" s="4">
        <f t="shared" ref="AF782:AF845" si="318">-Y782/2</f>
        <v>-1.58</v>
      </c>
      <c r="AG782" s="4">
        <f t="shared" ref="AG782:AG845" si="319">Y782/2</f>
        <v>1.58</v>
      </c>
      <c r="AH782" s="4">
        <f t="shared" si="299"/>
        <v>1.0299999999999998</v>
      </c>
      <c r="AI782" s="4" t="e">
        <f t="shared" ref="AI782:AI845" si="320">IF(D782&lt;0.001,0.1,NA())</f>
        <v>#N/A</v>
      </c>
      <c r="AJ782" s="2" t="str">
        <f t="shared" ref="AJ782:AJ845" si="321">TEXT(A782,"mmmm")</f>
        <v>August</v>
      </c>
      <c r="AK782" s="2" t="str">
        <f t="shared" ref="AK782:AK845" si="322">TEXT(A782,"dd")</f>
        <v>06</v>
      </c>
      <c r="AL782" s="81">
        <f t="shared" ref="AL782:AL845" si="323">AK782+B782</f>
        <v>6.1076967592592588</v>
      </c>
      <c r="AM782" s="81">
        <f>IF(AJ782='1Month'!$A$3,AL782,NA())</f>
        <v>6.1076967592592588</v>
      </c>
    </row>
    <row r="783" spans="1:39">
      <c r="A783" s="76">
        <v>43318</v>
      </c>
      <c r="B783" s="67">
        <v>0.11116898148148148</v>
      </c>
      <c r="C783" s="77">
        <v>43317</v>
      </c>
      <c r="D783" s="67">
        <v>0.81950231481481473</v>
      </c>
      <c r="E783" s="68">
        <v>20.3</v>
      </c>
      <c r="F783" s="68">
        <v>4.9400000000000004</v>
      </c>
      <c r="G783" s="69">
        <v>16.88</v>
      </c>
      <c r="H783" s="69">
        <v>1</v>
      </c>
      <c r="I783" s="69">
        <v>-106.8</v>
      </c>
      <c r="J783" s="69">
        <v>-38.994</v>
      </c>
      <c r="K783" s="70">
        <v>35.5</v>
      </c>
      <c r="L783" s="4">
        <f t="shared" si="300"/>
        <v>16.77</v>
      </c>
      <c r="M783" s="80">
        <f t="shared" si="301"/>
        <v>43318.111168981479</v>
      </c>
      <c r="N783">
        <f t="shared" si="302"/>
        <v>2458336.5</v>
      </c>
      <c r="O783">
        <f t="shared" si="303"/>
        <v>2.6680555555555556</v>
      </c>
      <c r="P783">
        <f t="shared" si="309"/>
        <v>0.18594113620807665</v>
      </c>
      <c r="Q783">
        <f t="shared" si="310"/>
        <v>455.64100827538186</v>
      </c>
      <c r="R783">
        <f t="shared" si="311"/>
        <v>23.641008275381864</v>
      </c>
      <c r="S783" s="10">
        <f t="shared" si="304"/>
        <v>16.203812675381865</v>
      </c>
      <c r="T783" s="4">
        <f t="shared" si="312"/>
        <v>17.414000000000001</v>
      </c>
      <c r="U783" s="4">
        <f t="shared" si="313"/>
        <v>0.87919999999999976</v>
      </c>
      <c r="V783" s="4">
        <f t="shared" si="305"/>
        <v>17.204999999999998</v>
      </c>
      <c r="W783" s="4">
        <f t="shared" si="306"/>
        <v>18.55</v>
      </c>
      <c r="X783" s="4">
        <f t="shared" si="307"/>
        <v>15.09</v>
      </c>
      <c r="Y783" s="4">
        <f t="shared" si="314"/>
        <v>3.4600000000000009</v>
      </c>
      <c r="Z783" s="2">
        <f>ROW()</f>
        <v>783</v>
      </c>
      <c r="AA783" t="b">
        <f t="shared" si="315"/>
        <v>0</v>
      </c>
      <c r="AB783" s="4" t="e">
        <f t="shared" si="308"/>
        <v>#N/A</v>
      </c>
      <c r="AC783" s="4" t="e">
        <f t="shared" si="316"/>
        <v>#N/A</v>
      </c>
      <c r="AD783" t="b">
        <f t="shared" si="317"/>
        <v>0</v>
      </c>
      <c r="AE783" s="2">
        <v>2</v>
      </c>
      <c r="AF783" s="4">
        <f t="shared" si="318"/>
        <v>-1.7300000000000004</v>
      </c>
      <c r="AG783" s="4">
        <f t="shared" si="319"/>
        <v>1.7300000000000004</v>
      </c>
      <c r="AH783" s="4">
        <f t="shared" si="299"/>
        <v>1.1024999999999998</v>
      </c>
      <c r="AI783" s="4" t="e">
        <f t="shared" si="320"/>
        <v>#N/A</v>
      </c>
      <c r="AJ783" s="2" t="str">
        <f t="shared" si="321"/>
        <v>August</v>
      </c>
      <c r="AK783" s="2" t="str">
        <f t="shared" si="322"/>
        <v>06</v>
      </c>
      <c r="AL783" s="81">
        <f t="shared" si="323"/>
        <v>6.1111689814814811</v>
      </c>
      <c r="AM783" s="81">
        <f>IF(AJ783='1Month'!$A$3,AL783,NA())</f>
        <v>6.1111689814814811</v>
      </c>
    </row>
    <row r="784" spans="1:39">
      <c r="A784" s="76">
        <v>43318</v>
      </c>
      <c r="B784" s="67">
        <v>0.11464120370370372</v>
      </c>
      <c r="C784" s="77">
        <v>43317</v>
      </c>
      <c r="D784" s="67">
        <v>0.82297453703703705</v>
      </c>
      <c r="E784" s="68">
        <v>20.3</v>
      </c>
      <c r="F784" s="68">
        <v>4.9400000000000004</v>
      </c>
      <c r="G784" s="69">
        <v>17.75</v>
      </c>
      <c r="H784" s="69">
        <v>1</v>
      </c>
      <c r="I784" s="69">
        <v>-106.9</v>
      </c>
      <c r="J784" s="69">
        <v>-38.895000000000003</v>
      </c>
      <c r="K784" s="70">
        <v>35.5</v>
      </c>
      <c r="L784" s="4">
        <f t="shared" si="300"/>
        <v>17.64</v>
      </c>
      <c r="M784" s="80">
        <f t="shared" si="301"/>
        <v>43318.114641203705</v>
      </c>
      <c r="N784">
        <f t="shared" si="302"/>
        <v>2458336.5</v>
      </c>
      <c r="O784">
        <f t="shared" si="303"/>
        <v>2.7513888888888891</v>
      </c>
      <c r="P784">
        <f t="shared" si="309"/>
        <v>0.18594113620807665</v>
      </c>
      <c r="Q784">
        <f t="shared" si="310"/>
        <v>455.72456976782354</v>
      </c>
      <c r="R784">
        <f t="shared" si="311"/>
        <v>23.724569767823539</v>
      </c>
      <c r="S784" s="10">
        <f t="shared" si="304"/>
        <v>16.28737416782354</v>
      </c>
      <c r="T784" s="4">
        <f t="shared" si="312"/>
        <v>17.942</v>
      </c>
      <c r="U784" s="4">
        <f t="shared" si="313"/>
        <v>0.58960000000000012</v>
      </c>
      <c r="V784" s="4">
        <f t="shared" si="305"/>
        <v>17.945</v>
      </c>
      <c r="W784" s="4">
        <f t="shared" si="306"/>
        <v>18.55</v>
      </c>
      <c r="X784" s="4">
        <f t="shared" si="307"/>
        <v>15.860000000000001</v>
      </c>
      <c r="Y784" s="4">
        <f t="shared" si="314"/>
        <v>2.6899999999999995</v>
      </c>
      <c r="Z784" s="2">
        <f>ROW()</f>
        <v>784</v>
      </c>
      <c r="AA784" t="b">
        <f t="shared" si="315"/>
        <v>0</v>
      </c>
      <c r="AB784" s="4" t="e">
        <f t="shared" si="308"/>
        <v>#N/A</v>
      </c>
      <c r="AC784" s="4" t="e">
        <f t="shared" si="316"/>
        <v>#N/A</v>
      </c>
      <c r="AD784" t="b">
        <f t="shared" si="317"/>
        <v>0</v>
      </c>
      <c r="AE784" s="2">
        <v>2</v>
      </c>
      <c r="AF784" s="4">
        <f t="shared" si="318"/>
        <v>-1.3449999999999998</v>
      </c>
      <c r="AG784" s="4">
        <f t="shared" si="319"/>
        <v>1.3449999999999998</v>
      </c>
      <c r="AH784" s="4">
        <f t="shared" si="299"/>
        <v>1.1888888888888887</v>
      </c>
      <c r="AI784" s="4" t="e">
        <f t="shared" si="320"/>
        <v>#N/A</v>
      </c>
      <c r="AJ784" s="2" t="str">
        <f t="shared" si="321"/>
        <v>August</v>
      </c>
      <c r="AK784" s="2" t="str">
        <f t="shared" si="322"/>
        <v>06</v>
      </c>
      <c r="AL784" s="81">
        <f t="shared" si="323"/>
        <v>6.1146412037037035</v>
      </c>
      <c r="AM784" s="81">
        <f>IF(AJ784='1Month'!$A$3,AL784,NA())</f>
        <v>6.1146412037037035</v>
      </c>
    </row>
    <row r="785" spans="1:39">
      <c r="A785" s="76">
        <v>43318</v>
      </c>
      <c r="B785" s="67">
        <v>0.11811342592592593</v>
      </c>
      <c r="C785" s="77">
        <v>43317</v>
      </c>
      <c r="D785" s="67">
        <v>0.82644675925925926</v>
      </c>
      <c r="E785" s="68">
        <v>20.3</v>
      </c>
      <c r="F785" s="68">
        <v>4.9400000000000004</v>
      </c>
      <c r="G785" s="69">
        <v>18.36</v>
      </c>
      <c r="H785" s="69">
        <v>1</v>
      </c>
      <c r="I785" s="69">
        <v>-106.9</v>
      </c>
      <c r="J785" s="69">
        <v>-38.771000000000001</v>
      </c>
      <c r="K785" s="70">
        <v>35.4</v>
      </c>
      <c r="L785" s="4">
        <f t="shared" si="300"/>
        <v>18.25</v>
      </c>
      <c r="M785" s="80">
        <f t="shared" si="301"/>
        <v>43318.118113425924</v>
      </c>
      <c r="N785">
        <f t="shared" si="302"/>
        <v>2458336.5</v>
      </c>
      <c r="O785">
        <f t="shared" si="303"/>
        <v>2.8347222222222221</v>
      </c>
      <c r="P785">
        <f t="shared" si="309"/>
        <v>0.18594113620807665</v>
      </c>
      <c r="Q785">
        <f t="shared" si="310"/>
        <v>455.80813126026521</v>
      </c>
      <c r="R785">
        <f t="shared" si="311"/>
        <v>23.808131260265213</v>
      </c>
      <c r="S785" s="10">
        <f t="shared" si="304"/>
        <v>16.370935660265214</v>
      </c>
      <c r="T785" s="4">
        <f t="shared" si="312"/>
        <v>18.306000000000001</v>
      </c>
      <c r="U785" s="4">
        <f t="shared" si="313"/>
        <v>0.28879999999999983</v>
      </c>
      <c r="V785" s="4">
        <f t="shared" si="305"/>
        <v>18.375</v>
      </c>
      <c r="W785" s="4">
        <f t="shared" si="306"/>
        <v>18.59</v>
      </c>
      <c r="X785" s="4">
        <f t="shared" si="307"/>
        <v>16.77</v>
      </c>
      <c r="Y785" s="4">
        <f t="shared" si="314"/>
        <v>1.8200000000000003</v>
      </c>
      <c r="Z785" s="2">
        <f>ROW()</f>
        <v>785</v>
      </c>
      <c r="AA785" t="b">
        <f t="shared" si="315"/>
        <v>0</v>
      </c>
      <c r="AB785" s="4" t="e">
        <f t="shared" si="308"/>
        <v>#N/A</v>
      </c>
      <c r="AC785" s="4" t="e">
        <f t="shared" si="316"/>
        <v>#N/A</v>
      </c>
      <c r="AD785" t="b">
        <f t="shared" si="317"/>
        <v>0</v>
      </c>
      <c r="AE785" s="2">
        <v>2</v>
      </c>
      <c r="AF785" s="4">
        <f t="shared" si="318"/>
        <v>-0.91000000000000014</v>
      </c>
      <c r="AG785" s="4">
        <f t="shared" si="319"/>
        <v>0.91000000000000014</v>
      </c>
      <c r="AH785" s="4">
        <f t="shared" si="299"/>
        <v>1.1555555555555548</v>
      </c>
      <c r="AI785" s="4" t="e">
        <f t="shared" si="320"/>
        <v>#N/A</v>
      </c>
      <c r="AJ785" s="2" t="str">
        <f t="shared" si="321"/>
        <v>August</v>
      </c>
      <c r="AK785" s="2" t="str">
        <f t="shared" si="322"/>
        <v>06</v>
      </c>
      <c r="AL785" s="81">
        <f t="shared" si="323"/>
        <v>6.1181134259259258</v>
      </c>
      <c r="AM785" s="81">
        <f>IF(AJ785='1Month'!$A$3,AL785,NA())</f>
        <v>6.1181134259259258</v>
      </c>
    </row>
    <row r="786" spans="1:39">
      <c r="A786" s="76">
        <v>43318</v>
      </c>
      <c r="B786" s="67">
        <v>0.12158564814814815</v>
      </c>
      <c r="C786" s="77">
        <v>43317</v>
      </c>
      <c r="D786" s="67">
        <v>0.82991898148148147</v>
      </c>
      <c r="E786" s="68">
        <v>20.3</v>
      </c>
      <c r="F786" s="68">
        <v>4.9400000000000004</v>
      </c>
      <c r="G786" s="69">
        <v>18.66</v>
      </c>
      <c r="H786" s="69">
        <v>1</v>
      </c>
      <c r="I786" s="69">
        <v>-107</v>
      </c>
      <c r="J786" s="69">
        <v>-38.621000000000002</v>
      </c>
      <c r="K786" s="70">
        <v>35.4</v>
      </c>
      <c r="L786" s="4">
        <f t="shared" si="300"/>
        <v>18.55</v>
      </c>
      <c r="M786" s="80">
        <f t="shared" si="301"/>
        <v>43318.12158564815</v>
      </c>
      <c r="N786">
        <f t="shared" si="302"/>
        <v>2458336.5</v>
      </c>
      <c r="O786">
        <f t="shared" si="303"/>
        <v>2.9180555555555556</v>
      </c>
      <c r="P786">
        <f t="shared" si="309"/>
        <v>0.18594113620807665</v>
      </c>
      <c r="Q786">
        <f t="shared" si="310"/>
        <v>455.89169275270689</v>
      </c>
      <c r="R786">
        <f t="shared" si="311"/>
        <v>23.891692752706888</v>
      </c>
      <c r="S786" s="10">
        <f t="shared" si="304"/>
        <v>16.454497152706889</v>
      </c>
      <c r="T786" s="4">
        <f t="shared" si="312"/>
        <v>18.502000000000002</v>
      </c>
      <c r="U786" s="4">
        <f t="shared" si="313"/>
        <v>0.10159999999999983</v>
      </c>
      <c r="V786" s="4">
        <f t="shared" si="305"/>
        <v>18.524999999999999</v>
      </c>
      <c r="W786" s="4">
        <f t="shared" si="306"/>
        <v>18.62</v>
      </c>
      <c r="X786" s="4">
        <f t="shared" si="307"/>
        <v>17.64</v>
      </c>
      <c r="Y786" s="4">
        <f t="shared" si="314"/>
        <v>0.98000000000000043</v>
      </c>
      <c r="Z786" s="2">
        <f>ROW()</f>
        <v>786</v>
      </c>
      <c r="AA786" t="b">
        <f t="shared" si="315"/>
        <v>0</v>
      </c>
      <c r="AB786" s="4" t="e">
        <f t="shared" si="308"/>
        <v>#N/A</v>
      </c>
      <c r="AC786" s="4" t="e">
        <f t="shared" si="316"/>
        <v>#N/A</v>
      </c>
      <c r="AD786" t="b">
        <f t="shared" si="317"/>
        <v>0</v>
      </c>
      <c r="AE786" s="2">
        <v>2</v>
      </c>
      <c r="AF786" s="4">
        <f t="shared" si="318"/>
        <v>-0.49000000000000021</v>
      </c>
      <c r="AG786" s="4">
        <f t="shared" si="319"/>
        <v>0.49000000000000021</v>
      </c>
      <c r="AH786" s="4">
        <f t="shared" si="299"/>
        <v>0.98055555555555507</v>
      </c>
      <c r="AI786" s="4" t="e">
        <f t="shared" si="320"/>
        <v>#N/A</v>
      </c>
      <c r="AJ786" s="2" t="str">
        <f t="shared" si="321"/>
        <v>August</v>
      </c>
      <c r="AK786" s="2" t="str">
        <f t="shared" si="322"/>
        <v>06</v>
      </c>
      <c r="AL786" s="81">
        <f t="shared" si="323"/>
        <v>6.1215856481481481</v>
      </c>
      <c r="AM786" s="81">
        <f>IF(AJ786='1Month'!$A$3,AL786,NA())</f>
        <v>6.1215856481481481</v>
      </c>
    </row>
    <row r="787" spans="1:39">
      <c r="A787" s="76">
        <v>43318</v>
      </c>
      <c r="B787" s="67">
        <v>0.12505787037037039</v>
      </c>
      <c r="C787" s="77">
        <v>43317</v>
      </c>
      <c r="D787" s="67">
        <v>0.83339120370370379</v>
      </c>
      <c r="E787" s="68">
        <v>19.899999999999999</v>
      </c>
      <c r="F787" s="68">
        <v>4.9400000000000004</v>
      </c>
      <c r="G787" s="69">
        <v>18.61</v>
      </c>
      <c r="H787" s="69">
        <v>1</v>
      </c>
      <c r="I787" s="69">
        <v>-107</v>
      </c>
      <c r="J787" s="69">
        <v>-38.447000000000003</v>
      </c>
      <c r="K787" s="70">
        <v>35.4</v>
      </c>
      <c r="L787" s="4">
        <f t="shared" si="300"/>
        <v>18.5</v>
      </c>
      <c r="M787" s="80">
        <f t="shared" si="301"/>
        <v>43318.125057870369</v>
      </c>
      <c r="N787">
        <f t="shared" si="302"/>
        <v>2458336.5</v>
      </c>
      <c r="O787">
        <f t="shared" si="303"/>
        <v>3.0013888888888891</v>
      </c>
      <c r="P787">
        <f t="shared" si="309"/>
        <v>0.18594113620807665</v>
      </c>
      <c r="Q787">
        <f t="shared" si="310"/>
        <v>455.97525424514851</v>
      </c>
      <c r="R787">
        <f t="shared" si="311"/>
        <v>23.975254245148506</v>
      </c>
      <c r="S787" s="10">
        <f t="shared" si="304"/>
        <v>16.538058645148507</v>
      </c>
      <c r="T787" s="4">
        <f t="shared" si="312"/>
        <v>18.576000000000001</v>
      </c>
      <c r="U787" s="4">
        <f t="shared" si="313"/>
        <v>4.0800000000000128E-2</v>
      </c>
      <c r="V787" s="4">
        <f t="shared" si="305"/>
        <v>18.57</v>
      </c>
      <c r="W787" s="4">
        <f t="shared" si="306"/>
        <v>18.62</v>
      </c>
      <c r="X787" s="4">
        <f t="shared" si="307"/>
        <v>18.25</v>
      </c>
      <c r="Y787" s="4">
        <f t="shared" si="314"/>
        <v>0.37000000000000099</v>
      </c>
      <c r="Z787" s="2">
        <f>ROW()</f>
        <v>787</v>
      </c>
      <c r="AA787" t="b">
        <f t="shared" si="315"/>
        <v>0</v>
      </c>
      <c r="AB787" s="4" t="e">
        <f t="shared" si="308"/>
        <v>#N/A</v>
      </c>
      <c r="AC787" s="4" t="e">
        <f t="shared" si="316"/>
        <v>#N/A</v>
      </c>
      <c r="AD787" t="b">
        <f t="shared" si="317"/>
        <v>0</v>
      </c>
      <c r="AE787" s="2">
        <v>2</v>
      </c>
      <c r="AF787" s="4">
        <f t="shared" si="318"/>
        <v>-0.1850000000000005</v>
      </c>
      <c r="AG787" s="4">
        <f t="shared" si="319"/>
        <v>0.1850000000000005</v>
      </c>
      <c r="AH787" s="4">
        <f t="shared" si="299"/>
        <v>0.67208333333333481</v>
      </c>
      <c r="AI787" s="4" t="e">
        <f t="shared" si="320"/>
        <v>#N/A</v>
      </c>
      <c r="AJ787" s="2" t="str">
        <f t="shared" si="321"/>
        <v>August</v>
      </c>
      <c r="AK787" s="2" t="str">
        <f t="shared" si="322"/>
        <v>06</v>
      </c>
      <c r="AL787" s="81">
        <f t="shared" si="323"/>
        <v>6.1250578703703704</v>
      </c>
      <c r="AM787" s="81">
        <f>IF(AJ787='1Month'!$A$3,AL787,NA())</f>
        <v>6.1250578703703704</v>
      </c>
    </row>
    <row r="788" spans="1:39">
      <c r="A788" s="76">
        <v>43318</v>
      </c>
      <c r="B788" s="67">
        <v>0.1285300925925926</v>
      </c>
      <c r="C788" s="77">
        <v>43317</v>
      </c>
      <c r="D788" s="67">
        <v>0.83686342592592589</v>
      </c>
      <c r="E788" s="68">
        <v>20.3</v>
      </c>
      <c r="F788" s="68">
        <v>4.9400000000000004</v>
      </c>
      <c r="G788" s="69">
        <v>18.7</v>
      </c>
      <c r="H788" s="69">
        <v>1</v>
      </c>
      <c r="I788" s="69">
        <v>-107.1</v>
      </c>
      <c r="J788" s="69">
        <v>-38.247</v>
      </c>
      <c r="K788" s="70">
        <v>35.299999999999997</v>
      </c>
      <c r="L788" s="4">
        <f t="shared" si="300"/>
        <v>18.59</v>
      </c>
      <c r="M788" s="80">
        <f t="shared" si="301"/>
        <v>43318.128530092596</v>
      </c>
      <c r="N788">
        <f t="shared" si="302"/>
        <v>2458336.5</v>
      </c>
      <c r="O788">
        <f t="shared" si="303"/>
        <v>3.0847222222222221</v>
      </c>
      <c r="P788">
        <f t="shared" si="309"/>
        <v>0.18594113620807665</v>
      </c>
      <c r="Q788">
        <f t="shared" si="310"/>
        <v>456.05881573759018</v>
      </c>
      <c r="R788">
        <f t="shared" si="311"/>
        <v>5.8815737590180106E-2</v>
      </c>
      <c r="S788" s="10">
        <f t="shared" si="304"/>
        <v>16.621620137590181</v>
      </c>
      <c r="T788" s="4">
        <f t="shared" si="312"/>
        <v>18.588000000000001</v>
      </c>
      <c r="U788" s="4">
        <f t="shared" si="313"/>
        <v>3.5199999999999676E-2</v>
      </c>
      <c r="V788" s="4">
        <f t="shared" si="305"/>
        <v>18.600000000000001</v>
      </c>
      <c r="W788" s="4">
        <f t="shared" si="306"/>
        <v>18.62</v>
      </c>
      <c r="X788" s="4">
        <f t="shared" si="307"/>
        <v>18.5</v>
      </c>
      <c r="Y788" s="4">
        <f t="shared" si="314"/>
        <v>0.12000000000000099</v>
      </c>
      <c r="Z788" s="2">
        <f>ROW()</f>
        <v>788</v>
      </c>
      <c r="AA788" t="b">
        <f t="shared" si="315"/>
        <v>0</v>
      </c>
      <c r="AB788" s="4" t="e">
        <f t="shared" si="308"/>
        <v>#N/A</v>
      </c>
      <c r="AC788" s="4" t="e">
        <f t="shared" si="316"/>
        <v>#N/A</v>
      </c>
      <c r="AD788" t="b">
        <f t="shared" si="317"/>
        <v>0</v>
      </c>
      <c r="AE788" s="2">
        <v>2</v>
      </c>
      <c r="AF788" s="4">
        <f t="shared" si="318"/>
        <v>-6.0000000000000497E-2</v>
      </c>
      <c r="AG788" s="4">
        <f t="shared" si="319"/>
        <v>6.0000000000000497E-2</v>
      </c>
      <c r="AH788" s="4">
        <f t="shared" ref="AH788:AH851" si="324">AVEDEV(L783:L794)</f>
        <v>0.38875000000000143</v>
      </c>
      <c r="AI788" s="4" t="e">
        <f t="shared" si="320"/>
        <v>#N/A</v>
      </c>
      <c r="AJ788" s="2" t="str">
        <f t="shared" si="321"/>
        <v>August</v>
      </c>
      <c r="AK788" s="2" t="str">
        <f t="shared" si="322"/>
        <v>06</v>
      </c>
      <c r="AL788" s="81">
        <f t="shared" si="323"/>
        <v>6.1285300925925927</v>
      </c>
      <c r="AM788" s="81">
        <f>IF(AJ788='1Month'!$A$3,AL788,NA())</f>
        <v>6.1285300925925927</v>
      </c>
    </row>
    <row r="789" spans="1:39">
      <c r="A789" s="76">
        <v>43318</v>
      </c>
      <c r="B789" s="67">
        <v>0.13200231481481481</v>
      </c>
      <c r="C789" s="77">
        <v>43317</v>
      </c>
      <c r="D789" s="67">
        <v>0.8403356481481481</v>
      </c>
      <c r="E789" s="68">
        <v>19.899999999999999</v>
      </c>
      <c r="F789" s="68">
        <v>4.9400000000000004</v>
      </c>
      <c r="G789" s="69">
        <v>18.73</v>
      </c>
      <c r="H789" s="69">
        <v>1</v>
      </c>
      <c r="I789" s="69">
        <v>-107.1</v>
      </c>
      <c r="J789" s="69">
        <v>-38.024000000000001</v>
      </c>
      <c r="K789" s="70">
        <v>35.299999999999997</v>
      </c>
      <c r="L789" s="4">
        <f t="shared" si="300"/>
        <v>18.62</v>
      </c>
      <c r="M789" s="80">
        <f t="shared" si="301"/>
        <v>43318.132002314815</v>
      </c>
      <c r="N789">
        <f t="shared" si="302"/>
        <v>2458336.5</v>
      </c>
      <c r="O789">
        <f t="shared" si="303"/>
        <v>3.1680555555555552</v>
      </c>
      <c r="P789">
        <f t="shared" si="309"/>
        <v>0.18594113620807665</v>
      </c>
      <c r="Q789">
        <f t="shared" si="310"/>
        <v>456.14237723003185</v>
      </c>
      <c r="R789">
        <f t="shared" si="311"/>
        <v>0.14237723003185465</v>
      </c>
      <c r="S789" s="10">
        <f t="shared" si="304"/>
        <v>16.705181630031856</v>
      </c>
      <c r="T789" s="4">
        <f t="shared" si="312"/>
        <v>18.613999999999997</v>
      </c>
      <c r="U789" s="4">
        <f t="shared" si="313"/>
        <v>1.1200000000000898E-2</v>
      </c>
      <c r="V789" s="4">
        <f t="shared" si="305"/>
        <v>18.615000000000002</v>
      </c>
      <c r="W789" s="4">
        <f t="shared" si="306"/>
        <v>18.63</v>
      </c>
      <c r="X789" s="4">
        <f t="shared" si="307"/>
        <v>18.5</v>
      </c>
      <c r="Y789" s="4">
        <f t="shared" si="314"/>
        <v>0.12999999999999901</v>
      </c>
      <c r="Z789" s="2">
        <f>ROW()</f>
        <v>789</v>
      </c>
      <c r="AA789" t="b">
        <f t="shared" si="315"/>
        <v>0</v>
      </c>
      <c r="AB789" s="4" t="e">
        <f t="shared" si="308"/>
        <v>#N/A</v>
      </c>
      <c r="AC789" s="4" t="e">
        <f t="shared" si="316"/>
        <v>#N/A</v>
      </c>
      <c r="AD789" t="b">
        <f t="shared" si="317"/>
        <v>0</v>
      </c>
      <c r="AE789" s="2">
        <v>2</v>
      </c>
      <c r="AF789" s="4">
        <f t="shared" si="318"/>
        <v>-6.4999999999999503E-2</v>
      </c>
      <c r="AG789" s="4">
        <f t="shared" si="319"/>
        <v>6.4999999999999503E-2</v>
      </c>
      <c r="AH789" s="4">
        <f t="shared" si="324"/>
        <v>0.1797222222222222</v>
      </c>
      <c r="AI789" s="4" t="e">
        <f t="shared" si="320"/>
        <v>#N/A</v>
      </c>
      <c r="AJ789" s="2" t="str">
        <f t="shared" si="321"/>
        <v>August</v>
      </c>
      <c r="AK789" s="2" t="str">
        <f t="shared" si="322"/>
        <v>06</v>
      </c>
      <c r="AL789" s="81">
        <f t="shared" si="323"/>
        <v>6.1320023148148151</v>
      </c>
      <c r="AM789" s="81">
        <f>IF(AJ789='1Month'!$A$3,AL789,NA())</f>
        <v>6.1320023148148151</v>
      </c>
    </row>
    <row r="790" spans="1:39">
      <c r="A790" s="76">
        <v>43318</v>
      </c>
      <c r="B790" s="67">
        <v>0.13547453703703705</v>
      </c>
      <c r="C790" s="77">
        <v>43317</v>
      </c>
      <c r="D790" s="67">
        <v>0.84380787037037042</v>
      </c>
      <c r="E790" s="68">
        <v>19.899999999999999</v>
      </c>
      <c r="F790" s="68">
        <v>4.9400000000000004</v>
      </c>
      <c r="G790" s="69">
        <v>18.73</v>
      </c>
      <c r="H790" s="69">
        <v>1</v>
      </c>
      <c r="I790" s="69">
        <v>-107.2</v>
      </c>
      <c r="J790" s="69">
        <v>-37.777000000000001</v>
      </c>
      <c r="K790" s="70">
        <v>35.299999999999997</v>
      </c>
      <c r="L790" s="4">
        <f t="shared" si="300"/>
        <v>18.62</v>
      </c>
      <c r="M790" s="80">
        <f t="shared" si="301"/>
        <v>43318.135474537034</v>
      </c>
      <c r="N790">
        <f t="shared" si="302"/>
        <v>2458336.5</v>
      </c>
      <c r="O790">
        <f t="shared" si="303"/>
        <v>3.2513888888888891</v>
      </c>
      <c r="P790">
        <f t="shared" si="309"/>
        <v>0.18594113620807665</v>
      </c>
      <c r="Q790">
        <f t="shared" si="310"/>
        <v>456.22593872247353</v>
      </c>
      <c r="R790">
        <f t="shared" si="311"/>
        <v>0.2259387224735292</v>
      </c>
      <c r="S790" s="10">
        <f t="shared" si="304"/>
        <v>16.78874312247353</v>
      </c>
      <c r="T790" s="4">
        <f t="shared" si="312"/>
        <v>18.610000000000003</v>
      </c>
      <c r="U790" s="4">
        <f t="shared" si="313"/>
        <v>1.599999999999966E-2</v>
      </c>
      <c r="V790" s="4">
        <f t="shared" si="305"/>
        <v>18.615000000000002</v>
      </c>
      <c r="W790" s="4">
        <f t="shared" si="306"/>
        <v>18.63</v>
      </c>
      <c r="X790" s="4">
        <f t="shared" si="307"/>
        <v>18.57</v>
      </c>
      <c r="Y790" s="4">
        <f t="shared" si="314"/>
        <v>5.9999999999998721E-2</v>
      </c>
      <c r="Z790" s="2">
        <f>ROW()</f>
        <v>790</v>
      </c>
      <c r="AA790" t="b">
        <f t="shared" si="315"/>
        <v>0</v>
      </c>
      <c r="AB790" s="4" t="e">
        <f t="shared" si="308"/>
        <v>#N/A</v>
      </c>
      <c r="AC790" s="4" t="e">
        <f t="shared" si="316"/>
        <v>#N/A</v>
      </c>
      <c r="AD790" t="b">
        <f t="shared" si="317"/>
        <v>0</v>
      </c>
      <c r="AE790" s="2">
        <v>2</v>
      </c>
      <c r="AF790" s="4">
        <f t="shared" si="318"/>
        <v>-2.9999999999999361E-2</v>
      </c>
      <c r="AG790" s="4">
        <f t="shared" si="319"/>
        <v>2.9999999999999361E-2</v>
      </c>
      <c r="AH790" s="4">
        <f t="shared" si="324"/>
        <v>6.5833333333332675E-2</v>
      </c>
      <c r="AI790" s="4" t="e">
        <f t="shared" si="320"/>
        <v>#N/A</v>
      </c>
      <c r="AJ790" s="2" t="str">
        <f t="shared" si="321"/>
        <v>August</v>
      </c>
      <c r="AK790" s="2" t="str">
        <f t="shared" si="322"/>
        <v>06</v>
      </c>
      <c r="AL790" s="81">
        <f t="shared" si="323"/>
        <v>6.1354745370370374</v>
      </c>
      <c r="AM790" s="81">
        <f>IF(AJ790='1Month'!$A$3,AL790,NA())</f>
        <v>6.1354745370370374</v>
      </c>
    </row>
    <row r="791" spans="1:39">
      <c r="A791" s="76">
        <v>43318</v>
      </c>
      <c r="B791" s="67">
        <v>0.13894675925925926</v>
      </c>
      <c r="C791" s="77">
        <v>43317</v>
      </c>
      <c r="D791" s="67">
        <v>0.84728009259259263</v>
      </c>
      <c r="E791" s="68">
        <v>19.899999999999999</v>
      </c>
      <c r="F791" s="68">
        <v>4.9400000000000004</v>
      </c>
      <c r="G791" s="69">
        <v>18.72</v>
      </c>
      <c r="H791" s="69">
        <v>1</v>
      </c>
      <c r="I791" s="69">
        <v>-107.2</v>
      </c>
      <c r="J791" s="69">
        <v>-37.505000000000003</v>
      </c>
      <c r="K791" s="70">
        <v>35.200000000000003</v>
      </c>
      <c r="L791" s="4">
        <f t="shared" si="300"/>
        <v>18.61</v>
      </c>
      <c r="M791" s="80">
        <f t="shared" si="301"/>
        <v>43318.13894675926</v>
      </c>
      <c r="N791">
        <f t="shared" si="302"/>
        <v>2458336.5</v>
      </c>
      <c r="O791">
        <f t="shared" si="303"/>
        <v>3.3347222222222221</v>
      </c>
      <c r="P791">
        <f t="shared" si="309"/>
        <v>0.18594113620807665</v>
      </c>
      <c r="Q791">
        <f t="shared" si="310"/>
        <v>456.3095002149152</v>
      </c>
      <c r="R791">
        <f t="shared" si="311"/>
        <v>0.30950021491520374</v>
      </c>
      <c r="S791" s="10">
        <f t="shared" si="304"/>
        <v>16.872304614915205</v>
      </c>
      <c r="T791" s="4">
        <f t="shared" si="312"/>
        <v>18.610000000000003</v>
      </c>
      <c r="U791" s="4">
        <f t="shared" si="313"/>
        <v>1.599999999999966E-2</v>
      </c>
      <c r="V791" s="4">
        <f t="shared" si="305"/>
        <v>18.62</v>
      </c>
      <c r="W791" s="4">
        <f t="shared" si="306"/>
        <v>18.63</v>
      </c>
      <c r="X791" s="4">
        <f t="shared" si="307"/>
        <v>18.57</v>
      </c>
      <c r="Y791" s="4">
        <f t="shared" si="314"/>
        <v>5.9999999999998721E-2</v>
      </c>
      <c r="Z791" s="2">
        <f>ROW()</f>
        <v>791</v>
      </c>
      <c r="AA791" t="b">
        <f t="shared" si="315"/>
        <v>0</v>
      </c>
      <c r="AB791" s="4" t="e">
        <f t="shared" si="308"/>
        <v>#N/A</v>
      </c>
      <c r="AC791" s="4" t="e">
        <f t="shared" si="316"/>
        <v>#N/A</v>
      </c>
      <c r="AD791" t="b">
        <f t="shared" si="317"/>
        <v>0</v>
      </c>
      <c r="AE791" s="2">
        <v>2</v>
      </c>
      <c r="AF791" s="4">
        <f t="shared" si="318"/>
        <v>-2.9999999999999361E-2</v>
      </c>
      <c r="AG791" s="4">
        <f t="shared" si="319"/>
        <v>2.9999999999999361E-2</v>
      </c>
      <c r="AH791" s="4">
        <f t="shared" si="324"/>
        <v>2.8333333333332433E-2</v>
      </c>
      <c r="AI791" s="4" t="e">
        <f t="shared" si="320"/>
        <v>#N/A</v>
      </c>
      <c r="AJ791" s="2" t="str">
        <f t="shared" si="321"/>
        <v>August</v>
      </c>
      <c r="AK791" s="2" t="str">
        <f t="shared" si="322"/>
        <v>06</v>
      </c>
      <c r="AL791" s="81">
        <f t="shared" si="323"/>
        <v>6.1389467592592588</v>
      </c>
      <c r="AM791" s="81">
        <f>IF(AJ791='1Month'!$A$3,AL791,NA())</f>
        <v>6.1389467592592588</v>
      </c>
    </row>
    <row r="792" spans="1:39">
      <c r="A792" s="76">
        <v>43318</v>
      </c>
      <c r="B792" s="67">
        <v>0.14241898148148149</v>
      </c>
      <c r="C792" s="77">
        <v>43317</v>
      </c>
      <c r="D792" s="67">
        <v>0.85075231481481473</v>
      </c>
      <c r="E792" s="68">
        <v>19.899999999999999</v>
      </c>
      <c r="F792" s="68">
        <v>4.9400000000000004</v>
      </c>
      <c r="G792" s="69">
        <v>18.739999999999998</v>
      </c>
      <c r="H792" s="69">
        <v>1</v>
      </c>
      <c r="I792" s="69">
        <v>-107.2</v>
      </c>
      <c r="J792" s="69">
        <v>-37.210999999999999</v>
      </c>
      <c r="K792" s="70">
        <v>35.200000000000003</v>
      </c>
      <c r="L792" s="4">
        <f t="shared" si="300"/>
        <v>18.63</v>
      </c>
      <c r="M792" s="80">
        <f t="shared" si="301"/>
        <v>43318.142418981479</v>
      </c>
      <c r="N792">
        <f t="shared" si="302"/>
        <v>2458336.5</v>
      </c>
      <c r="O792">
        <f t="shared" si="303"/>
        <v>3.4180555555555561</v>
      </c>
      <c r="P792">
        <f t="shared" si="309"/>
        <v>0.18594113620807665</v>
      </c>
      <c r="Q792">
        <f t="shared" si="310"/>
        <v>456.39306170735688</v>
      </c>
      <c r="R792">
        <f t="shared" si="311"/>
        <v>0.39306170735687829</v>
      </c>
      <c r="S792" s="10">
        <f t="shared" si="304"/>
        <v>16.955866107356879</v>
      </c>
      <c r="T792" s="4">
        <f t="shared" si="312"/>
        <v>18.607999999999997</v>
      </c>
      <c r="U792" s="4">
        <f t="shared" si="313"/>
        <v>1.5200000000001523E-2</v>
      </c>
      <c r="V792" s="4">
        <f t="shared" si="305"/>
        <v>18.615000000000002</v>
      </c>
      <c r="W792" s="4">
        <f t="shared" si="306"/>
        <v>18.63</v>
      </c>
      <c r="X792" s="4">
        <f t="shared" si="307"/>
        <v>18.57</v>
      </c>
      <c r="Y792" s="4">
        <f t="shared" si="314"/>
        <v>5.9999999999998721E-2</v>
      </c>
      <c r="Z792" s="2">
        <f>ROW()</f>
        <v>792</v>
      </c>
      <c r="AA792" t="b">
        <f t="shared" si="315"/>
        <v>0</v>
      </c>
      <c r="AB792" s="4" t="e">
        <f t="shared" si="308"/>
        <v>#N/A</v>
      </c>
      <c r="AC792" s="4" t="e">
        <f t="shared" si="316"/>
        <v>#N/A</v>
      </c>
      <c r="AD792" t="b">
        <f t="shared" si="317"/>
        <v>0</v>
      </c>
      <c r="AE792" s="2">
        <v>2</v>
      </c>
      <c r="AF792" s="4">
        <f t="shared" si="318"/>
        <v>-2.9999999999999361E-2</v>
      </c>
      <c r="AG792" s="4">
        <f t="shared" si="319"/>
        <v>2.9999999999999361E-2</v>
      </c>
      <c r="AH792" s="4">
        <f t="shared" si="324"/>
        <v>2.4583333333331996E-2</v>
      </c>
      <c r="AI792" s="4" t="e">
        <f t="shared" si="320"/>
        <v>#N/A</v>
      </c>
      <c r="AJ792" s="2" t="str">
        <f t="shared" si="321"/>
        <v>August</v>
      </c>
      <c r="AK792" s="2" t="str">
        <f t="shared" si="322"/>
        <v>06</v>
      </c>
      <c r="AL792" s="81">
        <f t="shared" si="323"/>
        <v>6.1424189814814811</v>
      </c>
      <c r="AM792" s="81">
        <f>IF(AJ792='1Month'!$A$3,AL792,NA())</f>
        <v>6.1424189814814811</v>
      </c>
    </row>
    <row r="793" spans="1:39">
      <c r="A793" s="76">
        <v>43318</v>
      </c>
      <c r="B793" s="67">
        <v>0.1458912037037037</v>
      </c>
      <c r="C793" s="77">
        <v>43317</v>
      </c>
      <c r="D793" s="67">
        <v>0.85422453703703705</v>
      </c>
      <c r="E793" s="68">
        <v>19.899999999999999</v>
      </c>
      <c r="F793" s="68">
        <v>4.9400000000000004</v>
      </c>
      <c r="G793" s="69">
        <v>18.68</v>
      </c>
      <c r="H793" s="69">
        <v>1</v>
      </c>
      <c r="I793" s="69">
        <v>-107.3</v>
      </c>
      <c r="J793" s="69">
        <v>-36.893000000000001</v>
      </c>
      <c r="K793" s="70">
        <v>35.1</v>
      </c>
      <c r="L793" s="4">
        <f t="shared" si="300"/>
        <v>18.57</v>
      </c>
      <c r="M793" s="80">
        <f t="shared" si="301"/>
        <v>43318.145891203705</v>
      </c>
      <c r="N793">
        <f t="shared" si="302"/>
        <v>2458336.5</v>
      </c>
      <c r="O793">
        <f t="shared" si="303"/>
        <v>3.5013888888888891</v>
      </c>
      <c r="P793">
        <f t="shared" si="309"/>
        <v>0.18594113620807665</v>
      </c>
      <c r="Q793">
        <f t="shared" si="310"/>
        <v>456.47662319979855</v>
      </c>
      <c r="R793">
        <f t="shared" si="311"/>
        <v>0.47662319979855283</v>
      </c>
      <c r="S793" s="10">
        <f t="shared" si="304"/>
        <v>17.039427599798554</v>
      </c>
      <c r="T793" s="4">
        <f t="shared" si="312"/>
        <v>18.608000000000001</v>
      </c>
      <c r="U793" s="4">
        <f t="shared" si="313"/>
        <v>1.5199999999999391E-2</v>
      </c>
      <c r="V793" s="4">
        <f t="shared" si="305"/>
        <v>18.61</v>
      </c>
      <c r="W793" s="4">
        <f t="shared" si="306"/>
        <v>18.63</v>
      </c>
      <c r="X793" s="4">
        <f t="shared" si="307"/>
        <v>18.57</v>
      </c>
      <c r="Y793" s="4">
        <f t="shared" si="314"/>
        <v>5.9999999999998721E-2</v>
      </c>
      <c r="Z793" s="2">
        <f>ROW()</f>
        <v>793</v>
      </c>
      <c r="AA793" t="b">
        <f t="shared" si="315"/>
        <v>0</v>
      </c>
      <c r="AB793" s="4" t="e">
        <f t="shared" si="308"/>
        <v>#N/A</v>
      </c>
      <c r="AC793" s="4" t="e">
        <f t="shared" si="316"/>
        <v>#N/A</v>
      </c>
      <c r="AD793" t="b">
        <f t="shared" si="317"/>
        <v>0</v>
      </c>
      <c r="AE793" s="2">
        <v>2</v>
      </c>
      <c r="AF793" s="4">
        <f t="shared" si="318"/>
        <v>-2.9999999999999361E-2</v>
      </c>
      <c r="AG793" s="4">
        <f t="shared" si="319"/>
        <v>2.9999999999999361E-2</v>
      </c>
      <c r="AH793" s="4">
        <f t="shared" si="324"/>
        <v>1.2500000000000474E-2</v>
      </c>
      <c r="AI793" s="4" t="e">
        <f t="shared" si="320"/>
        <v>#N/A</v>
      </c>
      <c r="AJ793" s="2" t="str">
        <f t="shared" si="321"/>
        <v>August</v>
      </c>
      <c r="AK793" s="2" t="str">
        <f t="shared" si="322"/>
        <v>06</v>
      </c>
      <c r="AL793" s="81">
        <f t="shared" si="323"/>
        <v>6.1458912037037035</v>
      </c>
      <c r="AM793" s="81">
        <f>IF(AJ793='1Month'!$A$3,AL793,NA())</f>
        <v>6.1458912037037035</v>
      </c>
    </row>
    <row r="794" spans="1:39">
      <c r="A794" s="76">
        <v>43318</v>
      </c>
      <c r="B794" s="67">
        <v>0.14936342592592591</v>
      </c>
      <c r="C794" s="77">
        <v>43317</v>
      </c>
      <c r="D794" s="67">
        <v>0.85769675925925926</v>
      </c>
      <c r="E794" s="68">
        <v>19.899999999999999</v>
      </c>
      <c r="F794" s="68">
        <v>4.9400000000000004</v>
      </c>
      <c r="G794" s="69">
        <v>18.73</v>
      </c>
      <c r="H794" s="69">
        <v>1</v>
      </c>
      <c r="I794" s="69">
        <v>-107.3</v>
      </c>
      <c r="J794" s="69">
        <v>-36.554000000000002</v>
      </c>
      <c r="K794" s="70">
        <v>35.1</v>
      </c>
      <c r="L794" s="4">
        <f t="shared" si="300"/>
        <v>18.62</v>
      </c>
      <c r="M794" s="80">
        <f t="shared" si="301"/>
        <v>43318.149363425924</v>
      </c>
      <c r="N794">
        <f t="shared" si="302"/>
        <v>2458336.5</v>
      </c>
      <c r="O794">
        <f t="shared" si="303"/>
        <v>3.5847222222222221</v>
      </c>
      <c r="P794">
        <f t="shared" si="309"/>
        <v>0.18594113620807665</v>
      </c>
      <c r="Q794">
        <f t="shared" si="310"/>
        <v>456.56018469224017</v>
      </c>
      <c r="R794">
        <f t="shared" si="311"/>
        <v>0.56018469224017053</v>
      </c>
      <c r="S794" s="10">
        <f t="shared" si="304"/>
        <v>17.122989092240172</v>
      </c>
      <c r="T794" s="4">
        <f t="shared" si="312"/>
        <v>18.603999999999999</v>
      </c>
      <c r="U794" s="4">
        <f t="shared" si="313"/>
        <v>1.3600000000000279E-2</v>
      </c>
      <c r="V794" s="4">
        <f t="shared" si="305"/>
        <v>18.61</v>
      </c>
      <c r="W794" s="4">
        <f t="shared" si="306"/>
        <v>18.63</v>
      </c>
      <c r="X794" s="4">
        <f t="shared" si="307"/>
        <v>18.57</v>
      </c>
      <c r="Y794" s="4">
        <f t="shared" si="314"/>
        <v>5.9999999999998721E-2</v>
      </c>
      <c r="Z794" s="2">
        <f>ROW()</f>
        <v>794</v>
      </c>
      <c r="AA794" t="b">
        <f t="shared" si="315"/>
        <v>0</v>
      </c>
      <c r="AB794" s="4" t="e">
        <f t="shared" si="308"/>
        <v>#N/A</v>
      </c>
      <c r="AC794" s="4" t="e">
        <f t="shared" si="316"/>
        <v>#N/A</v>
      </c>
      <c r="AD794" t="b">
        <f t="shared" si="317"/>
        <v>0</v>
      </c>
      <c r="AE794" s="2">
        <v>2</v>
      </c>
      <c r="AF794" s="4">
        <f t="shared" si="318"/>
        <v>-2.9999999999999361E-2</v>
      </c>
      <c r="AG794" s="4">
        <f t="shared" si="319"/>
        <v>2.9999999999999361E-2</v>
      </c>
      <c r="AH794" s="4">
        <f t="shared" si="324"/>
        <v>1.2916666666666762E-2</v>
      </c>
      <c r="AI794" s="4" t="e">
        <f t="shared" si="320"/>
        <v>#N/A</v>
      </c>
      <c r="AJ794" s="2" t="str">
        <f t="shared" si="321"/>
        <v>August</v>
      </c>
      <c r="AK794" s="2" t="str">
        <f t="shared" si="322"/>
        <v>06</v>
      </c>
      <c r="AL794" s="81">
        <f t="shared" si="323"/>
        <v>6.1493634259259258</v>
      </c>
      <c r="AM794" s="81">
        <f>IF(AJ794='1Month'!$A$3,AL794,NA())</f>
        <v>6.1493634259259258</v>
      </c>
    </row>
    <row r="795" spans="1:39">
      <c r="A795" s="76">
        <v>43318</v>
      </c>
      <c r="B795" s="67">
        <v>0.15283564814814815</v>
      </c>
      <c r="C795" s="77">
        <v>43317</v>
      </c>
      <c r="D795" s="67">
        <v>0.86116898148148147</v>
      </c>
      <c r="E795" s="68">
        <v>19.899999999999999</v>
      </c>
      <c r="F795" s="68">
        <v>4.9400000000000004</v>
      </c>
      <c r="G795" s="69">
        <v>18.72</v>
      </c>
      <c r="H795" s="69">
        <v>1</v>
      </c>
      <c r="I795" s="69">
        <v>-107.4</v>
      </c>
      <c r="J795" s="69">
        <v>-36.192</v>
      </c>
      <c r="K795" s="70">
        <v>35.1</v>
      </c>
      <c r="L795" s="4">
        <f t="shared" si="300"/>
        <v>18.61</v>
      </c>
      <c r="M795" s="80">
        <f t="shared" si="301"/>
        <v>43318.15283564815</v>
      </c>
      <c r="N795">
        <f t="shared" si="302"/>
        <v>2458336.5</v>
      </c>
      <c r="O795">
        <f t="shared" si="303"/>
        <v>3.6680555555555556</v>
      </c>
      <c r="P795">
        <f t="shared" si="309"/>
        <v>0.18594113620807665</v>
      </c>
      <c r="Q795">
        <f t="shared" si="310"/>
        <v>456.64374618468185</v>
      </c>
      <c r="R795">
        <f t="shared" si="311"/>
        <v>0.64374618468184508</v>
      </c>
      <c r="S795" s="10">
        <f t="shared" si="304"/>
        <v>17.206550584681846</v>
      </c>
      <c r="T795" s="4">
        <f t="shared" si="312"/>
        <v>18.618000000000002</v>
      </c>
      <c r="U795" s="4">
        <f t="shared" si="313"/>
        <v>9.6000000000010747E-3</v>
      </c>
      <c r="V795" s="4">
        <f t="shared" si="305"/>
        <v>18.61</v>
      </c>
      <c r="W795" s="4">
        <f t="shared" si="306"/>
        <v>18.64</v>
      </c>
      <c r="X795" s="4">
        <f t="shared" si="307"/>
        <v>18.57</v>
      </c>
      <c r="Y795" s="4">
        <f t="shared" si="314"/>
        <v>7.0000000000000284E-2</v>
      </c>
      <c r="Z795" s="2">
        <f>ROW()</f>
        <v>795</v>
      </c>
      <c r="AA795" t="b">
        <f t="shared" si="315"/>
        <v>0</v>
      </c>
      <c r="AB795" s="4" t="e">
        <f t="shared" si="308"/>
        <v>#N/A</v>
      </c>
      <c r="AC795" s="4" t="e">
        <f t="shared" si="316"/>
        <v>#N/A</v>
      </c>
      <c r="AD795" t="b">
        <f t="shared" si="317"/>
        <v>0</v>
      </c>
      <c r="AE795" s="2">
        <v>2</v>
      </c>
      <c r="AF795" s="4">
        <f t="shared" si="318"/>
        <v>-3.5000000000000142E-2</v>
      </c>
      <c r="AG795" s="4">
        <f t="shared" si="319"/>
        <v>3.5000000000000142E-2</v>
      </c>
      <c r="AH795" s="4">
        <f t="shared" si="324"/>
        <v>1.4305555555555868E-2</v>
      </c>
      <c r="AI795" s="4" t="e">
        <f t="shared" si="320"/>
        <v>#N/A</v>
      </c>
      <c r="AJ795" s="2" t="str">
        <f t="shared" si="321"/>
        <v>August</v>
      </c>
      <c r="AK795" s="2" t="str">
        <f t="shared" si="322"/>
        <v>06</v>
      </c>
      <c r="AL795" s="81">
        <f t="shared" si="323"/>
        <v>6.1528356481481481</v>
      </c>
      <c r="AM795" s="81">
        <f>IF(AJ795='1Month'!$A$3,AL795,NA())</f>
        <v>6.1528356481481481</v>
      </c>
    </row>
    <row r="796" spans="1:39">
      <c r="A796" s="76">
        <v>43318</v>
      </c>
      <c r="B796" s="67">
        <v>0.15630787037037039</v>
      </c>
      <c r="C796" s="77">
        <v>43317</v>
      </c>
      <c r="D796" s="67">
        <v>0.86464120370370379</v>
      </c>
      <c r="E796" s="68">
        <v>19.899999999999999</v>
      </c>
      <c r="F796" s="68">
        <v>4.9400000000000004</v>
      </c>
      <c r="G796" s="69">
        <v>18.72</v>
      </c>
      <c r="H796" s="69">
        <v>1</v>
      </c>
      <c r="I796" s="69">
        <v>-107.4</v>
      </c>
      <c r="J796" s="69">
        <v>-35.808</v>
      </c>
      <c r="K796" s="70">
        <v>35</v>
      </c>
      <c r="L796" s="4">
        <f t="shared" si="300"/>
        <v>18.61</v>
      </c>
      <c r="M796" s="80">
        <f t="shared" si="301"/>
        <v>43318.156307870369</v>
      </c>
      <c r="N796">
        <f t="shared" si="302"/>
        <v>2458336.5</v>
      </c>
      <c r="O796">
        <f t="shared" si="303"/>
        <v>3.7513888888888891</v>
      </c>
      <c r="P796">
        <f t="shared" si="309"/>
        <v>0.18594113620807665</v>
      </c>
      <c r="Q796">
        <f t="shared" si="310"/>
        <v>456.72730767712352</v>
      </c>
      <c r="R796">
        <f t="shared" si="311"/>
        <v>0.72730767712351962</v>
      </c>
      <c r="S796" s="10">
        <f t="shared" si="304"/>
        <v>17.290112077123521</v>
      </c>
      <c r="T796" s="4">
        <f t="shared" si="312"/>
        <v>18.618000000000002</v>
      </c>
      <c r="U796" s="4">
        <f t="shared" si="313"/>
        <v>9.6000000000010747E-3</v>
      </c>
      <c r="V796" s="4">
        <f t="shared" si="305"/>
        <v>18.615000000000002</v>
      </c>
      <c r="W796" s="4">
        <f t="shared" si="306"/>
        <v>18.64</v>
      </c>
      <c r="X796" s="4">
        <f t="shared" si="307"/>
        <v>18.61</v>
      </c>
      <c r="Y796" s="4">
        <f t="shared" si="314"/>
        <v>3.0000000000001137E-2</v>
      </c>
      <c r="Z796" s="2">
        <f>ROW()</f>
        <v>796</v>
      </c>
      <c r="AA796" t="b">
        <f t="shared" si="315"/>
        <v>0</v>
      </c>
      <c r="AB796" s="4" t="e">
        <f t="shared" si="308"/>
        <v>#N/A</v>
      </c>
      <c r="AC796" s="4" t="e">
        <f t="shared" si="316"/>
        <v>#N/A</v>
      </c>
      <c r="AD796" t="b">
        <f t="shared" si="317"/>
        <v>0</v>
      </c>
      <c r="AE796" s="2">
        <v>2</v>
      </c>
      <c r="AF796" s="4">
        <f t="shared" si="318"/>
        <v>-1.5000000000000568E-2</v>
      </c>
      <c r="AG796" s="4">
        <f t="shared" si="319"/>
        <v>1.5000000000000568E-2</v>
      </c>
      <c r="AH796" s="4">
        <f t="shared" si="324"/>
        <v>1.6666666666667201E-2</v>
      </c>
      <c r="AI796" s="4" t="e">
        <f t="shared" si="320"/>
        <v>#N/A</v>
      </c>
      <c r="AJ796" s="2" t="str">
        <f t="shared" si="321"/>
        <v>August</v>
      </c>
      <c r="AK796" s="2" t="str">
        <f t="shared" si="322"/>
        <v>06</v>
      </c>
      <c r="AL796" s="81">
        <f t="shared" si="323"/>
        <v>6.1563078703703704</v>
      </c>
      <c r="AM796" s="81">
        <f>IF(AJ796='1Month'!$A$3,AL796,NA())</f>
        <v>6.1563078703703704</v>
      </c>
    </row>
    <row r="797" spans="1:39">
      <c r="A797" s="76">
        <v>43318</v>
      </c>
      <c r="B797" s="67">
        <v>0.1597800925925926</v>
      </c>
      <c r="C797" s="77">
        <v>43317</v>
      </c>
      <c r="D797" s="67">
        <v>0.86811342592592589</v>
      </c>
      <c r="E797" s="68">
        <v>19.600000000000001</v>
      </c>
      <c r="F797" s="68">
        <v>4.9400000000000004</v>
      </c>
      <c r="G797" s="69">
        <v>18.72</v>
      </c>
      <c r="H797" s="69">
        <v>1</v>
      </c>
      <c r="I797" s="69">
        <v>-107.5</v>
      </c>
      <c r="J797" s="69">
        <v>-35.402999999999999</v>
      </c>
      <c r="K797" s="70">
        <v>35</v>
      </c>
      <c r="L797" s="4">
        <f t="shared" si="300"/>
        <v>18.61</v>
      </c>
      <c r="M797" s="80">
        <f t="shared" si="301"/>
        <v>43318.159780092596</v>
      </c>
      <c r="N797">
        <f t="shared" si="302"/>
        <v>2458336.5</v>
      </c>
      <c r="O797">
        <f t="shared" si="303"/>
        <v>3.8347222222222221</v>
      </c>
      <c r="P797">
        <f t="shared" si="309"/>
        <v>0.18594113620807665</v>
      </c>
      <c r="Q797">
        <f t="shared" si="310"/>
        <v>456.81086916956519</v>
      </c>
      <c r="R797">
        <f t="shared" si="311"/>
        <v>0.81086916956519417</v>
      </c>
      <c r="S797" s="10">
        <f t="shared" si="304"/>
        <v>17.373673569565195</v>
      </c>
      <c r="T797" s="4">
        <f t="shared" si="312"/>
        <v>18.626000000000001</v>
      </c>
      <c r="U797" s="4">
        <f t="shared" si="313"/>
        <v>1.5200000000000814E-2</v>
      </c>
      <c r="V797" s="4">
        <f t="shared" si="305"/>
        <v>18.615000000000002</v>
      </c>
      <c r="W797" s="4">
        <f t="shared" si="306"/>
        <v>18.650000000000002</v>
      </c>
      <c r="X797" s="4">
        <f t="shared" si="307"/>
        <v>18.61</v>
      </c>
      <c r="Y797" s="4">
        <f t="shared" si="314"/>
        <v>4.00000000000027E-2</v>
      </c>
      <c r="Z797" s="2">
        <f>ROW()</f>
        <v>797</v>
      </c>
      <c r="AA797" t="b">
        <f t="shared" si="315"/>
        <v>0</v>
      </c>
      <c r="AB797" s="4" t="e">
        <f t="shared" si="308"/>
        <v>#N/A</v>
      </c>
      <c r="AC797" s="4" t="e">
        <f t="shared" si="316"/>
        <v>#N/A</v>
      </c>
      <c r="AD797" t="b">
        <f t="shared" si="317"/>
        <v>0</v>
      </c>
      <c r="AE797" s="2">
        <v>2</v>
      </c>
      <c r="AF797" s="4">
        <f t="shared" si="318"/>
        <v>-2.000000000000135E-2</v>
      </c>
      <c r="AG797" s="4">
        <f t="shared" si="319"/>
        <v>2.000000000000135E-2</v>
      </c>
      <c r="AH797" s="4">
        <f t="shared" si="324"/>
        <v>9.4305555555552381E-2</v>
      </c>
      <c r="AI797" s="4" t="e">
        <f t="shared" si="320"/>
        <v>#N/A</v>
      </c>
      <c r="AJ797" s="2" t="str">
        <f t="shared" si="321"/>
        <v>August</v>
      </c>
      <c r="AK797" s="2" t="str">
        <f t="shared" si="322"/>
        <v>06</v>
      </c>
      <c r="AL797" s="81">
        <f t="shared" si="323"/>
        <v>6.1597800925925927</v>
      </c>
      <c r="AM797" s="81">
        <f>IF(AJ797='1Month'!$A$3,AL797,NA())</f>
        <v>6.1597800925925927</v>
      </c>
    </row>
    <row r="798" spans="1:39">
      <c r="A798" s="76">
        <v>43318</v>
      </c>
      <c r="B798" s="67">
        <v>0.16325231481481481</v>
      </c>
      <c r="C798" s="77">
        <v>43317</v>
      </c>
      <c r="D798" s="67">
        <v>0.8715856481481481</v>
      </c>
      <c r="E798" s="68">
        <v>19.600000000000001</v>
      </c>
      <c r="F798" s="68">
        <v>4.9400000000000004</v>
      </c>
      <c r="G798" s="69">
        <v>18.75</v>
      </c>
      <c r="H798" s="69">
        <v>1</v>
      </c>
      <c r="I798" s="69">
        <v>-107.5</v>
      </c>
      <c r="J798" s="69">
        <v>-34.978000000000002</v>
      </c>
      <c r="K798" s="70">
        <v>35</v>
      </c>
      <c r="L798" s="4">
        <f t="shared" si="300"/>
        <v>18.64</v>
      </c>
      <c r="M798" s="80">
        <f t="shared" si="301"/>
        <v>43318.163252314815</v>
      </c>
      <c r="N798">
        <f t="shared" si="302"/>
        <v>2458336.5</v>
      </c>
      <c r="O798">
        <f t="shared" si="303"/>
        <v>3.9180555555555552</v>
      </c>
      <c r="P798">
        <f t="shared" si="309"/>
        <v>0.18594113620807665</v>
      </c>
      <c r="Q798">
        <f t="shared" si="310"/>
        <v>456.89443066200687</v>
      </c>
      <c r="R798">
        <f t="shared" si="311"/>
        <v>0.89443066200686872</v>
      </c>
      <c r="S798" s="10">
        <f t="shared" si="304"/>
        <v>17.45723506200687</v>
      </c>
      <c r="T798" s="4">
        <f t="shared" si="312"/>
        <v>18.632000000000001</v>
      </c>
      <c r="U798" s="4">
        <f t="shared" si="313"/>
        <v>1.3600000000000279E-2</v>
      </c>
      <c r="V798" s="4">
        <f t="shared" si="305"/>
        <v>18.630000000000003</v>
      </c>
      <c r="W798" s="4">
        <f t="shared" si="306"/>
        <v>18.650000000000002</v>
      </c>
      <c r="X798" s="4">
        <f t="shared" si="307"/>
        <v>18.61</v>
      </c>
      <c r="Y798" s="4">
        <f t="shared" si="314"/>
        <v>4.00000000000027E-2</v>
      </c>
      <c r="Z798" s="2">
        <f>ROW()</f>
        <v>798</v>
      </c>
      <c r="AA798" t="b">
        <f t="shared" si="315"/>
        <v>0</v>
      </c>
      <c r="AB798" s="4" t="e">
        <f t="shared" si="308"/>
        <v>#N/A</v>
      </c>
      <c r="AC798" s="4" t="e">
        <f t="shared" si="316"/>
        <v>#N/A</v>
      </c>
      <c r="AD798" t="b">
        <f t="shared" si="317"/>
        <v>0</v>
      </c>
      <c r="AE798" s="2">
        <v>2</v>
      </c>
      <c r="AF798" s="4">
        <f t="shared" si="318"/>
        <v>-2.000000000000135E-2</v>
      </c>
      <c r="AG798" s="4">
        <f t="shared" si="319"/>
        <v>2.000000000000135E-2</v>
      </c>
      <c r="AH798" s="4">
        <f t="shared" si="324"/>
        <v>0.16694444444444478</v>
      </c>
      <c r="AI798" s="4" t="e">
        <f t="shared" si="320"/>
        <v>#N/A</v>
      </c>
      <c r="AJ798" s="2" t="str">
        <f t="shared" si="321"/>
        <v>August</v>
      </c>
      <c r="AK798" s="2" t="str">
        <f t="shared" si="322"/>
        <v>06</v>
      </c>
      <c r="AL798" s="81">
        <f t="shared" si="323"/>
        <v>6.1632523148148151</v>
      </c>
      <c r="AM798" s="81">
        <f>IF(AJ798='1Month'!$A$3,AL798,NA())</f>
        <v>6.1632523148148151</v>
      </c>
    </row>
    <row r="799" spans="1:39">
      <c r="A799" s="76">
        <v>43318</v>
      </c>
      <c r="B799" s="67">
        <v>0.16672453703703705</v>
      </c>
      <c r="C799" s="77">
        <v>43317</v>
      </c>
      <c r="D799" s="67">
        <v>0.87505787037037042</v>
      </c>
      <c r="E799" s="68">
        <v>19.600000000000001</v>
      </c>
      <c r="F799" s="68">
        <v>4.9400000000000004</v>
      </c>
      <c r="G799" s="69">
        <v>18.73</v>
      </c>
      <c r="H799" s="69">
        <v>1</v>
      </c>
      <c r="I799" s="69">
        <v>-107.6</v>
      </c>
      <c r="J799" s="69">
        <v>-34.531999999999996</v>
      </c>
      <c r="K799" s="70">
        <v>34.9</v>
      </c>
      <c r="L799" s="4">
        <f t="shared" si="300"/>
        <v>18.62</v>
      </c>
      <c r="M799" s="80">
        <f t="shared" si="301"/>
        <v>43318.166724537034</v>
      </c>
      <c r="N799">
        <f t="shared" si="302"/>
        <v>2458336.5</v>
      </c>
      <c r="O799">
        <f t="shared" si="303"/>
        <v>4.0013888888888891</v>
      </c>
      <c r="P799">
        <f t="shared" si="309"/>
        <v>0.18594113620807665</v>
      </c>
      <c r="Q799">
        <f t="shared" si="310"/>
        <v>456.97799215444854</v>
      </c>
      <c r="R799">
        <f t="shared" si="311"/>
        <v>0.97799215444854326</v>
      </c>
      <c r="S799" s="10">
        <f t="shared" si="304"/>
        <v>17.540796554448544</v>
      </c>
      <c r="T799" s="4">
        <f t="shared" si="312"/>
        <v>18.628000000000004</v>
      </c>
      <c r="U799" s="4">
        <f t="shared" si="313"/>
        <v>1.839999999999975E-2</v>
      </c>
      <c r="V799" s="4">
        <f t="shared" si="305"/>
        <v>18.630000000000003</v>
      </c>
      <c r="W799" s="4">
        <f t="shared" si="306"/>
        <v>18.650000000000002</v>
      </c>
      <c r="X799" s="4">
        <f t="shared" si="307"/>
        <v>18.59</v>
      </c>
      <c r="Y799" s="4">
        <f t="shared" si="314"/>
        <v>6.0000000000002274E-2</v>
      </c>
      <c r="Z799" s="2">
        <f>ROW()</f>
        <v>799</v>
      </c>
      <c r="AA799" t="b">
        <f t="shared" si="315"/>
        <v>0</v>
      </c>
      <c r="AB799" s="4" t="e">
        <f t="shared" si="308"/>
        <v>#N/A</v>
      </c>
      <c r="AC799" s="4" t="e">
        <f t="shared" si="316"/>
        <v>#N/A</v>
      </c>
      <c r="AD799" t="b">
        <f t="shared" si="317"/>
        <v>0</v>
      </c>
      <c r="AE799" s="2">
        <v>2</v>
      </c>
      <c r="AF799" s="4">
        <f t="shared" si="318"/>
        <v>-3.0000000000001137E-2</v>
      </c>
      <c r="AG799" s="4">
        <f t="shared" si="319"/>
        <v>3.0000000000001137E-2</v>
      </c>
      <c r="AH799" s="4">
        <f t="shared" si="324"/>
        <v>0.1708333333333337</v>
      </c>
      <c r="AI799" s="4" t="e">
        <f t="shared" si="320"/>
        <v>#N/A</v>
      </c>
      <c r="AJ799" s="2" t="str">
        <f t="shared" si="321"/>
        <v>August</v>
      </c>
      <c r="AK799" s="2" t="str">
        <f t="shared" si="322"/>
        <v>06</v>
      </c>
      <c r="AL799" s="81">
        <f t="shared" si="323"/>
        <v>6.1667245370370374</v>
      </c>
      <c r="AM799" s="81">
        <f>IF(AJ799='1Month'!$A$3,AL799,NA())</f>
        <v>6.1667245370370374</v>
      </c>
    </row>
    <row r="800" spans="1:39">
      <c r="A800" s="76">
        <v>43318</v>
      </c>
      <c r="B800" s="67">
        <v>0.17019675925925926</v>
      </c>
      <c r="C800" s="77">
        <v>43317</v>
      </c>
      <c r="D800" s="67">
        <v>0.87853009259259263</v>
      </c>
      <c r="E800" s="68">
        <v>19.600000000000001</v>
      </c>
      <c r="F800" s="68">
        <v>4.9400000000000004</v>
      </c>
      <c r="G800" s="69">
        <v>18.760000000000002</v>
      </c>
      <c r="H800" s="69">
        <v>1</v>
      </c>
      <c r="I800" s="69">
        <v>-107.6</v>
      </c>
      <c r="J800" s="69">
        <v>-34.066000000000003</v>
      </c>
      <c r="K800" s="70">
        <v>34.9</v>
      </c>
      <c r="L800" s="4">
        <f t="shared" si="300"/>
        <v>18.650000000000002</v>
      </c>
      <c r="M800" s="80">
        <f t="shared" si="301"/>
        <v>43318.17019675926</v>
      </c>
      <c r="N800">
        <f t="shared" si="302"/>
        <v>2458336.5</v>
      </c>
      <c r="O800">
        <f t="shared" si="303"/>
        <v>4.0847222222222221</v>
      </c>
      <c r="P800">
        <f t="shared" si="309"/>
        <v>0.18594113620807665</v>
      </c>
      <c r="Q800">
        <f t="shared" si="310"/>
        <v>457.06155364689022</v>
      </c>
      <c r="R800">
        <f t="shared" si="311"/>
        <v>1.0615536468902178</v>
      </c>
      <c r="S800" s="10">
        <f t="shared" si="304"/>
        <v>17.624358046890219</v>
      </c>
      <c r="T800" s="4">
        <f t="shared" si="312"/>
        <v>18.5</v>
      </c>
      <c r="U800" s="4">
        <f t="shared" si="313"/>
        <v>0.2000000000000007</v>
      </c>
      <c r="V800" s="4">
        <f t="shared" si="305"/>
        <v>18.630000000000003</v>
      </c>
      <c r="W800" s="4">
        <f t="shared" si="306"/>
        <v>18.650000000000002</v>
      </c>
      <c r="X800" s="4">
        <f t="shared" si="307"/>
        <v>18</v>
      </c>
      <c r="Y800" s="4">
        <f t="shared" si="314"/>
        <v>0.65000000000000213</v>
      </c>
      <c r="Z800" s="2">
        <f>ROW()</f>
        <v>800</v>
      </c>
      <c r="AA800" t="b">
        <f t="shared" si="315"/>
        <v>0</v>
      </c>
      <c r="AB800" s="4" t="e">
        <f t="shared" si="308"/>
        <v>#N/A</v>
      </c>
      <c r="AC800" s="4" t="e">
        <f t="shared" si="316"/>
        <v>#N/A</v>
      </c>
      <c r="AD800" t="b">
        <f t="shared" si="317"/>
        <v>0</v>
      </c>
      <c r="AE800" s="2">
        <v>2</v>
      </c>
      <c r="AF800" s="4">
        <f t="shared" si="318"/>
        <v>-0.32500000000000107</v>
      </c>
      <c r="AG800" s="4">
        <f t="shared" si="319"/>
        <v>0.32500000000000107</v>
      </c>
      <c r="AH800" s="4">
        <f t="shared" si="324"/>
        <v>0.1722222222222228</v>
      </c>
      <c r="AI800" s="4" t="e">
        <f t="shared" si="320"/>
        <v>#N/A</v>
      </c>
      <c r="AJ800" s="2" t="str">
        <f t="shared" si="321"/>
        <v>August</v>
      </c>
      <c r="AK800" s="2" t="str">
        <f t="shared" si="322"/>
        <v>06</v>
      </c>
      <c r="AL800" s="81">
        <f t="shared" si="323"/>
        <v>6.1701967592592588</v>
      </c>
      <c r="AM800" s="81">
        <f>IF(AJ800='1Month'!$A$3,AL800,NA())</f>
        <v>6.1701967592592588</v>
      </c>
    </row>
    <row r="801" spans="1:39">
      <c r="A801" s="76">
        <v>43318</v>
      </c>
      <c r="B801" s="67">
        <v>0.17366898148148147</v>
      </c>
      <c r="C801" s="77">
        <v>43317</v>
      </c>
      <c r="D801" s="67">
        <v>0.88200231481481473</v>
      </c>
      <c r="E801" s="68">
        <v>19.600000000000001</v>
      </c>
      <c r="F801" s="68">
        <v>4.9400000000000004</v>
      </c>
      <c r="G801" s="69">
        <v>18.75</v>
      </c>
      <c r="H801" s="69">
        <v>1</v>
      </c>
      <c r="I801" s="69">
        <v>-107.6</v>
      </c>
      <c r="J801" s="69">
        <v>-33.582000000000001</v>
      </c>
      <c r="K801" s="70">
        <v>34.799999999999997</v>
      </c>
      <c r="L801" s="4">
        <f t="shared" si="300"/>
        <v>18.64</v>
      </c>
      <c r="M801" s="80">
        <f t="shared" si="301"/>
        <v>43318.173668981479</v>
      </c>
      <c r="N801">
        <f t="shared" si="302"/>
        <v>2458336.5</v>
      </c>
      <c r="O801">
        <f t="shared" si="303"/>
        <v>4.1680555555555552</v>
      </c>
      <c r="P801">
        <f t="shared" si="309"/>
        <v>0.18594113620807665</v>
      </c>
      <c r="Q801">
        <f t="shared" si="310"/>
        <v>457.14511513933184</v>
      </c>
      <c r="R801">
        <f t="shared" si="311"/>
        <v>1.1451151393318355</v>
      </c>
      <c r="S801" s="10">
        <f t="shared" si="304"/>
        <v>17.707919539331836</v>
      </c>
      <c r="T801" s="4">
        <f t="shared" si="312"/>
        <v>18.382000000000001</v>
      </c>
      <c r="U801" s="4">
        <f t="shared" si="313"/>
        <v>0.29359999999999997</v>
      </c>
      <c r="V801" s="4">
        <f t="shared" si="305"/>
        <v>18.605</v>
      </c>
      <c r="W801" s="4">
        <f t="shared" si="306"/>
        <v>18.650000000000002</v>
      </c>
      <c r="X801" s="4">
        <f t="shared" si="307"/>
        <v>18</v>
      </c>
      <c r="Y801" s="4">
        <f t="shared" si="314"/>
        <v>0.65000000000000213</v>
      </c>
      <c r="Z801" s="2">
        <f>ROW()</f>
        <v>801</v>
      </c>
      <c r="AA801" t="b">
        <f t="shared" si="315"/>
        <v>0</v>
      </c>
      <c r="AB801" s="4" t="e">
        <f t="shared" si="308"/>
        <v>#N/A</v>
      </c>
      <c r="AC801" s="4" t="e">
        <f t="shared" si="316"/>
        <v>#N/A</v>
      </c>
      <c r="AD801" t="b">
        <f t="shared" si="317"/>
        <v>0</v>
      </c>
      <c r="AE801" s="2">
        <v>2</v>
      </c>
      <c r="AF801" s="4">
        <f t="shared" si="318"/>
        <v>-0.32500000000000107</v>
      </c>
      <c r="AG801" s="4">
        <f t="shared" si="319"/>
        <v>0.32500000000000107</v>
      </c>
      <c r="AH801" s="4">
        <f t="shared" si="324"/>
        <v>0.46680555555555969</v>
      </c>
      <c r="AI801" s="4" t="e">
        <f t="shared" si="320"/>
        <v>#N/A</v>
      </c>
      <c r="AJ801" s="2" t="str">
        <f t="shared" si="321"/>
        <v>August</v>
      </c>
      <c r="AK801" s="2" t="str">
        <f t="shared" si="322"/>
        <v>06</v>
      </c>
      <c r="AL801" s="81">
        <f t="shared" si="323"/>
        <v>6.1736689814814811</v>
      </c>
      <c r="AM801" s="81">
        <f>IF(AJ801='1Month'!$A$3,AL801,NA())</f>
        <v>6.1736689814814811</v>
      </c>
    </row>
    <row r="802" spans="1:39">
      <c r="A802" s="76">
        <v>43318</v>
      </c>
      <c r="B802" s="67">
        <v>0.1771412037037037</v>
      </c>
      <c r="C802" s="77">
        <v>43317</v>
      </c>
      <c r="D802" s="67">
        <v>0.88547453703703705</v>
      </c>
      <c r="E802" s="68">
        <v>19.600000000000001</v>
      </c>
      <c r="F802" s="68">
        <v>4.9400000000000004</v>
      </c>
      <c r="G802" s="69">
        <v>18.7</v>
      </c>
      <c r="H802" s="69">
        <v>1</v>
      </c>
      <c r="I802" s="69">
        <v>-107.7</v>
      </c>
      <c r="J802" s="69">
        <v>-33.079000000000001</v>
      </c>
      <c r="K802" s="70">
        <v>34.799999999999997</v>
      </c>
      <c r="L802" s="4">
        <f t="shared" si="300"/>
        <v>18.59</v>
      </c>
      <c r="M802" s="80">
        <f t="shared" si="301"/>
        <v>43318.177141203705</v>
      </c>
      <c r="N802">
        <f t="shared" si="302"/>
        <v>2458336.5</v>
      </c>
      <c r="O802">
        <f t="shared" si="303"/>
        <v>4.2513888888888891</v>
      </c>
      <c r="P802">
        <f t="shared" si="309"/>
        <v>0.18594113620807665</v>
      </c>
      <c r="Q802">
        <f t="shared" si="310"/>
        <v>457.22867663177351</v>
      </c>
      <c r="R802">
        <f t="shared" si="311"/>
        <v>1.2286766317735101</v>
      </c>
      <c r="S802" s="10">
        <f t="shared" si="304"/>
        <v>17.791481031773511</v>
      </c>
      <c r="T802" s="4">
        <f t="shared" si="312"/>
        <v>18.393999999999998</v>
      </c>
      <c r="U802" s="4">
        <f t="shared" si="313"/>
        <v>0.30320000000000036</v>
      </c>
      <c r="V802" s="4">
        <f t="shared" si="305"/>
        <v>18.615000000000002</v>
      </c>
      <c r="W802" s="4">
        <f t="shared" si="306"/>
        <v>18.71</v>
      </c>
      <c r="X802" s="4">
        <f t="shared" si="307"/>
        <v>18</v>
      </c>
      <c r="Y802" s="4">
        <f t="shared" si="314"/>
        <v>0.71000000000000085</v>
      </c>
      <c r="Z802" s="2">
        <f>ROW()</f>
        <v>802</v>
      </c>
      <c r="AA802" t="b">
        <f t="shared" si="315"/>
        <v>0</v>
      </c>
      <c r="AB802" s="4" t="e">
        <f t="shared" si="308"/>
        <v>#N/A</v>
      </c>
      <c r="AC802" s="4" t="e">
        <f t="shared" si="316"/>
        <v>#N/A</v>
      </c>
      <c r="AD802" t="b">
        <f t="shared" si="317"/>
        <v>0</v>
      </c>
      <c r="AE802" s="2">
        <v>2</v>
      </c>
      <c r="AF802" s="4">
        <f t="shared" si="318"/>
        <v>-0.35500000000000043</v>
      </c>
      <c r="AG802" s="4">
        <f t="shared" si="319"/>
        <v>0.35500000000000043</v>
      </c>
      <c r="AH802" s="4">
        <f t="shared" si="324"/>
        <v>0.81916666666666893</v>
      </c>
      <c r="AI802" s="4" t="e">
        <f t="shared" si="320"/>
        <v>#N/A</v>
      </c>
      <c r="AJ802" s="2" t="str">
        <f t="shared" si="321"/>
        <v>August</v>
      </c>
      <c r="AK802" s="2" t="str">
        <f t="shared" si="322"/>
        <v>06</v>
      </c>
      <c r="AL802" s="81">
        <f t="shared" si="323"/>
        <v>6.1771412037037035</v>
      </c>
      <c r="AM802" s="81">
        <f>IF(AJ802='1Month'!$A$3,AL802,NA())</f>
        <v>6.1771412037037035</v>
      </c>
    </row>
    <row r="803" spans="1:39">
      <c r="A803" s="76">
        <v>43318</v>
      </c>
      <c r="B803" s="67">
        <v>0.18061342592592591</v>
      </c>
      <c r="C803" s="77">
        <v>43317</v>
      </c>
      <c r="D803" s="67">
        <v>0.88894675925925926</v>
      </c>
      <c r="E803" s="68">
        <v>19.600000000000001</v>
      </c>
      <c r="F803" s="68">
        <v>4.9400000000000004</v>
      </c>
      <c r="G803" s="69">
        <v>18.11</v>
      </c>
      <c r="H803" s="69">
        <v>1</v>
      </c>
      <c r="I803" s="69">
        <v>-107.7</v>
      </c>
      <c r="J803" s="69">
        <v>-32.557000000000002</v>
      </c>
      <c r="K803" s="70">
        <v>34.799999999999997</v>
      </c>
      <c r="L803" s="4">
        <f t="shared" si="300"/>
        <v>18</v>
      </c>
      <c r="M803" s="80">
        <f t="shared" si="301"/>
        <v>43318.180613425924</v>
      </c>
      <c r="N803">
        <f t="shared" si="302"/>
        <v>2458336.5</v>
      </c>
      <c r="O803">
        <f t="shared" si="303"/>
        <v>4.3347222222222221</v>
      </c>
      <c r="P803">
        <f t="shared" si="309"/>
        <v>0.18594113620807665</v>
      </c>
      <c r="Q803">
        <f t="shared" si="310"/>
        <v>457.31223812421518</v>
      </c>
      <c r="R803">
        <f t="shared" si="311"/>
        <v>1.3122381242151846</v>
      </c>
      <c r="S803" s="10">
        <f t="shared" si="304"/>
        <v>17.875042524215186</v>
      </c>
      <c r="T803" s="4">
        <f t="shared" si="312"/>
        <v>18.400000000000002</v>
      </c>
      <c r="U803" s="4">
        <f t="shared" si="313"/>
        <v>0.30799999999999983</v>
      </c>
      <c r="V803" s="4">
        <f t="shared" si="305"/>
        <v>18.615000000000002</v>
      </c>
      <c r="W803" s="4">
        <f t="shared" si="306"/>
        <v>18.71</v>
      </c>
      <c r="X803" s="4">
        <f t="shared" si="307"/>
        <v>18</v>
      </c>
      <c r="Y803" s="4">
        <f t="shared" si="314"/>
        <v>0.71000000000000085</v>
      </c>
      <c r="Z803" s="2">
        <f>ROW()</f>
        <v>803</v>
      </c>
      <c r="AA803" t="b">
        <f t="shared" si="315"/>
        <v>0</v>
      </c>
      <c r="AB803" s="4" t="e">
        <f t="shared" si="308"/>
        <v>#N/A</v>
      </c>
      <c r="AC803" s="4" t="e">
        <f t="shared" si="316"/>
        <v>#N/A</v>
      </c>
      <c r="AD803" t="b">
        <f t="shared" si="317"/>
        <v>0</v>
      </c>
      <c r="AE803" s="2">
        <v>2</v>
      </c>
      <c r="AF803" s="4">
        <f t="shared" si="318"/>
        <v>-0.35500000000000043</v>
      </c>
      <c r="AG803" s="4">
        <f t="shared" si="319"/>
        <v>0.35500000000000043</v>
      </c>
      <c r="AH803" s="4">
        <f t="shared" si="324"/>
        <v>1.0929166666666683</v>
      </c>
      <c r="AI803" s="4" t="e">
        <f t="shared" si="320"/>
        <v>#N/A</v>
      </c>
      <c r="AJ803" s="2" t="str">
        <f t="shared" si="321"/>
        <v>August</v>
      </c>
      <c r="AK803" s="2" t="str">
        <f t="shared" si="322"/>
        <v>06</v>
      </c>
      <c r="AL803" s="81">
        <f t="shared" si="323"/>
        <v>6.1806134259259258</v>
      </c>
      <c r="AM803" s="81">
        <f>IF(AJ803='1Month'!$A$3,AL803,NA())</f>
        <v>6.1806134259259258</v>
      </c>
    </row>
    <row r="804" spans="1:39">
      <c r="A804" s="76">
        <v>43318</v>
      </c>
      <c r="B804" s="67">
        <v>0.18408564814814812</v>
      </c>
      <c r="C804" s="77">
        <v>43317</v>
      </c>
      <c r="D804" s="67">
        <v>0.89241898148148147</v>
      </c>
      <c r="E804" s="68">
        <v>19.600000000000001</v>
      </c>
      <c r="F804" s="68">
        <v>4.9400000000000004</v>
      </c>
      <c r="G804" s="69">
        <v>18.14</v>
      </c>
      <c r="H804" s="69">
        <v>1</v>
      </c>
      <c r="I804" s="69">
        <v>-107.8</v>
      </c>
      <c r="J804" s="69">
        <v>-32.018000000000001</v>
      </c>
      <c r="K804" s="70">
        <v>34.700000000000003</v>
      </c>
      <c r="L804" s="4">
        <f t="shared" si="300"/>
        <v>18.03</v>
      </c>
      <c r="M804" s="80">
        <f t="shared" si="301"/>
        <v>43318.18408564815</v>
      </c>
      <c r="N804">
        <f t="shared" si="302"/>
        <v>2458336.5</v>
      </c>
      <c r="O804">
        <f t="shared" si="303"/>
        <v>4.4180555555555552</v>
      </c>
      <c r="P804">
        <f t="shared" si="309"/>
        <v>0.18594113620807665</v>
      </c>
      <c r="Q804">
        <f t="shared" si="310"/>
        <v>457.39579961665686</v>
      </c>
      <c r="R804">
        <f t="shared" si="311"/>
        <v>1.3957996166568591</v>
      </c>
      <c r="S804" s="10">
        <f t="shared" si="304"/>
        <v>17.95860401665686</v>
      </c>
      <c r="T804" s="4">
        <f t="shared" si="312"/>
        <v>18.997999999999998</v>
      </c>
      <c r="U804" s="4">
        <f t="shared" si="313"/>
        <v>1.0327999999999982</v>
      </c>
      <c r="V804" s="4">
        <f t="shared" si="305"/>
        <v>18.630000000000003</v>
      </c>
      <c r="W804" s="4">
        <f t="shared" si="306"/>
        <v>21.580000000000002</v>
      </c>
      <c r="X804" s="4">
        <f t="shared" si="307"/>
        <v>18</v>
      </c>
      <c r="Y804" s="4">
        <f t="shared" si="314"/>
        <v>3.5800000000000018</v>
      </c>
      <c r="Z804" s="2">
        <f>ROW()</f>
        <v>804</v>
      </c>
      <c r="AA804" t="b">
        <f t="shared" si="315"/>
        <v>0</v>
      </c>
      <c r="AB804" s="4" t="e">
        <f t="shared" si="308"/>
        <v>#N/A</v>
      </c>
      <c r="AC804" s="4" t="e">
        <f t="shared" si="316"/>
        <v>#N/A</v>
      </c>
      <c r="AD804" t="b">
        <f t="shared" si="317"/>
        <v>0</v>
      </c>
      <c r="AE804" s="2">
        <v>2</v>
      </c>
      <c r="AF804" s="4">
        <f t="shared" si="318"/>
        <v>-1.7900000000000009</v>
      </c>
      <c r="AG804" s="4">
        <f t="shared" si="319"/>
        <v>1.7900000000000009</v>
      </c>
      <c r="AH804" s="4">
        <f t="shared" si="324"/>
        <v>1.2905555555555568</v>
      </c>
      <c r="AI804" s="4" t="e">
        <f t="shared" si="320"/>
        <v>#N/A</v>
      </c>
      <c r="AJ804" s="2" t="str">
        <f t="shared" si="321"/>
        <v>August</v>
      </c>
      <c r="AK804" s="2" t="str">
        <f t="shared" si="322"/>
        <v>06</v>
      </c>
      <c r="AL804" s="81">
        <f t="shared" si="323"/>
        <v>6.1840856481481481</v>
      </c>
      <c r="AM804" s="81">
        <f>IF(AJ804='1Month'!$A$3,AL804,NA())</f>
        <v>6.1840856481481481</v>
      </c>
    </row>
    <row r="805" spans="1:39">
      <c r="A805" s="76">
        <v>43318</v>
      </c>
      <c r="B805" s="67">
        <v>0.1910300925925926</v>
      </c>
      <c r="C805" s="77">
        <v>43317</v>
      </c>
      <c r="D805" s="67">
        <v>0.89936342592592589</v>
      </c>
      <c r="E805" s="68">
        <v>19.3</v>
      </c>
      <c r="F805" s="68">
        <v>4.9400000000000004</v>
      </c>
      <c r="G805" s="69">
        <v>18.82</v>
      </c>
      <c r="H805" s="69">
        <v>1</v>
      </c>
      <c r="I805" s="69">
        <v>-107.9</v>
      </c>
      <c r="J805" s="69">
        <v>-30.888000000000002</v>
      </c>
      <c r="K805" s="70">
        <v>34.700000000000003</v>
      </c>
      <c r="L805" s="4">
        <f t="shared" si="300"/>
        <v>18.71</v>
      </c>
      <c r="M805" s="80">
        <f t="shared" si="301"/>
        <v>43318.191030092596</v>
      </c>
      <c r="N805">
        <f t="shared" si="302"/>
        <v>2458336.5</v>
      </c>
      <c r="O805">
        <f t="shared" si="303"/>
        <v>4.5847222222222221</v>
      </c>
      <c r="P805">
        <f t="shared" si="309"/>
        <v>0.18594113620807665</v>
      </c>
      <c r="Q805">
        <f t="shared" si="310"/>
        <v>457.56292260154021</v>
      </c>
      <c r="R805">
        <f t="shared" si="311"/>
        <v>1.5629226015402082</v>
      </c>
      <c r="S805" s="10">
        <f t="shared" si="304"/>
        <v>18.125727001540209</v>
      </c>
      <c r="T805" s="4">
        <f t="shared" si="312"/>
        <v>19.667999999999999</v>
      </c>
      <c r="U805" s="4">
        <f t="shared" si="313"/>
        <v>1.4375999999999998</v>
      </c>
      <c r="V805" s="4">
        <f t="shared" si="305"/>
        <v>18.690000000000001</v>
      </c>
      <c r="W805" s="4">
        <f t="shared" si="306"/>
        <v>21.580000000000002</v>
      </c>
      <c r="X805" s="4">
        <f t="shared" si="307"/>
        <v>18</v>
      </c>
      <c r="Y805" s="4">
        <f t="shared" si="314"/>
        <v>3.5800000000000018</v>
      </c>
      <c r="Z805" s="2">
        <f>ROW()</f>
        <v>805</v>
      </c>
      <c r="AA805" t="b">
        <f t="shared" si="315"/>
        <v>0</v>
      </c>
      <c r="AB805" s="4" t="e">
        <f t="shared" si="308"/>
        <v>#N/A</v>
      </c>
      <c r="AC805" s="4" t="e">
        <f t="shared" si="316"/>
        <v>#N/A</v>
      </c>
      <c r="AD805" t="b">
        <f t="shared" si="317"/>
        <v>0</v>
      </c>
      <c r="AE805" s="2">
        <v>2</v>
      </c>
      <c r="AF805" s="4">
        <f t="shared" si="318"/>
        <v>-1.7900000000000009</v>
      </c>
      <c r="AG805" s="4">
        <f t="shared" si="319"/>
        <v>1.7900000000000009</v>
      </c>
      <c r="AH805" s="4">
        <f t="shared" si="324"/>
        <v>1.4116666666666673</v>
      </c>
      <c r="AI805" s="4" t="e">
        <f t="shared" si="320"/>
        <v>#N/A</v>
      </c>
      <c r="AJ805" s="2" t="str">
        <f t="shared" si="321"/>
        <v>August</v>
      </c>
      <c r="AK805" s="2" t="str">
        <f t="shared" si="322"/>
        <v>06</v>
      </c>
      <c r="AL805" s="81">
        <f t="shared" si="323"/>
        <v>6.1910300925925927</v>
      </c>
      <c r="AM805" s="81">
        <f>IF(AJ805='1Month'!$A$3,AL805,NA())</f>
        <v>6.1910300925925927</v>
      </c>
    </row>
    <row r="806" spans="1:39">
      <c r="A806" s="76">
        <v>43318</v>
      </c>
      <c r="B806" s="67">
        <v>0.19450231481481484</v>
      </c>
      <c r="C806" s="77">
        <v>43317</v>
      </c>
      <c r="D806" s="67">
        <v>0.9028356481481481</v>
      </c>
      <c r="E806" s="68">
        <v>19.3</v>
      </c>
      <c r="F806" s="68">
        <v>4.9400000000000004</v>
      </c>
      <c r="G806" s="69">
        <v>18.78</v>
      </c>
      <c r="H806" s="69">
        <v>1</v>
      </c>
      <c r="I806" s="69">
        <v>-107.9</v>
      </c>
      <c r="J806" s="69">
        <v>-30.298999999999999</v>
      </c>
      <c r="K806" s="70">
        <v>34.6</v>
      </c>
      <c r="L806" s="4">
        <f t="shared" si="300"/>
        <v>18.670000000000002</v>
      </c>
      <c r="M806" s="80">
        <f t="shared" si="301"/>
        <v>43318.194502314815</v>
      </c>
      <c r="N806">
        <f t="shared" si="302"/>
        <v>2458336.5</v>
      </c>
      <c r="O806">
        <f t="shared" si="303"/>
        <v>4.6680555555555561</v>
      </c>
      <c r="P806">
        <f t="shared" si="309"/>
        <v>0.18594113620807665</v>
      </c>
      <c r="Q806">
        <f t="shared" si="310"/>
        <v>457.64648409398188</v>
      </c>
      <c r="R806">
        <f t="shared" si="311"/>
        <v>1.6464840939818828</v>
      </c>
      <c r="S806" s="10">
        <f t="shared" si="304"/>
        <v>18.209288493981884</v>
      </c>
      <c r="T806" s="4">
        <f t="shared" si="312"/>
        <v>20.327999999999999</v>
      </c>
      <c r="U806" s="4">
        <f t="shared" si="313"/>
        <v>1.3104000000000007</v>
      </c>
      <c r="V806" s="4">
        <f t="shared" si="305"/>
        <v>20.020000000000003</v>
      </c>
      <c r="W806" s="4">
        <f t="shared" si="306"/>
        <v>21.580000000000002</v>
      </c>
      <c r="X806" s="4">
        <f t="shared" si="307"/>
        <v>18.03</v>
      </c>
      <c r="Y806" s="4">
        <f t="shared" si="314"/>
        <v>3.5500000000000007</v>
      </c>
      <c r="Z806" s="2">
        <f>ROW()</f>
        <v>806</v>
      </c>
      <c r="AA806" t="b">
        <f t="shared" si="315"/>
        <v>0</v>
      </c>
      <c r="AB806" s="4" t="e">
        <f t="shared" si="308"/>
        <v>#N/A</v>
      </c>
      <c r="AC806" s="4" t="e">
        <f t="shared" si="316"/>
        <v>#N/A</v>
      </c>
      <c r="AD806" t="b">
        <f t="shared" si="317"/>
        <v>0</v>
      </c>
      <c r="AE806" s="2">
        <v>2</v>
      </c>
      <c r="AF806" s="4">
        <f t="shared" si="318"/>
        <v>-1.7750000000000004</v>
      </c>
      <c r="AG806" s="4">
        <f t="shared" si="319"/>
        <v>1.7750000000000004</v>
      </c>
      <c r="AH806" s="4">
        <f t="shared" si="324"/>
        <v>1.4600000000000002</v>
      </c>
      <c r="AI806" s="4" t="e">
        <f t="shared" si="320"/>
        <v>#N/A</v>
      </c>
      <c r="AJ806" s="2" t="str">
        <f t="shared" si="321"/>
        <v>August</v>
      </c>
      <c r="AK806" s="2" t="str">
        <f t="shared" si="322"/>
        <v>06</v>
      </c>
      <c r="AL806" s="81">
        <f t="shared" si="323"/>
        <v>6.1945023148148151</v>
      </c>
      <c r="AM806" s="81">
        <f>IF(AJ806='1Month'!$A$3,AL806,NA())</f>
        <v>6.1945023148148151</v>
      </c>
    </row>
    <row r="807" spans="1:39">
      <c r="A807" s="76">
        <v>43318</v>
      </c>
      <c r="B807" s="67">
        <v>0.19810185185185183</v>
      </c>
      <c r="C807" s="77">
        <v>43317</v>
      </c>
      <c r="D807" s="67">
        <v>0.90643518518518518</v>
      </c>
      <c r="E807" s="68">
        <v>19.600000000000001</v>
      </c>
      <c r="F807" s="68">
        <v>4.9400000000000004</v>
      </c>
      <c r="G807" s="69">
        <v>21.69</v>
      </c>
      <c r="H807" s="69">
        <v>1</v>
      </c>
      <c r="I807" s="69">
        <v>-108</v>
      </c>
      <c r="J807" s="69">
        <v>-29.670999999999999</v>
      </c>
      <c r="K807" s="70">
        <v>34.6</v>
      </c>
      <c r="L807" s="4">
        <f t="shared" si="300"/>
        <v>21.580000000000002</v>
      </c>
      <c r="M807" s="80">
        <f t="shared" si="301"/>
        <v>43318.198101851849</v>
      </c>
      <c r="N807">
        <f t="shared" si="302"/>
        <v>2458336.5</v>
      </c>
      <c r="O807">
        <f t="shared" si="303"/>
        <v>4.7544444444444443</v>
      </c>
      <c r="P807">
        <f t="shared" si="309"/>
        <v>0.18594113620807665</v>
      </c>
      <c r="Q807">
        <f t="shared" si="310"/>
        <v>457.73310950781308</v>
      </c>
      <c r="R807">
        <f t="shared" si="311"/>
        <v>1.7331095078130829</v>
      </c>
      <c r="S807" s="10">
        <f t="shared" si="304"/>
        <v>18.295913907813084</v>
      </c>
      <c r="T807" s="4">
        <f t="shared" si="312"/>
        <v>20.848000000000003</v>
      </c>
      <c r="U807" s="4">
        <f t="shared" si="313"/>
        <v>0.87119999999999964</v>
      </c>
      <c r="V807" s="4">
        <f t="shared" si="305"/>
        <v>21.32</v>
      </c>
      <c r="W807" s="4">
        <f t="shared" si="306"/>
        <v>21.580000000000002</v>
      </c>
      <c r="X807" s="4">
        <f t="shared" si="307"/>
        <v>18.670000000000002</v>
      </c>
      <c r="Y807" s="4">
        <f t="shared" si="314"/>
        <v>2.91</v>
      </c>
      <c r="Z807" s="2">
        <f>ROW()</f>
        <v>807</v>
      </c>
      <c r="AA807" t="b">
        <f t="shared" si="315"/>
        <v>0</v>
      </c>
      <c r="AB807" s="4" t="e">
        <f t="shared" si="308"/>
        <v>#N/A</v>
      </c>
      <c r="AC807" s="4" t="e">
        <f t="shared" si="316"/>
        <v>#N/A</v>
      </c>
      <c r="AD807" t="b">
        <f t="shared" si="317"/>
        <v>0</v>
      </c>
      <c r="AE807" s="2">
        <v>2</v>
      </c>
      <c r="AF807" s="4">
        <f t="shared" si="318"/>
        <v>-1.4550000000000001</v>
      </c>
      <c r="AG807" s="4">
        <f t="shared" si="319"/>
        <v>1.4550000000000001</v>
      </c>
      <c r="AH807" s="4">
        <f t="shared" si="324"/>
        <v>1.4333333333333336</v>
      </c>
      <c r="AI807" s="4" t="e">
        <f t="shared" si="320"/>
        <v>#N/A</v>
      </c>
      <c r="AJ807" s="2" t="str">
        <f t="shared" si="321"/>
        <v>August</v>
      </c>
      <c r="AK807" s="2" t="str">
        <f t="shared" si="322"/>
        <v>06</v>
      </c>
      <c r="AL807" s="81">
        <f t="shared" si="323"/>
        <v>6.1981018518518516</v>
      </c>
      <c r="AM807" s="81">
        <f>IF(AJ807='1Month'!$A$3,AL807,NA())</f>
        <v>6.1981018518518516</v>
      </c>
    </row>
    <row r="808" spans="1:39">
      <c r="A808" s="76">
        <v>43318</v>
      </c>
      <c r="B808" s="67">
        <v>0.20153935185185187</v>
      </c>
      <c r="C808" s="77">
        <v>43317</v>
      </c>
      <c r="D808" s="67">
        <v>0.90987268518518516</v>
      </c>
      <c r="E808" s="68">
        <v>19.3</v>
      </c>
      <c r="F808" s="68">
        <v>4.9400000000000004</v>
      </c>
      <c r="G808" s="69">
        <v>21.46</v>
      </c>
      <c r="H808" s="69">
        <v>1</v>
      </c>
      <c r="I808" s="69">
        <v>-108</v>
      </c>
      <c r="J808" s="69">
        <v>-29.056999999999999</v>
      </c>
      <c r="K808" s="70">
        <v>34.5</v>
      </c>
      <c r="L808" s="4">
        <f t="shared" si="300"/>
        <v>21.35</v>
      </c>
      <c r="M808" s="80">
        <f t="shared" si="301"/>
        <v>43318.201539351852</v>
      </c>
      <c r="N808">
        <f t="shared" si="302"/>
        <v>2458336.5</v>
      </c>
      <c r="O808">
        <f t="shared" si="303"/>
        <v>4.8369444444444447</v>
      </c>
      <c r="P808">
        <f t="shared" si="309"/>
        <v>0.18594113620807665</v>
      </c>
      <c r="Q808">
        <f t="shared" si="310"/>
        <v>457.81583538533033</v>
      </c>
      <c r="R808">
        <f t="shared" si="311"/>
        <v>1.8158353853303311</v>
      </c>
      <c r="S808" s="10">
        <f t="shared" si="304"/>
        <v>18.378639785330332</v>
      </c>
      <c r="T808" s="4">
        <f t="shared" si="312"/>
        <v>21.374000000000002</v>
      </c>
      <c r="U808" s="4">
        <f t="shared" si="313"/>
        <v>8.2400000000000514E-2</v>
      </c>
      <c r="V808" s="4">
        <f t="shared" si="305"/>
        <v>21.32</v>
      </c>
      <c r="W808" s="4">
        <f t="shared" si="306"/>
        <v>21.580000000000002</v>
      </c>
      <c r="X808" s="4">
        <f t="shared" si="307"/>
        <v>18.670000000000002</v>
      </c>
      <c r="Y808" s="4">
        <f t="shared" si="314"/>
        <v>2.91</v>
      </c>
      <c r="Z808" s="2">
        <f>ROW()</f>
        <v>808</v>
      </c>
      <c r="AA808" t="b">
        <f t="shared" si="315"/>
        <v>0</v>
      </c>
      <c r="AB808" s="4" t="e">
        <f t="shared" si="308"/>
        <v>#N/A</v>
      </c>
      <c r="AC808" s="4" t="e">
        <f t="shared" si="316"/>
        <v>#N/A</v>
      </c>
      <c r="AD808" t="b">
        <f t="shared" si="317"/>
        <v>0</v>
      </c>
      <c r="AE808" s="2">
        <v>2</v>
      </c>
      <c r="AF808" s="4">
        <f t="shared" si="318"/>
        <v>-1.4550000000000001</v>
      </c>
      <c r="AG808" s="4">
        <f t="shared" si="319"/>
        <v>1.4550000000000001</v>
      </c>
      <c r="AH808" s="4">
        <f t="shared" si="324"/>
        <v>1.3272222222222212</v>
      </c>
      <c r="AI808" s="4" t="e">
        <f t="shared" si="320"/>
        <v>#N/A</v>
      </c>
      <c r="AJ808" s="2" t="str">
        <f t="shared" si="321"/>
        <v>August</v>
      </c>
      <c r="AK808" s="2" t="str">
        <f t="shared" si="322"/>
        <v>06</v>
      </c>
      <c r="AL808" s="81">
        <f t="shared" si="323"/>
        <v>6.201539351851852</v>
      </c>
      <c r="AM808" s="81">
        <f>IF(AJ808='1Month'!$A$3,AL808,NA())</f>
        <v>6.201539351851852</v>
      </c>
    </row>
    <row r="809" spans="1:39">
      <c r="A809" s="76">
        <v>43318</v>
      </c>
      <c r="B809" s="67">
        <v>0.20499999999999999</v>
      </c>
      <c r="C809" s="77">
        <v>43317</v>
      </c>
      <c r="D809" s="67">
        <v>0.91333333333333344</v>
      </c>
      <c r="E809" s="68">
        <v>18.600000000000001</v>
      </c>
      <c r="F809" s="68">
        <v>4.9400000000000004</v>
      </c>
      <c r="G809" s="69">
        <v>21.44</v>
      </c>
      <c r="H809" s="69">
        <v>1</v>
      </c>
      <c r="I809" s="69">
        <v>-108.1</v>
      </c>
      <c r="J809" s="69">
        <v>-28.422999999999998</v>
      </c>
      <c r="K809" s="70">
        <v>34.5</v>
      </c>
      <c r="L809" s="4">
        <f t="shared" si="300"/>
        <v>21.330000000000002</v>
      </c>
      <c r="M809" s="80">
        <f t="shared" si="301"/>
        <v>43318.205000000002</v>
      </c>
      <c r="N809">
        <f t="shared" si="302"/>
        <v>2458336.5</v>
      </c>
      <c r="O809">
        <f t="shared" si="303"/>
        <v>4.92</v>
      </c>
      <c r="P809">
        <f t="shared" si="309"/>
        <v>0.18594113620807665</v>
      </c>
      <c r="Q809">
        <f t="shared" si="310"/>
        <v>457.89911833946383</v>
      </c>
      <c r="R809">
        <f t="shared" si="311"/>
        <v>1.8991183394638256</v>
      </c>
      <c r="S809" s="10">
        <f t="shared" si="304"/>
        <v>18.461922739463827</v>
      </c>
      <c r="T809" s="4">
        <f t="shared" si="312"/>
        <v>21.316000000000003</v>
      </c>
      <c r="U809" s="4">
        <f t="shared" si="313"/>
        <v>1.9200000000000727E-2</v>
      </c>
      <c r="V809" s="4">
        <f t="shared" si="305"/>
        <v>21.32</v>
      </c>
      <c r="W809" s="4">
        <f t="shared" si="306"/>
        <v>21.580000000000002</v>
      </c>
      <c r="X809" s="4">
        <f t="shared" si="307"/>
        <v>21.29</v>
      </c>
      <c r="Y809" s="4">
        <f t="shared" si="314"/>
        <v>0.2900000000000027</v>
      </c>
      <c r="Z809" s="2">
        <f>ROW()</f>
        <v>809</v>
      </c>
      <c r="AA809" t="b">
        <f t="shared" si="315"/>
        <v>0</v>
      </c>
      <c r="AB809" s="4" t="e">
        <f t="shared" si="308"/>
        <v>#N/A</v>
      </c>
      <c r="AC809" s="4" t="e">
        <f t="shared" si="316"/>
        <v>#N/A</v>
      </c>
      <c r="AD809" t="b">
        <f t="shared" si="317"/>
        <v>0</v>
      </c>
      <c r="AE809" s="2">
        <v>2</v>
      </c>
      <c r="AF809" s="4">
        <f t="shared" si="318"/>
        <v>-0.14500000000000135</v>
      </c>
      <c r="AG809" s="4">
        <f t="shared" si="319"/>
        <v>0.14500000000000135</v>
      </c>
      <c r="AH809" s="4">
        <f t="shared" si="324"/>
        <v>1.0733333333333317</v>
      </c>
      <c r="AI809" s="4" t="e">
        <f t="shared" si="320"/>
        <v>#N/A</v>
      </c>
      <c r="AJ809" s="2" t="str">
        <f t="shared" si="321"/>
        <v>August</v>
      </c>
      <c r="AK809" s="2" t="str">
        <f t="shared" si="322"/>
        <v>06</v>
      </c>
      <c r="AL809" s="81">
        <f t="shared" si="323"/>
        <v>6.2050000000000001</v>
      </c>
      <c r="AM809" s="81">
        <f>IF(AJ809='1Month'!$A$3,AL809,NA())</f>
        <v>6.2050000000000001</v>
      </c>
    </row>
    <row r="810" spans="1:39">
      <c r="A810" s="76">
        <v>43318</v>
      </c>
      <c r="B810" s="67">
        <v>0.2084722222222222</v>
      </c>
      <c r="C810" s="77">
        <v>43317</v>
      </c>
      <c r="D810" s="67">
        <v>0.91680555555555554</v>
      </c>
      <c r="E810" s="68">
        <v>18.3</v>
      </c>
      <c r="F810" s="68">
        <v>4.9400000000000004</v>
      </c>
      <c r="G810" s="69">
        <v>21.42</v>
      </c>
      <c r="H810" s="69">
        <v>1</v>
      </c>
      <c r="I810" s="69">
        <v>-108.1</v>
      </c>
      <c r="J810" s="69">
        <v>-27.774000000000001</v>
      </c>
      <c r="K810" s="70">
        <v>34.5</v>
      </c>
      <c r="L810" s="4">
        <f t="shared" si="300"/>
        <v>21.310000000000002</v>
      </c>
      <c r="M810" s="80">
        <f t="shared" si="301"/>
        <v>43318.208472222221</v>
      </c>
      <c r="N810">
        <f t="shared" si="302"/>
        <v>2458336.5</v>
      </c>
      <c r="O810">
        <f t="shared" si="303"/>
        <v>5.003333333333333</v>
      </c>
      <c r="P810">
        <f t="shared" si="309"/>
        <v>0.18594113620807665</v>
      </c>
      <c r="Q810">
        <f t="shared" si="310"/>
        <v>457.9826798319055</v>
      </c>
      <c r="R810">
        <f t="shared" si="311"/>
        <v>1.9826798319055001</v>
      </c>
      <c r="S810" s="10">
        <f t="shared" si="304"/>
        <v>18.545484231905501</v>
      </c>
      <c r="T810" s="4">
        <f t="shared" si="312"/>
        <v>21.302</v>
      </c>
      <c r="U810" s="4">
        <f t="shared" si="313"/>
        <v>1.4400000000000546E-2</v>
      </c>
      <c r="V810" s="4">
        <f t="shared" si="305"/>
        <v>21.305</v>
      </c>
      <c r="W810" s="4">
        <f t="shared" si="306"/>
        <v>21.35</v>
      </c>
      <c r="X810" s="4">
        <f t="shared" si="307"/>
        <v>21.28</v>
      </c>
      <c r="Y810" s="4">
        <f t="shared" si="314"/>
        <v>7.0000000000000284E-2</v>
      </c>
      <c r="Z810" s="2">
        <f>ROW()</f>
        <v>810</v>
      </c>
      <c r="AA810" t="b">
        <f t="shared" si="315"/>
        <v>0</v>
      </c>
      <c r="AB810" s="4" t="e">
        <f t="shared" si="308"/>
        <v>#N/A</v>
      </c>
      <c r="AC810" s="4" t="e">
        <f t="shared" si="316"/>
        <v>#N/A</v>
      </c>
      <c r="AD810" t="b">
        <f t="shared" si="317"/>
        <v>0</v>
      </c>
      <c r="AE810" s="2">
        <v>2</v>
      </c>
      <c r="AF810" s="4">
        <f t="shared" si="318"/>
        <v>-3.5000000000000142E-2</v>
      </c>
      <c r="AG810" s="4">
        <f t="shared" si="319"/>
        <v>3.5000000000000142E-2</v>
      </c>
      <c r="AH810" s="4">
        <f t="shared" si="324"/>
        <v>0.73250000000000115</v>
      </c>
      <c r="AI810" s="4" t="e">
        <f t="shared" si="320"/>
        <v>#N/A</v>
      </c>
      <c r="AJ810" s="2" t="str">
        <f t="shared" si="321"/>
        <v>August</v>
      </c>
      <c r="AK810" s="2" t="str">
        <f t="shared" si="322"/>
        <v>06</v>
      </c>
      <c r="AL810" s="81">
        <f t="shared" si="323"/>
        <v>6.2084722222222224</v>
      </c>
      <c r="AM810" s="81">
        <f>IF(AJ810='1Month'!$A$3,AL810,NA())</f>
        <v>6.2084722222222224</v>
      </c>
    </row>
    <row r="811" spans="1:39">
      <c r="A811" s="76">
        <v>43318</v>
      </c>
      <c r="B811" s="67">
        <v>0.21194444444444446</v>
      </c>
      <c r="C811" s="77">
        <v>43317</v>
      </c>
      <c r="D811" s="67">
        <v>0.92027777777777775</v>
      </c>
      <c r="E811" s="68">
        <v>18</v>
      </c>
      <c r="F811" s="68">
        <v>4.9400000000000004</v>
      </c>
      <c r="G811" s="69">
        <v>21.41</v>
      </c>
      <c r="H811" s="69">
        <v>1</v>
      </c>
      <c r="I811" s="69">
        <v>-108.1</v>
      </c>
      <c r="J811" s="69">
        <v>-27.11</v>
      </c>
      <c r="K811" s="70">
        <v>34.4</v>
      </c>
      <c r="L811" s="4">
        <f t="shared" si="300"/>
        <v>21.3</v>
      </c>
      <c r="M811" s="80">
        <f t="shared" si="301"/>
        <v>43318.211944444447</v>
      </c>
      <c r="N811">
        <f t="shared" si="302"/>
        <v>2458336.5</v>
      </c>
      <c r="O811">
        <f t="shared" si="303"/>
        <v>5.0866666666666669</v>
      </c>
      <c r="P811">
        <f t="shared" si="309"/>
        <v>0.18594113620807665</v>
      </c>
      <c r="Q811">
        <f t="shared" si="310"/>
        <v>458.06624132434717</v>
      </c>
      <c r="R811">
        <f t="shared" si="311"/>
        <v>2.0662413243471747</v>
      </c>
      <c r="S811" s="10">
        <f t="shared" si="304"/>
        <v>18.629045724347176</v>
      </c>
      <c r="T811" s="4">
        <f t="shared" si="312"/>
        <v>21.29</v>
      </c>
      <c r="U811" s="4">
        <f t="shared" si="313"/>
        <v>1.2000000000000455E-2</v>
      </c>
      <c r="V811" s="4">
        <f t="shared" si="305"/>
        <v>21.295000000000002</v>
      </c>
      <c r="W811" s="4">
        <f t="shared" si="306"/>
        <v>21.330000000000002</v>
      </c>
      <c r="X811" s="4">
        <f t="shared" si="307"/>
        <v>21.27</v>
      </c>
      <c r="Y811" s="4">
        <f t="shared" si="314"/>
        <v>6.0000000000002274E-2</v>
      </c>
      <c r="Z811" s="2">
        <f>ROW()</f>
        <v>811</v>
      </c>
      <c r="AA811" t="b">
        <f t="shared" si="315"/>
        <v>0</v>
      </c>
      <c r="AB811" s="4" t="e">
        <f t="shared" si="308"/>
        <v>#N/A</v>
      </c>
      <c r="AC811" s="4" t="e">
        <f t="shared" si="316"/>
        <v>#N/A</v>
      </c>
      <c r="AD811" t="b">
        <f t="shared" si="317"/>
        <v>0</v>
      </c>
      <c r="AE811" s="2">
        <v>2</v>
      </c>
      <c r="AF811" s="4">
        <f t="shared" si="318"/>
        <v>-3.0000000000001137E-2</v>
      </c>
      <c r="AG811" s="4">
        <f t="shared" si="319"/>
        <v>3.0000000000001137E-2</v>
      </c>
      <c r="AH811" s="4">
        <f t="shared" si="324"/>
        <v>0.40527777777777568</v>
      </c>
      <c r="AI811" s="4" t="e">
        <f t="shared" si="320"/>
        <v>#N/A</v>
      </c>
      <c r="AJ811" s="2" t="str">
        <f t="shared" si="321"/>
        <v>August</v>
      </c>
      <c r="AK811" s="2" t="str">
        <f t="shared" si="322"/>
        <v>06</v>
      </c>
      <c r="AL811" s="81">
        <f t="shared" si="323"/>
        <v>6.2119444444444447</v>
      </c>
      <c r="AM811" s="81">
        <f>IF(AJ811='1Month'!$A$3,AL811,NA())</f>
        <v>6.2119444444444447</v>
      </c>
    </row>
    <row r="812" spans="1:39">
      <c r="A812" s="76">
        <v>43318</v>
      </c>
      <c r="B812" s="67">
        <v>0.21541666666666667</v>
      </c>
      <c r="C812" s="77">
        <v>43317</v>
      </c>
      <c r="D812" s="67">
        <v>0.92375000000000007</v>
      </c>
      <c r="E812" s="68">
        <v>18</v>
      </c>
      <c r="F812" s="68">
        <v>4.9400000000000004</v>
      </c>
      <c r="G812" s="69">
        <v>21.4</v>
      </c>
      <c r="H812" s="69">
        <v>1</v>
      </c>
      <c r="I812" s="69">
        <v>-108.2</v>
      </c>
      <c r="J812" s="69">
        <v>-26.433</v>
      </c>
      <c r="K812" s="70">
        <v>34.4</v>
      </c>
      <c r="L812" s="4">
        <f t="shared" si="300"/>
        <v>21.29</v>
      </c>
      <c r="M812" s="80">
        <f t="shared" si="301"/>
        <v>43318.215416666666</v>
      </c>
      <c r="N812">
        <f t="shared" si="302"/>
        <v>2458336.5</v>
      </c>
      <c r="O812">
        <f t="shared" si="303"/>
        <v>5.17</v>
      </c>
      <c r="P812">
        <f t="shared" si="309"/>
        <v>0.18594113620807665</v>
      </c>
      <c r="Q812">
        <f t="shared" si="310"/>
        <v>458.14980281678885</v>
      </c>
      <c r="R812">
        <f t="shared" si="311"/>
        <v>2.1498028167888492</v>
      </c>
      <c r="S812" s="10">
        <f t="shared" si="304"/>
        <v>18.71260721678885</v>
      </c>
      <c r="T812" s="4">
        <f t="shared" si="312"/>
        <v>21.283999999999999</v>
      </c>
      <c r="U812" s="4">
        <f t="shared" si="313"/>
        <v>8.7999999999993864E-3</v>
      </c>
      <c r="V812" s="4">
        <f t="shared" si="305"/>
        <v>21.285</v>
      </c>
      <c r="W812" s="4">
        <f t="shared" si="306"/>
        <v>21.310000000000002</v>
      </c>
      <c r="X812" s="4">
        <f t="shared" si="307"/>
        <v>21.27</v>
      </c>
      <c r="Y812" s="4">
        <f t="shared" si="314"/>
        <v>4.00000000000027E-2</v>
      </c>
      <c r="Z812" s="2">
        <f>ROW()</f>
        <v>812</v>
      </c>
      <c r="AA812" t="b">
        <f t="shared" si="315"/>
        <v>0</v>
      </c>
      <c r="AB812" s="4" t="e">
        <f t="shared" si="308"/>
        <v>#N/A</v>
      </c>
      <c r="AC812" s="4" t="e">
        <f t="shared" si="316"/>
        <v>#N/A</v>
      </c>
      <c r="AD812" t="b">
        <f t="shared" si="317"/>
        <v>0</v>
      </c>
      <c r="AE812" s="2">
        <v>2</v>
      </c>
      <c r="AF812" s="4">
        <f t="shared" si="318"/>
        <v>-2.000000000000135E-2</v>
      </c>
      <c r="AG812" s="4">
        <f t="shared" si="319"/>
        <v>2.000000000000135E-2</v>
      </c>
      <c r="AH812" s="4">
        <f t="shared" si="324"/>
        <v>6.8333333333334537E-2</v>
      </c>
      <c r="AI812" s="4" t="e">
        <f t="shared" si="320"/>
        <v>#N/A</v>
      </c>
      <c r="AJ812" s="2" t="str">
        <f t="shared" si="321"/>
        <v>August</v>
      </c>
      <c r="AK812" s="2" t="str">
        <f t="shared" si="322"/>
        <v>06</v>
      </c>
      <c r="AL812" s="81">
        <f t="shared" si="323"/>
        <v>6.215416666666667</v>
      </c>
      <c r="AM812" s="81">
        <f>IF(AJ812='1Month'!$A$3,AL812,NA())</f>
        <v>6.215416666666667</v>
      </c>
    </row>
    <row r="813" spans="1:39">
      <c r="A813" s="76">
        <v>43318</v>
      </c>
      <c r="B813" s="67">
        <v>0.21887731481481479</v>
      </c>
      <c r="C813" s="77">
        <v>43317</v>
      </c>
      <c r="D813" s="67">
        <v>0.92721064814814813</v>
      </c>
      <c r="E813" s="68">
        <v>17.7</v>
      </c>
      <c r="F813" s="68">
        <v>4.9400000000000004</v>
      </c>
      <c r="G813" s="69">
        <v>21.39</v>
      </c>
      <c r="H813" s="69">
        <v>1</v>
      </c>
      <c r="I813" s="69">
        <v>-108.2</v>
      </c>
      <c r="J813" s="69">
        <v>-25.745999999999999</v>
      </c>
      <c r="K813" s="70">
        <v>34.4</v>
      </c>
      <c r="L813" s="4">
        <f t="shared" si="300"/>
        <v>21.28</v>
      </c>
      <c r="M813" s="80">
        <f t="shared" si="301"/>
        <v>43318.218877314815</v>
      </c>
      <c r="N813">
        <f t="shared" si="302"/>
        <v>2458336.5</v>
      </c>
      <c r="O813">
        <f t="shared" si="303"/>
        <v>5.2530555555555551</v>
      </c>
      <c r="P813">
        <f t="shared" si="309"/>
        <v>0.18594113620807665</v>
      </c>
      <c r="Q813">
        <f t="shared" si="310"/>
        <v>458.23308577092234</v>
      </c>
      <c r="R813">
        <f t="shared" si="311"/>
        <v>2.2330857709223437</v>
      </c>
      <c r="S813" s="10">
        <f t="shared" si="304"/>
        <v>18.795890170922345</v>
      </c>
      <c r="T813" s="4">
        <f t="shared" si="312"/>
        <v>21.28</v>
      </c>
      <c r="U813" s="4">
        <f t="shared" si="313"/>
        <v>3.9999999999999151E-3</v>
      </c>
      <c r="V813" s="4">
        <f t="shared" si="305"/>
        <v>21.28</v>
      </c>
      <c r="W813" s="4">
        <f t="shared" si="306"/>
        <v>21.3</v>
      </c>
      <c r="X813" s="4">
        <f t="shared" si="307"/>
        <v>21.27</v>
      </c>
      <c r="Y813" s="4">
        <f t="shared" si="314"/>
        <v>3.0000000000001137E-2</v>
      </c>
      <c r="Z813" s="2">
        <f>ROW()</f>
        <v>813</v>
      </c>
      <c r="AA813" t="b">
        <f t="shared" si="315"/>
        <v>0</v>
      </c>
      <c r="AB813" s="4" t="e">
        <f t="shared" si="308"/>
        <v>#N/A</v>
      </c>
      <c r="AC813" s="4" t="e">
        <f t="shared" si="316"/>
        <v>#N/A</v>
      </c>
      <c r="AD813" t="b">
        <f t="shared" si="317"/>
        <v>0</v>
      </c>
      <c r="AE813" s="2">
        <v>2</v>
      </c>
      <c r="AF813" s="4">
        <f t="shared" si="318"/>
        <v>-1.5000000000000568E-2</v>
      </c>
      <c r="AG813" s="4">
        <f t="shared" si="319"/>
        <v>1.5000000000000568E-2</v>
      </c>
      <c r="AH813" s="4">
        <f t="shared" si="324"/>
        <v>5.7222222222223174E-2</v>
      </c>
      <c r="AI813" s="4" t="e">
        <f t="shared" si="320"/>
        <v>#N/A</v>
      </c>
      <c r="AJ813" s="2" t="str">
        <f t="shared" si="321"/>
        <v>August</v>
      </c>
      <c r="AK813" s="2" t="str">
        <f t="shared" si="322"/>
        <v>06</v>
      </c>
      <c r="AL813" s="81">
        <f t="shared" si="323"/>
        <v>6.2188773148148151</v>
      </c>
      <c r="AM813" s="81">
        <f>IF(AJ813='1Month'!$A$3,AL813,NA())</f>
        <v>6.2188773148148151</v>
      </c>
    </row>
    <row r="814" spans="1:39">
      <c r="A814" s="76">
        <v>43318</v>
      </c>
      <c r="B814" s="67">
        <v>0.22234953703703705</v>
      </c>
      <c r="C814" s="77">
        <v>43317</v>
      </c>
      <c r="D814" s="67">
        <v>0.93068287037037034</v>
      </c>
      <c r="E814" s="68">
        <v>17.7</v>
      </c>
      <c r="F814" s="68">
        <v>4.9400000000000004</v>
      </c>
      <c r="G814" s="69">
        <v>21.38</v>
      </c>
      <c r="H814" s="69">
        <v>1</v>
      </c>
      <c r="I814" s="69">
        <v>-108.3</v>
      </c>
      <c r="J814" s="69">
        <v>-25.044</v>
      </c>
      <c r="K814" s="70">
        <v>34.299999999999997</v>
      </c>
      <c r="L814" s="4">
        <f t="shared" si="300"/>
        <v>21.27</v>
      </c>
      <c r="M814" s="80">
        <f t="shared" si="301"/>
        <v>43318.222349537034</v>
      </c>
      <c r="N814">
        <f t="shared" si="302"/>
        <v>2458336.5</v>
      </c>
      <c r="O814">
        <f t="shared" si="303"/>
        <v>5.3363888888888891</v>
      </c>
      <c r="P814">
        <f t="shared" si="309"/>
        <v>0.18594113620807665</v>
      </c>
      <c r="Q814">
        <f t="shared" si="310"/>
        <v>458.31664726336402</v>
      </c>
      <c r="R814">
        <f t="shared" si="311"/>
        <v>2.3166472633640183</v>
      </c>
      <c r="S814" s="10">
        <f t="shared" si="304"/>
        <v>18.879451663364019</v>
      </c>
      <c r="T814" s="4">
        <f t="shared" si="312"/>
        <v>21.277999999999999</v>
      </c>
      <c r="U814" s="4">
        <f t="shared" si="313"/>
        <v>3.2000000000017791E-3</v>
      </c>
      <c r="V814" s="4">
        <f t="shared" si="305"/>
        <v>21.28</v>
      </c>
      <c r="W814" s="4">
        <f t="shared" si="306"/>
        <v>21.29</v>
      </c>
      <c r="X814" s="4">
        <f t="shared" si="307"/>
        <v>21.27</v>
      </c>
      <c r="Y814" s="4">
        <f t="shared" si="314"/>
        <v>1.9999999999999574E-2</v>
      </c>
      <c r="Z814" s="2">
        <f>ROW()</f>
        <v>814</v>
      </c>
      <c r="AA814" t="b">
        <f t="shared" si="315"/>
        <v>0</v>
      </c>
      <c r="AB814" s="4" t="e">
        <f t="shared" si="308"/>
        <v>#N/A</v>
      </c>
      <c r="AC814" s="4" t="e">
        <f t="shared" si="316"/>
        <v>#N/A</v>
      </c>
      <c r="AD814" t="b">
        <f t="shared" si="317"/>
        <v>0</v>
      </c>
      <c r="AE814" s="2">
        <v>2</v>
      </c>
      <c r="AF814" s="4">
        <f t="shared" si="318"/>
        <v>-9.9999999999997868E-3</v>
      </c>
      <c r="AG814" s="4">
        <f t="shared" si="319"/>
        <v>9.9999999999997868E-3</v>
      </c>
      <c r="AH814" s="4">
        <f t="shared" si="324"/>
        <v>7.4583333333334487E-2</v>
      </c>
      <c r="AI814" s="4" t="e">
        <f t="shared" si="320"/>
        <v>#N/A</v>
      </c>
      <c r="AJ814" s="2" t="str">
        <f t="shared" si="321"/>
        <v>August</v>
      </c>
      <c r="AK814" s="2" t="str">
        <f t="shared" si="322"/>
        <v>06</v>
      </c>
      <c r="AL814" s="81">
        <f t="shared" si="323"/>
        <v>6.2223495370370374</v>
      </c>
      <c r="AM814" s="81">
        <f>IF(AJ814='1Month'!$A$3,AL814,NA())</f>
        <v>6.2223495370370374</v>
      </c>
    </row>
    <row r="815" spans="1:39">
      <c r="A815" s="76">
        <v>43318</v>
      </c>
      <c r="B815" s="67">
        <v>0.22582175925925926</v>
      </c>
      <c r="C815" s="77">
        <v>43317</v>
      </c>
      <c r="D815" s="67">
        <v>0.93415509259259266</v>
      </c>
      <c r="E815" s="68">
        <v>17.7</v>
      </c>
      <c r="F815" s="68">
        <v>4.9400000000000004</v>
      </c>
      <c r="G815" s="69">
        <v>21.39</v>
      </c>
      <c r="H815" s="69">
        <v>1</v>
      </c>
      <c r="I815" s="69">
        <v>-108.3</v>
      </c>
      <c r="J815" s="69">
        <v>-24.329000000000001</v>
      </c>
      <c r="K815" s="70">
        <v>34.299999999999997</v>
      </c>
      <c r="L815" s="4">
        <f t="shared" si="300"/>
        <v>21.28</v>
      </c>
      <c r="M815" s="80">
        <f t="shared" si="301"/>
        <v>43318.225821759261</v>
      </c>
      <c r="N815">
        <f t="shared" si="302"/>
        <v>2458336.5</v>
      </c>
      <c r="O815">
        <f t="shared" si="303"/>
        <v>5.4197222222222221</v>
      </c>
      <c r="P815">
        <f t="shared" si="309"/>
        <v>0.18594113620807665</v>
      </c>
      <c r="Q815">
        <f t="shared" si="310"/>
        <v>458.40020875580569</v>
      </c>
      <c r="R815">
        <f t="shared" si="311"/>
        <v>2.4002087558056928</v>
      </c>
      <c r="S815" s="10">
        <f t="shared" si="304"/>
        <v>18.963013155805694</v>
      </c>
      <c r="T815" s="4">
        <f t="shared" si="312"/>
        <v>21.32</v>
      </c>
      <c r="U815" s="4">
        <f t="shared" si="313"/>
        <v>6.7999999999999977E-2</v>
      </c>
      <c r="V815" s="4">
        <f t="shared" si="305"/>
        <v>21.28</v>
      </c>
      <c r="W815" s="4">
        <f t="shared" si="306"/>
        <v>21.490000000000002</v>
      </c>
      <c r="X815" s="4">
        <f t="shared" si="307"/>
        <v>21.27</v>
      </c>
      <c r="Y815" s="4">
        <f t="shared" si="314"/>
        <v>0.22000000000000242</v>
      </c>
      <c r="Z815" s="2">
        <f>ROW()</f>
        <v>815</v>
      </c>
      <c r="AA815" t="b">
        <f t="shared" si="315"/>
        <v>0</v>
      </c>
      <c r="AB815" s="4" t="e">
        <f t="shared" si="308"/>
        <v>#N/A</v>
      </c>
      <c r="AC815" s="4" t="e">
        <f t="shared" si="316"/>
        <v>#N/A</v>
      </c>
      <c r="AD815" t="b">
        <f t="shared" si="317"/>
        <v>0</v>
      </c>
      <c r="AE815" s="2">
        <v>2</v>
      </c>
      <c r="AF815" s="4">
        <f t="shared" si="318"/>
        <v>-0.11000000000000121</v>
      </c>
      <c r="AG815" s="4">
        <f t="shared" si="319"/>
        <v>0.11000000000000121</v>
      </c>
      <c r="AH815" s="4">
        <f t="shared" si="324"/>
        <v>9.1666666666666785E-2</v>
      </c>
      <c r="AI815" s="4" t="e">
        <f t="shared" si="320"/>
        <v>#N/A</v>
      </c>
      <c r="AJ815" s="2" t="str">
        <f t="shared" si="321"/>
        <v>August</v>
      </c>
      <c r="AK815" s="2" t="str">
        <f t="shared" si="322"/>
        <v>06</v>
      </c>
      <c r="AL815" s="81">
        <f t="shared" si="323"/>
        <v>6.2258217592592588</v>
      </c>
      <c r="AM815" s="81">
        <f>IF(AJ815='1Month'!$A$3,AL815,NA())</f>
        <v>6.2258217592592588</v>
      </c>
    </row>
    <row r="816" spans="1:39">
      <c r="A816" s="76">
        <v>43318</v>
      </c>
      <c r="B816" s="67">
        <v>0.22929398148148147</v>
      </c>
      <c r="C816" s="77">
        <v>43317</v>
      </c>
      <c r="D816" s="67">
        <v>0.93762731481481476</v>
      </c>
      <c r="E816" s="68">
        <v>17.7</v>
      </c>
      <c r="F816" s="68">
        <v>4.9400000000000004</v>
      </c>
      <c r="G816" s="69">
        <v>21.39</v>
      </c>
      <c r="H816" s="69">
        <v>1</v>
      </c>
      <c r="I816" s="69">
        <v>-108.4</v>
      </c>
      <c r="J816" s="69">
        <v>-23.603000000000002</v>
      </c>
      <c r="K816" s="70">
        <v>34.200000000000003</v>
      </c>
      <c r="L816" s="4">
        <f t="shared" si="300"/>
        <v>21.28</v>
      </c>
      <c r="M816" s="80">
        <f t="shared" si="301"/>
        <v>43318.22929398148</v>
      </c>
      <c r="N816">
        <f t="shared" si="302"/>
        <v>2458336.5</v>
      </c>
      <c r="O816">
        <f t="shared" si="303"/>
        <v>5.5030555555555551</v>
      </c>
      <c r="P816">
        <f t="shared" si="309"/>
        <v>0.18594113620807665</v>
      </c>
      <c r="Q816">
        <f t="shared" si="310"/>
        <v>458.48377024824737</v>
      </c>
      <c r="R816">
        <f t="shared" si="311"/>
        <v>2.4837702482473674</v>
      </c>
      <c r="S816" s="10">
        <f t="shared" si="304"/>
        <v>19.046574648247368</v>
      </c>
      <c r="T816" s="4">
        <f t="shared" si="312"/>
        <v>21.364000000000004</v>
      </c>
      <c r="U816" s="4">
        <f t="shared" si="313"/>
        <v>0.10080000000000097</v>
      </c>
      <c r="V816" s="4">
        <f t="shared" si="305"/>
        <v>21.28</v>
      </c>
      <c r="W816" s="4">
        <f t="shared" si="306"/>
        <v>21.490000000000002</v>
      </c>
      <c r="X816" s="4">
        <f t="shared" si="307"/>
        <v>21.27</v>
      </c>
      <c r="Y816" s="4">
        <f t="shared" si="314"/>
        <v>0.22000000000000242</v>
      </c>
      <c r="Z816" s="2">
        <f>ROW()</f>
        <v>816</v>
      </c>
      <c r="AA816" t="b">
        <f t="shared" si="315"/>
        <v>0</v>
      </c>
      <c r="AB816" s="4" t="e">
        <f t="shared" si="308"/>
        <v>#N/A</v>
      </c>
      <c r="AC816" s="4" t="e">
        <f t="shared" si="316"/>
        <v>#N/A</v>
      </c>
      <c r="AD816" t="b">
        <f t="shared" si="317"/>
        <v>0</v>
      </c>
      <c r="AE816" s="2">
        <v>2</v>
      </c>
      <c r="AF816" s="4">
        <f t="shared" si="318"/>
        <v>-0.11000000000000121</v>
      </c>
      <c r="AG816" s="4">
        <f t="shared" si="319"/>
        <v>0.11000000000000121</v>
      </c>
      <c r="AH816" s="4">
        <f t="shared" si="324"/>
        <v>0.10263888888888968</v>
      </c>
      <c r="AI816" s="4" t="e">
        <f t="shared" si="320"/>
        <v>#N/A</v>
      </c>
      <c r="AJ816" s="2" t="str">
        <f t="shared" si="321"/>
        <v>August</v>
      </c>
      <c r="AK816" s="2" t="str">
        <f t="shared" si="322"/>
        <v>06</v>
      </c>
      <c r="AL816" s="81">
        <f t="shared" si="323"/>
        <v>6.2292939814814812</v>
      </c>
      <c r="AM816" s="81">
        <f>IF(AJ816='1Month'!$A$3,AL816,NA())</f>
        <v>6.2292939814814812</v>
      </c>
    </row>
    <row r="817" spans="1:39">
      <c r="A817" s="76">
        <v>43318</v>
      </c>
      <c r="B817" s="67">
        <v>0.23276620370370371</v>
      </c>
      <c r="C817" s="77">
        <v>43317</v>
      </c>
      <c r="D817" s="67">
        <v>0.94109953703703697</v>
      </c>
      <c r="E817" s="68">
        <v>17.399999999999999</v>
      </c>
      <c r="F817" s="68">
        <v>4.9400000000000004</v>
      </c>
      <c r="G817" s="69">
        <v>21.39</v>
      </c>
      <c r="H817" s="69">
        <v>1</v>
      </c>
      <c r="I817" s="69">
        <v>-108.4</v>
      </c>
      <c r="J817" s="69">
        <v>-22.866</v>
      </c>
      <c r="K817" s="70">
        <v>34.200000000000003</v>
      </c>
      <c r="L817" s="4">
        <f t="shared" si="300"/>
        <v>21.28</v>
      </c>
      <c r="M817" s="80">
        <f t="shared" si="301"/>
        <v>43318.232766203706</v>
      </c>
      <c r="N817">
        <f t="shared" si="302"/>
        <v>2458336.5</v>
      </c>
      <c r="O817">
        <f t="shared" si="303"/>
        <v>5.5863888888888891</v>
      </c>
      <c r="P817">
        <f t="shared" si="309"/>
        <v>0.18594113620807665</v>
      </c>
      <c r="Q817">
        <f t="shared" si="310"/>
        <v>458.56733174068904</v>
      </c>
      <c r="R817">
        <f t="shared" si="311"/>
        <v>2.5673317406890419</v>
      </c>
      <c r="S817" s="10">
        <f t="shared" si="304"/>
        <v>19.130136140689043</v>
      </c>
      <c r="T817" s="4">
        <f t="shared" si="312"/>
        <v>21.406000000000006</v>
      </c>
      <c r="U817" s="4">
        <f t="shared" si="313"/>
        <v>0.10079999999999956</v>
      </c>
      <c r="V817" s="4">
        <f t="shared" si="305"/>
        <v>21.385000000000002</v>
      </c>
      <c r="W817" s="4">
        <f t="shared" si="306"/>
        <v>21.490000000000002</v>
      </c>
      <c r="X817" s="4">
        <f t="shared" si="307"/>
        <v>21.28</v>
      </c>
      <c r="Y817" s="4">
        <f t="shared" si="314"/>
        <v>0.21000000000000085</v>
      </c>
      <c r="Z817" s="2">
        <f>ROW()</f>
        <v>817</v>
      </c>
      <c r="AA817" t="b">
        <f t="shared" si="315"/>
        <v>0</v>
      </c>
      <c r="AB817" s="4" t="e">
        <f t="shared" si="308"/>
        <v>#N/A</v>
      </c>
      <c r="AC817" s="4" t="e">
        <f t="shared" si="316"/>
        <v>#N/A</v>
      </c>
      <c r="AD817" t="b">
        <f t="shared" si="317"/>
        <v>0</v>
      </c>
      <c r="AE817" s="2">
        <v>2</v>
      </c>
      <c r="AF817" s="4">
        <f t="shared" si="318"/>
        <v>-0.10500000000000043</v>
      </c>
      <c r="AG817" s="4">
        <f t="shared" si="319"/>
        <v>0.10500000000000043</v>
      </c>
      <c r="AH817" s="4">
        <f t="shared" si="324"/>
        <v>0.10666666666666706</v>
      </c>
      <c r="AI817" s="4" t="e">
        <f t="shared" si="320"/>
        <v>#N/A</v>
      </c>
      <c r="AJ817" s="2" t="str">
        <f t="shared" si="321"/>
        <v>August</v>
      </c>
      <c r="AK817" s="2" t="str">
        <f t="shared" si="322"/>
        <v>06</v>
      </c>
      <c r="AL817" s="81">
        <f t="shared" si="323"/>
        <v>6.2327662037037035</v>
      </c>
      <c r="AM817" s="81">
        <f>IF(AJ817='1Month'!$A$3,AL817,NA())</f>
        <v>6.2327662037037035</v>
      </c>
    </row>
    <row r="818" spans="1:39">
      <c r="A818" s="76">
        <v>43318</v>
      </c>
      <c r="B818" s="67">
        <v>0.23627314814814815</v>
      </c>
      <c r="C818" s="77">
        <v>43317</v>
      </c>
      <c r="D818" s="67">
        <v>0.94460648148148152</v>
      </c>
      <c r="E818" s="68">
        <v>17.399999999999999</v>
      </c>
      <c r="F818" s="68">
        <v>4.9400000000000004</v>
      </c>
      <c r="G818" s="69">
        <v>21.6</v>
      </c>
      <c r="H818" s="69">
        <v>1</v>
      </c>
      <c r="I818" s="69">
        <v>-108.5</v>
      </c>
      <c r="J818" s="69">
        <v>-22.11</v>
      </c>
      <c r="K818" s="70">
        <v>34.200000000000003</v>
      </c>
      <c r="L818" s="4">
        <f t="shared" si="300"/>
        <v>21.490000000000002</v>
      </c>
      <c r="M818" s="80">
        <f t="shared" si="301"/>
        <v>43318.236273148148</v>
      </c>
      <c r="N818">
        <f t="shared" si="302"/>
        <v>2458336.5</v>
      </c>
      <c r="O818">
        <f t="shared" si="303"/>
        <v>5.6705555555555556</v>
      </c>
      <c r="P818">
        <f t="shared" si="309"/>
        <v>0.18594113620807665</v>
      </c>
      <c r="Q818">
        <f t="shared" si="310"/>
        <v>458.65172884805509</v>
      </c>
      <c r="R818">
        <f t="shared" si="311"/>
        <v>2.651728848055086</v>
      </c>
      <c r="S818" s="10">
        <f t="shared" si="304"/>
        <v>19.214533248055087</v>
      </c>
      <c r="T818" s="4">
        <f t="shared" si="312"/>
        <v>21.45</v>
      </c>
      <c r="U818" s="4">
        <f t="shared" si="313"/>
        <v>6.8000000000001393E-2</v>
      </c>
      <c r="V818" s="4">
        <f t="shared" si="305"/>
        <v>21.490000000000002</v>
      </c>
      <c r="W818" s="4">
        <f t="shared" si="306"/>
        <v>21.5</v>
      </c>
      <c r="X818" s="4">
        <f t="shared" si="307"/>
        <v>21.28</v>
      </c>
      <c r="Y818" s="4">
        <f t="shared" si="314"/>
        <v>0.21999999999999886</v>
      </c>
      <c r="Z818" s="2">
        <f>ROW()</f>
        <v>818</v>
      </c>
      <c r="AA818" t="b">
        <f t="shared" si="315"/>
        <v>0</v>
      </c>
      <c r="AB818" s="4" t="e">
        <f t="shared" si="308"/>
        <v>#N/A</v>
      </c>
      <c r="AC818" s="4" t="e">
        <f t="shared" si="316"/>
        <v>#N/A</v>
      </c>
      <c r="AD818" t="b">
        <f t="shared" si="317"/>
        <v>0</v>
      </c>
      <c r="AE818" s="2">
        <v>2</v>
      </c>
      <c r="AF818" s="4">
        <f t="shared" si="318"/>
        <v>-0.10999999999999943</v>
      </c>
      <c r="AG818" s="4">
        <f t="shared" si="319"/>
        <v>0.10999999999999943</v>
      </c>
      <c r="AH818" s="4">
        <f t="shared" si="324"/>
        <v>0.10374999999999979</v>
      </c>
      <c r="AI818" s="4" t="e">
        <f t="shared" si="320"/>
        <v>#N/A</v>
      </c>
      <c r="AJ818" s="2" t="str">
        <f t="shared" si="321"/>
        <v>August</v>
      </c>
      <c r="AK818" s="2" t="str">
        <f t="shared" si="322"/>
        <v>06</v>
      </c>
      <c r="AL818" s="81">
        <f t="shared" si="323"/>
        <v>6.2362731481481486</v>
      </c>
      <c r="AM818" s="81">
        <f>IF(AJ818='1Month'!$A$3,AL818,NA())</f>
        <v>6.2362731481481486</v>
      </c>
    </row>
    <row r="819" spans="1:39">
      <c r="A819" s="76">
        <v>43318</v>
      </c>
      <c r="B819" s="67">
        <v>0.23974537037037036</v>
      </c>
      <c r="C819" s="77">
        <v>43317</v>
      </c>
      <c r="D819" s="67">
        <v>0.94807870370370362</v>
      </c>
      <c r="E819" s="68">
        <v>17.399999999999999</v>
      </c>
      <c r="F819" s="68">
        <v>4.9400000000000004</v>
      </c>
      <c r="G819" s="69">
        <v>21.6</v>
      </c>
      <c r="H819" s="69">
        <v>1</v>
      </c>
      <c r="I819" s="69">
        <v>-108.5</v>
      </c>
      <c r="J819" s="69">
        <v>-21.350999999999999</v>
      </c>
      <c r="K819" s="70">
        <v>34.1</v>
      </c>
      <c r="L819" s="4">
        <f t="shared" si="300"/>
        <v>21.490000000000002</v>
      </c>
      <c r="M819" s="80">
        <f t="shared" si="301"/>
        <v>43318.239745370367</v>
      </c>
      <c r="N819">
        <f t="shared" si="302"/>
        <v>2458336.5</v>
      </c>
      <c r="O819">
        <f t="shared" si="303"/>
        <v>5.7538888888888886</v>
      </c>
      <c r="P819">
        <f t="shared" si="309"/>
        <v>0.18594113620807665</v>
      </c>
      <c r="Q819">
        <f t="shared" si="310"/>
        <v>458.73529034049676</v>
      </c>
      <c r="R819">
        <f t="shared" si="311"/>
        <v>2.7352903404967606</v>
      </c>
      <c r="S819" s="10">
        <f t="shared" si="304"/>
        <v>19.298094740496762</v>
      </c>
      <c r="T819" s="4">
        <f t="shared" si="312"/>
        <v>21.494</v>
      </c>
      <c r="U819" s="4">
        <f t="shared" si="313"/>
        <v>4.799999999998761E-3</v>
      </c>
      <c r="V819" s="4">
        <f t="shared" si="305"/>
        <v>21.490000000000002</v>
      </c>
      <c r="W819" s="4">
        <f t="shared" si="306"/>
        <v>21.5</v>
      </c>
      <c r="X819" s="4">
        <f t="shared" si="307"/>
        <v>21.28</v>
      </c>
      <c r="Y819" s="4">
        <f t="shared" si="314"/>
        <v>0.21999999999999886</v>
      </c>
      <c r="Z819" s="2">
        <f>ROW()</f>
        <v>819</v>
      </c>
      <c r="AA819" t="b">
        <f t="shared" si="315"/>
        <v>0</v>
      </c>
      <c r="AB819" s="4" t="e">
        <f t="shared" si="308"/>
        <v>#N/A</v>
      </c>
      <c r="AC819" s="4" t="e">
        <f t="shared" si="316"/>
        <v>#N/A</v>
      </c>
      <c r="AD819" t="b">
        <f t="shared" si="317"/>
        <v>0</v>
      </c>
      <c r="AE819" s="2">
        <v>2</v>
      </c>
      <c r="AF819" s="4">
        <f t="shared" si="318"/>
        <v>-0.10999999999999943</v>
      </c>
      <c r="AG819" s="4">
        <f t="shared" si="319"/>
        <v>0.10999999999999943</v>
      </c>
      <c r="AH819" s="4">
        <f t="shared" si="324"/>
        <v>9.4444444444444109E-2</v>
      </c>
      <c r="AI819" s="4" t="e">
        <f t="shared" si="320"/>
        <v>#N/A</v>
      </c>
      <c r="AJ819" s="2" t="str">
        <f t="shared" si="321"/>
        <v>August</v>
      </c>
      <c r="AK819" s="2" t="str">
        <f t="shared" si="322"/>
        <v>06</v>
      </c>
      <c r="AL819" s="81">
        <f t="shared" si="323"/>
        <v>6.23974537037037</v>
      </c>
      <c r="AM819" s="81">
        <f>IF(AJ819='1Month'!$A$3,AL819,NA())</f>
        <v>6.23974537037037</v>
      </c>
    </row>
    <row r="820" spans="1:39">
      <c r="A820" s="76">
        <v>43318</v>
      </c>
      <c r="B820" s="67">
        <v>0.2432175925925926</v>
      </c>
      <c r="C820" s="77">
        <v>43317</v>
      </c>
      <c r="D820" s="67">
        <v>0.95155092592592594</v>
      </c>
      <c r="E820" s="68">
        <v>17.399999999999999</v>
      </c>
      <c r="F820" s="68">
        <v>4.9400000000000004</v>
      </c>
      <c r="G820" s="69">
        <v>21.6</v>
      </c>
      <c r="H820" s="69">
        <v>1</v>
      </c>
      <c r="I820" s="69">
        <v>-108.5</v>
      </c>
      <c r="J820" s="69">
        <v>-20.582000000000001</v>
      </c>
      <c r="K820" s="70">
        <v>34.1</v>
      </c>
      <c r="L820" s="4">
        <f t="shared" si="300"/>
        <v>21.490000000000002</v>
      </c>
      <c r="M820" s="80">
        <f t="shared" si="301"/>
        <v>43318.243217592593</v>
      </c>
      <c r="N820">
        <f t="shared" si="302"/>
        <v>2458336.5</v>
      </c>
      <c r="O820">
        <f t="shared" si="303"/>
        <v>5.8372222222222225</v>
      </c>
      <c r="P820">
        <f t="shared" si="309"/>
        <v>0.18594113620807665</v>
      </c>
      <c r="Q820">
        <f t="shared" si="310"/>
        <v>458.81885183293844</v>
      </c>
      <c r="R820">
        <f t="shared" si="311"/>
        <v>2.8188518329384351</v>
      </c>
      <c r="S820" s="10">
        <f t="shared" si="304"/>
        <v>19.381656232938436</v>
      </c>
      <c r="T820" s="4">
        <f t="shared" si="312"/>
        <v>21.494</v>
      </c>
      <c r="U820" s="4">
        <f t="shared" si="313"/>
        <v>4.799999999998761E-3</v>
      </c>
      <c r="V820" s="4">
        <f t="shared" si="305"/>
        <v>21.490000000000002</v>
      </c>
      <c r="W820" s="4">
        <f t="shared" si="306"/>
        <v>21.5</v>
      </c>
      <c r="X820" s="4">
        <f t="shared" si="307"/>
        <v>21.490000000000002</v>
      </c>
      <c r="Y820" s="4">
        <f t="shared" si="314"/>
        <v>9.9999999999980105E-3</v>
      </c>
      <c r="Z820" s="2">
        <f>ROW()</f>
        <v>820</v>
      </c>
      <c r="AA820" t="b">
        <f t="shared" si="315"/>
        <v>0</v>
      </c>
      <c r="AB820" s="4" t="e">
        <f t="shared" si="308"/>
        <v>#N/A</v>
      </c>
      <c r="AC820" s="4" t="e">
        <f t="shared" si="316"/>
        <v>#N/A</v>
      </c>
      <c r="AD820" t="b">
        <f t="shared" si="317"/>
        <v>0</v>
      </c>
      <c r="AE820" s="2">
        <v>2</v>
      </c>
      <c r="AF820" s="4">
        <f t="shared" si="318"/>
        <v>-4.9999999999990052E-3</v>
      </c>
      <c r="AG820" s="4">
        <f t="shared" si="319"/>
        <v>4.9999999999990052E-3</v>
      </c>
      <c r="AH820" s="4">
        <f t="shared" si="324"/>
        <v>7.8333333333333435E-2</v>
      </c>
      <c r="AI820" s="4" t="e">
        <f t="shared" si="320"/>
        <v>#N/A</v>
      </c>
      <c r="AJ820" s="2" t="str">
        <f t="shared" si="321"/>
        <v>August</v>
      </c>
      <c r="AK820" s="2" t="str">
        <f t="shared" si="322"/>
        <v>06</v>
      </c>
      <c r="AL820" s="81">
        <f t="shared" si="323"/>
        <v>6.2432175925925923</v>
      </c>
      <c r="AM820" s="81">
        <f>IF(AJ820='1Month'!$A$3,AL820,NA())</f>
        <v>6.2432175925925923</v>
      </c>
    </row>
    <row r="821" spans="1:39">
      <c r="A821" s="76">
        <v>43318</v>
      </c>
      <c r="B821" s="67">
        <v>0.24668981481481481</v>
      </c>
      <c r="C821" s="77">
        <v>43317</v>
      </c>
      <c r="D821" s="67">
        <v>0.95502314814814815</v>
      </c>
      <c r="E821" s="68">
        <v>17.399999999999999</v>
      </c>
      <c r="F821" s="68">
        <v>4.9400000000000004</v>
      </c>
      <c r="G821" s="69">
        <v>21.61</v>
      </c>
      <c r="H821" s="69">
        <v>1</v>
      </c>
      <c r="I821" s="69">
        <v>-108.6</v>
      </c>
      <c r="J821" s="69">
        <v>-19.803000000000001</v>
      </c>
      <c r="K821" s="70">
        <v>34.1</v>
      </c>
      <c r="L821" s="4">
        <f t="shared" si="300"/>
        <v>21.5</v>
      </c>
      <c r="M821" s="80">
        <f t="shared" si="301"/>
        <v>43318.246689814812</v>
      </c>
      <c r="N821">
        <f t="shared" si="302"/>
        <v>2458336.5</v>
      </c>
      <c r="O821">
        <f t="shared" si="303"/>
        <v>5.9205555555555556</v>
      </c>
      <c r="P821">
        <f t="shared" si="309"/>
        <v>0.18594113620807665</v>
      </c>
      <c r="Q821">
        <f t="shared" si="310"/>
        <v>458.90241332538011</v>
      </c>
      <c r="R821">
        <f t="shared" si="311"/>
        <v>2.9024133253801097</v>
      </c>
      <c r="S821" s="10">
        <f t="shared" si="304"/>
        <v>19.465217725380111</v>
      </c>
      <c r="T821" s="4">
        <f t="shared" si="312"/>
        <v>21.492000000000004</v>
      </c>
      <c r="U821" s="4">
        <f t="shared" si="313"/>
        <v>6.4000000000000055E-3</v>
      </c>
      <c r="V821" s="4">
        <f t="shared" si="305"/>
        <v>21.490000000000002</v>
      </c>
      <c r="W821" s="4">
        <f t="shared" si="306"/>
        <v>21.5</v>
      </c>
      <c r="X821" s="4">
        <f t="shared" si="307"/>
        <v>21.48</v>
      </c>
      <c r="Y821" s="4">
        <f t="shared" si="314"/>
        <v>1.9999999999999574E-2</v>
      </c>
      <c r="Z821" s="2">
        <f>ROW()</f>
        <v>821</v>
      </c>
      <c r="AA821" t="b">
        <f t="shared" si="315"/>
        <v>0</v>
      </c>
      <c r="AB821" s="4" t="e">
        <f t="shared" si="308"/>
        <v>#N/A</v>
      </c>
      <c r="AC821" s="4" t="e">
        <f t="shared" si="316"/>
        <v>#N/A</v>
      </c>
      <c r="AD821" t="b">
        <f t="shared" si="317"/>
        <v>0</v>
      </c>
      <c r="AE821" s="2">
        <v>2</v>
      </c>
      <c r="AF821" s="4">
        <f t="shared" si="318"/>
        <v>-9.9999999999997868E-3</v>
      </c>
      <c r="AG821" s="4">
        <f t="shared" si="319"/>
        <v>9.9999999999997868E-3</v>
      </c>
      <c r="AH821" s="4">
        <f t="shared" si="324"/>
        <v>5.7777777777778518E-2</v>
      </c>
      <c r="AI821" s="4" t="e">
        <f t="shared" si="320"/>
        <v>#N/A</v>
      </c>
      <c r="AJ821" s="2" t="str">
        <f t="shared" si="321"/>
        <v>August</v>
      </c>
      <c r="AK821" s="2" t="str">
        <f t="shared" si="322"/>
        <v>06</v>
      </c>
      <c r="AL821" s="81">
        <f t="shared" si="323"/>
        <v>6.2466898148148147</v>
      </c>
      <c r="AM821" s="81">
        <f>IF(AJ821='1Month'!$A$3,AL821,NA())</f>
        <v>6.2466898148148147</v>
      </c>
    </row>
    <row r="822" spans="1:39">
      <c r="A822" s="76">
        <v>43318</v>
      </c>
      <c r="B822" s="67">
        <v>0.25016203703703704</v>
      </c>
      <c r="C822" s="77">
        <v>43317</v>
      </c>
      <c r="D822" s="67">
        <v>0.95849537037037036</v>
      </c>
      <c r="E822" s="68">
        <v>17.399999999999999</v>
      </c>
      <c r="F822" s="68">
        <v>4.9400000000000004</v>
      </c>
      <c r="G822" s="69">
        <v>21.61</v>
      </c>
      <c r="H822" s="69">
        <v>1</v>
      </c>
      <c r="I822" s="69">
        <v>-108.6</v>
      </c>
      <c r="J822" s="69">
        <v>-19.015000000000001</v>
      </c>
      <c r="K822" s="70">
        <v>34</v>
      </c>
      <c r="L822" s="4">
        <f t="shared" si="300"/>
        <v>21.5</v>
      </c>
      <c r="M822" s="80">
        <f t="shared" si="301"/>
        <v>43318.250162037039</v>
      </c>
      <c r="N822">
        <f t="shared" si="302"/>
        <v>2458336.5</v>
      </c>
      <c r="O822">
        <f t="shared" si="303"/>
        <v>6.0038888888888895</v>
      </c>
      <c r="P822">
        <f t="shared" si="309"/>
        <v>0.18594113620807665</v>
      </c>
      <c r="Q822">
        <f t="shared" si="310"/>
        <v>458.98597481782178</v>
      </c>
      <c r="R822">
        <f t="shared" si="311"/>
        <v>2.9859748178217842</v>
      </c>
      <c r="S822" s="10">
        <f t="shared" si="304"/>
        <v>19.548779217821785</v>
      </c>
      <c r="T822" s="4">
        <f t="shared" si="312"/>
        <v>21.490000000000002</v>
      </c>
      <c r="U822" s="4">
        <f t="shared" si="313"/>
        <v>7.9999999999998302E-3</v>
      </c>
      <c r="V822" s="4">
        <f t="shared" si="305"/>
        <v>21.490000000000002</v>
      </c>
      <c r="W822" s="4">
        <f t="shared" si="306"/>
        <v>21.5</v>
      </c>
      <c r="X822" s="4">
        <f t="shared" si="307"/>
        <v>21.48</v>
      </c>
      <c r="Y822" s="4">
        <f t="shared" si="314"/>
        <v>1.9999999999999574E-2</v>
      </c>
      <c r="Z822" s="2">
        <f>ROW()</f>
        <v>822</v>
      </c>
      <c r="AA822" t="b">
        <f t="shared" si="315"/>
        <v>0</v>
      </c>
      <c r="AB822" s="4" t="e">
        <f t="shared" si="308"/>
        <v>#N/A</v>
      </c>
      <c r="AC822" s="4" t="e">
        <f t="shared" si="316"/>
        <v>#N/A</v>
      </c>
      <c r="AD822" t="b">
        <f t="shared" si="317"/>
        <v>0</v>
      </c>
      <c r="AE822" s="2">
        <v>2</v>
      </c>
      <c r="AF822" s="4">
        <f t="shared" si="318"/>
        <v>-9.9999999999997868E-3</v>
      </c>
      <c r="AG822" s="4">
        <f t="shared" si="319"/>
        <v>9.9999999999997868E-3</v>
      </c>
      <c r="AH822" s="4">
        <f t="shared" si="324"/>
        <v>3.1805555555558009E-2</v>
      </c>
      <c r="AI822" s="4" t="e">
        <f t="shared" si="320"/>
        <v>#N/A</v>
      </c>
      <c r="AJ822" s="2" t="str">
        <f t="shared" si="321"/>
        <v>August</v>
      </c>
      <c r="AK822" s="2" t="str">
        <f t="shared" si="322"/>
        <v>06</v>
      </c>
      <c r="AL822" s="81">
        <f t="shared" si="323"/>
        <v>6.250162037037037</v>
      </c>
      <c r="AM822" s="81">
        <f>IF(AJ822='1Month'!$A$3,AL822,NA())</f>
        <v>6.250162037037037</v>
      </c>
    </row>
    <row r="823" spans="1:39">
      <c r="A823" s="76">
        <v>43318</v>
      </c>
      <c r="B823" s="67">
        <v>0.25363425925925925</v>
      </c>
      <c r="C823" s="77">
        <v>43317</v>
      </c>
      <c r="D823" s="67">
        <v>0.96196759259259268</v>
      </c>
      <c r="E823" s="68">
        <v>17.399999999999999</v>
      </c>
      <c r="F823" s="68">
        <v>4.9400000000000004</v>
      </c>
      <c r="G823" s="69">
        <v>21.6</v>
      </c>
      <c r="H823" s="69">
        <v>1</v>
      </c>
      <c r="I823" s="69">
        <v>-108.7</v>
      </c>
      <c r="J823" s="69">
        <v>-18.216999999999999</v>
      </c>
      <c r="K823" s="70">
        <v>34</v>
      </c>
      <c r="L823" s="4">
        <f t="shared" si="300"/>
        <v>21.490000000000002</v>
      </c>
      <c r="M823" s="80">
        <f t="shared" si="301"/>
        <v>43318.253634259258</v>
      </c>
      <c r="N823">
        <f t="shared" si="302"/>
        <v>2458336.5</v>
      </c>
      <c r="O823">
        <f t="shared" si="303"/>
        <v>6.0872222222222216</v>
      </c>
      <c r="P823">
        <f t="shared" si="309"/>
        <v>0.18594113620807665</v>
      </c>
      <c r="Q823">
        <f t="shared" si="310"/>
        <v>459.06953631026346</v>
      </c>
      <c r="R823">
        <f t="shared" si="311"/>
        <v>3.0695363102634587</v>
      </c>
      <c r="S823" s="10">
        <f t="shared" si="304"/>
        <v>19.63234071026346</v>
      </c>
      <c r="T823" s="4">
        <f t="shared" si="312"/>
        <v>21.486000000000001</v>
      </c>
      <c r="U823" s="4">
        <f t="shared" si="313"/>
        <v>7.200000000000273E-3</v>
      </c>
      <c r="V823" s="4">
        <f t="shared" si="305"/>
        <v>21.484999999999999</v>
      </c>
      <c r="W823" s="4">
        <f t="shared" si="306"/>
        <v>21.5</v>
      </c>
      <c r="X823" s="4">
        <f t="shared" si="307"/>
        <v>21.48</v>
      </c>
      <c r="Y823" s="4">
        <f t="shared" si="314"/>
        <v>1.9999999999999574E-2</v>
      </c>
      <c r="Z823" s="2">
        <f>ROW()</f>
        <v>823</v>
      </c>
      <c r="AA823" t="b">
        <f t="shared" si="315"/>
        <v>0</v>
      </c>
      <c r="AB823" s="4" t="e">
        <f t="shared" si="308"/>
        <v>#N/A</v>
      </c>
      <c r="AC823" s="4" t="e">
        <f t="shared" si="316"/>
        <v>#N/A</v>
      </c>
      <c r="AD823" t="b">
        <f t="shared" si="317"/>
        <v>0</v>
      </c>
      <c r="AE823" s="2">
        <v>2</v>
      </c>
      <c r="AF823" s="4">
        <f t="shared" si="318"/>
        <v>-9.9999999999997868E-3</v>
      </c>
      <c r="AG823" s="4">
        <f t="shared" si="319"/>
        <v>9.9999999999997868E-3</v>
      </c>
      <c r="AH823" s="4">
        <f t="shared" si="324"/>
        <v>5.5555555555576079E-3</v>
      </c>
      <c r="AI823" s="4" t="e">
        <f t="shared" si="320"/>
        <v>#N/A</v>
      </c>
      <c r="AJ823" s="2" t="str">
        <f t="shared" si="321"/>
        <v>August</v>
      </c>
      <c r="AK823" s="2" t="str">
        <f t="shared" si="322"/>
        <v>06</v>
      </c>
      <c r="AL823" s="81">
        <f t="shared" si="323"/>
        <v>6.2536342592592593</v>
      </c>
      <c r="AM823" s="81">
        <f>IF(AJ823='1Month'!$A$3,AL823,NA())</f>
        <v>6.2536342592592593</v>
      </c>
    </row>
    <row r="824" spans="1:39">
      <c r="A824" s="76">
        <v>43318</v>
      </c>
      <c r="B824" s="67">
        <v>0.25710648148148146</v>
      </c>
      <c r="C824" s="77">
        <v>43317</v>
      </c>
      <c r="D824" s="67">
        <v>0.96543981481481478</v>
      </c>
      <c r="E824" s="68">
        <v>17</v>
      </c>
      <c r="F824" s="68">
        <v>4.9400000000000004</v>
      </c>
      <c r="G824" s="69">
        <v>21.59</v>
      </c>
      <c r="H824" s="69">
        <v>1</v>
      </c>
      <c r="I824" s="69">
        <v>-108.7</v>
      </c>
      <c r="J824" s="69">
        <v>-17.411000000000001</v>
      </c>
      <c r="K824" s="70">
        <v>33.9</v>
      </c>
      <c r="L824" s="4">
        <f t="shared" si="300"/>
        <v>21.48</v>
      </c>
      <c r="M824" s="80">
        <f t="shared" si="301"/>
        <v>43318.257106481484</v>
      </c>
      <c r="N824">
        <f t="shared" si="302"/>
        <v>2458336.5</v>
      </c>
      <c r="O824">
        <f t="shared" si="303"/>
        <v>6.1705555555555556</v>
      </c>
      <c r="P824">
        <f t="shared" si="309"/>
        <v>0.18594113620807665</v>
      </c>
      <c r="Q824">
        <f t="shared" si="310"/>
        <v>459.15309780270513</v>
      </c>
      <c r="R824">
        <f t="shared" si="311"/>
        <v>3.1530978027051333</v>
      </c>
      <c r="S824" s="10">
        <f t="shared" si="304"/>
        <v>19.715902202705134</v>
      </c>
      <c r="T824" s="4">
        <f t="shared" si="312"/>
        <v>21.482000000000003</v>
      </c>
      <c r="U824" s="4">
        <f t="shared" si="313"/>
        <v>3.2000000000017791E-3</v>
      </c>
      <c r="V824" s="4">
        <f t="shared" si="305"/>
        <v>21.48</v>
      </c>
      <c r="W824" s="4">
        <f t="shared" si="306"/>
        <v>21.5</v>
      </c>
      <c r="X824" s="4">
        <f t="shared" si="307"/>
        <v>21.48</v>
      </c>
      <c r="Y824" s="4">
        <f t="shared" si="314"/>
        <v>1.9999999999999574E-2</v>
      </c>
      <c r="Z824" s="2">
        <f>ROW()</f>
        <v>824</v>
      </c>
      <c r="AA824" t="b">
        <f t="shared" si="315"/>
        <v>0</v>
      </c>
      <c r="AB824" s="4" t="e">
        <f t="shared" si="308"/>
        <v>#N/A</v>
      </c>
      <c r="AC824" s="4" t="e">
        <f t="shared" si="316"/>
        <v>#N/A</v>
      </c>
      <c r="AD824" t="b">
        <f t="shared" si="317"/>
        <v>0</v>
      </c>
      <c r="AE824" s="2">
        <v>2</v>
      </c>
      <c r="AF824" s="4">
        <f t="shared" si="318"/>
        <v>-9.9999999999997868E-3</v>
      </c>
      <c r="AG824" s="4">
        <f t="shared" si="319"/>
        <v>9.9999999999997868E-3</v>
      </c>
      <c r="AH824" s="4">
        <f t="shared" si="324"/>
        <v>6.1111111111120664E-3</v>
      </c>
      <c r="AI824" s="4" t="e">
        <f t="shared" si="320"/>
        <v>#N/A</v>
      </c>
      <c r="AJ824" s="2" t="str">
        <f t="shared" si="321"/>
        <v>August</v>
      </c>
      <c r="AK824" s="2" t="str">
        <f t="shared" si="322"/>
        <v>06</v>
      </c>
      <c r="AL824" s="81">
        <f t="shared" si="323"/>
        <v>6.2571064814814816</v>
      </c>
      <c r="AM824" s="81">
        <f>IF(AJ824='1Month'!$A$3,AL824,NA())</f>
        <v>6.2571064814814816</v>
      </c>
    </row>
    <row r="825" spans="1:39">
      <c r="A825" s="76">
        <v>43318</v>
      </c>
      <c r="B825" s="67">
        <v>0.26057870370370367</v>
      </c>
      <c r="C825" s="77">
        <v>43317</v>
      </c>
      <c r="D825" s="67">
        <v>0.96891203703703699</v>
      </c>
      <c r="E825" s="68">
        <v>17</v>
      </c>
      <c r="F825" s="68">
        <v>4.9400000000000004</v>
      </c>
      <c r="G825" s="69">
        <v>21.59</v>
      </c>
      <c r="H825" s="69">
        <v>1</v>
      </c>
      <c r="I825" s="69">
        <v>-108.8</v>
      </c>
      <c r="J825" s="69">
        <v>-16.597000000000001</v>
      </c>
      <c r="K825" s="70">
        <v>33.9</v>
      </c>
      <c r="L825" s="4">
        <f t="shared" si="300"/>
        <v>21.48</v>
      </c>
      <c r="M825" s="80">
        <f t="shared" si="301"/>
        <v>43318.260578703703</v>
      </c>
      <c r="N825">
        <f t="shared" si="302"/>
        <v>2458336.5</v>
      </c>
      <c r="O825">
        <f t="shared" si="303"/>
        <v>6.2538888888888877</v>
      </c>
      <c r="P825">
        <f t="shared" si="309"/>
        <v>0.18594113620807665</v>
      </c>
      <c r="Q825">
        <f t="shared" si="310"/>
        <v>459.23665929514675</v>
      </c>
      <c r="R825">
        <f t="shared" si="311"/>
        <v>3.236659295146751</v>
      </c>
      <c r="S825" s="10">
        <f t="shared" si="304"/>
        <v>19.799463695146752</v>
      </c>
      <c r="T825" s="4">
        <f t="shared" si="312"/>
        <v>21.481999999999999</v>
      </c>
      <c r="U825" s="4">
        <f t="shared" si="313"/>
        <v>3.1999999999996476E-3</v>
      </c>
      <c r="V825" s="4">
        <f t="shared" si="305"/>
        <v>21.48</v>
      </c>
      <c r="W825" s="4">
        <f t="shared" si="306"/>
        <v>21.490000000000002</v>
      </c>
      <c r="X825" s="4">
        <f t="shared" si="307"/>
        <v>21.48</v>
      </c>
      <c r="Y825" s="4">
        <f t="shared" si="314"/>
        <v>1.0000000000001563E-2</v>
      </c>
      <c r="Z825" s="2">
        <f>ROW()</f>
        <v>825</v>
      </c>
      <c r="AA825" t="b">
        <f t="shared" si="315"/>
        <v>0</v>
      </c>
      <c r="AB825" s="4" t="e">
        <f t="shared" si="308"/>
        <v>#N/A</v>
      </c>
      <c r="AC825" s="4" t="e">
        <f t="shared" si="316"/>
        <v>#N/A</v>
      </c>
      <c r="AD825" t="b">
        <f t="shared" si="317"/>
        <v>0</v>
      </c>
      <c r="AE825" s="2">
        <v>2</v>
      </c>
      <c r="AF825" s="4">
        <f t="shared" si="318"/>
        <v>-5.0000000000007816E-3</v>
      </c>
      <c r="AG825" s="4">
        <f t="shared" si="319"/>
        <v>5.0000000000007816E-3</v>
      </c>
      <c r="AH825" s="4">
        <f t="shared" si="324"/>
        <v>6.6666666666677088E-3</v>
      </c>
      <c r="AI825" s="4" t="e">
        <f t="shared" si="320"/>
        <v>#N/A</v>
      </c>
      <c r="AJ825" s="2" t="str">
        <f t="shared" si="321"/>
        <v>August</v>
      </c>
      <c r="AK825" s="2" t="str">
        <f t="shared" si="322"/>
        <v>06</v>
      </c>
      <c r="AL825" s="81">
        <f t="shared" si="323"/>
        <v>6.260578703703704</v>
      </c>
      <c r="AM825" s="81">
        <f>IF(AJ825='1Month'!$A$3,AL825,NA())</f>
        <v>6.260578703703704</v>
      </c>
    </row>
    <row r="826" spans="1:39">
      <c r="A826" s="76">
        <v>43318</v>
      </c>
      <c r="B826" s="67">
        <v>0.26405092592592594</v>
      </c>
      <c r="C826" s="77">
        <v>43317</v>
      </c>
      <c r="D826" s="67">
        <v>0.97238425925925931</v>
      </c>
      <c r="E826" s="68">
        <v>17</v>
      </c>
      <c r="F826" s="68">
        <v>4.9400000000000004</v>
      </c>
      <c r="G826" s="69">
        <v>21.59</v>
      </c>
      <c r="H826" s="69">
        <v>1</v>
      </c>
      <c r="I826" s="69">
        <v>-108.8</v>
      </c>
      <c r="J826" s="69">
        <v>-15.773999999999999</v>
      </c>
      <c r="K826" s="70">
        <v>33.9</v>
      </c>
      <c r="L826" s="4">
        <f t="shared" si="300"/>
        <v>21.48</v>
      </c>
      <c r="M826" s="80">
        <f t="shared" si="301"/>
        <v>43318.264050925929</v>
      </c>
      <c r="N826">
        <f t="shared" si="302"/>
        <v>2458336.5</v>
      </c>
      <c r="O826">
        <f t="shared" si="303"/>
        <v>6.3372222222222225</v>
      </c>
      <c r="P826">
        <f t="shared" si="309"/>
        <v>0.18594113620807665</v>
      </c>
      <c r="Q826">
        <f t="shared" si="310"/>
        <v>459.32022078758843</v>
      </c>
      <c r="R826">
        <f t="shared" si="311"/>
        <v>3.3202207875884255</v>
      </c>
      <c r="S826" s="10">
        <f t="shared" si="304"/>
        <v>19.883025187588427</v>
      </c>
      <c r="T826" s="4">
        <f t="shared" si="312"/>
        <v>21.484000000000002</v>
      </c>
      <c r="U826" s="4">
        <f t="shared" si="313"/>
        <v>4.8000000000008921E-3</v>
      </c>
      <c r="V826" s="4">
        <f t="shared" si="305"/>
        <v>21.48</v>
      </c>
      <c r="W826" s="4">
        <f t="shared" si="306"/>
        <v>21.490000000000002</v>
      </c>
      <c r="X826" s="4">
        <f t="shared" si="307"/>
        <v>21.48</v>
      </c>
      <c r="Y826" s="4">
        <f t="shared" si="314"/>
        <v>1.0000000000001563E-2</v>
      </c>
      <c r="Z826" s="2">
        <f>ROW()</f>
        <v>826</v>
      </c>
      <c r="AA826" t="b">
        <f t="shared" si="315"/>
        <v>0</v>
      </c>
      <c r="AB826" s="4" t="e">
        <f t="shared" si="308"/>
        <v>#N/A</v>
      </c>
      <c r="AC826" s="4" t="e">
        <f t="shared" si="316"/>
        <v>#N/A</v>
      </c>
      <c r="AD826" t="b">
        <f t="shared" si="317"/>
        <v>0</v>
      </c>
      <c r="AE826" s="2">
        <v>2</v>
      </c>
      <c r="AF826" s="4">
        <f t="shared" si="318"/>
        <v>-5.0000000000007816E-3</v>
      </c>
      <c r="AG826" s="4">
        <f t="shared" si="319"/>
        <v>5.0000000000007816E-3</v>
      </c>
      <c r="AH826" s="4">
        <f t="shared" si="324"/>
        <v>8.6111111111112724E-3</v>
      </c>
      <c r="AI826" s="4" t="e">
        <f t="shared" si="320"/>
        <v>#N/A</v>
      </c>
      <c r="AJ826" s="2" t="str">
        <f t="shared" si="321"/>
        <v>August</v>
      </c>
      <c r="AK826" s="2" t="str">
        <f t="shared" si="322"/>
        <v>06</v>
      </c>
      <c r="AL826" s="81">
        <f t="shared" si="323"/>
        <v>6.2640509259259263</v>
      </c>
      <c r="AM826" s="81">
        <f>IF(AJ826='1Month'!$A$3,AL826,NA())</f>
        <v>6.2640509259259263</v>
      </c>
    </row>
    <row r="827" spans="1:39">
      <c r="A827" s="76">
        <v>43318</v>
      </c>
      <c r="B827" s="67">
        <v>0.26752314814814815</v>
      </c>
      <c r="C827" s="77">
        <v>43317</v>
      </c>
      <c r="D827" s="67">
        <v>0.97585648148148152</v>
      </c>
      <c r="E827" s="68">
        <v>17</v>
      </c>
      <c r="F827" s="68">
        <v>4.9400000000000004</v>
      </c>
      <c r="G827" s="69">
        <v>21.59</v>
      </c>
      <c r="H827" s="69">
        <v>1</v>
      </c>
      <c r="I827" s="69">
        <v>-108.9</v>
      </c>
      <c r="J827" s="69">
        <v>-14.943</v>
      </c>
      <c r="K827" s="70">
        <v>33.799999999999997</v>
      </c>
      <c r="L827" s="4">
        <f t="shared" si="300"/>
        <v>21.48</v>
      </c>
      <c r="M827" s="80">
        <f t="shared" si="301"/>
        <v>43318.267523148148</v>
      </c>
      <c r="N827">
        <f t="shared" si="302"/>
        <v>2458336.5</v>
      </c>
      <c r="O827">
        <f t="shared" si="303"/>
        <v>6.4205555555555556</v>
      </c>
      <c r="P827">
        <f t="shared" si="309"/>
        <v>0.18594113620807665</v>
      </c>
      <c r="Q827">
        <f t="shared" si="310"/>
        <v>459.4037822800301</v>
      </c>
      <c r="R827">
        <f t="shared" si="311"/>
        <v>3.4037822800301001</v>
      </c>
      <c r="S827" s="10">
        <f t="shared" si="304"/>
        <v>19.966586680030101</v>
      </c>
      <c r="T827" s="4">
        <f t="shared" si="312"/>
        <v>21.488</v>
      </c>
      <c r="U827" s="4">
        <f t="shared" si="313"/>
        <v>6.4000000000007159E-3</v>
      </c>
      <c r="V827" s="4">
        <f t="shared" si="305"/>
        <v>21.484999999999999</v>
      </c>
      <c r="W827" s="4">
        <f t="shared" si="306"/>
        <v>21.5</v>
      </c>
      <c r="X827" s="4">
        <f t="shared" si="307"/>
        <v>21.48</v>
      </c>
      <c r="Y827" s="4">
        <f t="shared" si="314"/>
        <v>1.9999999999999574E-2</v>
      </c>
      <c r="Z827" s="2">
        <f>ROW()</f>
        <v>827</v>
      </c>
      <c r="AA827" t="b">
        <f t="shared" si="315"/>
        <v>0</v>
      </c>
      <c r="AB827" s="4" t="e">
        <f t="shared" si="308"/>
        <v>#N/A</v>
      </c>
      <c r="AC827" s="4" t="e">
        <f t="shared" si="316"/>
        <v>#N/A</v>
      </c>
      <c r="AD827" t="b">
        <f t="shared" si="317"/>
        <v>0</v>
      </c>
      <c r="AE827" s="2">
        <v>2</v>
      </c>
      <c r="AF827" s="4">
        <f t="shared" si="318"/>
        <v>-9.9999999999997868E-3</v>
      </c>
      <c r="AG827" s="4">
        <f t="shared" si="319"/>
        <v>9.9999999999997868E-3</v>
      </c>
      <c r="AH827" s="4">
        <f t="shared" si="324"/>
        <v>1.1527777777777656E-2</v>
      </c>
      <c r="AI827" s="4" t="e">
        <f t="shared" si="320"/>
        <v>#N/A</v>
      </c>
      <c r="AJ827" s="2" t="str">
        <f t="shared" si="321"/>
        <v>August</v>
      </c>
      <c r="AK827" s="2" t="str">
        <f t="shared" si="322"/>
        <v>06</v>
      </c>
      <c r="AL827" s="81">
        <f t="shared" si="323"/>
        <v>6.2675231481481486</v>
      </c>
      <c r="AM827" s="81">
        <f>IF(AJ827='1Month'!$A$3,AL827,NA())</f>
        <v>6.2675231481481486</v>
      </c>
    </row>
    <row r="828" spans="1:39">
      <c r="A828" s="76">
        <v>43318</v>
      </c>
      <c r="B828" s="67">
        <v>0.27099537037037036</v>
      </c>
      <c r="C828" s="77">
        <v>43317</v>
      </c>
      <c r="D828" s="67">
        <v>0.97932870370370362</v>
      </c>
      <c r="E828" s="68">
        <v>17</v>
      </c>
      <c r="F828" s="68">
        <v>4.9400000000000004</v>
      </c>
      <c r="G828" s="69">
        <v>21.6</v>
      </c>
      <c r="H828" s="69">
        <v>1</v>
      </c>
      <c r="I828" s="69">
        <v>-108.9</v>
      </c>
      <c r="J828" s="69">
        <v>-14.103999999999999</v>
      </c>
      <c r="K828" s="70">
        <v>33.799999999999997</v>
      </c>
      <c r="L828" s="4">
        <f t="shared" si="300"/>
        <v>21.490000000000002</v>
      </c>
      <c r="M828" s="80">
        <f t="shared" si="301"/>
        <v>43318.270995370367</v>
      </c>
      <c r="N828">
        <f t="shared" si="302"/>
        <v>2458336.5</v>
      </c>
      <c r="O828">
        <f t="shared" si="303"/>
        <v>6.5038888888888886</v>
      </c>
      <c r="P828">
        <f t="shared" si="309"/>
        <v>0.18594113620807665</v>
      </c>
      <c r="Q828">
        <f t="shared" si="310"/>
        <v>459.48734377247177</v>
      </c>
      <c r="R828">
        <f t="shared" si="311"/>
        <v>3.4873437724717746</v>
      </c>
      <c r="S828" s="10">
        <f t="shared" si="304"/>
        <v>20.050148172471776</v>
      </c>
      <c r="T828" s="4">
        <f t="shared" si="312"/>
        <v>21.492000000000001</v>
      </c>
      <c r="U828" s="4">
        <f t="shared" si="313"/>
        <v>6.3999999999992951E-3</v>
      </c>
      <c r="V828" s="4">
        <f t="shared" si="305"/>
        <v>21.490000000000002</v>
      </c>
      <c r="W828" s="4">
        <f t="shared" si="306"/>
        <v>21.5</v>
      </c>
      <c r="X828" s="4">
        <f t="shared" si="307"/>
        <v>21.48</v>
      </c>
      <c r="Y828" s="4">
        <f t="shared" si="314"/>
        <v>1.9999999999999574E-2</v>
      </c>
      <c r="Z828" s="2">
        <f>ROW()</f>
        <v>828</v>
      </c>
      <c r="AA828" t="b">
        <f t="shared" si="315"/>
        <v>0</v>
      </c>
      <c r="AB828" s="4" t="e">
        <f t="shared" si="308"/>
        <v>#N/A</v>
      </c>
      <c r="AC828" s="4" t="e">
        <f t="shared" si="316"/>
        <v>#N/A</v>
      </c>
      <c r="AD828" t="b">
        <f t="shared" si="317"/>
        <v>0</v>
      </c>
      <c r="AE828" s="2">
        <v>2</v>
      </c>
      <c r="AF828" s="4">
        <f t="shared" si="318"/>
        <v>-9.9999999999997868E-3</v>
      </c>
      <c r="AG828" s="4">
        <f t="shared" si="319"/>
        <v>9.9999999999997868E-3</v>
      </c>
      <c r="AH828" s="4">
        <f t="shared" si="324"/>
        <v>1.6388888888888786E-2</v>
      </c>
      <c r="AI828" s="4" t="e">
        <f t="shared" si="320"/>
        <v>#N/A</v>
      </c>
      <c r="AJ828" s="2" t="str">
        <f t="shared" si="321"/>
        <v>August</v>
      </c>
      <c r="AK828" s="2" t="str">
        <f t="shared" si="322"/>
        <v>06</v>
      </c>
      <c r="AL828" s="81">
        <f t="shared" si="323"/>
        <v>6.27099537037037</v>
      </c>
      <c r="AM828" s="81">
        <f>IF(AJ828='1Month'!$A$3,AL828,NA())</f>
        <v>6.27099537037037</v>
      </c>
    </row>
    <row r="829" spans="1:39">
      <c r="A829" s="76">
        <v>43318</v>
      </c>
      <c r="B829" s="67">
        <v>0.27446759259259262</v>
      </c>
      <c r="C829" s="77">
        <v>43317</v>
      </c>
      <c r="D829" s="67">
        <v>0.98280092592592594</v>
      </c>
      <c r="E829" s="68">
        <v>17</v>
      </c>
      <c r="F829" s="68">
        <v>4.9400000000000004</v>
      </c>
      <c r="G829" s="69">
        <v>21.6</v>
      </c>
      <c r="H829" s="69">
        <v>1</v>
      </c>
      <c r="I829" s="69">
        <v>-109</v>
      </c>
      <c r="J829" s="69">
        <v>-13.259</v>
      </c>
      <c r="K829" s="70">
        <v>33.799999999999997</v>
      </c>
      <c r="L829" s="4">
        <f t="shared" si="300"/>
        <v>21.490000000000002</v>
      </c>
      <c r="M829" s="80">
        <f t="shared" si="301"/>
        <v>43318.274467592593</v>
      </c>
      <c r="N829">
        <f t="shared" si="302"/>
        <v>2458336.5</v>
      </c>
      <c r="O829">
        <f t="shared" si="303"/>
        <v>6.5872222222222234</v>
      </c>
      <c r="P829">
        <f t="shared" si="309"/>
        <v>0.18594113620807665</v>
      </c>
      <c r="Q829">
        <f t="shared" si="310"/>
        <v>459.57090526491345</v>
      </c>
      <c r="R829">
        <f t="shared" si="311"/>
        <v>3.5709052649134492</v>
      </c>
      <c r="S829" s="10">
        <f t="shared" si="304"/>
        <v>20.13370966491345</v>
      </c>
      <c r="T829" s="4">
        <f t="shared" si="312"/>
        <v>21.498000000000001</v>
      </c>
      <c r="U829" s="4">
        <f t="shared" si="313"/>
        <v>6.3999999999992951E-3</v>
      </c>
      <c r="V829" s="4">
        <f t="shared" si="305"/>
        <v>21.495000000000001</v>
      </c>
      <c r="W829" s="4">
        <f t="shared" si="306"/>
        <v>21.51</v>
      </c>
      <c r="X829" s="4">
        <f t="shared" si="307"/>
        <v>21.48</v>
      </c>
      <c r="Y829" s="4">
        <f t="shared" si="314"/>
        <v>3.0000000000001137E-2</v>
      </c>
      <c r="Z829" s="2">
        <f>ROW()</f>
        <v>829</v>
      </c>
      <c r="AA829" t="b">
        <f t="shared" si="315"/>
        <v>0</v>
      </c>
      <c r="AB829" s="4" t="e">
        <f t="shared" si="308"/>
        <v>#N/A</v>
      </c>
      <c r="AC829" s="4" t="e">
        <f t="shared" si="316"/>
        <v>#N/A</v>
      </c>
      <c r="AD829" t="b">
        <f t="shared" si="317"/>
        <v>0</v>
      </c>
      <c r="AE829" s="2">
        <v>2</v>
      </c>
      <c r="AF829" s="4">
        <f t="shared" si="318"/>
        <v>-1.5000000000000568E-2</v>
      </c>
      <c r="AG829" s="4">
        <f t="shared" si="319"/>
        <v>1.5000000000000568E-2</v>
      </c>
      <c r="AH829" s="4">
        <f t="shared" si="324"/>
        <v>2.4444444444443825E-2</v>
      </c>
      <c r="AI829" s="4" t="e">
        <f t="shared" si="320"/>
        <v>#N/A</v>
      </c>
      <c r="AJ829" s="2" t="str">
        <f t="shared" si="321"/>
        <v>August</v>
      </c>
      <c r="AK829" s="2" t="str">
        <f t="shared" si="322"/>
        <v>06</v>
      </c>
      <c r="AL829" s="81">
        <f t="shared" si="323"/>
        <v>6.2744675925925923</v>
      </c>
      <c r="AM829" s="81">
        <f>IF(AJ829='1Month'!$A$3,AL829,NA())</f>
        <v>6.2744675925925923</v>
      </c>
    </row>
    <row r="830" spans="1:39">
      <c r="A830" s="76">
        <v>43318</v>
      </c>
      <c r="B830" s="67">
        <v>0.27793981481481483</v>
      </c>
      <c r="C830" s="77">
        <v>43317</v>
      </c>
      <c r="D830" s="67">
        <v>0.98627314814814815</v>
      </c>
      <c r="E830" s="68">
        <v>17</v>
      </c>
      <c r="F830" s="68">
        <v>4.9400000000000004</v>
      </c>
      <c r="G830" s="69">
        <v>21.61</v>
      </c>
      <c r="H830" s="69">
        <v>1</v>
      </c>
      <c r="I830" s="69">
        <v>-109</v>
      </c>
      <c r="J830" s="69">
        <v>-12.406000000000001</v>
      </c>
      <c r="K830" s="70">
        <v>33.700000000000003</v>
      </c>
      <c r="L830" s="4">
        <f t="shared" si="300"/>
        <v>21.5</v>
      </c>
      <c r="M830" s="80">
        <f t="shared" si="301"/>
        <v>43318.277939814812</v>
      </c>
      <c r="N830">
        <f t="shared" si="302"/>
        <v>2458336.5</v>
      </c>
      <c r="O830">
        <f t="shared" si="303"/>
        <v>6.6705555555555556</v>
      </c>
      <c r="P830">
        <f t="shared" si="309"/>
        <v>0.18594113620807665</v>
      </c>
      <c r="Q830">
        <f t="shared" si="310"/>
        <v>459.65446675735512</v>
      </c>
      <c r="R830">
        <f t="shared" si="311"/>
        <v>3.6544667573551237</v>
      </c>
      <c r="S830" s="10">
        <f t="shared" si="304"/>
        <v>20.217271157355125</v>
      </c>
      <c r="T830" s="4">
        <f t="shared" si="312"/>
        <v>21.506000000000004</v>
      </c>
      <c r="U830" s="4">
        <f t="shared" si="313"/>
        <v>1.1200000000000898E-2</v>
      </c>
      <c r="V830" s="4">
        <f t="shared" si="305"/>
        <v>21.5</v>
      </c>
      <c r="W830" s="4">
        <f t="shared" si="306"/>
        <v>21.53</v>
      </c>
      <c r="X830" s="4">
        <f t="shared" si="307"/>
        <v>21.490000000000002</v>
      </c>
      <c r="Y830" s="4">
        <f t="shared" si="314"/>
        <v>3.9999999999999147E-2</v>
      </c>
      <c r="Z830" s="2">
        <f>ROW()</f>
        <v>830</v>
      </c>
      <c r="AA830" t="b">
        <f t="shared" si="315"/>
        <v>0</v>
      </c>
      <c r="AB830" s="4" t="e">
        <f t="shared" si="308"/>
        <v>#N/A</v>
      </c>
      <c r="AC830" s="4" t="e">
        <f t="shared" si="316"/>
        <v>#N/A</v>
      </c>
      <c r="AD830" t="b">
        <f t="shared" si="317"/>
        <v>0</v>
      </c>
      <c r="AE830" s="2">
        <v>2</v>
      </c>
      <c r="AF830" s="4">
        <f t="shared" si="318"/>
        <v>-1.9999999999999574E-2</v>
      </c>
      <c r="AG830" s="4">
        <f t="shared" si="319"/>
        <v>1.9999999999999574E-2</v>
      </c>
      <c r="AH830" s="4">
        <f t="shared" si="324"/>
        <v>3.1666666666666586E-2</v>
      </c>
      <c r="AI830" s="4" t="e">
        <f t="shared" si="320"/>
        <v>#N/A</v>
      </c>
      <c r="AJ830" s="2" t="str">
        <f t="shared" si="321"/>
        <v>August</v>
      </c>
      <c r="AK830" s="2" t="str">
        <f t="shared" si="322"/>
        <v>06</v>
      </c>
      <c r="AL830" s="81">
        <f t="shared" si="323"/>
        <v>6.2779398148148147</v>
      </c>
      <c r="AM830" s="81">
        <f>IF(AJ830='1Month'!$A$3,AL830,NA())</f>
        <v>6.2779398148148147</v>
      </c>
    </row>
    <row r="831" spans="1:39">
      <c r="A831" s="76">
        <v>43318</v>
      </c>
      <c r="B831" s="67">
        <v>0.28141203703703704</v>
      </c>
      <c r="C831" s="77">
        <v>43317</v>
      </c>
      <c r="D831" s="67">
        <v>0.98974537037037036</v>
      </c>
      <c r="E831" s="68">
        <v>17</v>
      </c>
      <c r="F831" s="68">
        <v>4.9400000000000004</v>
      </c>
      <c r="G831" s="69">
        <v>21.61</v>
      </c>
      <c r="H831" s="69">
        <v>1</v>
      </c>
      <c r="I831" s="69">
        <v>-109</v>
      </c>
      <c r="J831" s="69">
        <v>-11.545999999999999</v>
      </c>
      <c r="K831" s="70">
        <v>33.700000000000003</v>
      </c>
      <c r="L831" s="4">
        <f t="shared" si="300"/>
        <v>21.5</v>
      </c>
      <c r="M831" s="80">
        <f t="shared" si="301"/>
        <v>43318.281412037039</v>
      </c>
      <c r="N831">
        <f t="shared" si="302"/>
        <v>2458336.5</v>
      </c>
      <c r="O831">
        <f t="shared" si="303"/>
        <v>6.7538888888888895</v>
      </c>
      <c r="P831">
        <f t="shared" si="309"/>
        <v>0.18594113620807665</v>
      </c>
      <c r="Q831">
        <f t="shared" si="310"/>
        <v>459.7380282497968</v>
      </c>
      <c r="R831">
        <f t="shared" si="311"/>
        <v>3.7380282497967983</v>
      </c>
      <c r="S831" s="10">
        <f t="shared" si="304"/>
        <v>20.300832649796799</v>
      </c>
      <c r="T831" s="4">
        <f t="shared" si="312"/>
        <v>21.518000000000001</v>
      </c>
      <c r="U831" s="4">
        <f t="shared" si="313"/>
        <v>1.7600000000000192E-2</v>
      </c>
      <c r="V831" s="4">
        <f t="shared" si="305"/>
        <v>21.505000000000003</v>
      </c>
      <c r="W831" s="4">
        <f t="shared" si="306"/>
        <v>21.55</v>
      </c>
      <c r="X831" s="4">
        <f t="shared" si="307"/>
        <v>21.490000000000002</v>
      </c>
      <c r="Y831" s="4">
        <f t="shared" si="314"/>
        <v>5.9999999999998721E-2</v>
      </c>
      <c r="Z831" s="2">
        <f>ROW()</f>
        <v>831</v>
      </c>
      <c r="AA831" t="b">
        <f t="shared" si="315"/>
        <v>0</v>
      </c>
      <c r="AB831" s="4" t="e">
        <f t="shared" si="308"/>
        <v>#N/A</v>
      </c>
      <c r="AC831" s="4" t="e">
        <f t="shared" si="316"/>
        <v>#N/A</v>
      </c>
      <c r="AD831" t="b">
        <f t="shared" si="317"/>
        <v>0</v>
      </c>
      <c r="AE831" s="2">
        <v>2</v>
      </c>
      <c r="AF831" s="4">
        <f t="shared" si="318"/>
        <v>-2.9999999999999361E-2</v>
      </c>
      <c r="AG831" s="4">
        <f t="shared" si="319"/>
        <v>2.9999999999999361E-2</v>
      </c>
      <c r="AH831" s="4">
        <f t="shared" si="324"/>
        <v>3.7500000000000235E-2</v>
      </c>
      <c r="AI831" s="4" t="e">
        <f t="shared" si="320"/>
        <v>#N/A</v>
      </c>
      <c r="AJ831" s="2" t="str">
        <f t="shared" si="321"/>
        <v>August</v>
      </c>
      <c r="AK831" s="2" t="str">
        <f t="shared" si="322"/>
        <v>06</v>
      </c>
      <c r="AL831" s="81">
        <f t="shared" si="323"/>
        <v>6.281412037037037</v>
      </c>
      <c r="AM831" s="81">
        <f>IF(AJ831='1Month'!$A$3,AL831,NA())</f>
        <v>6.281412037037037</v>
      </c>
    </row>
    <row r="832" spans="1:39">
      <c r="A832" s="76">
        <v>43318</v>
      </c>
      <c r="B832" s="67">
        <v>0.28489583333333335</v>
      </c>
      <c r="C832" s="77">
        <v>43317</v>
      </c>
      <c r="D832" s="67">
        <v>0.99322916666666661</v>
      </c>
      <c r="E832" s="68">
        <v>17</v>
      </c>
      <c r="F832" s="68">
        <v>4.9400000000000004</v>
      </c>
      <c r="G832" s="69">
        <v>21.62</v>
      </c>
      <c r="H832" s="69">
        <v>1</v>
      </c>
      <c r="I832" s="69">
        <v>-109.1</v>
      </c>
      <c r="J832" s="69">
        <v>-10.677</v>
      </c>
      <c r="K832" s="70">
        <v>33.6</v>
      </c>
      <c r="L832" s="4">
        <f t="shared" si="300"/>
        <v>21.51</v>
      </c>
      <c r="M832" s="80">
        <f t="shared" si="301"/>
        <v>43318.284895833334</v>
      </c>
      <c r="N832">
        <f t="shared" si="302"/>
        <v>2458336.5</v>
      </c>
      <c r="O832">
        <f t="shared" si="303"/>
        <v>6.8375000000000004</v>
      </c>
      <c r="P832">
        <f t="shared" si="309"/>
        <v>0.18594113620807665</v>
      </c>
      <c r="Q832">
        <f t="shared" si="310"/>
        <v>459.8218682805466</v>
      </c>
      <c r="R832">
        <f t="shared" si="311"/>
        <v>3.821868280546596</v>
      </c>
      <c r="S832" s="10">
        <f t="shared" si="304"/>
        <v>20.384672680546597</v>
      </c>
      <c r="T832" s="4">
        <f t="shared" si="312"/>
        <v>21.533999999999999</v>
      </c>
      <c r="U832" s="4">
        <f t="shared" si="313"/>
        <v>2.4799999999999756E-2</v>
      </c>
      <c r="V832" s="4">
        <f t="shared" si="305"/>
        <v>21.520000000000003</v>
      </c>
      <c r="W832" s="4">
        <f t="shared" si="306"/>
        <v>21.580000000000002</v>
      </c>
      <c r="X832" s="4">
        <f t="shared" si="307"/>
        <v>21.5</v>
      </c>
      <c r="Y832" s="4">
        <f t="shared" si="314"/>
        <v>8.0000000000001847E-2</v>
      </c>
      <c r="Z832" s="2">
        <f>ROW()</f>
        <v>832</v>
      </c>
      <c r="AA832" t="b">
        <f t="shared" si="315"/>
        <v>0</v>
      </c>
      <c r="AB832" s="4" t="e">
        <f t="shared" si="308"/>
        <v>#N/A</v>
      </c>
      <c r="AC832" s="4" t="e">
        <f t="shared" si="316"/>
        <v>#N/A</v>
      </c>
      <c r="AD832" t="b">
        <f t="shared" si="317"/>
        <v>0</v>
      </c>
      <c r="AE832" s="2">
        <v>2</v>
      </c>
      <c r="AF832" s="4">
        <f t="shared" si="318"/>
        <v>-4.0000000000000924E-2</v>
      </c>
      <c r="AG832" s="4">
        <f t="shared" si="319"/>
        <v>4.0000000000000924E-2</v>
      </c>
      <c r="AH832" s="4">
        <f t="shared" si="324"/>
        <v>4.1805555555555131E-2</v>
      </c>
      <c r="AI832" s="4" t="e">
        <f t="shared" si="320"/>
        <v>#N/A</v>
      </c>
      <c r="AJ832" s="2" t="str">
        <f t="shared" si="321"/>
        <v>August</v>
      </c>
      <c r="AK832" s="2" t="str">
        <f t="shared" si="322"/>
        <v>06</v>
      </c>
      <c r="AL832" s="81">
        <f t="shared" si="323"/>
        <v>6.2848958333333336</v>
      </c>
      <c r="AM832" s="81">
        <f>IF(AJ832='1Month'!$A$3,AL832,NA())</f>
        <v>6.2848958333333336</v>
      </c>
    </row>
    <row r="833" spans="1:39">
      <c r="A833" s="76">
        <v>43318</v>
      </c>
      <c r="B833" s="67">
        <v>0.28836805555555556</v>
      </c>
      <c r="C833" s="77">
        <v>43317</v>
      </c>
      <c r="D833" s="67">
        <v>0.99670138888888893</v>
      </c>
      <c r="E833" s="68">
        <v>17.399999999999999</v>
      </c>
      <c r="F833" s="68">
        <v>4.9400000000000004</v>
      </c>
      <c r="G833" s="69">
        <v>21.64</v>
      </c>
      <c r="H833" s="69">
        <v>1</v>
      </c>
      <c r="I833" s="69">
        <v>-109.1</v>
      </c>
      <c r="J833" s="69">
        <v>-9.8049999999999997</v>
      </c>
      <c r="K833" s="70">
        <v>33.6</v>
      </c>
      <c r="L833" s="4">
        <f t="shared" si="300"/>
        <v>21.53</v>
      </c>
      <c r="M833" s="80">
        <f t="shared" si="301"/>
        <v>43318.288368055553</v>
      </c>
      <c r="N833">
        <f t="shared" si="302"/>
        <v>2458336.5</v>
      </c>
      <c r="O833">
        <f t="shared" si="303"/>
        <v>6.9208333333333334</v>
      </c>
      <c r="P833">
        <f t="shared" si="309"/>
        <v>0.18594113620807665</v>
      </c>
      <c r="Q833">
        <f t="shared" si="310"/>
        <v>459.90542977298827</v>
      </c>
      <c r="R833">
        <f t="shared" si="311"/>
        <v>3.9054297729882705</v>
      </c>
      <c r="S833" s="10">
        <f t="shared" si="304"/>
        <v>20.468234172988272</v>
      </c>
      <c r="T833" s="4">
        <f t="shared" si="312"/>
        <v>21.552</v>
      </c>
      <c r="U833" s="4">
        <f t="shared" si="313"/>
        <v>2.639999999999958E-2</v>
      </c>
      <c r="V833" s="4">
        <f t="shared" si="305"/>
        <v>21.54</v>
      </c>
      <c r="W833" s="4">
        <f t="shared" si="306"/>
        <v>21.59</v>
      </c>
      <c r="X833" s="4">
        <f t="shared" si="307"/>
        <v>21.5</v>
      </c>
      <c r="Y833" s="4">
        <f t="shared" si="314"/>
        <v>8.9999999999999858E-2</v>
      </c>
      <c r="Z833" s="2">
        <f>ROW()</f>
        <v>833</v>
      </c>
      <c r="AA833" t="b">
        <f t="shared" si="315"/>
        <v>0</v>
      </c>
      <c r="AB833" s="4" t="e">
        <f t="shared" si="308"/>
        <v>#N/A</v>
      </c>
      <c r="AC833" s="4" t="e">
        <f t="shared" si="316"/>
        <v>#N/A</v>
      </c>
      <c r="AD833" t="b">
        <f t="shared" si="317"/>
        <v>0</v>
      </c>
      <c r="AE833" s="2">
        <v>2</v>
      </c>
      <c r="AF833" s="4">
        <f t="shared" si="318"/>
        <v>-4.4999999999999929E-2</v>
      </c>
      <c r="AG833" s="4">
        <f t="shared" si="319"/>
        <v>4.4999999999999929E-2</v>
      </c>
      <c r="AH833" s="4">
        <f t="shared" si="324"/>
        <v>4.4166666666666465E-2</v>
      </c>
      <c r="AI833" s="4" t="e">
        <f t="shared" si="320"/>
        <v>#N/A</v>
      </c>
      <c r="AJ833" s="2" t="str">
        <f t="shared" si="321"/>
        <v>August</v>
      </c>
      <c r="AK833" s="2" t="str">
        <f t="shared" si="322"/>
        <v>06</v>
      </c>
      <c r="AL833" s="81">
        <f t="shared" si="323"/>
        <v>6.2883680555555559</v>
      </c>
      <c r="AM833" s="81">
        <f>IF(AJ833='1Month'!$A$3,AL833,NA())</f>
        <v>6.2883680555555559</v>
      </c>
    </row>
    <row r="834" spans="1:39">
      <c r="A834" s="76">
        <v>43318</v>
      </c>
      <c r="B834" s="67">
        <v>0.29184027777777777</v>
      </c>
      <c r="C834" s="77">
        <v>43318</v>
      </c>
      <c r="D834" s="67">
        <v>1.7361111111111112E-4</v>
      </c>
      <c r="E834" s="68">
        <v>17.399999999999999</v>
      </c>
      <c r="F834" s="68">
        <v>4.9400000000000004</v>
      </c>
      <c r="G834" s="69">
        <v>21.66</v>
      </c>
      <c r="H834" s="69">
        <v>1</v>
      </c>
      <c r="I834" s="69">
        <v>-109.2</v>
      </c>
      <c r="J834" s="69">
        <v>-8.9260000000000002</v>
      </c>
      <c r="K834" s="70">
        <v>33.6</v>
      </c>
      <c r="L834" s="4">
        <f t="shared" si="300"/>
        <v>21.55</v>
      </c>
      <c r="M834" s="80">
        <f t="shared" si="301"/>
        <v>43318.29184027778</v>
      </c>
      <c r="N834">
        <f t="shared" si="302"/>
        <v>2458336.5</v>
      </c>
      <c r="O834">
        <f t="shared" si="303"/>
        <v>7.0041666666666664</v>
      </c>
      <c r="P834">
        <f t="shared" si="309"/>
        <v>0.18594113620807665</v>
      </c>
      <c r="Q834">
        <f t="shared" si="310"/>
        <v>459.98899126542989</v>
      </c>
      <c r="R834">
        <f t="shared" si="311"/>
        <v>3.9889912654298882</v>
      </c>
      <c r="S834" s="10">
        <f t="shared" si="304"/>
        <v>20.551795665429889</v>
      </c>
      <c r="T834" s="4">
        <f t="shared" si="312"/>
        <v>21.57</v>
      </c>
      <c r="U834" s="4">
        <f t="shared" si="313"/>
        <v>2.4000000000000198E-2</v>
      </c>
      <c r="V834" s="4">
        <f t="shared" si="305"/>
        <v>21.565000000000001</v>
      </c>
      <c r="W834" s="4">
        <f t="shared" si="306"/>
        <v>21.6</v>
      </c>
      <c r="X834" s="4">
        <f t="shared" si="307"/>
        <v>21.51</v>
      </c>
      <c r="Y834" s="4">
        <f t="shared" si="314"/>
        <v>8.9999999999999858E-2</v>
      </c>
      <c r="Z834" s="2">
        <f>ROW()</f>
        <v>834</v>
      </c>
      <c r="AA834" t="b">
        <f t="shared" si="315"/>
        <v>0</v>
      </c>
      <c r="AB834" s="4" t="e">
        <f t="shared" si="308"/>
        <v>#N/A</v>
      </c>
      <c r="AC834" s="4">
        <f t="shared" si="316"/>
        <v>0.33600000000000002</v>
      </c>
      <c r="AD834" t="b">
        <f t="shared" si="317"/>
        <v>0</v>
      </c>
      <c r="AE834" s="2">
        <v>2</v>
      </c>
      <c r="AF834" s="4">
        <f t="shared" si="318"/>
        <v>-4.4999999999999929E-2</v>
      </c>
      <c r="AG834" s="4">
        <f t="shared" si="319"/>
        <v>4.4999999999999929E-2</v>
      </c>
      <c r="AH834" s="4">
        <f t="shared" si="324"/>
        <v>4.5833333333333094E-2</v>
      </c>
      <c r="AI834" s="4">
        <f t="shared" si="320"/>
        <v>0.1</v>
      </c>
      <c r="AJ834" s="2" t="str">
        <f t="shared" si="321"/>
        <v>August</v>
      </c>
      <c r="AK834" s="2" t="str">
        <f t="shared" si="322"/>
        <v>06</v>
      </c>
      <c r="AL834" s="81">
        <f t="shared" si="323"/>
        <v>6.2918402777777782</v>
      </c>
      <c r="AM834" s="81">
        <f>IF(AJ834='1Month'!$A$3,AL834,NA())</f>
        <v>6.2918402777777782</v>
      </c>
    </row>
    <row r="835" spans="1:39">
      <c r="A835" s="76">
        <v>43318</v>
      </c>
      <c r="B835" s="67">
        <v>0.29531250000000003</v>
      </c>
      <c r="C835" s="77">
        <v>43318</v>
      </c>
      <c r="D835" s="67">
        <v>3.645833333333333E-3</v>
      </c>
      <c r="E835" s="68">
        <v>17.399999999999999</v>
      </c>
      <c r="F835" s="68">
        <v>4.9400000000000004</v>
      </c>
      <c r="G835" s="69">
        <v>21.69</v>
      </c>
      <c r="H835" s="69">
        <v>1</v>
      </c>
      <c r="I835" s="69">
        <v>-109.2</v>
      </c>
      <c r="J835" s="69">
        <v>-8.0419999999999998</v>
      </c>
      <c r="K835" s="70">
        <v>33.5</v>
      </c>
      <c r="L835" s="4">
        <f t="shared" si="300"/>
        <v>21.580000000000002</v>
      </c>
      <c r="M835" s="80">
        <f t="shared" si="301"/>
        <v>43318.295312499999</v>
      </c>
      <c r="N835">
        <f t="shared" si="302"/>
        <v>2458336.5</v>
      </c>
      <c r="O835">
        <f t="shared" si="303"/>
        <v>7.0875000000000004</v>
      </c>
      <c r="P835">
        <f t="shared" si="309"/>
        <v>0.18594113620807665</v>
      </c>
      <c r="Q835">
        <f t="shared" si="310"/>
        <v>460.07255275787156</v>
      </c>
      <c r="R835">
        <f t="shared" si="311"/>
        <v>4.0725527578715628</v>
      </c>
      <c r="S835" s="10">
        <f t="shared" si="304"/>
        <v>20.635357157871564</v>
      </c>
      <c r="T835" s="4">
        <f t="shared" si="312"/>
        <v>21.585999999999999</v>
      </c>
      <c r="U835" s="4">
        <f t="shared" si="313"/>
        <v>1.6799999999999926E-2</v>
      </c>
      <c r="V835" s="4">
        <f t="shared" si="305"/>
        <v>21.585000000000001</v>
      </c>
      <c r="W835" s="4">
        <f t="shared" si="306"/>
        <v>21.61</v>
      </c>
      <c r="X835" s="4">
        <f t="shared" si="307"/>
        <v>21.53</v>
      </c>
      <c r="Y835" s="4">
        <f t="shared" si="314"/>
        <v>7.9999999999998295E-2</v>
      </c>
      <c r="Z835" s="2">
        <f>ROW()</f>
        <v>835</v>
      </c>
      <c r="AA835" t="b">
        <f t="shared" si="315"/>
        <v>0</v>
      </c>
      <c r="AB835" s="4" t="e">
        <f t="shared" si="308"/>
        <v>#N/A</v>
      </c>
      <c r="AC835" s="4" t="e">
        <f t="shared" si="316"/>
        <v>#N/A</v>
      </c>
      <c r="AD835" t="b">
        <f t="shared" si="317"/>
        <v>0</v>
      </c>
      <c r="AE835" s="2">
        <v>2</v>
      </c>
      <c r="AF835" s="4">
        <f t="shared" si="318"/>
        <v>-3.9999999999999147E-2</v>
      </c>
      <c r="AG835" s="4">
        <f t="shared" si="319"/>
        <v>3.9999999999999147E-2</v>
      </c>
      <c r="AH835" s="4">
        <f t="shared" si="324"/>
        <v>4.5416666666666515E-2</v>
      </c>
      <c r="AI835" s="4" t="e">
        <f t="shared" si="320"/>
        <v>#N/A</v>
      </c>
      <c r="AJ835" s="2" t="str">
        <f t="shared" si="321"/>
        <v>August</v>
      </c>
      <c r="AK835" s="2" t="str">
        <f t="shared" si="322"/>
        <v>06</v>
      </c>
      <c r="AL835" s="81">
        <f t="shared" si="323"/>
        <v>6.2953124999999996</v>
      </c>
      <c r="AM835" s="81">
        <f>IF(AJ835='1Month'!$A$3,AL835,NA())</f>
        <v>6.2953124999999996</v>
      </c>
    </row>
    <row r="836" spans="1:39">
      <c r="A836" s="76">
        <v>43318</v>
      </c>
      <c r="B836" s="67">
        <v>0.29879629629629628</v>
      </c>
      <c r="C836" s="77">
        <v>43318</v>
      </c>
      <c r="D836" s="67">
        <v>7.1296296296296307E-3</v>
      </c>
      <c r="E836" s="68">
        <v>17.399999999999999</v>
      </c>
      <c r="F836" s="68">
        <v>4.9400000000000004</v>
      </c>
      <c r="G836" s="69">
        <v>21.7</v>
      </c>
      <c r="H836" s="69">
        <v>1</v>
      </c>
      <c r="I836" s="69">
        <v>-109.3</v>
      </c>
      <c r="J836" s="69">
        <v>-7.149</v>
      </c>
      <c r="K836" s="70">
        <v>33.5</v>
      </c>
      <c r="L836" s="4">
        <f t="shared" si="300"/>
        <v>21.59</v>
      </c>
      <c r="M836" s="80">
        <f t="shared" si="301"/>
        <v>43318.298796296294</v>
      </c>
      <c r="N836">
        <f t="shared" si="302"/>
        <v>2458336.5</v>
      </c>
      <c r="O836">
        <f t="shared" si="303"/>
        <v>7.1711111111111112</v>
      </c>
      <c r="P836">
        <f t="shared" si="309"/>
        <v>0.18594113620807665</v>
      </c>
      <c r="Q836">
        <f t="shared" si="310"/>
        <v>460.15639278862136</v>
      </c>
      <c r="R836">
        <f t="shared" si="311"/>
        <v>4.1563927886213605</v>
      </c>
      <c r="S836" s="10">
        <f t="shared" si="304"/>
        <v>20.719197188621362</v>
      </c>
      <c r="T836" s="4">
        <f t="shared" si="312"/>
        <v>21.6</v>
      </c>
      <c r="U836" s="4">
        <f t="shared" si="313"/>
        <v>1.1999999999999744E-2</v>
      </c>
      <c r="V836" s="4">
        <f t="shared" si="305"/>
        <v>21.594999999999999</v>
      </c>
      <c r="W836" s="4">
        <f t="shared" si="306"/>
        <v>21.62</v>
      </c>
      <c r="X836" s="4">
        <f t="shared" si="307"/>
        <v>21.55</v>
      </c>
      <c r="Y836" s="4">
        <f t="shared" si="314"/>
        <v>7.0000000000000284E-2</v>
      </c>
      <c r="Z836" s="2">
        <f>ROW()</f>
        <v>836</v>
      </c>
      <c r="AA836" t="b">
        <f t="shared" si="315"/>
        <v>0</v>
      </c>
      <c r="AB836" s="4" t="e">
        <f t="shared" si="308"/>
        <v>#N/A</v>
      </c>
      <c r="AC836" s="4" t="e">
        <f t="shared" si="316"/>
        <v>#N/A</v>
      </c>
      <c r="AD836" t="b">
        <f t="shared" si="317"/>
        <v>1</v>
      </c>
      <c r="AE836" s="2">
        <v>2</v>
      </c>
      <c r="AF836" s="4">
        <f t="shared" si="318"/>
        <v>-3.5000000000000142E-2</v>
      </c>
      <c r="AG836" s="4">
        <f t="shared" si="319"/>
        <v>3.5000000000000142E-2</v>
      </c>
      <c r="AH836" s="4">
        <f t="shared" si="324"/>
        <v>4.3888888888889532E-2</v>
      </c>
      <c r="AI836" s="4" t="e">
        <f t="shared" si="320"/>
        <v>#N/A</v>
      </c>
      <c r="AJ836" s="2" t="str">
        <f t="shared" si="321"/>
        <v>August</v>
      </c>
      <c r="AK836" s="2" t="str">
        <f t="shared" si="322"/>
        <v>06</v>
      </c>
      <c r="AL836" s="81">
        <f t="shared" si="323"/>
        <v>6.2987962962962962</v>
      </c>
      <c r="AM836" s="81">
        <f>IF(AJ836='1Month'!$A$3,AL836,NA())</f>
        <v>6.2987962962962962</v>
      </c>
    </row>
    <row r="837" spans="1:39">
      <c r="A837" s="76">
        <v>43318</v>
      </c>
      <c r="B837" s="67">
        <v>0.30226851851851849</v>
      </c>
      <c r="C837" s="77">
        <v>43318</v>
      </c>
      <c r="D837" s="67">
        <v>1.0601851851851854E-2</v>
      </c>
      <c r="E837" s="68">
        <v>17.399999999999999</v>
      </c>
      <c r="F837" s="68">
        <v>4.9400000000000004</v>
      </c>
      <c r="G837" s="69">
        <v>21.71</v>
      </c>
      <c r="H837" s="69">
        <v>1</v>
      </c>
      <c r="I837" s="69">
        <v>-109.3</v>
      </c>
      <c r="J837" s="69">
        <v>-6.2530000000000001</v>
      </c>
      <c r="K837" s="70">
        <v>33.5</v>
      </c>
      <c r="L837" s="4">
        <f t="shared" si="300"/>
        <v>21.6</v>
      </c>
      <c r="M837" s="80">
        <f t="shared" si="301"/>
        <v>43318.302268518521</v>
      </c>
      <c r="N837">
        <f t="shared" si="302"/>
        <v>2458336.5</v>
      </c>
      <c r="O837">
        <f t="shared" si="303"/>
        <v>7.2544444444444434</v>
      </c>
      <c r="P837">
        <f t="shared" si="309"/>
        <v>0.18594113620807665</v>
      </c>
      <c r="Q837">
        <f t="shared" si="310"/>
        <v>460.23995428106304</v>
      </c>
      <c r="R837">
        <f t="shared" si="311"/>
        <v>4.2399542810630351</v>
      </c>
      <c r="S837" s="10">
        <f t="shared" si="304"/>
        <v>20.802758681063036</v>
      </c>
      <c r="T837" s="4">
        <f t="shared" si="312"/>
        <v>21.61</v>
      </c>
      <c r="U837" s="4">
        <f t="shared" si="313"/>
        <v>1.1999999999999744E-2</v>
      </c>
      <c r="V837" s="4">
        <f t="shared" si="305"/>
        <v>21.605</v>
      </c>
      <c r="W837" s="4">
        <f t="shared" si="306"/>
        <v>21.63</v>
      </c>
      <c r="X837" s="4">
        <f t="shared" si="307"/>
        <v>21.580000000000002</v>
      </c>
      <c r="Y837" s="4">
        <f t="shared" si="314"/>
        <v>4.9999999999997158E-2</v>
      </c>
      <c r="Z837" s="2">
        <f>ROW()</f>
        <v>837</v>
      </c>
      <c r="AA837" t="b">
        <f t="shared" si="315"/>
        <v>0</v>
      </c>
      <c r="AB837" s="4" t="e">
        <f t="shared" si="308"/>
        <v>#N/A</v>
      </c>
      <c r="AC837" s="4" t="e">
        <f t="shared" si="316"/>
        <v>#N/A</v>
      </c>
      <c r="AD837" t="b">
        <f t="shared" si="317"/>
        <v>1</v>
      </c>
      <c r="AE837" s="2">
        <v>2</v>
      </c>
      <c r="AF837" s="4">
        <f t="shared" si="318"/>
        <v>-2.4999999999998579E-2</v>
      </c>
      <c r="AG837" s="4">
        <f t="shared" si="319"/>
        <v>2.4999999999998579E-2</v>
      </c>
      <c r="AH837" s="4">
        <f t="shared" si="324"/>
        <v>4.1666666666666373E-2</v>
      </c>
      <c r="AI837" s="4" t="e">
        <f t="shared" si="320"/>
        <v>#N/A</v>
      </c>
      <c r="AJ837" s="2" t="str">
        <f t="shared" si="321"/>
        <v>August</v>
      </c>
      <c r="AK837" s="2" t="str">
        <f t="shared" si="322"/>
        <v>06</v>
      </c>
      <c r="AL837" s="81">
        <f t="shared" si="323"/>
        <v>6.3022685185185185</v>
      </c>
      <c r="AM837" s="81">
        <f>IF(AJ837='1Month'!$A$3,AL837,NA())</f>
        <v>6.3022685185185185</v>
      </c>
    </row>
    <row r="838" spans="1:39">
      <c r="A838" s="76">
        <v>43318</v>
      </c>
      <c r="B838" s="67">
        <v>0.30574074074074076</v>
      </c>
      <c r="C838" s="77">
        <v>43318</v>
      </c>
      <c r="D838" s="67">
        <v>1.4074074074074074E-2</v>
      </c>
      <c r="E838" s="68">
        <v>17.399999999999999</v>
      </c>
      <c r="F838" s="68">
        <v>4.9400000000000004</v>
      </c>
      <c r="G838" s="69">
        <v>21.72</v>
      </c>
      <c r="H838" s="69">
        <v>1</v>
      </c>
      <c r="I838" s="69">
        <v>-109.4</v>
      </c>
      <c r="J838" s="69">
        <v>-5.3520000000000003</v>
      </c>
      <c r="K838" s="70">
        <v>33.4</v>
      </c>
      <c r="L838" s="4">
        <f t="shared" si="300"/>
        <v>21.61</v>
      </c>
      <c r="M838" s="80">
        <f t="shared" si="301"/>
        <v>43318.30574074074</v>
      </c>
      <c r="N838">
        <f t="shared" si="302"/>
        <v>2458336.5</v>
      </c>
      <c r="O838">
        <f t="shared" si="303"/>
        <v>7.3377777777777782</v>
      </c>
      <c r="P838">
        <f t="shared" si="309"/>
        <v>0.18594113620807665</v>
      </c>
      <c r="Q838">
        <f t="shared" si="310"/>
        <v>460.32351577350471</v>
      </c>
      <c r="R838">
        <f t="shared" si="311"/>
        <v>4.3235157735047096</v>
      </c>
      <c r="S838" s="10">
        <f t="shared" si="304"/>
        <v>20.886320173504711</v>
      </c>
      <c r="T838" s="4">
        <f t="shared" si="312"/>
        <v>21.622</v>
      </c>
      <c r="U838" s="4">
        <f t="shared" si="313"/>
        <v>1.4399999999999835E-2</v>
      </c>
      <c r="V838" s="4">
        <f t="shared" si="305"/>
        <v>21.615000000000002</v>
      </c>
      <c r="W838" s="4">
        <f t="shared" si="306"/>
        <v>21.650000000000002</v>
      </c>
      <c r="X838" s="4">
        <f t="shared" si="307"/>
        <v>21.59</v>
      </c>
      <c r="Y838" s="4">
        <f t="shared" si="314"/>
        <v>6.0000000000002274E-2</v>
      </c>
      <c r="Z838" s="2">
        <f>ROW()</f>
        <v>838</v>
      </c>
      <c r="AA838" t="b">
        <f t="shared" si="315"/>
        <v>0</v>
      </c>
      <c r="AB838" s="4" t="e">
        <f t="shared" si="308"/>
        <v>#N/A</v>
      </c>
      <c r="AC838" s="4" t="e">
        <f t="shared" si="316"/>
        <v>#N/A</v>
      </c>
      <c r="AD838" t="b">
        <f t="shared" si="317"/>
        <v>1</v>
      </c>
      <c r="AE838" s="2">
        <v>2</v>
      </c>
      <c r="AF838" s="4">
        <f t="shared" si="318"/>
        <v>-3.0000000000001137E-2</v>
      </c>
      <c r="AG838" s="4">
        <f t="shared" si="319"/>
        <v>3.0000000000001137E-2</v>
      </c>
      <c r="AH838" s="4">
        <f t="shared" si="324"/>
        <v>3.9166666666666572E-2</v>
      </c>
      <c r="AI838" s="4" t="e">
        <f t="shared" si="320"/>
        <v>#N/A</v>
      </c>
      <c r="AJ838" s="2" t="str">
        <f t="shared" si="321"/>
        <v>August</v>
      </c>
      <c r="AK838" s="2" t="str">
        <f t="shared" si="322"/>
        <v>06</v>
      </c>
      <c r="AL838" s="81">
        <f t="shared" si="323"/>
        <v>6.3057407407407409</v>
      </c>
      <c r="AM838" s="81">
        <f>IF(AJ838='1Month'!$A$3,AL838,NA())</f>
        <v>6.3057407407407409</v>
      </c>
    </row>
    <row r="839" spans="1:39">
      <c r="A839" s="76">
        <v>43318</v>
      </c>
      <c r="B839" s="67">
        <v>0.30921296296296297</v>
      </c>
      <c r="C839" s="77">
        <v>43318</v>
      </c>
      <c r="D839" s="67">
        <v>1.7546296296296296E-2</v>
      </c>
      <c r="E839" s="68">
        <v>17</v>
      </c>
      <c r="F839" s="68">
        <v>4.9400000000000004</v>
      </c>
      <c r="G839" s="69">
        <v>21.73</v>
      </c>
      <c r="H839" s="69">
        <v>1</v>
      </c>
      <c r="I839" s="69">
        <v>-109.4</v>
      </c>
      <c r="J839" s="69">
        <v>-4.4470000000000001</v>
      </c>
      <c r="K839" s="70">
        <v>33.4</v>
      </c>
      <c r="L839" s="4">
        <f t="shared" si="300"/>
        <v>21.62</v>
      </c>
      <c r="M839" s="80">
        <f t="shared" si="301"/>
        <v>43318.309212962966</v>
      </c>
      <c r="N839">
        <f t="shared" si="302"/>
        <v>2458336.5</v>
      </c>
      <c r="O839">
        <f t="shared" si="303"/>
        <v>7.4211111111111112</v>
      </c>
      <c r="P839">
        <f t="shared" si="309"/>
        <v>0.18594113620807665</v>
      </c>
      <c r="Q839">
        <f t="shared" si="310"/>
        <v>460.40707726594638</v>
      </c>
      <c r="R839">
        <f t="shared" si="311"/>
        <v>4.4070772659463842</v>
      </c>
      <c r="S839" s="10">
        <f t="shared" si="304"/>
        <v>20.969881665946385</v>
      </c>
      <c r="T839" s="4">
        <f t="shared" si="312"/>
        <v>21.636000000000003</v>
      </c>
      <c r="U839" s="4">
        <f t="shared" si="313"/>
        <v>1.9200000000001438E-2</v>
      </c>
      <c r="V839" s="4">
        <f t="shared" si="305"/>
        <v>21.625</v>
      </c>
      <c r="W839" s="4">
        <f t="shared" si="306"/>
        <v>21.67</v>
      </c>
      <c r="X839" s="4">
        <f t="shared" si="307"/>
        <v>21.6</v>
      </c>
      <c r="Y839" s="4">
        <f t="shared" si="314"/>
        <v>7.0000000000000284E-2</v>
      </c>
      <c r="Z839" s="2">
        <f>ROW()</f>
        <v>839</v>
      </c>
      <c r="AA839" t="b">
        <f t="shared" si="315"/>
        <v>1</v>
      </c>
      <c r="AB839" s="4">
        <f t="shared" si="308"/>
        <v>21.62</v>
      </c>
      <c r="AC839" s="4" t="e">
        <f t="shared" si="316"/>
        <v>#N/A</v>
      </c>
      <c r="AD839" t="b">
        <f t="shared" si="317"/>
        <v>1</v>
      </c>
      <c r="AE839" s="2">
        <v>2</v>
      </c>
      <c r="AF839" s="4">
        <f t="shared" si="318"/>
        <v>-3.5000000000000142E-2</v>
      </c>
      <c r="AG839" s="4">
        <f t="shared" si="319"/>
        <v>3.5000000000000142E-2</v>
      </c>
      <c r="AH839" s="4">
        <f t="shared" si="324"/>
        <v>3.4166666666666679E-2</v>
      </c>
      <c r="AI839" s="4" t="e">
        <f t="shared" si="320"/>
        <v>#N/A</v>
      </c>
      <c r="AJ839" s="2" t="str">
        <f t="shared" si="321"/>
        <v>August</v>
      </c>
      <c r="AK839" s="2" t="str">
        <f t="shared" si="322"/>
        <v>06</v>
      </c>
      <c r="AL839" s="81">
        <f t="shared" si="323"/>
        <v>6.3092129629629632</v>
      </c>
      <c r="AM839" s="81">
        <f>IF(AJ839='1Month'!$A$3,AL839,NA())</f>
        <v>6.3092129629629632</v>
      </c>
    </row>
    <row r="840" spans="1:39">
      <c r="A840" s="76">
        <v>43318</v>
      </c>
      <c r="B840" s="67">
        <v>0.31268518518518518</v>
      </c>
      <c r="C840" s="77">
        <v>43318</v>
      </c>
      <c r="D840" s="67">
        <v>2.101851851851852E-2</v>
      </c>
      <c r="E840" s="68">
        <v>17</v>
      </c>
      <c r="F840" s="68">
        <v>4.9400000000000004</v>
      </c>
      <c r="G840" s="69">
        <v>21.74</v>
      </c>
      <c r="H840" s="69">
        <v>1</v>
      </c>
      <c r="I840" s="69">
        <v>-109.4</v>
      </c>
      <c r="J840" s="69">
        <v>-3.536</v>
      </c>
      <c r="K840" s="70">
        <v>33.4</v>
      </c>
      <c r="L840" s="4">
        <f t="shared" si="300"/>
        <v>21.63</v>
      </c>
      <c r="M840" s="80">
        <f t="shared" si="301"/>
        <v>43318.312685185185</v>
      </c>
      <c r="N840">
        <f t="shared" si="302"/>
        <v>2458336.5</v>
      </c>
      <c r="O840">
        <f t="shared" si="303"/>
        <v>7.5044444444444443</v>
      </c>
      <c r="P840">
        <f t="shared" si="309"/>
        <v>0.18594113620807665</v>
      </c>
      <c r="Q840">
        <f t="shared" si="310"/>
        <v>460.49063875838806</v>
      </c>
      <c r="R840">
        <f t="shared" si="311"/>
        <v>4.4906387583880587</v>
      </c>
      <c r="S840" s="10">
        <f t="shared" si="304"/>
        <v>21.05344315838806</v>
      </c>
      <c r="T840" s="4">
        <f t="shared" si="312"/>
        <v>21.65</v>
      </c>
      <c r="U840" s="4">
        <f t="shared" si="313"/>
        <v>2.0000000000000996E-2</v>
      </c>
      <c r="V840" s="4">
        <f t="shared" si="305"/>
        <v>21.64</v>
      </c>
      <c r="W840" s="4">
        <f t="shared" si="306"/>
        <v>21.68</v>
      </c>
      <c r="X840" s="4">
        <f t="shared" si="307"/>
        <v>21.61</v>
      </c>
      <c r="Y840" s="4">
        <f t="shared" si="314"/>
        <v>7.0000000000000284E-2</v>
      </c>
      <c r="Z840" s="2">
        <f>ROW()</f>
        <v>840</v>
      </c>
      <c r="AA840" t="b">
        <f t="shared" si="315"/>
        <v>1</v>
      </c>
      <c r="AB840" s="4">
        <f t="shared" si="308"/>
        <v>21.63</v>
      </c>
      <c r="AC840" s="4" t="e">
        <f t="shared" si="316"/>
        <v>#N/A</v>
      </c>
      <c r="AD840" t="b">
        <f t="shared" si="317"/>
        <v>1</v>
      </c>
      <c r="AE840" s="2">
        <v>2</v>
      </c>
      <c r="AF840" s="4">
        <f t="shared" si="318"/>
        <v>-3.5000000000000142E-2</v>
      </c>
      <c r="AG840" s="4">
        <f t="shared" si="319"/>
        <v>3.5000000000000142E-2</v>
      </c>
      <c r="AH840" s="4">
        <f t="shared" si="324"/>
        <v>2.8333333333333616E-2</v>
      </c>
      <c r="AI840" s="4" t="e">
        <f t="shared" si="320"/>
        <v>#N/A</v>
      </c>
      <c r="AJ840" s="2" t="str">
        <f t="shared" si="321"/>
        <v>August</v>
      </c>
      <c r="AK840" s="2" t="str">
        <f t="shared" si="322"/>
        <v>06</v>
      </c>
      <c r="AL840" s="81">
        <f t="shared" si="323"/>
        <v>6.3126851851851855</v>
      </c>
      <c r="AM840" s="81">
        <f>IF(AJ840='1Month'!$A$3,AL840,NA())</f>
        <v>6.3126851851851855</v>
      </c>
    </row>
    <row r="841" spans="1:39">
      <c r="A841" s="76">
        <v>43318</v>
      </c>
      <c r="B841" s="67">
        <v>0.31616898148148148</v>
      </c>
      <c r="C841" s="77">
        <v>43318</v>
      </c>
      <c r="D841" s="67">
        <v>2.4502314814814814E-2</v>
      </c>
      <c r="E841" s="68">
        <v>16.7</v>
      </c>
      <c r="F841" s="68">
        <v>4.9400000000000004</v>
      </c>
      <c r="G841" s="69">
        <v>21.76</v>
      </c>
      <c r="H841" s="69">
        <v>1</v>
      </c>
      <c r="I841" s="69">
        <v>-109.5</v>
      </c>
      <c r="J841" s="69">
        <v>-2.6179999999999999</v>
      </c>
      <c r="K841" s="70">
        <v>33.299999999999997</v>
      </c>
      <c r="L841" s="4">
        <f t="shared" si="300"/>
        <v>21.650000000000002</v>
      </c>
      <c r="M841" s="80">
        <f t="shared" si="301"/>
        <v>43318.316168981481</v>
      </c>
      <c r="N841">
        <f t="shared" si="302"/>
        <v>2458336.5</v>
      </c>
      <c r="O841">
        <f t="shared" si="303"/>
        <v>7.588055555555556</v>
      </c>
      <c r="P841">
        <f t="shared" si="309"/>
        <v>0.18594113620807665</v>
      </c>
      <c r="Q841">
        <f t="shared" si="310"/>
        <v>460.57447878913786</v>
      </c>
      <c r="R841">
        <f t="shared" si="311"/>
        <v>4.5744787891378564</v>
      </c>
      <c r="S841" s="10">
        <f t="shared" si="304"/>
        <v>21.137283189137857</v>
      </c>
      <c r="T841" s="4">
        <f t="shared" si="312"/>
        <v>21.661999999999999</v>
      </c>
      <c r="U841" s="4">
        <f t="shared" si="313"/>
        <v>1.7600000000000192E-2</v>
      </c>
      <c r="V841" s="4">
        <f t="shared" si="305"/>
        <v>21.660000000000004</v>
      </c>
      <c r="W841" s="4">
        <f t="shared" si="306"/>
        <v>21.68</v>
      </c>
      <c r="X841" s="4">
        <f t="shared" si="307"/>
        <v>21.62</v>
      </c>
      <c r="Y841" s="4">
        <f t="shared" si="314"/>
        <v>5.9999999999998721E-2</v>
      </c>
      <c r="Z841" s="2">
        <f>ROW()</f>
        <v>841</v>
      </c>
      <c r="AA841" t="b">
        <f t="shared" si="315"/>
        <v>1</v>
      </c>
      <c r="AB841" s="4">
        <f t="shared" si="308"/>
        <v>21.650000000000002</v>
      </c>
      <c r="AC841" s="4" t="e">
        <f t="shared" si="316"/>
        <v>#N/A</v>
      </c>
      <c r="AD841" t="b">
        <f t="shared" si="317"/>
        <v>1</v>
      </c>
      <c r="AE841" s="2">
        <v>2</v>
      </c>
      <c r="AF841" s="4">
        <f t="shared" si="318"/>
        <v>-2.9999999999999361E-2</v>
      </c>
      <c r="AG841" s="4">
        <f t="shared" si="319"/>
        <v>2.9999999999999361E-2</v>
      </c>
      <c r="AH841" s="4">
        <f t="shared" si="324"/>
        <v>2.5000000000000355E-2</v>
      </c>
      <c r="AI841" s="4" t="e">
        <f t="shared" si="320"/>
        <v>#N/A</v>
      </c>
      <c r="AJ841" s="2" t="str">
        <f t="shared" si="321"/>
        <v>August</v>
      </c>
      <c r="AK841" s="2" t="str">
        <f t="shared" si="322"/>
        <v>06</v>
      </c>
      <c r="AL841" s="81">
        <f t="shared" si="323"/>
        <v>6.3161689814814812</v>
      </c>
      <c r="AM841" s="81">
        <f>IF(AJ841='1Month'!$A$3,AL841,NA())</f>
        <v>6.3161689814814812</v>
      </c>
    </row>
    <row r="842" spans="1:39">
      <c r="A842" s="76">
        <v>43318</v>
      </c>
      <c r="B842" s="67">
        <v>0.31964120370370369</v>
      </c>
      <c r="C842" s="77">
        <v>43318</v>
      </c>
      <c r="D842" s="67">
        <v>2.7974537037037034E-2</v>
      </c>
      <c r="E842" s="68">
        <v>16.7</v>
      </c>
      <c r="F842" s="68">
        <v>4.9400000000000004</v>
      </c>
      <c r="G842" s="69">
        <v>21.78</v>
      </c>
      <c r="H842" s="69">
        <v>1</v>
      </c>
      <c r="I842" s="69">
        <v>-109.5</v>
      </c>
      <c r="J842" s="69">
        <v>-1.698</v>
      </c>
      <c r="K842" s="70">
        <v>33.299999999999997</v>
      </c>
      <c r="L842" s="4">
        <f t="shared" si="300"/>
        <v>21.67</v>
      </c>
      <c r="M842" s="80">
        <f t="shared" si="301"/>
        <v>43318.319641203707</v>
      </c>
      <c r="N842">
        <f t="shared" si="302"/>
        <v>2458336.5</v>
      </c>
      <c r="O842">
        <f t="shared" si="303"/>
        <v>7.6713888888888881</v>
      </c>
      <c r="P842">
        <f t="shared" si="309"/>
        <v>0.18594113620807665</v>
      </c>
      <c r="Q842">
        <f t="shared" si="310"/>
        <v>460.65804028157953</v>
      </c>
      <c r="R842">
        <f t="shared" si="311"/>
        <v>4.658040281579531</v>
      </c>
      <c r="S842" s="10">
        <f t="shared" si="304"/>
        <v>21.220844681579532</v>
      </c>
      <c r="T842" s="4">
        <f t="shared" si="312"/>
        <v>21.666000000000004</v>
      </c>
      <c r="U842" s="4">
        <f t="shared" si="313"/>
        <v>1.279999999999859E-2</v>
      </c>
      <c r="V842" s="4">
        <f t="shared" si="305"/>
        <v>21.660000000000004</v>
      </c>
      <c r="W842" s="4">
        <f t="shared" si="306"/>
        <v>21.68</v>
      </c>
      <c r="X842" s="4">
        <f t="shared" si="307"/>
        <v>21.63</v>
      </c>
      <c r="Y842" s="4">
        <f t="shared" si="314"/>
        <v>5.0000000000000711E-2</v>
      </c>
      <c r="Z842" s="2">
        <f>ROW()</f>
        <v>842</v>
      </c>
      <c r="AA842" t="b">
        <f t="shared" si="315"/>
        <v>1</v>
      </c>
      <c r="AB842" s="4">
        <f t="shared" si="308"/>
        <v>21.67</v>
      </c>
      <c r="AC842" s="4" t="e">
        <f t="shared" si="316"/>
        <v>#N/A</v>
      </c>
      <c r="AD842" t="b">
        <f t="shared" si="317"/>
        <v>1</v>
      </c>
      <c r="AE842" s="2">
        <v>2</v>
      </c>
      <c r="AF842" s="4">
        <f t="shared" si="318"/>
        <v>-2.5000000000000355E-2</v>
      </c>
      <c r="AG842" s="4">
        <f t="shared" si="319"/>
        <v>2.5000000000000355E-2</v>
      </c>
      <c r="AH842" s="4">
        <f t="shared" si="324"/>
        <v>2.4166666666666892E-2</v>
      </c>
      <c r="AI842" s="4" t="e">
        <f t="shared" si="320"/>
        <v>#N/A</v>
      </c>
      <c r="AJ842" s="2" t="str">
        <f t="shared" si="321"/>
        <v>August</v>
      </c>
      <c r="AK842" s="2" t="str">
        <f t="shared" si="322"/>
        <v>06</v>
      </c>
      <c r="AL842" s="81">
        <f t="shared" si="323"/>
        <v>6.3196412037037035</v>
      </c>
      <c r="AM842" s="81">
        <f>IF(AJ842='1Month'!$A$3,AL842,NA())</f>
        <v>6.3196412037037035</v>
      </c>
    </row>
    <row r="843" spans="1:39">
      <c r="A843" s="76">
        <v>43318</v>
      </c>
      <c r="B843" s="67">
        <v>0.3231134259259259</v>
      </c>
      <c r="C843" s="77">
        <v>43318</v>
      </c>
      <c r="D843" s="67">
        <v>3.1446759259259258E-2</v>
      </c>
      <c r="E843" s="68">
        <v>16.399999999999999</v>
      </c>
      <c r="F843" s="68">
        <v>4.9400000000000004</v>
      </c>
      <c r="G843" s="69">
        <v>21.79</v>
      </c>
      <c r="H843" s="69">
        <v>1</v>
      </c>
      <c r="I843" s="69">
        <v>-109.6</v>
      </c>
      <c r="J843" s="69">
        <v>-0.77400000000000002</v>
      </c>
      <c r="K843" s="70">
        <v>33.200000000000003</v>
      </c>
      <c r="L843" s="4">
        <f t="shared" si="300"/>
        <v>21.68</v>
      </c>
      <c r="M843" s="80">
        <f t="shared" si="301"/>
        <v>43318.323113425926</v>
      </c>
      <c r="N843">
        <f t="shared" si="302"/>
        <v>2458336.5</v>
      </c>
      <c r="O843">
        <f t="shared" si="303"/>
        <v>7.7547222222222221</v>
      </c>
      <c r="P843">
        <f t="shared" si="309"/>
        <v>0.18594113620807665</v>
      </c>
      <c r="Q843">
        <f t="shared" si="310"/>
        <v>460.74160177402121</v>
      </c>
      <c r="R843">
        <f t="shared" si="311"/>
        <v>4.7416017740212055</v>
      </c>
      <c r="S843" s="10">
        <f t="shared" si="304"/>
        <v>21.304406174021207</v>
      </c>
      <c r="T843" s="4">
        <f t="shared" si="312"/>
        <v>21.664000000000001</v>
      </c>
      <c r="U843" s="4">
        <f t="shared" si="313"/>
        <v>1.5199999999999391E-2</v>
      </c>
      <c r="V843" s="4">
        <f t="shared" si="305"/>
        <v>21.660000000000004</v>
      </c>
      <c r="W843" s="4">
        <f t="shared" si="306"/>
        <v>21.68</v>
      </c>
      <c r="X843" s="4">
        <f t="shared" si="307"/>
        <v>21.64</v>
      </c>
      <c r="Y843" s="4">
        <f t="shared" si="314"/>
        <v>3.9999999999999147E-2</v>
      </c>
      <c r="Z843" s="2">
        <f>ROW()</f>
        <v>843</v>
      </c>
      <c r="AA843" t="b">
        <f t="shared" si="315"/>
        <v>1</v>
      </c>
      <c r="AB843" s="4">
        <f t="shared" si="308"/>
        <v>21.68</v>
      </c>
      <c r="AC843" s="4" t="e">
        <f t="shared" si="316"/>
        <v>#N/A</v>
      </c>
      <c r="AD843" t="b">
        <f t="shared" si="317"/>
        <v>1</v>
      </c>
      <c r="AE843" s="2">
        <v>2</v>
      </c>
      <c r="AF843" s="4">
        <f t="shared" si="318"/>
        <v>-1.9999999999999574E-2</v>
      </c>
      <c r="AG843" s="4">
        <f t="shared" si="319"/>
        <v>1.9999999999999574E-2</v>
      </c>
      <c r="AH843" s="4">
        <f t="shared" si="324"/>
        <v>2.5833333333333524E-2</v>
      </c>
      <c r="AI843" s="4" t="e">
        <f t="shared" si="320"/>
        <v>#N/A</v>
      </c>
      <c r="AJ843" s="2" t="str">
        <f t="shared" si="321"/>
        <v>August</v>
      </c>
      <c r="AK843" s="2" t="str">
        <f t="shared" si="322"/>
        <v>06</v>
      </c>
      <c r="AL843" s="81">
        <f t="shared" si="323"/>
        <v>6.3231134259259258</v>
      </c>
      <c r="AM843" s="81">
        <f>IF(AJ843='1Month'!$A$3,AL843,NA())</f>
        <v>6.3231134259259258</v>
      </c>
    </row>
    <row r="844" spans="1:39">
      <c r="A844" s="76">
        <v>43318</v>
      </c>
      <c r="B844" s="67">
        <v>0.32658564814814817</v>
      </c>
      <c r="C844" s="77">
        <v>43318</v>
      </c>
      <c r="D844" s="67">
        <v>3.4918981481481481E-2</v>
      </c>
      <c r="E844" s="68">
        <v>16.100000000000001</v>
      </c>
      <c r="F844" s="68">
        <v>4.9400000000000004</v>
      </c>
      <c r="G844" s="69">
        <v>21.79</v>
      </c>
      <c r="H844" s="69">
        <v>1</v>
      </c>
      <c r="I844" s="69">
        <v>-109.6</v>
      </c>
      <c r="J844" s="69">
        <v>0.154</v>
      </c>
      <c r="K844" s="70">
        <v>33.200000000000003</v>
      </c>
      <c r="L844" s="4">
        <f t="shared" si="300"/>
        <v>21.68</v>
      </c>
      <c r="M844" s="80">
        <f t="shared" si="301"/>
        <v>43318.326585648145</v>
      </c>
      <c r="N844">
        <f t="shared" si="302"/>
        <v>2458336.5</v>
      </c>
      <c r="O844">
        <f t="shared" si="303"/>
        <v>7.838055555555556</v>
      </c>
      <c r="P844">
        <f t="shared" si="309"/>
        <v>0.18594113620807665</v>
      </c>
      <c r="Q844">
        <f t="shared" si="310"/>
        <v>460.82516326646288</v>
      </c>
      <c r="R844">
        <f t="shared" si="311"/>
        <v>4.8251632664628801</v>
      </c>
      <c r="S844" s="10">
        <f t="shared" si="304"/>
        <v>21.387967666462881</v>
      </c>
      <c r="T844" s="4">
        <f t="shared" si="312"/>
        <v>21.654000000000003</v>
      </c>
      <c r="U844" s="4">
        <f t="shared" si="313"/>
        <v>2.0799999999999839E-2</v>
      </c>
      <c r="V844" s="4">
        <f t="shared" si="305"/>
        <v>21.660000000000004</v>
      </c>
      <c r="W844" s="4">
        <f t="shared" si="306"/>
        <v>21.68</v>
      </c>
      <c r="X844" s="4">
        <f t="shared" si="307"/>
        <v>21.62</v>
      </c>
      <c r="Y844" s="4">
        <f t="shared" si="314"/>
        <v>5.9999999999998721E-2</v>
      </c>
      <c r="Z844" s="2">
        <f>ROW()</f>
        <v>844</v>
      </c>
      <c r="AA844" t="b">
        <f t="shared" si="315"/>
        <v>1</v>
      </c>
      <c r="AB844" s="4">
        <f t="shared" si="308"/>
        <v>21.68</v>
      </c>
      <c r="AC844" s="4" t="e">
        <f t="shared" si="316"/>
        <v>#N/A</v>
      </c>
      <c r="AD844" t="b">
        <f t="shared" si="317"/>
        <v>1</v>
      </c>
      <c r="AE844" s="2">
        <v>2</v>
      </c>
      <c r="AF844" s="4">
        <f t="shared" si="318"/>
        <v>-2.9999999999999361E-2</v>
      </c>
      <c r="AG844" s="4">
        <f t="shared" si="319"/>
        <v>2.9999999999999361E-2</v>
      </c>
      <c r="AH844" s="4">
        <f t="shared" si="324"/>
        <v>2.9999999999999954E-2</v>
      </c>
      <c r="AI844" s="4" t="e">
        <f t="shared" si="320"/>
        <v>#N/A</v>
      </c>
      <c r="AJ844" s="2" t="str">
        <f t="shared" si="321"/>
        <v>August</v>
      </c>
      <c r="AK844" s="2" t="str">
        <f t="shared" si="322"/>
        <v>06</v>
      </c>
      <c r="AL844" s="81">
        <f t="shared" si="323"/>
        <v>6.3265856481481482</v>
      </c>
      <c r="AM844" s="81">
        <f>IF(AJ844='1Month'!$A$3,AL844,NA())</f>
        <v>6.3265856481481482</v>
      </c>
    </row>
    <row r="845" spans="1:39">
      <c r="A845" s="76">
        <v>43318</v>
      </c>
      <c r="B845" s="67">
        <v>0.33004629629629628</v>
      </c>
      <c r="C845" s="77">
        <v>43318</v>
      </c>
      <c r="D845" s="67">
        <v>3.8379629629629632E-2</v>
      </c>
      <c r="E845" s="68">
        <v>15.7</v>
      </c>
      <c r="F845" s="68">
        <v>4.9400000000000004</v>
      </c>
      <c r="G845" s="69">
        <v>21.76</v>
      </c>
      <c r="H845" s="69">
        <v>1</v>
      </c>
      <c r="I845" s="69">
        <v>-109.7</v>
      </c>
      <c r="J845" s="69">
        <v>1.083</v>
      </c>
      <c r="K845" s="70">
        <v>33.200000000000003</v>
      </c>
      <c r="L845" s="4">
        <f t="shared" ref="L845:L908" si="325">G845-$AB$8</f>
        <v>21.650000000000002</v>
      </c>
      <c r="M845" s="80">
        <f t="shared" ref="M845:M907" si="326">A845+B845</f>
        <v>43318.330046296294</v>
      </c>
      <c r="N845">
        <f t="shared" ref="N845:N907" si="327">A845+2415018.5</f>
        <v>2458336.5</v>
      </c>
      <c r="O845">
        <f t="shared" ref="O845:O907" si="328">(B845-INT(B845))*24</f>
        <v>7.9211111111111112</v>
      </c>
      <c r="P845">
        <f t="shared" si="309"/>
        <v>0.18594113620807665</v>
      </c>
      <c r="Q845">
        <f t="shared" si="310"/>
        <v>460.90844622059637</v>
      </c>
      <c r="R845">
        <f t="shared" si="311"/>
        <v>4.9084462205963746</v>
      </c>
      <c r="S845" s="10">
        <f t="shared" ref="S845:S908" si="329">IF(R845+($AB$6/15)&gt;=0,(R845+($AB$6/15)),(R845+($AB$6/15)+24))</f>
        <v>21.471250620596376</v>
      </c>
      <c r="T845" s="4">
        <f t="shared" si="312"/>
        <v>21.637999999999998</v>
      </c>
      <c r="U845" s="4">
        <f t="shared" si="313"/>
        <v>2.2400000000000374E-2</v>
      </c>
      <c r="V845" s="4">
        <f t="shared" ref="V845:V890" si="330">MEDIAN(L843:L848)</f>
        <v>21.645000000000003</v>
      </c>
      <c r="W845" s="4">
        <f t="shared" ref="W845:W890" si="331">MAX(L843:L848)</f>
        <v>21.68</v>
      </c>
      <c r="X845" s="4">
        <f t="shared" ref="X845:X890" si="332">MIN(L843:L848)</f>
        <v>21.6</v>
      </c>
      <c r="Y845" s="4">
        <f t="shared" si="314"/>
        <v>7.9999999999998295E-2</v>
      </c>
      <c r="Z845" s="2">
        <f>ROW()</f>
        <v>845</v>
      </c>
      <c r="AA845" t="b">
        <f t="shared" si="315"/>
        <v>1</v>
      </c>
      <c r="AB845" s="4">
        <f t="shared" ref="AB845:AB908" si="333">IF(AA845,L845,NA())</f>
        <v>21.650000000000002</v>
      </c>
      <c r="AC845" s="4" t="e">
        <f t="shared" si="316"/>
        <v>#N/A</v>
      </c>
      <c r="AD845" t="b">
        <f t="shared" si="317"/>
        <v>1</v>
      </c>
      <c r="AE845" s="2">
        <v>2</v>
      </c>
      <c r="AF845" s="4">
        <f t="shared" si="318"/>
        <v>-3.9999999999999147E-2</v>
      </c>
      <c r="AG845" s="4">
        <f t="shared" si="319"/>
        <v>3.9999999999999147E-2</v>
      </c>
      <c r="AH845" s="4">
        <f t="shared" si="324"/>
        <v>3.7499999999999346E-2</v>
      </c>
      <c r="AI845" s="4" t="e">
        <f t="shared" si="320"/>
        <v>#N/A</v>
      </c>
      <c r="AJ845" s="2" t="str">
        <f t="shared" si="321"/>
        <v>August</v>
      </c>
      <c r="AK845" s="2" t="str">
        <f t="shared" si="322"/>
        <v>06</v>
      </c>
      <c r="AL845" s="81">
        <f t="shared" si="323"/>
        <v>6.3300462962962962</v>
      </c>
      <c r="AM845" s="81">
        <f>IF(AJ845='1Month'!$A$3,AL845,NA())</f>
        <v>6.3300462962962962</v>
      </c>
    </row>
    <row r="846" spans="1:39">
      <c r="A846" s="76">
        <v>43318</v>
      </c>
      <c r="B846" s="67">
        <v>0.33351851851851855</v>
      </c>
      <c r="C846" s="77">
        <v>43318</v>
      </c>
      <c r="D846" s="67">
        <v>4.1851851851851855E-2</v>
      </c>
      <c r="E846" s="68">
        <v>15.4</v>
      </c>
      <c r="F846" s="68">
        <v>4.9400000000000004</v>
      </c>
      <c r="G846" s="69">
        <v>21.75</v>
      </c>
      <c r="H846" s="69">
        <v>1</v>
      </c>
      <c r="I846" s="69">
        <v>-109.7</v>
      </c>
      <c r="J846" s="69">
        <v>2.0190000000000001</v>
      </c>
      <c r="K846" s="70">
        <v>33.1</v>
      </c>
      <c r="L846" s="4">
        <f t="shared" si="325"/>
        <v>21.64</v>
      </c>
      <c r="M846" s="80">
        <f t="shared" si="326"/>
        <v>43318.333518518521</v>
      </c>
      <c r="N846">
        <f t="shared" si="327"/>
        <v>2458336.5</v>
      </c>
      <c r="O846">
        <f t="shared" si="328"/>
        <v>8.0044444444444451</v>
      </c>
      <c r="P846">
        <f t="shared" ref="P846:P890" si="334">(N846-2451545)/36525</f>
        <v>0.18594113620807665</v>
      </c>
      <c r="Q846">
        <f t="shared" ref="Q846:Q890" si="335">6.697374558+(2400.051336*P846)+(0.000025862*(P846^2))+(O846*1.0027379093)</f>
        <v>460.99200771303805</v>
      </c>
      <c r="R846">
        <f t="shared" ref="R846:R890" si="336">ABS(Q846)-(INT(ABS(Q846)/24)*24)</f>
        <v>4.9920077130380491</v>
      </c>
      <c r="S846" s="10">
        <f t="shared" si="329"/>
        <v>21.55481211303805</v>
      </c>
      <c r="T846" s="4">
        <f t="shared" ref="T846:T909" si="337">AVERAGE(L845:L849)</f>
        <v>21.618000000000002</v>
      </c>
      <c r="U846" s="4">
        <f t="shared" ref="U846:U909" si="338">AVEDEV(L845:L849)</f>
        <v>2.2399999999999663E-2</v>
      </c>
      <c r="V846" s="4">
        <f t="shared" si="330"/>
        <v>21.630000000000003</v>
      </c>
      <c r="W846" s="4">
        <f t="shared" si="331"/>
        <v>21.68</v>
      </c>
      <c r="X846" s="4">
        <f t="shared" si="332"/>
        <v>21.580000000000002</v>
      </c>
      <c r="Y846" s="4">
        <f t="shared" ref="Y846:Y890" si="339">W846-X846</f>
        <v>9.9999999999997868E-2</v>
      </c>
      <c r="Z846" s="2">
        <f>ROW()</f>
        <v>846</v>
      </c>
      <c r="AA846" t="b">
        <f t="shared" ref="AA846:AA909" si="340">J846&gt;$AB$5</f>
        <v>1</v>
      </c>
      <c r="AB846" s="4">
        <f t="shared" si="333"/>
        <v>21.64</v>
      </c>
      <c r="AC846" s="4" t="e">
        <f t="shared" ref="AC846:AC909" si="341">IF(D846&lt;0.001,K846/100,NA())</f>
        <v>#N/A</v>
      </c>
      <c r="AD846" t="b">
        <f t="shared" ref="AD846:AD909" si="342">OR(AA844:AA849)</f>
        <v>1</v>
      </c>
      <c r="AE846" s="2">
        <v>2</v>
      </c>
      <c r="AF846" s="4">
        <f t="shared" ref="AF846:AF909" si="343">-Y846/2</f>
        <v>-4.9999999999998934E-2</v>
      </c>
      <c r="AG846" s="4">
        <f t="shared" ref="AG846:AG909" si="344">Y846/2</f>
        <v>4.9999999999998934E-2</v>
      </c>
      <c r="AH846" s="4">
        <f t="shared" si="324"/>
        <v>4.5555555555554982E-2</v>
      </c>
      <c r="AI846" s="4" t="e">
        <f t="shared" ref="AI846:AI909" si="345">IF(D846&lt;0.001,0.1,NA())</f>
        <v>#N/A</v>
      </c>
      <c r="AJ846" s="2" t="str">
        <f t="shared" ref="AJ846:AJ909" si="346">TEXT(A846,"mmmm")</f>
        <v>August</v>
      </c>
      <c r="AK846" s="2" t="str">
        <f t="shared" ref="AK846:AK909" si="347">TEXT(A846,"dd")</f>
        <v>06</v>
      </c>
      <c r="AL846" s="81">
        <f t="shared" ref="AL846:AL909" si="348">AK846+B846</f>
        <v>6.3335185185185185</v>
      </c>
      <c r="AM846" s="81">
        <f>IF(AJ846='1Month'!$A$3,AL846,NA())</f>
        <v>6.3335185185185185</v>
      </c>
    </row>
    <row r="847" spans="1:39">
      <c r="A847" s="76">
        <v>43318</v>
      </c>
      <c r="B847" s="67">
        <v>0.3369907407407407</v>
      </c>
      <c r="C847" s="77">
        <v>43318</v>
      </c>
      <c r="D847" s="67">
        <v>4.5324074074074072E-2</v>
      </c>
      <c r="E847" s="68">
        <v>15.4</v>
      </c>
      <c r="F847" s="68">
        <v>4.9400000000000004</v>
      </c>
      <c r="G847" s="69">
        <v>21.73</v>
      </c>
      <c r="H847" s="69">
        <v>1</v>
      </c>
      <c r="I847" s="69">
        <v>-109.8</v>
      </c>
      <c r="J847" s="69">
        <v>2.9590000000000001</v>
      </c>
      <c r="K847" s="70">
        <v>33.1</v>
      </c>
      <c r="L847" s="4">
        <f t="shared" si="325"/>
        <v>21.62</v>
      </c>
      <c r="M847" s="80">
        <f t="shared" si="326"/>
        <v>43318.33699074074</v>
      </c>
      <c r="N847">
        <f t="shared" si="327"/>
        <v>2458336.5</v>
      </c>
      <c r="O847">
        <f t="shared" si="328"/>
        <v>8.0877777777777773</v>
      </c>
      <c r="P847">
        <f t="shared" si="334"/>
        <v>0.18594113620807665</v>
      </c>
      <c r="Q847">
        <f t="shared" si="335"/>
        <v>461.07556920547972</v>
      </c>
      <c r="R847">
        <f t="shared" si="336"/>
        <v>5.0755692054797237</v>
      </c>
      <c r="S847" s="10">
        <f t="shared" si="329"/>
        <v>21.638373605479725</v>
      </c>
      <c r="T847" s="4">
        <f t="shared" si="337"/>
        <v>21.6</v>
      </c>
      <c r="U847" s="4">
        <f t="shared" si="338"/>
        <v>2.3999999999999487E-2</v>
      </c>
      <c r="V847" s="4">
        <f t="shared" si="330"/>
        <v>21.61</v>
      </c>
      <c r="W847" s="4">
        <f t="shared" si="331"/>
        <v>21.650000000000002</v>
      </c>
      <c r="X847" s="4">
        <f t="shared" si="332"/>
        <v>21.560000000000002</v>
      </c>
      <c r="Y847" s="4">
        <f t="shared" si="339"/>
        <v>8.9999999999999858E-2</v>
      </c>
      <c r="Z847" s="2">
        <f>ROW()</f>
        <v>847</v>
      </c>
      <c r="AA847" t="b">
        <f t="shared" si="340"/>
        <v>1</v>
      </c>
      <c r="AB847" s="4">
        <f t="shared" si="333"/>
        <v>21.62</v>
      </c>
      <c r="AC847" s="4" t="e">
        <f t="shared" si="341"/>
        <v>#N/A</v>
      </c>
      <c r="AD847" t="b">
        <f t="shared" si="342"/>
        <v>1</v>
      </c>
      <c r="AE847" s="2">
        <v>2</v>
      </c>
      <c r="AF847" s="4">
        <f t="shared" si="343"/>
        <v>-4.4999999999999929E-2</v>
      </c>
      <c r="AG847" s="4">
        <f t="shared" si="344"/>
        <v>4.4999999999999929E-2</v>
      </c>
      <c r="AH847" s="4">
        <f t="shared" si="324"/>
        <v>5.1666666666666451E-2</v>
      </c>
      <c r="AI847" s="4" t="e">
        <f t="shared" si="345"/>
        <v>#N/A</v>
      </c>
      <c r="AJ847" s="2" t="str">
        <f t="shared" si="346"/>
        <v>August</v>
      </c>
      <c r="AK847" s="2" t="str">
        <f t="shared" si="347"/>
        <v>06</v>
      </c>
      <c r="AL847" s="81">
        <f t="shared" si="348"/>
        <v>6.3369907407407409</v>
      </c>
      <c r="AM847" s="81">
        <f>IF(AJ847='1Month'!$A$3,AL847,NA())</f>
        <v>6.3369907407407409</v>
      </c>
    </row>
    <row r="848" spans="1:39">
      <c r="A848" s="76">
        <v>43318</v>
      </c>
      <c r="B848" s="67">
        <v>0.34045138888888887</v>
      </c>
      <c r="C848" s="77">
        <v>43318</v>
      </c>
      <c r="D848" s="67">
        <v>4.8784722222222222E-2</v>
      </c>
      <c r="E848" s="68">
        <v>15.1</v>
      </c>
      <c r="F848" s="68">
        <v>4.9400000000000004</v>
      </c>
      <c r="G848" s="69">
        <v>21.71</v>
      </c>
      <c r="H848" s="69">
        <v>1</v>
      </c>
      <c r="I848" s="69">
        <v>-109.8</v>
      </c>
      <c r="J848" s="69">
        <v>3.899</v>
      </c>
      <c r="K848" s="70">
        <v>33.1</v>
      </c>
      <c r="L848" s="4">
        <f t="shared" si="325"/>
        <v>21.6</v>
      </c>
      <c r="M848" s="80">
        <f t="shared" si="326"/>
        <v>43318.340451388889</v>
      </c>
      <c r="N848">
        <f t="shared" si="327"/>
        <v>2458336.5</v>
      </c>
      <c r="O848">
        <f t="shared" si="328"/>
        <v>8.1708333333333325</v>
      </c>
      <c r="P848">
        <f t="shared" si="334"/>
        <v>0.18594113620807665</v>
      </c>
      <c r="Q848">
        <f t="shared" si="335"/>
        <v>461.15885215961328</v>
      </c>
      <c r="R848">
        <f t="shared" si="336"/>
        <v>5.158852159613275</v>
      </c>
      <c r="S848" s="10">
        <f t="shared" si="329"/>
        <v>21.721656559613276</v>
      </c>
      <c r="T848" s="4">
        <f t="shared" si="337"/>
        <v>21.580000000000002</v>
      </c>
      <c r="U848" s="4">
        <f t="shared" si="338"/>
        <v>2.4000000000000198E-2</v>
      </c>
      <c r="V848" s="4">
        <f t="shared" si="330"/>
        <v>21.590000000000003</v>
      </c>
      <c r="W848" s="4">
        <f t="shared" si="331"/>
        <v>21.64</v>
      </c>
      <c r="X848" s="4">
        <f t="shared" si="332"/>
        <v>21.54</v>
      </c>
      <c r="Y848" s="4">
        <f t="shared" si="339"/>
        <v>0.10000000000000142</v>
      </c>
      <c r="Z848" s="2">
        <f>ROW()</f>
        <v>848</v>
      </c>
      <c r="AA848" t="b">
        <f t="shared" si="340"/>
        <v>1</v>
      </c>
      <c r="AB848" s="4">
        <f t="shared" si="333"/>
        <v>21.6</v>
      </c>
      <c r="AC848" s="4" t="e">
        <f t="shared" si="341"/>
        <v>#N/A</v>
      </c>
      <c r="AD848" t="b">
        <f t="shared" si="342"/>
        <v>1</v>
      </c>
      <c r="AE848" s="2">
        <v>2</v>
      </c>
      <c r="AF848" s="4">
        <f t="shared" si="343"/>
        <v>-5.0000000000000711E-2</v>
      </c>
      <c r="AG848" s="4">
        <f t="shared" si="344"/>
        <v>5.0000000000000711E-2</v>
      </c>
      <c r="AH848" s="4">
        <f t="shared" si="324"/>
        <v>5.3333333333333087E-2</v>
      </c>
      <c r="AI848" s="4" t="e">
        <f t="shared" si="345"/>
        <v>#N/A</v>
      </c>
      <c r="AJ848" s="2" t="str">
        <f t="shared" si="346"/>
        <v>August</v>
      </c>
      <c r="AK848" s="2" t="str">
        <f t="shared" si="347"/>
        <v>06</v>
      </c>
      <c r="AL848" s="81">
        <f t="shared" si="348"/>
        <v>6.3404513888888889</v>
      </c>
      <c r="AM848" s="81">
        <f>IF(AJ848='1Month'!$A$3,AL848,NA())</f>
        <v>6.3404513888888889</v>
      </c>
    </row>
    <row r="849" spans="1:39">
      <c r="A849" s="76">
        <v>43318</v>
      </c>
      <c r="B849" s="67">
        <v>0.34392361111111108</v>
      </c>
      <c r="C849" s="77">
        <v>43318</v>
      </c>
      <c r="D849" s="67">
        <v>5.2256944444444446E-2</v>
      </c>
      <c r="E849" s="68">
        <v>14.8</v>
      </c>
      <c r="F849" s="68">
        <v>4.9400000000000004</v>
      </c>
      <c r="G849" s="69">
        <v>21.69</v>
      </c>
      <c r="H849" s="69">
        <v>1</v>
      </c>
      <c r="I849" s="69">
        <v>-109.9</v>
      </c>
      <c r="J849" s="69">
        <v>4.8449999999999998</v>
      </c>
      <c r="K849" s="70">
        <v>33</v>
      </c>
      <c r="L849" s="4">
        <f t="shared" si="325"/>
        <v>21.580000000000002</v>
      </c>
      <c r="M849" s="80">
        <f t="shared" si="326"/>
        <v>43318.343923611108</v>
      </c>
      <c r="N849">
        <f t="shared" si="327"/>
        <v>2458336.5</v>
      </c>
      <c r="O849">
        <f t="shared" si="328"/>
        <v>8.2541666666666664</v>
      </c>
      <c r="P849">
        <f t="shared" si="334"/>
        <v>0.18594113620807665</v>
      </c>
      <c r="Q849">
        <f t="shared" si="335"/>
        <v>461.24241365205489</v>
      </c>
      <c r="R849">
        <f t="shared" si="336"/>
        <v>5.2424136520548927</v>
      </c>
      <c r="S849" s="10">
        <f t="shared" si="329"/>
        <v>21.805218052054894</v>
      </c>
      <c r="T849" s="4">
        <f t="shared" si="337"/>
        <v>21.562000000000001</v>
      </c>
      <c r="U849" s="4">
        <f t="shared" si="338"/>
        <v>2.2400000000000374E-2</v>
      </c>
      <c r="V849" s="4">
        <f t="shared" si="330"/>
        <v>21.57</v>
      </c>
      <c r="W849" s="4">
        <f t="shared" si="331"/>
        <v>21.62</v>
      </c>
      <c r="X849" s="4">
        <f t="shared" si="332"/>
        <v>21.53</v>
      </c>
      <c r="Y849" s="4">
        <f t="shared" si="339"/>
        <v>8.9999999999999858E-2</v>
      </c>
      <c r="Z849" s="2">
        <f>ROW()</f>
        <v>849</v>
      </c>
      <c r="AA849" t="b">
        <f t="shared" si="340"/>
        <v>1</v>
      </c>
      <c r="AB849" s="4">
        <f t="shared" si="333"/>
        <v>21.580000000000002</v>
      </c>
      <c r="AC849" s="4" t="e">
        <f t="shared" si="341"/>
        <v>#N/A</v>
      </c>
      <c r="AD849" t="b">
        <f t="shared" si="342"/>
        <v>1</v>
      </c>
      <c r="AE849" s="2">
        <v>2</v>
      </c>
      <c r="AF849" s="4">
        <f t="shared" si="343"/>
        <v>-4.4999999999999929E-2</v>
      </c>
      <c r="AG849" s="4">
        <f t="shared" si="344"/>
        <v>4.4999999999999929E-2</v>
      </c>
      <c r="AH849" s="4">
        <f t="shared" si="324"/>
        <v>5.0833333333333286E-2</v>
      </c>
      <c r="AI849" s="4" t="e">
        <f t="shared" si="345"/>
        <v>#N/A</v>
      </c>
      <c r="AJ849" s="2" t="str">
        <f t="shared" si="346"/>
        <v>August</v>
      </c>
      <c r="AK849" s="2" t="str">
        <f t="shared" si="347"/>
        <v>06</v>
      </c>
      <c r="AL849" s="81">
        <f t="shared" si="348"/>
        <v>6.3439236111111112</v>
      </c>
      <c r="AM849" s="81">
        <f>IF(AJ849='1Month'!$A$3,AL849,NA())</f>
        <v>6.3439236111111112</v>
      </c>
    </row>
    <row r="850" spans="1:39">
      <c r="A850" s="76">
        <v>43318</v>
      </c>
      <c r="B850" s="67">
        <v>0.34739583333333335</v>
      </c>
      <c r="C850" s="77">
        <v>43318</v>
      </c>
      <c r="D850" s="67">
        <v>5.5729166666666663E-2</v>
      </c>
      <c r="E850" s="68">
        <v>14.5</v>
      </c>
      <c r="F850" s="68">
        <v>4.9400000000000004</v>
      </c>
      <c r="G850" s="69">
        <v>21.67</v>
      </c>
      <c r="H850" s="69">
        <v>1</v>
      </c>
      <c r="I850" s="69">
        <v>-109.9</v>
      </c>
      <c r="J850" s="69">
        <v>5.7949999999999999</v>
      </c>
      <c r="K850" s="70">
        <v>33</v>
      </c>
      <c r="L850" s="4">
        <f t="shared" si="325"/>
        <v>21.560000000000002</v>
      </c>
      <c r="M850" s="80">
        <f t="shared" si="326"/>
        <v>43318.347395833334</v>
      </c>
      <c r="N850">
        <f t="shared" si="327"/>
        <v>2458336.5</v>
      </c>
      <c r="O850">
        <f t="shared" si="328"/>
        <v>8.3375000000000004</v>
      </c>
      <c r="P850">
        <f t="shared" si="334"/>
        <v>0.18594113620807665</v>
      </c>
      <c r="Q850">
        <f t="shared" si="335"/>
        <v>461.32597514449657</v>
      </c>
      <c r="R850">
        <f t="shared" si="336"/>
        <v>5.3259751444965673</v>
      </c>
      <c r="S850" s="10">
        <f t="shared" si="329"/>
        <v>21.888779544496568</v>
      </c>
      <c r="T850" s="4">
        <f t="shared" si="337"/>
        <v>21.544000000000004</v>
      </c>
      <c r="U850" s="4">
        <f t="shared" si="338"/>
        <v>2.0800000000001262E-2</v>
      </c>
      <c r="V850" s="4">
        <f t="shared" si="330"/>
        <v>21.55</v>
      </c>
      <c r="W850" s="4">
        <f t="shared" si="331"/>
        <v>21.6</v>
      </c>
      <c r="X850" s="4">
        <f t="shared" si="332"/>
        <v>21.51</v>
      </c>
      <c r="Y850" s="4">
        <f t="shared" si="339"/>
        <v>8.9999999999999858E-2</v>
      </c>
      <c r="Z850" s="2">
        <f>ROW()</f>
        <v>850</v>
      </c>
      <c r="AA850" t="b">
        <f t="shared" si="340"/>
        <v>1</v>
      </c>
      <c r="AB850" s="4">
        <f t="shared" si="333"/>
        <v>21.560000000000002</v>
      </c>
      <c r="AC850" s="4" t="e">
        <f t="shared" si="341"/>
        <v>#N/A</v>
      </c>
      <c r="AD850" t="b">
        <f t="shared" si="342"/>
        <v>1</v>
      </c>
      <c r="AE850" s="2">
        <v>2</v>
      </c>
      <c r="AF850" s="4">
        <f t="shared" si="343"/>
        <v>-4.4999999999999929E-2</v>
      </c>
      <c r="AG850" s="4">
        <f t="shared" si="344"/>
        <v>4.4999999999999929E-2</v>
      </c>
      <c r="AH850" s="4">
        <f t="shared" si="324"/>
        <v>4.6944444444444379E-2</v>
      </c>
      <c r="AI850" s="4" t="e">
        <f t="shared" si="345"/>
        <v>#N/A</v>
      </c>
      <c r="AJ850" s="2" t="str">
        <f t="shared" si="346"/>
        <v>August</v>
      </c>
      <c r="AK850" s="2" t="str">
        <f t="shared" si="347"/>
        <v>06</v>
      </c>
      <c r="AL850" s="81">
        <f t="shared" si="348"/>
        <v>6.3473958333333336</v>
      </c>
      <c r="AM850" s="81">
        <f>IF(AJ850='1Month'!$A$3,AL850,NA())</f>
        <v>6.3473958333333336</v>
      </c>
    </row>
    <row r="851" spans="1:39">
      <c r="A851" s="76">
        <v>43318</v>
      </c>
      <c r="B851" s="67">
        <v>0.35085648148148146</v>
      </c>
      <c r="C851" s="77">
        <v>43318</v>
      </c>
      <c r="D851" s="67">
        <v>5.9189814814814813E-2</v>
      </c>
      <c r="E851" s="68">
        <v>14.1</v>
      </c>
      <c r="F851" s="68">
        <v>4.9400000000000004</v>
      </c>
      <c r="G851" s="69">
        <v>21.65</v>
      </c>
      <c r="H851" s="69">
        <v>1</v>
      </c>
      <c r="I851" s="69">
        <v>-109.9</v>
      </c>
      <c r="J851" s="69">
        <v>6.7439999999999998</v>
      </c>
      <c r="K851" s="70">
        <v>32.9</v>
      </c>
      <c r="L851" s="4">
        <f t="shared" si="325"/>
        <v>21.54</v>
      </c>
      <c r="M851" s="80">
        <f t="shared" si="326"/>
        <v>43318.350856481484</v>
      </c>
      <c r="N851">
        <f t="shared" si="327"/>
        <v>2458336.5</v>
      </c>
      <c r="O851">
        <f t="shared" si="328"/>
        <v>8.4205555555555556</v>
      </c>
      <c r="P851">
        <f t="shared" si="334"/>
        <v>0.18594113620807665</v>
      </c>
      <c r="Q851">
        <f t="shared" si="335"/>
        <v>461.40925809863012</v>
      </c>
      <c r="R851">
        <f t="shared" si="336"/>
        <v>5.4092580986301186</v>
      </c>
      <c r="S851" s="10">
        <f t="shared" si="329"/>
        <v>21.97206249863012</v>
      </c>
      <c r="T851" s="4">
        <f t="shared" si="337"/>
        <v>21.53</v>
      </c>
      <c r="U851" s="4">
        <f t="shared" si="338"/>
        <v>1.599999999999966E-2</v>
      </c>
      <c r="V851" s="4">
        <f t="shared" si="330"/>
        <v>21.535</v>
      </c>
      <c r="W851" s="4">
        <f t="shared" si="331"/>
        <v>21.580000000000002</v>
      </c>
      <c r="X851" s="4">
        <f t="shared" si="332"/>
        <v>21.51</v>
      </c>
      <c r="Y851" s="4">
        <f t="shared" si="339"/>
        <v>7.0000000000000284E-2</v>
      </c>
      <c r="Z851" s="2">
        <f>ROW()</f>
        <v>851</v>
      </c>
      <c r="AA851" t="b">
        <f t="shared" si="340"/>
        <v>1</v>
      </c>
      <c r="AB851" s="4">
        <f t="shared" si="333"/>
        <v>21.54</v>
      </c>
      <c r="AC851" s="4" t="e">
        <f t="shared" si="341"/>
        <v>#N/A</v>
      </c>
      <c r="AD851" t="b">
        <f t="shared" si="342"/>
        <v>1</v>
      </c>
      <c r="AE851" s="2">
        <v>2</v>
      </c>
      <c r="AF851" s="4">
        <f t="shared" si="343"/>
        <v>-3.5000000000000142E-2</v>
      </c>
      <c r="AG851" s="4">
        <f t="shared" si="344"/>
        <v>3.5000000000000142E-2</v>
      </c>
      <c r="AH851" s="4">
        <f t="shared" si="324"/>
        <v>4.4444444444444585E-2</v>
      </c>
      <c r="AI851" s="4" t="e">
        <f t="shared" si="345"/>
        <v>#N/A</v>
      </c>
      <c r="AJ851" s="2" t="str">
        <f t="shared" si="346"/>
        <v>August</v>
      </c>
      <c r="AK851" s="2" t="str">
        <f t="shared" si="347"/>
        <v>06</v>
      </c>
      <c r="AL851" s="81">
        <f t="shared" si="348"/>
        <v>6.3508564814814816</v>
      </c>
      <c r="AM851" s="81">
        <f>IF(AJ851='1Month'!$A$3,AL851,NA())</f>
        <v>6.3508564814814816</v>
      </c>
    </row>
    <row r="852" spans="1:39">
      <c r="A852" s="76">
        <v>43318</v>
      </c>
      <c r="B852" s="67">
        <v>0.35432870370370373</v>
      </c>
      <c r="C852" s="77">
        <v>43318</v>
      </c>
      <c r="D852" s="67">
        <v>6.2662037037037044E-2</v>
      </c>
      <c r="E852" s="68">
        <v>13.8</v>
      </c>
      <c r="F852" s="68">
        <v>4.9400000000000004</v>
      </c>
      <c r="G852" s="69">
        <v>21.64</v>
      </c>
      <c r="H852" s="69">
        <v>1</v>
      </c>
      <c r="I852" s="69">
        <v>-110</v>
      </c>
      <c r="J852" s="69">
        <v>7.7</v>
      </c>
      <c r="K852" s="70">
        <v>32.9</v>
      </c>
      <c r="L852" s="4">
        <f t="shared" si="325"/>
        <v>21.53</v>
      </c>
      <c r="M852" s="80">
        <f t="shared" si="326"/>
        <v>43318.354328703703</v>
      </c>
      <c r="N852">
        <f t="shared" si="327"/>
        <v>2458336.5</v>
      </c>
      <c r="O852">
        <f t="shared" si="328"/>
        <v>8.5038888888888895</v>
      </c>
      <c r="P852">
        <f t="shared" si="334"/>
        <v>0.18594113620807665</v>
      </c>
      <c r="Q852">
        <f t="shared" si="335"/>
        <v>461.49281959107179</v>
      </c>
      <c r="R852">
        <f t="shared" si="336"/>
        <v>5.4928195910717932</v>
      </c>
      <c r="S852" s="10">
        <f t="shared" si="329"/>
        <v>22.055623991071794</v>
      </c>
      <c r="T852" s="4">
        <f t="shared" si="337"/>
        <v>21.520000000000003</v>
      </c>
      <c r="U852" s="4">
        <f t="shared" si="338"/>
        <v>1.1999999999999744E-2</v>
      </c>
      <c r="V852" s="4">
        <f t="shared" si="330"/>
        <v>21.520000000000003</v>
      </c>
      <c r="W852" s="4">
        <f t="shared" si="331"/>
        <v>21.560000000000002</v>
      </c>
      <c r="X852" s="4">
        <f t="shared" si="332"/>
        <v>21.51</v>
      </c>
      <c r="Y852" s="4">
        <f t="shared" si="339"/>
        <v>5.0000000000000711E-2</v>
      </c>
      <c r="Z852" s="2">
        <f>ROW()</f>
        <v>852</v>
      </c>
      <c r="AA852" t="b">
        <f t="shared" si="340"/>
        <v>1</v>
      </c>
      <c r="AB852" s="4">
        <f t="shared" si="333"/>
        <v>21.53</v>
      </c>
      <c r="AC852" s="4" t="e">
        <f t="shared" si="341"/>
        <v>#N/A</v>
      </c>
      <c r="AD852" t="b">
        <f t="shared" si="342"/>
        <v>1</v>
      </c>
      <c r="AE852" s="2">
        <v>2</v>
      </c>
      <c r="AF852" s="4">
        <f t="shared" si="343"/>
        <v>-2.5000000000000355E-2</v>
      </c>
      <c r="AG852" s="4">
        <f t="shared" si="344"/>
        <v>2.5000000000000355E-2</v>
      </c>
      <c r="AH852" s="4">
        <f t="shared" ref="AH852:AH915" si="349">AVEDEV(L847:L858)</f>
        <v>4.0277777777777558E-2</v>
      </c>
      <c r="AI852" s="4" t="e">
        <f t="shared" si="345"/>
        <v>#N/A</v>
      </c>
      <c r="AJ852" s="2" t="str">
        <f t="shared" si="346"/>
        <v>August</v>
      </c>
      <c r="AK852" s="2" t="str">
        <f t="shared" si="347"/>
        <v>06</v>
      </c>
      <c r="AL852" s="81">
        <f t="shared" si="348"/>
        <v>6.354328703703704</v>
      </c>
      <c r="AM852" s="81">
        <f>IF(AJ852='1Month'!$A$3,AL852,NA())</f>
        <v>6.354328703703704</v>
      </c>
    </row>
    <row r="853" spans="1:39">
      <c r="A853" s="76">
        <v>43318</v>
      </c>
      <c r="B853" s="67">
        <v>0.35780092592592588</v>
      </c>
      <c r="C853" s="77">
        <v>43318</v>
      </c>
      <c r="D853" s="67">
        <v>6.6134259259259254E-2</v>
      </c>
      <c r="E853" s="68">
        <v>13.8</v>
      </c>
      <c r="F853" s="68">
        <v>4.9400000000000004</v>
      </c>
      <c r="G853" s="69">
        <v>21.62</v>
      </c>
      <c r="H853" s="69">
        <v>1</v>
      </c>
      <c r="I853" s="69">
        <v>-110</v>
      </c>
      <c r="J853" s="69">
        <v>8.6579999999999995</v>
      </c>
      <c r="K853" s="70">
        <v>32.9</v>
      </c>
      <c r="L853" s="4">
        <f t="shared" si="325"/>
        <v>21.51</v>
      </c>
      <c r="M853" s="80">
        <f t="shared" si="326"/>
        <v>43318.357800925929</v>
      </c>
      <c r="N853">
        <f t="shared" si="327"/>
        <v>2458336.5</v>
      </c>
      <c r="O853">
        <f t="shared" si="328"/>
        <v>8.5872222222222216</v>
      </c>
      <c r="P853">
        <f t="shared" si="334"/>
        <v>0.18594113620807665</v>
      </c>
      <c r="Q853">
        <f t="shared" si="335"/>
        <v>461.57638108351347</v>
      </c>
      <c r="R853">
        <f t="shared" si="336"/>
        <v>5.5763810835134677</v>
      </c>
      <c r="S853" s="10">
        <f t="shared" si="329"/>
        <v>22.139185483513469</v>
      </c>
      <c r="T853" s="4">
        <f t="shared" si="337"/>
        <v>21.51</v>
      </c>
      <c r="U853" s="4">
        <f t="shared" si="338"/>
        <v>7.9999999999998302E-3</v>
      </c>
      <c r="V853" s="4">
        <f t="shared" si="330"/>
        <v>21.51</v>
      </c>
      <c r="W853" s="4">
        <f t="shared" si="331"/>
        <v>21.54</v>
      </c>
      <c r="X853" s="4">
        <f t="shared" si="332"/>
        <v>21.490000000000002</v>
      </c>
      <c r="Y853" s="4">
        <f t="shared" si="339"/>
        <v>4.9999999999997158E-2</v>
      </c>
      <c r="Z853" s="2">
        <f>ROW()</f>
        <v>853</v>
      </c>
      <c r="AA853" t="b">
        <f t="shared" si="340"/>
        <v>1</v>
      </c>
      <c r="AB853" s="4">
        <f t="shared" si="333"/>
        <v>21.51</v>
      </c>
      <c r="AC853" s="4" t="e">
        <f t="shared" si="341"/>
        <v>#N/A</v>
      </c>
      <c r="AD853" t="b">
        <f t="shared" si="342"/>
        <v>1</v>
      </c>
      <c r="AE853" s="2">
        <v>2</v>
      </c>
      <c r="AF853" s="4">
        <f t="shared" si="343"/>
        <v>-2.4999999999998579E-2</v>
      </c>
      <c r="AG853" s="4">
        <f t="shared" si="344"/>
        <v>2.4999999999998579E-2</v>
      </c>
      <c r="AH853" s="4">
        <f t="shared" si="349"/>
        <v>3.7777777777777466E-2</v>
      </c>
      <c r="AI853" s="4" t="e">
        <f t="shared" si="345"/>
        <v>#N/A</v>
      </c>
      <c r="AJ853" s="2" t="str">
        <f t="shared" si="346"/>
        <v>August</v>
      </c>
      <c r="AK853" s="2" t="str">
        <f t="shared" si="347"/>
        <v>06</v>
      </c>
      <c r="AL853" s="81">
        <f t="shared" si="348"/>
        <v>6.3578009259259263</v>
      </c>
      <c r="AM853" s="81">
        <f>IF(AJ853='1Month'!$A$3,AL853,NA())</f>
        <v>6.3578009259259263</v>
      </c>
    </row>
    <row r="854" spans="1:39">
      <c r="A854" s="76">
        <v>43318</v>
      </c>
      <c r="B854" s="67">
        <v>0.36126157407407411</v>
      </c>
      <c r="C854" s="77">
        <v>43318</v>
      </c>
      <c r="D854" s="67">
        <v>6.9594907407407411E-2</v>
      </c>
      <c r="E854" s="68">
        <v>13.5</v>
      </c>
      <c r="F854" s="68">
        <v>4.9400000000000004</v>
      </c>
      <c r="G854" s="69">
        <v>21.62</v>
      </c>
      <c r="H854" s="69">
        <v>1</v>
      </c>
      <c r="I854" s="69">
        <v>-110.1</v>
      </c>
      <c r="J854" s="69">
        <v>9.6159999999999997</v>
      </c>
      <c r="K854" s="70">
        <v>32.799999999999997</v>
      </c>
      <c r="L854" s="4">
        <f t="shared" si="325"/>
        <v>21.51</v>
      </c>
      <c r="M854" s="80">
        <f t="shared" si="326"/>
        <v>43318.361261574071</v>
      </c>
      <c r="N854">
        <f t="shared" si="327"/>
        <v>2458336.5</v>
      </c>
      <c r="O854">
        <f t="shared" si="328"/>
        <v>8.6702777777777786</v>
      </c>
      <c r="P854">
        <f t="shared" si="334"/>
        <v>0.18594113620807665</v>
      </c>
      <c r="Q854">
        <f t="shared" si="335"/>
        <v>461.65966403764696</v>
      </c>
      <c r="R854">
        <f t="shared" si="336"/>
        <v>5.6596640376469622</v>
      </c>
      <c r="S854" s="10">
        <f t="shared" si="329"/>
        <v>22.222468437646963</v>
      </c>
      <c r="T854" s="4">
        <f t="shared" si="337"/>
        <v>21.498000000000001</v>
      </c>
      <c r="U854" s="4">
        <f t="shared" si="338"/>
        <v>1.4400000000000546E-2</v>
      </c>
      <c r="V854" s="4">
        <f t="shared" si="330"/>
        <v>21.51</v>
      </c>
      <c r="W854" s="4">
        <f t="shared" si="331"/>
        <v>21.53</v>
      </c>
      <c r="X854" s="4">
        <f t="shared" si="332"/>
        <v>21.47</v>
      </c>
      <c r="Y854" s="4">
        <f t="shared" si="339"/>
        <v>6.0000000000002274E-2</v>
      </c>
      <c r="Z854" s="2">
        <f>ROW()</f>
        <v>854</v>
      </c>
      <c r="AA854" t="b">
        <f t="shared" si="340"/>
        <v>1</v>
      </c>
      <c r="AB854" s="4">
        <f t="shared" si="333"/>
        <v>21.51</v>
      </c>
      <c r="AC854" s="4" t="e">
        <f t="shared" si="341"/>
        <v>#N/A</v>
      </c>
      <c r="AD854" t="b">
        <f t="shared" si="342"/>
        <v>1</v>
      </c>
      <c r="AE854" s="2">
        <v>2</v>
      </c>
      <c r="AF854" s="4">
        <f t="shared" si="343"/>
        <v>-3.0000000000001137E-2</v>
      </c>
      <c r="AG854" s="4">
        <f t="shared" si="344"/>
        <v>3.0000000000001137E-2</v>
      </c>
      <c r="AH854" s="4">
        <f t="shared" si="349"/>
        <v>3.7083333333333655E-2</v>
      </c>
      <c r="AI854" s="4" t="e">
        <f t="shared" si="345"/>
        <v>#N/A</v>
      </c>
      <c r="AJ854" s="2" t="str">
        <f t="shared" si="346"/>
        <v>August</v>
      </c>
      <c r="AK854" s="2" t="str">
        <f t="shared" si="347"/>
        <v>06</v>
      </c>
      <c r="AL854" s="81">
        <f t="shared" si="348"/>
        <v>6.3612615740740743</v>
      </c>
      <c r="AM854" s="81">
        <f>IF(AJ854='1Month'!$A$3,AL854,NA())</f>
        <v>6.3612615740740743</v>
      </c>
    </row>
    <row r="855" spans="1:39">
      <c r="A855" s="76">
        <v>43318</v>
      </c>
      <c r="B855" s="67">
        <v>0.36473379629629626</v>
      </c>
      <c r="C855" s="77">
        <v>43318</v>
      </c>
      <c r="D855" s="67">
        <v>7.3067129629629635E-2</v>
      </c>
      <c r="E855" s="68">
        <v>13.5</v>
      </c>
      <c r="F855" s="68">
        <v>4.9400000000000004</v>
      </c>
      <c r="G855" s="69">
        <v>21.62</v>
      </c>
      <c r="H855" s="69">
        <v>1</v>
      </c>
      <c r="I855" s="69">
        <v>-110.1</v>
      </c>
      <c r="J855" s="69">
        <v>10.579000000000001</v>
      </c>
      <c r="K855" s="70">
        <v>32.799999999999997</v>
      </c>
      <c r="L855" s="4">
        <f t="shared" si="325"/>
        <v>21.51</v>
      </c>
      <c r="M855" s="80">
        <f t="shared" si="326"/>
        <v>43318.364733796298</v>
      </c>
      <c r="N855">
        <f t="shared" si="327"/>
        <v>2458336.5</v>
      </c>
      <c r="O855">
        <f t="shared" si="328"/>
        <v>8.7536111111111108</v>
      </c>
      <c r="P855">
        <f t="shared" si="334"/>
        <v>0.18594113620807665</v>
      </c>
      <c r="Q855">
        <f t="shared" si="335"/>
        <v>461.74322553008864</v>
      </c>
      <c r="R855">
        <f t="shared" si="336"/>
        <v>5.7432255300886368</v>
      </c>
      <c r="S855" s="10">
        <f t="shared" si="329"/>
        <v>22.306029930088638</v>
      </c>
      <c r="T855" s="4">
        <f t="shared" si="337"/>
        <v>21.488</v>
      </c>
      <c r="U855" s="4">
        <f t="shared" si="338"/>
        <v>1.8400000000001172E-2</v>
      </c>
      <c r="V855" s="4">
        <f t="shared" si="330"/>
        <v>21.5</v>
      </c>
      <c r="W855" s="4">
        <f t="shared" si="331"/>
        <v>21.51</v>
      </c>
      <c r="X855" s="4">
        <f t="shared" si="332"/>
        <v>21.46</v>
      </c>
      <c r="Y855" s="4">
        <f t="shared" si="339"/>
        <v>5.0000000000000711E-2</v>
      </c>
      <c r="Z855" s="2">
        <f>ROW()</f>
        <v>855</v>
      </c>
      <c r="AA855" t="b">
        <f t="shared" si="340"/>
        <v>1</v>
      </c>
      <c r="AB855" s="4">
        <f t="shared" si="333"/>
        <v>21.51</v>
      </c>
      <c r="AC855" s="4" t="e">
        <f t="shared" si="341"/>
        <v>#N/A</v>
      </c>
      <c r="AD855" t="b">
        <f t="shared" si="342"/>
        <v>1</v>
      </c>
      <c r="AE855" s="2">
        <v>2</v>
      </c>
      <c r="AF855" s="4">
        <f t="shared" si="343"/>
        <v>-2.5000000000000355E-2</v>
      </c>
      <c r="AG855" s="4">
        <f t="shared" si="344"/>
        <v>2.5000000000000355E-2</v>
      </c>
      <c r="AH855" s="4">
        <f t="shared" si="349"/>
        <v>3.7638888888889589E-2</v>
      </c>
      <c r="AI855" s="4" t="e">
        <f t="shared" si="345"/>
        <v>#N/A</v>
      </c>
      <c r="AJ855" s="2" t="str">
        <f t="shared" si="346"/>
        <v>August</v>
      </c>
      <c r="AK855" s="2" t="str">
        <f t="shared" si="347"/>
        <v>06</v>
      </c>
      <c r="AL855" s="81">
        <f t="shared" si="348"/>
        <v>6.3647337962962967</v>
      </c>
      <c r="AM855" s="81">
        <f>IF(AJ855='1Month'!$A$3,AL855,NA())</f>
        <v>6.3647337962962967</v>
      </c>
    </row>
    <row r="856" spans="1:39">
      <c r="A856" s="76">
        <v>43318</v>
      </c>
      <c r="B856" s="67">
        <v>0.36820601851851853</v>
      </c>
      <c r="C856" s="77">
        <v>43318</v>
      </c>
      <c r="D856" s="67">
        <v>7.6539351851851858E-2</v>
      </c>
      <c r="E856" s="68">
        <v>13.5</v>
      </c>
      <c r="F856" s="68">
        <v>4.9400000000000004</v>
      </c>
      <c r="G856" s="69">
        <v>21.6</v>
      </c>
      <c r="H856" s="69">
        <v>1</v>
      </c>
      <c r="I856" s="69">
        <v>-110.2</v>
      </c>
      <c r="J856" s="69">
        <v>11.545</v>
      </c>
      <c r="K856" s="70">
        <v>32.799999999999997</v>
      </c>
      <c r="L856" s="4">
        <f t="shared" si="325"/>
        <v>21.490000000000002</v>
      </c>
      <c r="M856" s="80">
        <f t="shared" si="326"/>
        <v>43318.368206018517</v>
      </c>
      <c r="N856">
        <f t="shared" si="327"/>
        <v>2458336.5</v>
      </c>
      <c r="O856">
        <f t="shared" si="328"/>
        <v>8.8369444444444447</v>
      </c>
      <c r="P856">
        <f t="shared" si="334"/>
        <v>0.18594113620807665</v>
      </c>
      <c r="Q856">
        <f t="shared" si="335"/>
        <v>461.82678702253031</v>
      </c>
      <c r="R856">
        <f t="shared" si="336"/>
        <v>5.8267870225303113</v>
      </c>
      <c r="S856" s="10">
        <f t="shared" si="329"/>
        <v>22.389591422530312</v>
      </c>
      <c r="T856" s="4">
        <f t="shared" si="337"/>
        <v>21.474</v>
      </c>
      <c r="U856" s="4">
        <f t="shared" si="338"/>
        <v>2.0800000000000551E-2</v>
      </c>
      <c r="V856" s="4">
        <f t="shared" si="330"/>
        <v>21.48</v>
      </c>
      <c r="W856" s="4">
        <f t="shared" si="331"/>
        <v>21.51</v>
      </c>
      <c r="X856" s="4">
        <f t="shared" si="332"/>
        <v>21.44</v>
      </c>
      <c r="Y856" s="4">
        <f t="shared" si="339"/>
        <v>7.0000000000000284E-2</v>
      </c>
      <c r="Z856" s="2">
        <f>ROW()</f>
        <v>856</v>
      </c>
      <c r="AA856" t="b">
        <f t="shared" si="340"/>
        <v>1</v>
      </c>
      <c r="AB856" s="4">
        <f t="shared" si="333"/>
        <v>21.490000000000002</v>
      </c>
      <c r="AC856" s="4" t="e">
        <f t="shared" si="341"/>
        <v>#N/A</v>
      </c>
      <c r="AD856" t="b">
        <f t="shared" si="342"/>
        <v>1</v>
      </c>
      <c r="AE856" s="2">
        <v>2</v>
      </c>
      <c r="AF856" s="4">
        <f t="shared" si="343"/>
        <v>-3.5000000000000142E-2</v>
      </c>
      <c r="AG856" s="4">
        <f t="shared" si="344"/>
        <v>3.5000000000000142E-2</v>
      </c>
      <c r="AH856" s="4">
        <f t="shared" si="349"/>
        <v>3.8333333333333698E-2</v>
      </c>
      <c r="AI856" s="4" t="e">
        <f t="shared" si="345"/>
        <v>#N/A</v>
      </c>
      <c r="AJ856" s="2" t="str">
        <f t="shared" si="346"/>
        <v>August</v>
      </c>
      <c r="AK856" s="2" t="str">
        <f t="shared" si="347"/>
        <v>06</v>
      </c>
      <c r="AL856" s="81">
        <f t="shared" si="348"/>
        <v>6.368206018518519</v>
      </c>
      <c r="AM856" s="81">
        <f>IF(AJ856='1Month'!$A$3,AL856,NA())</f>
        <v>6.368206018518519</v>
      </c>
    </row>
    <row r="857" spans="1:39">
      <c r="A857" s="76">
        <v>43318</v>
      </c>
      <c r="B857" s="67">
        <v>0.3716782407407408</v>
      </c>
      <c r="C857" s="77">
        <v>43318</v>
      </c>
      <c r="D857" s="67">
        <v>8.0011574074074068E-2</v>
      </c>
      <c r="E857" s="68">
        <v>13.8</v>
      </c>
      <c r="F857" s="68">
        <v>4.9400000000000004</v>
      </c>
      <c r="G857" s="69">
        <v>21.58</v>
      </c>
      <c r="H857" s="69">
        <v>1</v>
      </c>
      <c r="I857" s="69">
        <v>-110.2</v>
      </c>
      <c r="J857" s="69">
        <v>12.513</v>
      </c>
      <c r="K857" s="70">
        <v>32.700000000000003</v>
      </c>
      <c r="L857" s="4">
        <f t="shared" si="325"/>
        <v>21.47</v>
      </c>
      <c r="M857" s="80">
        <f t="shared" si="326"/>
        <v>43318.371678240743</v>
      </c>
      <c r="N857">
        <f t="shared" si="327"/>
        <v>2458336.5</v>
      </c>
      <c r="O857">
        <f t="shared" si="328"/>
        <v>8.9202777777777786</v>
      </c>
      <c r="P857">
        <f t="shared" si="334"/>
        <v>0.18594113620807665</v>
      </c>
      <c r="Q857">
        <f t="shared" si="335"/>
        <v>461.91034851497199</v>
      </c>
      <c r="R857">
        <f t="shared" si="336"/>
        <v>5.9103485149719859</v>
      </c>
      <c r="S857" s="10">
        <f t="shared" si="329"/>
        <v>22.473152914971987</v>
      </c>
      <c r="T857" s="4">
        <f t="shared" si="337"/>
        <v>21.457999999999998</v>
      </c>
      <c r="U857" s="4">
        <f t="shared" si="338"/>
        <v>1.8400000000000461E-2</v>
      </c>
      <c r="V857" s="4">
        <f t="shared" si="330"/>
        <v>21.465</v>
      </c>
      <c r="W857" s="4">
        <f t="shared" si="331"/>
        <v>21.51</v>
      </c>
      <c r="X857" s="4">
        <f t="shared" si="332"/>
        <v>21.43</v>
      </c>
      <c r="Y857" s="4">
        <f t="shared" si="339"/>
        <v>8.0000000000001847E-2</v>
      </c>
      <c r="Z857" s="2">
        <f>ROW()</f>
        <v>857</v>
      </c>
      <c r="AA857" t="b">
        <f t="shared" si="340"/>
        <v>1</v>
      </c>
      <c r="AB857" s="4">
        <f t="shared" si="333"/>
        <v>21.47</v>
      </c>
      <c r="AC857" s="4" t="e">
        <f t="shared" si="341"/>
        <v>#N/A</v>
      </c>
      <c r="AD857" t="b">
        <f t="shared" si="342"/>
        <v>1</v>
      </c>
      <c r="AE857" s="2">
        <v>2</v>
      </c>
      <c r="AF857" s="4">
        <f t="shared" si="343"/>
        <v>-4.0000000000000924E-2</v>
      </c>
      <c r="AG857" s="4">
        <f t="shared" si="344"/>
        <v>4.0000000000000924E-2</v>
      </c>
      <c r="AH857" s="4">
        <f t="shared" si="349"/>
        <v>3.8333333333333407E-2</v>
      </c>
      <c r="AI857" s="4" t="e">
        <f t="shared" si="345"/>
        <v>#N/A</v>
      </c>
      <c r="AJ857" s="2" t="str">
        <f t="shared" si="346"/>
        <v>August</v>
      </c>
      <c r="AK857" s="2" t="str">
        <f t="shared" si="347"/>
        <v>06</v>
      </c>
      <c r="AL857" s="81">
        <f t="shared" si="348"/>
        <v>6.3716782407407404</v>
      </c>
      <c r="AM857" s="81">
        <f>IF(AJ857='1Month'!$A$3,AL857,NA())</f>
        <v>6.3716782407407404</v>
      </c>
    </row>
    <row r="858" spans="1:39">
      <c r="A858" s="76">
        <v>43318</v>
      </c>
      <c r="B858" s="67">
        <v>0.37515046296296295</v>
      </c>
      <c r="C858" s="77">
        <v>43318</v>
      </c>
      <c r="D858" s="67">
        <v>8.3483796296296306E-2</v>
      </c>
      <c r="E858" s="68">
        <v>14.1</v>
      </c>
      <c r="F858" s="68">
        <v>4.9400000000000004</v>
      </c>
      <c r="G858" s="69">
        <v>21.57</v>
      </c>
      <c r="H858" s="69">
        <v>1</v>
      </c>
      <c r="I858" s="69">
        <v>-110.3</v>
      </c>
      <c r="J858" s="69">
        <v>13.483000000000001</v>
      </c>
      <c r="K858" s="70">
        <v>32.700000000000003</v>
      </c>
      <c r="L858" s="4">
        <f t="shared" si="325"/>
        <v>21.46</v>
      </c>
      <c r="M858" s="80">
        <f t="shared" si="326"/>
        <v>43318.375150462962</v>
      </c>
      <c r="N858">
        <f t="shared" si="327"/>
        <v>2458336.5</v>
      </c>
      <c r="O858">
        <f t="shared" si="328"/>
        <v>9.0036111111111108</v>
      </c>
      <c r="P858">
        <f t="shared" si="334"/>
        <v>0.18594113620807665</v>
      </c>
      <c r="Q858">
        <f t="shared" si="335"/>
        <v>461.99391000741366</v>
      </c>
      <c r="R858">
        <f t="shared" si="336"/>
        <v>5.9939100074136604</v>
      </c>
      <c r="S858" s="10">
        <f t="shared" si="329"/>
        <v>22.556714407413661</v>
      </c>
      <c r="T858" s="4">
        <f t="shared" si="337"/>
        <v>21.444000000000003</v>
      </c>
      <c r="U858" s="4">
        <f t="shared" si="338"/>
        <v>1.6799999999999926E-2</v>
      </c>
      <c r="V858" s="4">
        <f t="shared" si="330"/>
        <v>21.450000000000003</v>
      </c>
      <c r="W858" s="4">
        <f t="shared" si="331"/>
        <v>21.490000000000002</v>
      </c>
      <c r="X858" s="4">
        <f t="shared" si="332"/>
        <v>21.42</v>
      </c>
      <c r="Y858" s="4">
        <f t="shared" si="339"/>
        <v>7.0000000000000284E-2</v>
      </c>
      <c r="Z858" s="2">
        <f>ROW()</f>
        <v>858</v>
      </c>
      <c r="AA858" t="b">
        <f t="shared" si="340"/>
        <v>1</v>
      </c>
      <c r="AB858" s="4">
        <f t="shared" si="333"/>
        <v>21.46</v>
      </c>
      <c r="AC858" s="4" t="e">
        <f t="shared" si="341"/>
        <v>#N/A</v>
      </c>
      <c r="AD858" t="b">
        <f t="shared" si="342"/>
        <v>1</v>
      </c>
      <c r="AE858" s="2">
        <v>2</v>
      </c>
      <c r="AF858" s="4">
        <f t="shared" si="343"/>
        <v>-3.5000000000000142E-2</v>
      </c>
      <c r="AG858" s="4">
        <f t="shared" si="344"/>
        <v>3.5000000000000142E-2</v>
      </c>
      <c r="AH858" s="4">
        <f t="shared" si="349"/>
        <v>3.8333333333333407E-2</v>
      </c>
      <c r="AI858" s="4" t="e">
        <f t="shared" si="345"/>
        <v>#N/A</v>
      </c>
      <c r="AJ858" s="2" t="str">
        <f t="shared" si="346"/>
        <v>August</v>
      </c>
      <c r="AK858" s="2" t="str">
        <f t="shared" si="347"/>
        <v>06</v>
      </c>
      <c r="AL858" s="81">
        <f t="shared" si="348"/>
        <v>6.3751504629629627</v>
      </c>
      <c r="AM858" s="81">
        <f>IF(AJ858='1Month'!$A$3,AL858,NA())</f>
        <v>6.3751504629629627</v>
      </c>
    </row>
    <row r="859" spans="1:39">
      <c r="A859" s="76">
        <v>43318</v>
      </c>
      <c r="B859" s="67">
        <v>0.37862268518518521</v>
      </c>
      <c r="C859" s="77">
        <v>43318</v>
      </c>
      <c r="D859" s="67">
        <v>8.6956018518518516E-2</v>
      </c>
      <c r="E859" s="68">
        <v>14.1</v>
      </c>
      <c r="F859" s="68">
        <v>4.9400000000000004</v>
      </c>
      <c r="G859" s="69">
        <v>21.55</v>
      </c>
      <c r="H859" s="69">
        <v>1</v>
      </c>
      <c r="I859" s="69">
        <v>-110.3</v>
      </c>
      <c r="J859" s="69">
        <v>14.456</v>
      </c>
      <c r="K859" s="70">
        <v>32.700000000000003</v>
      </c>
      <c r="L859" s="4">
        <f t="shared" si="325"/>
        <v>21.44</v>
      </c>
      <c r="M859" s="80">
        <f t="shared" si="326"/>
        <v>43318.378622685188</v>
      </c>
      <c r="N859">
        <f t="shared" si="327"/>
        <v>2458336.5</v>
      </c>
      <c r="O859">
        <f t="shared" si="328"/>
        <v>9.0869444444444447</v>
      </c>
      <c r="P859">
        <f t="shared" si="334"/>
        <v>0.18594113620807665</v>
      </c>
      <c r="Q859">
        <f t="shared" si="335"/>
        <v>462.07747149985528</v>
      </c>
      <c r="R859">
        <f t="shared" si="336"/>
        <v>6.0774714998552781</v>
      </c>
      <c r="S859" s="10">
        <f t="shared" si="329"/>
        <v>22.640275899855279</v>
      </c>
      <c r="T859" s="4">
        <f t="shared" si="337"/>
        <v>21.432000000000002</v>
      </c>
      <c r="U859" s="4">
        <f t="shared" si="338"/>
        <v>1.4400000000000546E-2</v>
      </c>
      <c r="V859" s="4">
        <f t="shared" si="330"/>
        <v>21.435000000000002</v>
      </c>
      <c r="W859" s="4">
        <f t="shared" si="331"/>
        <v>21.47</v>
      </c>
      <c r="X859" s="4">
        <f t="shared" si="332"/>
        <v>21.41</v>
      </c>
      <c r="Y859" s="4">
        <f t="shared" si="339"/>
        <v>5.9999999999998721E-2</v>
      </c>
      <c r="Z859" s="2">
        <f>ROW()</f>
        <v>859</v>
      </c>
      <c r="AA859" t="b">
        <f t="shared" si="340"/>
        <v>1</v>
      </c>
      <c r="AB859" s="4">
        <f t="shared" si="333"/>
        <v>21.44</v>
      </c>
      <c r="AC859" s="4" t="e">
        <f t="shared" si="341"/>
        <v>#N/A</v>
      </c>
      <c r="AD859" t="b">
        <f t="shared" si="342"/>
        <v>1</v>
      </c>
      <c r="AE859" s="2">
        <v>2</v>
      </c>
      <c r="AF859" s="4">
        <f t="shared" si="343"/>
        <v>-2.9999999999999361E-2</v>
      </c>
      <c r="AG859" s="4">
        <f t="shared" si="344"/>
        <v>2.9999999999999361E-2</v>
      </c>
      <c r="AH859" s="4">
        <f t="shared" si="349"/>
        <v>3.7916666666666522E-2</v>
      </c>
      <c r="AI859" s="4" t="e">
        <f t="shared" si="345"/>
        <v>#N/A</v>
      </c>
      <c r="AJ859" s="2" t="str">
        <f t="shared" si="346"/>
        <v>August</v>
      </c>
      <c r="AK859" s="2" t="str">
        <f t="shared" si="347"/>
        <v>06</v>
      </c>
      <c r="AL859" s="81">
        <f t="shared" si="348"/>
        <v>6.378622685185185</v>
      </c>
      <c r="AM859" s="81">
        <f>IF(AJ859='1Month'!$A$3,AL859,NA())</f>
        <v>6.378622685185185</v>
      </c>
    </row>
    <row r="860" spans="1:39">
      <c r="A860" s="76">
        <v>43318</v>
      </c>
      <c r="B860" s="67">
        <v>0.38208333333333333</v>
      </c>
      <c r="C860" s="77">
        <v>43318</v>
      </c>
      <c r="D860" s="67">
        <v>9.0416666666666659E-2</v>
      </c>
      <c r="E860" s="68">
        <v>14.1</v>
      </c>
      <c r="F860" s="68">
        <v>4.9400000000000004</v>
      </c>
      <c r="G860" s="69">
        <v>21.54</v>
      </c>
      <c r="H860" s="69">
        <v>1</v>
      </c>
      <c r="I860" s="69">
        <v>-110.3</v>
      </c>
      <c r="J860" s="69">
        <v>15.426</v>
      </c>
      <c r="K860" s="70">
        <v>32.6</v>
      </c>
      <c r="L860" s="4">
        <f t="shared" si="325"/>
        <v>21.43</v>
      </c>
      <c r="M860" s="80">
        <f t="shared" si="326"/>
        <v>43318.38208333333</v>
      </c>
      <c r="N860">
        <f t="shared" si="327"/>
        <v>2458336.5</v>
      </c>
      <c r="O860">
        <f t="shared" si="328"/>
        <v>9.17</v>
      </c>
      <c r="P860">
        <f t="shared" si="334"/>
        <v>0.18594113620807665</v>
      </c>
      <c r="Q860">
        <f t="shared" si="335"/>
        <v>462.16075445398883</v>
      </c>
      <c r="R860">
        <f t="shared" si="336"/>
        <v>6.1607544539888295</v>
      </c>
      <c r="S860" s="10">
        <f t="shared" si="329"/>
        <v>22.72355885398883</v>
      </c>
      <c r="T860" s="4">
        <f t="shared" si="337"/>
        <v>21.42</v>
      </c>
      <c r="U860" s="4">
        <f t="shared" si="338"/>
        <v>1.1999999999999744E-2</v>
      </c>
      <c r="V860" s="4">
        <f t="shared" si="330"/>
        <v>21.425000000000001</v>
      </c>
      <c r="W860" s="4">
        <f t="shared" si="331"/>
        <v>21.46</v>
      </c>
      <c r="X860" s="4">
        <f t="shared" si="332"/>
        <v>21.400000000000002</v>
      </c>
      <c r="Y860" s="4">
        <f t="shared" si="339"/>
        <v>5.9999999999998721E-2</v>
      </c>
      <c r="Z860" s="2">
        <f>ROW()</f>
        <v>860</v>
      </c>
      <c r="AA860" t="b">
        <f t="shared" si="340"/>
        <v>1</v>
      </c>
      <c r="AB860" s="4">
        <f t="shared" si="333"/>
        <v>21.43</v>
      </c>
      <c r="AC860" s="4" t="e">
        <f t="shared" si="341"/>
        <v>#N/A</v>
      </c>
      <c r="AD860" t="b">
        <f t="shared" si="342"/>
        <v>1</v>
      </c>
      <c r="AE860" s="2">
        <v>2</v>
      </c>
      <c r="AF860" s="4">
        <f t="shared" si="343"/>
        <v>-2.9999999999999361E-2</v>
      </c>
      <c r="AG860" s="4">
        <f t="shared" si="344"/>
        <v>2.9999999999999361E-2</v>
      </c>
      <c r="AH860" s="4">
        <f t="shared" si="349"/>
        <v>3.4583333333333556E-2</v>
      </c>
      <c r="AI860" s="4" t="e">
        <f t="shared" si="345"/>
        <v>#N/A</v>
      </c>
      <c r="AJ860" s="2" t="str">
        <f t="shared" si="346"/>
        <v>August</v>
      </c>
      <c r="AK860" s="2" t="str">
        <f t="shared" si="347"/>
        <v>06</v>
      </c>
      <c r="AL860" s="81">
        <f t="shared" si="348"/>
        <v>6.3820833333333331</v>
      </c>
      <c r="AM860" s="81">
        <f>IF(AJ860='1Month'!$A$3,AL860,NA())</f>
        <v>6.3820833333333331</v>
      </c>
    </row>
    <row r="861" spans="1:39">
      <c r="A861" s="76">
        <v>43318</v>
      </c>
      <c r="B861" s="67">
        <v>0.3855555555555556</v>
      </c>
      <c r="C861" s="77">
        <v>43318</v>
      </c>
      <c r="D861" s="67">
        <v>9.3888888888888897E-2</v>
      </c>
      <c r="E861" s="68">
        <v>14.1</v>
      </c>
      <c r="F861" s="68">
        <v>4.9400000000000004</v>
      </c>
      <c r="G861" s="69">
        <v>21.53</v>
      </c>
      <c r="H861" s="69">
        <v>1</v>
      </c>
      <c r="I861" s="69">
        <v>-110.4</v>
      </c>
      <c r="J861" s="69">
        <v>16.402000000000001</v>
      </c>
      <c r="K861" s="70">
        <v>32.6</v>
      </c>
      <c r="L861" s="4">
        <f t="shared" si="325"/>
        <v>21.42</v>
      </c>
      <c r="M861" s="80">
        <f t="shared" si="326"/>
        <v>43318.385555555556</v>
      </c>
      <c r="N861">
        <f t="shared" si="327"/>
        <v>2458336.5</v>
      </c>
      <c r="O861">
        <f t="shared" si="328"/>
        <v>9.2533333333333339</v>
      </c>
      <c r="P861">
        <f t="shared" si="334"/>
        <v>0.18594113620807665</v>
      </c>
      <c r="Q861">
        <f t="shared" si="335"/>
        <v>462.2443159464305</v>
      </c>
      <c r="R861">
        <f t="shared" si="336"/>
        <v>6.244315946430504</v>
      </c>
      <c r="S861" s="10">
        <f t="shared" si="329"/>
        <v>22.807120346430505</v>
      </c>
      <c r="T861" s="4">
        <f t="shared" si="337"/>
        <v>21.410000000000004</v>
      </c>
      <c r="U861" s="4">
        <f t="shared" si="338"/>
        <v>1.2000000000000455E-2</v>
      </c>
      <c r="V861" s="4">
        <f t="shared" si="330"/>
        <v>21.414999999999999</v>
      </c>
      <c r="W861" s="4">
        <f t="shared" si="331"/>
        <v>21.44</v>
      </c>
      <c r="X861" s="4">
        <f t="shared" si="332"/>
        <v>21.39</v>
      </c>
      <c r="Y861" s="4">
        <f t="shared" si="339"/>
        <v>5.0000000000000711E-2</v>
      </c>
      <c r="Z861" s="2">
        <f>ROW()</f>
        <v>861</v>
      </c>
      <c r="AA861" t="b">
        <f t="shared" si="340"/>
        <v>1</v>
      </c>
      <c r="AB861" s="4">
        <f t="shared" si="333"/>
        <v>21.42</v>
      </c>
      <c r="AC861" s="4" t="e">
        <f t="shared" si="341"/>
        <v>#N/A</v>
      </c>
      <c r="AD861" t="b">
        <f t="shared" si="342"/>
        <v>1</v>
      </c>
      <c r="AE861" s="2">
        <v>2</v>
      </c>
      <c r="AF861" s="4">
        <f t="shared" si="343"/>
        <v>-2.5000000000000355E-2</v>
      </c>
      <c r="AG861" s="4">
        <f t="shared" si="344"/>
        <v>2.5000000000000355E-2</v>
      </c>
      <c r="AH861" s="4">
        <f t="shared" si="349"/>
        <v>3.0277777777777182E-2</v>
      </c>
      <c r="AI861" s="4" t="e">
        <f t="shared" si="345"/>
        <v>#N/A</v>
      </c>
      <c r="AJ861" s="2" t="str">
        <f t="shared" si="346"/>
        <v>August</v>
      </c>
      <c r="AK861" s="2" t="str">
        <f t="shared" si="347"/>
        <v>06</v>
      </c>
      <c r="AL861" s="81">
        <f t="shared" si="348"/>
        <v>6.3855555555555554</v>
      </c>
      <c r="AM861" s="81">
        <f>IF(AJ861='1Month'!$A$3,AL861,NA())</f>
        <v>6.3855555555555554</v>
      </c>
    </row>
    <row r="862" spans="1:39">
      <c r="A862" s="76">
        <v>43318</v>
      </c>
      <c r="B862" s="67">
        <v>0.38902777777777775</v>
      </c>
      <c r="C862" s="77">
        <v>43318</v>
      </c>
      <c r="D862" s="67">
        <v>9.736111111111112E-2</v>
      </c>
      <c r="E862" s="68">
        <v>13.8</v>
      </c>
      <c r="F862" s="68">
        <v>4.9400000000000004</v>
      </c>
      <c r="G862" s="69">
        <v>21.52</v>
      </c>
      <c r="H862" s="69">
        <v>1</v>
      </c>
      <c r="I862" s="69">
        <v>-110.4</v>
      </c>
      <c r="J862" s="69">
        <v>17.38</v>
      </c>
      <c r="K862" s="70">
        <v>32.5</v>
      </c>
      <c r="L862" s="4">
        <f t="shared" si="325"/>
        <v>21.41</v>
      </c>
      <c r="M862" s="80">
        <f t="shared" si="326"/>
        <v>43318.389027777775</v>
      </c>
      <c r="N862">
        <f t="shared" si="327"/>
        <v>2458336.5</v>
      </c>
      <c r="O862">
        <f t="shared" si="328"/>
        <v>9.336666666666666</v>
      </c>
      <c r="P862">
        <f t="shared" si="334"/>
        <v>0.18594113620807665</v>
      </c>
      <c r="Q862">
        <f t="shared" si="335"/>
        <v>462.32787743887218</v>
      </c>
      <c r="R862">
        <f t="shared" si="336"/>
        <v>6.3278774388721786</v>
      </c>
      <c r="S862" s="10">
        <f t="shared" si="329"/>
        <v>22.89068183887218</v>
      </c>
      <c r="T862" s="4">
        <f t="shared" si="337"/>
        <v>21.4</v>
      </c>
      <c r="U862" s="4">
        <f t="shared" si="338"/>
        <v>1.2000000000001166E-2</v>
      </c>
      <c r="V862" s="4">
        <f t="shared" si="330"/>
        <v>21.405000000000001</v>
      </c>
      <c r="W862" s="4">
        <f t="shared" si="331"/>
        <v>21.43</v>
      </c>
      <c r="X862" s="4">
        <f t="shared" si="332"/>
        <v>21.38</v>
      </c>
      <c r="Y862" s="4">
        <f t="shared" si="339"/>
        <v>5.0000000000000711E-2</v>
      </c>
      <c r="Z862" s="2">
        <f>ROW()</f>
        <v>862</v>
      </c>
      <c r="AA862" t="b">
        <f t="shared" si="340"/>
        <v>1</v>
      </c>
      <c r="AB862" s="4">
        <f t="shared" si="333"/>
        <v>21.41</v>
      </c>
      <c r="AC862" s="4" t="e">
        <f t="shared" si="341"/>
        <v>#N/A</v>
      </c>
      <c r="AD862" t="b">
        <f t="shared" si="342"/>
        <v>1</v>
      </c>
      <c r="AE862" s="2">
        <v>2</v>
      </c>
      <c r="AF862" s="4">
        <f t="shared" si="343"/>
        <v>-2.5000000000000355E-2</v>
      </c>
      <c r="AG862" s="4">
        <f t="shared" si="344"/>
        <v>2.5000000000000355E-2</v>
      </c>
      <c r="AH862" s="4">
        <f t="shared" si="349"/>
        <v>2.7638888888888918E-2</v>
      </c>
      <c r="AI862" s="4" t="e">
        <f t="shared" si="345"/>
        <v>#N/A</v>
      </c>
      <c r="AJ862" s="2" t="str">
        <f t="shared" si="346"/>
        <v>August</v>
      </c>
      <c r="AK862" s="2" t="str">
        <f t="shared" si="347"/>
        <v>06</v>
      </c>
      <c r="AL862" s="81">
        <f t="shared" si="348"/>
        <v>6.3890277777777778</v>
      </c>
      <c r="AM862" s="81">
        <f>IF(AJ862='1Month'!$A$3,AL862,NA())</f>
        <v>6.3890277777777778</v>
      </c>
    </row>
    <row r="863" spans="1:39">
      <c r="A863" s="76">
        <v>43318</v>
      </c>
      <c r="B863" s="67">
        <v>0.39250000000000002</v>
      </c>
      <c r="C863" s="77">
        <v>43318</v>
      </c>
      <c r="D863" s="67">
        <v>0.10083333333333333</v>
      </c>
      <c r="E863" s="68">
        <v>13.8</v>
      </c>
      <c r="F863" s="68">
        <v>4.9400000000000004</v>
      </c>
      <c r="G863" s="69">
        <v>21.51</v>
      </c>
      <c r="H863" s="69">
        <v>1</v>
      </c>
      <c r="I863" s="69">
        <v>-110.5</v>
      </c>
      <c r="J863" s="69">
        <v>18.359000000000002</v>
      </c>
      <c r="K863" s="70">
        <v>32.5</v>
      </c>
      <c r="L863" s="4">
        <f t="shared" si="325"/>
        <v>21.400000000000002</v>
      </c>
      <c r="M863" s="80">
        <f t="shared" si="326"/>
        <v>43318.392500000002</v>
      </c>
      <c r="N863">
        <f t="shared" si="327"/>
        <v>2458336.5</v>
      </c>
      <c r="O863">
        <f t="shared" si="328"/>
        <v>9.42</v>
      </c>
      <c r="P863">
        <f t="shared" si="334"/>
        <v>0.18594113620807665</v>
      </c>
      <c r="Q863">
        <f t="shared" si="335"/>
        <v>462.41143893131385</v>
      </c>
      <c r="R863">
        <f t="shared" si="336"/>
        <v>6.4114389313138531</v>
      </c>
      <c r="S863" s="10">
        <f t="shared" si="329"/>
        <v>22.974243331313854</v>
      </c>
      <c r="T863" s="4">
        <f t="shared" si="337"/>
        <v>21.393999999999998</v>
      </c>
      <c r="U863" s="4">
        <f t="shared" si="338"/>
        <v>8.8000000000000959E-3</v>
      </c>
      <c r="V863" s="4">
        <f t="shared" si="330"/>
        <v>21.395000000000003</v>
      </c>
      <c r="W863" s="4">
        <f t="shared" si="331"/>
        <v>21.42</v>
      </c>
      <c r="X863" s="4">
        <f t="shared" si="332"/>
        <v>21.38</v>
      </c>
      <c r="Y863" s="4">
        <f t="shared" si="339"/>
        <v>4.00000000000027E-2</v>
      </c>
      <c r="Z863" s="2">
        <f>ROW()</f>
        <v>863</v>
      </c>
      <c r="AA863" t="b">
        <f t="shared" si="340"/>
        <v>1</v>
      </c>
      <c r="AB863" s="4">
        <f t="shared" si="333"/>
        <v>21.400000000000002</v>
      </c>
      <c r="AC863" s="4" t="e">
        <f t="shared" si="341"/>
        <v>#N/A</v>
      </c>
      <c r="AD863" t="b">
        <f t="shared" si="342"/>
        <v>1</v>
      </c>
      <c r="AE863" s="2">
        <v>2</v>
      </c>
      <c r="AF863" s="4">
        <f t="shared" si="343"/>
        <v>-2.000000000000135E-2</v>
      </c>
      <c r="AG863" s="4">
        <f t="shared" si="344"/>
        <v>2.000000000000135E-2</v>
      </c>
      <c r="AH863" s="4">
        <f t="shared" si="349"/>
        <v>2.6666666666667282E-2</v>
      </c>
      <c r="AI863" s="4" t="e">
        <f t="shared" si="345"/>
        <v>#N/A</v>
      </c>
      <c r="AJ863" s="2" t="str">
        <f t="shared" si="346"/>
        <v>August</v>
      </c>
      <c r="AK863" s="2" t="str">
        <f t="shared" si="347"/>
        <v>06</v>
      </c>
      <c r="AL863" s="81">
        <f t="shared" si="348"/>
        <v>6.3925000000000001</v>
      </c>
      <c r="AM863" s="81">
        <f>IF(AJ863='1Month'!$A$3,AL863,NA())</f>
        <v>6.3925000000000001</v>
      </c>
    </row>
    <row r="864" spans="1:39">
      <c r="A864" s="76">
        <v>43318</v>
      </c>
      <c r="B864" s="67">
        <v>0.39597222222222223</v>
      </c>
      <c r="C864" s="77">
        <v>43318</v>
      </c>
      <c r="D864" s="67">
        <v>0.10430555555555555</v>
      </c>
      <c r="E864" s="68">
        <v>14.1</v>
      </c>
      <c r="F864" s="68">
        <v>4.9400000000000004</v>
      </c>
      <c r="G864" s="69">
        <v>21.5</v>
      </c>
      <c r="H864" s="69">
        <v>1</v>
      </c>
      <c r="I864" s="69">
        <v>-110.5</v>
      </c>
      <c r="J864" s="69">
        <v>19.338999999999999</v>
      </c>
      <c r="K864" s="70">
        <v>32.5</v>
      </c>
      <c r="L864" s="4">
        <f t="shared" si="325"/>
        <v>21.39</v>
      </c>
      <c r="M864" s="80">
        <f t="shared" si="326"/>
        <v>43318.395972222221</v>
      </c>
      <c r="N864">
        <f t="shared" si="327"/>
        <v>2458336.5</v>
      </c>
      <c r="O864">
        <f t="shared" si="328"/>
        <v>9.5033333333333339</v>
      </c>
      <c r="P864">
        <f t="shared" si="334"/>
        <v>0.18594113620807665</v>
      </c>
      <c r="Q864">
        <f t="shared" si="335"/>
        <v>462.49500042375553</v>
      </c>
      <c r="R864">
        <f t="shared" si="336"/>
        <v>6.4950004237555277</v>
      </c>
      <c r="S864" s="10">
        <f t="shared" si="329"/>
        <v>23.057804823755529</v>
      </c>
      <c r="T864" s="4">
        <f t="shared" si="337"/>
        <v>21.387999999999998</v>
      </c>
      <c r="U864" s="4">
        <f t="shared" si="338"/>
        <v>6.4000000000014271E-3</v>
      </c>
      <c r="V864" s="4">
        <f t="shared" si="330"/>
        <v>21.39</v>
      </c>
      <c r="W864" s="4">
        <f t="shared" si="331"/>
        <v>21.41</v>
      </c>
      <c r="X864" s="4">
        <f t="shared" si="332"/>
        <v>21.38</v>
      </c>
      <c r="Y864" s="4">
        <f t="shared" si="339"/>
        <v>3.0000000000001137E-2</v>
      </c>
      <c r="Z864" s="2">
        <f>ROW()</f>
        <v>864</v>
      </c>
      <c r="AA864" t="b">
        <f t="shared" si="340"/>
        <v>1</v>
      </c>
      <c r="AB864" s="4">
        <f t="shared" si="333"/>
        <v>21.39</v>
      </c>
      <c r="AC864" s="4" t="e">
        <f t="shared" si="341"/>
        <v>#N/A</v>
      </c>
      <c r="AD864" t="b">
        <f t="shared" si="342"/>
        <v>1</v>
      </c>
      <c r="AE864" s="2">
        <v>2</v>
      </c>
      <c r="AF864" s="4">
        <f t="shared" si="343"/>
        <v>-1.5000000000000568E-2</v>
      </c>
      <c r="AG864" s="4">
        <f t="shared" si="344"/>
        <v>1.5000000000000568E-2</v>
      </c>
      <c r="AH864" s="4">
        <f t="shared" si="349"/>
        <v>2.6944444444444809E-2</v>
      </c>
      <c r="AI864" s="4" t="e">
        <f t="shared" si="345"/>
        <v>#N/A</v>
      </c>
      <c r="AJ864" s="2" t="str">
        <f t="shared" si="346"/>
        <v>August</v>
      </c>
      <c r="AK864" s="2" t="str">
        <f t="shared" si="347"/>
        <v>06</v>
      </c>
      <c r="AL864" s="81">
        <f t="shared" si="348"/>
        <v>6.3959722222222224</v>
      </c>
      <c r="AM864" s="81">
        <f>IF(AJ864='1Month'!$A$3,AL864,NA())</f>
        <v>6.3959722222222224</v>
      </c>
    </row>
    <row r="865" spans="1:39">
      <c r="A865" s="76">
        <v>43318</v>
      </c>
      <c r="B865" s="67">
        <v>0.39944444444444444</v>
      </c>
      <c r="C865" s="77">
        <v>43318</v>
      </c>
      <c r="D865" s="67">
        <v>0.10777777777777779</v>
      </c>
      <c r="E865" s="68">
        <v>14.1</v>
      </c>
      <c r="F865" s="68">
        <v>4.9400000000000004</v>
      </c>
      <c r="G865" s="69">
        <v>21.49</v>
      </c>
      <c r="H865" s="69">
        <v>1</v>
      </c>
      <c r="I865" s="69">
        <v>-110.6</v>
      </c>
      <c r="J865" s="69">
        <v>20.321000000000002</v>
      </c>
      <c r="K865" s="70">
        <v>32.4</v>
      </c>
      <c r="L865" s="4">
        <f t="shared" si="325"/>
        <v>21.38</v>
      </c>
      <c r="M865" s="80">
        <f t="shared" si="326"/>
        <v>43318.399444444447</v>
      </c>
      <c r="N865">
        <f t="shared" si="327"/>
        <v>2458336.5</v>
      </c>
      <c r="O865">
        <f t="shared" si="328"/>
        <v>9.586666666666666</v>
      </c>
      <c r="P865">
        <f t="shared" si="334"/>
        <v>0.18594113620807665</v>
      </c>
      <c r="Q865">
        <f t="shared" si="335"/>
        <v>462.57856191619715</v>
      </c>
      <c r="R865">
        <f t="shared" si="336"/>
        <v>6.5785619161971454</v>
      </c>
      <c r="S865" s="10">
        <f t="shared" si="329"/>
        <v>23.141366316197146</v>
      </c>
      <c r="T865" s="4">
        <f t="shared" si="337"/>
        <v>21.38</v>
      </c>
      <c r="U865" s="4">
        <f t="shared" si="338"/>
        <v>8.0000000000005397E-3</v>
      </c>
      <c r="V865" s="4">
        <f t="shared" si="330"/>
        <v>21.384999999999998</v>
      </c>
      <c r="W865" s="4">
        <f t="shared" si="331"/>
        <v>21.400000000000002</v>
      </c>
      <c r="X865" s="4">
        <f t="shared" si="332"/>
        <v>21.36</v>
      </c>
      <c r="Y865" s="4">
        <f t="shared" si="339"/>
        <v>4.00000000000027E-2</v>
      </c>
      <c r="Z865" s="2">
        <f>ROW()</f>
        <v>865</v>
      </c>
      <c r="AA865" t="b">
        <f t="shared" si="340"/>
        <v>1</v>
      </c>
      <c r="AB865" s="4">
        <f t="shared" si="333"/>
        <v>21.38</v>
      </c>
      <c r="AC865" s="4" t="e">
        <f t="shared" si="341"/>
        <v>#N/A</v>
      </c>
      <c r="AD865" t="b">
        <f t="shared" si="342"/>
        <v>1</v>
      </c>
      <c r="AE865" s="2">
        <v>2</v>
      </c>
      <c r="AF865" s="4">
        <f t="shared" si="343"/>
        <v>-2.000000000000135E-2</v>
      </c>
      <c r="AG865" s="4">
        <f t="shared" si="344"/>
        <v>2.000000000000135E-2</v>
      </c>
      <c r="AH865" s="4">
        <f t="shared" si="349"/>
        <v>3.3333333333333513E-2</v>
      </c>
      <c r="AI865" s="4" t="e">
        <f t="shared" si="345"/>
        <v>#N/A</v>
      </c>
      <c r="AJ865" s="2" t="str">
        <f t="shared" si="346"/>
        <v>August</v>
      </c>
      <c r="AK865" s="2" t="str">
        <f t="shared" si="347"/>
        <v>06</v>
      </c>
      <c r="AL865" s="81">
        <f t="shared" si="348"/>
        <v>6.3994444444444447</v>
      </c>
      <c r="AM865" s="81">
        <f>IF(AJ865='1Month'!$A$3,AL865,NA())</f>
        <v>6.3994444444444447</v>
      </c>
    </row>
    <row r="866" spans="1:39">
      <c r="A866" s="76">
        <v>43318</v>
      </c>
      <c r="B866" s="67">
        <v>0.40291666666666665</v>
      </c>
      <c r="C866" s="77">
        <v>43318</v>
      </c>
      <c r="D866" s="67">
        <v>0.11125</v>
      </c>
      <c r="E866" s="68">
        <v>14.5</v>
      </c>
      <c r="F866" s="68">
        <v>4.9400000000000004</v>
      </c>
      <c r="G866" s="69">
        <v>21.5</v>
      </c>
      <c r="H866" s="69">
        <v>1</v>
      </c>
      <c r="I866" s="69">
        <v>-110.6</v>
      </c>
      <c r="J866" s="69">
        <v>21.303999999999998</v>
      </c>
      <c r="K866" s="70">
        <v>32.4</v>
      </c>
      <c r="L866" s="4">
        <f t="shared" si="325"/>
        <v>21.39</v>
      </c>
      <c r="M866" s="80">
        <f t="shared" si="326"/>
        <v>43318.402916666666</v>
      </c>
      <c r="N866">
        <f t="shared" si="327"/>
        <v>2458336.5</v>
      </c>
      <c r="O866">
        <f t="shared" si="328"/>
        <v>9.67</v>
      </c>
      <c r="P866">
        <f t="shared" si="334"/>
        <v>0.18594113620807665</v>
      </c>
      <c r="Q866">
        <f t="shared" si="335"/>
        <v>462.66212340863882</v>
      </c>
      <c r="R866">
        <f t="shared" si="336"/>
        <v>6.6621234086388199</v>
      </c>
      <c r="S866" s="10">
        <f t="shared" si="329"/>
        <v>23.224927808638821</v>
      </c>
      <c r="T866" s="4">
        <f t="shared" si="337"/>
        <v>21.369999999999997</v>
      </c>
      <c r="U866" s="4">
        <f t="shared" si="338"/>
        <v>1.6000000000000368E-2</v>
      </c>
      <c r="V866" s="4">
        <f t="shared" si="330"/>
        <v>21.38</v>
      </c>
      <c r="W866" s="4">
        <f t="shared" si="331"/>
        <v>21.39</v>
      </c>
      <c r="X866" s="4">
        <f t="shared" si="332"/>
        <v>21.34</v>
      </c>
      <c r="Y866" s="4">
        <f t="shared" si="339"/>
        <v>5.0000000000000711E-2</v>
      </c>
      <c r="Z866" s="2">
        <f>ROW()</f>
        <v>866</v>
      </c>
      <c r="AA866" t="b">
        <f t="shared" si="340"/>
        <v>1</v>
      </c>
      <c r="AB866" s="4">
        <f t="shared" si="333"/>
        <v>21.39</v>
      </c>
      <c r="AC866" s="4" t="e">
        <f t="shared" si="341"/>
        <v>#N/A</v>
      </c>
      <c r="AD866" t="b">
        <f t="shared" si="342"/>
        <v>1</v>
      </c>
      <c r="AE866" s="2">
        <v>2</v>
      </c>
      <c r="AF866" s="4">
        <f t="shared" si="343"/>
        <v>-2.5000000000000355E-2</v>
      </c>
      <c r="AG866" s="4">
        <f t="shared" si="344"/>
        <v>2.5000000000000355E-2</v>
      </c>
      <c r="AH866" s="4">
        <f t="shared" si="349"/>
        <v>3.8749999999999986E-2</v>
      </c>
      <c r="AI866" s="4" t="e">
        <f t="shared" si="345"/>
        <v>#N/A</v>
      </c>
      <c r="AJ866" s="2" t="str">
        <f t="shared" si="346"/>
        <v>August</v>
      </c>
      <c r="AK866" s="2" t="str">
        <f t="shared" si="347"/>
        <v>06</v>
      </c>
      <c r="AL866" s="81">
        <f t="shared" si="348"/>
        <v>6.402916666666667</v>
      </c>
      <c r="AM866" s="81">
        <f>IF(AJ866='1Month'!$A$3,AL866,NA())</f>
        <v>6.402916666666667</v>
      </c>
    </row>
    <row r="867" spans="1:39">
      <c r="A867" s="76">
        <v>43318</v>
      </c>
      <c r="B867" s="67">
        <v>0.40638888888888891</v>
      </c>
      <c r="C867" s="77">
        <v>43318</v>
      </c>
      <c r="D867" s="67">
        <v>0.11472222222222223</v>
      </c>
      <c r="E867" s="68">
        <v>14.8</v>
      </c>
      <c r="F867" s="68">
        <v>4.9400000000000004</v>
      </c>
      <c r="G867" s="69">
        <v>21.49</v>
      </c>
      <c r="H867" s="69">
        <v>1</v>
      </c>
      <c r="I867" s="69">
        <v>-110.7</v>
      </c>
      <c r="J867" s="69">
        <v>22.288</v>
      </c>
      <c r="K867" s="70">
        <v>32.4</v>
      </c>
      <c r="L867" s="4">
        <f t="shared" si="325"/>
        <v>21.38</v>
      </c>
      <c r="M867" s="80">
        <f t="shared" si="326"/>
        <v>43318.406388888892</v>
      </c>
      <c r="N867">
        <f t="shared" si="327"/>
        <v>2458336.5</v>
      </c>
      <c r="O867">
        <f t="shared" si="328"/>
        <v>9.7533333333333339</v>
      </c>
      <c r="P867">
        <f t="shared" si="334"/>
        <v>0.18594113620807665</v>
      </c>
      <c r="Q867">
        <f t="shared" si="335"/>
        <v>462.74568490108049</v>
      </c>
      <c r="R867">
        <f t="shared" si="336"/>
        <v>6.7456849010804945</v>
      </c>
      <c r="S867" s="10">
        <f t="shared" si="329"/>
        <v>23.308489301080495</v>
      </c>
      <c r="T867" s="4">
        <f t="shared" si="337"/>
        <v>21.357999999999997</v>
      </c>
      <c r="U867" s="4">
        <f t="shared" si="338"/>
        <v>2.2400000000000374E-2</v>
      </c>
      <c r="V867" s="4">
        <f t="shared" si="330"/>
        <v>21.369999999999997</v>
      </c>
      <c r="W867" s="4">
        <f t="shared" si="331"/>
        <v>21.39</v>
      </c>
      <c r="X867" s="4">
        <f t="shared" si="332"/>
        <v>21.32</v>
      </c>
      <c r="Y867" s="4">
        <f t="shared" si="339"/>
        <v>7.0000000000000284E-2</v>
      </c>
      <c r="Z867" s="2">
        <f>ROW()</f>
        <v>867</v>
      </c>
      <c r="AA867" t="b">
        <f t="shared" si="340"/>
        <v>1</v>
      </c>
      <c r="AB867" s="4">
        <f t="shared" si="333"/>
        <v>21.38</v>
      </c>
      <c r="AC867" s="4" t="e">
        <f t="shared" si="341"/>
        <v>#N/A</v>
      </c>
      <c r="AD867" t="b">
        <f t="shared" si="342"/>
        <v>1</v>
      </c>
      <c r="AE867" s="2">
        <v>2</v>
      </c>
      <c r="AF867" s="4">
        <f t="shared" si="343"/>
        <v>-3.5000000000000142E-2</v>
      </c>
      <c r="AG867" s="4">
        <f t="shared" si="344"/>
        <v>3.5000000000000142E-2</v>
      </c>
      <c r="AH867" s="4">
        <f t="shared" si="349"/>
        <v>4.236111111111137E-2</v>
      </c>
      <c r="AI867" s="4" t="e">
        <f t="shared" si="345"/>
        <v>#N/A</v>
      </c>
      <c r="AJ867" s="2" t="str">
        <f t="shared" si="346"/>
        <v>August</v>
      </c>
      <c r="AK867" s="2" t="str">
        <f t="shared" si="347"/>
        <v>06</v>
      </c>
      <c r="AL867" s="81">
        <f t="shared" si="348"/>
        <v>6.4063888888888894</v>
      </c>
      <c r="AM867" s="81">
        <f>IF(AJ867='1Month'!$A$3,AL867,NA())</f>
        <v>6.4063888888888894</v>
      </c>
    </row>
    <row r="868" spans="1:39">
      <c r="A868" s="76">
        <v>43318</v>
      </c>
      <c r="B868" s="67">
        <v>0.40986111111111106</v>
      </c>
      <c r="C868" s="77">
        <v>43318</v>
      </c>
      <c r="D868" s="67">
        <v>0.11819444444444445</v>
      </c>
      <c r="E868" s="68">
        <v>15.1</v>
      </c>
      <c r="F868" s="68">
        <v>4.9400000000000004</v>
      </c>
      <c r="G868" s="69">
        <v>21.47</v>
      </c>
      <c r="H868" s="69">
        <v>1</v>
      </c>
      <c r="I868" s="69">
        <v>-110.7</v>
      </c>
      <c r="J868" s="69">
        <v>23.273</v>
      </c>
      <c r="K868" s="70">
        <v>32.299999999999997</v>
      </c>
      <c r="L868" s="4">
        <f t="shared" si="325"/>
        <v>21.36</v>
      </c>
      <c r="M868" s="80">
        <f t="shared" si="326"/>
        <v>43318.409861111111</v>
      </c>
      <c r="N868">
        <f t="shared" si="327"/>
        <v>2458336.5</v>
      </c>
      <c r="O868">
        <f t="shared" si="328"/>
        <v>9.836666666666666</v>
      </c>
      <c r="P868">
        <f t="shared" si="334"/>
        <v>0.18594113620807665</v>
      </c>
      <c r="Q868">
        <f t="shared" si="335"/>
        <v>462.82924639352217</v>
      </c>
      <c r="R868">
        <f t="shared" si="336"/>
        <v>6.829246393522169</v>
      </c>
      <c r="S868" s="10">
        <f t="shared" si="329"/>
        <v>23.39205079352217</v>
      </c>
      <c r="T868" s="4">
        <f t="shared" si="337"/>
        <v>21.336000000000002</v>
      </c>
      <c r="U868" s="4">
        <f t="shared" si="338"/>
        <v>2.8799999999998958E-2</v>
      </c>
      <c r="V868" s="4">
        <f t="shared" si="330"/>
        <v>21.35</v>
      </c>
      <c r="W868" s="4">
        <f t="shared" si="331"/>
        <v>21.39</v>
      </c>
      <c r="X868" s="4">
        <f t="shared" si="332"/>
        <v>21.28</v>
      </c>
      <c r="Y868" s="4">
        <f t="shared" si="339"/>
        <v>0.10999999999999943</v>
      </c>
      <c r="Z868" s="2">
        <f>ROW()</f>
        <v>868</v>
      </c>
      <c r="AA868" t="b">
        <f t="shared" si="340"/>
        <v>1</v>
      </c>
      <c r="AB868" s="4">
        <f t="shared" si="333"/>
        <v>21.36</v>
      </c>
      <c r="AC868" s="4" t="e">
        <f t="shared" si="341"/>
        <v>#N/A</v>
      </c>
      <c r="AD868" t="b">
        <f t="shared" si="342"/>
        <v>1</v>
      </c>
      <c r="AE868" s="2">
        <v>2</v>
      </c>
      <c r="AF868" s="4">
        <f t="shared" si="343"/>
        <v>-5.4999999999999716E-2</v>
      </c>
      <c r="AG868" s="4">
        <f t="shared" si="344"/>
        <v>5.4999999999999716E-2</v>
      </c>
      <c r="AH868" s="4">
        <f t="shared" si="349"/>
        <v>4.527777777777716E-2</v>
      </c>
      <c r="AI868" s="4" t="e">
        <f t="shared" si="345"/>
        <v>#N/A</v>
      </c>
      <c r="AJ868" s="2" t="str">
        <f t="shared" si="346"/>
        <v>August</v>
      </c>
      <c r="AK868" s="2" t="str">
        <f t="shared" si="347"/>
        <v>06</v>
      </c>
      <c r="AL868" s="81">
        <f t="shared" si="348"/>
        <v>6.4098611111111108</v>
      </c>
      <c r="AM868" s="81">
        <f>IF(AJ868='1Month'!$A$3,AL868,NA())</f>
        <v>6.4098611111111108</v>
      </c>
    </row>
    <row r="869" spans="1:39">
      <c r="A869" s="76">
        <v>43318</v>
      </c>
      <c r="B869" s="67">
        <v>0.41333333333333333</v>
      </c>
      <c r="C869" s="77">
        <v>43318</v>
      </c>
      <c r="D869" s="67">
        <v>0.12166666666666666</v>
      </c>
      <c r="E869" s="68">
        <v>15.4</v>
      </c>
      <c r="F869" s="68">
        <v>4.9400000000000004</v>
      </c>
      <c r="G869" s="69">
        <v>21.45</v>
      </c>
      <c r="H869" s="69">
        <v>1</v>
      </c>
      <c r="I869" s="69">
        <v>-110.8</v>
      </c>
      <c r="J869" s="69">
        <v>24.259</v>
      </c>
      <c r="K869" s="70">
        <v>32.299999999999997</v>
      </c>
      <c r="L869" s="4">
        <f t="shared" si="325"/>
        <v>21.34</v>
      </c>
      <c r="M869" s="80">
        <f t="shared" si="326"/>
        <v>43318.41333333333</v>
      </c>
      <c r="N869">
        <f t="shared" si="327"/>
        <v>2458336.5</v>
      </c>
      <c r="O869">
        <f t="shared" si="328"/>
        <v>9.92</v>
      </c>
      <c r="P869">
        <f t="shared" si="334"/>
        <v>0.18594113620807665</v>
      </c>
      <c r="Q869">
        <f t="shared" si="335"/>
        <v>462.91280788596384</v>
      </c>
      <c r="R869">
        <f t="shared" si="336"/>
        <v>6.9128078859638435</v>
      </c>
      <c r="S869" s="10">
        <f t="shared" si="329"/>
        <v>23.475612285963845</v>
      </c>
      <c r="T869" s="4">
        <f t="shared" si="337"/>
        <v>21.316000000000003</v>
      </c>
      <c r="U869" s="4">
        <f t="shared" si="338"/>
        <v>2.8799999999998958E-2</v>
      </c>
      <c r="V869" s="4">
        <f t="shared" si="330"/>
        <v>21.33</v>
      </c>
      <c r="W869" s="4">
        <f t="shared" si="331"/>
        <v>21.38</v>
      </c>
      <c r="X869" s="4">
        <f t="shared" si="332"/>
        <v>21.28</v>
      </c>
      <c r="Y869" s="4">
        <f t="shared" si="339"/>
        <v>9.9999999999997868E-2</v>
      </c>
      <c r="Z869" s="2">
        <f>ROW()</f>
        <v>869</v>
      </c>
      <c r="AA869" t="b">
        <f t="shared" si="340"/>
        <v>1</v>
      </c>
      <c r="AB869" s="4">
        <f t="shared" si="333"/>
        <v>21.34</v>
      </c>
      <c r="AC869" s="4" t="e">
        <f t="shared" si="341"/>
        <v>#N/A</v>
      </c>
      <c r="AD869" t="b">
        <f t="shared" si="342"/>
        <v>1</v>
      </c>
      <c r="AE869" s="2">
        <v>2</v>
      </c>
      <c r="AF869" s="4">
        <f t="shared" si="343"/>
        <v>-4.9999999999998934E-2</v>
      </c>
      <c r="AG869" s="4">
        <f t="shared" si="344"/>
        <v>4.9999999999998934E-2</v>
      </c>
      <c r="AH869" s="4">
        <f t="shared" si="349"/>
        <v>4.4999999999999339E-2</v>
      </c>
      <c r="AI869" s="4" t="e">
        <f t="shared" si="345"/>
        <v>#N/A</v>
      </c>
      <c r="AJ869" s="2" t="str">
        <f t="shared" si="346"/>
        <v>August</v>
      </c>
      <c r="AK869" s="2" t="str">
        <f t="shared" si="347"/>
        <v>06</v>
      </c>
      <c r="AL869" s="81">
        <f t="shared" si="348"/>
        <v>6.4133333333333331</v>
      </c>
      <c r="AM869" s="81">
        <f>IF(AJ869='1Month'!$A$3,AL869,NA())</f>
        <v>6.4133333333333331</v>
      </c>
    </row>
    <row r="870" spans="1:39">
      <c r="A870" s="76">
        <v>43318</v>
      </c>
      <c r="B870" s="67">
        <v>0.41679398148148145</v>
      </c>
      <c r="C870" s="77">
        <v>43318</v>
      </c>
      <c r="D870" s="67">
        <v>0.12512731481481482</v>
      </c>
      <c r="E870" s="68">
        <v>15.4</v>
      </c>
      <c r="F870" s="68">
        <v>4.9400000000000004</v>
      </c>
      <c r="G870" s="69">
        <v>21.43</v>
      </c>
      <c r="H870" s="69">
        <v>1</v>
      </c>
      <c r="I870" s="69">
        <v>-110.8</v>
      </c>
      <c r="J870" s="69">
        <v>25.242000000000001</v>
      </c>
      <c r="K870" s="70">
        <v>32.200000000000003</v>
      </c>
      <c r="L870" s="4">
        <f t="shared" si="325"/>
        <v>21.32</v>
      </c>
      <c r="M870" s="80">
        <f t="shared" si="326"/>
        <v>43318.41679398148</v>
      </c>
      <c r="N870">
        <f t="shared" si="327"/>
        <v>2458336.5</v>
      </c>
      <c r="O870">
        <f t="shared" si="328"/>
        <v>10.003055555555555</v>
      </c>
      <c r="P870">
        <f t="shared" si="334"/>
        <v>0.18594113620807665</v>
      </c>
      <c r="Q870">
        <f t="shared" si="335"/>
        <v>462.99609084009734</v>
      </c>
      <c r="R870">
        <f t="shared" si="336"/>
        <v>6.9960908400973381</v>
      </c>
      <c r="S870" s="10">
        <f t="shared" si="329"/>
        <v>23.558895240097339</v>
      </c>
      <c r="T870" s="4">
        <f t="shared" si="337"/>
        <v>21.3</v>
      </c>
      <c r="U870" s="4">
        <f t="shared" si="338"/>
        <v>2.3999999999999487E-2</v>
      </c>
      <c r="V870" s="4">
        <f t="shared" si="330"/>
        <v>21.3</v>
      </c>
      <c r="W870" s="4">
        <f t="shared" si="331"/>
        <v>21.36</v>
      </c>
      <c r="X870" s="4">
        <f t="shared" si="332"/>
        <v>21.28</v>
      </c>
      <c r="Y870" s="4">
        <f t="shared" si="339"/>
        <v>7.9999999999998295E-2</v>
      </c>
      <c r="Z870" s="2">
        <f>ROW()</f>
        <v>870</v>
      </c>
      <c r="AA870" t="b">
        <f t="shared" si="340"/>
        <v>1</v>
      </c>
      <c r="AB870" s="4">
        <f t="shared" si="333"/>
        <v>21.32</v>
      </c>
      <c r="AC870" s="4" t="e">
        <f t="shared" si="341"/>
        <v>#N/A</v>
      </c>
      <c r="AD870" t="b">
        <f t="shared" si="342"/>
        <v>1</v>
      </c>
      <c r="AE870" s="2">
        <v>2</v>
      </c>
      <c r="AF870" s="4">
        <f t="shared" si="343"/>
        <v>-3.9999999999999147E-2</v>
      </c>
      <c r="AG870" s="4">
        <f t="shared" si="344"/>
        <v>3.9999999999999147E-2</v>
      </c>
      <c r="AH870" s="4">
        <f t="shared" si="349"/>
        <v>4.3333333333332703E-2</v>
      </c>
      <c r="AI870" s="4" t="e">
        <f t="shared" si="345"/>
        <v>#N/A</v>
      </c>
      <c r="AJ870" s="2" t="str">
        <f t="shared" si="346"/>
        <v>August</v>
      </c>
      <c r="AK870" s="2" t="str">
        <f t="shared" si="347"/>
        <v>06</v>
      </c>
      <c r="AL870" s="81">
        <f t="shared" si="348"/>
        <v>6.4167939814814812</v>
      </c>
      <c r="AM870" s="81">
        <f>IF(AJ870='1Month'!$A$3,AL870,NA())</f>
        <v>6.4167939814814812</v>
      </c>
    </row>
    <row r="871" spans="1:39">
      <c r="A871" s="76">
        <v>43318</v>
      </c>
      <c r="B871" s="67">
        <v>0.42026620370370371</v>
      </c>
      <c r="C871" s="77">
        <v>43318</v>
      </c>
      <c r="D871" s="67">
        <v>0.12859953703703705</v>
      </c>
      <c r="E871" s="68">
        <v>15.7</v>
      </c>
      <c r="F871" s="68">
        <v>4.9400000000000004</v>
      </c>
      <c r="G871" s="69">
        <v>21.39</v>
      </c>
      <c r="H871" s="69">
        <v>1</v>
      </c>
      <c r="I871" s="69">
        <v>-110.8</v>
      </c>
      <c r="J871" s="69">
        <v>26.228999999999999</v>
      </c>
      <c r="K871" s="70">
        <v>32.200000000000003</v>
      </c>
      <c r="L871" s="4">
        <f t="shared" si="325"/>
        <v>21.28</v>
      </c>
      <c r="M871" s="80">
        <f t="shared" si="326"/>
        <v>43318.420266203706</v>
      </c>
      <c r="N871">
        <f t="shared" si="327"/>
        <v>2458336.5</v>
      </c>
      <c r="O871">
        <f t="shared" si="328"/>
        <v>10.086388888888889</v>
      </c>
      <c r="P871">
        <f t="shared" si="334"/>
        <v>0.18594113620807665</v>
      </c>
      <c r="Q871">
        <f t="shared" si="335"/>
        <v>463.07965233253901</v>
      </c>
      <c r="R871">
        <f t="shared" si="336"/>
        <v>7.0796523325390126</v>
      </c>
      <c r="S871" s="10">
        <f t="shared" si="329"/>
        <v>23.642456732539014</v>
      </c>
      <c r="T871" s="4">
        <f t="shared" si="337"/>
        <v>21.283999999999999</v>
      </c>
      <c r="U871" s="4">
        <f t="shared" si="338"/>
        <v>1.4399999999998414E-2</v>
      </c>
      <c r="V871" s="4">
        <f t="shared" si="330"/>
        <v>21.28</v>
      </c>
      <c r="W871" s="4">
        <f t="shared" si="331"/>
        <v>21.34</v>
      </c>
      <c r="X871" s="4">
        <f t="shared" si="332"/>
        <v>21.26</v>
      </c>
      <c r="Y871" s="4">
        <f t="shared" si="339"/>
        <v>7.9999999999998295E-2</v>
      </c>
      <c r="Z871" s="2">
        <f>ROW()</f>
        <v>871</v>
      </c>
      <c r="AA871" t="b">
        <f t="shared" si="340"/>
        <v>1</v>
      </c>
      <c r="AB871" s="4">
        <f t="shared" si="333"/>
        <v>21.28</v>
      </c>
      <c r="AC871" s="4" t="e">
        <f t="shared" si="341"/>
        <v>#N/A</v>
      </c>
      <c r="AD871" t="b">
        <f t="shared" si="342"/>
        <v>1</v>
      </c>
      <c r="AE871" s="2">
        <v>2</v>
      </c>
      <c r="AF871" s="4">
        <f t="shared" si="343"/>
        <v>-3.9999999999999147E-2</v>
      </c>
      <c r="AG871" s="4">
        <f t="shared" si="344"/>
        <v>3.9999999999999147E-2</v>
      </c>
      <c r="AH871" s="4">
        <f t="shared" si="349"/>
        <v>4.1388888888888253E-2</v>
      </c>
      <c r="AI871" s="4" t="e">
        <f t="shared" si="345"/>
        <v>#N/A</v>
      </c>
      <c r="AJ871" s="2" t="str">
        <f t="shared" si="346"/>
        <v>August</v>
      </c>
      <c r="AK871" s="2" t="str">
        <f t="shared" si="347"/>
        <v>06</v>
      </c>
      <c r="AL871" s="81">
        <f t="shared" si="348"/>
        <v>6.4202662037037035</v>
      </c>
      <c r="AM871" s="81">
        <f>IF(AJ871='1Month'!$A$3,AL871,NA())</f>
        <v>6.4202662037037035</v>
      </c>
    </row>
    <row r="872" spans="1:39">
      <c r="A872" s="76">
        <v>43318</v>
      </c>
      <c r="B872" s="67">
        <v>0.42373842592592598</v>
      </c>
      <c r="C872" s="77">
        <v>43318</v>
      </c>
      <c r="D872" s="67">
        <v>0.13207175925925926</v>
      </c>
      <c r="E872" s="68">
        <v>15.7</v>
      </c>
      <c r="F872" s="68">
        <v>4.9400000000000004</v>
      </c>
      <c r="G872" s="69">
        <v>21.39</v>
      </c>
      <c r="H872" s="69">
        <v>1</v>
      </c>
      <c r="I872" s="69">
        <v>-110.9</v>
      </c>
      <c r="J872" s="69">
        <v>27.216999999999999</v>
      </c>
      <c r="K872" s="70">
        <v>32.200000000000003</v>
      </c>
      <c r="L872" s="4">
        <f t="shared" si="325"/>
        <v>21.28</v>
      </c>
      <c r="M872" s="80">
        <f t="shared" si="326"/>
        <v>43318.423738425925</v>
      </c>
      <c r="N872">
        <f t="shared" si="327"/>
        <v>2458336.5</v>
      </c>
      <c r="O872">
        <f t="shared" si="328"/>
        <v>10.169722222222223</v>
      </c>
      <c r="P872">
        <f t="shared" si="334"/>
        <v>0.18594113620807665</v>
      </c>
      <c r="Q872">
        <f t="shared" si="335"/>
        <v>463.16321382498069</v>
      </c>
      <c r="R872">
        <f t="shared" si="336"/>
        <v>7.1632138249806871</v>
      </c>
      <c r="S872" s="10">
        <f t="shared" si="329"/>
        <v>23.726018224980688</v>
      </c>
      <c r="T872" s="4">
        <f t="shared" si="337"/>
        <v>21.276000000000003</v>
      </c>
      <c r="U872" s="4">
        <f t="shared" si="338"/>
        <v>6.3999999999985848E-3</v>
      </c>
      <c r="V872" s="4">
        <f t="shared" si="330"/>
        <v>21.28</v>
      </c>
      <c r="W872" s="4">
        <f t="shared" si="331"/>
        <v>21.32</v>
      </c>
      <c r="X872" s="4">
        <f t="shared" si="332"/>
        <v>21.26</v>
      </c>
      <c r="Y872" s="4">
        <f t="shared" si="339"/>
        <v>5.9999999999998721E-2</v>
      </c>
      <c r="Z872" s="2">
        <f>ROW()</f>
        <v>872</v>
      </c>
      <c r="AA872" t="b">
        <f t="shared" si="340"/>
        <v>1</v>
      </c>
      <c r="AB872" s="4">
        <f t="shared" si="333"/>
        <v>21.28</v>
      </c>
      <c r="AC872" s="4" t="e">
        <f t="shared" si="341"/>
        <v>#N/A</v>
      </c>
      <c r="AD872" t="b">
        <f t="shared" si="342"/>
        <v>1</v>
      </c>
      <c r="AE872" s="2">
        <v>2</v>
      </c>
      <c r="AF872" s="4">
        <f t="shared" si="343"/>
        <v>-2.9999999999999361E-2</v>
      </c>
      <c r="AG872" s="4">
        <f t="shared" si="344"/>
        <v>2.9999999999999361E-2</v>
      </c>
      <c r="AH872" s="4">
        <f t="shared" si="349"/>
        <v>3.5555555555554896E-2</v>
      </c>
      <c r="AI872" s="4" t="e">
        <f t="shared" si="345"/>
        <v>#N/A</v>
      </c>
      <c r="AJ872" s="2" t="str">
        <f t="shared" si="346"/>
        <v>August</v>
      </c>
      <c r="AK872" s="2" t="str">
        <f t="shared" si="347"/>
        <v>06</v>
      </c>
      <c r="AL872" s="81">
        <f t="shared" si="348"/>
        <v>6.4237384259259258</v>
      </c>
      <c r="AM872" s="81">
        <f>IF(AJ872='1Month'!$A$3,AL872,NA())</f>
        <v>6.4237384259259258</v>
      </c>
    </row>
    <row r="873" spans="1:39">
      <c r="A873" s="76">
        <v>43318</v>
      </c>
      <c r="B873" s="67">
        <v>0.42721064814814813</v>
      </c>
      <c r="C873" s="77">
        <v>43318</v>
      </c>
      <c r="D873" s="67">
        <v>0.13554398148148147</v>
      </c>
      <c r="E873" s="68">
        <v>15.7</v>
      </c>
      <c r="F873" s="68">
        <v>4.9400000000000004</v>
      </c>
      <c r="G873" s="69">
        <v>21.39</v>
      </c>
      <c r="H873" s="69">
        <v>1</v>
      </c>
      <c r="I873" s="69">
        <v>-110.9</v>
      </c>
      <c r="J873" s="69">
        <v>28.204000000000001</v>
      </c>
      <c r="K873" s="70">
        <v>32.1</v>
      </c>
      <c r="L873" s="4">
        <f t="shared" si="325"/>
        <v>21.28</v>
      </c>
      <c r="M873" s="80">
        <f t="shared" si="326"/>
        <v>43318.427210648151</v>
      </c>
      <c r="N873">
        <f t="shared" si="327"/>
        <v>2458336.5</v>
      </c>
      <c r="O873">
        <f t="shared" si="328"/>
        <v>10.253055555555555</v>
      </c>
      <c r="P873">
        <f t="shared" si="334"/>
        <v>0.18594113620807665</v>
      </c>
      <c r="Q873">
        <f t="shared" si="335"/>
        <v>463.24677531742236</v>
      </c>
      <c r="R873">
        <f t="shared" si="336"/>
        <v>7.2467753174223617</v>
      </c>
      <c r="S873" s="10">
        <f t="shared" si="329"/>
        <v>23.809579717422363</v>
      </c>
      <c r="T873" s="4">
        <f t="shared" si="337"/>
        <v>21.274000000000001</v>
      </c>
      <c r="U873" s="4">
        <f t="shared" si="338"/>
        <v>7.200000000000273E-3</v>
      </c>
      <c r="V873" s="4">
        <f t="shared" si="330"/>
        <v>21.28</v>
      </c>
      <c r="W873" s="4">
        <f t="shared" si="331"/>
        <v>21.28</v>
      </c>
      <c r="X873" s="4">
        <f t="shared" si="332"/>
        <v>21.26</v>
      </c>
      <c r="Y873" s="4">
        <f t="shared" si="339"/>
        <v>1.9999999999999574E-2</v>
      </c>
      <c r="Z873" s="2">
        <f>ROW()</f>
        <v>873</v>
      </c>
      <c r="AA873" t="b">
        <f t="shared" si="340"/>
        <v>1</v>
      </c>
      <c r="AB873" s="4">
        <f t="shared" si="333"/>
        <v>21.28</v>
      </c>
      <c r="AC873" s="4" t="e">
        <f t="shared" si="341"/>
        <v>#N/A</v>
      </c>
      <c r="AD873" t="b">
        <f t="shared" si="342"/>
        <v>1</v>
      </c>
      <c r="AE873" s="2">
        <v>2</v>
      </c>
      <c r="AF873" s="4">
        <f t="shared" si="343"/>
        <v>-9.9999999999997868E-3</v>
      </c>
      <c r="AG873" s="4">
        <f t="shared" si="344"/>
        <v>9.9999999999997868E-3</v>
      </c>
      <c r="AH873" s="4">
        <f t="shared" si="349"/>
        <v>2.7499999999999265E-2</v>
      </c>
      <c r="AI873" s="4" t="e">
        <f t="shared" si="345"/>
        <v>#N/A</v>
      </c>
      <c r="AJ873" s="2" t="str">
        <f t="shared" si="346"/>
        <v>August</v>
      </c>
      <c r="AK873" s="2" t="str">
        <f t="shared" si="347"/>
        <v>06</v>
      </c>
      <c r="AL873" s="81">
        <f t="shared" si="348"/>
        <v>6.4272106481481481</v>
      </c>
      <c r="AM873" s="81">
        <f>IF(AJ873='1Month'!$A$3,AL873,NA())</f>
        <v>6.4272106481481481</v>
      </c>
    </row>
    <row r="874" spans="1:39">
      <c r="A874" s="76">
        <v>43318</v>
      </c>
      <c r="B874" s="67">
        <v>0.4306828703703704</v>
      </c>
      <c r="C874" s="77">
        <v>43318</v>
      </c>
      <c r="D874" s="67">
        <v>0.13901620370370371</v>
      </c>
      <c r="E874" s="68">
        <v>15.7</v>
      </c>
      <c r="F874" s="68">
        <v>4.9400000000000004</v>
      </c>
      <c r="G874" s="69">
        <v>21.37</v>
      </c>
      <c r="H874" s="69">
        <v>1</v>
      </c>
      <c r="I874" s="69">
        <v>-111</v>
      </c>
      <c r="J874" s="69">
        <v>29.192</v>
      </c>
      <c r="K874" s="70">
        <v>32.1</v>
      </c>
      <c r="L874" s="4">
        <f t="shared" si="325"/>
        <v>21.26</v>
      </c>
      <c r="M874" s="80">
        <f t="shared" si="326"/>
        <v>43318.43068287037</v>
      </c>
      <c r="N874">
        <f t="shared" si="327"/>
        <v>2458336.5</v>
      </c>
      <c r="O874">
        <f t="shared" si="328"/>
        <v>10.336388888888889</v>
      </c>
      <c r="P874">
        <f t="shared" si="334"/>
        <v>0.18594113620807665</v>
      </c>
      <c r="Q874">
        <f t="shared" si="335"/>
        <v>463.33033680986404</v>
      </c>
      <c r="R874">
        <f t="shared" si="336"/>
        <v>7.3303368098640362</v>
      </c>
      <c r="S874" s="10">
        <f t="shared" si="329"/>
        <v>23.893141209864037</v>
      </c>
      <c r="T874" s="4">
        <f t="shared" si="337"/>
        <v>21.270000000000003</v>
      </c>
      <c r="U874" s="4">
        <f t="shared" si="338"/>
        <v>8.0000000000005397E-3</v>
      </c>
      <c r="V874" s="4">
        <f t="shared" si="330"/>
        <v>21.274999999999999</v>
      </c>
      <c r="W874" s="4">
        <f t="shared" si="331"/>
        <v>21.28</v>
      </c>
      <c r="X874" s="4">
        <f t="shared" si="332"/>
        <v>21.26</v>
      </c>
      <c r="Y874" s="4">
        <f t="shared" si="339"/>
        <v>1.9999999999999574E-2</v>
      </c>
      <c r="Z874" s="2">
        <f>ROW()</f>
        <v>874</v>
      </c>
      <c r="AA874" t="b">
        <f t="shared" si="340"/>
        <v>1</v>
      </c>
      <c r="AB874" s="4">
        <f t="shared" si="333"/>
        <v>21.26</v>
      </c>
      <c r="AC874" s="4" t="e">
        <f t="shared" si="341"/>
        <v>#N/A</v>
      </c>
      <c r="AD874" t="b">
        <f t="shared" si="342"/>
        <v>1</v>
      </c>
      <c r="AE874" s="2">
        <v>2</v>
      </c>
      <c r="AF874" s="4">
        <f t="shared" si="343"/>
        <v>-9.9999999999997868E-3</v>
      </c>
      <c r="AG874" s="4">
        <f t="shared" si="344"/>
        <v>9.9999999999997868E-3</v>
      </c>
      <c r="AH874" s="4">
        <f t="shared" si="349"/>
        <v>2.2499999999999964E-2</v>
      </c>
      <c r="AI874" s="4" t="e">
        <f t="shared" si="345"/>
        <v>#N/A</v>
      </c>
      <c r="AJ874" s="2" t="str">
        <f t="shared" si="346"/>
        <v>August</v>
      </c>
      <c r="AK874" s="2" t="str">
        <f t="shared" si="347"/>
        <v>06</v>
      </c>
      <c r="AL874" s="81">
        <f t="shared" si="348"/>
        <v>6.4306828703703705</v>
      </c>
      <c r="AM874" s="81">
        <f>IF(AJ874='1Month'!$A$3,AL874,NA())</f>
        <v>6.4306828703703705</v>
      </c>
    </row>
    <row r="875" spans="1:39">
      <c r="A875" s="76">
        <v>43318</v>
      </c>
      <c r="B875" s="67">
        <v>0.43415509259259261</v>
      </c>
      <c r="C875" s="77">
        <v>43318</v>
      </c>
      <c r="D875" s="67">
        <v>0.14248842592592592</v>
      </c>
      <c r="E875" s="68">
        <v>16.100000000000001</v>
      </c>
      <c r="F875" s="68">
        <v>4.9400000000000004</v>
      </c>
      <c r="G875" s="69">
        <v>21.39</v>
      </c>
      <c r="H875" s="69">
        <v>1</v>
      </c>
      <c r="I875" s="69">
        <v>-111</v>
      </c>
      <c r="J875" s="69">
        <v>30.18</v>
      </c>
      <c r="K875" s="70">
        <v>32.1</v>
      </c>
      <c r="L875" s="4">
        <f t="shared" si="325"/>
        <v>21.28</v>
      </c>
      <c r="M875" s="80">
        <f t="shared" si="326"/>
        <v>43318.434155092589</v>
      </c>
      <c r="N875">
        <f t="shared" si="327"/>
        <v>2458336.5</v>
      </c>
      <c r="O875">
        <f t="shared" si="328"/>
        <v>10.419722222222223</v>
      </c>
      <c r="P875">
        <f t="shared" si="334"/>
        <v>0.18594113620807665</v>
      </c>
      <c r="Q875">
        <f t="shared" si="335"/>
        <v>463.41389830230571</v>
      </c>
      <c r="R875">
        <f t="shared" si="336"/>
        <v>7.4138983023057108</v>
      </c>
      <c r="S875" s="10">
        <f t="shared" si="329"/>
        <v>23.976702702305712</v>
      </c>
      <c r="T875" s="4">
        <f t="shared" si="337"/>
        <v>21.264000000000003</v>
      </c>
      <c r="U875" s="4">
        <f t="shared" si="338"/>
        <v>8.8000000000000959E-3</v>
      </c>
      <c r="V875" s="4">
        <f t="shared" si="330"/>
        <v>21.265000000000001</v>
      </c>
      <c r="W875" s="4">
        <f t="shared" si="331"/>
        <v>21.28</v>
      </c>
      <c r="X875" s="4">
        <f t="shared" si="332"/>
        <v>21.25</v>
      </c>
      <c r="Y875" s="4">
        <f t="shared" si="339"/>
        <v>3.0000000000001137E-2</v>
      </c>
      <c r="Z875" s="2">
        <f>ROW()</f>
        <v>875</v>
      </c>
      <c r="AA875" t="b">
        <f t="shared" si="340"/>
        <v>1</v>
      </c>
      <c r="AB875" s="4">
        <f t="shared" si="333"/>
        <v>21.28</v>
      </c>
      <c r="AC875" s="4" t="e">
        <f t="shared" si="341"/>
        <v>#N/A</v>
      </c>
      <c r="AD875" t="b">
        <f t="shared" si="342"/>
        <v>1</v>
      </c>
      <c r="AE875" s="2">
        <v>2</v>
      </c>
      <c r="AF875" s="4">
        <f t="shared" si="343"/>
        <v>-1.5000000000000568E-2</v>
      </c>
      <c r="AG875" s="4">
        <f t="shared" si="344"/>
        <v>1.5000000000000568E-2</v>
      </c>
      <c r="AH875" s="4">
        <f t="shared" si="349"/>
        <v>1.9999999999999869E-2</v>
      </c>
      <c r="AI875" s="4" t="e">
        <f t="shared" si="345"/>
        <v>#N/A</v>
      </c>
      <c r="AJ875" s="2" t="str">
        <f t="shared" si="346"/>
        <v>August</v>
      </c>
      <c r="AK875" s="2" t="str">
        <f t="shared" si="347"/>
        <v>06</v>
      </c>
      <c r="AL875" s="81">
        <f t="shared" si="348"/>
        <v>6.4341550925925928</v>
      </c>
      <c r="AM875" s="81">
        <f>IF(AJ875='1Month'!$A$3,AL875,NA())</f>
        <v>6.4341550925925928</v>
      </c>
    </row>
    <row r="876" spans="1:39">
      <c r="A876" s="76">
        <v>43318</v>
      </c>
      <c r="B876" s="67">
        <v>0.43762731481481482</v>
      </c>
      <c r="C876" s="77">
        <v>43318</v>
      </c>
      <c r="D876" s="67">
        <v>0.14596064814814816</v>
      </c>
      <c r="E876" s="68">
        <v>15.7</v>
      </c>
      <c r="F876" s="68">
        <v>4.9400000000000004</v>
      </c>
      <c r="G876" s="69">
        <v>21.38</v>
      </c>
      <c r="H876" s="69">
        <v>1</v>
      </c>
      <c r="I876" s="69">
        <v>-111.1</v>
      </c>
      <c r="J876" s="69">
        <v>31.167999999999999</v>
      </c>
      <c r="K876" s="70">
        <v>32</v>
      </c>
      <c r="L876" s="4">
        <f t="shared" si="325"/>
        <v>21.27</v>
      </c>
      <c r="M876" s="80">
        <f t="shared" si="326"/>
        <v>43318.437627314815</v>
      </c>
      <c r="N876">
        <f t="shared" si="327"/>
        <v>2458336.5</v>
      </c>
      <c r="O876">
        <f t="shared" si="328"/>
        <v>10.503055555555555</v>
      </c>
      <c r="P876">
        <f t="shared" si="334"/>
        <v>0.18594113620807665</v>
      </c>
      <c r="Q876">
        <f t="shared" si="335"/>
        <v>463.49745979474739</v>
      </c>
      <c r="R876">
        <f t="shared" si="336"/>
        <v>7.4974597947473853</v>
      </c>
      <c r="S876" s="10">
        <f t="shared" si="329"/>
        <v>6.0264194747385424E-2</v>
      </c>
      <c r="T876" s="4">
        <f t="shared" si="337"/>
        <v>21.26</v>
      </c>
      <c r="U876" s="4">
        <f t="shared" si="338"/>
        <v>1.1999999999999744E-2</v>
      </c>
      <c r="V876" s="4">
        <f t="shared" si="330"/>
        <v>21.26</v>
      </c>
      <c r="W876" s="4">
        <f t="shared" si="331"/>
        <v>21.28</v>
      </c>
      <c r="X876" s="4">
        <f t="shared" si="332"/>
        <v>21.240000000000002</v>
      </c>
      <c r="Y876" s="4">
        <f t="shared" si="339"/>
        <v>3.9999999999999147E-2</v>
      </c>
      <c r="Z876" s="2">
        <f>ROW()</f>
        <v>876</v>
      </c>
      <c r="AA876" t="b">
        <f t="shared" si="340"/>
        <v>1</v>
      </c>
      <c r="AB876" s="4">
        <f t="shared" si="333"/>
        <v>21.27</v>
      </c>
      <c r="AC876" s="4" t="e">
        <f t="shared" si="341"/>
        <v>#N/A</v>
      </c>
      <c r="AD876" t="b">
        <f t="shared" si="342"/>
        <v>1</v>
      </c>
      <c r="AE876" s="2">
        <v>2</v>
      </c>
      <c r="AF876" s="4">
        <f t="shared" si="343"/>
        <v>-1.9999999999999574E-2</v>
      </c>
      <c r="AG876" s="4">
        <f t="shared" si="344"/>
        <v>1.9999999999999574E-2</v>
      </c>
      <c r="AH876" s="4">
        <f t="shared" si="349"/>
        <v>1.888888888888977E-2</v>
      </c>
      <c r="AI876" s="4" t="e">
        <f t="shared" si="345"/>
        <v>#N/A</v>
      </c>
      <c r="AJ876" s="2" t="str">
        <f t="shared" si="346"/>
        <v>August</v>
      </c>
      <c r="AK876" s="2" t="str">
        <f t="shared" si="347"/>
        <v>06</v>
      </c>
      <c r="AL876" s="81">
        <f t="shared" si="348"/>
        <v>6.4376273148148151</v>
      </c>
      <c r="AM876" s="81">
        <f>IF(AJ876='1Month'!$A$3,AL876,NA())</f>
        <v>6.4376273148148151</v>
      </c>
    </row>
    <row r="877" spans="1:39">
      <c r="A877" s="76">
        <v>43318</v>
      </c>
      <c r="B877" s="67">
        <v>0.44109953703703703</v>
      </c>
      <c r="C877" s="77">
        <v>43318</v>
      </c>
      <c r="D877" s="67">
        <v>0.14943287037037037</v>
      </c>
      <c r="E877" s="68">
        <v>15.7</v>
      </c>
      <c r="F877" s="68">
        <v>4.9400000000000004</v>
      </c>
      <c r="G877" s="69">
        <v>21.37</v>
      </c>
      <c r="H877" s="69">
        <v>1</v>
      </c>
      <c r="I877" s="69">
        <v>-111.1</v>
      </c>
      <c r="J877" s="69">
        <v>32.155999999999999</v>
      </c>
      <c r="K877" s="70">
        <v>32</v>
      </c>
      <c r="L877" s="4">
        <f t="shared" si="325"/>
        <v>21.26</v>
      </c>
      <c r="M877" s="80">
        <f t="shared" si="326"/>
        <v>43318.441099537034</v>
      </c>
      <c r="N877">
        <f t="shared" si="327"/>
        <v>2458336.5</v>
      </c>
      <c r="O877">
        <f t="shared" si="328"/>
        <v>10.586388888888889</v>
      </c>
      <c r="P877">
        <f t="shared" si="334"/>
        <v>0.18594113620807665</v>
      </c>
      <c r="Q877">
        <f t="shared" si="335"/>
        <v>463.581021287189</v>
      </c>
      <c r="R877">
        <f t="shared" si="336"/>
        <v>7.581021287189003</v>
      </c>
      <c r="S877" s="10">
        <f t="shared" si="329"/>
        <v>0.14382568718900313</v>
      </c>
      <c r="T877" s="4">
        <f t="shared" si="337"/>
        <v>21.250000000000004</v>
      </c>
      <c r="U877" s="4">
        <f t="shared" si="338"/>
        <v>1.2000000000000455E-2</v>
      </c>
      <c r="V877" s="4">
        <f t="shared" si="330"/>
        <v>21.255000000000003</v>
      </c>
      <c r="W877" s="4">
        <f t="shared" si="331"/>
        <v>21.28</v>
      </c>
      <c r="X877" s="4">
        <f t="shared" si="332"/>
        <v>21.23</v>
      </c>
      <c r="Y877" s="4">
        <f t="shared" si="339"/>
        <v>5.0000000000000711E-2</v>
      </c>
      <c r="Z877" s="2">
        <f>ROW()</f>
        <v>877</v>
      </c>
      <c r="AA877" t="b">
        <f t="shared" si="340"/>
        <v>1</v>
      </c>
      <c r="AB877" s="4">
        <f t="shared" si="333"/>
        <v>21.26</v>
      </c>
      <c r="AC877" s="4" t="e">
        <f t="shared" si="341"/>
        <v>#N/A</v>
      </c>
      <c r="AD877" t="b">
        <f t="shared" si="342"/>
        <v>1</v>
      </c>
      <c r="AE877" s="2">
        <v>2</v>
      </c>
      <c r="AF877" s="4">
        <f t="shared" si="343"/>
        <v>-2.5000000000000355E-2</v>
      </c>
      <c r="AG877" s="4">
        <f t="shared" si="344"/>
        <v>2.5000000000000355E-2</v>
      </c>
      <c r="AH877" s="4">
        <f t="shared" si="349"/>
        <v>2.2638888888889614E-2</v>
      </c>
      <c r="AI877" s="4" t="e">
        <f t="shared" si="345"/>
        <v>#N/A</v>
      </c>
      <c r="AJ877" s="2" t="str">
        <f t="shared" si="346"/>
        <v>August</v>
      </c>
      <c r="AK877" s="2" t="str">
        <f t="shared" si="347"/>
        <v>06</v>
      </c>
      <c r="AL877" s="81">
        <f t="shared" si="348"/>
        <v>6.4410995370370374</v>
      </c>
      <c r="AM877" s="81">
        <f>IF(AJ877='1Month'!$A$3,AL877,NA())</f>
        <v>6.4410995370370374</v>
      </c>
    </row>
    <row r="878" spans="1:39">
      <c r="A878" s="76">
        <v>43318</v>
      </c>
      <c r="B878" s="67">
        <v>0.44457175925925929</v>
      </c>
      <c r="C878" s="77">
        <v>43318</v>
      </c>
      <c r="D878" s="67">
        <v>0.15290509259259258</v>
      </c>
      <c r="E878" s="68">
        <v>15.4</v>
      </c>
      <c r="F878" s="68">
        <v>4.9400000000000004</v>
      </c>
      <c r="G878" s="69">
        <v>21.36</v>
      </c>
      <c r="H878" s="69">
        <v>1</v>
      </c>
      <c r="I878" s="69">
        <v>-111.2</v>
      </c>
      <c r="J878" s="69">
        <v>33.143000000000001</v>
      </c>
      <c r="K878" s="70">
        <v>31.9</v>
      </c>
      <c r="L878" s="4">
        <f t="shared" si="325"/>
        <v>21.25</v>
      </c>
      <c r="M878" s="80">
        <f t="shared" si="326"/>
        <v>43318.444571759261</v>
      </c>
      <c r="N878">
        <f t="shared" si="327"/>
        <v>2458336.5</v>
      </c>
      <c r="O878">
        <f t="shared" si="328"/>
        <v>10.669722222222223</v>
      </c>
      <c r="P878">
        <f t="shared" si="334"/>
        <v>0.18594113620807665</v>
      </c>
      <c r="Q878">
        <f t="shared" si="335"/>
        <v>463.66458277963068</v>
      </c>
      <c r="R878">
        <f t="shared" si="336"/>
        <v>7.6645827796306776</v>
      </c>
      <c r="S878" s="10">
        <f t="shared" si="329"/>
        <v>0.22738717963067767</v>
      </c>
      <c r="T878" s="4">
        <f t="shared" si="337"/>
        <v>21.242000000000001</v>
      </c>
      <c r="U878" s="4">
        <f t="shared" si="338"/>
        <v>1.039999999999992E-2</v>
      </c>
      <c r="V878" s="4">
        <f t="shared" si="330"/>
        <v>21.245000000000001</v>
      </c>
      <c r="W878" s="4">
        <f t="shared" si="331"/>
        <v>21.27</v>
      </c>
      <c r="X878" s="4">
        <f t="shared" si="332"/>
        <v>21.23</v>
      </c>
      <c r="Y878" s="4">
        <f t="shared" si="339"/>
        <v>3.9999999999999147E-2</v>
      </c>
      <c r="Z878" s="2">
        <f>ROW()</f>
        <v>878</v>
      </c>
      <c r="AA878" t="b">
        <f t="shared" si="340"/>
        <v>1</v>
      </c>
      <c r="AB878" s="4">
        <f t="shared" si="333"/>
        <v>21.25</v>
      </c>
      <c r="AC878" s="4" t="e">
        <f t="shared" si="341"/>
        <v>#N/A</v>
      </c>
      <c r="AD878" t="b">
        <f t="shared" si="342"/>
        <v>1</v>
      </c>
      <c r="AE878" s="2">
        <v>2</v>
      </c>
      <c r="AF878" s="4">
        <f t="shared" si="343"/>
        <v>-1.9999999999999574E-2</v>
      </c>
      <c r="AG878" s="4">
        <f t="shared" si="344"/>
        <v>1.9999999999999574E-2</v>
      </c>
      <c r="AH878" s="4">
        <f t="shared" si="349"/>
        <v>2.8611111111111438E-2</v>
      </c>
      <c r="AI878" s="4" t="e">
        <f t="shared" si="345"/>
        <v>#N/A</v>
      </c>
      <c r="AJ878" s="2" t="str">
        <f t="shared" si="346"/>
        <v>August</v>
      </c>
      <c r="AK878" s="2" t="str">
        <f t="shared" si="347"/>
        <v>06</v>
      </c>
      <c r="AL878" s="81">
        <f t="shared" si="348"/>
        <v>6.4445717592592597</v>
      </c>
      <c r="AM878" s="81">
        <f>IF(AJ878='1Month'!$A$3,AL878,NA())</f>
        <v>6.4445717592592597</v>
      </c>
    </row>
    <row r="879" spans="1:39">
      <c r="A879" s="76">
        <v>43318</v>
      </c>
      <c r="B879" s="67">
        <v>0.44803240740740741</v>
      </c>
      <c r="C879" s="77">
        <v>43318</v>
      </c>
      <c r="D879" s="67">
        <v>0.15636574074074075</v>
      </c>
      <c r="E879" s="68">
        <v>15.1</v>
      </c>
      <c r="F879" s="68">
        <v>4.9400000000000004</v>
      </c>
      <c r="G879" s="69">
        <v>21.35</v>
      </c>
      <c r="H879" s="69">
        <v>1</v>
      </c>
      <c r="I879" s="69">
        <v>-111.2</v>
      </c>
      <c r="J879" s="69">
        <v>34.127000000000002</v>
      </c>
      <c r="K879" s="70">
        <v>31.9</v>
      </c>
      <c r="L879" s="4">
        <f t="shared" si="325"/>
        <v>21.240000000000002</v>
      </c>
      <c r="M879" s="80">
        <f t="shared" si="326"/>
        <v>43318.44803240741</v>
      </c>
      <c r="N879">
        <f t="shared" si="327"/>
        <v>2458336.5</v>
      </c>
      <c r="O879">
        <f t="shared" si="328"/>
        <v>10.752777777777778</v>
      </c>
      <c r="P879">
        <f t="shared" si="334"/>
        <v>0.18594113620807665</v>
      </c>
      <c r="Q879">
        <f t="shared" si="335"/>
        <v>463.74786573376423</v>
      </c>
      <c r="R879">
        <f t="shared" si="336"/>
        <v>7.7478657337642289</v>
      </c>
      <c r="S879" s="10">
        <f t="shared" si="329"/>
        <v>0.31067013376422903</v>
      </c>
      <c r="T879" s="4">
        <f t="shared" si="337"/>
        <v>21.234000000000002</v>
      </c>
      <c r="U879" s="4">
        <f t="shared" si="338"/>
        <v>8.8000000000008072E-3</v>
      </c>
      <c r="V879" s="4">
        <f t="shared" si="330"/>
        <v>21.234999999999999</v>
      </c>
      <c r="W879" s="4">
        <f t="shared" si="331"/>
        <v>21.26</v>
      </c>
      <c r="X879" s="4">
        <f t="shared" si="332"/>
        <v>21.22</v>
      </c>
      <c r="Y879" s="4">
        <f t="shared" si="339"/>
        <v>4.00000000000027E-2</v>
      </c>
      <c r="Z879" s="2">
        <f>ROW()</f>
        <v>879</v>
      </c>
      <c r="AA879" t="b">
        <f t="shared" si="340"/>
        <v>1</v>
      </c>
      <c r="AB879" s="4">
        <f t="shared" si="333"/>
        <v>21.240000000000002</v>
      </c>
      <c r="AC879" s="4" t="e">
        <f t="shared" si="341"/>
        <v>#N/A</v>
      </c>
      <c r="AD879" t="b">
        <f t="shared" si="342"/>
        <v>1</v>
      </c>
      <c r="AE879" s="2">
        <v>2</v>
      </c>
      <c r="AF879" s="4">
        <f t="shared" si="343"/>
        <v>-2.000000000000135E-2</v>
      </c>
      <c r="AG879" s="4">
        <f t="shared" si="344"/>
        <v>2.000000000000135E-2</v>
      </c>
      <c r="AH879" s="4">
        <f t="shared" si="349"/>
        <v>4.4583333333333641E-2</v>
      </c>
      <c r="AI879" s="4" t="e">
        <f t="shared" si="345"/>
        <v>#N/A</v>
      </c>
      <c r="AJ879" s="2" t="str">
        <f t="shared" si="346"/>
        <v>August</v>
      </c>
      <c r="AK879" s="2" t="str">
        <f t="shared" si="347"/>
        <v>06</v>
      </c>
      <c r="AL879" s="81">
        <f t="shared" si="348"/>
        <v>6.4480324074074078</v>
      </c>
      <c r="AM879" s="81">
        <f>IF(AJ879='1Month'!$A$3,AL879,NA())</f>
        <v>6.4480324074074078</v>
      </c>
    </row>
    <row r="880" spans="1:39">
      <c r="A880" s="76">
        <v>43318</v>
      </c>
      <c r="B880" s="67">
        <v>0.45150462962962962</v>
      </c>
      <c r="C880" s="77">
        <v>43318</v>
      </c>
      <c r="D880" s="67">
        <v>0.15983796296296296</v>
      </c>
      <c r="E880" s="68">
        <v>14.8</v>
      </c>
      <c r="F880" s="68">
        <v>4.9400000000000004</v>
      </c>
      <c r="G880" s="69">
        <v>21.34</v>
      </c>
      <c r="H880" s="69">
        <v>1</v>
      </c>
      <c r="I880" s="69">
        <v>-111.3</v>
      </c>
      <c r="J880" s="69">
        <v>35.113</v>
      </c>
      <c r="K880" s="70">
        <v>31.9</v>
      </c>
      <c r="L880" s="4">
        <f t="shared" si="325"/>
        <v>21.23</v>
      </c>
      <c r="M880" s="80">
        <f t="shared" si="326"/>
        <v>43318.451504629629</v>
      </c>
      <c r="N880">
        <f t="shared" si="327"/>
        <v>2458336.5</v>
      </c>
      <c r="O880">
        <f t="shared" si="328"/>
        <v>10.83611111111111</v>
      </c>
      <c r="P880">
        <f t="shared" si="334"/>
        <v>0.18594113620807665</v>
      </c>
      <c r="Q880">
        <f t="shared" si="335"/>
        <v>463.8314272262059</v>
      </c>
      <c r="R880">
        <f t="shared" si="336"/>
        <v>7.8314272262059035</v>
      </c>
      <c r="S880" s="10">
        <f t="shared" si="329"/>
        <v>0.39423162620590357</v>
      </c>
      <c r="T880" s="4">
        <f t="shared" si="337"/>
        <v>21.222000000000001</v>
      </c>
      <c r="U880" s="4">
        <f t="shared" si="338"/>
        <v>1.3600000000000279E-2</v>
      </c>
      <c r="V880" s="4">
        <f t="shared" si="330"/>
        <v>21.23</v>
      </c>
      <c r="W880" s="4">
        <f t="shared" si="331"/>
        <v>21.25</v>
      </c>
      <c r="X880" s="4">
        <f t="shared" si="332"/>
        <v>21.19</v>
      </c>
      <c r="Y880" s="4">
        <f t="shared" si="339"/>
        <v>5.9999999999998721E-2</v>
      </c>
      <c r="Z880" s="2">
        <f>ROW()</f>
        <v>880</v>
      </c>
      <c r="AA880" t="b">
        <f t="shared" si="340"/>
        <v>1</v>
      </c>
      <c r="AB880" s="4">
        <f t="shared" si="333"/>
        <v>21.23</v>
      </c>
      <c r="AC880" s="4" t="e">
        <f t="shared" si="341"/>
        <v>#N/A</v>
      </c>
      <c r="AD880" t="b">
        <f t="shared" si="342"/>
        <v>1</v>
      </c>
      <c r="AE880" s="2">
        <v>2</v>
      </c>
      <c r="AF880" s="4">
        <f t="shared" si="343"/>
        <v>-2.9999999999999361E-2</v>
      </c>
      <c r="AG880" s="4">
        <f t="shared" si="344"/>
        <v>2.9999999999999361E-2</v>
      </c>
      <c r="AH880" s="4">
        <f t="shared" si="349"/>
        <v>9.16666666666653E-2</v>
      </c>
      <c r="AI880" s="4" t="e">
        <f t="shared" si="345"/>
        <v>#N/A</v>
      </c>
      <c r="AJ880" s="2" t="str">
        <f t="shared" si="346"/>
        <v>August</v>
      </c>
      <c r="AK880" s="2" t="str">
        <f t="shared" si="347"/>
        <v>06</v>
      </c>
      <c r="AL880" s="81">
        <f t="shared" si="348"/>
        <v>6.4515046296296292</v>
      </c>
      <c r="AM880" s="81">
        <f>IF(AJ880='1Month'!$A$3,AL880,NA())</f>
        <v>6.4515046296296292</v>
      </c>
    </row>
    <row r="881" spans="1:39">
      <c r="A881" s="76">
        <v>43318</v>
      </c>
      <c r="B881" s="67">
        <v>0.45497685185185183</v>
      </c>
      <c r="C881" s="77">
        <v>43318</v>
      </c>
      <c r="D881" s="67">
        <v>0.16331018518518517</v>
      </c>
      <c r="E881" s="68">
        <v>14.5</v>
      </c>
      <c r="F881" s="68">
        <v>4.9400000000000004</v>
      </c>
      <c r="G881" s="69">
        <v>21.34</v>
      </c>
      <c r="H881" s="69">
        <v>1</v>
      </c>
      <c r="I881" s="69">
        <v>-111.3</v>
      </c>
      <c r="J881" s="69">
        <v>36.097999999999999</v>
      </c>
      <c r="K881" s="70">
        <v>31.8</v>
      </c>
      <c r="L881" s="4">
        <f t="shared" si="325"/>
        <v>21.23</v>
      </c>
      <c r="M881" s="80">
        <f t="shared" si="326"/>
        <v>43318.454976851855</v>
      </c>
      <c r="N881">
        <f t="shared" si="327"/>
        <v>2458336.5</v>
      </c>
      <c r="O881">
        <f t="shared" si="328"/>
        <v>10.919444444444444</v>
      </c>
      <c r="P881">
        <f t="shared" si="334"/>
        <v>0.18594113620807665</v>
      </c>
      <c r="Q881">
        <f t="shared" si="335"/>
        <v>463.91498871864758</v>
      </c>
      <c r="R881">
        <f t="shared" si="336"/>
        <v>7.914988718647578</v>
      </c>
      <c r="S881" s="10">
        <f t="shared" si="329"/>
        <v>0.47779311864757812</v>
      </c>
      <c r="T881" s="4">
        <f t="shared" si="337"/>
        <v>21.204000000000001</v>
      </c>
      <c r="U881" s="4">
        <f t="shared" si="338"/>
        <v>2.7199999999999135E-2</v>
      </c>
      <c r="V881" s="4">
        <f t="shared" si="330"/>
        <v>21.225000000000001</v>
      </c>
      <c r="W881" s="4">
        <f t="shared" si="331"/>
        <v>21.240000000000002</v>
      </c>
      <c r="X881" s="4">
        <f t="shared" si="332"/>
        <v>21.150000000000002</v>
      </c>
      <c r="Y881" s="4">
        <f t="shared" si="339"/>
        <v>8.9999999999999858E-2</v>
      </c>
      <c r="Z881" s="2">
        <f>ROW()</f>
        <v>881</v>
      </c>
      <c r="AA881" t="b">
        <f t="shared" si="340"/>
        <v>1</v>
      </c>
      <c r="AB881" s="4">
        <f t="shared" si="333"/>
        <v>21.23</v>
      </c>
      <c r="AC881" s="4" t="e">
        <f t="shared" si="341"/>
        <v>#N/A</v>
      </c>
      <c r="AD881" t="b">
        <f t="shared" si="342"/>
        <v>1</v>
      </c>
      <c r="AE881" s="2">
        <v>2</v>
      </c>
      <c r="AF881" s="4">
        <f t="shared" si="343"/>
        <v>-4.4999999999999929E-2</v>
      </c>
      <c r="AG881" s="4">
        <f t="shared" si="344"/>
        <v>4.4999999999999929E-2</v>
      </c>
      <c r="AH881" s="4">
        <f t="shared" si="349"/>
        <v>0.17249999999999974</v>
      </c>
      <c r="AI881" s="4" t="e">
        <f t="shared" si="345"/>
        <v>#N/A</v>
      </c>
      <c r="AJ881" s="2" t="str">
        <f t="shared" si="346"/>
        <v>August</v>
      </c>
      <c r="AK881" s="2" t="str">
        <f t="shared" si="347"/>
        <v>06</v>
      </c>
      <c r="AL881" s="81">
        <f t="shared" si="348"/>
        <v>6.4549768518518515</v>
      </c>
      <c r="AM881" s="81">
        <f>IF(AJ881='1Month'!$A$3,AL881,NA())</f>
        <v>6.4549768518518515</v>
      </c>
    </row>
    <row r="882" spans="1:39">
      <c r="A882" s="76">
        <v>43318</v>
      </c>
      <c r="B882" s="67">
        <v>0.45844907407407409</v>
      </c>
      <c r="C882" s="77">
        <v>43318</v>
      </c>
      <c r="D882" s="67">
        <v>0.16678240740740743</v>
      </c>
      <c r="E882" s="68">
        <v>14.1</v>
      </c>
      <c r="F882" s="68">
        <v>4.9400000000000004</v>
      </c>
      <c r="G882" s="69">
        <v>21.33</v>
      </c>
      <c r="H882" s="69">
        <v>1</v>
      </c>
      <c r="I882" s="69">
        <v>-111.3</v>
      </c>
      <c r="J882" s="69">
        <v>37.082000000000001</v>
      </c>
      <c r="K882" s="70">
        <v>31.8</v>
      </c>
      <c r="L882" s="4">
        <f t="shared" si="325"/>
        <v>21.22</v>
      </c>
      <c r="M882" s="80">
        <f t="shared" si="326"/>
        <v>43318.458449074074</v>
      </c>
      <c r="N882">
        <f t="shared" si="327"/>
        <v>2458336.5</v>
      </c>
      <c r="O882">
        <f t="shared" si="328"/>
        <v>11.002777777777778</v>
      </c>
      <c r="P882">
        <f t="shared" si="334"/>
        <v>0.18594113620807665</v>
      </c>
      <c r="Q882">
        <f t="shared" si="335"/>
        <v>463.9985502110892</v>
      </c>
      <c r="R882">
        <f t="shared" si="336"/>
        <v>7.9985502110891957</v>
      </c>
      <c r="S882" s="10">
        <f t="shared" si="329"/>
        <v>0.56135461108919582</v>
      </c>
      <c r="T882" s="4">
        <f t="shared" si="337"/>
        <v>21.167999999999999</v>
      </c>
      <c r="U882" s="4">
        <f t="shared" si="338"/>
        <v>5.4399999999999692E-2</v>
      </c>
      <c r="V882" s="4">
        <f t="shared" si="330"/>
        <v>21.204999999999998</v>
      </c>
      <c r="W882" s="4">
        <f t="shared" si="331"/>
        <v>21.23</v>
      </c>
      <c r="X882" s="4">
        <f t="shared" si="332"/>
        <v>21.05</v>
      </c>
      <c r="Y882" s="4">
        <f t="shared" si="339"/>
        <v>0.17999999999999972</v>
      </c>
      <c r="Z882" s="2">
        <f>ROW()</f>
        <v>882</v>
      </c>
      <c r="AA882" t="b">
        <f t="shared" si="340"/>
        <v>1</v>
      </c>
      <c r="AB882" s="4">
        <f t="shared" si="333"/>
        <v>21.22</v>
      </c>
      <c r="AC882" s="4" t="e">
        <f t="shared" si="341"/>
        <v>#N/A</v>
      </c>
      <c r="AD882" t="b">
        <f t="shared" si="342"/>
        <v>1</v>
      </c>
      <c r="AE882" s="2">
        <v>2</v>
      </c>
      <c r="AF882" s="4">
        <f t="shared" si="343"/>
        <v>-8.9999999999999858E-2</v>
      </c>
      <c r="AG882" s="4">
        <f t="shared" si="344"/>
        <v>8.9999999999999858E-2</v>
      </c>
      <c r="AH882" s="4">
        <f t="shared" si="349"/>
        <v>0.28708333333333336</v>
      </c>
      <c r="AI882" s="4" t="e">
        <f t="shared" si="345"/>
        <v>#N/A</v>
      </c>
      <c r="AJ882" s="2" t="str">
        <f t="shared" si="346"/>
        <v>August</v>
      </c>
      <c r="AK882" s="2" t="str">
        <f t="shared" si="347"/>
        <v>06</v>
      </c>
      <c r="AL882" s="81">
        <f t="shared" si="348"/>
        <v>6.4584490740740739</v>
      </c>
      <c r="AM882" s="81">
        <f>IF(AJ882='1Month'!$A$3,AL882,NA())</f>
        <v>6.4584490740740739</v>
      </c>
    </row>
    <row r="883" spans="1:39">
      <c r="A883" s="76">
        <v>43318</v>
      </c>
      <c r="B883" s="67">
        <v>0.46190972222222221</v>
      </c>
      <c r="C883" s="77">
        <v>43318</v>
      </c>
      <c r="D883" s="67">
        <v>0.17024305555555555</v>
      </c>
      <c r="E883" s="68">
        <v>13.8</v>
      </c>
      <c r="F883" s="68">
        <v>4.9400000000000004</v>
      </c>
      <c r="G883" s="69">
        <v>21.3</v>
      </c>
      <c r="H883" s="69">
        <v>1</v>
      </c>
      <c r="I883" s="69">
        <v>-111.4</v>
      </c>
      <c r="J883" s="69">
        <v>38.061999999999998</v>
      </c>
      <c r="K883" s="70">
        <v>31.8</v>
      </c>
      <c r="L883" s="4">
        <f t="shared" si="325"/>
        <v>21.19</v>
      </c>
      <c r="M883" s="80">
        <f t="shared" si="326"/>
        <v>43318.461909722224</v>
      </c>
      <c r="N883">
        <f t="shared" si="327"/>
        <v>2458336.5</v>
      </c>
      <c r="O883">
        <f t="shared" si="328"/>
        <v>11.085833333333333</v>
      </c>
      <c r="P883">
        <f t="shared" si="334"/>
        <v>0.18594113620807665</v>
      </c>
      <c r="Q883">
        <f t="shared" si="335"/>
        <v>464.08183316522275</v>
      </c>
      <c r="R883">
        <f t="shared" si="336"/>
        <v>8.0818331652227471</v>
      </c>
      <c r="S883" s="10">
        <f t="shared" si="329"/>
        <v>0.64463756522274718</v>
      </c>
      <c r="T883" s="4">
        <f t="shared" si="337"/>
        <v>21.080000000000002</v>
      </c>
      <c r="U883" s="4">
        <f t="shared" si="338"/>
        <v>0.12800000000000011</v>
      </c>
      <c r="V883" s="4">
        <f t="shared" si="330"/>
        <v>21.17</v>
      </c>
      <c r="W883" s="4">
        <f t="shared" si="331"/>
        <v>21.23</v>
      </c>
      <c r="X883" s="4">
        <f t="shared" si="332"/>
        <v>20.79</v>
      </c>
      <c r="Y883" s="4">
        <f t="shared" si="339"/>
        <v>0.44000000000000128</v>
      </c>
      <c r="Z883" s="2">
        <f>ROW()</f>
        <v>883</v>
      </c>
      <c r="AA883" t="b">
        <f t="shared" si="340"/>
        <v>1</v>
      </c>
      <c r="AB883" s="4">
        <f t="shared" si="333"/>
        <v>21.19</v>
      </c>
      <c r="AC883" s="4" t="e">
        <f t="shared" si="341"/>
        <v>#N/A</v>
      </c>
      <c r="AD883" t="b">
        <f t="shared" si="342"/>
        <v>1</v>
      </c>
      <c r="AE883" s="2">
        <v>2</v>
      </c>
      <c r="AF883" s="4">
        <f t="shared" si="343"/>
        <v>-0.22000000000000064</v>
      </c>
      <c r="AG883" s="4">
        <f t="shared" si="344"/>
        <v>0.22000000000000064</v>
      </c>
      <c r="AH883" s="4">
        <f t="shared" si="349"/>
        <v>0.4300000000000006</v>
      </c>
      <c r="AI883" s="4" t="e">
        <f t="shared" si="345"/>
        <v>#N/A</v>
      </c>
      <c r="AJ883" s="2" t="str">
        <f t="shared" si="346"/>
        <v>August</v>
      </c>
      <c r="AK883" s="2" t="str">
        <f t="shared" si="347"/>
        <v>06</v>
      </c>
      <c r="AL883" s="81">
        <f t="shared" si="348"/>
        <v>6.4619097222222219</v>
      </c>
      <c r="AM883" s="81">
        <f>IF(AJ883='1Month'!$A$3,AL883,NA())</f>
        <v>6.4619097222222219</v>
      </c>
    </row>
    <row r="884" spans="1:39">
      <c r="A884" s="76">
        <v>43318</v>
      </c>
      <c r="B884" s="67">
        <v>0.46538194444444447</v>
      </c>
      <c r="C884" s="77">
        <v>43318</v>
      </c>
      <c r="D884" s="67">
        <v>0.17371527777777776</v>
      </c>
      <c r="E884" s="68">
        <v>13.2</v>
      </c>
      <c r="F884" s="68">
        <v>4.9400000000000004</v>
      </c>
      <c r="G884" s="69">
        <v>21.26</v>
      </c>
      <c r="H884" s="69">
        <v>1</v>
      </c>
      <c r="I884" s="69">
        <v>-111.4</v>
      </c>
      <c r="J884" s="69">
        <v>39.042999999999999</v>
      </c>
      <c r="K884" s="70">
        <v>31.7</v>
      </c>
      <c r="L884" s="4">
        <f t="shared" si="325"/>
        <v>21.150000000000002</v>
      </c>
      <c r="M884" s="80">
        <f t="shared" si="326"/>
        <v>43318.465381944443</v>
      </c>
      <c r="N884">
        <f t="shared" si="327"/>
        <v>2458336.5</v>
      </c>
      <c r="O884">
        <f t="shared" si="328"/>
        <v>11.169166666666667</v>
      </c>
      <c r="P884">
        <f t="shared" si="334"/>
        <v>0.18594113620807665</v>
      </c>
      <c r="Q884">
        <f t="shared" si="335"/>
        <v>464.16539465766442</v>
      </c>
      <c r="R884">
        <f t="shared" si="336"/>
        <v>8.1653946576644216</v>
      </c>
      <c r="S884" s="10">
        <f t="shared" si="329"/>
        <v>0.72819905766442172</v>
      </c>
      <c r="T884" s="4">
        <f t="shared" si="337"/>
        <v>20.928000000000004</v>
      </c>
      <c r="U884" s="4">
        <f t="shared" si="338"/>
        <v>0.24239999999999995</v>
      </c>
      <c r="V884" s="4">
        <f t="shared" si="330"/>
        <v>21.1</v>
      </c>
      <c r="W884" s="4">
        <f t="shared" si="331"/>
        <v>21.22</v>
      </c>
      <c r="X884" s="4">
        <f t="shared" si="332"/>
        <v>20.46</v>
      </c>
      <c r="Y884" s="4">
        <f t="shared" si="339"/>
        <v>0.75999999999999801</v>
      </c>
      <c r="Z884" s="2">
        <f>ROW()</f>
        <v>884</v>
      </c>
      <c r="AA884" t="b">
        <f t="shared" si="340"/>
        <v>1</v>
      </c>
      <c r="AB884" s="4">
        <f t="shared" si="333"/>
        <v>21.150000000000002</v>
      </c>
      <c r="AC884" s="4" t="e">
        <f t="shared" si="341"/>
        <v>#N/A</v>
      </c>
      <c r="AD884" t="b">
        <f t="shared" si="342"/>
        <v>1</v>
      </c>
      <c r="AE884" s="2">
        <v>2</v>
      </c>
      <c r="AF884" s="4">
        <f t="shared" si="343"/>
        <v>-0.37999999999999901</v>
      </c>
      <c r="AG884" s="4">
        <f t="shared" si="344"/>
        <v>0.37999999999999901</v>
      </c>
      <c r="AH884" s="4">
        <f t="shared" si="349"/>
        <v>0.6</v>
      </c>
      <c r="AI884" s="4" t="e">
        <f t="shared" si="345"/>
        <v>#N/A</v>
      </c>
      <c r="AJ884" s="2" t="str">
        <f t="shared" si="346"/>
        <v>August</v>
      </c>
      <c r="AK884" s="2" t="str">
        <f t="shared" si="347"/>
        <v>06</v>
      </c>
      <c r="AL884" s="81">
        <f t="shared" si="348"/>
        <v>6.4653819444444443</v>
      </c>
      <c r="AM884" s="81">
        <f>IF(AJ884='1Month'!$A$3,AL884,NA())</f>
        <v>6.4653819444444443</v>
      </c>
    </row>
    <row r="885" spans="1:39">
      <c r="A885" s="76">
        <v>43318</v>
      </c>
      <c r="B885" s="67">
        <v>0.46884259259259259</v>
      </c>
      <c r="C885" s="77">
        <v>43318</v>
      </c>
      <c r="D885" s="67">
        <v>0.17717592592592593</v>
      </c>
      <c r="E885" s="68">
        <v>12.8</v>
      </c>
      <c r="F885" s="68">
        <v>4.9400000000000004</v>
      </c>
      <c r="G885" s="69">
        <v>21.16</v>
      </c>
      <c r="H885" s="69">
        <v>1</v>
      </c>
      <c r="I885" s="69">
        <v>-111.5</v>
      </c>
      <c r="J885" s="69">
        <v>40.020000000000003</v>
      </c>
      <c r="K885" s="70">
        <v>31.7</v>
      </c>
      <c r="L885" s="4">
        <f t="shared" si="325"/>
        <v>21.05</v>
      </c>
      <c r="M885" s="80">
        <f t="shared" si="326"/>
        <v>43318.468842592592</v>
      </c>
      <c r="N885">
        <f t="shared" si="327"/>
        <v>2458336.5</v>
      </c>
      <c r="O885">
        <f t="shared" si="328"/>
        <v>11.252222222222223</v>
      </c>
      <c r="P885">
        <f t="shared" si="334"/>
        <v>0.18594113620807665</v>
      </c>
      <c r="Q885">
        <f t="shared" si="335"/>
        <v>464.24867761179792</v>
      </c>
      <c r="R885">
        <f t="shared" si="336"/>
        <v>8.2486776117979161</v>
      </c>
      <c r="S885" s="10">
        <f t="shared" si="329"/>
        <v>0.81148201179791624</v>
      </c>
      <c r="T885" s="4">
        <f t="shared" si="337"/>
        <v>20.702000000000002</v>
      </c>
      <c r="U885" s="4">
        <f t="shared" si="338"/>
        <v>0.35359999999999941</v>
      </c>
      <c r="V885" s="4">
        <f t="shared" si="330"/>
        <v>20.92</v>
      </c>
      <c r="W885" s="4">
        <f t="shared" si="331"/>
        <v>21.19</v>
      </c>
      <c r="X885" s="4">
        <f t="shared" si="332"/>
        <v>20.060000000000002</v>
      </c>
      <c r="Y885" s="4">
        <f t="shared" si="339"/>
        <v>1.129999999999999</v>
      </c>
      <c r="Z885" s="2">
        <f>ROW()</f>
        <v>885</v>
      </c>
      <c r="AA885" t="b">
        <f t="shared" si="340"/>
        <v>1</v>
      </c>
      <c r="AB885" s="4">
        <f t="shared" si="333"/>
        <v>21.05</v>
      </c>
      <c r="AC885" s="4" t="e">
        <f t="shared" si="341"/>
        <v>#N/A</v>
      </c>
      <c r="AD885" t="b">
        <f t="shared" si="342"/>
        <v>1</v>
      </c>
      <c r="AE885" s="2">
        <v>2</v>
      </c>
      <c r="AF885" s="4">
        <f t="shared" si="343"/>
        <v>-0.5649999999999995</v>
      </c>
      <c r="AG885" s="4">
        <f t="shared" si="344"/>
        <v>0.5649999999999995</v>
      </c>
      <c r="AH885" s="4">
        <f t="shared" si="349"/>
        <v>0.78999999999999948</v>
      </c>
      <c r="AI885" s="4" t="e">
        <f t="shared" si="345"/>
        <v>#N/A</v>
      </c>
      <c r="AJ885" s="2" t="str">
        <f t="shared" si="346"/>
        <v>August</v>
      </c>
      <c r="AK885" s="2" t="str">
        <f t="shared" si="347"/>
        <v>06</v>
      </c>
      <c r="AL885" s="81">
        <f t="shared" si="348"/>
        <v>6.4688425925925923</v>
      </c>
      <c r="AM885" s="81">
        <f>IF(AJ885='1Month'!$A$3,AL885,NA())</f>
        <v>6.4688425925925923</v>
      </c>
    </row>
    <row r="886" spans="1:39">
      <c r="A886" s="76">
        <v>43318</v>
      </c>
      <c r="B886" s="67">
        <v>0.47229166666666672</v>
      </c>
      <c r="C886" s="77">
        <v>43318</v>
      </c>
      <c r="D886" s="67">
        <v>0.18062500000000001</v>
      </c>
      <c r="E886" s="68">
        <v>12.5</v>
      </c>
      <c r="F886" s="68">
        <v>4.9400000000000004</v>
      </c>
      <c r="G886" s="69">
        <v>20.9</v>
      </c>
      <c r="H886" s="69">
        <v>1</v>
      </c>
      <c r="I886" s="69">
        <v>-111.5</v>
      </c>
      <c r="J886" s="69">
        <v>40.991</v>
      </c>
      <c r="K886" s="70">
        <v>31.7</v>
      </c>
      <c r="L886" s="4">
        <f t="shared" si="325"/>
        <v>20.79</v>
      </c>
      <c r="M886" s="80">
        <f t="shared" si="326"/>
        <v>43318.472291666665</v>
      </c>
      <c r="N886">
        <f t="shared" si="327"/>
        <v>2458336.5</v>
      </c>
      <c r="O886">
        <f t="shared" si="328"/>
        <v>11.335000000000001</v>
      </c>
      <c r="P886">
        <f t="shared" si="334"/>
        <v>0.18594113620807665</v>
      </c>
      <c r="Q886">
        <f t="shared" si="335"/>
        <v>464.33168202762334</v>
      </c>
      <c r="R886">
        <f t="shared" si="336"/>
        <v>8.3316820276233443</v>
      </c>
      <c r="S886" s="10">
        <f t="shared" si="329"/>
        <v>0.8944864276233444</v>
      </c>
      <c r="T886" s="4">
        <f t="shared" si="337"/>
        <v>20.392000000000003</v>
      </c>
      <c r="U886" s="4">
        <f t="shared" si="338"/>
        <v>0.44959999999999878</v>
      </c>
      <c r="V886" s="4">
        <f t="shared" si="330"/>
        <v>20.625</v>
      </c>
      <c r="W886" s="4">
        <f t="shared" si="331"/>
        <v>21.150000000000002</v>
      </c>
      <c r="X886" s="4">
        <f t="shared" si="332"/>
        <v>19.600000000000001</v>
      </c>
      <c r="Y886" s="4">
        <f t="shared" si="339"/>
        <v>1.5500000000000007</v>
      </c>
      <c r="Z886" s="2">
        <f>ROW()</f>
        <v>886</v>
      </c>
      <c r="AA886" t="b">
        <f t="shared" si="340"/>
        <v>1</v>
      </c>
      <c r="AB886" s="4">
        <f t="shared" si="333"/>
        <v>20.79</v>
      </c>
      <c r="AC886" s="4" t="e">
        <f t="shared" si="341"/>
        <v>#N/A</v>
      </c>
      <c r="AD886" t="b">
        <f t="shared" si="342"/>
        <v>1</v>
      </c>
      <c r="AE886" s="2">
        <v>2</v>
      </c>
      <c r="AF886" s="4">
        <f t="shared" si="343"/>
        <v>-0.77500000000000036</v>
      </c>
      <c r="AG886" s="4">
        <f t="shared" si="344"/>
        <v>0.77500000000000036</v>
      </c>
      <c r="AH886" s="4">
        <f t="shared" si="349"/>
        <v>1.0125</v>
      </c>
      <c r="AI886" s="4" t="e">
        <f t="shared" si="345"/>
        <v>#N/A</v>
      </c>
      <c r="AJ886" s="2" t="str">
        <f t="shared" si="346"/>
        <v>August</v>
      </c>
      <c r="AK886" s="2" t="str">
        <f t="shared" si="347"/>
        <v>06</v>
      </c>
      <c r="AL886" s="81">
        <f t="shared" si="348"/>
        <v>6.472291666666667</v>
      </c>
      <c r="AM886" s="81">
        <f>IF(AJ886='1Month'!$A$3,AL886,NA())</f>
        <v>6.472291666666667</v>
      </c>
    </row>
    <row r="887" spans="1:39">
      <c r="A887" s="76">
        <v>43318</v>
      </c>
      <c r="B887" s="67">
        <v>0.47576388888888888</v>
      </c>
      <c r="C887" s="77">
        <v>43318</v>
      </c>
      <c r="D887" s="67">
        <v>0.18409722222222222</v>
      </c>
      <c r="E887" s="68">
        <v>12.2</v>
      </c>
      <c r="F887" s="68">
        <v>4.9400000000000004</v>
      </c>
      <c r="G887" s="69">
        <v>20.57</v>
      </c>
      <c r="H887" s="69">
        <v>1</v>
      </c>
      <c r="I887" s="69">
        <v>-111.6</v>
      </c>
      <c r="J887" s="69">
        <v>41.966999999999999</v>
      </c>
      <c r="K887" s="70">
        <v>31.6</v>
      </c>
      <c r="L887" s="4">
        <f t="shared" si="325"/>
        <v>20.46</v>
      </c>
      <c r="M887" s="80">
        <f t="shared" si="326"/>
        <v>43318.475763888891</v>
      </c>
      <c r="N887">
        <f t="shared" si="327"/>
        <v>2458336.5</v>
      </c>
      <c r="O887">
        <f t="shared" si="328"/>
        <v>11.418333333333333</v>
      </c>
      <c r="P887">
        <f t="shared" si="334"/>
        <v>0.18594113620807665</v>
      </c>
      <c r="Q887">
        <f t="shared" si="335"/>
        <v>464.41524352006502</v>
      </c>
      <c r="R887">
        <f t="shared" si="336"/>
        <v>8.4152435200650189</v>
      </c>
      <c r="S887" s="10">
        <f t="shared" si="329"/>
        <v>0.97804792006501895</v>
      </c>
      <c r="T887" s="4">
        <f t="shared" si="337"/>
        <v>19.988</v>
      </c>
      <c r="U887" s="4">
        <f t="shared" si="338"/>
        <v>0.53839999999999999</v>
      </c>
      <c r="V887" s="4">
        <f t="shared" si="330"/>
        <v>20.260000000000002</v>
      </c>
      <c r="W887" s="4">
        <f t="shared" si="331"/>
        <v>21.05</v>
      </c>
      <c r="X887" s="4">
        <f t="shared" si="332"/>
        <v>19.03</v>
      </c>
      <c r="Y887" s="4">
        <f t="shared" si="339"/>
        <v>2.0199999999999996</v>
      </c>
      <c r="Z887" s="2">
        <f>ROW()</f>
        <v>887</v>
      </c>
      <c r="AA887" t="b">
        <f t="shared" si="340"/>
        <v>1</v>
      </c>
      <c r="AB887" s="4">
        <f t="shared" si="333"/>
        <v>20.46</v>
      </c>
      <c r="AC887" s="4" t="e">
        <f t="shared" si="341"/>
        <v>#N/A</v>
      </c>
      <c r="AD887" t="b">
        <f t="shared" si="342"/>
        <v>1</v>
      </c>
      <c r="AE887" s="2">
        <v>2</v>
      </c>
      <c r="AF887" s="4">
        <f t="shared" si="343"/>
        <v>-1.0099999999999998</v>
      </c>
      <c r="AG887" s="4">
        <f t="shared" si="344"/>
        <v>1.0099999999999998</v>
      </c>
      <c r="AH887" s="4">
        <f t="shared" si="349"/>
        <v>1.2530555555555554</v>
      </c>
      <c r="AI887" s="4" t="e">
        <f t="shared" si="345"/>
        <v>#N/A</v>
      </c>
      <c r="AJ887" s="2" t="str">
        <f t="shared" si="346"/>
        <v>August</v>
      </c>
      <c r="AK887" s="2" t="str">
        <f t="shared" si="347"/>
        <v>06</v>
      </c>
      <c r="AL887" s="81">
        <f t="shared" si="348"/>
        <v>6.4757638888888884</v>
      </c>
      <c r="AM887" s="81">
        <f>IF(AJ887='1Month'!$A$3,AL887,NA())</f>
        <v>6.4757638888888884</v>
      </c>
    </row>
    <row r="888" spans="1:39">
      <c r="A888" s="76">
        <v>43318</v>
      </c>
      <c r="B888" s="67">
        <v>0.47922453703703699</v>
      </c>
      <c r="C888" s="77">
        <v>43318</v>
      </c>
      <c r="D888" s="67">
        <v>0.18755787037037039</v>
      </c>
      <c r="E888" s="68">
        <v>11.9</v>
      </c>
      <c r="F888" s="68">
        <v>4.9400000000000004</v>
      </c>
      <c r="G888" s="69">
        <v>20.170000000000002</v>
      </c>
      <c r="H888" s="69">
        <v>1</v>
      </c>
      <c r="I888" s="69">
        <v>-111.6</v>
      </c>
      <c r="J888" s="69">
        <v>42.938000000000002</v>
      </c>
      <c r="K888" s="70">
        <v>31.6</v>
      </c>
      <c r="L888" s="4">
        <f t="shared" si="325"/>
        <v>20.060000000000002</v>
      </c>
      <c r="M888" s="80">
        <f t="shared" si="326"/>
        <v>43318.479224537034</v>
      </c>
      <c r="N888">
        <f t="shared" si="327"/>
        <v>2458336.5</v>
      </c>
      <c r="O888">
        <f t="shared" si="328"/>
        <v>11.501388888888888</v>
      </c>
      <c r="P888">
        <f t="shared" si="334"/>
        <v>0.18594113620807665</v>
      </c>
      <c r="Q888">
        <f t="shared" si="335"/>
        <v>464.49852647419851</v>
      </c>
      <c r="R888">
        <f t="shared" si="336"/>
        <v>8.4985264741985134</v>
      </c>
      <c r="S888" s="10">
        <f t="shared" si="329"/>
        <v>1.0613308741985135</v>
      </c>
      <c r="T888" s="4">
        <f t="shared" si="337"/>
        <v>19.502000000000002</v>
      </c>
      <c r="U888" s="4">
        <f t="shared" si="338"/>
        <v>0.64560000000000028</v>
      </c>
      <c r="V888" s="4">
        <f t="shared" si="330"/>
        <v>19.830000000000002</v>
      </c>
      <c r="W888" s="4">
        <f t="shared" si="331"/>
        <v>20.79</v>
      </c>
      <c r="X888" s="4">
        <f t="shared" si="332"/>
        <v>18.36</v>
      </c>
      <c r="Y888" s="4">
        <f t="shared" si="339"/>
        <v>2.4299999999999997</v>
      </c>
      <c r="Z888" s="2">
        <f>ROW()</f>
        <v>888</v>
      </c>
      <c r="AA888" t="b">
        <f t="shared" si="340"/>
        <v>1</v>
      </c>
      <c r="AB888" s="4">
        <f t="shared" si="333"/>
        <v>20.060000000000002</v>
      </c>
      <c r="AC888" s="4" t="e">
        <f t="shared" si="341"/>
        <v>#N/A</v>
      </c>
      <c r="AD888" t="b">
        <f t="shared" si="342"/>
        <v>1</v>
      </c>
      <c r="AE888" s="2">
        <v>2</v>
      </c>
      <c r="AF888" s="4">
        <f t="shared" si="343"/>
        <v>-1.2149999999999999</v>
      </c>
      <c r="AG888" s="4">
        <f t="shared" si="344"/>
        <v>1.2149999999999999</v>
      </c>
      <c r="AH888" s="4">
        <f t="shared" si="349"/>
        <v>1.5109722222222228</v>
      </c>
      <c r="AI888" s="4" t="e">
        <f t="shared" si="345"/>
        <v>#N/A</v>
      </c>
      <c r="AJ888" s="2" t="str">
        <f t="shared" si="346"/>
        <v>August</v>
      </c>
      <c r="AK888" s="2" t="str">
        <f t="shared" si="347"/>
        <v>06</v>
      </c>
      <c r="AL888" s="81">
        <f t="shared" si="348"/>
        <v>6.4792245370370374</v>
      </c>
      <c r="AM888" s="81">
        <f>IF(AJ888='1Month'!$A$3,AL888,NA())</f>
        <v>6.4792245370370374</v>
      </c>
    </row>
    <row r="889" spans="1:39">
      <c r="A889" s="76">
        <v>43318</v>
      </c>
      <c r="B889" s="67">
        <v>0.48269675925925926</v>
      </c>
      <c r="C889" s="77">
        <v>43318</v>
      </c>
      <c r="D889" s="67">
        <v>0.1910300925925926</v>
      </c>
      <c r="E889" s="68">
        <v>11.6</v>
      </c>
      <c r="F889" s="68">
        <v>4.9400000000000004</v>
      </c>
      <c r="G889" s="69">
        <v>19.71</v>
      </c>
      <c r="H889" s="69">
        <v>1</v>
      </c>
      <c r="I889" s="69">
        <v>-111.7</v>
      </c>
      <c r="J889" s="69">
        <v>43.908999999999999</v>
      </c>
      <c r="K889" s="70">
        <v>31.5</v>
      </c>
      <c r="L889" s="4">
        <f t="shared" si="325"/>
        <v>19.600000000000001</v>
      </c>
      <c r="M889" s="80">
        <f t="shared" si="326"/>
        <v>43318.48269675926</v>
      </c>
      <c r="N889">
        <f t="shared" si="327"/>
        <v>2458336.5</v>
      </c>
      <c r="O889">
        <f t="shared" si="328"/>
        <v>11.584722222222222</v>
      </c>
      <c r="P889">
        <f t="shared" si="334"/>
        <v>0.18594113620807665</v>
      </c>
      <c r="Q889">
        <f t="shared" si="335"/>
        <v>464.58208796664019</v>
      </c>
      <c r="R889">
        <f t="shared" si="336"/>
        <v>8.5820879666401879</v>
      </c>
      <c r="S889" s="10">
        <f t="shared" si="329"/>
        <v>1.144892366640188</v>
      </c>
      <c r="T889" s="4">
        <f t="shared" si="337"/>
        <v>18.93</v>
      </c>
      <c r="U889" s="4">
        <f t="shared" si="338"/>
        <v>0.7600000000000009</v>
      </c>
      <c r="V889" s="4">
        <f t="shared" si="330"/>
        <v>19.315000000000001</v>
      </c>
      <c r="W889" s="4">
        <f t="shared" si="331"/>
        <v>20.46</v>
      </c>
      <c r="X889" s="4">
        <f t="shared" si="332"/>
        <v>17.600000000000001</v>
      </c>
      <c r="Y889" s="4">
        <f t="shared" si="339"/>
        <v>2.8599999999999994</v>
      </c>
      <c r="Z889" s="2">
        <f>ROW()</f>
        <v>889</v>
      </c>
      <c r="AA889" t="b">
        <f t="shared" si="340"/>
        <v>1</v>
      </c>
      <c r="AB889" s="4">
        <f t="shared" si="333"/>
        <v>19.600000000000001</v>
      </c>
      <c r="AC889" s="4" t="e">
        <f t="shared" si="341"/>
        <v>#N/A</v>
      </c>
      <c r="AD889" t="b">
        <f t="shared" si="342"/>
        <v>1</v>
      </c>
      <c r="AE889" s="2">
        <v>2</v>
      </c>
      <c r="AF889" s="4">
        <f t="shared" si="343"/>
        <v>-1.4299999999999997</v>
      </c>
      <c r="AG889" s="4">
        <f t="shared" si="344"/>
        <v>1.4299999999999997</v>
      </c>
      <c r="AH889" s="4">
        <f t="shared" si="349"/>
        <v>1.7420833333333341</v>
      </c>
      <c r="AI889" s="4" t="e">
        <f t="shared" si="345"/>
        <v>#N/A</v>
      </c>
      <c r="AJ889" s="2" t="str">
        <f t="shared" si="346"/>
        <v>August</v>
      </c>
      <c r="AK889" s="2" t="str">
        <f t="shared" si="347"/>
        <v>06</v>
      </c>
      <c r="AL889" s="81">
        <f t="shared" si="348"/>
        <v>6.4826967592592588</v>
      </c>
      <c r="AM889" s="81">
        <f>IF(AJ889='1Month'!$A$3,AL889,NA())</f>
        <v>6.4826967592592588</v>
      </c>
    </row>
    <row r="890" spans="1:39">
      <c r="A890" s="76">
        <v>43318</v>
      </c>
      <c r="B890" s="67">
        <v>0.48616898148148152</v>
      </c>
      <c r="C890" s="77">
        <v>43318</v>
      </c>
      <c r="D890" s="67">
        <v>0.19450231481481484</v>
      </c>
      <c r="E890" s="68">
        <v>11.2</v>
      </c>
      <c r="F890" s="68">
        <v>4.9400000000000004</v>
      </c>
      <c r="G890" s="69">
        <v>19.14</v>
      </c>
      <c r="H890" s="69">
        <v>1</v>
      </c>
      <c r="I890" s="69">
        <v>-111.7</v>
      </c>
      <c r="J890" s="69">
        <v>44.877000000000002</v>
      </c>
      <c r="K890" s="70">
        <v>31.5</v>
      </c>
      <c r="L890" s="4">
        <f t="shared" si="325"/>
        <v>19.03</v>
      </c>
      <c r="M890" s="80">
        <f t="shared" si="326"/>
        <v>43318.486168981479</v>
      </c>
      <c r="N890">
        <f t="shared" si="327"/>
        <v>2458336.5</v>
      </c>
      <c r="O890">
        <f t="shared" si="328"/>
        <v>11.668055555555556</v>
      </c>
      <c r="P890">
        <f t="shared" si="334"/>
        <v>0.18594113620807665</v>
      </c>
      <c r="Q890">
        <f t="shared" si="335"/>
        <v>464.66564945908186</v>
      </c>
      <c r="R890">
        <f t="shared" si="336"/>
        <v>8.6656494590818625</v>
      </c>
      <c r="S890" s="10">
        <f t="shared" si="329"/>
        <v>1.2284538590818626</v>
      </c>
      <c r="T890" s="4">
        <f t="shared" si="337"/>
        <v>18.268000000000001</v>
      </c>
      <c r="U890" s="4">
        <f t="shared" si="338"/>
        <v>0.87439999999999996</v>
      </c>
      <c r="V890" s="4">
        <f t="shared" si="330"/>
        <v>18.695</v>
      </c>
      <c r="W890" s="4">
        <f t="shared" si="331"/>
        <v>20.060000000000002</v>
      </c>
      <c r="X890" s="4">
        <f t="shared" si="332"/>
        <v>16.75</v>
      </c>
      <c r="Y890" s="4">
        <f t="shared" si="339"/>
        <v>3.3100000000000023</v>
      </c>
      <c r="Z890" s="2">
        <f>ROW()</f>
        <v>890</v>
      </c>
      <c r="AA890" t="b">
        <f t="shared" si="340"/>
        <v>1</v>
      </c>
      <c r="AB890" s="4">
        <f t="shared" si="333"/>
        <v>19.03</v>
      </c>
      <c r="AC890" s="4" t="e">
        <f t="shared" si="341"/>
        <v>#N/A</v>
      </c>
      <c r="AD890" t="b">
        <f t="shared" si="342"/>
        <v>1</v>
      </c>
      <c r="AE890" s="2">
        <v>2</v>
      </c>
      <c r="AF890" s="4">
        <f t="shared" si="343"/>
        <v>-1.6550000000000011</v>
      </c>
      <c r="AG890" s="4">
        <f t="shared" si="344"/>
        <v>1.6550000000000011</v>
      </c>
      <c r="AH890" s="4">
        <f t="shared" si="349"/>
        <v>1.7666666666666668</v>
      </c>
      <c r="AI890" s="4" t="e">
        <f t="shared" si="345"/>
        <v>#N/A</v>
      </c>
      <c r="AJ890" s="2" t="str">
        <f t="shared" si="346"/>
        <v>August</v>
      </c>
      <c r="AK890" s="2" t="str">
        <f t="shared" si="347"/>
        <v>06</v>
      </c>
      <c r="AL890" s="81">
        <f t="shared" si="348"/>
        <v>6.4861689814814811</v>
      </c>
      <c r="AM890" s="81">
        <f>IF(AJ890='1Month'!$A$3,AL890,NA())</f>
        <v>6.4861689814814811</v>
      </c>
    </row>
    <row r="891" spans="1:39">
      <c r="A891" s="76">
        <v>43318</v>
      </c>
      <c r="B891" s="67">
        <v>0.48964120370370368</v>
      </c>
      <c r="C891" s="77">
        <v>43318</v>
      </c>
      <c r="D891" s="67">
        <v>0.19797453703703705</v>
      </c>
      <c r="E891" s="68">
        <v>10.9</v>
      </c>
      <c r="F891" s="68">
        <v>4.9400000000000004</v>
      </c>
      <c r="G891" s="69">
        <v>18.47</v>
      </c>
      <c r="H891" s="69">
        <v>1</v>
      </c>
      <c r="I891" s="69">
        <v>-111.7</v>
      </c>
      <c r="J891" s="69">
        <v>45.843000000000004</v>
      </c>
      <c r="K891" s="70">
        <v>31.5</v>
      </c>
      <c r="L891" s="4">
        <f t="shared" si="325"/>
        <v>18.36</v>
      </c>
      <c r="M891" s="80">
        <f t="shared" si="326"/>
        <v>43318.489641203705</v>
      </c>
      <c r="N891">
        <f t="shared" si="327"/>
        <v>2458336.5</v>
      </c>
      <c r="O891">
        <f t="shared" si="328"/>
        <v>11.751388888888888</v>
      </c>
      <c r="P891">
        <f t="shared" ref="P891:P953" si="350">(N891-2451545)/36525</f>
        <v>0.18594113620807665</v>
      </c>
      <c r="Q891">
        <f t="shared" ref="Q891:Q953" si="351">6.697374558+(2400.051336*P891)+(0.000025862*(P891^2))+(O891*1.0027379093)</f>
        <v>464.74921095152354</v>
      </c>
      <c r="R891">
        <f t="shared" ref="R891:R953" si="352">ABS(Q891)-(INT(ABS(Q891)/24)*24)</f>
        <v>8.749210951523537</v>
      </c>
      <c r="S891" s="10">
        <f t="shared" si="329"/>
        <v>1.3120153515235371</v>
      </c>
      <c r="T891" s="4">
        <f t="shared" si="337"/>
        <v>17.506000000000004</v>
      </c>
      <c r="U891" s="4">
        <f t="shared" si="338"/>
        <v>0.98879999999999946</v>
      </c>
      <c r="V891" s="4">
        <f t="shared" ref="V891:V953" si="353">MEDIAN(L889:L894)</f>
        <v>17.98</v>
      </c>
      <c r="W891" s="4">
        <f t="shared" ref="W891:W953" si="354">MAX(L889:L894)</f>
        <v>19.600000000000001</v>
      </c>
      <c r="X891" s="4">
        <f t="shared" ref="X891:X953" si="355">MIN(L889:L894)</f>
        <v>15.790000000000001</v>
      </c>
      <c r="Y891" s="4">
        <f t="shared" ref="Y891:Y953" si="356">W891-X891</f>
        <v>3.8100000000000005</v>
      </c>
      <c r="Z891" s="2">
        <f>ROW()</f>
        <v>891</v>
      </c>
      <c r="AA891" t="b">
        <f t="shared" si="340"/>
        <v>1</v>
      </c>
      <c r="AB891" s="4">
        <f t="shared" si="333"/>
        <v>18.36</v>
      </c>
      <c r="AC891" s="4" t="e">
        <f t="shared" si="341"/>
        <v>#N/A</v>
      </c>
      <c r="AD891" t="b">
        <f t="shared" si="342"/>
        <v>1</v>
      </c>
      <c r="AE891" s="2">
        <v>2</v>
      </c>
      <c r="AF891" s="4">
        <f t="shared" si="343"/>
        <v>-1.9050000000000002</v>
      </c>
      <c r="AG891" s="4">
        <f t="shared" si="344"/>
        <v>1.9050000000000002</v>
      </c>
      <c r="AH891" s="4">
        <f t="shared" si="349"/>
        <v>1.6466666666666667</v>
      </c>
      <c r="AI891" s="4" t="e">
        <f t="shared" si="345"/>
        <v>#N/A</v>
      </c>
      <c r="AJ891" s="2" t="str">
        <f t="shared" si="346"/>
        <v>August</v>
      </c>
      <c r="AK891" s="2" t="str">
        <f t="shared" si="347"/>
        <v>06</v>
      </c>
      <c r="AL891" s="81">
        <f t="shared" si="348"/>
        <v>6.4896412037037035</v>
      </c>
      <c r="AM891" s="81">
        <f>IF(AJ891='1Month'!$A$3,AL891,NA())</f>
        <v>6.4896412037037035</v>
      </c>
    </row>
    <row r="892" spans="1:39">
      <c r="A892" s="76">
        <v>43318</v>
      </c>
      <c r="B892" s="67">
        <v>0.49311342592592594</v>
      </c>
      <c r="C892" s="77">
        <v>43318</v>
      </c>
      <c r="D892" s="67">
        <v>0.20144675925925926</v>
      </c>
      <c r="E892" s="68">
        <v>10.9</v>
      </c>
      <c r="F892" s="68">
        <v>4.9400000000000004</v>
      </c>
      <c r="G892" s="69">
        <v>17.71</v>
      </c>
      <c r="H892" s="69">
        <v>1</v>
      </c>
      <c r="I892" s="69">
        <v>-111.8</v>
      </c>
      <c r="J892" s="69">
        <v>46.805</v>
      </c>
      <c r="K892" s="70">
        <v>31.4</v>
      </c>
      <c r="L892" s="4">
        <f t="shared" si="325"/>
        <v>17.600000000000001</v>
      </c>
      <c r="M892" s="80">
        <f t="shared" si="326"/>
        <v>43318.493113425924</v>
      </c>
      <c r="N892">
        <f t="shared" si="327"/>
        <v>2458336.5</v>
      </c>
      <c r="O892">
        <f t="shared" si="328"/>
        <v>11.834722222222222</v>
      </c>
      <c r="P892">
        <f t="shared" si="350"/>
        <v>0.18594113620807665</v>
      </c>
      <c r="Q892">
        <f t="shared" si="351"/>
        <v>464.83277244396521</v>
      </c>
      <c r="R892">
        <f t="shared" si="352"/>
        <v>8.8327724439652116</v>
      </c>
      <c r="S892" s="10">
        <f t="shared" si="329"/>
        <v>1.3955768439652116</v>
      </c>
      <c r="T892" s="4">
        <f t="shared" si="337"/>
        <v>16.722000000000001</v>
      </c>
      <c r="U892" s="4">
        <f t="shared" si="338"/>
        <v>1.0175999999999994</v>
      </c>
      <c r="V892" s="4">
        <f>MEDIAN(L890:L894)</f>
        <v>17.600000000000001</v>
      </c>
      <c r="W892" s="4">
        <f>MAX(L890:L894)</f>
        <v>19.03</v>
      </c>
      <c r="X892" s="4">
        <f>MIN(L890:L894)</f>
        <v>15.790000000000001</v>
      </c>
      <c r="Y892" s="4">
        <f t="shared" si="356"/>
        <v>3.24</v>
      </c>
      <c r="Z892" s="2">
        <f>ROW()</f>
        <v>892</v>
      </c>
      <c r="AA892" t="b">
        <f t="shared" si="340"/>
        <v>1</v>
      </c>
      <c r="AB892" s="4">
        <f t="shared" si="333"/>
        <v>17.600000000000001</v>
      </c>
      <c r="AC892" s="4" t="e">
        <f t="shared" si="341"/>
        <v>#N/A</v>
      </c>
      <c r="AD892" t="b">
        <f t="shared" si="342"/>
        <v>1</v>
      </c>
      <c r="AE892" s="2">
        <v>2</v>
      </c>
      <c r="AF892" s="4">
        <f t="shared" si="343"/>
        <v>-1.62</v>
      </c>
      <c r="AG892" s="4">
        <f t="shared" si="344"/>
        <v>1.62</v>
      </c>
      <c r="AH892" s="4">
        <f t="shared" si="349"/>
        <v>1.4116666666666668</v>
      </c>
      <c r="AI892" s="4" t="e">
        <f t="shared" si="345"/>
        <v>#N/A</v>
      </c>
      <c r="AJ892" s="2" t="str">
        <f t="shared" si="346"/>
        <v>August</v>
      </c>
      <c r="AK892" s="2" t="str">
        <f t="shared" si="347"/>
        <v>06</v>
      </c>
      <c r="AL892" s="81">
        <f t="shared" si="348"/>
        <v>6.4931134259259258</v>
      </c>
      <c r="AM892" s="81">
        <f>IF(AJ892='1Month'!$A$3,AL892,NA())</f>
        <v>6.4931134259259258</v>
      </c>
    </row>
    <row r="893" spans="1:39">
      <c r="A893" s="76">
        <v>43318</v>
      </c>
      <c r="B893" s="67">
        <v>0.49658564814814815</v>
      </c>
      <c r="C893" s="77">
        <v>43318</v>
      </c>
      <c r="D893" s="67">
        <v>0.20491898148148149</v>
      </c>
      <c r="E893" s="68">
        <v>10.6</v>
      </c>
      <c r="F893" s="68">
        <v>4.9400000000000004</v>
      </c>
      <c r="G893" s="69">
        <v>16.86</v>
      </c>
      <c r="H893" s="69">
        <v>1</v>
      </c>
      <c r="I893" s="69">
        <v>-111.8</v>
      </c>
      <c r="J893" s="69">
        <v>47.762999999999998</v>
      </c>
      <c r="K893" s="70">
        <v>31.4</v>
      </c>
      <c r="L893" s="4">
        <f t="shared" si="325"/>
        <v>16.75</v>
      </c>
      <c r="M893" s="80">
        <f t="shared" si="326"/>
        <v>43318.49658564815</v>
      </c>
      <c r="N893">
        <f t="shared" si="327"/>
        <v>2458336.5</v>
      </c>
      <c r="O893">
        <f t="shared" si="328"/>
        <v>11.918055555555556</v>
      </c>
      <c r="P893">
        <f t="shared" si="350"/>
        <v>0.18594113620807665</v>
      </c>
      <c r="Q893">
        <f t="shared" si="351"/>
        <v>464.91633393640689</v>
      </c>
      <c r="R893">
        <f t="shared" si="352"/>
        <v>8.9163339364068861</v>
      </c>
      <c r="S893" s="10">
        <f t="shared" si="329"/>
        <v>1.4791383364068862</v>
      </c>
      <c r="T893" s="4">
        <f t="shared" si="337"/>
        <v>16.286000000000001</v>
      </c>
      <c r="U893" s="4">
        <f t="shared" si="338"/>
        <v>0.71120000000000017</v>
      </c>
      <c r="V893" s="4">
        <f>MEDIAN(L891:L895)</f>
        <v>16.75</v>
      </c>
      <c r="W893" s="4">
        <f>MAX(L891:L895)</f>
        <v>18.36</v>
      </c>
      <c r="X893" s="4">
        <f>MIN(L891:L895)</f>
        <v>15.110000000000001</v>
      </c>
      <c r="Y893" s="4">
        <f t="shared" si="356"/>
        <v>3.2499999999999982</v>
      </c>
      <c r="Z893" s="2">
        <f>ROW()</f>
        <v>893</v>
      </c>
      <c r="AA893" t="b">
        <f t="shared" si="340"/>
        <v>1</v>
      </c>
      <c r="AB893" s="4">
        <f t="shared" si="333"/>
        <v>16.75</v>
      </c>
      <c r="AC893" s="4" t="e">
        <f t="shared" si="341"/>
        <v>#N/A</v>
      </c>
      <c r="AD893" t="b">
        <f t="shared" si="342"/>
        <v>1</v>
      </c>
      <c r="AE893" s="2">
        <v>2</v>
      </c>
      <c r="AF893" s="4">
        <f t="shared" si="343"/>
        <v>-1.6249999999999991</v>
      </c>
      <c r="AG893" s="4">
        <f t="shared" si="344"/>
        <v>1.6249999999999991</v>
      </c>
      <c r="AH893" s="4">
        <f t="shared" si="349"/>
        <v>1.2733333333333334</v>
      </c>
      <c r="AI893" s="4" t="e">
        <f t="shared" si="345"/>
        <v>#N/A</v>
      </c>
      <c r="AJ893" s="2" t="str">
        <f t="shared" si="346"/>
        <v>August</v>
      </c>
      <c r="AK893" s="2" t="str">
        <f t="shared" si="347"/>
        <v>06</v>
      </c>
      <c r="AL893" s="81">
        <f t="shared" si="348"/>
        <v>6.4965856481481481</v>
      </c>
      <c r="AM893" s="81">
        <f>IF(AJ893='1Month'!$A$3,AL893,NA())</f>
        <v>6.4965856481481481</v>
      </c>
    </row>
    <row r="894" spans="1:39">
      <c r="A894" s="76">
        <v>43318</v>
      </c>
      <c r="B894" s="67">
        <v>0.50005787037037031</v>
      </c>
      <c r="C894" s="77">
        <v>43318</v>
      </c>
      <c r="D894" s="67">
        <v>0.2083912037037037</v>
      </c>
      <c r="E894" s="68">
        <v>10.3</v>
      </c>
      <c r="F894" s="68">
        <v>4.9400000000000004</v>
      </c>
      <c r="G894" s="69">
        <v>15.9</v>
      </c>
      <c r="H894" s="69">
        <v>1</v>
      </c>
      <c r="I894" s="69">
        <v>-111.9</v>
      </c>
      <c r="J894" s="69">
        <v>48.716999999999999</v>
      </c>
      <c r="K894" s="70">
        <v>31.4</v>
      </c>
      <c r="L894" s="4">
        <f t="shared" si="325"/>
        <v>15.790000000000001</v>
      </c>
      <c r="M894" s="80">
        <f t="shared" si="326"/>
        <v>43318.500057870369</v>
      </c>
      <c r="N894">
        <f t="shared" si="327"/>
        <v>2458336.5</v>
      </c>
      <c r="O894">
        <f t="shared" si="328"/>
        <v>12.001388888888886</v>
      </c>
      <c r="P894">
        <f t="shared" si="350"/>
        <v>0.18594113620807665</v>
      </c>
      <c r="Q894">
        <f t="shared" si="351"/>
        <v>464.9998954288485</v>
      </c>
      <c r="R894">
        <f t="shared" si="352"/>
        <v>8.9998954288485038</v>
      </c>
      <c r="S894" s="10">
        <f t="shared" si="329"/>
        <v>1.5626998288485039</v>
      </c>
      <c r="T894" s="4">
        <f t="shared" si="337"/>
        <v>16.187999999999999</v>
      </c>
      <c r="U894" s="4">
        <f t="shared" si="338"/>
        <v>0.59359999999999924</v>
      </c>
      <c r="V894" s="4">
        <f>MEDIAN(L892:L896)</f>
        <v>16.18</v>
      </c>
      <c r="W894" s="4">
        <f>MAX(L892:L896)</f>
        <v>17.600000000000001</v>
      </c>
      <c r="X894" s="4">
        <f>MIN(L892:L896)</f>
        <v>15.110000000000001</v>
      </c>
      <c r="Y894" s="4">
        <f t="shared" si="356"/>
        <v>2.4900000000000002</v>
      </c>
      <c r="Z894" s="2">
        <f>ROW()</f>
        <v>894</v>
      </c>
      <c r="AA894" t="b">
        <f t="shared" si="340"/>
        <v>1</v>
      </c>
      <c r="AB894" s="4">
        <f t="shared" si="333"/>
        <v>15.790000000000001</v>
      </c>
      <c r="AC894" s="4" t="e">
        <f t="shared" si="341"/>
        <v>#N/A</v>
      </c>
      <c r="AD894" t="b">
        <f t="shared" si="342"/>
        <v>1</v>
      </c>
      <c r="AE894" s="2">
        <v>2</v>
      </c>
      <c r="AF894" s="4">
        <f t="shared" si="343"/>
        <v>-1.2450000000000001</v>
      </c>
      <c r="AG894" s="4">
        <f t="shared" si="344"/>
        <v>1.2450000000000001</v>
      </c>
      <c r="AH894" s="4">
        <f t="shared" si="349"/>
        <v>1.2324999999999999</v>
      </c>
      <c r="AI894" s="4" t="e">
        <f t="shared" si="345"/>
        <v>#N/A</v>
      </c>
      <c r="AJ894" s="2" t="str">
        <f t="shared" si="346"/>
        <v>August</v>
      </c>
      <c r="AK894" s="2" t="str">
        <f t="shared" si="347"/>
        <v>06</v>
      </c>
      <c r="AL894" s="81">
        <f t="shared" si="348"/>
        <v>6.5000578703703704</v>
      </c>
      <c r="AM894" s="81">
        <f>IF(AJ894='1Month'!$A$3,AL894,NA())</f>
        <v>6.5000578703703704</v>
      </c>
    </row>
    <row r="895" spans="1:39">
      <c r="A895" s="76">
        <v>43319</v>
      </c>
      <c r="B895" s="67">
        <v>0.12505787037037039</v>
      </c>
      <c r="C895" s="77">
        <v>43318</v>
      </c>
      <c r="D895" s="67">
        <v>0.83339120370370379</v>
      </c>
      <c r="E895" s="68">
        <v>17.7</v>
      </c>
      <c r="F895" s="68">
        <v>4.9400000000000004</v>
      </c>
      <c r="G895" s="69">
        <v>15.22</v>
      </c>
      <c r="H895" s="69">
        <v>1</v>
      </c>
      <c r="I895" s="69">
        <v>-120.1</v>
      </c>
      <c r="J895" s="69">
        <v>-35.975000000000001</v>
      </c>
      <c r="K895" s="70">
        <v>24.9</v>
      </c>
      <c r="L895" s="4">
        <f t="shared" si="325"/>
        <v>15.110000000000001</v>
      </c>
      <c r="M895" s="80">
        <f t="shared" si="326"/>
        <v>43319.125057870369</v>
      </c>
      <c r="N895">
        <f t="shared" si="327"/>
        <v>2458337.5</v>
      </c>
      <c r="O895">
        <f t="shared" si="328"/>
        <v>3.0013888888888891</v>
      </c>
      <c r="P895">
        <f t="shared" si="350"/>
        <v>0.18596851471594797</v>
      </c>
      <c r="Q895">
        <f t="shared" si="351"/>
        <v>456.04096406980608</v>
      </c>
      <c r="R895">
        <f t="shared" si="352"/>
        <v>4.0964069806079806E-2</v>
      </c>
      <c r="S895" s="10">
        <f t="shared" si="329"/>
        <v>16.603768469806081</v>
      </c>
      <c r="T895" s="4">
        <f t="shared" si="337"/>
        <v>16.431999999999999</v>
      </c>
      <c r="U895" s="4">
        <f t="shared" si="338"/>
        <v>0.88639999999999897</v>
      </c>
      <c r="V895" s="4">
        <f>MEDIAN(L894:L898)</f>
        <v>16.18</v>
      </c>
      <c r="W895" s="4">
        <f>MAX(L894:L898)</f>
        <v>17.97</v>
      </c>
      <c r="X895" s="4">
        <f>MIN(L894:L898)</f>
        <v>15.110000000000001</v>
      </c>
      <c r="Y895" s="4">
        <f t="shared" si="356"/>
        <v>2.8599999999999977</v>
      </c>
      <c r="Z895" s="2">
        <f>ROW()</f>
        <v>895</v>
      </c>
      <c r="AA895" t="b">
        <f t="shared" si="340"/>
        <v>0</v>
      </c>
      <c r="AB895" s="4" t="e">
        <f t="shared" si="333"/>
        <v>#N/A</v>
      </c>
      <c r="AC895" s="4" t="e">
        <f t="shared" si="341"/>
        <v>#N/A</v>
      </c>
      <c r="AD895" t="b">
        <f t="shared" si="342"/>
        <v>1</v>
      </c>
      <c r="AE895" s="2">
        <v>2</v>
      </c>
      <c r="AF895" s="4">
        <f t="shared" si="343"/>
        <v>-1.4299999999999988</v>
      </c>
      <c r="AG895" s="4">
        <f t="shared" si="344"/>
        <v>1.4299999999999988</v>
      </c>
      <c r="AH895" s="4">
        <f t="shared" si="349"/>
        <v>1.2883333333333331</v>
      </c>
      <c r="AI895" s="4" t="e">
        <f t="shared" si="345"/>
        <v>#N/A</v>
      </c>
      <c r="AJ895" s="2" t="str">
        <f t="shared" si="346"/>
        <v>August</v>
      </c>
      <c r="AK895" s="2" t="str">
        <f t="shared" si="347"/>
        <v>07</v>
      </c>
      <c r="AL895" s="81">
        <f t="shared" si="348"/>
        <v>7.1250578703703704</v>
      </c>
      <c r="AM895" s="81">
        <f>IF(AJ895='1Month'!$A$3,AL895,NA())</f>
        <v>7.1250578703703704</v>
      </c>
    </row>
    <row r="896" spans="1:39">
      <c r="A896" s="76">
        <v>43319</v>
      </c>
      <c r="B896" s="67">
        <v>0.1285300925925926</v>
      </c>
      <c r="C896" s="77">
        <v>43318</v>
      </c>
      <c r="D896" s="67">
        <v>0.83686342592592589</v>
      </c>
      <c r="E896" s="68">
        <v>17.399999999999999</v>
      </c>
      <c r="F896" s="68">
        <v>4.9400000000000004</v>
      </c>
      <c r="G896" s="69">
        <v>16.29</v>
      </c>
      <c r="H896" s="69">
        <v>1</v>
      </c>
      <c r="I896" s="69">
        <v>-120.2</v>
      </c>
      <c r="J896" s="69">
        <v>-36.055999999999997</v>
      </c>
      <c r="K896" s="70">
        <v>24.9</v>
      </c>
      <c r="L896" s="4">
        <f t="shared" si="325"/>
        <v>16.18</v>
      </c>
      <c r="M896" s="80">
        <f t="shared" si="326"/>
        <v>43319.128530092596</v>
      </c>
      <c r="N896">
        <f t="shared" si="327"/>
        <v>2458337.5</v>
      </c>
      <c r="O896">
        <f t="shared" si="328"/>
        <v>3.0847222222222221</v>
      </c>
      <c r="P896">
        <f t="shared" si="350"/>
        <v>0.18596851471594797</v>
      </c>
      <c r="Q896">
        <f t="shared" si="351"/>
        <v>456.12452556224775</v>
      </c>
      <c r="R896">
        <f t="shared" si="352"/>
        <v>0.12452556224775435</v>
      </c>
      <c r="S896" s="10">
        <f t="shared" si="329"/>
        <v>16.687329962247755</v>
      </c>
      <c r="T896" s="4">
        <f t="shared" si="337"/>
        <v>17.033999999999999</v>
      </c>
      <c r="U896" s="4">
        <f t="shared" si="338"/>
        <v>1.1111999999999997</v>
      </c>
      <c r="V896" s="4">
        <f>MEDIAN(L895:L899)</f>
        <v>17.11</v>
      </c>
      <c r="W896" s="4">
        <f>MAX(L895:L899)</f>
        <v>18.8</v>
      </c>
      <c r="X896" s="4">
        <f>MIN(L895:L899)</f>
        <v>15.110000000000001</v>
      </c>
      <c r="Y896" s="4">
        <f t="shared" si="356"/>
        <v>3.6899999999999995</v>
      </c>
      <c r="Z896" s="2">
        <f>ROW()</f>
        <v>896</v>
      </c>
      <c r="AA896" t="b">
        <f t="shared" si="340"/>
        <v>0</v>
      </c>
      <c r="AB896" s="4" t="e">
        <f t="shared" si="333"/>
        <v>#N/A</v>
      </c>
      <c r="AC896" s="4" t="e">
        <f t="shared" si="341"/>
        <v>#N/A</v>
      </c>
      <c r="AD896" t="b">
        <f t="shared" si="342"/>
        <v>1</v>
      </c>
      <c r="AE896" s="2">
        <v>2</v>
      </c>
      <c r="AF896" s="4">
        <f t="shared" si="343"/>
        <v>-1.8449999999999998</v>
      </c>
      <c r="AG896" s="4">
        <f t="shared" si="344"/>
        <v>1.8449999999999998</v>
      </c>
      <c r="AH896" s="4">
        <f t="shared" si="349"/>
        <v>1.4391666666666663</v>
      </c>
      <c r="AI896" s="4" t="e">
        <f t="shared" si="345"/>
        <v>#N/A</v>
      </c>
      <c r="AJ896" s="2" t="str">
        <f t="shared" si="346"/>
        <v>August</v>
      </c>
      <c r="AK896" s="2" t="str">
        <f t="shared" si="347"/>
        <v>07</v>
      </c>
      <c r="AL896" s="81">
        <f t="shared" si="348"/>
        <v>7.1285300925925927</v>
      </c>
      <c r="AM896" s="81">
        <f>IF(AJ896='1Month'!$A$3,AL896,NA())</f>
        <v>7.1285300925925927</v>
      </c>
    </row>
    <row r="897" spans="1:39">
      <c r="A897" s="76">
        <v>43319</v>
      </c>
      <c r="B897" s="67">
        <v>0.13200231481481481</v>
      </c>
      <c r="C897" s="77">
        <v>43318</v>
      </c>
      <c r="D897" s="67">
        <v>0.8403356481481481</v>
      </c>
      <c r="E897" s="68">
        <v>17.399999999999999</v>
      </c>
      <c r="F897" s="68">
        <v>4.9400000000000004</v>
      </c>
      <c r="G897" s="69">
        <v>17.22</v>
      </c>
      <c r="H897" s="69">
        <v>1</v>
      </c>
      <c r="I897" s="69">
        <v>-120.2</v>
      </c>
      <c r="J897" s="69">
        <v>-36.113</v>
      </c>
      <c r="K897" s="70">
        <v>24.8</v>
      </c>
      <c r="L897" s="4">
        <f t="shared" si="325"/>
        <v>17.11</v>
      </c>
      <c r="M897" s="80">
        <f t="shared" si="326"/>
        <v>43319.132002314815</v>
      </c>
      <c r="N897">
        <f t="shared" si="327"/>
        <v>2458337.5</v>
      </c>
      <c r="O897">
        <f t="shared" si="328"/>
        <v>3.1680555555555552</v>
      </c>
      <c r="P897">
        <f t="shared" si="350"/>
        <v>0.18596851471594797</v>
      </c>
      <c r="Q897">
        <f t="shared" si="351"/>
        <v>456.20808705468943</v>
      </c>
      <c r="R897">
        <f t="shared" si="352"/>
        <v>0.2080870546894289</v>
      </c>
      <c r="S897" s="10">
        <f t="shared" si="329"/>
        <v>16.77089145468943</v>
      </c>
      <c r="T897" s="4">
        <f t="shared" si="337"/>
        <v>17.925999999999998</v>
      </c>
      <c r="U897" s="4">
        <f t="shared" si="338"/>
        <v>1.0248000000000004</v>
      </c>
      <c r="V897" s="4">
        <f t="shared" si="353"/>
        <v>17.54</v>
      </c>
      <c r="W897" s="4">
        <f t="shared" si="354"/>
        <v>19.57</v>
      </c>
      <c r="X897" s="4">
        <f t="shared" si="355"/>
        <v>15.110000000000001</v>
      </c>
      <c r="Y897" s="4">
        <f t="shared" si="356"/>
        <v>4.4599999999999991</v>
      </c>
      <c r="Z897" s="2">
        <f>ROW()</f>
        <v>897</v>
      </c>
      <c r="AA897" t="b">
        <f t="shared" si="340"/>
        <v>0</v>
      </c>
      <c r="AB897" s="4" t="e">
        <f t="shared" si="333"/>
        <v>#N/A</v>
      </c>
      <c r="AC897" s="4" t="e">
        <f t="shared" si="341"/>
        <v>#N/A</v>
      </c>
      <c r="AD897" t="b">
        <f t="shared" si="342"/>
        <v>0</v>
      </c>
      <c r="AE897" s="2">
        <v>2</v>
      </c>
      <c r="AF897" s="4">
        <f t="shared" si="343"/>
        <v>-2.2299999999999995</v>
      </c>
      <c r="AG897" s="4">
        <f t="shared" si="344"/>
        <v>2.2299999999999995</v>
      </c>
      <c r="AH897" s="4">
        <f t="shared" si="349"/>
        <v>1.7022222222222225</v>
      </c>
      <c r="AI897" s="4" t="e">
        <f t="shared" si="345"/>
        <v>#N/A</v>
      </c>
      <c r="AJ897" s="2" t="str">
        <f t="shared" si="346"/>
        <v>August</v>
      </c>
      <c r="AK897" s="2" t="str">
        <f t="shared" si="347"/>
        <v>07</v>
      </c>
      <c r="AL897" s="81">
        <f t="shared" si="348"/>
        <v>7.1320023148148151</v>
      </c>
      <c r="AM897" s="81">
        <f>IF(AJ897='1Month'!$A$3,AL897,NA())</f>
        <v>7.1320023148148151</v>
      </c>
    </row>
    <row r="898" spans="1:39">
      <c r="A898" s="76">
        <v>43319</v>
      </c>
      <c r="B898" s="67">
        <v>0.13547453703703705</v>
      </c>
      <c r="C898" s="77">
        <v>43318</v>
      </c>
      <c r="D898" s="67">
        <v>0.84380787037037042</v>
      </c>
      <c r="E898" s="68">
        <v>17</v>
      </c>
      <c r="F898" s="68">
        <v>4.9400000000000004</v>
      </c>
      <c r="G898" s="69">
        <v>18.079999999999998</v>
      </c>
      <c r="H898" s="69">
        <v>1</v>
      </c>
      <c r="I898" s="69">
        <v>-120.3</v>
      </c>
      <c r="J898" s="69">
        <v>-36.146000000000001</v>
      </c>
      <c r="K898" s="70">
        <v>24.8</v>
      </c>
      <c r="L898" s="4">
        <f t="shared" si="325"/>
        <v>17.97</v>
      </c>
      <c r="M898" s="80">
        <f t="shared" si="326"/>
        <v>43319.135474537034</v>
      </c>
      <c r="N898">
        <f t="shared" si="327"/>
        <v>2458337.5</v>
      </c>
      <c r="O898">
        <f t="shared" si="328"/>
        <v>3.2513888888888891</v>
      </c>
      <c r="P898">
        <f t="shared" si="350"/>
        <v>0.18596851471594797</v>
      </c>
      <c r="Q898">
        <f t="shared" si="351"/>
        <v>456.2916485471311</v>
      </c>
      <c r="R898">
        <f t="shared" si="352"/>
        <v>0.29164854713110344</v>
      </c>
      <c r="S898" s="10">
        <f t="shared" si="329"/>
        <v>16.854452947131104</v>
      </c>
      <c r="T898" s="4">
        <f t="shared" si="337"/>
        <v>18.743999999999996</v>
      </c>
      <c r="U898" s="4">
        <f t="shared" si="338"/>
        <v>0.96320000000000117</v>
      </c>
      <c r="V898" s="4">
        <f t="shared" si="353"/>
        <v>18.384999999999998</v>
      </c>
      <c r="W898" s="4">
        <f t="shared" si="354"/>
        <v>20.27</v>
      </c>
      <c r="X898" s="4">
        <f t="shared" si="355"/>
        <v>16.18</v>
      </c>
      <c r="Y898" s="4">
        <f t="shared" si="356"/>
        <v>4.09</v>
      </c>
      <c r="Z898" s="2">
        <f>ROW()</f>
        <v>898</v>
      </c>
      <c r="AA898" t="b">
        <f t="shared" si="340"/>
        <v>0</v>
      </c>
      <c r="AB898" s="4" t="e">
        <f t="shared" si="333"/>
        <v>#N/A</v>
      </c>
      <c r="AC898" s="4" t="e">
        <f t="shared" si="341"/>
        <v>#N/A</v>
      </c>
      <c r="AD898" t="b">
        <f t="shared" si="342"/>
        <v>0</v>
      </c>
      <c r="AE898" s="2">
        <v>2</v>
      </c>
      <c r="AF898" s="4">
        <f t="shared" si="343"/>
        <v>-2.0449999999999999</v>
      </c>
      <c r="AG898" s="4">
        <f t="shared" si="344"/>
        <v>2.0449999999999999</v>
      </c>
      <c r="AH898" s="4">
        <f t="shared" si="349"/>
        <v>1.9416666666666667</v>
      </c>
      <c r="AI898" s="4" t="e">
        <f t="shared" si="345"/>
        <v>#N/A</v>
      </c>
      <c r="AJ898" s="2" t="str">
        <f t="shared" si="346"/>
        <v>August</v>
      </c>
      <c r="AK898" s="2" t="str">
        <f t="shared" si="347"/>
        <v>07</v>
      </c>
      <c r="AL898" s="81">
        <f t="shared" si="348"/>
        <v>7.1354745370370374</v>
      </c>
      <c r="AM898" s="81">
        <f>IF(AJ898='1Month'!$A$3,AL898,NA())</f>
        <v>7.1354745370370374</v>
      </c>
    </row>
    <row r="899" spans="1:39">
      <c r="A899" s="76">
        <v>43319</v>
      </c>
      <c r="B899" s="67">
        <v>0.13894675925925926</v>
      </c>
      <c r="C899" s="77">
        <v>43318</v>
      </c>
      <c r="D899" s="67">
        <v>0.84728009259259263</v>
      </c>
      <c r="E899" s="68">
        <v>17</v>
      </c>
      <c r="F899" s="68">
        <v>4.9400000000000004</v>
      </c>
      <c r="G899" s="69">
        <v>18.91</v>
      </c>
      <c r="H899" s="69">
        <v>1</v>
      </c>
      <c r="I899" s="69">
        <v>-120.3</v>
      </c>
      <c r="J899" s="69">
        <v>-36.155000000000001</v>
      </c>
      <c r="K899" s="70">
        <v>24.8</v>
      </c>
      <c r="L899" s="4">
        <f t="shared" si="325"/>
        <v>18.8</v>
      </c>
      <c r="M899" s="80">
        <f t="shared" si="326"/>
        <v>43319.13894675926</v>
      </c>
      <c r="N899">
        <f t="shared" si="327"/>
        <v>2458337.5</v>
      </c>
      <c r="O899">
        <f t="shared" si="328"/>
        <v>3.3347222222222221</v>
      </c>
      <c r="P899">
        <f t="shared" si="350"/>
        <v>0.18596851471594797</v>
      </c>
      <c r="Q899">
        <f t="shared" si="351"/>
        <v>456.37521003957278</v>
      </c>
      <c r="R899">
        <f t="shared" si="352"/>
        <v>0.37521003957277799</v>
      </c>
      <c r="S899" s="10">
        <f t="shared" si="329"/>
        <v>16.938014439572779</v>
      </c>
      <c r="T899" s="4">
        <f t="shared" si="337"/>
        <v>19.490000000000002</v>
      </c>
      <c r="U899" s="4">
        <f t="shared" si="338"/>
        <v>0.88399999999999967</v>
      </c>
      <c r="V899" s="4">
        <f t="shared" si="353"/>
        <v>19.185000000000002</v>
      </c>
      <c r="W899" s="4">
        <f t="shared" si="354"/>
        <v>20.84</v>
      </c>
      <c r="X899" s="4">
        <f t="shared" si="355"/>
        <v>17.11</v>
      </c>
      <c r="Y899" s="4">
        <f t="shared" si="356"/>
        <v>3.7300000000000004</v>
      </c>
      <c r="Z899" s="2">
        <f>ROW()</f>
        <v>899</v>
      </c>
      <c r="AA899" t="b">
        <f t="shared" si="340"/>
        <v>0</v>
      </c>
      <c r="AB899" s="4" t="e">
        <f t="shared" si="333"/>
        <v>#N/A</v>
      </c>
      <c r="AC899" s="4" t="e">
        <f t="shared" si="341"/>
        <v>#N/A</v>
      </c>
      <c r="AD899" t="b">
        <f t="shared" si="342"/>
        <v>0</v>
      </c>
      <c r="AE899" s="2">
        <v>2</v>
      </c>
      <c r="AF899" s="4">
        <f t="shared" si="343"/>
        <v>-1.8650000000000002</v>
      </c>
      <c r="AG899" s="4">
        <f t="shared" si="344"/>
        <v>1.8650000000000002</v>
      </c>
      <c r="AH899" s="4">
        <f t="shared" si="349"/>
        <v>2.0024999999999999</v>
      </c>
      <c r="AI899" s="4" t="e">
        <f t="shared" si="345"/>
        <v>#N/A</v>
      </c>
      <c r="AJ899" s="2" t="str">
        <f t="shared" si="346"/>
        <v>August</v>
      </c>
      <c r="AK899" s="2" t="str">
        <f t="shared" si="347"/>
        <v>07</v>
      </c>
      <c r="AL899" s="81">
        <f t="shared" si="348"/>
        <v>7.1389467592592588</v>
      </c>
      <c r="AM899" s="81">
        <f>IF(AJ899='1Month'!$A$3,AL899,NA())</f>
        <v>7.1389467592592588</v>
      </c>
    </row>
    <row r="900" spans="1:39">
      <c r="A900" s="76">
        <v>43319</v>
      </c>
      <c r="B900" s="67">
        <v>0.14241898148148149</v>
      </c>
      <c r="C900" s="77">
        <v>43318</v>
      </c>
      <c r="D900" s="67">
        <v>0.85075231481481473</v>
      </c>
      <c r="E900" s="68">
        <v>16.7</v>
      </c>
      <c r="F900" s="68">
        <v>4.9400000000000004</v>
      </c>
      <c r="G900" s="69">
        <v>19.68</v>
      </c>
      <c r="H900" s="69">
        <v>1</v>
      </c>
      <c r="I900" s="69">
        <v>-120.4</v>
      </c>
      <c r="J900" s="69">
        <v>-36.14</v>
      </c>
      <c r="K900" s="70">
        <v>24.7</v>
      </c>
      <c r="L900" s="4">
        <f t="shared" si="325"/>
        <v>19.57</v>
      </c>
      <c r="M900" s="80">
        <f t="shared" si="326"/>
        <v>43319.142418981479</v>
      </c>
      <c r="N900">
        <f t="shared" si="327"/>
        <v>2458337.5</v>
      </c>
      <c r="O900">
        <f t="shared" si="328"/>
        <v>3.4180555555555561</v>
      </c>
      <c r="P900">
        <f t="shared" si="350"/>
        <v>0.18596851471594797</v>
      </c>
      <c r="Q900">
        <f t="shared" si="351"/>
        <v>456.45877153201445</v>
      </c>
      <c r="R900">
        <f t="shared" si="352"/>
        <v>0.45877153201445253</v>
      </c>
      <c r="S900" s="10">
        <f t="shared" si="329"/>
        <v>17.021575932014454</v>
      </c>
      <c r="T900" s="4">
        <f t="shared" si="337"/>
        <v>20.146000000000001</v>
      </c>
      <c r="U900" s="4">
        <f t="shared" si="338"/>
        <v>0.76879999999999948</v>
      </c>
      <c r="V900" s="4">
        <f t="shared" si="353"/>
        <v>19.920000000000002</v>
      </c>
      <c r="W900" s="4">
        <f t="shared" si="354"/>
        <v>21.25</v>
      </c>
      <c r="X900" s="4">
        <f t="shared" si="355"/>
        <v>17.97</v>
      </c>
      <c r="Y900" s="4">
        <f t="shared" si="356"/>
        <v>3.2800000000000011</v>
      </c>
      <c r="Z900" s="2">
        <f>ROW()</f>
        <v>900</v>
      </c>
      <c r="AA900" t="b">
        <f t="shared" si="340"/>
        <v>0</v>
      </c>
      <c r="AB900" s="4" t="e">
        <f t="shared" si="333"/>
        <v>#N/A</v>
      </c>
      <c r="AC900" s="4" t="e">
        <f t="shared" si="341"/>
        <v>#N/A</v>
      </c>
      <c r="AD900" t="b">
        <f t="shared" si="342"/>
        <v>0</v>
      </c>
      <c r="AE900" s="2">
        <v>2</v>
      </c>
      <c r="AF900" s="4">
        <f t="shared" si="343"/>
        <v>-1.6400000000000006</v>
      </c>
      <c r="AG900" s="4">
        <f t="shared" si="344"/>
        <v>1.6400000000000006</v>
      </c>
      <c r="AH900" s="4">
        <f t="shared" si="349"/>
        <v>1.9015277777777779</v>
      </c>
      <c r="AI900" s="4" t="e">
        <f t="shared" si="345"/>
        <v>#N/A</v>
      </c>
      <c r="AJ900" s="2" t="str">
        <f t="shared" si="346"/>
        <v>August</v>
      </c>
      <c r="AK900" s="2" t="str">
        <f t="shared" si="347"/>
        <v>07</v>
      </c>
      <c r="AL900" s="81">
        <f t="shared" si="348"/>
        <v>7.1424189814814811</v>
      </c>
      <c r="AM900" s="81">
        <f>IF(AJ900='1Month'!$A$3,AL900,NA())</f>
        <v>7.1424189814814811</v>
      </c>
    </row>
    <row r="901" spans="1:39">
      <c r="A901" s="76">
        <v>43319</v>
      </c>
      <c r="B901" s="67">
        <v>0.1458912037037037</v>
      </c>
      <c r="C901" s="77">
        <v>43318</v>
      </c>
      <c r="D901" s="67">
        <v>0.85422453703703705</v>
      </c>
      <c r="E901" s="68">
        <v>16.7</v>
      </c>
      <c r="F901" s="68">
        <v>4.9400000000000004</v>
      </c>
      <c r="G901" s="69">
        <v>20.38</v>
      </c>
      <c r="H901" s="69">
        <v>1</v>
      </c>
      <c r="I901" s="69">
        <v>-120.4</v>
      </c>
      <c r="J901" s="69">
        <v>-36.100999999999999</v>
      </c>
      <c r="K901" s="70">
        <v>24.7</v>
      </c>
      <c r="L901" s="4">
        <f t="shared" si="325"/>
        <v>20.27</v>
      </c>
      <c r="M901" s="80">
        <f t="shared" si="326"/>
        <v>43319.145891203705</v>
      </c>
      <c r="N901">
        <f t="shared" si="327"/>
        <v>2458337.5</v>
      </c>
      <c r="O901">
        <f t="shared" si="328"/>
        <v>3.5013888888888891</v>
      </c>
      <c r="P901">
        <f t="shared" si="350"/>
        <v>0.18596851471594797</v>
      </c>
      <c r="Q901">
        <f t="shared" si="351"/>
        <v>456.54233302445613</v>
      </c>
      <c r="R901">
        <f t="shared" si="352"/>
        <v>0.54233302445612708</v>
      </c>
      <c r="S901" s="10">
        <f t="shared" si="329"/>
        <v>17.105137424456128</v>
      </c>
      <c r="T901" s="4">
        <f t="shared" si="337"/>
        <v>20.682000000000002</v>
      </c>
      <c r="U901" s="4">
        <f t="shared" si="338"/>
        <v>0.6095999999999997</v>
      </c>
      <c r="V901" s="4">
        <f t="shared" si="353"/>
        <v>20.555</v>
      </c>
      <c r="W901" s="4">
        <f t="shared" si="354"/>
        <v>21.48</v>
      </c>
      <c r="X901" s="4">
        <f t="shared" si="355"/>
        <v>18.8</v>
      </c>
      <c r="Y901" s="4">
        <f t="shared" si="356"/>
        <v>2.6799999999999997</v>
      </c>
      <c r="Z901" s="2">
        <f>ROW()</f>
        <v>901</v>
      </c>
      <c r="AA901" t="b">
        <f t="shared" si="340"/>
        <v>0</v>
      </c>
      <c r="AB901" s="4" t="e">
        <f t="shared" si="333"/>
        <v>#N/A</v>
      </c>
      <c r="AC901" s="4" t="e">
        <f t="shared" si="341"/>
        <v>#N/A</v>
      </c>
      <c r="AD901" t="b">
        <f t="shared" si="342"/>
        <v>0</v>
      </c>
      <c r="AE901" s="2">
        <v>2</v>
      </c>
      <c r="AF901" s="4">
        <f t="shared" si="343"/>
        <v>-1.3399999999999999</v>
      </c>
      <c r="AG901" s="4">
        <f t="shared" si="344"/>
        <v>1.3399999999999999</v>
      </c>
      <c r="AH901" s="4">
        <f t="shared" si="349"/>
        <v>1.6123611111111116</v>
      </c>
      <c r="AI901" s="4" t="e">
        <f t="shared" si="345"/>
        <v>#N/A</v>
      </c>
      <c r="AJ901" s="2" t="str">
        <f t="shared" si="346"/>
        <v>August</v>
      </c>
      <c r="AK901" s="2" t="str">
        <f t="shared" si="347"/>
        <v>07</v>
      </c>
      <c r="AL901" s="81">
        <f t="shared" si="348"/>
        <v>7.1458912037037035</v>
      </c>
      <c r="AM901" s="81">
        <f>IF(AJ901='1Month'!$A$3,AL901,NA())</f>
        <v>7.1458912037037035</v>
      </c>
    </row>
    <row r="902" spans="1:39">
      <c r="A902" s="76">
        <v>43319</v>
      </c>
      <c r="B902" s="67">
        <v>0.14938657407407407</v>
      </c>
      <c r="C902" s="77">
        <v>43318</v>
      </c>
      <c r="D902" s="67">
        <v>0.85771990740740733</v>
      </c>
      <c r="E902" s="68">
        <v>16.399999999999999</v>
      </c>
      <c r="F902" s="68">
        <v>4.9400000000000004</v>
      </c>
      <c r="G902" s="69">
        <v>20.95</v>
      </c>
      <c r="H902" s="69">
        <v>1</v>
      </c>
      <c r="I902" s="69">
        <v>-120.5</v>
      </c>
      <c r="J902" s="69">
        <v>-36.036999999999999</v>
      </c>
      <c r="K902" s="70">
        <v>24.7</v>
      </c>
      <c r="L902" s="4">
        <f t="shared" si="325"/>
        <v>20.84</v>
      </c>
      <c r="M902" s="80">
        <f t="shared" si="326"/>
        <v>43319.149386574078</v>
      </c>
      <c r="N902">
        <f t="shared" si="327"/>
        <v>2458337.5</v>
      </c>
      <c r="O902">
        <f t="shared" si="328"/>
        <v>3.5852777777777778</v>
      </c>
      <c r="P902">
        <f t="shared" si="350"/>
        <v>0.18596851471594797</v>
      </c>
      <c r="Q902">
        <f t="shared" si="351"/>
        <v>456.62645159351405</v>
      </c>
      <c r="R902">
        <f t="shared" si="352"/>
        <v>0.626451593514048</v>
      </c>
      <c r="S902" s="10">
        <f t="shared" si="329"/>
        <v>17.189255993514049</v>
      </c>
      <c r="T902" s="4">
        <f t="shared" si="337"/>
        <v>21.084</v>
      </c>
      <c r="U902" s="4">
        <f t="shared" si="338"/>
        <v>0.42320000000000063</v>
      </c>
      <c r="V902" s="4">
        <f t="shared" si="353"/>
        <v>21.045000000000002</v>
      </c>
      <c r="W902" s="4">
        <f t="shared" si="354"/>
        <v>21.580000000000002</v>
      </c>
      <c r="X902" s="4">
        <f t="shared" si="355"/>
        <v>19.57</v>
      </c>
      <c r="Y902" s="4">
        <f t="shared" si="356"/>
        <v>2.0100000000000016</v>
      </c>
      <c r="Z902" s="2">
        <f>ROW()</f>
        <v>902</v>
      </c>
      <c r="AA902" t="b">
        <f t="shared" si="340"/>
        <v>0</v>
      </c>
      <c r="AB902" s="4" t="e">
        <f t="shared" si="333"/>
        <v>#N/A</v>
      </c>
      <c r="AC902" s="4" t="e">
        <f t="shared" si="341"/>
        <v>#N/A</v>
      </c>
      <c r="AD902" t="b">
        <f t="shared" si="342"/>
        <v>0</v>
      </c>
      <c r="AE902" s="2">
        <v>2</v>
      </c>
      <c r="AF902" s="4">
        <f t="shared" si="343"/>
        <v>-1.0050000000000008</v>
      </c>
      <c r="AG902" s="4">
        <f t="shared" si="344"/>
        <v>1.0050000000000008</v>
      </c>
      <c r="AH902" s="4">
        <f t="shared" si="349"/>
        <v>1.3105555555555561</v>
      </c>
      <c r="AI902" s="4" t="e">
        <f t="shared" si="345"/>
        <v>#N/A</v>
      </c>
      <c r="AJ902" s="2" t="str">
        <f t="shared" si="346"/>
        <v>August</v>
      </c>
      <c r="AK902" s="2" t="str">
        <f t="shared" si="347"/>
        <v>07</v>
      </c>
      <c r="AL902" s="81">
        <f t="shared" si="348"/>
        <v>7.1493865740740743</v>
      </c>
      <c r="AM902" s="81">
        <f>IF(AJ902='1Month'!$A$3,AL902,NA())</f>
        <v>7.1493865740740743</v>
      </c>
    </row>
    <row r="903" spans="1:39">
      <c r="A903" s="76">
        <v>43319</v>
      </c>
      <c r="B903" s="67">
        <v>0.15290509259259258</v>
      </c>
      <c r="C903" s="77">
        <v>43318</v>
      </c>
      <c r="D903" s="67">
        <v>0.86123842592592592</v>
      </c>
      <c r="E903" s="68">
        <v>16.7</v>
      </c>
      <c r="F903" s="68">
        <v>4.9400000000000004</v>
      </c>
      <c r="G903" s="69">
        <v>21.36</v>
      </c>
      <c r="H903" s="69">
        <v>1</v>
      </c>
      <c r="I903" s="69">
        <v>-120.5</v>
      </c>
      <c r="J903" s="69">
        <v>-35.948</v>
      </c>
      <c r="K903" s="70">
        <v>24.6</v>
      </c>
      <c r="L903" s="4">
        <f t="shared" si="325"/>
        <v>21.25</v>
      </c>
      <c r="M903" s="80">
        <f t="shared" si="326"/>
        <v>43319.152905092589</v>
      </c>
      <c r="N903">
        <f t="shared" si="327"/>
        <v>2458337.5</v>
      </c>
      <c r="O903">
        <f t="shared" si="328"/>
        <v>3.6697222222222221</v>
      </c>
      <c r="P903">
        <f t="shared" si="350"/>
        <v>0.18596851471594797</v>
      </c>
      <c r="Q903">
        <f t="shared" si="351"/>
        <v>456.71112723918827</v>
      </c>
      <c r="R903">
        <f t="shared" si="352"/>
        <v>0.71112723918827214</v>
      </c>
      <c r="S903" s="10">
        <f t="shared" si="329"/>
        <v>17.273931639188273</v>
      </c>
      <c r="T903" s="4">
        <f t="shared" si="337"/>
        <v>21.356000000000002</v>
      </c>
      <c r="U903" s="4">
        <f t="shared" si="338"/>
        <v>0.24879999999999997</v>
      </c>
      <c r="V903" s="4">
        <f t="shared" si="353"/>
        <v>21.365000000000002</v>
      </c>
      <c r="W903" s="4">
        <f t="shared" si="354"/>
        <v>21.63</v>
      </c>
      <c r="X903" s="4">
        <f t="shared" si="355"/>
        <v>20.27</v>
      </c>
      <c r="Y903" s="4">
        <f t="shared" si="356"/>
        <v>1.3599999999999994</v>
      </c>
      <c r="Z903" s="2">
        <f>ROW()</f>
        <v>903</v>
      </c>
      <c r="AA903" t="b">
        <f t="shared" si="340"/>
        <v>0</v>
      </c>
      <c r="AB903" s="4" t="e">
        <f t="shared" si="333"/>
        <v>#N/A</v>
      </c>
      <c r="AC903" s="4" t="e">
        <f t="shared" si="341"/>
        <v>#N/A</v>
      </c>
      <c r="AD903" t="b">
        <f t="shared" si="342"/>
        <v>0</v>
      </c>
      <c r="AE903" s="2">
        <v>2</v>
      </c>
      <c r="AF903" s="4">
        <f t="shared" si="343"/>
        <v>-0.67999999999999972</v>
      </c>
      <c r="AG903" s="4">
        <f t="shared" si="344"/>
        <v>0.67999999999999972</v>
      </c>
      <c r="AH903" s="4">
        <f t="shared" si="349"/>
        <v>1.027222222222222</v>
      </c>
      <c r="AI903" s="4" t="e">
        <f t="shared" si="345"/>
        <v>#N/A</v>
      </c>
      <c r="AJ903" s="2" t="str">
        <f t="shared" si="346"/>
        <v>August</v>
      </c>
      <c r="AK903" s="2" t="str">
        <f t="shared" si="347"/>
        <v>07</v>
      </c>
      <c r="AL903" s="81">
        <f t="shared" si="348"/>
        <v>7.1529050925925928</v>
      </c>
      <c r="AM903" s="81">
        <f>IF(AJ903='1Month'!$A$3,AL903,NA())</f>
        <v>7.1529050925925928</v>
      </c>
    </row>
    <row r="904" spans="1:39">
      <c r="A904" s="76">
        <v>43319</v>
      </c>
      <c r="B904" s="67">
        <v>0.15641203703703704</v>
      </c>
      <c r="C904" s="77">
        <v>43318</v>
      </c>
      <c r="D904" s="67">
        <v>0.86474537037037036</v>
      </c>
      <c r="E904" s="68">
        <v>16.399999999999999</v>
      </c>
      <c r="F904" s="68">
        <v>4.9400000000000004</v>
      </c>
      <c r="G904" s="69">
        <v>21.59</v>
      </c>
      <c r="H904" s="69">
        <v>1</v>
      </c>
      <c r="I904" s="69">
        <v>-120.5</v>
      </c>
      <c r="J904" s="69">
        <v>-35.835000000000001</v>
      </c>
      <c r="K904" s="70">
        <v>24.6</v>
      </c>
      <c r="L904" s="4">
        <f t="shared" si="325"/>
        <v>21.48</v>
      </c>
      <c r="M904" s="80">
        <f t="shared" si="326"/>
        <v>43319.156412037039</v>
      </c>
      <c r="N904">
        <f t="shared" si="327"/>
        <v>2458337.5</v>
      </c>
      <c r="O904">
        <f t="shared" si="328"/>
        <v>3.7538888888888891</v>
      </c>
      <c r="P904">
        <f t="shared" si="350"/>
        <v>0.18596851471594797</v>
      </c>
      <c r="Q904">
        <f t="shared" si="351"/>
        <v>456.79552434655437</v>
      </c>
      <c r="R904">
        <f t="shared" si="352"/>
        <v>0.7955243465543731</v>
      </c>
      <c r="S904" s="10">
        <f t="shared" si="329"/>
        <v>17.358328746554374</v>
      </c>
      <c r="T904" s="4">
        <f t="shared" si="337"/>
        <v>21.518000000000001</v>
      </c>
      <c r="U904" s="4">
        <f t="shared" si="338"/>
        <v>0.12240000000000037</v>
      </c>
      <c r="V904" s="4">
        <f t="shared" si="353"/>
        <v>21.53</v>
      </c>
      <c r="W904" s="4">
        <f t="shared" si="354"/>
        <v>21.650000000000002</v>
      </c>
      <c r="X904" s="4">
        <f t="shared" si="355"/>
        <v>20.84</v>
      </c>
      <c r="Y904" s="4">
        <f t="shared" si="356"/>
        <v>0.81000000000000227</v>
      </c>
      <c r="Z904" s="2">
        <f>ROW()</f>
        <v>904</v>
      </c>
      <c r="AA904" t="b">
        <f t="shared" si="340"/>
        <v>0</v>
      </c>
      <c r="AB904" s="4" t="e">
        <f t="shared" si="333"/>
        <v>#N/A</v>
      </c>
      <c r="AC904" s="4" t="e">
        <f t="shared" si="341"/>
        <v>#N/A</v>
      </c>
      <c r="AD904" t="b">
        <f t="shared" si="342"/>
        <v>0</v>
      </c>
      <c r="AE904" s="2">
        <v>2</v>
      </c>
      <c r="AF904" s="4">
        <f t="shared" si="343"/>
        <v>-0.40500000000000114</v>
      </c>
      <c r="AG904" s="4">
        <f t="shared" si="344"/>
        <v>0.40500000000000114</v>
      </c>
      <c r="AH904" s="4">
        <f t="shared" si="349"/>
        <v>0.75166666666666637</v>
      </c>
      <c r="AI904" s="4" t="e">
        <f t="shared" si="345"/>
        <v>#N/A</v>
      </c>
      <c r="AJ904" s="2" t="str">
        <f t="shared" si="346"/>
        <v>August</v>
      </c>
      <c r="AK904" s="2" t="str">
        <f t="shared" si="347"/>
        <v>07</v>
      </c>
      <c r="AL904" s="81">
        <f t="shared" si="348"/>
        <v>7.156412037037037</v>
      </c>
      <c r="AM904" s="81">
        <f>IF(AJ904='1Month'!$A$3,AL904,NA())</f>
        <v>7.156412037037037</v>
      </c>
    </row>
    <row r="905" spans="1:39">
      <c r="A905" s="76">
        <v>43319</v>
      </c>
      <c r="B905" s="67">
        <v>0.15989583333333332</v>
      </c>
      <c r="C905" s="77">
        <v>43318</v>
      </c>
      <c r="D905" s="67">
        <v>0.86822916666666661</v>
      </c>
      <c r="E905" s="68">
        <v>16.399999999999999</v>
      </c>
      <c r="F905" s="68">
        <v>4.9400000000000004</v>
      </c>
      <c r="G905" s="69">
        <v>21.69</v>
      </c>
      <c r="H905" s="69">
        <v>1</v>
      </c>
      <c r="I905" s="69">
        <v>-120.6</v>
      </c>
      <c r="J905" s="69">
        <v>-35.698999999999998</v>
      </c>
      <c r="K905" s="70">
        <v>24.6</v>
      </c>
      <c r="L905" s="4">
        <f t="shared" si="325"/>
        <v>21.580000000000002</v>
      </c>
      <c r="M905" s="80">
        <f t="shared" si="326"/>
        <v>43319.159895833334</v>
      </c>
      <c r="N905">
        <f t="shared" si="327"/>
        <v>2458337.5</v>
      </c>
      <c r="O905">
        <f t="shared" si="328"/>
        <v>3.8374999999999995</v>
      </c>
      <c r="P905">
        <f t="shared" si="350"/>
        <v>0.18596851471594797</v>
      </c>
      <c r="Q905">
        <f t="shared" si="351"/>
        <v>456.87936437730417</v>
      </c>
      <c r="R905">
        <f t="shared" si="352"/>
        <v>0.87936437730417083</v>
      </c>
      <c r="S905" s="10">
        <f t="shared" si="329"/>
        <v>17.442168777304172</v>
      </c>
      <c r="T905" s="4">
        <f t="shared" si="337"/>
        <v>21.598000000000003</v>
      </c>
      <c r="U905" s="4">
        <f t="shared" si="338"/>
        <v>5.4399999999999692E-2</v>
      </c>
      <c r="V905" s="4">
        <f t="shared" si="353"/>
        <v>21.605</v>
      </c>
      <c r="W905" s="4">
        <f t="shared" si="354"/>
        <v>21.650000000000002</v>
      </c>
      <c r="X905" s="4">
        <f t="shared" si="355"/>
        <v>21.25</v>
      </c>
      <c r="Y905" s="4">
        <f t="shared" si="356"/>
        <v>0.40000000000000213</v>
      </c>
      <c r="Z905" s="2">
        <f>ROW()</f>
        <v>905</v>
      </c>
      <c r="AA905" t="b">
        <f t="shared" si="340"/>
        <v>0</v>
      </c>
      <c r="AB905" s="4" t="e">
        <f t="shared" si="333"/>
        <v>#N/A</v>
      </c>
      <c r="AC905" s="4" t="e">
        <f t="shared" si="341"/>
        <v>#N/A</v>
      </c>
      <c r="AD905" t="b">
        <f t="shared" si="342"/>
        <v>0</v>
      </c>
      <c r="AE905" s="2">
        <v>2</v>
      </c>
      <c r="AF905" s="4">
        <f t="shared" si="343"/>
        <v>-0.20000000000000107</v>
      </c>
      <c r="AG905" s="4">
        <f t="shared" si="344"/>
        <v>0.20000000000000107</v>
      </c>
      <c r="AH905" s="4">
        <f t="shared" si="349"/>
        <v>0.50249999999999917</v>
      </c>
      <c r="AI905" s="4" t="e">
        <f t="shared" si="345"/>
        <v>#N/A</v>
      </c>
      <c r="AJ905" s="2" t="str">
        <f t="shared" si="346"/>
        <v>August</v>
      </c>
      <c r="AK905" s="2" t="str">
        <f t="shared" si="347"/>
        <v>07</v>
      </c>
      <c r="AL905" s="81">
        <f t="shared" si="348"/>
        <v>7.1598958333333336</v>
      </c>
      <c r="AM905" s="81">
        <f>IF(AJ905='1Month'!$A$3,AL905,NA())</f>
        <v>7.1598958333333336</v>
      </c>
    </row>
    <row r="906" spans="1:39">
      <c r="A906" s="76">
        <v>43319</v>
      </c>
      <c r="B906" s="67">
        <v>0.16337962962962962</v>
      </c>
      <c r="C906" s="77">
        <v>43318</v>
      </c>
      <c r="D906" s="67">
        <v>0.87171296296296286</v>
      </c>
      <c r="E906" s="68">
        <v>16.399999999999999</v>
      </c>
      <c r="F906" s="68">
        <v>4.9400000000000004</v>
      </c>
      <c r="G906" s="69">
        <v>21.74</v>
      </c>
      <c r="H906" s="69">
        <v>1</v>
      </c>
      <c r="I906" s="69">
        <v>-120.6</v>
      </c>
      <c r="J906" s="69">
        <v>-35.539000000000001</v>
      </c>
      <c r="K906" s="70">
        <v>24.5</v>
      </c>
      <c r="L906" s="4">
        <f t="shared" si="325"/>
        <v>21.63</v>
      </c>
      <c r="M906" s="80">
        <f t="shared" si="326"/>
        <v>43319.16337962963</v>
      </c>
      <c r="N906">
        <f t="shared" si="327"/>
        <v>2458337.5</v>
      </c>
      <c r="O906">
        <f t="shared" si="328"/>
        <v>3.9211111111111112</v>
      </c>
      <c r="P906">
        <f t="shared" si="350"/>
        <v>0.18596851471594797</v>
      </c>
      <c r="Q906">
        <f t="shared" si="351"/>
        <v>456.96320440805397</v>
      </c>
      <c r="R906">
        <f t="shared" si="352"/>
        <v>0.96320440805396856</v>
      </c>
      <c r="S906" s="10">
        <f t="shared" si="329"/>
        <v>17.52600880805397</v>
      </c>
      <c r="T906" s="4">
        <f t="shared" si="337"/>
        <v>21.628</v>
      </c>
      <c r="U906" s="4">
        <f t="shared" si="338"/>
        <v>1.9200000000000016E-2</v>
      </c>
      <c r="V906" s="4">
        <f t="shared" si="353"/>
        <v>21.63</v>
      </c>
      <c r="W906" s="4">
        <f t="shared" si="354"/>
        <v>21.650000000000002</v>
      </c>
      <c r="X906" s="4">
        <f t="shared" si="355"/>
        <v>21.48</v>
      </c>
      <c r="Y906" s="4">
        <f t="shared" si="356"/>
        <v>0.17000000000000171</v>
      </c>
      <c r="Z906" s="2">
        <f>ROW()</f>
        <v>906</v>
      </c>
      <c r="AA906" t="b">
        <f t="shared" si="340"/>
        <v>0</v>
      </c>
      <c r="AB906" s="4" t="e">
        <f t="shared" si="333"/>
        <v>#N/A</v>
      </c>
      <c r="AC906" s="4" t="e">
        <f t="shared" si="341"/>
        <v>#N/A</v>
      </c>
      <c r="AD906" t="b">
        <f t="shared" si="342"/>
        <v>0</v>
      </c>
      <c r="AE906" s="2">
        <v>2</v>
      </c>
      <c r="AF906" s="4">
        <f t="shared" si="343"/>
        <v>-8.5000000000000853E-2</v>
      </c>
      <c r="AG906" s="4">
        <f t="shared" si="344"/>
        <v>8.5000000000000853E-2</v>
      </c>
      <c r="AH906" s="4">
        <f t="shared" si="349"/>
        <v>0.30625000000000274</v>
      </c>
      <c r="AI906" s="4" t="e">
        <f t="shared" si="345"/>
        <v>#N/A</v>
      </c>
      <c r="AJ906" s="2" t="str">
        <f t="shared" si="346"/>
        <v>August</v>
      </c>
      <c r="AK906" s="2" t="str">
        <f t="shared" si="347"/>
        <v>07</v>
      </c>
      <c r="AL906" s="81">
        <f t="shared" si="348"/>
        <v>7.1633796296296293</v>
      </c>
      <c r="AM906" s="81">
        <f>IF(AJ906='1Month'!$A$3,AL906,NA())</f>
        <v>7.1633796296296293</v>
      </c>
    </row>
    <row r="907" spans="1:39">
      <c r="A907" s="76">
        <v>43319</v>
      </c>
      <c r="B907" s="67">
        <v>0.16685185185185183</v>
      </c>
      <c r="C907" s="77">
        <v>43318</v>
      </c>
      <c r="D907" s="67">
        <v>0.87518518518518518</v>
      </c>
      <c r="E907" s="68">
        <v>16.100000000000001</v>
      </c>
      <c r="F907" s="68">
        <v>4.9400000000000004</v>
      </c>
      <c r="G907" s="69">
        <v>21.76</v>
      </c>
      <c r="H907" s="69">
        <v>1</v>
      </c>
      <c r="I907" s="69">
        <v>-120.7</v>
      </c>
      <c r="J907" s="69">
        <v>-35.356000000000002</v>
      </c>
      <c r="K907" s="70">
        <v>24.5</v>
      </c>
      <c r="L907" s="4">
        <f t="shared" si="325"/>
        <v>21.650000000000002</v>
      </c>
      <c r="M907" s="80">
        <f t="shared" si="326"/>
        <v>43319.166851851849</v>
      </c>
      <c r="N907">
        <f t="shared" si="327"/>
        <v>2458337.5</v>
      </c>
      <c r="O907">
        <f t="shared" si="328"/>
        <v>4.0044444444444443</v>
      </c>
      <c r="P907">
        <f t="shared" si="350"/>
        <v>0.18596851471594797</v>
      </c>
      <c r="Q907">
        <f t="shared" si="351"/>
        <v>457.04676590049564</v>
      </c>
      <c r="R907">
        <f t="shared" si="352"/>
        <v>1.0467659004956431</v>
      </c>
      <c r="S907" s="10">
        <f t="shared" si="329"/>
        <v>17.609570300495644</v>
      </c>
      <c r="T907" s="4">
        <f t="shared" si="337"/>
        <v>21.636000000000003</v>
      </c>
      <c r="U907" s="4">
        <f t="shared" si="338"/>
        <v>1.1200000000001608E-2</v>
      </c>
      <c r="V907" s="4">
        <f t="shared" si="353"/>
        <v>21.63</v>
      </c>
      <c r="W907" s="4">
        <f t="shared" si="354"/>
        <v>21.650000000000002</v>
      </c>
      <c r="X907" s="4">
        <f t="shared" si="355"/>
        <v>21.580000000000002</v>
      </c>
      <c r="Y907" s="4">
        <f t="shared" si="356"/>
        <v>7.0000000000000284E-2</v>
      </c>
      <c r="Z907" s="2">
        <f>ROW()</f>
        <v>907</v>
      </c>
      <c r="AA907" t="b">
        <f t="shared" si="340"/>
        <v>0</v>
      </c>
      <c r="AB907" s="4" t="e">
        <f t="shared" si="333"/>
        <v>#N/A</v>
      </c>
      <c r="AC907" s="4" t="e">
        <f t="shared" si="341"/>
        <v>#N/A</v>
      </c>
      <c r="AD907" t="b">
        <f t="shared" si="342"/>
        <v>0</v>
      </c>
      <c r="AE907" s="2">
        <v>2</v>
      </c>
      <c r="AF907" s="4">
        <f t="shared" si="343"/>
        <v>-3.5000000000000142E-2</v>
      </c>
      <c r="AG907" s="4">
        <f t="shared" si="344"/>
        <v>3.5000000000000142E-2</v>
      </c>
      <c r="AH907" s="4">
        <f t="shared" si="349"/>
        <v>0.15874999999999861</v>
      </c>
      <c r="AI907" s="4" t="e">
        <f t="shared" si="345"/>
        <v>#N/A</v>
      </c>
      <c r="AJ907" s="2" t="str">
        <f t="shared" si="346"/>
        <v>August</v>
      </c>
      <c r="AK907" s="2" t="str">
        <f t="shared" si="347"/>
        <v>07</v>
      </c>
      <c r="AL907" s="81">
        <f t="shared" si="348"/>
        <v>7.1668518518518516</v>
      </c>
      <c r="AM907" s="81">
        <f>IF(AJ907='1Month'!$A$3,AL907,NA())</f>
        <v>7.1668518518518516</v>
      </c>
    </row>
    <row r="908" spans="1:39">
      <c r="A908" s="76">
        <v>43319</v>
      </c>
      <c r="B908" s="67">
        <v>0.1703240740740741</v>
      </c>
      <c r="C908" s="77">
        <v>43318</v>
      </c>
      <c r="D908" s="67">
        <v>0.87865740740740739</v>
      </c>
      <c r="E908" s="68">
        <v>16.100000000000001</v>
      </c>
      <c r="F908" s="68">
        <v>4.9400000000000004</v>
      </c>
      <c r="G908" s="69">
        <v>21.76</v>
      </c>
      <c r="H908" s="69">
        <v>1</v>
      </c>
      <c r="I908" s="69">
        <v>-120.7</v>
      </c>
      <c r="J908" s="69">
        <v>-35.15</v>
      </c>
      <c r="K908" s="70">
        <v>24.5</v>
      </c>
      <c r="L908" s="4">
        <f t="shared" si="325"/>
        <v>21.650000000000002</v>
      </c>
      <c r="M908" s="80">
        <f t="shared" ref="M908:M971" si="357">A908+B908</f>
        <v>43319.170324074075</v>
      </c>
      <c r="N908">
        <f t="shared" ref="N908:N971" si="358">A908+2415018.5</f>
        <v>2458337.5</v>
      </c>
      <c r="O908">
        <f t="shared" ref="O908:O971" si="359">(B908-INT(B908))*24</f>
        <v>4.0877777777777782</v>
      </c>
      <c r="P908">
        <f t="shared" si="350"/>
        <v>0.18596851471594797</v>
      </c>
      <c r="Q908">
        <f t="shared" si="351"/>
        <v>457.13032739293732</v>
      </c>
      <c r="R908">
        <f t="shared" si="352"/>
        <v>1.1303273929373177</v>
      </c>
      <c r="S908" s="10">
        <f t="shared" si="329"/>
        <v>17.693131792937319</v>
      </c>
      <c r="T908" s="4">
        <f t="shared" si="337"/>
        <v>21.632000000000001</v>
      </c>
      <c r="U908" s="4">
        <f t="shared" si="338"/>
        <v>1.4400000000001256E-2</v>
      </c>
      <c r="V908" s="4">
        <f t="shared" si="353"/>
        <v>21.63</v>
      </c>
      <c r="W908" s="4">
        <f t="shared" si="354"/>
        <v>21.650000000000002</v>
      </c>
      <c r="X908" s="4">
        <f t="shared" si="355"/>
        <v>21.61</v>
      </c>
      <c r="Y908" s="4">
        <f t="shared" si="356"/>
        <v>4.00000000000027E-2</v>
      </c>
      <c r="Z908" s="2">
        <f>ROW()</f>
        <v>908</v>
      </c>
      <c r="AA908" t="b">
        <f t="shared" si="340"/>
        <v>0</v>
      </c>
      <c r="AB908" s="4" t="e">
        <f t="shared" si="333"/>
        <v>#N/A</v>
      </c>
      <c r="AC908" s="4" t="e">
        <f t="shared" si="341"/>
        <v>#N/A</v>
      </c>
      <c r="AD908" t="b">
        <f t="shared" si="342"/>
        <v>0</v>
      </c>
      <c r="AE908" s="2">
        <v>2</v>
      </c>
      <c r="AF908" s="4">
        <f t="shared" si="343"/>
        <v>-2.000000000000135E-2</v>
      </c>
      <c r="AG908" s="4">
        <f t="shared" si="344"/>
        <v>2.000000000000135E-2</v>
      </c>
      <c r="AH908" s="4">
        <f t="shared" si="349"/>
        <v>6.8749999999997272E-2</v>
      </c>
      <c r="AI908" s="4" t="e">
        <f t="shared" si="345"/>
        <v>#N/A</v>
      </c>
      <c r="AJ908" s="2" t="str">
        <f t="shared" si="346"/>
        <v>August</v>
      </c>
      <c r="AK908" s="2" t="str">
        <f t="shared" si="347"/>
        <v>07</v>
      </c>
      <c r="AL908" s="81">
        <f t="shared" si="348"/>
        <v>7.1703240740740739</v>
      </c>
      <c r="AM908" s="81">
        <f>IF(AJ908='1Month'!$A$3,AL908,NA())</f>
        <v>7.1703240740740739</v>
      </c>
    </row>
    <row r="909" spans="1:39">
      <c r="A909" s="76">
        <v>43319</v>
      </c>
      <c r="B909" s="67">
        <v>0.17379629629629631</v>
      </c>
      <c r="C909" s="77">
        <v>43318</v>
      </c>
      <c r="D909" s="67">
        <v>0.8821296296296296</v>
      </c>
      <c r="E909" s="68">
        <v>16.100000000000001</v>
      </c>
      <c r="F909" s="68">
        <v>4.9400000000000004</v>
      </c>
      <c r="G909" s="69">
        <v>21.74</v>
      </c>
      <c r="H909" s="69">
        <v>1</v>
      </c>
      <c r="I909" s="69">
        <v>-120.8</v>
      </c>
      <c r="J909" s="69">
        <v>-34.921999999999997</v>
      </c>
      <c r="K909" s="70">
        <v>24.4</v>
      </c>
      <c r="L909" s="4">
        <f t="shared" ref="L909:L972" si="360">G909-$AB$8</f>
        <v>21.63</v>
      </c>
      <c r="M909" s="80">
        <f t="shared" si="357"/>
        <v>43319.173796296294</v>
      </c>
      <c r="N909">
        <f t="shared" si="358"/>
        <v>2458337.5</v>
      </c>
      <c r="O909">
        <f t="shared" si="359"/>
        <v>4.1711111111111112</v>
      </c>
      <c r="P909">
        <f t="shared" si="350"/>
        <v>0.18596851471594797</v>
      </c>
      <c r="Q909">
        <f t="shared" si="351"/>
        <v>457.21388888537894</v>
      </c>
      <c r="R909">
        <f t="shared" si="352"/>
        <v>1.2138888853789354</v>
      </c>
      <c r="S909" s="10">
        <f t="shared" ref="S909:S972" si="361">IF(R909+($AB$6/15)&gt;=0,(R909+($AB$6/15)),(R909+($AB$6/15)+24))</f>
        <v>17.776693285378936</v>
      </c>
      <c r="T909" s="4">
        <f t="shared" si="337"/>
        <v>21.618000000000002</v>
      </c>
      <c r="U909" s="4">
        <f t="shared" si="338"/>
        <v>1.839999999999975E-2</v>
      </c>
      <c r="V909" s="4">
        <f t="shared" si="353"/>
        <v>21.625</v>
      </c>
      <c r="W909" s="4">
        <f t="shared" si="354"/>
        <v>21.650000000000002</v>
      </c>
      <c r="X909" s="4">
        <f t="shared" si="355"/>
        <v>21.580000000000002</v>
      </c>
      <c r="Y909" s="4">
        <f t="shared" si="356"/>
        <v>7.0000000000000284E-2</v>
      </c>
      <c r="Z909" s="2">
        <f>ROW()</f>
        <v>909</v>
      </c>
      <c r="AA909" t="b">
        <f t="shared" si="340"/>
        <v>0</v>
      </c>
      <c r="AB909" s="4" t="e">
        <f t="shared" ref="AB909:AB972" si="362">IF(AA909,L909,NA())</f>
        <v>#N/A</v>
      </c>
      <c r="AC909" s="4" t="e">
        <f t="shared" si="341"/>
        <v>#N/A</v>
      </c>
      <c r="AD909" t="b">
        <f t="shared" si="342"/>
        <v>0</v>
      </c>
      <c r="AE909" s="2">
        <v>2</v>
      </c>
      <c r="AF909" s="4">
        <f t="shared" si="343"/>
        <v>-3.5000000000000142E-2</v>
      </c>
      <c r="AG909" s="4">
        <f t="shared" si="344"/>
        <v>3.5000000000000142E-2</v>
      </c>
      <c r="AH909" s="4">
        <f t="shared" si="349"/>
        <v>3.833333333333281E-2</v>
      </c>
      <c r="AI909" s="4" t="e">
        <f t="shared" si="345"/>
        <v>#N/A</v>
      </c>
      <c r="AJ909" s="2" t="str">
        <f t="shared" si="346"/>
        <v>August</v>
      </c>
      <c r="AK909" s="2" t="str">
        <f t="shared" si="347"/>
        <v>07</v>
      </c>
      <c r="AL909" s="81">
        <f t="shared" si="348"/>
        <v>7.1737962962962962</v>
      </c>
      <c r="AM909" s="81">
        <f>IF(AJ909='1Month'!$A$3,AL909,NA())</f>
        <v>7.1737962962962962</v>
      </c>
    </row>
    <row r="910" spans="1:39">
      <c r="A910" s="76">
        <v>43319</v>
      </c>
      <c r="B910" s="67">
        <v>0.17726851851851852</v>
      </c>
      <c r="C910" s="77">
        <v>43318</v>
      </c>
      <c r="D910" s="67">
        <v>0.88560185185185192</v>
      </c>
      <c r="E910" s="68">
        <v>15.7</v>
      </c>
      <c r="F910" s="68">
        <v>4.9400000000000004</v>
      </c>
      <c r="G910" s="69">
        <v>21.73</v>
      </c>
      <c r="H910" s="69">
        <v>1</v>
      </c>
      <c r="I910" s="69">
        <v>-120.8</v>
      </c>
      <c r="J910" s="69">
        <v>-34.670999999999999</v>
      </c>
      <c r="K910" s="70">
        <v>24.4</v>
      </c>
      <c r="L910" s="4">
        <f t="shared" si="360"/>
        <v>21.62</v>
      </c>
      <c r="M910" s="80">
        <f t="shared" si="357"/>
        <v>43319.177268518521</v>
      </c>
      <c r="N910">
        <f t="shared" si="358"/>
        <v>2458337.5</v>
      </c>
      <c r="O910">
        <f t="shared" si="359"/>
        <v>4.2544444444444443</v>
      </c>
      <c r="P910">
        <f t="shared" si="350"/>
        <v>0.18596851471594797</v>
      </c>
      <c r="Q910">
        <f t="shared" si="351"/>
        <v>457.29745037782061</v>
      </c>
      <c r="R910">
        <f t="shared" si="352"/>
        <v>1.2974503778206099</v>
      </c>
      <c r="S910" s="10">
        <f t="shared" si="361"/>
        <v>17.860254777820611</v>
      </c>
      <c r="T910" s="4">
        <f t="shared" ref="T910:T973" si="363">AVERAGE(L909:L913)</f>
        <v>21.601999999999997</v>
      </c>
      <c r="U910" s="4">
        <f t="shared" ref="U910:U973" si="364">AVEDEV(L909:L913)</f>
        <v>2.1600000000000109E-2</v>
      </c>
      <c r="V910" s="4">
        <f t="shared" si="353"/>
        <v>21.615000000000002</v>
      </c>
      <c r="W910" s="4">
        <f t="shared" si="354"/>
        <v>21.650000000000002</v>
      </c>
      <c r="X910" s="4">
        <f t="shared" si="355"/>
        <v>21.57</v>
      </c>
      <c r="Y910" s="4">
        <f t="shared" si="356"/>
        <v>8.0000000000001847E-2</v>
      </c>
      <c r="Z910" s="2">
        <f>ROW()</f>
        <v>910</v>
      </c>
      <c r="AA910" t="b">
        <f t="shared" ref="AA910:AA973" si="365">J910&gt;$AB$5</f>
        <v>0</v>
      </c>
      <c r="AB910" s="4" t="e">
        <f t="shared" si="362"/>
        <v>#N/A</v>
      </c>
      <c r="AC910" s="4" t="e">
        <f t="shared" ref="AC910:AC973" si="366">IF(D910&lt;0.001,K910/100,NA())</f>
        <v>#N/A</v>
      </c>
      <c r="AD910" t="b">
        <f t="shared" ref="AD910:AD973" si="367">OR(AA908:AA913)</f>
        <v>0</v>
      </c>
      <c r="AE910" s="2">
        <v>2</v>
      </c>
      <c r="AF910" s="4">
        <f t="shared" ref="AF910:AF973" si="368">-Y910/2</f>
        <v>-4.0000000000000924E-2</v>
      </c>
      <c r="AG910" s="4">
        <f t="shared" ref="AG910:AG973" si="369">Y910/2</f>
        <v>4.0000000000000924E-2</v>
      </c>
      <c r="AH910" s="4">
        <f t="shared" si="349"/>
        <v>3.3333333333332917E-2</v>
      </c>
      <c r="AI910" s="4" t="e">
        <f t="shared" ref="AI910:AI973" si="370">IF(D910&lt;0.001,0.1,NA())</f>
        <v>#N/A</v>
      </c>
      <c r="AJ910" s="2" t="str">
        <f t="shared" ref="AJ910:AJ973" si="371">TEXT(A910,"mmmm")</f>
        <v>August</v>
      </c>
      <c r="AK910" s="2" t="str">
        <f t="shared" ref="AK910:AK973" si="372">TEXT(A910,"dd")</f>
        <v>07</v>
      </c>
      <c r="AL910" s="81">
        <f t="shared" ref="AL910:AL973" si="373">AK910+B910</f>
        <v>7.1772685185185185</v>
      </c>
      <c r="AM910" s="81">
        <f>IF(AJ910='1Month'!$A$3,AL910,NA())</f>
        <v>7.1772685185185185</v>
      </c>
    </row>
    <row r="911" spans="1:39">
      <c r="A911" s="76">
        <v>43319</v>
      </c>
      <c r="B911" s="67">
        <v>0.18074074074074076</v>
      </c>
      <c r="C911" s="77">
        <v>43318</v>
      </c>
      <c r="D911" s="67">
        <v>0.88907407407407402</v>
      </c>
      <c r="E911" s="68">
        <v>15.7</v>
      </c>
      <c r="F911" s="68">
        <v>4.9400000000000004</v>
      </c>
      <c r="G911" s="69">
        <v>21.72</v>
      </c>
      <c r="H911" s="69">
        <v>1</v>
      </c>
      <c r="I911" s="69">
        <v>-120.9</v>
      </c>
      <c r="J911" s="69">
        <v>-34.396999999999998</v>
      </c>
      <c r="K911" s="70">
        <v>24.3</v>
      </c>
      <c r="L911" s="4">
        <f t="shared" si="360"/>
        <v>21.61</v>
      </c>
      <c r="M911" s="80">
        <f t="shared" si="357"/>
        <v>43319.18074074074</v>
      </c>
      <c r="N911">
        <f t="shared" si="358"/>
        <v>2458337.5</v>
      </c>
      <c r="O911">
        <f t="shared" si="359"/>
        <v>4.3377777777777782</v>
      </c>
      <c r="P911">
        <f t="shared" si="350"/>
        <v>0.18596851471594797</v>
      </c>
      <c r="Q911">
        <f t="shared" si="351"/>
        <v>457.38101187026228</v>
      </c>
      <c r="R911">
        <f t="shared" si="352"/>
        <v>1.3810118702622844</v>
      </c>
      <c r="S911" s="10">
        <f t="shared" si="361"/>
        <v>17.943816270262285</v>
      </c>
      <c r="T911" s="4">
        <f t="shared" si="363"/>
        <v>21.588000000000001</v>
      </c>
      <c r="U911" s="4">
        <f t="shared" si="364"/>
        <v>2.1599999999999397E-2</v>
      </c>
      <c r="V911" s="4">
        <f t="shared" si="353"/>
        <v>21.594999999999999</v>
      </c>
      <c r="W911" s="4">
        <f t="shared" si="354"/>
        <v>21.63</v>
      </c>
      <c r="X911" s="4">
        <f t="shared" si="355"/>
        <v>21.560000000000002</v>
      </c>
      <c r="Y911" s="4">
        <f t="shared" si="356"/>
        <v>6.9999999999996732E-2</v>
      </c>
      <c r="Z911" s="2">
        <f>ROW()</f>
        <v>911</v>
      </c>
      <c r="AA911" t="b">
        <f t="shared" si="365"/>
        <v>0</v>
      </c>
      <c r="AB911" s="4" t="e">
        <f t="shared" si="362"/>
        <v>#N/A</v>
      </c>
      <c r="AC911" s="4" t="e">
        <f t="shared" si="366"/>
        <v>#N/A</v>
      </c>
      <c r="AD911" t="b">
        <f t="shared" si="367"/>
        <v>0</v>
      </c>
      <c r="AE911" s="2">
        <v>2</v>
      </c>
      <c r="AF911" s="4">
        <f t="shared" si="368"/>
        <v>-3.4999999999998366E-2</v>
      </c>
      <c r="AG911" s="4">
        <f t="shared" si="369"/>
        <v>3.4999999999998366E-2</v>
      </c>
      <c r="AH911" s="4">
        <f t="shared" si="349"/>
        <v>3.8333333333333108E-2</v>
      </c>
      <c r="AI911" s="4" t="e">
        <f t="shared" si="370"/>
        <v>#N/A</v>
      </c>
      <c r="AJ911" s="2" t="str">
        <f t="shared" si="371"/>
        <v>August</v>
      </c>
      <c r="AK911" s="2" t="str">
        <f t="shared" si="372"/>
        <v>07</v>
      </c>
      <c r="AL911" s="81">
        <f t="shared" si="373"/>
        <v>7.1807407407407409</v>
      </c>
      <c r="AM911" s="81">
        <f>IF(AJ911='1Month'!$A$3,AL911,NA())</f>
        <v>7.1807407407407409</v>
      </c>
    </row>
    <row r="912" spans="1:39">
      <c r="A912" s="76">
        <v>43319</v>
      </c>
      <c r="B912" s="67">
        <v>0.1842013888888889</v>
      </c>
      <c r="C912" s="77">
        <v>43318</v>
      </c>
      <c r="D912" s="67">
        <v>0.8925347222222223</v>
      </c>
      <c r="E912" s="68">
        <v>15.4</v>
      </c>
      <c r="F912" s="68">
        <v>4.9400000000000004</v>
      </c>
      <c r="G912" s="69">
        <v>21.69</v>
      </c>
      <c r="H912" s="69">
        <v>1</v>
      </c>
      <c r="I912" s="69">
        <v>-120.9</v>
      </c>
      <c r="J912" s="69">
        <v>-34.103000000000002</v>
      </c>
      <c r="K912" s="70">
        <v>24.3</v>
      </c>
      <c r="L912" s="4">
        <f t="shared" si="360"/>
        <v>21.580000000000002</v>
      </c>
      <c r="M912" s="80">
        <f t="shared" si="357"/>
        <v>43319.184201388889</v>
      </c>
      <c r="N912">
        <f t="shared" si="358"/>
        <v>2458337.5</v>
      </c>
      <c r="O912">
        <f t="shared" si="359"/>
        <v>4.4208333333333334</v>
      </c>
      <c r="P912">
        <f t="shared" si="350"/>
        <v>0.18596851471594797</v>
      </c>
      <c r="Q912">
        <f t="shared" si="351"/>
        <v>457.46429482439584</v>
      </c>
      <c r="R912">
        <f t="shared" si="352"/>
        <v>1.4642948243958358</v>
      </c>
      <c r="S912" s="10">
        <f t="shared" si="361"/>
        <v>18.027099224395837</v>
      </c>
      <c r="T912" s="4">
        <f t="shared" si="363"/>
        <v>21.576000000000001</v>
      </c>
      <c r="U912" s="4">
        <f t="shared" si="364"/>
        <v>1.5199999999999391E-2</v>
      </c>
      <c r="V912" s="4">
        <f t="shared" si="353"/>
        <v>21.575000000000003</v>
      </c>
      <c r="W912" s="4">
        <f t="shared" si="354"/>
        <v>21.62</v>
      </c>
      <c r="X912" s="4">
        <f t="shared" si="355"/>
        <v>21.560000000000002</v>
      </c>
      <c r="Y912" s="4">
        <f t="shared" si="356"/>
        <v>5.9999999999998721E-2</v>
      </c>
      <c r="Z912" s="2">
        <f>ROW()</f>
        <v>912</v>
      </c>
      <c r="AA912" t="b">
        <f t="shared" si="365"/>
        <v>0</v>
      </c>
      <c r="AB912" s="4" t="e">
        <f t="shared" si="362"/>
        <v>#N/A</v>
      </c>
      <c r="AC912" s="4" t="e">
        <f t="shared" si="366"/>
        <v>#N/A</v>
      </c>
      <c r="AD912" t="b">
        <f t="shared" si="367"/>
        <v>0</v>
      </c>
      <c r="AE912" s="2">
        <v>2</v>
      </c>
      <c r="AF912" s="4">
        <f t="shared" si="368"/>
        <v>-2.9999999999999361E-2</v>
      </c>
      <c r="AG912" s="4">
        <f t="shared" si="369"/>
        <v>2.9999999999999361E-2</v>
      </c>
      <c r="AH912" s="4">
        <f t="shared" si="349"/>
        <v>4.0555555555555088E-2</v>
      </c>
      <c r="AI912" s="4" t="e">
        <f t="shared" si="370"/>
        <v>#N/A</v>
      </c>
      <c r="AJ912" s="2" t="str">
        <f t="shared" si="371"/>
        <v>August</v>
      </c>
      <c r="AK912" s="2" t="str">
        <f t="shared" si="372"/>
        <v>07</v>
      </c>
      <c r="AL912" s="81">
        <f t="shared" si="373"/>
        <v>7.1842013888888889</v>
      </c>
      <c r="AM912" s="81">
        <f>IF(AJ912='1Month'!$A$3,AL912,NA())</f>
        <v>7.1842013888888889</v>
      </c>
    </row>
    <row r="913" spans="1:39">
      <c r="A913" s="76">
        <v>43319</v>
      </c>
      <c r="B913" s="67">
        <v>0.18767361111111111</v>
      </c>
      <c r="C913" s="77">
        <v>43318</v>
      </c>
      <c r="D913" s="67">
        <v>0.8960069444444444</v>
      </c>
      <c r="E913" s="68">
        <v>15.1</v>
      </c>
      <c r="F913" s="68">
        <v>4.9400000000000004</v>
      </c>
      <c r="G913" s="69">
        <v>21.68</v>
      </c>
      <c r="H913" s="69">
        <v>1</v>
      </c>
      <c r="I913" s="69">
        <v>-121</v>
      </c>
      <c r="J913" s="69">
        <v>-33.786000000000001</v>
      </c>
      <c r="K913" s="70">
        <v>24.3</v>
      </c>
      <c r="L913" s="4">
        <f t="shared" si="360"/>
        <v>21.57</v>
      </c>
      <c r="M913" s="80">
        <f t="shared" si="357"/>
        <v>43319.187673611108</v>
      </c>
      <c r="N913">
        <f t="shared" si="358"/>
        <v>2458337.5</v>
      </c>
      <c r="O913">
        <f t="shared" si="359"/>
        <v>4.5041666666666664</v>
      </c>
      <c r="P913">
        <f t="shared" si="350"/>
        <v>0.18596851471594797</v>
      </c>
      <c r="Q913">
        <f t="shared" si="351"/>
        <v>457.54785631683751</v>
      </c>
      <c r="R913">
        <f t="shared" si="352"/>
        <v>1.5478563168375103</v>
      </c>
      <c r="S913" s="10">
        <f t="shared" si="361"/>
        <v>18.110660716837511</v>
      </c>
      <c r="T913" s="4">
        <f t="shared" si="363"/>
        <v>21.562000000000001</v>
      </c>
      <c r="U913" s="4">
        <f t="shared" si="364"/>
        <v>1.039999999999992E-2</v>
      </c>
      <c r="V913" s="4">
        <f t="shared" si="353"/>
        <v>21.565000000000001</v>
      </c>
      <c r="W913" s="4">
        <f t="shared" si="354"/>
        <v>21.61</v>
      </c>
      <c r="X913" s="4">
        <f t="shared" si="355"/>
        <v>21.54</v>
      </c>
      <c r="Y913" s="4">
        <f t="shared" si="356"/>
        <v>7.0000000000000284E-2</v>
      </c>
      <c r="Z913" s="2">
        <f>ROW()</f>
        <v>913</v>
      </c>
      <c r="AA913" t="b">
        <f t="shared" si="365"/>
        <v>0</v>
      </c>
      <c r="AB913" s="4" t="e">
        <f t="shared" si="362"/>
        <v>#N/A</v>
      </c>
      <c r="AC913" s="4" t="e">
        <f t="shared" si="366"/>
        <v>#N/A</v>
      </c>
      <c r="AD913" t="b">
        <f t="shared" si="367"/>
        <v>0</v>
      </c>
      <c r="AE913" s="2">
        <v>2</v>
      </c>
      <c r="AF913" s="4">
        <f t="shared" si="368"/>
        <v>-3.5000000000000142E-2</v>
      </c>
      <c r="AG913" s="4">
        <f t="shared" si="369"/>
        <v>3.5000000000000142E-2</v>
      </c>
      <c r="AH913" s="4">
        <f t="shared" si="349"/>
        <v>3.9305555555555927E-2</v>
      </c>
      <c r="AI913" s="4" t="e">
        <f t="shared" si="370"/>
        <v>#N/A</v>
      </c>
      <c r="AJ913" s="2" t="str">
        <f t="shared" si="371"/>
        <v>August</v>
      </c>
      <c r="AK913" s="2" t="str">
        <f t="shared" si="372"/>
        <v>07</v>
      </c>
      <c r="AL913" s="81">
        <f t="shared" si="373"/>
        <v>7.1876736111111112</v>
      </c>
      <c r="AM913" s="81">
        <f>IF(AJ913='1Month'!$A$3,AL913,NA())</f>
        <v>7.1876736111111112</v>
      </c>
    </row>
    <row r="914" spans="1:39">
      <c r="A914" s="76">
        <v>43319</v>
      </c>
      <c r="B914" s="67">
        <v>0.19114583333333335</v>
      </c>
      <c r="C914" s="77">
        <v>43318</v>
      </c>
      <c r="D914" s="67">
        <v>0.89947916666666661</v>
      </c>
      <c r="E914" s="68">
        <v>15.1</v>
      </c>
      <c r="F914" s="68">
        <v>4.9400000000000004</v>
      </c>
      <c r="G914" s="69">
        <v>21.67</v>
      </c>
      <c r="H914" s="69">
        <v>1</v>
      </c>
      <c r="I914" s="69">
        <v>-121</v>
      </c>
      <c r="J914" s="69">
        <v>-33.448</v>
      </c>
      <c r="K914" s="70">
        <v>24.2</v>
      </c>
      <c r="L914" s="4">
        <f t="shared" si="360"/>
        <v>21.560000000000002</v>
      </c>
      <c r="M914" s="80">
        <f t="shared" si="357"/>
        <v>43319.191145833334</v>
      </c>
      <c r="N914">
        <f t="shared" si="358"/>
        <v>2458337.5</v>
      </c>
      <c r="O914">
        <f t="shared" si="359"/>
        <v>4.5875000000000004</v>
      </c>
      <c r="P914">
        <f t="shared" si="350"/>
        <v>0.18596851471594797</v>
      </c>
      <c r="Q914">
        <f t="shared" si="351"/>
        <v>457.63141780927918</v>
      </c>
      <c r="R914">
        <f t="shared" si="352"/>
        <v>1.6314178092791849</v>
      </c>
      <c r="S914" s="10">
        <f t="shared" si="361"/>
        <v>18.194222209279186</v>
      </c>
      <c r="T914" s="4">
        <f t="shared" si="363"/>
        <v>21.549999999999997</v>
      </c>
      <c r="U914" s="4">
        <f t="shared" si="364"/>
        <v>1.6000000000001791E-2</v>
      </c>
      <c r="V914" s="4">
        <f t="shared" si="353"/>
        <v>21.560000000000002</v>
      </c>
      <c r="W914" s="4">
        <f t="shared" si="354"/>
        <v>21.580000000000002</v>
      </c>
      <c r="X914" s="4">
        <f t="shared" si="355"/>
        <v>21.52</v>
      </c>
      <c r="Y914" s="4">
        <f t="shared" si="356"/>
        <v>6.0000000000002274E-2</v>
      </c>
      <c r="Z914" s="2">
        <f>ROW()</f>
        <v>914</v>
      </c>
      <c r="AA914" t="b">
        <f t="shared" si="365"/>
        <v>0</v>
      </c>
      <c r="AB914" s="4" t="e">
        <f t="shared" si="362"/>
        <v>#N/A</v>
      </c>
      <c r="AC914" s="4" t="e">
        <f t="shared" si="366"/>
        <v>#N/A</v>
      </c>
      <c r="AD914" t="b">
        <f t="shared" si="367"/>
        <v>0</v>
      </c>
      <c r="AE914" s="2">
        <v>2</v>
      </c>
      <c r="AF914" s="4">
        <f t="shared" si="368"/>
        <v>-3.0000000000001137E-2</v>
      </c>
      <c r="AG914" s="4">
        <f t="shared" si="369"/>
        <v>3.0000000000001137E-2</v>
      </c>
      <c r="AH914" s="4">
        <f t="shared" si="349"/>
        <v>3.7916666666666821E-2</v>
      </c>
      <c r="AI914" s="4" t="e">
        <f t="shared" si="370"/>
        <v>#N/A</v>
      </c>
      <c r="AJ914" s="2" t="str">
        <f t="shared" si="371"/>
        <v>August</v>
      </c>
      <c r="AK914" s="2" t="str">
        <f t="shared" si="372"/>
        <v>07</v>
      </c>
      <c r="AL914" s="81">
        <f t="shared" si="373"/>
        <v>7.1911458333333336</v>
      </c>
      <c r="AM914" s="81">
        <f>IF(AJ914='1Month'!$A$3,AL914,NA())</f>
        <v>7.1911458333333336</v>
      </c>
    </row>
    <row r="915" spans="1:39">
      <c r="A915" s="76">
        <v>43319</v>
      </c>
      <c r="B915" s="67">
        <v>0.19460648148148149</v>
      </c>
      <c r="C915" s="77">
        <v>43318</v>
      </c>
      <c r="D915" s="67">
        <v>0.90293981481481478</v>
      </c>
      <c r="E915" s="68">
        <v>14.8</v>
      </c>
      <c r="F915" s="68">
        <v>4.9400000000000004</v>
      </c>
      <c r="G915" s="69">
        <v>21.67</v>
      </c>
      <c r="H915" s="69">
        <v>1</v>
      </c>
      <c r="I915" s="69">
        <v>-121.1</v>
      </c>
      <c r="J915" s="69">
        <v>-33.091000000000001</v>
      </c>
      <c r="K915" s="70">
        <v>24.2</v>
      </c>
      <c r="L915" s="4">
        <f t="shared" si="360"/>
        <v>21.560000000000002</v>
      </c>
      <c r="M915" s="80">
        <f t="shared" si="357"/>
        <v>43319.194606481484</v>
      </c>
      <c r="N915">
        <f t="shared" si="358"/>
        <v>2458337.5</v>
      </c>
      <c r="O915">
        <f t="shared" si="359"/>
        <v>4.6705555555555556</v>
      </c>
      <c r="P915">
        <f t="shared" si="350"/>
        <v>0.18596851471594797</v>
      </c>
      <c r="Q915">
        <f t="shared" si="351"/>
        <v>457.71470076341268</v>
      </c>
      <c r="R915">
        <f t="shared" si="352"/>
        <v>1.7147007634126794</v>
      </c>
      <c r="S915" s="10">
        <f t="shared" si="361"/>
        <v>18.27750516341268</v>
      </c>
      <c r="T915" s="4">
        <f t="shared" si="363"/>
        <v>21.538</v>
      </c>
      <c r="U915" s="4">
        <f t="shared" si="364"/>
        <v>1.8400000000000461E-2</v>
      </c>
      <c r="V915" s="4">
        <f t="shared" si="353"/>
        <v>21.55</v>
      </c>
      <c r="W915" s="4">
        <f t="shared" si="354"/>
        <v>21.57</v>
      </c>
      <c r="X915" s="4">
        <f t="shared" si="355"/>
        <v>21.51</v>
      </c>
      <c r="Y915" s="4">
        <f t="shared" si="356"/>
        <v>5.9999999999998721E-2</v>
      </c>
      <c r="Z915" s="2">
        <f>ROW()</f>
        <v>915</v>
      </c>
      <c r="AA915" t="b">
        <f t="shared" si="365"/>
        <v>0</v>
      </c>
      <c r="AB915" s="4" t="e">
        <f t="shared" si="362"/>
        <v>#N/A</v>
      </c>
      <c r="AC915" s="4" t="e">
        <f t="shared" si="366"/>
        <v>#N/A</v>
      </c>
      <c r="AD915" t="b">
        <f t="shared" si="367"/>
        <v>0</v>
      </c>
      <c r="AE915" s="2">
        <v>2</v>
      </c>
      <c r="AF915" s="4">
        <f t="shared" si="368"/>
        <v>-2.9999999999999361E-2</v>
      </c>
      <c r="AG915" s="4">
        <f t="shared" si="369"/>
        <v>2.9999999999999361E-2</v>
      </c>
      <c r="AH915" s="4">
        <f t="shared" si="349"/>
        <v>3.9166666666667162E-2</v>
      </c>
      <c r="AI915" s="4" t="e">
        <f t="shared" si="370"/>
        <v>#N/A</v>
      </c>
      <c r="AJ915" s="2" t="str">
        <f t="shared" si="371"/>
        <v>August</v>
      </c>
      <c r="AK915" s="2" t="str">
        <f t="shared" si="372"/>
        <v>07</v>
      </c>
      <c r="AL915" s="81">
        <f t="shared" si="373"/>
        <v>7.1946064814814816</v>
      </c>
      <c r="AM915" s="81">
        <f>IF(AJ915='1Month'!$A$3,AL915,NA())</f>
        <v>7.1946064814814816</v>
      </c>
    </row>
    <row r="916" spans="1:39">
      <c r="A916" s="76">
        <v>43319</v>
      </c>
      <c r="B916" s="67">
        <v>0.1980787037037037</v>
      </c>
      <c r="C916" s="77">
        <v>43318</v>
      </c>
      <c r="D916" s="67">
        <v>0.90641203703703699</v>
      </c>
      <c r="E916" s="68">
        <v>14.8</v>
      </c>
      <c r="F916" s="68">
        <v>4.9400000000000004</v>
      </c>
      <c r="G916" s="69">
        <v>21.65</v>
      </c>
      <c r="H916" s="69">
        <v>1</v>
      </c>
      <c r="I916" s="69">
        <v>-121.1</v>
      </c>
      <c r="J916" s="69">
        <v>-32.712000000000003</v>
      </c>
      <c r="K916" s="70">
        <v>24.2</v>
      </c>
      <c r="L916" s="4">
        <f t="shared" si="360"/>
        <v>21.54</v>
      </c>
      <c r="M916" s="80">
        <f t="shared" si="357"/>
        <v>43319.198078703703</v>
      </c>
      <c r="N916">
        <f t="shared" si="358"/>
        <v>2458337.5</v>
      </c>
      <c r="O916">
        <f t="shared" si="359"/>
        <v>4.7538888888888886</v>
      </c>
      <c r="P916">
        <f t="shared" si="350"/>
        <v>0.18596851471594797</v>
      </c>
      <c r="Q916">
        <f t="shared" si="351"/>
        <v>457.79826225585435</v>
      </c>
      <c r="R916">
        <f t="shared" si="352"/>
        <v>1.798262255854354</v>
      </c>
      <c r="S916" s="10">
        <f t="shared" si="361"/>
        <v>18.361066655854355</v>
      </c>
      <c r="T916" s="4">
        <f t="shared" si="363"/>
        <v>21.526000000000003</v>
      </c>
      <c r="U916" s="4">
        <f t="shared" si="364"/>
        <v>1.9200000000000727E-2</v>
      </c>
      <c r="V916" s="4">
        <f t="shared" si="353"/>
        <v>21.53</v>
      </c>
      <c r="W916" s="4">
        <f t="shared" si="354"/>
        <v>21.560000000000002</v>
      </c>
      <c r="X916" s="4">
        <f t="shared" si="355"/>
        <v>21.5</v>
      </c>
      <c r="Y916" s="4">
        <f t="shared" si="356"/>
        <v>6.0000000000002274E-2</v>
      </c>
      <c r="Z916" s="2">
        <f>ROW()</f>
        <v>916</v>
      </c>
      <c r="AA916" t="b">
        <f t="shared" si="365"/>
        <v>0</v>
      </c>
      <c r="AB916" s="4" t="e">
        <f t="shared" si="362"/>
        <v>#N/A</v>
      </c>
      <c r="AC916" s="4" t="e">
        <f t="shared" si="366"/>
        <v>#N/A</v>
      </c>
      <c r="AD916" t="b">
        <f t="shared" si="367"/>
        <v>0</v>
      </c>
      <c r="AE916" s="2">
        <v>2</v>
      </c>
      <c r="AF916" s="4">
        <f t="shared" si="368"/>
        <v>-3.0000000000001137E-2</v>
      </c>
      <c r="AG916" s="4">
        <f t="shared" si="369"/>
        <v>3.0000000000001137E-2</v>
      </c>
      <c r="AH916" s="4">
        <f t="shared" ref="AH916:AH979" si="374">AVEDEV(L911:L922)</f>
        <v>3.8333333333333698E-2</v>
      </c>
      <c r="AI916" s="4" t="e">
        <f t="shared" si="370"/>
        <v>#N/A</v>
      </c>
      <c r="AJ916" s="2" t="str">
        <f t="shared" si="371"/>
        <v>August</v>
      </c>
      <c r="AK916" s="2" t="str">
        <f t="shared" si="372"/>
        <v>07</v>
      </c>
      <c r="AL916" s="81">
        <f t="shared" si="373"/>
        <v>7.198078703703704</v>
      </c>
      <c r="AM916" s="81">
        <f>IF(AJ916='1Month'!$A$3,AL916,NA())</f>
        <v>7.198078703703704</v>
      </c>
    </row>
    <row r="917" spans="1:39">
      <c r="A917" s="76">
        <v>43319</v>
      </c>
      <c r="B917" s="67">
        <v>0.20155092592592594</v>
      </c>
      <c r="C917" s="77">
        <v>43318</v>
      </c>
      <c r="D917" s="67">
        <v>0.90988425925925931</v>
      </c>
      <c r="E917" s="68">
        <v>14.5</v>
      </c>
      <c r="F917" s="68">
        <v>4.9400000000000004</v>
      </c>
      <c r="G917" s="69">
        <v>21.63</v>
      </c>
      <c r="H917" s="69">
        <v>1</v>
      </c>
      <c r="I917" s="69">
        <v>-121.1</v>
      </c>
      <c r="J917" s="69">
        <v>-32.313000000000002</v>
      </c>
      <c r="K917" s="70">
        <v>24.1</v>
      </c>
      <c r="L917" s="4">
        <f t="shared" si="360"/>
        <v>21.52</v>
      </c>
      <c r="M917" s="80">
        <f t="shared" si="357"/>
        <v>43319.201550925929</v>
      </c>
      <c r="N917">
        <f t="shared" si="358"/>
        <v>2458337.5</v>
      </c>
      <c r="O917">
        <f t="shared" si="359"/>
        <v>4.8372222222222225</v>
      </c>
      <c r="P917">
        <f t="shared" si="350"/>
        <v>0.18596851471594797</v>
      </c>
      <c r="Q917">
        <f t="shared" si="351"/>
        <v>457.88182374829603</v>
      </c>
      <c r="R917">
        <f t="shared" si="352"/>
        <v>1.8818237482960285</v>
      </c>
      <c r="S917" s="10">
        <f t="shared" si="361"/>
        <v>18.444628148296029</v>
      </c>
      <c r="T917" s="4">
        <f t="shared" si="363"/>
        <v>21.512</v>
      </c>
      <c r="U917" s="4">
        <f t="shared" si="364"/>
        <v>1.4399999999999125E-2</v>
      </c>
      <c r="V917" s="4">
        <f t="shared" si="353"/>
        <v>21.515000000000001</v>
      </c>
      <c r="W917" s="4">
        <f t="shared" si="354"/>
        <v>21.560000000000002</v>
      </c>
      <c r="X917" s="4">
        <f t="shared" si="355"/>
        <v>21.490000000000002</v>
      </c>
      <c r="Y917" s="4">
        <f t="shared" si="356"/>
        <v>7.0000000000000284E-2</v>
      </c>
      <c r="Z917" s="2">
        <f>ROW()</f>
        <v>917</v>
      </c>
      <c r="AA917" t="b">
        <f t="shared" si="365"/>
        <v>0</v>
      </c>
      <c r="AB917" s="4" t="e">
        <f t="shared" si="362"/>
        <v>#N/A</v>
      </c>
      <c r="AC917" s="4" t="e">
        <f t="shared" si="366"/>
        <v>#N/A</v>
      </c>
      <c r="AD917" t="b">
        <f t="shared" si="367"/>
        <v>0</v>
      </c>
      <c r="AE917" s="2">
        <v>2</v>
      </c>
      <c r="AF917" s="4">
        <f t="shared" si="368"/>
        <v>-3.5000000000000142E-2</v>
      </c>
      <c r="AG917" s="4">
        <f t="shared" si="369"/>
        <v>3.5000000000000142E-2</v>
      </c>
      <c r="AH917" s="4">
        <f t="shared" si="374"/>
        <v>3.5833333333333606E-2</v>
      </c>
      <c r="AI917" s="4" t="e">
        <f t="shared" si="370"/>
        <v>#N/A</v>
      </c>
      <c r="AJ917" s="2" t="str">
        <f t="shared" si="371"/>
        <v>August</v>
      </c>
      <c r="AK917" s="2" t="str">
        <f t="shared" si="372"/>
        <v>07</v>
      </c>
      <c r="AL917" s="81">
        <f t="shared" si="373"/>
        <v>7.2015509259259263</v>
      </c>
      <c r="AM917" s="81">
        <f>IF(AJ917='1Month'!$A$3,AL917,NA())</f>
        <v>7.2015509259259263</v>
      </c>
    </row>
    <row r="918" spans="1:39">
      <c r="A918" s="76">
        <v>43319</v>
      </c>
      <c r="B918" s="67">
        <v>0.20502314814814815</v>
      </c>
      <c r="C918" s="77">
        <v>43318</v>
      </c>
      <c r="D918" s="67">
        <v>0.91335648148148152</v>
      </c>
      <c r="E918" s="68">
        <v>14.5</v>
      </c>
      <c r="F918" s="68">
        <v>4.9400000000000004</v>
      </c>
      <c r="G918" s="69">
        <v>21.62</v>
      </c>
      <c r="H918" s="69">
        <v>1</v>
      </c>
      <c r="I918" s="69">
        <v>-121.2</v>
      </c>
      <c r="J918" s="69">
        <v>-31.895</v>
      </c>
      <c r="K918" s="70">
        <v>24.1</v>
      </c>
      <c r="L918" s="4">
        <f t="shared" si="360"/>
        <v>21.51</v>
      </c>
      <c r="M918" s="80">
        <f t="shared" si="357"/>
        <v>43319.205023148148</v>
      </c>
      <c r="N918">
        <f t="shared" si="358"/>
        <v>2458337.5</v>
      </c>
      <c r="O918">
        <f t="shared" si="359"/>
        <v>4.9205555555555556</v>
      </c>
      <c r="P918">
        <f t="shared" si="350"/>
        <v>0.18596851471594797</v>
      </c>
      <c r="Q918">
        <f t="shared" si="351"/>
        <v>457.9653852407377</v>
      </c>
      <c r="R918">
        <f t="shared" si="352"/>
        <v>1.965385240737703</v>
      </c>
      <c r="S918" s="10">
        <f t="shared" si="361"/>
        <v>18.528189640737704</v>
      </c>
      <c r="T918" s="4">
        <f t="shared" si="363"/>
        <v>21.498000000000001</v>
      </c>
      <c r="U918" s="4">
        <f t="shared" si="364"/>
        <v>1.4399999999999835E-2</v>
      </c>
      <c r="V918" s="4">
        <f t="shared" si="353"/>
        <v>21.505000000000003</v>
      </c>
      <c r="W918" s="4">
        <f t="shared" si="354"/>
        <v>21.54</v>
      </c>
      <c r="X918" s="4">
        <f t="shared" si="355"/>
        <v>21.47</v>
      </c>
      <c r="Y918" s="4">
        <f t="shared" si="356"/>
        <v>7.0000000000000284E-2</v>
      </c>
      <c r="Z918" s="2">
        <f>ROW()</f>
        <v>918</v>
      </c>
      <c r="AA918" t="b">
        <f t="shared" si="365"/>
        <v>0</v>
      </c>
      <c r="AB918" s="4" t="e">
        <f t="shared" si="362"/>
        <v>#N/A</v>
      </c>
      <c r="AC918" s="4" t="e">
        <f t="shared" si="366"/>
        <v>#N/A</v>
      </c>
      <c r="AD918" t="b">
        <f t="shared" si="367"/>
        <v>0</v>
      </c>
      <c r="AE918" s="2">
        <v>2</v>
      </c>
      <c r="AF918" s="4">
        <f t="shared" si="368"/>
        <v>-3.5000000000000142E-2</v>
      </c>
      <c r="AG918" s="4">
        <f t="shared" si="369"/>
        <v>3.5000000000000142E-2</v>
      </c>
      <c r="AH918" s="4">
        <f t="shared" si="374"/>
        <v>3.4166666666666977E-2</v>
      </c>
      <c r="AI918" s="4" t="e">
        <f t="shared" si="370"/>
        <v>#N/A</v>
      </c>
      <c r="AJ918" s="2" t="str">
        <f t="shared" si="371"/>
        <v>August</v>
      </c>
      <c r="AK918" s="2" t="str">
        <f t="shared" si="372"/>
        <v>07</v>
      </c>
      <c r="AL918" s="81">
        <f t="shared" si="373"/>
        <v>7.2050231481481486</v>
      </c>
      <c r="AM918" s="81">
        <f>IF(AJ918='1Month'!$A$3,AL918,NA())</f>
        <v>7.2050231481481486</v>
      </c>
    </row>
    <row r="919" spans="1:39">
      <c r="A919" s="76">
        <v>43319</v>
      </c>
      <c r="B919" s="67">
        <v>0.20848379629629629</v>
      </c>
      <c r="C919" s="77">
        <v>43318</v>
      </c>
      <c r="D919" s="67">
        <v>0.91681712962962969</v>
      </c>
      <c r="E919" s="68">
        <v>14.5</v>
      </c>
      <c r="F919" s="68">
        <v>4.9400000000000004</v>
      </c>
      <c r="G919" s="69">
        <v>21.61</v>
      </c>
      <c r="H919" s="69">
        <v>1</v>
      </c>
      <c r="I919" s="69">
        <v>-121.2</v>
      </c>
      <c r="J919" s="69">
        <v>-31.457999999999998</v>
      </c>
      <c r="K919" s="70">
        <v>24.1</v>
      </c>
      <c r="L919" s="4">
        <f t="shared" si="360"/>
        <v>21.5</v>
      </c>
      <c r="M919" s="80">
        <f t="shared" si="357"/>
        <v>43319.208483796298</v>
      </c>
      <c r="N919">
        <f t="shared" si="358"/>
        <v>2458337.5</v>
      </c>
      <c r="O919">
        <f t="shared" si="359"/>
        <v>5.0036111111111108</v>
      </c>
      <c r="P919">
        <f t="shared" si="350"/>
        <v>0.18596851471594797</v>
      </c>
      <c r="Q919">
        <f t="shared" si="351"/>
        <v>458.0486681948712</v>
      </c>
      <c r="R919">
        <f t="shared" si="352"/>
        <v>2.0486681948711976</v>
      </c>
      <c r="S919" s="10">
        <f t="shared" si="361"/>
        <v>18.611472594871199</v>
      </c>
      <c r="T919" s="4">
        <f t="shared" si="363"/>
        <v>21.488</v>
      </c>
      <c r="U919" s="4">
        <f t="shared" si="364"/>
        <v>1.4400000000001256E-2</v>
      </c>
      <c r="V919" s="4">
        <f t="shared" si="353"/>
        <v>21.495000000000001</v>
      </c>
      <c r="W919" s="4">
        <f t="shared" si="354"/>
        <v>21.52</v>
      </c>
      <c r="X919" s="4">
        <f t="shared" si="355"/>
        <v>21.47</v>
      </c>
      <c r="Y919" s="4">
        <f t="shared" si="356"/>
        <v>5.0000000000000711E-2</v>
      </c>
      <c r="Z919" s="2">
        <f>ROW()</f>
        <v>919</v>
      </c>
      <c r="AA919" t="b">
        <f t="shared" si="365"/>
        <v>0</v>
      </c>
      <c r="AB919" s="4" t="e">
        <f t="shared" si="362"/>
        <v>#N/A</v>
      </c>
      <c r="AC919" s="4" t="e">
        <f t="shared" si="366"/>
        <v>#N/A</v>
      </c>
      <c r="AD919" t="b">
        <f t="shared" si="367"/>
        <v>0</v>
      </c>
      <c r="AE919" s="2">
        <v>2</v>
      </c>
      <c r="AF919" s="4">
        <f t="shared" si="368"/>
        <v>-2.5000000000000355E-2</v>
      </c>
      <c r="AG919" s="4">
        <f t="shared" si="369"/>
        <v>2.5000000000000355E-2</v>
      </c>
      <c r="AH919" s="4">
        <f t="shared" si="374"/>
        <v>3.4166666666666977E-2</v>
      </c>
      <c r="AI919" s="4" t="e">
        <f t="shared" si="370"/>
        <v>#N/A</v>
      </c>
      <c r="AJ919" s="2" t="str">
        <f t="shared" si="371"/>
        <v>August</v>
      </c>
      <c r="AK919" s="2" t="str">
        <f t="shared" si="372"/>
        <v>07</v>
      </c>
      <c r="AL919" s="81">
        <f t="shared" si="373"/>
        <v>7.2084837962962967</v>
      </c>
      <c r="AM919" s="81">
        <f>IF(AJ919='1Month'!$A$3,AL919,NA())</f>
        <v>7.2084837962962967</v>
      </c>
    </row>
    <row r="920" spans="1:39">
      <c r="A920" s="76">
        <v>43319</v>
      </c>
      <c r="B920" s="67">
        <v>0.21195601851851853</v>
      </c>
      <c r="C920" s="77">
        <v>43318</v>
      </c>
      <c r="D920" s="67">
        <v>0.9202893518518519</v>
      </c>
      <c r="E920" s="68">
        <v>14.1</v>
      </c>
      <c r="F920" s="68">
        <v>4.9400000000000004</v>
      </c>
      <c r="G920" s="69">
        <v>21.6</v>
      </c>
      <c r="H920" s="69">
        <v>1</v>
      </c>
      <c r="I920" s="69">
        <v>-121.3</v>
      </c>
      <c r="J920" s="69">
        <v>-31.001999999999999</v>
      </c>
      <c r="K920" s="70">
        <v>24</v>
      </c>
      <c r="L920" s="4">
        <f t="shared" si="360"/>
        <v>21.490000000000002</v>
      </c>
      <c r="M920" s="80">
        <f t="shared" si="357"/>
        <v>43319.211956018517</v>
      </c>
      <c r="N920">
        <f t="shared" si="358"/>
        <v>2458337.5</v>
      </c>
      <c r="O920">
        <f t="shared" si="359"/>
        <v>5.0869444444444447</v>
      </c>
      <c r="P920">
        <f t="shared" si="350"/>
        <v>0.18596851471594797</v>
      </c>
      <c r="Q920">
        <f t="shared" si="351"/>
        <v>458.13222968731287</v>
      </c>
      <c r="R920">
        <f t="shared" si="352"/>
        <v>2.1322296873128721</v>
      </c>
      <c r="S920" s="10">
        <f t="shared" si="361"/>
        <v>18.695034087312873</v>
      </c>
      <c r="T920" s="4">
        <f t="shared" si="363"/>
        <v>21.478000000000002</v>
      </c>
      <c r="U920" s="4">
        <f t="shared" si="364"/>
        <v>1.360000000000099E-2</v>
      </c>
      <c r="V920" s="4">
        <f t="shared" si="353"/>
        <v>21.48</v>
      </c>
      <c r="W920" s="4">
        <f t="shared" si="354"/>
        <v>21.51</v>
      </c>
      <c r="X920" s="4">
        <f t="shared" si="355"/>
        <v>21.46</v>
      </c>
      <c r="Y920" s="4">
        <f t="shared" si="356"/>
        <v>5.0000000000000711E-2</v>
      </c>
      <c r="Z920" s="2">
        <f>ROW()</f>
        <v>920</v>
      </c>
      <c r="AA920" t="b">
        <f t="shared" si="365"/>
        <v>0</v>
      </c>
      <c r="AB920" s="4" t="e">
        <f t="shared" si="362"/>
        <v>#N/A</v>
      </c>
      <c r="AC920" s="4" t="e">
        <f t="shared" si="366"/>
        <v>#N/A</v>
      </c>
      <c r="AD920" t="b">
        <f t="shared" si="367"/>
        <v>0</v>
      </c>
      <c r="AE920" s="2">
        <v>2</v>
      </c>
      <c r="AF920" s="4">
        <f t="shared" si="368"/>
        <v>-2.5000000000000355E-2</v>
      </c>
      <c r="AG920" s="4">
        <f t="shared" si="369"/>
        <v>2.5000000000000355E-2</v>
      </c>
      <c r="AH920" s="4">
        <f t="shared" si="374"/>
        <v>5.1111111111111406E-2</v>
      </c>
      <c r="AI920" s="4" t="e">
        <f t="shared" si="370"/>
        <v>#N/A</v>
      </c>
      <c r="AJ920" s="2" t="str">
        <f t="shared" si="371"/>
        <v>August</v>
      </c>
      <c r="AK920" s="2" t="str">
        <f t="shared" si="372"/>
        <v>07</v>
      </c>
      <c r="AL920" s="81">
        <f t="shared" si="373"/>
        <v>7.211956018518519</v>
      </c>
      <c r="AM920" s="81">
        <f>IF(AJ920='1Month'!$A$3,AL920,NA())</f>
        <v>7.211956018518519</v>
      </c>
    </row>
    <row r="921" spans="1:39">
      <c r="A921" s="76">
        <v>43319</v>
      </c>
      <c r="B921" s="67">
        <v>0.21542824074074074</v>
      </c>
      <c r="C921" s="77">
        <v>43318</v>
      </c>
      <c r="D921" s="67">
        <v>0.923761574074074</v>
      </c>
      <c r="E921" s="68">
        <v>14.1</v>
      </c>
      <c r="F921" s="68">
        <v>4.9400000000000004</v>
      </c>
      <c r="G921" s="69">
        <v>21.58</v>
      </c>
      <c r="H921" s="69">
        <v>1</v>
      </c>
      <c r="I921" s="69">
        <v>-121.3</v>
      </c>
      <c r="J921" s="69">
        <v>-30.527999999999999</v>
      </c>
      <c r="K921" s="70">
        <v>24</v>
      </c>
      <c r="L921" s="4">
        <f t="shared" si="360"/>
        <v>21.47</v>
      </c>
      <c r="M921" s="80">
        <f t="shared" si="357"/>
        <v>43319.215428240743</v>
      </c>
      <c r="N921">
        <f t="shared" si="358"/>
        <v>2458337.5</v>
      </c>
      <c r="O921">
        <f t="shared" si="359"/>
        <v>5.1702777777777778</v>
      </c>
      <c r="P921">
        <f t="shared" si="350"/>
        <v>0.18596851471594797</v>
      </c>
      <c r="Q921">
        <f t="shared" si="351"/>
        <v>458.21579117975455</v>
      </c>
      <c r="R921">
        <f t="shared" si="352"/>
        <v>2.2157911797545466</v>
      </c>
      <c r="S921" s="10">
        <f t="shared" si="361"/>
        <v>18.778595579754548</v>
      </c>
      <c r="T921" s="4">
        <f t="shared" si="363"/>
        <v>21.470000000000006</v>
      </c>
      <c r="U921" s="4">
        <f t="shared" si="364"/>
        <v>8.0000000000040924E-3</v>
      </c>
      <c r="V921" s="4">
        <f t="shared" si="353"/>
        <v>21.47</v>
      </c>
      <c r="W921" s="4">
        <f t="shared" si="354"/>
        <v>21.5</v>
      </c>
      <c r="X921" s="4">
        <f t="shared" si="355"/>
        <v>21.46</v>
      </c>
      <c r="Y921" s="4">
        <f t="shared" si="356"/>
        <v>3.9999999999999147E-2</v>
      </c>
      <c r="Z921" s="2">
        <f>ROW()</f>
        <v>921</v>
      </c>
      <c r="AA921" t="b">
        <f t="shared" si="365"/>
        <v>0</v>
      </c>
      <c r="AB921" s="4" t="e">
        <f t="shared" si="362"/>
        <v>#N/A</v>
      </c>
      <c r="AC921" s="4" t="e">
        <f t="shared" si="366"/>
        <v>#N/A</v>
      </c>
      <c r="AD921" t="b">
        <f t="shared" si="367"/>
        <v>0</v>
      </c>
      <c r="AE921" s="2">
        <v>2</v>
      </c>
      <c r="AF921" s="4">
        <f t="shared" si="368"/>
        <v>-1.9999999999999574E-2</v>
      </c>
      <c r="AG921" s="4">
        <f t="shared" si="369"/>
        <v>1.9999999999999574E-2</v>
      </c>
      <c r="AH921" s="4">
        <f t="shared" si="374"/>
        <v>7.2916666666667254E-2</v>
      </c>
      <c r="AI921" s="4" t="e">
        <f t="shared" si="370"/>
        <v>#N/A</v>
      </c>
      <c r="AJ921" s="2" t="str">
        <f t="shared" si="371"/>
        <v>August</v>
      </c>
      <c r="AK921" s="2" t="str">
        <f t="shared" si="372"/>
        <v>07</v>
      </c>
      <c r="AL921" s="81">
        <f t="shared" si="373"/>
        <v>7.2154282407407404</v>
      </c>
      <c r="AM921" s="81">
        <f>IF(AJ921='1Month'!$A$3,AL921,NA())</f>
        <v>7.2154282407407404</v>
      </c>
    </row>
    <row r="922" spans="1:39">
      <c r="A922" s="76">
        <v>43319</v>
      </c>
      <c r="B922" s="67">
        <v>0.21890046296296295</v>
      </c>
      <c r="C922" s="77">
        <v>43318</v>
      </c>
      <c r="D922" s="67">
        <v>0.92723379629629632</v>
      </c>
      <c r="E922" s="68">
        <v>13.8</v>
      </c>
      <c r="F922" s="68">
        <v>4.9400000000000004</v>
      </c>
      <c r="G922" s="69">
        <v>21.58</v>
      </c>
      <c r="H922" s="69">
        <v>1</v>
      </c>
      <c r="I922" s="69">
        <v>-121.4</v>
      </c>
      <c r="J922" s="69">
        <v>-30.035</v>
      </c>
      <c r="K922" s="70">
        <v>24</v>
      </c>
      <c r="L922" s="4">
        <f t="shared" si="360"/>
        <v>21.47</v>
      </c>
      <c r="M922" s="80">
        <f t="shared" si="357"/>
        <v>43319.218900462962</v>
      </c>
      <c r="N922">
        <f t="shared" si="358"/>
        <v>2458337.5</v>
      </c>
      <c r="O922">
        <f t="shared" si="359"/>
        <v>5.2536111111111108</v>
      </c>
      <c r="P922">
        <f t="shared" si="350"/>
        <v>0.18596851471594797</v>
      </c>
      <c r="Q922">
        <f t="shared" si="351"/>
        <v>458.29935267219622</v>
      </c>
      <c r="R922">
        <f t="shared" si="352"/>
        <v>2.2993526721962212</v>
      </c>
      <c r="S922" s="10">
        <f t="shared" si="361"/>
        <v>18.862157072196222</v>
      </c>
      <c r="T922" s="4">
        <f t="shared" si="363"/>
        <v>21.458000000000006</v>
      </c>
      <c r="U922" s="4">
        <f t="shared" si="364"/>
        <v>1.1199999999996635E-2</v>
      </c>
      <c r="V922" s="4">
        <f t="shared" si="353"/>
        <v>21.465</v>
      </c>
      <c r="W922" s="4">
        <f t="shared" si="354"/>
        <v>21.490000000000002</v>
      </c>
      <c r="X922" s="4">
        <f t="shared" si="355"/>
        <v>21.43</v>
      </c>
      <c r="Y922" s="4">
        <f t="shared" si="356"/>
        <v>6.0000000000002274E-2</v>
      </c>
      <c r="Z922" s="2">
        <f>ROW()</f>
        <v>922</v>
      </c>
      <c r="AA922" t="b">
        <f t="shared" si="365"/>
        <v>0</v>
      </c>
      <c r="AB922" s="4" t="e">
        <f t="shared" si="362"/>
        <v>#N/A</v>
      </c>
      <c r="AC922" s="4" t="e">
        <f t="shared" si="366"/>
        <v>#N/A</v>
      </c>
      <c r="AD922" t="b">
        <f t="shared" si="367"/>
        <v>0</v>
      </c>
      <c r="AE922" s="2">
        <v>2</v>
      </c>
      <c r="AF922" s="4">
        <f t="shared" si="368"/>
        <v>-3.0000000000001137E-2</v>
      </c>
      <c r="AG922" s="4">
        <f t="shared" si="369"/>
        <v>3.0000000000001137E-2</v>
      </c>
      <c r="AH922" s="4">
        <f t="shared" si="374"/>
        <v>9.0833333333331837E-2</v>
      </c>
      <c r="AI922" s="4" t="e">
        <f t="shared" si="370"/>
        <v>#N/A</v>
      </c>
      <c r="AJ922" s="2" t="str">
        <f t="shared" si="371"/>
        <v>August</v>
      </c>
      <c r="AK922" s="2" t="str">
        <f t="shared" si="372"/>
        <v>07</v>
      </c>
      <c r="AL922" s="81">
        <f t="shared" si="373"/>
        <v>7.2189004629629627</v>
      </c>
      <c r="AM922" s="81">
        <f>IF(AJ922='1Month'!$A$3,AL922,NA())</f>
        <v>7.2189004629629627</v>
      </c>
    </row>
    <row r="923" spans="1:39">
      <c r="A923" s="76">
        <v>43319</v>
      </c>
      <c r="B923" s="67">
        <v>0.22237268518518519</v>
      </c>
      <c r="C923" s="77">
        <v>43318</v>
      </c>
      <c r="D923" s="67">
        <v>0.93070601851851853</v>
      </c>
      <c r="E923" s="68">
        <v>13.8</v>
      </c>
      <c r="F923" s="68">
        <v>4.9400000000000004</v>
      </c>
      <c r="G923" s="69">
        <v>21.57</v>
      </c>
      <c r="H923" s="69">
        <v>1</v>
      </c>
      <c r="I923" s="69">
        <v>-121.4</v>
      </c>
      <c r="J923" s="69">
        <v>-29.524999999999999</v>
      </c>
      <c r="K923" s="70">
        <v>23.9</v>
      </c>
      <c r="L923" s="4">
        <f t="shared" si="360"/>
        <v>21.46</v>
      </c>
      <c r="M923" s="80">
        <f t="shared" si="357"/>
        <v>43319.222372685188</v>
      </c>
      <c r="N923">
        <f t="shared" si="358"/>
        <v>2458337.5</v>
      </c>
      <c r="O923">
        <f t="shared" si="359"/>
        <v>5.3369444444444447</v>
      </c>
      <c r="P923">
        <f t="shared" si="350"/>
        <v>0.18596851471594797</v>
      </c>
      <c r="Q923">
        <f t="shared" si="351"/>
        <v>458.3829141646379</v>
      </c>
      <c r="R923">
        <f t="shared" si="352"/>
        <v>2.3829141646378957</v>
      </c>
      <c r="S923" s="10">
        <f t="shared" si="361"/>
        <v>18.945718564637897</v>
      </c>
      <c r="T923" s="4">
        <f t="shared" si="363"/>
        <v>21.407999999999998</v>
      </c>
      <c r="U923" s="4">
        <f t="shared" si="364"/>
        <v>7.5200000000001668E-2</v>
      </c>
      <c r="V923" s="4">
        <f t="shared" si="353"/>
        <v>21.46</v>
      </c>
      <c r="W923" s="4">
        <f t="shared" si="354"/>
        <v>21.47</v>
      </c>
      <c r="X923" s="4">
        <f t="shared" si="355"/>
        <v>21.22</v>
      </c>
      <c r="Y923" s="4">
        <f t="shared" si="356"/>
        <v>0.25</v>
      </c>
      <c r="Z923" s="2">
        <f>ROW()</f>
        <v>923</v>
      </c>
      <c r="AA923" t="b">
        <f t="shared" si="365"/>
        <v>0</v>
      </c>
      <c r="AB923" s="4" t="e">
        <f t="shared" si="362"/>
        <v>#N/A</v>
      </c>
      <c r="AC923" s="4" t="e">
        <f t="shared" si="366"/>
        <v>#N/A</v>
      </c>
      <c r="AD923" t="b">
        <f t="shared" si="367"/>
        <v>0</v>
      </c>
      <c r="AE923" s="2">
        <v>2</v>
      </c>
      <c r="AF923" s="4">
        <f t="shared" si="368"/>
        <v>-0.125</v>
      </c>
      <c r="AG923" s="4">
        <f t="shared" si="369"/>
        <v>0.125</v>
      </c>
      <c r="AH923" s="4">
        <f t="shared" si="374"/>
        <v>8.874999999999833E-2</v>
      </c>
      <c r="AI923" s="4" t="e">
        <f t="shared" si="370"/>
        <v>#N/A</v>
      </c>
      <c r="AJ923" s="2" t="str">
        <f t="shared" si="371"/>
        <v>August</v>
      </c>
      <c r="AK923" s="2" t="str">
        <f t="shared" si="372"/>
        <v>07</v>
      </c>
      <c r="AL923" s="81">
        <f t="shared" si="373"/>
        <v>7.222372685185185</v>
      </c>
      <c r="AM923" s="81">
        <f>IF(AJ923='1Month'!$A$3,AL923,NA())</f>
        <v>7.222372685185185</v>
      </c>
    </row>
    <row r="924" spans="1:39">
      <c r="A924" s="76">
        <v>43319</v>
      </c>
      <c r="B924" s="67">
        <v>0.2258449074074074</v>
      </c>
      <c r="C924" s="77">
        <v>43318</v>
      </c>
      <c r="D924" s="67">
        <v>0.93417824074074074</v>
      </c>
      <c r="E924" s="68">
        <v>13.8</v>
      </c>
      <c r="F924" s="68">
        <v>4.9400000000000004</v>
      </c>
      <c r="G924" s="69">
        <v>21.57</v>
      </c>
      <c r="H924" s="69">
        <v>1</v>
      </c>
      <c r="I924" s="69">
        <v>-121.5</v>
      </c>
      <c r="J924" s="69">
        <v>-28.998999999999999</v>
      </c>
      <c r="K924" s="70">
        <v>23.9</v>
      </c>
      <c r="L924" s="4">
        <f t="shared" si="360"/>
        <v>21.46</v>
      </c>
      <c r="M924" s="80">
        <f t="shared" si="357"/>
        <v>43319.225844907407</v>
      </c>
      <c r="N924">
        <f t="shared" si="358"/>
        <v>2458337.5</v>
      </c>
      <c r="O924">
        <f t="shared" si="359"/>
        <v>5.4202777777777778</v>
      </c>
      <c r="P924">
        <f t="shared" si="350"/>
        <v>0.18596851471594797</v>
      </c>
      <c r="Q924">
        <f t="shared" si="351"/>
        <v>458.46647565707957</v>
      </c>
      <c r="R924">
        <f t="shared" si="352"/>
        <v>2.4664756570795703</v>
      </c>
      <c r="S924" s="10">
        <f t="shared" si="361"/>
        <v>19.029280057079571</v>
      </c>
      <c r="T924" s="4">
        <f t="shared" si="363"/>
        <v>21.362000000000002</v>
      </c>
      <c r="U924" s="4">
        <f t="shared" si="364"/>
        <v>0.10559999999999974</v>
      </c>
      <c r="V924" s="4">
        <f t="shared" si="353"/>
        <v>21.445</v>
      </c>
      <c r="W924" s="4">
        <f t="shared" si="354"/>
        <v>21.47</v>
      </c>
      <c r="X924" s="4">
        <f t="shared" si="355"/>
        <v>21.22</v>
      </c>
      <c r="Y924" s="4">
        <f t="shared" si="356"/>
        <v>0.25</v>
      </c>
      <c r="Z924" s="2">
        <f>ROW()</f>
        <v>924</v>
      </c>
      <c r="AA924" t="b">
        <f t="shared" si="365"/>
        <v>0</v>
      </c>
      <c r="AB924" s="4" t="e">
        <f t="shared" si="362"/>
        <v>#N/A</v>
      </c>
      <c r="AC924" s="4" t="e">
        <f t="shared" si="366"/>
        <v>#N/A</v>
      </c>
      <c r="AD924" t="b">
        <f t="shared" si="367"/>
        <v>0</v>
      </c>
      <c r="AE924" s="2">
        <v>2</v>
      </c>
      <c r="AF924" s="4">
        <f t="shared" si="368"/>
        <v>-0.125</v>
      </c>
      <c r="AG924" s="4">
        <f t="shared" si="369"/>
        <v>0.125</v>
      </c>
      <c r="AH924" s="4">
        <f t="shared" si="374"/>
        <v>8.7499999999997094E-2</v>
      </c>
      <c r="AI924" s="4" t="e">
        <f t="shared" si="370"/>
        <v>#N/A</v>
      </c>
      <c r="AJ924" s="2" t="str">
        <f t="shared" si="371"/>
        <v>August</v>
      </c>
      <c r="AK924" s="2" t="str">
        <f t="shared" si="372"/>
        <v>07</v>
      </c>
      <c r="AL924" s="81">
        <f t="shared" si="373"/>
        <v>7.2258449074074074</v>
      </c>
      <c r="AM924" s="81">
        <f>IF(AJ924='1Month'!$A$3,AL924,NA())</f>
        <v>7.2258449074074074</v>
      </c>
    </row>
    <row r="925" spans="1:39">
      <c r="A925" s="76">
        <v>43319</v>
      </c>
      <c r="B925" s="67">
        <v>0.22930555555555554</v>
      </c>
      <c r="C925" s="77">
        <v>43318</v>
      </c>
      <c r="D925" s="67">
        <v>0.93763888888888891</v>
      </c>
      <c r="E925" s="68">
        <v>13.8</v>
      </c>
      <c r="F925" s="68">
        <v>4.9400000000000004</v>
      </c>
      <c r="G925" s="69">
        <v>21.54</v>
      </c>
      <c r="H925" s="69">
        <v>1</v>
      </c>
      <c r="I925" s="69">
        <v>-121.5</v>
      </c>
      <c r="J925" s="69">
        <v>-28.457000000000001</v>
      </c>
      <c r="K925" s="70">
        <v>23.9</v>
      </c>
      <c r="L925" s="4">
        <f t="shared" si="360"/>
        <v>21.43</v>
      </c>
      <c r="M925" s="80">
        <f t="shared" si="357"/>
        <v>43319.229305555556</v>
      </c>
      <c r="N925">
        <f t="shared" si="358"/>
        <v>2458337.5</v>
      </c>
      <c r="O925">
        <f t="shared" si="359"/>
        <v>5.503333333333333</v>
      </c>
      <c r="P925">
        <f t="shared" si="350"/>
        <v>0.18596851471594797</v>
      </c>
      <c r="Q925">
        <f t="shared" si="351"/>
        <v>458.54975861121306</v>
      </c>
      <c r="R925">
        <f t="shared" si="352"/>
        <v>2.5497586112130648</v>
      </c>
      <c r="S925" s="10">
        <f t="shared" si="361"/>
        <v>19.112563011213066</v>
      </c>
      <c r="T925" s="4">
        <f t="shared" si="363"/>
        <v>21.32</v>
      </c>
      <c r="U925" s="4">
        <f t="shared" si="364"/>
        <v>0.1</v>
      </c>
      <c r="V925" s="4">
        <f t="shared" si="353"/>
        <v>21.34</v>
      </c>
      <c r="W925" s="4">
        <f t="shared" si="354"/>
        <v>21.46</v>
      </c>
      <c r="X925" s="4">
        <f t="shared" si="355"/>
        <v>21.22</v>
      </c>
      <c r="Y925" s="4">
        <f t="shared" si="356"/>
        <v>0.24000000000000199</v>
      </c>
      <c r="Z925" s="2">
        <f>ROW()</f>
        <v>925</v>
      </c>
      <c r="AA925" t="b">
        <f t="shared" si="365"/>
        <v>0</v>
      </c>
      <c r="AB925" s="4" t="e">
        <f t="shared" si="362"/>
        <v>#N/A</v>
      </c>
      <c r="AC925" s="4" t="e">
        <f t="shared" si="366"/>
        <v>#N/A</v>
      </c>
      <c r="AD925" t="b">
        <f t="shared" si="367"/>
        <v>0</v>
      </c>
      <c r="AE925" s="2">
        <v>2</v>
      </c>
      <c r="AF925" s="4">
        <f t="shared" si="368"/>
        <v>-0.12000000000000099</v>
      </c>
      <c r="AG925" s="4">
        <f t="shared" si="369"/>
        <v>0.12000000000000099</v>
      </c>
      <c r="AH925" s="4">
        <f t="shared" si="374"/>
        <v>8.7083333333333776E-2</v>
      </c>
      <c r="AI925" s="4" t="e">
        <f t="shared" si="370"/>
        <v>#N/A</v>
      </c>
      <c r="AJ925" s="2" t="str">
        <f t="shared" si="371"/>
        <v>August</v>
      </c>
      <c r="AK925" s="2" t="str">
        <f t="shared" si="372"/>
        <v>07</v>
      </c>
      <c r="AL925" s="81">
        <f t="shared" si="373"/>
        <v>7.2293055555555554</v>
      </c>
      <c r="AM925" s="81">
        <f>IF(AJ925='1Month'!$A$3,AL925,NA())</f>
        <v>7.2293055555555554</v>
      </c>
    </row>
    <row r="926" spans="1:39">
      <c r="A926" s="76">
        <v>43319</v>
      </c>
      <c r="B926" s="67">
        <v>0.23275462962962964</v>
      </c>
      <c r="C926" s="77">
        <v>43318</v>
      </c>
      <c r="D926" s="67">
        <v>0.94108796296296304</v>
      </c>
      <c r="E926" s="68">
        <v>13.8</v>
      </c>
      <c r="F926" s="68">
        <v>4.9400000000000004</v>
      </c>
      <c r="G926" s="69">
        <v>21.33</v>
      </c>
      <c r="H926" s="69">
        <v>1</v>
      </c>
      <c r="I926" s="69">
        <v>-121.6</v>
      </c>
      <c r="J926" s="69">
        <v>-27.902000000000001</v>
      </c>
      <c r="K926" s="70">
        <v>23.8</v>
      </c>
      <c r="L926" s="4">
        <f t="shared" si="360"/>
        <v>21.22</v>
      </c>
      <c r="M926" s="80">
        <f t="shared" si="357"/>
        <v>43319.232754629629</v>
      </c>
      <c r="N926">
        <f t="shared" si="358"/>
        <v>2458337.5</v>
      </c>
      <c r="O926">
        <f t="shared" si="359"/>
        <v>5.5861111111111112</v>
      </c>
      <c r="P926">
        <f t="shared" si="350"/>
        <v>0.18596851471594797</v>
      </c>
      <c r="Q926">
        <f t="shared" si="351"/>
        <v>458.63276302703844</v>
      </c>
      <c r="R926">
        <f t="shared" si="352"/>
        <v>2.6327630270384361</v>
      </c>
      <c r="S926" s="10">
        <f t="shared" si="361"/>
        <v>19.195567427038437</v>
      </c>
      <c r="T926" s="4">
        <f t="shared" si="363"/>
        <v>21.321999999999999</v>
      </c>
      <c r="U926" s="4">
        <f t="shared" si="364"/>
        <v>0.10239999999999938</v>
      </c>
      <c r="V926" s="4">
        <f t="shared" si="353"/>
        <v>21.34</v>
      </c>
      <c r="W926" s="4">
        <f t="shared" si="354"/>
        <v>21.47</v>
      </c>
      <c r="X926" s="4">
        <f t="shared" si="355"/>
        <v>21.22</v>
      </c>
      <c r="Y926" s="4">
        <f t="shared" si="356"/>
        <v>0.25</v>
      </c>
      <c r="Z926" s="2">
        <f>ROW()</f>
        <v>926</v>
      </c>
      <c r="AA926" t="b">
        <f t="shared" si="365"/>
        <v>0</v>
      </c>
      <c r="AB926" s="4" t="e">
        <f t="shared" si="362"/>
        <v>#N/A</v>
      </c>
      <c r="AC926" s="4" t="e">
        <f t="shared" si="366"/>
        <v>#N/A</v>
      </c>
      <c r="AD926" t="b">
        <f t="shared" si="367"/>
        <v>0</v>
      </c>
      <c r="AE926" s="2">
        <v>2</v>
      </c>
      <c r="AF926" s="4">
        <f t="shared" si="368"/>
        <v>-0.125</v>
      </c>
      <c r="AG926" s="4">
        <f t="shared" si="369"/>
        <v>0.125</v>
      </c>
      <c r="AH926" s="4">
        <f t="shared" si="374"/>
        <v>8.7083333333333776E-2</v>
      </c>
      <c r="AI926" s="4" t="e">
        <f t="shared" si="370"/>
        <v>#N/A</v>
      </c>
      <c r="AJ926" s="2" t="str">
        <f t="shared" si="371"/>
        <v>August</v>
      </c>
      <c r="AK926" s="2" t="str">
        <f t="shared" si="372"/>
        <v>07</v>
      </c>
      <c r="AL926" s="81">
        <f t="shared" si="373"/>
        <v>7.2327546296296292</v>
      </c>
      <c r="AM926" s="81">
        <f>IF(AJ926='1Month'!$A$3,AL926,NA())</f>
        <v>7.2327546296296292</v>
      </c>
    </row>
    <row r="927" spans="1:39">
      <c r="A927" s="76">
        <v>43319</v>
      </c>
      <c r="B927" s="67">
        <v>0.23622685185185185</v>
      </c>
      <c r="C927" s="77">
        <v>43318</v>
      </c>
      <c r="D927" s="67">
        <v>0.94456018518518514</v>
      </c>
      <c r="E927" s="68">
        <v>13.5</v>
      </c>
      <c r="F927" s="68">
        <v>4.9400000000000004</v>
      </c>
      <c r="G927" s="69">
        <v>21.35</v>
      </c>
      <c r="H927" s="69">
        <v>1</v>
      </c>
      <c r="I927" s="69">
        <v>-121.6</v>
      </c>
      <c r="J927" s="69">
        <v>-27.327000000000002</v>
      </c>
      <c r="K927" s="70">
        <v>23.8</v>
      </c>
      <c r="L927" s="4">
        <f t="shared" si="360"/>
        <v>21.240000000000002</v>
      </c>
      <c r="M927" s="80">
        <f t="shared" si="357"/>
        <v>43319.236226851855</v>
      </c>
      <c r="N927">
        <f t="shared" si="358"/>
        <v>2458337.5</v>
      </c>
      <c r="O927">
        <f t="shared" si="359"/>
        <v>5.6694444444444443</v>
      </c>
      <c r="P927">
        <f t="shared" si="350"/>
        <v>0.18596851471594797</v>
      </c>
      <c r="Q927">
        <f t="shared" si="351"/>
        <v>458.71632451948011</v>
      </c>
      <c r="R927">
        <f t="shared" si="352"/>
        <v>2.7163245194801107</v>
      </c>
      <c r="S927" s="10">
        <f t="shared" si="361"/>
        <v>19.279128919480112</v>
      </c>
      <c r="T927" s="4">
        <f t="shared" si="363"/>
        <v>21.332000000000001</v>
      </c>
      <c r="U927" s="4">
        <f t="shared" si="364"/>
        <v>0.11439999999999984</v>
      </c>
      <c r="V927" s="4">
        <f t="shared" si="353"/>
        <v>21.34</v>
      </c>
      <c r="W927" s="4">
        <f t="shared" si="354"/>
        <v>21.48</v>
      </c>
      <c r="X927" s="4">
        <f t="shared" si="355"/>
        <v>21.22</v>
      </c>
      <c r="Y927" s="4">
        <f t="shared" si="356"/>
        <v>0.26000000000000156</v>
      </c>
      <c r="Z927" s="2">
        <f>ROW()</f>
        <v>927</v>
      </c>
      <c r="AA927" t="b">
        <f t="shared" si="365"/>
        <v>0</v>
      </c>
      <c r="AB927" s="4" t="e">
        <f t="shared" si="362"/>
        <v>#N/A</v>
      </c>
      <c r="AC927" s="4" t="e">
        <f t="shared" si="366"/>
        <v>#N/A</v>
      </c>
      <c r="AD927" t="b">
        <f t="shared" si="367"/>
        <v>0</v>
      </c>
      <c r="AE927" s="2">
        <v>2</v>
      </c>
      <c r="AF927" s="4">
        <f t="shared" si="368"/>
        <v>-0.13000000000000078</v>
      </c>
      <c r="AG927" s="4">
        <f t="shared" si="369"/>
        <v>0.13000000000000078</v>
      </c>
      <c r="AH927" s="4">
        <f t="shared" si="374"/>
        <v>8.8333333333331446E-2</v>
      </c>
      <c r="AI927" s="4" t="e">
        <f t="shared" si="370"/>
        <v>#N/A</v>
      </c>
      <c r="AJ927" s="2" t="str">
        <f t="shared" si="371"/>
        <v>August</v>
      </c>
      <c r="AK927" s="2" t="str">
        <f t="shared" si="372"/>
        <v>07</v>
      </c>
      <c r="AL927" s="81">
        <f t="shared" si="373"/>
        <v>7.2362268518518515</v>
      </c>
      <c r="AM927" s="81">
        <f>IF(AJ927='1Month'!$A$3,AL927,NA())</f>
        <v>7.2362268518518515</v>
      </c>
    </row>
    <row r="928" spans="1:39">
      <c r="A928" s="76">
        <v>43319</v>
      </c>
      <c r="B928" s="67">
        <v>0.23969907407407409</v>
      </c>
      <c r="C928" s="77">
        <v>43318</v>
      </c>
      <c r="D928" s="67">
        <v>0.94803240740740735</v>
      </c>
      <c r="E928" s="68">
        <v>13.5</v>
      </c>
      <c r="F928" s="68">
        <v>4.9400000000000004</v>
      </c>
      <c r="G928" s="69">
        <v>21.36</v>
      </c>
      <c r="H928" s="69">
        <v>1</v>
      </c>
      <c r="I928" s="69">
        <v>-121.7</v>
      </c>
      <c r="J928" s="69">
        <v>-26.738</v>
      </c>
      <c r="K928" s="70">
        <v>23.8</v>
      </c>
      <c r="L928" s="4">
        <f t="shared" si="360"/>
        <v>21.25</v>
      </c>
      <c r="M928" s="80">
        <f t="shared" si="357"/>
        <v>43319.239699074074</v>
      </c>
      <c r="N928">
        <f t="shared" si="358"/>
        <v>2458337.5</v>
      </c>
      <c r="O928">
        <f t="shared" si="359"/>
        <v>5.7527777777777782</v>
      </c>
      <c r="P928">
        <f t="shared" si="350"/>
        <v>0.18596851471594797</v>
      </c>
      <c r="Q928">
        <f t="shared" si="351"/>
        <v>458.79988601192179</v>
      </c>
      <c r="R928">
        <f t="shared" si="352"/>
        <v>2.7998860119217852</v>
      </c>
      <c r="S928" s="10">
        <f t="shared" si="361"/>
        <v>19.362690411921786</v>
      </c>
      <c r="T928" s="4">
        <f t="shared" si="363"/>
        <v>21.386000000000003</v>
      </c>
      <c r="U928" s="4">
        <f t="shared" si="364"/>
        <v>0.1127999999999993</v>
      </c>
      <c r="V928" s="4">
        <f t="shared" si="353"/>
        <v>21.36</v>
      </c>
      <c r="W928" s="4">
        <f t="shared" si="354"/>
        <v>21.490000000000002</v>
      </c>
      <c r="X928" s="4">
        <f t="shared" si="355"/>
        <v>21.22</v>
      </c>
      <c r="Y928" s="4">
        <f t="shared" si="356"/>
        <v>0.27000000000000313</v>
      </c>
      <c r="Z928" s="2">
        <f>ROW()</f>
        <v>928</v>
      </c>
      <c r="AA928" t="b">
        <f t="shared" si="365"/>
        <v>0</v>
      </c>
      <c r="AB928" s="4" t="e">
        <f t="shared" si="362"/>
        <v>#N/A</v>
      </c>
      <c r="AC928" s="4" t="e">
        <f t="shared" si="366"/>
        <v>#N/A</v>
      </c>
      <c r="AD928" t="b">
        <f t="shared" si="367"/>
        <v>0</v>
      </c>
      <c r="AE928" s="2">
        <v>2</v>
      </c>
      <c r="AF928" s="4">
        <f t="shared" si="368"/>
        <v>-0.13500000000000156</v>
      </c>
      <c r="AG928" s="4">
        <f t="shared" si="369"/>
        <v>0.13500000000000156</v>
      </c>
      <c r="AH928" s="4">
        <f t="shared" si="374"/>
        <v>8.9583333333332682E-2</v>
      </c>
      <c r="AI928" s="4" t="e">
        <f t="shared" si="370"/>
        <v>#N/A</v>
      </c>
      <c r="AJ928" s="2" t="str">
        <f t="shared" si="371"/>
        <v>August</v>
      </c>
      <c r="AK928" s="2" t="str">
        <f t="shared" si="372"/>
        <v>07</v>
      </c>
      <c r="AL928" s="81">
        <f t="shared" si="373"/>
        <v>7.2396990740740739</v>
      </c>
      <c r="AM928" s="81">
        <f>IF(AJ928='1Month'!$A$3,AL928,NA())</f>
        <v>7.2396990740740739</v>
      </c>
    </row>
    <row r="929" spans="1:39">
      <c r="A929" s="76">
        <v>43319</v>
      </c>
      <c r="B929" s="67">
        <v>0.24320601851851853</v>
      </c>
      <c r="C929" s="77">
        <v>43318</v>
      </c>
      <c r="D929" s="67">
        <v>0.9515393518518519</v>
      </c>
      <c r="E929" s="68">
        <v>13.5</v>
      </c>
      <c r="F929" s="68">
        <v>4.9400000000000004</v>
      </c>
      <c r="G929" s="69">
        <v>21.58</v>
      </c>
      <c r="H929" s="69">
        <v>1</v>
      </c>
      <c r="I929" s="69">
        <v>-121.7</v>
      </c>
      <c r="J929" s="69">
        <v>-26.126999999999999</v>
      </c>
      <c r="K929" s="70">
        <v>23.7</v>
      </c>
      <c r="L929" s="4">
        <f t="shared" si="360"/>
        <v>21.47</v>
      </c>
      <c r="M929" s="80">
        <f t="shared" si="357"/>
        <v>43319.243206018517</v>
      </c>
      <c r="N929">
        <f t="shared" si="358"/>
        <v>2458337.5</v>
      </c>
      <c r="O929">
        <f t="shared" si="359"/>
        <v>5.8369444444444447</v>
      </c>
      <c r="P929">
        <f t="shared" si="350"/>
        <v>0.18596851471594797</v>
      </c>
      <c r="Q929">
        <f t="shared" si="351"/>
        <v>458.88428311928789</v>
      </c>
      <c r="R929">
        <f t="shared" si="352"/>
        <v>2.8842831192878862</v>
      </c>
      <c r="S929" s="10">
        <f t="shared" si="361"/>
        <v>19.447087519287887</v>
      </c>
      <c r="T929" s="4">
        <f t="shared" si="363"/>
        <v>21.436</v>
      </c>
      <c r="U929" s="4">
        <f t="shared" si="364"/>
        <v>7.4400000000000688E-2</v>
      </c>
      <c r="V929" s="4">
        <f t="shared" si="353"/>
        <v>21.475000000000001</v>
      </c>
      <c r="W929" s="4">
        <f t="shared" si="354"/>
        <v>21.490000000000002</v>
      </c>
      <c r="X929" s="4">
        <f t="shared" si="355"/>
        <v>21.240000000000002</v>
      </c>
      <c r="Y929" s="4">
        <f t="shared" si="356"/>
        <v>0.25</v>
      </c>
      <c r="Z929" s="2">
        <f>ROW()</f>
        <v>929</v>
      </c>
      <c r="AA929" t="b">
        <f t="shared" si="365"/>
        <v>0</v>
      </c>
      <c r="AB929" s="4" t="e">
        <f t="shared" si="362"/>
        <v>#N/A</v>
      </c>
      <c r="AC929" s="4" t="e">
        <f t="shared" si="366"/>
        <v>#N/A</v>
      </c>
      <c r="AD929" t="b">
        <f t="shared" si="367"/>
        <v>0</v>
      </c>
      <c r="AE929" s="2">
        <v>2</v>
      </c>
      <c r="AF929" s="4">
        <f t="shared" si="368"/>
        <v>-0.125</v>
      </c>
      <c r="AG929" s="4">
        <f t="shared" si="369"/>
        <v>0.125</v>
      </c>
      <c r="AH929" s="4">
        <f t="shared" si="374"/>
        <v>9.1666666666666188E-2</v>
      </c>
      <c r="AI929" s="4" t="e">
        <f t="shared" si="370"/>
        <v>#N/A</v>
      </c>
      <c r="AJ929" s="2" t="str">
        <f t="shared" si="371"/>
        <v>August</v>
      </c>
      <c r="AK929" s="2" t="str">
        <f t="shared" si="372"/>
        <v>07</v>
      </c>
      <c r="AL929" s="81">
        <f t="shared" si="373"/>
        <v>7.243206018518519</v>
      </c>
      <c r="AM929" s="81">
        <f>IF(AJ929='1Month'!$A$3,AL929,NA())</f>
        <v>7.243206018518519</v>
      </c>
    </row>
    <row r="930" spans="1:39">
      <c r="A930" s="76">
        <v>43319</v>
      </c>
      <c r="B930" s="67">
        <v>0.24667824074074074</v>
      </c>
      <c r="C930" s="77">
        <v>43318</v>
      </c>
      <c r="D930" s="67">
        <v>0.955011574074074</v>
      </c>
      <c r="E930" s="68">
        <v>13.5</v>
      </c>
      <c r="F930" s="68">
        <v>4.9400000000000004</v>
      </c>
      <c r="G930" s="69">
        <v>21.59</v>
      </c>
      <c r="H930" s="69">
        <v>1</v>
      </c>
      <c r="I930" s="69">
        <v>-121.7</v>
      </c>
      <c r="J930" s="69">
        <v>-25.507999999999999</v>
      </c>
      <c r="K930" s="70">
        <v>23.7</v>
      </c>
      <c r="L930" s="4">
        <f t="shared" si="360"/>
        <v>21.48</v>
      </c>
      <c r="M930" s="80">
        <f t="shared" si="357"/>
        <v>43319.246678240743</v>
      </c>
      <c r="N930">
        <f t="shared" si="358"/>
        <v>2458337.5</v>
      </c>
      <c r="O930">
        <f t="shared" si="359"/>
        <v>5.9202777777777778</v>
      </c>
      <c r="P930">
        <f t="shared" si="350"/>
        <v>0.18596851471594797</v>
      </c>
      <c r="Q930">
        <f t="shared" si="351"/>
        <v>458.96784461172956</v>
      </c>
      <c r="R930">
        <f t="shared" si="352"/>
        <v>2.9678446117295607</v>
      </c>
      <c r="S930" s="10">
        <f t="shared" si="361"/>
        <v>19.530649011729562</v>
      </c>
      <c r="T930" s="4">
        <f t="shared" si="363"/>
        <v>21.486000000000001</v>
      </c>
      <c r="U930" s="4">
        <f t="shared" si="364"/>
        <v>8.8000000000008072E-3</v>
      </c>
      <c r="V930" s="4">
        <f t="shared" si="353"/>
        <v>21.484999999999999</v>
      </c>
      <c r="W930" s="4">
        <f t="shared" si="354"/>
        <v>21.5</v>
      </c>
      <c r="X930" s="4">
        <f t="shared" si="355"/>
        <v>21.25</v>
      </c>
      <c r="Y930" s="4">
        <f t="shared" si="356"/>
        <v>0.25</v>
      </c>
      <c r="Z930" s="2">
        <f>ROW()</f>
        <v>930</v>
      </c>
      <c r="AA930" t="b">
        <f t="shared" si="365"/>
        <v>0</v>
      </c>
      <c r="AB930" s="4" t="e">
        <f t="shared" si="362"/>
        <v>#N/A</v>
      </c>
      <c r="AC930" s="4" t="e">
        <f t="shared" si="366"/>
        <v>#N/A</v>
      </c>
      <c r="AD930" t="b">
        <f t="shared" si="367"/>
        <v>0</v>
      </c>
      <c r="AE930" s="2">
        <v>2</v>
      </c>
      <c r="AF930" s="4">
        <f t="shared" si="368"/>
        <v>-0.125</v>
      </c>
      <c r="AG930" s="4">
        <f t="shared" si="369"/>
        <v>0.125</v>
      </c>
      <c r="AH930" s="4">
        <f t="shared" si="374"/>
        <v>9.3749999999999709E-2</v>
      </c>
      <c r="AI930" s="4" t="e">
        <f t="shared" si="370"/>
        <v>#N/A</v>
      </c>
      <c r="AJ930" s="2" t="str">
        <f t="shared" si="371"/>
        <v>August</v>
      </c>
      <c r="AK930" s="2" t="str">
        <f t="shared" si="372"/>
        <v>07</v>
      </c>
      <c r="AL930" s="81">
        <f t="shared" si="373"/>
        <v>7.2466782407407404</v>
      </c>
      <c r="AM930" s="81">
        <f>IF(AJ930='1Month'!$A$3,AL930,NA())</f>
        <v>7.2466782407407404</v>
      </c>
    </row>
    <row r="931" spans="1:39">
      <c r="A931" s="76">
        <v>43319</v>
      </c>
      <c r="B931" s="67">
        <v>0.25015046296296295</v>
      </c>
      <c r="C931" s="77">
        <v>43318</v>
      </c>
      <c r="D931" s="67">
        <v>0.95848379629629632</v>
      </c>
      <c r="E931" s="68">
        <v>13.2</v>
      </c>
      <c r="F931" s="68">
        <v>4.9400000000000004</v>
      </c>
      <c r="G931" s="69">
        <v>21.6</v>
      </c>
      <c r="H931" s="69">
        <v>1</v>
      </c>
      <c r="I931" s="69">
        <v>-121.8</v>
      </c>
      <c r="J931" s="69">
        <v>-24.875</v>
      </c>
      <c r="K931" s="70">
        <v>23.7</v>
      </c>
      <c r="L931" s="4">
        <f t="shared" si="360"/>
        <v>21.490000000000002</v>
      </c>
      <c r="M931" s="80">
        <f t="shared" si="357"/>
        <v>43319.250150462962</v>
      </c>
      <c r="N931">
        <f t="shared" si="358"/>
        <v>2458337.5</v>
      </c>
      <c r="O931">
        <f t="shared" si="359"/>
        <v>6.0036111111111108</v>
      </c>
      <c r="P931">
        <f t="shared" si="350"/>
        <v>0.18596851471594797</v>
      </c>
      <c r="Q931">
        <f t="shared" si="351"/>
        <v>459.05140610417124</v>
      </c>
      <c r="R931">
        <f t="shared" si="352"/>
        <v>3.0514061041712353</v>
      </c>
      <c r="S931" s="10">
        <f t="shared" si="361"/>
        <v>19.614210504171236</v>
      </c>
      <c r="T931" s="4">
        <f t="shared" si="363"/>
        <v>21.492000000000001</v>
      </c>
      <c r="U931" s="4">
        <f t="shared" si="364"/>
        <v>6.3999999999992951E-3</v>
      </c>
      <c r="V931" s="4">
        <f t="shared" si="353"/>
        <v>21.490000000000002</v>
      </c>
      <c r="W931" s="4">
        <f t="shared" si="354"/>
        <v>21.5</v>
      </c>
      <c r="X931" s="4">
        <f t="shared" si="355"/>
        <v>21.47</v>
      </c>
      <c r="Y931" s="4">
        <f t="shared" si="356"/>
        <v>3.0000000000001137E-2</v>
      </c>
      <c r="Z931" s="2">
        <f>ROW()</f>
        <v>931</v>
      </c>
      <c r="AA931" t="b">
        <f t="shared" si="365"/>
        <v>0</v>
      </c>
      <c r="AB931" s="4" t="e">
        <f t="shared" si="362"/>
        <v>#N/A</v>
      </c>
      <c r="AC931" s="4" t="e">
        <f t="shared" si="366"/>
        <v>#N/A</v>
      </c>
      <c r="AD931" t="b">
        <f t="shared" si="367"/>
        <v>0</v>
      </c>
      <c r="AE931" s="2">
        <v>2</v>
      </c>
      <c r="AF931" s="4">
        <f t="shared" si="368"/>
        <v>-1.5000000000000568E-2</v>
      </c>
      <c r="AG931" s="4">
        <f t="shared" si="369"/>
        <v>1.5000000000000568E-2</v>
      </c>
      <c r="AH931" s="4">
        <f t="shared" si="374"/>
        <v>9.7083333333332675E-2</v>
      </c>
      <c r="AI931" s="4" t="e">
        <f t="shared" si="370"/>
        <v>#N/A</v>
      </c>
      <c r="AJ931" s="2" t="str">
        <f t="shared" si="371"/>
        <v>August</v>
      </c>
      <c r="AK931" s="2" t="str">
        <f t="shared" si="372"/>
        <v>07</v>
      </c>
      <c r="AL931" s="81">
        <f t="shared" si="373"/>
        <v>7.2501504629629627</v>
      </c>
      <c r="AM931" s="81">
        <f>IF(AJ931='1Month'!$A$3,AL931,NA())</f>
        <v>7.2501504629629627</v>
      </c>
    </row>
    <row r="932" spans="1:39">
      <c r="A932" s="76">
        <v>43319</v>
      </c>
      <c r="B932" s="67">
        <v>0.25362268518518521</v>
      </c>
      <c r="C932" s="77">
        <v>43318</v>
      </c>
      <c r="D932" s="67">
        <v>0.96195601851851853</v>
      </c>
      <c r="E932" s="68">
        <v>13.2</v>
      </c>
      <c r="F932" s="68">
        <v>4.9400000000000004</v>
      </c>
      <c r="G932" s="69">
        <v>21.6</v>
      </c>
      <c r="H932" s="69">
        <v>1</v>
      </c>
      <c r="I932" s="69">
        <v>-121.8</v>
      </c>
      <c r="J932" s="69">
        <v>-24.228999999999999</v>
      </c>
      <c r="K932" s="70">
        <v>23.6</v>
      </c>
      <c r="L932" s="4">
        <f t="shared" si="360"/>
        <v>21.490000000000002</v>
      </c>
      <c r="M932" s="80">
        <f t="shared" si="357"/>
        <v>43319.253622685188</v>
      </c>
      <c r="N932">
        <f t="shared" si="358"/>
        <v>2458337.5</v>
      </c>
      <c r="O932">
        <f t="shared" si="359"/>
        <v>6.0869444444444447</v>
      </c>
      <c r="P932">
        <f t="shared" si="350"/>
        <v>0.18596851471594797</v>
      </c>
      <c r="Q932">
        <f t="shared" si="351"/>
        <v>459.13496759661285</v>
      </c>
      <c r="R932">
        <f t="shared" si="352"/>
        <v>3.134967596612853</v>
      </c>
      <c r="S932" s="10">
        <f t="shared" si="361"/>
        <v>19.697771996612854</v>
      </c>
      <c r="T932" s="4">
        <f t="shared" si="363"/>
        <v>21.498000000000001</v>
      </c>
      <c r="U932" s="4">
        <f t="shared" si="364"/>
        <v>6.3999999999992951E-3</v>
      </c>
      <c r="V932" s="4">
        <f t="shared" si="353"/>
        <v>21.495000000000001</v>
      </c>
      <c r="W932" s="4">
        <f t="shared" si="354"/>
        <v>21.51</v>
      </c>
      <c r="X932" s="4">
        <f t="shared" si="355"/>
        <v>21.48</v>
      </c>
      <c r="Y932" s="4">
        <f t="shared" si="356"/>
        <v>3.0000000000001137E-2</v>
      </c>
      <c r="Z932" s="2">
        <f>ROW()</f>
        <v>932</v>
      </c>
      <c r="AA932" t="b">
        <f t="shared" si="365"/>
        <v>0</v>
      </c>
      <c r="AB932" s="4" t="e">
        <f t="shared" si="362"/>
        <v>#N/A</v>
      </c>
      <c r="AC932" s="4" t="e">
        <f t="shared" si="366"/>
        <v>#N/A</v>
      </c>
      <c r="AD932" t="b">
        <f t="shared" si="367"/>
        <v>0</v>
      </c>
      <c r="AE932" s="2">
        <v>2</v>
      </c>
      <c r="AF932" s="4">
        <f t="shared" si="368"/>
        <v>-1.5000000000000568E-2</v>
      </c>
      <c r="AG932" s="4">
        <f t="shared" si="369"/>
        <v>1.5000000000000568E-2</v>
      </c>
      <c r="AH932" s="4">
        <f t="shared" si="374"/>
        <v>7.0000000000001769E-2</v>
      </c>
      <c r="AI932" s="4" t="e">
        <f t="shared" si="370"/>
        <v>#N/A</v>
      </c>
      <c r="AJ932" s="2" t="str">
        <f t="shared" si="371"/>
        <v>August</v>
      </c>
      <c r="AK932" s="2" t="str">
        <f t="shared" si="372"/>
        <v>07</v>
      </c>
      <c r="AL932" s="81">
        <f t="shared" si="373"/>
        <v>7.253622685185185</v>
      </c>
      <c r="AM932" s="81">
        <f>IF(AJ932='1Month'!$A$3,AL932,NA())</f>
        <v>7.253622685185185</v>
      </c>
    </row>
    <row r="933" spans="1:39">
      <c r="A933" s="76">
        <v>43319</v>
      </c>
      <c r="B933" s="67">
        <v>0.25709490740740742</v>
      </c>
      <c r="C933" s="77">
        <v>43318</v>
      </c>
      <c r="D933" s="67">
        <v>0.96542824074074074</v>
      </c>
      <c r="E933" s="68">
        <v>13.2</v>
      </c>
      <c r="F933" s="68">
        <v>4.9400000000000004</v>
      </c>
      <c r="G933" s="69">
        <v>21.61</v>
      </c>
      <c r="H933" s="69">
        <v>1</v>
      </c>
      <c r="I933" s="69">
        <v>-121.9</v>
      </c>
      <c r="J933" s="69">
        <v>-23.568999999999999</v>
      </c>
      <c r="K933" s="70">
        <v>23.6</v>
      </c>
      <c r="L933" s="4">
        <f t="shared" si="360"/>
        <v>21.5</v>
      </c>
      <c r="M933" s="80">
        <f t="shared" si="357"/>
        <v>43319.257094907407</v>
      </c>
      <c r="N933">
        <f t="shared" si="358"/>
        <v>2458337.5</v>
      </c>
      <c r="O933">
        <f t="shared" si="359"/>
        <v>6.1702777777777786</v>
      </c>
      <c r="P933">
        <f t="shared" si="350"/>
        <v>0.18596851471594797</v>
      </c>
      <c r="Q933">
        <f t="shared" si="351"/>
        <v>459.21852908905453</v>
      </c>
      <c r="R933">
        <f t="shared" si="352"/>
        <v>3.2185290890545275</v>
      </c>
      <c r="S933" s="10">
        <f t="shared" si="361"/>
        <v>19.781333489054528</v>
      </c>
      <c r="T933" s="4">
        <f t="shared" si="363"/>
        <v>21.502000000000002</v>
      </c>
      <c r="U933" s="4">
        <f t="shared" si="364"/>
        <v>6.4000000000007159E-3</v>
      </c>
      <c r="V933" s="4">
        <f t="shared" si="353"/>
        <v>21.5</v>
      </c>
      <c r="W933" s="4">
        <f t="shared" si="354"/>
        <v>21.51</v>
      </c>
      <c r="X933" s="4">
        <f t="shared" si="355"/>
        <v>21.490000000000002</v>
      </c>
      <c r="Y933" s="4">
        <f t="shared" si="356"/>
        <v>1.9999999999999574E-2</v>
      </c>
      <c r="Z933" s="2">
        <f>ROW()</f>
        <v>933</v>
      </c>
      <c r="AA933" t="b">
        <f t="shared" si="365"/>
        <v>0</v>
      </c>
      <c r="AB933" s="4" t="e">
        <f t="shared" si="362"/>
        <v>#N/A</v>
      </c>
      <c r="AC933" s="4" t="e">
        <f t="shared" si="366"/>
        <v>#N/A</v>
      </c>
      <c r="AD933" t="b">
        <f t="shared" si="367"/>
        <v>0</v>
      </c>
      <c r="AE933" s="2">
        <v>2</v>
      </c>
      <c r="AF933" s="4">
        <f t="shared" si="368"/>
        <v>-9.9999999999997868E-3</v>
      </c>
      <c r="AG933" s="4">
        <f t="shared" si="369"/>
        <v>9.9999999999997868E-3</v>
      </c>
      <c r="AH933" s="4">
        <f t="shared" si="374"/>
        <v>3.9722222222222513E-2</v>
      </c>
      <c r="AI933" s="4" t="e">
        <f t="shared" si="370"/>
        <v>#N/A</v>
      </c>
      <c r="AJ933" s="2" t="str">
        <f t="shared" si="371"/>
        <v>August</v>
      </c>
      <c r="AK933" s="2" t="str">
        <f t="shared" si="372"/>
        <v>07</v>
      </c>
      <c r="AL933" s="81">
        <f t="shared" si="373"/>
        <v>7.2570949074074074</v>
      </c>
      <c r="AM933" s="81">
        <f>IF(AJ933='1Month'!$A$3,AL933,NA())</f>
        <v>7.2570949074074074</v>
      </c>
    </row>
    <row r="934" spans="1:39">
      <c r="A934" s="76">
        <v>43319</v>
      </c>
      <c r="B934" s="67">
        <v>0.26056712962962963</v>
      </c>
      <c r="C934" s="77">
        <v>43318</v>
      </c>
      <c r="D934" s="67">
        <v>0.96890046296296306</v>
      </c>
      <c r="E934" s="68">
        <v>12.8</v>
      </c>
      <c r="F934" s="68">
        <v>4.9400000000000004</v>
      </c>
      <c r="G934" s="69">
        <v>21.61</v>
      </c>
      <c r="H934" s="69">
        <v>1</v>
      </c>
      <c r="I934" s="69">
        <v>-121.9</v>
      </c>
      <c r="J934" s="69">
        <v>-22.896999999999998</v>
      </c>
      <c r="K934" s="70">
        <v>23.6</v>
      </c>
      <c r="L934" s="4">
        <f t="shared" si="360"/>
        <v>21.5</v>
      </c>
      <c r="M934" s="80">
        <f t="shared" si="357"/>
        <v>43319.260567129626</v>
      </c>
      <c r="N934">
        <f t="shared" si="358"/>
        <v>2458337.5</v>
      </c>
      <c r="O934">
        <f t="shared" si="359"/>
        <v>6.2536111111111108</v>
      </c>
      <c r="P934">
        <f t="shared" si="350"/>
        <v>0.18596851471594797</v>
      </c>
      <c r="Q934">
        <f t="shared" si="351"/>
        <v>459.3020905814962</v>
      </c>
      <c r="R934">
        <f t="shared" si="352"/>
        <v>3.302090581496202</v>
      </c>
      <c r="S934" s="10">
        <f t="shared" si="361"/>
        <v>19.864894981496203</v>
      </c>
      <c r="T934" s="4">
        <f t="shared" si="363"/>
        <v>21.506000000000004</v>
      </c>
      <c r="U934" s="4">
        <f t="shared" si="364"/>
        <v>4.8000000000001817E-3</v>
      </c>
      <c r="V934" s="4">
        <f t="shared" si="353"/>
        <v>21.505000000000003</v>
      </c>
      <c r="W934" s="4">
        <f t="shared" si="354"/>
        <v>21.51</v>
      </c>
      <c r="X934" s="4">
        <f t="shared" si="355"/>
        <v>21.490000000000002</v>
      </c>
      <c r="Y934" s="4">
        <f t="shared" si="356"/>
        <v>1.9999999999999574E-2</v>
      </c>
      <c r="Z934" s="2">
        <f>ROW()</f>
        <v>934</v>
      </c>
      <c r="AA934" t="b">
        <f t="shared" si="365"/>
        <v>0</v>
      </c>
      <c r="AB934" s="4" t="e">
        <f t="shared" si="362"/>
        <v>#N/A</v>
      </c>
      <c r="AC934" s="4" t="e">
        <f t="shared" si="366"/>
        <v>#N/A</v>
      </c>
      <c r="AD934" t="b">
        <f t="shared" si="367"/>
        <v>0</v>
      </c>
      <c r="AE934" s="2">
        <v>2</v>
      </c>
      <c r="AF934" s="4">
        <f t="shared" si="368"/>
        <v>-9.9999999999997868E-3</v>
      </c>
      <c r="AG934" s="4">
        <f t="shared" si="369"/>
        <v>9.9999999999997868E-3</v>
      </c>
      <c r="AH934" s="4">
        <f t="shared" si="374"/>
        <v>1.4166666666667105E-2</v>
      </c>
      <c r="AI934" s="4" t="e">
        <f t="shared" si="370"/>
        <v>#N/A</v>
      </c>
      <c r="AJ934" s="2" t="str">
        <f t="shared" si="371"/>
        <v>August</v>
      </c>
      <c r="AK934" s="2" t="str">
        <f t="shared" si="372"/>
        <v>07</v>
      </c>
      <c r="AL934" s="81">
        <f t="shared" si="373"/>
        <v>7.2605671296296297</v>
      </c>
      <c r="AM934" s="81">
        <f>IF(AJ934='1Month'!$A$3,AL934,NA())</f>
        <v>7.2605671296296297</v>
      </c>
    </row>
    <row r="935" spans="1:39">
      <c r="A935" s="76">
        <v>43319</v>
      </c>
      <c r="B935" s="67">
        <v>0.26403935185185184</v>
      </c>
      <c r="C935" s="77">
        <v>43318</v>
      </c>
      <c r="D935" s="67">
        <v>0.97237268518518516</v>
      </c>
      <c r="E935" s="68">
        <v>12.8</v>
      </c>
      <c r="F935" s="68">
        <v>4.9400000000000004</v>
      </c>
      <c r="G935" s="69">
        <v>21.62</v>
      </c>
      <c r="H935" s="69">
        <v>1</v>
      </c>
      <c r="I935" s="69">
        <v>-122</v>
      </c>
      <c r="J935" s="69">
        <v>-22.213000000000001</v>
      </c>
      <c r="K935" s="70">
        <v>23.5</v>
      </c>
      <c r="L935" s="4">
        <f t="shared" si="360"/>
        <v>21.51</v>
      </c>
      <c r="M935" s="80">
        <f t="shared" si="357"/>
        <v>43319.264039351852</v>
      </c>
      <c r="N935">
        <f t="shared" si="358"/>
        <v>2458337.5</v>
      </c>
      <c r="O935">
        <f t="shared" si="359"/>
        <v>6.3369444444444447</v>
      </c>
      <c r="P935">
        <f t="shared" si="350"/>
        <v>0.18596851471594797</v>
      </c>
      <c r="Q935">
        <f t="shared" si="351"/>
        <v>459.38565207393788</v>
      </c>
      <c r="R935">
        <f t="shared" si="352"/>
        <v>3.3856520739378766</v>
      </c>
      <c r="S935" s="10">
        <f t="shared" si="361"/>
        <v>19.948456473937878</v>
      </c>
      <c r="T935" s="4">
        <f t="shared" si="363"/>
        <v>21.508000000000003</v>
      </c>
      <c r="U935" s="4">
        <f t="shared" si="364"/>
        <v>3.1999999999996476E-3</v>
      </c>
      <c r="V935" s="4">
        <f t="shared" si="353"/>
        <v>21.51</v>
      </c>
      <c r="W935" s="4">
        <f t="shared" si="354"/>
        <v>21.51</v>
      </c>
      <c r="X935" s="4">
        <f t="shared" si="355"/>
        <v>21.5</v>
      </c>
      <c r="Y935" s="4">
        <f t="shared" si="356"/>
        <v>1.0000000000001563E-2</v>
      </c>
      <c r="Z935" s="2">
        <f>ROW()</f>
        <v>935</v>
      </c>
      <c r="AA935" t="b">
        <f t="shared" si="365"/>
        <v>0</v>
      </c>
      <c r="AB935" s="4" t="e">
        <f t="shared" si="362"/>
        <v>#N/A</v>
      </c>
      <c r="AC935" s="4" t="e">
        <f t="shared" si="366"/>
        <v>#N/A</v>
      </c>
      <c r="AD935" t="b">
        <f t="shared" si="367"/>
        <v>0</v>
      </c>
      <c r="AE935" s="2">
        <v>2</v>
      </c>
      <c r="AF935" s="4">
        <f t="shared" si="368"/>
        <v>-5.0000000000007816E-3</v>
      </c>
      <c r="AG935" s="4">
        <f t="shared" si="369"/>
        <v>5.0000000000007816E-3</v>
      </c>
      <c r="AH935" s="4">
        <f t="shared" si="374"/>
        <v>1.4305555555556756E-2</v>
      </c>
      <c r="AI935" s="4" t="e">
        <f t="shared" si="370"/>
        <v>#N/A</v>
      </c>
      <c r="AJ935" s="2" t="str">
        <f t="shared" si="371"/>
        <v>August</v>
      </c>
      <c r="AK935" s="2" t="str">
        <f t="shared" si="372"/>
        <v>07</v>
      </c>
      <c r="AL935" s="81">
        <f t="shared" si="373"/>
        <v>7.264039351851852</v>
      </c>
      <c r="AM935" s="81">
        <f>IF(AJ935='1Month'!$A$3,AL935,NA())</f>
        <v>7.264039351851852</v>
      </c>
    </row>
    <row r="936" spans="1:39">
      <c r="A936" s="76">
        <v>43319</v>
      </c>
      <c r="B936" s="67">
        <v>0.26751157407407405</v>
      </c>
      <c r="C936" s="77">
        <v>43318</v>
      </c>
      <c r="D936" s="67">
        <v>0.97584490740740737</v>
      </c>
      <c r="E936" s="68">
        <v>12.5</v>
      </c>
      <c r="F936" s="68">
        <v>4.9400000000000004</v>
      </c>
      <c r="G936" s="69">
        <v>21.62</v>
      </c>
      <c r="H936" s="69">
        <v>1</v>
      </c>
      <c r="I936" s="69">
        <v>-122</v>
      </c>
      <c r="J936" s="69">
        <v>-21.516999999999999</v>
      </c>
      <c r="K936" s="70">
        <v>23.5</v>
      </c>
      <c r="L936" s="4">
        <f t="shared" si="360"/>
        <v>21.51</v>
      </c>
      <c r="M936" s="80">
        <f t="shared" si="357"/>
        <v>43319.267511574071</v>
      </c>
      <c r="N936">
        <f t="shared" si="358"/>
        <v>2458337.5</v>
      </c>
      <c r="O936">
        <f t="shared" si="359"/>
        <v>6.4202777777777769</v>
      </c>
      <c r="P936">
        <f t="shared" si="350"/>
        <v>0.18596851471594797</v>
      </c>
      <c r="Q936">
        <f t="shared" si="351"/>
        <v>459.46921356637955</v>
      </c>
      <c r="R936">
        <f t="shared" si="352"/>
        <v>3.4692135663795511</v>
      </c>
      <c r="S936" s="10">
        <f t="shared" si="361"/>
        <v>20.032017966379552</v>
      </c>
      <c r="T936" s="4">
        <f t="shared" si="363"/>
        <v>21.514000000000003</v>
      </c>
      <c r="U936" s="4">
        <f t="shared" si="364"/>
        <v>6.4000000000007159E-3</v>
      </c>
      <c r="V936" s="4">
        <f t="shared" si="353"/>
        <v>21.51</v>
      </c>
      <c r="W936" s="4">
        <f t="shared" si="354"/>
        <v>21.53</v>
      </c>
      <c r="X936" s="4">
        <f t="shared" si="355"/>
        <v>21.5</v>
      </c>
      <c r="Y936" s="4">
        <f t="shared" si="356"/>
        <v>3.0000000000001137E-2</v>
      </c>
      <c r="Z936" s="2">
        <f>ROW()</f>
        <v>936</v>
      </c>
      <c r="AA936" t="b">
        <f t="shared" si="365"/>
        <v>0</v>
      </c>
      <c r="AB936" s="4" t="e">
        <f t="shared" si="362"/>
        <v>#N/A</v>
      </c>
      <c r="AC936" s="4" t="e">
        <f t="shared" si="366"/>
        <v>#N/A</v>
      </c>
      <c r="AD936" t="b">
        <f t="shared" si="367"/>
        <v>0</v>
      </c>
      <c r="AE936" s="2">
        <v>2</v>
      </c>
      <c r="AF936" s="4">
        <f t="shared" si="368"/>
        <v>-1.5000000000000568E-2</v>
      </c>
      <c r="AG936" s="4">
        <f t="shared" si="369"/>
        <v>1.5000000000000568E-2</v>
      </c>
      <c r="AH936" s="4">
        <f t="shared" si="374"/>
        <v>1.7777777777777299E-2</v>
      </c>
      <c r="AI936" s="4" t="e">
        <f t="shared" si="370"/>
        <v>#N/A</v>
      </c>
      <c r="AJ936" s="2" t="str">
        <f t="shared" si="371"/>
        <v>August</v>
      </c>
      <c r="AK936" s="2" t="str">
        <f t="shared" si="372"/>
        <v>07</v>
      </c>
      <c r="AL936" s="81">
        <f t="shared" si="373"/>
        <v>7.2675115740740743</v>
      </c>
      <c r="AM936" s="81">
        <f>IF(AJ936='1Month'!$A$3,AL936,NA())</f>
        <v>7.2675115740740743</v>
      </c>
    </row>
    <row r="937" spans="1:39">
      <c r="A937" s="76">
        <v>43319</v>
      </c>
      <c r="B937" s="67">
        <v>0.27098379629629626</v>
      </c>
      <c r="C937" s="77">
        <v>43318</v>
      </c>
      <c r="D937" s="67">
        <v>0.97931712962962969</v>
      </c>
      <c r="E937" s="68">
        <v>12.5</v>
      </c>
      <c r="F937" s="68">
        <v>4.9400000000000004</v>
      </c>
      <c r="G937" s="69">
        <v>21.62</v>
      </c>
      <c r="H937" s="69">
        <v>1</v>
      </c>
      <c r="I937" s="69">
        <v>-122.1</v>
      </c>
      <c r="J937" s="69">
        <v>-20.809000000000001</v>
      </c>
      <c r="K937" s="70">
        <v>23.4</v>
      </c>
      <c r="L937" s="4">
        <f t="shared" si="360"/>
        <v>21.51</v>
      </c>
      <c r="M937" s="80">
        <f t="shared" si="357"/>
        <v>43319.270983796298</v>
      </c>
      <c r="N937">
        <f t="shared" si="358"/>
        <v>2458337.5</v>
      </c>
      <c r="O937">
        <f t="shared" si="359"/>
        <v>6.5036111111111108</v>
      </c>
      <c r="P937">
        <f t="shared" si="350"/>
        <v>0.18596851471594797</v>
      </c>
      <c r="Q937">
        <f t="shared" si="351"/>
        <v>459.55277505882123</v>
      </c>
      <c r="R937">
        <f t="shared" si="352"/>
        <v>3.5527750588212257</v>
      </c>
      <c r="S937" s="10">
        <f t="shared" si="361"/>
        <v>20.115579458821227</v>
      </c>
      <c r="T937" s="4">
        <f t="shared" si="363"/>
        <v>21.518000000000001</v>
      </c>
      <c r="U937" s="4">
        <f t="shared" si="364"/>
        <v>9.5999999999996539E-3</v>
      </c>
      <c r="V937" s="4">
        <f t="shared" si="353"/>
        <v>21.51</v>
      </c>
      <c r="W937" s="4">
        <f t="shared" si="354"/>
        <v>21.53</v>
      </c>
      <c r="X937" s="4">
        <f t="shared" si="355"/>
        <v>21.51</v>
      </c>
      <c r="Y937" s="4">
        <f t="shared" si="356"/>
        <v>1.9999999999999574E-2</v>
      </c>
      <c r="Z937" s="2">
        <f>ROW()</f>
        <v>937</v>
      </c>
      <c r="AA937" t="b">
        <f t="shared" si="365"/>
        <v>0</v>
      </c>
      <c r="AB937" s="4" t="e">
        <f t="shared" si="362"/>
        <v>#N/A</v>
      </c>
      <c r="AC937" s="4" t="e">
        <f t="shared" si="366"/>
        <v>#N/A</v>
      </c>
      <c r="AD937" t="b">
        <f t="shared" si="367"/>
        <v>0</v>
      </c>
      <c r="AE937" s="2">
        <v>2</v>
      </c>
      <c r="AF937" s="4">
        <f t="shared" si="368"/>
        <v>-9.9999999999997868E-3</v>
      </c>
      <c r="AG937" s="4">
        <f t="shared" si="369"/>
        <v>9.9999999999997868E-3</v>
      </c>
      <c r="AH937" s="4">
        <f t="shared" si="374"/>
        <v>2.2222222222222737E-2</v>
      </c>
      <c r="AI937" s="4" t="e">
        <f t="shared" si="370"/>
        <v>#N/A</v>
      </c>
      <c r="AJ937" s="2" t="str">
        <f t="shared" si="371"/>
        <v>August</v>
      </c>
      <c r="AK937" s="2" t="str">
        <f t="shared" si="372"/>
        <v>07</v>
      </c>
      <c r="AL937" s="81">
        <f t="shared" si="373"/>
        <v>7.2709837962962967</v>
      </c>
      <c r="AM937" s="81">
        <f>IF(AJ937='1Month'!$A$3,AL937,NA())</f>
        <v>7.2709837962962967</v>
      </c>
    </row>
    <row r="938" spans="1:39">
      <c r="A938" s="76">
        <v>43319</v>
      </c>
      <c r="B938" s="67">
        <v>0.27445601851851853</v>
      </c>
      <c r="C938" s="77">
        <v>43318</v>
      </c>
      <c r="D938" s="67">
        <v>0.9827893518518519</v>
      </c>
      <c r="E938" s="68">
        <v>12.5</v>
      </c>
      <c r="F938" s="68">
        <v>4.9400000000000004</v>
      </c>
      <c r="G938" s="69">
        <v>21.62</v>
      </c>
      <c r="H938" s="69">
        <v>1</v>
      </c>
      <c r="I938" s="69">
        <v>-122.1</v>
      </c>
      <c r="J938" s="69">
        <v>-20.09</v>
      </c>
      <c r="K938" s="70">
        <v>23.4</v>
      </c>
      <c r="L938" s="4">
        <f t="shared" si="360"/>
        <v>21.51</v>
      </c>
      <c r="M938" s="80">
        <f t="shared" si="357"/>
        <v>43319.274456018517</v>
      </c>
      <c r="N938">
        <f t="shared" si="358"/>
        <v>2458337.5</v>
      </c>
      <c r="O938">
        <f t="shared" si="359"/>
        <v>6.5869444444444447</v>
      </c>
      <c r="P938">
        <f t="shared" si="350"/>
        <v>0.18596851471594797</v>
      </c>
      <c r="Q938">
        <f t="shared" si="351"/>
        <v>459.6363365512629</v>
      </c>
      <c r="R938">
        <f t="shared" si="352"/>
        <v>3.6363365512629002</v>
      </c>
      <c r="S938" s="10">
        <f t="shared" si="361"/>
        <v>20.199140951262901</v>
      </c>
      <c r="T938" s="4">
        <f t="shared" si="363"/>
        <v>21.526000000000003</v>
      </c>
      <c r="U938" s="4">
        <f t="shared" si="364"/>
        <v>1.2799999999999302E-2</v>
      </c>
      <c r="V938" s="4">
        <f t="shared" si="353"/>
        <v>21.520000000000003</v>
      </c>
      <c r="W938" s="4">
        <f t="shared" si="354"/>
        <v>21.55</v>
      </c>
      <c r="X938" s="4">
        <f t="shared" si="355"/>
        <v>21.51</v>
      </c>
      <c r="Y938" s="4">
        <f t="shared" si="356"/>
        <v>3.9999999999999147E-2</v>
      </c>
      <c r="Z938" s="2">
        <f>ROW()</f>
        <v>938</v>
      </c>
      <c r="AA938" t="b">
        <f t="shared" si="365"/>
        <v>0</v>
      </c>
      <c r="AB938" s="4" t="e">
        <f t="shared" si="362"/>
        <v>#N/A</v>
      </c>
      <c r="AC938" s="4" t="e">
        <f t="shared" si="366"/>
        <v>#N/A</v>
      </c>
      <c r="AD938" t="b">
        <f t="shared" si="367"/>
        <v>0</v>
      </c>
      <c r="AE938" s="2">
        <v>2</v>
      </c>
      <c r="AF938" s="4">
        <f t="shared" si="368"/>
        <v>-1.9999999999999574E-2</v>
      </c>
      <c r="AG938" s="4">
        <f t="shared" si="369"/>
        <v>1.9999999999999574E-2</v>
      </c>
      <c r="AH938" s="4">
        <f t="shared" si="374"/>
        <v>2.6666666666667282E-2</v>
      </c>
      <c r="AI938" s="4" t="e">
        <f t="shared" si="370"/>
        <v>#N/A</v>
      </c>
      <c r="AJ938" s="2" t="str">
        <f t="shared" si="371"/>
        <v>August</v>
      </c>
      <c r="AK938" s="2" t="str">
        <f t="shared" si="372"/>
        <v>07</v>
      </c>
      <c r="AL938" s="81">
        <f t="shared" si="373"/>
        <v>7.274456018518519</v>
      </c>
      <c r="AM938" s="81">
        <f>IF(AJ938='1Month'!$A$3,AL938,NA())</f>
        <v>7.274456018518519</v>
      </c>
    </row>
    <row r="939" spans="1:39">
      <c r="A939" s="76">
        <v>43319</v>
      </c>
      <c r="B939" s="67">
        <v>0.27792824074074074</v>
      </c>
      <c r="C939" s="77">
        <v>43318</v>
      </c>
      <c r="D939" s="67">
        <v>0.986261574074074</v>
      </c>
      <c r="E939" s="68">
        <v>12.2</v>
      </c>
      <c r="F939" s="68">
        <v>4.9400000000000004</v>
      </c>
      <c r="G939" s="69">
        <v>21.64</v>
      </c>
      <c r="H939" s="69">
        <v>1</v>
      </c>
      <c r="I939" s="69">
        <v>-122.2</v>
      </c>
      <c r="J939" s="69">
        <v>-19.36</v>
      </c>
      <c r="K939" s="70">
        <v>23.4</v>
      </c>
      <c r="L939" s="4">
        <f t="shared" si="360"/>
        <v>21.53</v>
      </c>
      <c r="M939" s="80">
        <f t="shared" si="357"/>
        <v>43319.277928240743</v>
      </c>
      <c r="N939">
        <f t="shared" si="358"/>
        <v>2458337.5</v>
      </c>
      <c r="O939">
        <f t="shared" si="359"/>
        <v>6.6702777777777778</v>
      </c>
      <c r="P939">
        <f t="shared" si="350"/>
        <v>0.18596851471594797</v>
      </c>
      <c r="Q939">
        <f t="shared" si="351"/>
        <v>459.71989804370457</v>
      </c>
      <c r="R939">
        <f t="shared" si="352"/>
        <v>3.7198980437045748</v>
      </c>
      <c r="S939" s="10">
        <f t="shared" si="361"/>
        <v>20.282702443704576</v>
      </c>
      <c r="T939" s="4">
        <f t="shared" si="363"/>
        <v>21.536000000000001</v>
      </c>
      <c r="U939" s="4">
        <f t="shared" si="364"/>
        <v>1.5200000000000102E-2</v>
      </c>
      <c r="V939" s="4">
        <f t="shared" si="353"/>
        <v>21.53</v>
      </c>
      <c r="W939" s="4">
        <f t="shared" si="354"/>
        <v>21.560000000000002</v>
      </c>
      <c r="X939" s="4">
        <f t="shared" si="355"/>
        <v>21.51</v>
      </c>
      <c r="Y939" s="4">
        <f t="shared" si="356"/>
        <v>5.0000000000000711E-2</v>
      </c>
      <c r="Z939" s="2">
        <f>ROW()</f>
        <v>939</v>
      </c>
      <c r="AA939" t="b">
        <f t="shared" si="365"/>
        <v>0</v>
      </c>
      <c r="AB939" s="4" t="e">
        <f t="shared" si="362"/>
        <v>#N/A</v>
      </c>
      <c r="AC939" s="4" t="e">
        <f t="shared" si="366"/>
        <v>#N/A</v>
      </c>
      <c r="AD939" t="b">
        <f t="shared" si="367"/>
        <v>0</v>
      </c>
      <c r="AE939" s="2">
        <v>2</v>
      </c>
      <c r="AF939" s="4">
        <f t="shared" si="368"/>
        <v>-2.5000000000000355E-2</v>
      </c>
      <c r="AG939" s="4">
        <f t="shared" si="369"/>
        <v>2.5000000000000355E-2</v>
      </c>
      <c r="AH939" s="4">
        <f t="shared" si="374"/>
        <v>3.3888888888889156E-2</v>
      </c>
      <c r="AI939" s="4" t="e">
        <f t="shared" si="370"/>
        <v>#N/A</v>
      </c>
      <c r="AJ939" s="2" t="str">
        <f t="shared" si="371"/>
        <v>August</v>
      </c>
      <c r="AK939" s="2" t="str">
        <f t="shared" si="372"/>
        <v>07</v>
      </c>
      <c r="AL939" s="81">
        <f t="shared" si="373"/>
        <v>7.2779282407407404</v>
      </c>
      <c r="AM939" s="81">
        <f>IF(AJ939='1Month'!$A$3,AL939,NA())</f>
        <v>7.2779282407407404</v>
      </c>
    </row>
    <row r="940" spans="1:39">
      <c r="A940" s="76">
        <v>43319</v>
      </c>
      <c r="B940" s="67">
        <v>0.28140046296296295</v>
      </c>
      <c r="C940" s="77">
        <v>43318</v>
      </c>
      <c r="D940" s="67">
        <v>0.98973379629629632</v>
      </c>
      <c r="E940" s="68">
        <v>12.2</v>
      </c>
      <c r="F940" s="68">
        <v>4.9400000000000004</v>
      </c>
      <c r="G940" s="69">
        <v>21.64</v>
      </c>
      <c r="H940" s="69">
        <v>1</v>
      </c>
      <c r="I940" s="69">
        <v>-122.2</v>
      </c>
      <c r="J940" s="69">
        <v>-18.62</v>
      </c>
      <c r="K940" s="70">
        <v>23.3</v>
      </c>
      <c r="L940" s="4">
        <f t="shared" si="360"/>
        <v>21.53</v>
      </c>
      <c r="M940" s="80">
        <f t="shared" si="357"/>
        <v>43319.281400462962</v>
      </c>
      <c r="N940">
        <f t="shared" si="358"/>
        <v>2458337.5</v>
      </c>
      <c r="O940">
        <f t="shared" si="359"/>
        <v>6.7536111111111108</v>
      </c>
      <c r="P940">
        <f t="shared" si="350"/>
        <v>0.18596851471594797</v>
      </c>
      <c r="Q940">
        <f t="shared" si="351"/>
        <v>459.80345953614619</v>
      </c>
      <c r="R940">
        <f t="shared" si="352"/>
        <v>3.8034595361461925</v>
      </c>
      <c r="S940" s="10">
        <f t="shared" si="361"/>
        <v>20.366263936146193</v>
      </c>
      <c r="T940" s="4">
        <f t="shared" si="363"/>
        <v>21.55</v>
      </c>
      <c r="U940" s="4">
        <f t="shared" si="364"/>
        <v>1.6000000000000368E-2</v>
      </c>
      <c r="V940" s="4">
        <f t="shared" si="353"/>
        <v>21.54</v>
      </c>
      <c r="W940" s="4">
        <f t="shared" si="354"/>
        <v>21.580000000000002</v>
      </c>
      <c r="X940" s="4">
        <f t="shared" si="355"/>
        <v>21.51</v>
      </c>
      <c r="Y940" s="4">
        <f t="shared" si="356"/>
        <v>7.0000000000000284E-2</v>
      </c>
      <c r="Z940" s="2">
        <f>ROW()</f>
        <v>940</v>
      </c>
      <c r="AA940" t="b">
        <f t="shared" si="365"/>
        <v>0</v>
      </c>
      <c r="AB940" s="4" t="e">
        <f t="shared" si="362"/>
        <v>#N/A</v>
      </c>
      <c r="AC940" s="4" t="e">
        <f t="shared" si="366"/>
        <v>#N/A</v>
      </c>
      <c r="AD940" t="b">
        <f t="shared" si="367"/>
        <v>0</v>
      </c>
      <c r="AE940" s="2">
        <v>2</v>
      </c>
      <c r="AF940" s="4">
        <f t="shared" si="368"/>
        <v>-3.5000000000000142E-2</v>
      </c>
      <c r="AG940" s="4">
        <f t="shared" si="369"/>
        <v>3.5000000000000142E-2</v>
      </c>
      <c r="AH940" s="4">
        <f t="shared" si="374"/>
        <v>4.0138888888889092E-2</v>
      </c>
      <c r="AI940" s="4" t="e">
        <f t="shared" si="370"/>
        <v>#N/A</v>
      </c>
      <c r="AJ940" s="2" t="str">
        <f t="shared" si="371"/>
        <v>August</v>
      </c>
      <c r="AK940" s="2" t="str">
        <f t="shared" si="372"/>
        <v>07</v>
      </c>
      <c r="AL940" s="81">
        <f t="shared" si="373"/>
        <v>7.2814004629629627</v>
      </c>
      <c r="AM940" s="81">
        <f>IF(AJ940='1Month'!$A$3,AL940,NA())</f>
        <v>7.2814004629629627</v>
      </c>
    </row>
    <row r="941" spans="1:39">
      <c r="A941" s="76">
        <v>43319</v>
      </c>
      <c r="B941" s="67">
        <v>0.28487268518518521</v>
      </c>
      <c r="C941" s="77">
        <v>43318</v>
      </c>
      <c r="D941" s="67">
        <v>0.99320601851851853</v>
      </c>
      <c r="E941" s="68">
        <v>12.2</v>
      </c>
      <c r="F941" s="68">
        <v>4.9400000000000004</v>
      </c>
      <c r="G941" s="69">
        <v>21.66</v>
      </c>
      <c r="H941" s="69">
        <v>1</v>
      </c>
      <c r="I941" s="69">
        <v>-122.3</v>
      </c>
      <c r="J941" s="69">
        <v>-17.87</v>
      </c>
      <c r="K941" s="70">
        <v>23.3</v>
      </c>
      <c r="L941" s="4">
        <f t="shared" si="360"/>
        <v>21.55</v>
      </c>
      <c r="M941" s="80">
        <f t="shared" si="357"/>
        <v>43319.284872685188</v>
      </c>
      <c r="N941">
        <f t="shared" si="358"/>
        <v>2458337.5</v>
      </c>
      <c r="O941">
        <f t="shared" si="359"/>
        <v>6.8369444444444447</v>
      </c>
      <c r="P941">
        <f t="shared" si="350"/>
        <v>0.18596851471594797</v>
      </c>
      <c r="Q941">
        <f t="shared" si="351"/>
        <v>459.88702102858787</v>
      </c>
      <c r="R941">
        <f t="shared" si="352"/>
        <v>3.887021028587867</v>
      </c>
      <c r="S941" s="10">
        <f t="shared" si="361"/>
        <v>20.449825428587868</v>
      </c>
      <c r="T941" s="4">
        <f t="shared" si="363"/>
        <v>21.564</v>
      </c>
      <c r="U941" s="4">
        <f t="shared" si="364"/>
        <v>2.0799999999999839E-2</v>
      </c>
      <c r="V941" s="4">
        <f t="shared" si="353"/>
        <v>21.555</v>
      </c>
      <c r="W941" s="4">
        <f t="shared" si="354"/>
        <v>21.6</v>
      </c>
      <c r="X941" s="4">
        <f t="shared" si="355"/>
        <v>21.53</v>
      </c>
      <c r="Y941" s="4">
        <f t="shared" si="356"/>
        <v>7.0000000000000284E-2</v>
      </c>
      <c r="Z941" s="2">
        <f>ROW()</f>
        <v>941</v>
      </c>
      <c r="AA941" t="b">
        <f t="shared" si="365"/>
        <v>0</v>
      </c>
      <c r="AB941" s="4" t="e">
        <f t="shared" si="362"/>
        <v>#N/A</v>
      </c>
      <c r="AC941" s="4" t="e">
        <f t="shared" si="366"/>
        <v>#N/A</v>
      </c>
      <c r="AD941" t="b">
        <f t="shared" si="367"/>
        <v>0</v>
      </c>
      <c r="AE941" s="2">
        <v>2</v>
      </c>
      <c r="AF941" s="4">
        <f t="shared" si="368"/>
        <v>-3.5000000000000142E-2</v>
      </c>
      <c r="AG941" s="4">
        <f t="shared" si="369"/>
        <v>3.5000000000000142E-2</v>
      </c>
      <c r="AH941" s="4">
        <f t="shared" si="374"/>
        <v>4.6388888888889333E-2</v>
      </c>
      <c r="AI941" s="4" t="e">
        <f t="shared" si="370"/>
        <v>#N/A</v>
      </c>
      <c r="AJ941" s="2" t="str">
        <f t="shared" si="371"/>
        <v>August</v>
      </c>
      <c r="AK941" s="2" t="str">
        <f t="shared" si="372"/>
        <v>07</v>
      </c>
      <c r="AL941" s="81">
        <f t="shared" si="373"/>
        <v>7.284872685185185</v>
      </c>
      <c r="AM941" s="81">
        <f>IF(AJ941='1Month'!$A$3,AL941,NA())</f>
        <v>7.284872685185185</v>
      </c>
    </row>
    <row r="942" spans="1:39">
      <c r="A942" s="76">
        <v>43319</v>
      </c>
      <c r="B942" s="67">
        <v>0.28835648148148146</v>
      </c>
      <c r="C942" s="77">
        <v>43318</v>
      </c>
      <c r="D942" s="67">
        <v>0.99668981481481478</v>
      </c>
      <c r="E942" s="68">
        <v>12.2</v>
      </c>
      <c r="F942" s="68">
        <v>4.9400000000000004</v>
      </c>
      <c r="G942" s="69">
        <v>21.67</v>
      </c>
      <c r="H942" s="69">
        <v>1</v>
      </c>
      <c r="I942" s="69">
        <v>-122.3</v>
      </c>
      <c r="J942" s="69">
        <v>-17.106999999999999</v>
      </c>
      <c r="K942" s="70">
        <v>23.3</v>
      </c>
      <c r="L942" s="4">
        <f t="shared" si="360"/>
        <v>21.560000000000002</v>
      </c>
      <c r="M942" s="80">
        <f t="shared" si="357"/>
        <v>43319.288356481484</v>
      </c>
      <c r="N942">
        <f t="shared" si="358"/>
        <v>2458337.5</v>
      </c>
      <c r="O942">
        <f t="shared" si="359"/>
        <v>6.9205555555555556</v>
      </c>
      <c r="P942">
        <f t="shared" si="350"/>
        <v>0.18596851471594797</v>
      </c>
      <c r="Q942">
        <f t="shared" si="351"/>
        <v>459.97086105933766</v>
      </c>
      <c r="R942">
        <f t="shared" si="352"/>
        <v>3.9708610593376648</v>
      </c>
      <c r="S942" s="10">
        <f t="shared" si="361"/>
        <v>20.533665459337666</v>
      </c>
      <c r="T942" s="4">
        <f t="shared" si="363"/>
        <v>21.583999999999996</v>
      </c>
      <c r="U942" s="4">
        <f t="shared" si="364"/>
        <v>2.4799999999998334E-2</v>
      </c>
      <c r="V942" s="4">
        <f t="shared" si="353"/>
        <v>21.57</v>
      </c>
      <c r="W942" s="4">
        <f t="shared" si="354"/>
        <v>21.63</v>
      </c>
      <c r="X942" s="4">
        <f t="shared" si="355"/>
        <v>21.53</v>
      </c>
      <c r="Y942" s="4">
        <f t="shared" si="356"/>
        <v>9.9999999999997868E-2</v>
      </c>
      <c r="Z942" s="2">
        <f>ROW()</f>
        <v>942</v>
      </c>
      <c r="AA942" t="b">
        <f t="shared" si="365"/>
        <v>0</v>
      </c>
      <c r="AB942" s="4" t="e">
        <f t="shared" si="362"/>
        <v>#N/A</v>
      </c>
      <c r="AC942" s="4" t="e">
        <f t="shared" si="366"/>
        <v>#N/A</v>
      </c>
      <c r="AD942" t="b">
        <f t="shared" si="367"/>
        <v>0</v>
      </c>
      <c r="AE942" s="2">
        <v>2</v>
      </c>
      <c r="AF942" s="4">
        <f t="shared" si="368"/>
        <v>-4.9999999999998934E-2</v>
      </c>
      <c r="AG942" s="4">
        <f t="shared" si="369"/>
        <v>4.9999999999998934E-2</v>
      </c>
      <c r="AH942" s="4">
        <f t="shared" si="374"/>
        <v>5.1249999999999275E-2</v>
      </c>
      <c r="AI942" s="4" t="e">
        <f t="shared" si="370"/>
        <v>#N/A</v>
      </c>
      <c r="AJ942" s="2" t="str">
        <f t="shared" si="371"/>
        <v>August</v>
      </c>
      <c r="AK942" s="2" t="str">
        <f t="shared" si="372"/>
        <v>07</v>
      </c>
      <c r="AL942" s="81">
        <f t="shared" si="373"/>
        <v>7.2883564814814816</v>
      </c>
      <c r="AM942" s="81">
        <f>IF(AJ942='1Month'!$A$3,AL942,NA())</f>
        <v>7.2883564814814816</v>
      </c>
    </row>
    <row r="943" spans="1:39">
      <c r="A943" s="76">
        <v>43319</v>
      </c>
      <c r="B943" s="67">
        <v>0.29182870370370367</v>
      </c>
      <c r="C943" s="77">
        <v>43319</v>
      </c>
      <c r="D943" s="67">
        <v>1.6203703703703703E-4</v>
      </c>
      <c r="E943" s="68">
        <v>11.9</v>
      </c>
      <c r="F943" s="68">
        <v>4.9400000000000004</v>
      </c>
      <c r="G943" s="69">
        <v>21.69</v>
      </c>
      <c r="H943" s="69">
        <v>1</v>
      </c>
      <c r="I943" s="69">
        <v>-122.4</v>
      </c>
      <c r="J943" s="69">
        <v>-16.338000000000001</v>
      </c>
      <c r="K943" s="70">
        <v>23.2</v>
      </c>
      <c r="L943" s="4">
        <f t="shared" si="360"/>
        <v>21.580000000000002</v>
      </c>
      <c r="M943" s="80">
        <f t="shared" si="357"/>
        <v>43319.291828703703</v>
      </c>
      <c r="N943">
        <f t="shared" si="358"/>
        <v>2458337.5</v>
      </c>
      <c r="O943">
        <f t="shared" si="359"/>
        <v>7.0038888888888877</v>
      </c>
      <c r="P943">
        <f t="shared" si="350"/>
        <v>0.18596851471594797</v>
      </c>
      <c r="Q943">
        <f t="shared" si="351"/>
        <v>460.05442255177934</v>
      </c>
      <c r="R943">
        <f t="shared" si="352"/>
        <v>4.0544225517793393</v>
      </c>
      <c r="S943" s="10">
        <f t="shared" si="361"/>
        <v>20.61722695177934</v>
      </c>
      <c r="T943" s="4">
        <f t="shared" si="363"/>
        <v>21.604000000000003</v>
      </c>
      <c r="U943" s="4">
        <f t="shared" si="364"/>
        <v>2.879999999999967E-2</v>
      </c>
      <c r="V943" s="4">
        <f t="shared" si="353"/>
        <v>21.590000000000003</v>
      </c>
      <c r="W943" s="4">
        <f t="shared" si="354"/>
        <v>21.650000000000002</v>
      </c>
      <c r="X943" s="4">
        <f t="shared" si="355"/>
        <v>21.55</v>
      </c>
      <c r="Y943" s="4">
        <f t="shared" si="356"/>
        <v>0.10000000000000142</v>
      </c>
      <c r="Z943" s="2">
        <f>ROW()</f>
        <v>943</v>
      </c>
      <c r="AA943" t="b">
        <f t="shared" si="365"/>
        <v>0</v>
      </c>
      <c r="AB943" s="4" t="e">
        <f t="shared" si="362"/>
        <v>#N/A</v>
      </c>
      <c r="AC943" s="4">
        <f t="shared" si="366"/>
        <v>0.23199999999999998</v>
      </c>
      <c r="AD943" t="b">
        <f t="shared" si="367"/>
        <v>0</v>
      </c>
      <c r="AE943" s="2">
        <v>2</v>
      </c>
      <c r="AF943" s="4">
        <f t="shared" si="368"/>
        <v>-5.0000000000000711E-2</v>
      </c>
      <c r="AG943" s="4">
        <f t="shared" si="369"/>
        <v>5.0000000000000711E-2</v>
      </c>
      <c r="AH943" s="4">
        <f t="shared" si="374"/>
        <v>5.4166666666666252E-2</v>
      </c>
      <c r="AI943" s="4">
        <f t="shared" si="370"/>
        <v>0.1</v>
      </c>
      <c r="AJ943" s="2" t="str">
        <f t="shared" si="371"/>
        <v>August</v>
      </c>
      <c r="AK943" s="2" t="str">
        <f t="shared" si="372"/>
        <v>07</v>
      </c>
      <c r="AL943" s="81">
        <f t="shared" si="373"/>
        <v>7.291828703703704</v>
      </c>
      <c r="AM943" s="81">
        <f>IF(AJ943='1Month'!$A$3,AL943,NA())</f>
        <v>7.291828703703704</v>
      </c>
    </row>
    <row r="944" spans="1:39">
      <c r="A944" s="76">
        <v>43319</v>
      </c>
      <c r="B944" s="67">
        <v>0.29530092592592594</v>
      </c>
      <c r="C944" s="77">
        <v>43319</v>
      </c>
      <c r="D944" s="67">
        <v>3.6342592592592594E-3</v>
      </c>
      <c r="E944" s="68">
        <v>11.9</v>
      </c>
      <c r="F944" s="68">
        <v>4.9400000000000004</v>
      </c>
      <c r="G944" s="69">
        <v>21.71</v>
      </c>
      <c r="H944" s="69">
        <v>1</v>
      </c>
      <c r="I944" s="69">
        <v>-122.4</v>
      </c>
      <c r="J944" s="69">
        <v>-15.558999999999999</v>
      </c>
      <c r="K944" s="70">
        <v>23.2</v>
      </c>
      <c r="L944" s="4">
        <f t="shared" si="360"/>
        <v>21.6</v>
      </c>
      <c r="M944" s="80">
        <f t="shared" si="357"/>
        <v>43319.295300925929</v>
      </c>
      <c r="N944">
        <f t="shared" si="358"/>
        <v>2458337.5</v>
      </c>
      <c r="O944">
        <f t="shared" si="359"/>
        <v>7.0872222222222225</v>
      </c>
      <c r="P944">
        <f t="shared" si="350"/>
        <v>0.18596851471594797</v>
      </c>
      <c r="Q944">
        <f t="shared" si="351"/>
        <v>460.13798404422101</v>
      </c>
      <c r="R944">
        <f t="shared" si="352"/>
        <v>4.1379840442210138</v>
      </c>
      <c r="S944" s="10">
        <f t="shared" si="361"/>
        <v>20.700788444221015</v>
      </c>
      <c r="T944" s="4">
        <f t="shared" si="363"/>
        <v>21.624000000000002</v>
      </c>
      <c r="U944" s="4">
        <f t="shared" si="364"/>
        <v>2.7199999999999135E-2</v>
      </c>
      <c r="V944" s="4">
        <f t="shared" si="353"/>
        <v>21.615000000000002</v>
      </c>
      <c r="W944" s="4">
        <f t="shared" si="354"/>
        <v>21.66</v>
      </c>
      <c r="X944" s="4">
        <f t="shared" si="355"/>
        <v>21.560000000000002</v>
      </c>
      <c r="Y944" s="4">
        <f t="shared" si="356"/>
        <v>9.9999999999997868E-2</v>
      </c>
      <c r="Z944" s="2">
        <f>ROW()</f>
        <v>944</v>
      </c>
      <c r="AA944" t="b">
        <f t="shared" si="365"/>
        <v>0</v>
      </c>
      <c r="AB944" s="4" t="e">
        <f t="shared" si="362"/>
        <v>#N/A</v>
      </c>
      <c r="AC944" s="4" t="e">
        <f t="shared" si="366"/>
        <v>#N/A</v>
      </c>
      <c r="AD944" t="b">
        <f t="shared" si="367"/>
        <v>0</v>
      </c>
      <c r="AE944" s="2">
        <v>2</v>
      </c>
      <c r="AF944" s="4">
        <f t="shared" si="368"/>
        <v>-4.9999999999998934E-2</v>
      </c>
      <c r="AG944" s="4">
        <f t="shared" si="369"/>
        <v>4.9999999999998934E-2</v>
      </c>
      <c r="AH944" s="4">
        <f t="shared" si="374"/>
        <v>5.4999999999999417E-2</v>
      </c>
      <c r="AI944" s="4" t="e">
        <f t="shared" si="370"/>
        <v>#N/A</v>
      </c>
      <c r="AJ944" s="2" t="str">
        <f t="shared" si="371"/>
        <v>August</v>
      </c>
      <c r="AK944" s="2" t="str">
        <f t="shared" si="372"/>
        <v>07</v>
      </c>
      <c r="AL944" s="81">
        <f t="shared" si="373"/>
        <v>7.2953009259259263</v>
      </c>
      <c r="AM944" s="81">
        <f>IF(AJ944='1Month'!$A$3,AL944,NA())</f>
        <v>7.2953009259259263</v>
      </c>
    </row>
    <row r="945" spans="1:39">
      <c r="A945" s="76">
        <v>43319</v>
      </c>
      <c r="B945" s="67">
        <v>0.29877314814814815</v>
      </c>
      <c r="C945" s="77">
        <v>43319</v>
      </c>
      <c r="D945" s="67">
        <v>7.106481481481481E-3</v>
      </c>
      <c r="E945" s="68">
        <v>11.9</v>
      </c>
      <c r="F945" s="68">
        <v>4.9400000000000004</v>
      </c>
      <c r="G945" s="69">
        <v>21.74</v>
      </c>
      <c r="H945" s="69">
        <v>1</v>
      </c>
      <c r="I945" s="69">
        <v>-122.4</v>
      </c>
      <c r="J945" s="69">
        <v>-14.771000000000001</v>
      </c>
      <c r="K945" s="70">
        <v>23.2</v>
      </c>
      <c r="L945" s="4">
        <f t="shared" si="360"/>
        <v>21.63</v>
      </c>
      <c r="M945" s="80">
        <f t="shared" si="357"/>
        <v>43319.298773148148</v>
      </c>
      <c r="N945">
        <f t="shared" si="358"/>
        <v>2458337.5</v>
      </c>
      <c r="O945">
        <f t="shared" si="359"/>
        <v>7.1705555555555556</v>
      </c>
      <c r="P945">
        <f t="shared" si="350"/>
        <v>0.18596851471594797</v>
      </c>
      <c r="Q945">
        <f t="shared" si="351"/>
        <v>460.22154553666269</v>
      </c>
      <c r="R945">
        <f t="shared" si="352"/>
        <v>4.2215455366626884</v>
      </c>
      <c r="S945" s="10">
        <f t="shared" si="361"/>
        <v>20.784349936662689</v>
      </c>
      <c r="T945" s="4">
        <f t="shared" si="363"/>
        <v>21.643999999999998</v>
      </c>
      <c r="U945" s="4">
        <f t="shared" si="364"/>
        <v>2.3200000000000644E-2</v>
      </c>
      <c r="V945" s="4">
        <f t="shared" si="353"/>
        <v>21.64</v>
      </c>
      <c r="W945" s="4">
        <f t="shared" si="354"/>
        <v>21.68</v>
      </c>
      <c r="X945" s="4">
        <f t="shared" si="355"/>
        <v>21.580000000000002</v>
      </c>
      <c r="Y945" s="4">
        <f t="shared" si="356"/>
        <v>9.9999999999997868E-2</v>
      </c>
      <c r="Z945" s="2">
        <f>ROW()</f>
        <v>945</v>
      </c>
      <c r="AA945" t="b">
        <f t="shared" si="365"/>
        <v>0</v>
      </c>
      <c r="AB945" s="4" t="e">
        <f t="shared" si="362"/>
        <v>#N/A</v>
      </c>
      <c r="AC945" s="4" t="e">
        <f t="shared" si="366"/>
        <v>#N/A</v>
      </c>
      <c r="AD945" t="b">
        <f t="shared" si="367"/>
        <v>0</v>
      </c>
      <c r="AE945" s="2">
        <v>2</v>
      </c>
      <c r="AF945" s="4">
        <f t="shared" si="368"/>
        <v>-4.9999999999998934E-2</v>
      </c>
      <c r="AG945" s="4">
        <f t="shared" si="369"/>
        <v>4.9999999999998934E-2</v>
      </c>
      <c r="AH945" s="4">
        <f t="shared" si="374"/>
        <v>5.36111111111112E-2</v>
      </c>
      <c r="AI945" s="4" t="e">
        <f t="shared" si="370"/>
        <v>#N/A</v>
      </c>
      <c r="AJ945" s="2" t="str">
        <f t="shared" si="371"/>
        <v>August</v>
      </c>
      <c r="AK945" s="2" t="str">
        <f t="shared" si="372"/>
        <v>07</v>
      </c>
      <c r="AL945" s="81">
        <f t="shared" si="373"/>
        <v>7.2987731481481486</v>
      </c>
      <c r="AM945" s="81">
        <f>IF(AJ945='1Month'!$A$3,AL945,NA())</f>
        <v>7.2987731481481486</v>
      </c>
    </row>
    <row r="946" spans="1:39">
      <c r="A946" s="76">
        <v>43319</v>
      </c>
      <c r="B946" s="67">
        <v>0.30225694444444445</v>
      </c>
      <c r="C946" s="77">
        <v>43319</v>
      </c>
      <c r="D946" s="67">
        <v>1.0590277777777777E-2</v>
      </c>
      <c r="E946" s="68">
        <v>11.9</v>
      </c>
      <c r="F946" s="68">
        <v>4.9400000000000004</v>
      </c>
      <c r="G946" s="69">
        <v>21.76</v>
      </c>
      <c r="H946" s="69">
        <v>1</v>
      </c>
      <c r="I946" s="69">
        <v>-122.5</v>
      </c>
      <c r="J946" s="69">
        <v>-13.973000000000001</v>
      </c>
      <c r="K946" s="70">
        <v>23.1</v>
      </c>
      <c r="L946" s="4">
        <f t="shared" si="360"/>
        <v>21.650000000000002</v>
      </c>
      <c r="M946" s="80">
        <f t="shared" si="357"/>
        <v>43319.302256944444</v>
      </c>
      <c r="N946">
        <f t="shared" si="358"/>
        <v>2458337.5</v>
      </c>
      <c r="O946">
        <f t="shared" si="359"/>
        <v>7.2541666666666664</v>
      </c>
      <c r="P946">
        <f t="shared" si="350"/>
        <v>0.18596851471594797</v>
      </c>
      <c r="Q946">
        <f t="shared" si="351"/>
        <v>460.30538556741249</v>
      </c>
      <c r="R946">
        <f t="shared" si="352"/>
        <v>4.3053855674124861</v>
      </c>
      <c r="S946" s="10">
        <f t="shared" si="361"/>
        <v>20.868189967412487</v>
      </c>
      <c r="T946" s="4">
        <f t="shared" si="363"/>
        <v>21.661999999999999</v>
      </c>
      <c r="U946" s="4">
        <f t="shared" si="364"/>
        <v>1.839999999999975E-2</v>
      </c>
      <c r="V946" s="4">
        <f t="shared" si="353"/>
        <v>21.655000000000001</v>
      </c>
      <c r="W946" s="4">
        <f t="shared" si="354"/>
        <v>21.69</v>
      </c>
      <c r="X946" s="4">
        <f t="shared" si="355"/>
        <v>21.6</v>
      </c>
      <c r="Y946" s="4">
        <f t="shared" si="356"/>
        <v>8.9999999999999858E-2</v>
      </c>
      <c r="Z946" s="2">
        <f>ROW()</f>
        <v>946</v>
      </c>
      <c r="AA946" t="b">
        <f t="shared" si="365"/>
        <v>0</v>
      </c>
      <c r="AB946" s="4" t="e">
        <f t="shared" si="362"/>
        <v>#N/A</v>
      </c>
      <c r="AC946" s="4" t="e">
        <f t="shared" si="366"/>
        <v>#N/A</v>
      </c>
      <c r="AD946" t="b">
        <f t="shared" si="367"/>
        <v>0</v>
      </c>
      <c r="AE946" s="2">
        <v>2</v>
      </c>
      <c r="AF946" s="4">
        <f t="shared" si="368"/>
        <v>-4.4999999999999929E-2</v>
      </c>
      <c r="AG946" s="4">
        <f t="shared" si="369"/>
        <v>4.4999999999999929E-2</v>
      </c>
      <c r="AH946" s="4">
        <f t="shared" si="374"/>
        <v>4.944444444444477E-2</v>
      </c>
      <c r="AI946" s="4" t="e">
        <f t="shared" si="370"/>
        <v>#N/A</v>
      </c>
      <c r="AJ946" s="2" t="str">
        <f t="shared" si="371"/>
        <v>August</v>
      </c>
      <c r="AK946" s="2" t="str">
        <f t="shared" si="372"/>
        <v>07</v>
      </c>
      <c r="AL946" s="81">
        <f t="shared" si="373"/>
        <v>7.3022569444444443</v>
      </c>
      <c r="AM946" s="81">
        <f>IF(AJ946='1Month'!$A$3,AL946,NA())</f>
        <v>7.3022569444444443</v>
      </c>
    </row>
    <row r="947" spans="1:39">
      <c r="A947" s="76">
        <v>43319</v>
      </c>
      <c r="B947" s="67">
        <v>0.30572916666666666</v>
      </c>
      <c r="C947" s="77">
        <v>43319</v>
      </c>
      <c r="D947" s="67">
        <v>1.40625E-2</v>
      </c>
      <c r="E947" s="68">
        <v>11.6</v>
      </c>
      <c r="F947" s="68">
        <v>4.9400000000000004</v>
      </c>
      <c r="G947" s="69">
        <v>21.77</v>
      </c>
      <c r="H947" s="69">
        <v>1</v>
      </c>
      <c r="I947" s="69">
        <v>-122.5</v>
      </c>
      <c r="J947" s="69">
        <v>-13.167999999999999</v>
      </c>
      <c r="K947" s="70">
        <v>23.1</v>
      </c>
      <c r="L947" s="4">
        <f t="shared" si="360"/>
        <v>21.66</v>
      </c>
      <c r="M947" s="80">
        <f t="shared" si="357"/>
        <v>43319.30572916667</v>
      </c>
      <c r="N947">
        <f t="shared" si="358"/>
        <v>2458337.5</v>
      </c>
      <c r="O947">
        <f t="shared" si="359"/>
        <v>7.3375000000000004</v>
      </c>
      <c r="P947">
        <f t="shared" si="350"/>
        <v>0.18596851471594797</v>
      </c>
      <c r="Q947">
        <f t="shared" si="351"/>
        <v>460.38894705985416</v>
      </c>
      <c r="R947">
        <f t="shared" si="352"/>
        <v>4.3889470598541607</v>
      </c>
      <c r="S947" s="10">
        <f t="shared" si="361"/>
        <v>20.951751459854162</v>
      </c>
      <c r="T947" s="4">
        <f t="shared" si="363"/>
        <v>21.676000000000002</v>
      </c>
      <c r="U947" s="4">
        <f t="shared" si="364"/>
        <v>1.6799999999999215E-2</v>
      </c>
      <c r="V947" s="4">
        <f t="shared" si="353"/>
        <v>21.67</v>
      </c>
      <c r="W947" s="4">
        <f t="shared" si="354"/>
        <v>21.7</v>
      </c>
      <c r="X947" s="4">
        <f t="shared" si="355"/>
        <v>21.63</v>
      </c>
      <c r="Y947" s="4">
        <f t="shared" si="356"/>
        <v>7.0000000000000284E-2</v>
      </c>
      <c r="Z947" s="2">
        <f>ROW()</f>
        <v>947</v>
      </c>
      <c r="AA947" t="b">
        <f t="shared" si="365"/>
        <v>0</v>
      </c>
      <c r="AB947" s="4" t="e">
        <f t="shared" si="362"/>
        <v>#N/A</v>
      </c>
      <c r="AC947" s="4" t="e">
        <f t="shared" si="366"/>
        <v>#N/A</v>
      </c>
      <c r="AD947" t="b">
        <f t="shared" si="367"/>
        <v>0</v>
      </c>
      <c r="AE947" s="2">
        <v>2</v>
      </c>
      <c r="AF947" s="4">
        <f t="shared" si="368"/>
        <v>-3.5000000000000142E-2</v>
      </c>
      <c r="AG947" s="4">
        <f t="shared" si="369"/>
        <v>3.5000000000000142E-2</v>
      </c>
      <c r="AH947" s="4">
        <f t="shared" si="374"/>
        <v>4.4583333333333051E-2</v>
      </c>
      <c r="AI947" s="4" t="e">
        <f t="shared" si="370"/>
        <v>#N/A</v>
      </c>
      <c r="AJ947" s="2" t="str">
        <f t="shared" si="371"/>
        <v>August</v>
      </c>
      <c r="AK947" s="2" t="str">
        <f t="shared" si="372"/>
        <v>07</v>
      </c>
      <c r="AL947" s="81">
        <f t="shared" si="373"/>
        <v>7.3057291666666666</v>
      </c>
      <c r="AM947" s="81">
        <f>IF(AJ947='1Month'!$A$3,AL947,NA())</f>
        <v>7.3057291666666666</v>
      </c>
    </row>
    <row r="948" spans="1:39">
      <c r="A948" s="76">
        <v>43319</v>
      </c>
      <c r="B948" s="67">
        <v>0.30920138888888887</v>
      </c>
      <c r="C948" s="77">
        <v>43319</v>
      </c>
      <c r="D948" s="67">
        <v>1.7534722222222222E-2</v>
      </c>
      <c r="E948" s="68">
        <v>11.9</v>
      </c>
      <c r="F948" s="68">
        <v>4.9400000000000004</v>
      </c>
      <c r="G948" s="69">
        <v>21.79</v>
      </c>
      <c r="H948" s="69">
        <v>1</v>
      </c>
      <c r="I948" s="69">
        <v>-122.6</v>
      </c>
      <c r="J948" s="69">
        <v>-12.356</v>
      </c>
      <c r="K948" s="70">
        <v>23.1</v>
      </c>
      <c r="L948" s="4">
        <f t="shared" si="360"/>
        <v>21.68</v>
      </c>
      <c r="M948" s="80">
        <f t="shared" si="357"/>
        <v>43319.309201388889</v>
      </c>
      <c r="N948">
        <f t="shared" si="358"/>
        <v>2458337.5</v>
      </c>
      <c r="O948">
        <f t="shared" si="359"/>
        <v>7.4208333333333325</v>
      </c>
      <c r="P948">
        <f t="shared" si="350"/>
        <v>0.18596851471594797</v>
      </c>
      <c r="Q948">
        <f t="shared" si="351"/>
        <v>460.47250855229584</v>
      </c>
      <c r="R948">
        <f t="shared" si="352"/>
        <v>4.4725085522958352</v>
      </c>
      <c r="S948" s="10">
        <f t="shared" si="361"/>
        <v>21.035312952295836</v>
      </c>
      <c r="T948" s="4">
        <f t="shared" si="363"/>
        <v>21.687999999999999</v>
      </c>
      <c r="U948" s="4">
        <f t="shared" si="364"/>
        <v>1.4400000000000546E-2</v>
      </c>
      <c r="V948" s="4">
        <f t="shared" si="353"/>
        <v>21.685000000000002</v>
      </c>
      <c r="W948" s="4">
        <f t="shared" si="354"/>
        <v>21.71</v>
      </c>
      <c r="X948" s="4">
        <f t="shared" si="355"/>
        <v>21.650000000000002</v>
      </c>
      <c r="Y948" s="4">
        <f t="shared" si="356"/>
        <v>5.9999999999998721E-2</v>
      </c>
      <c r="Z948" s="2">
        <f>ROW()</f>
        <v>948</v>
      </c>
      <c r="AA948" t="b">
        <f t="shared" si="365"/>
        <v>0</v>
      </c>
      <c r="AB948" s="4" t="e">
        <f t="shared" si="362"/>
        <v>#N/A</v>
      </c>
      <c r="AC948" s="4" t="e">
        <f t="shared" si="366"/>
        <v>#N/A</v>
      </c>
      <c r="AD948" t="b">
        <f t="shared" si="367"/>
        <v>0</v>
      </c>
      <c r="AE948" s="2">
        <v>2</v>
      </c>
      <c r="AF948" s="4">
        <f t="shared" si="368"/>
        <v>-2.9999999999999361E-2</v>
      </c>
      <c r="AG948" s="4">
        <f t="shared" si="369"/>
        <v>2.9999999999999361E-2</v>
      </c>
      <c r="AH948" s="4">
        <f t="shared" si="374"/>
        <v>4.0416666666666622E-2</v>
      </c>
      <c r="AI948" s="4" t="e">
        <f t="shared" si="370"/>
        <v>#N/A</v>
      </c>
      <c r="AJ948" s="2" t="str">
        <f t="shared" si="371"/>
        <v>August</v>
      </c>
      <c r="AK948" s="2" t="str">
        <f t="shared" si="372"/>
        <v>07</v>
      </c>
      <c r="AL948" s="81">
        <f t="shared" si="373"/>
        <v>7.3092013888888889</v>
      </c>
      <c r="AM948" s="81">
        <f>IF(AJ948='1Month'!$A$3,AL948,NA())</f>
        <v>7.3092013888888889</v>
      </c>
    </row>
    <row r="949" spans="1:39">
      <c r="A949" s="76">
        <v>43319</v>
      </c>
      <c r="B949" s="67">
        <v>0.31268518518518518</v>
      </c>
      <c r="C949" s="77">
        <v>43319</v>
      </c>
      <c r="D949" s="67">
        <v>2.101851851851852E-2</v>
      </c>
      <c r="E949" s="68">
        <v>11.6</v>
      </c>
      <c r="F949" s="68">
        <v>4.9400000000000004</v>
      </c>
      <c r="G949" s="69">
        <v>21.8</v>
      </c>
      <c r="H949" s="69">
        <v>1</v>
      </c>
      <c r="I949" s="69">
        <v>-122.6</v>
      </c>
      <c r="J949" s="69">
        <v>-11.532999999999999</v>
      </c>
      <c r="K949" s="70">
        <v>23</v>
      </c>
      <c r="L949" s="4">
        <f t="shared" si="360"/>
        <v>21.69</v>
      </c>
      <c r="M949" s="80">
        <f t="shared" si="357"/>
        <v>43319.312685185185</v>
      </c>
      <c r="N949">
        <f t="shared" si="358"/>
        <v>2458337.5</v>
      </c>
      <c r="O949">
        <f t="shared" si="359"/>
        <v>7.5044444444444443</v>
      </c>
      <c r="P949">
        <f t="shared" si="350"/>
        <v>0.18596851471594797</v>
      </c>
      <c r="Q949">
        <f t="shared" si="351"/>
        <v>460.55634858304563</v>
      </c>
      <c r="R949">
        <f t="shared" si="352"/>
        <v>4.5563485830456329</v>
      </c>
      <c r="S949" s="10">
        <f t="shared" si="361"/>
        <v>21.119152983045634</v>
      </c>
      <c r="T949" s="4">
        <f t="shared" si="363"/>
        <v>21.698</v>
      </c>
      <c r="U949" s="4">
        <f t="shared" si="364"/>
        <v>1.039999999999992E-2</v>
      </c>
      <c r="V949" s="4">
        <f t="shared" si="353"/>
        <v>21.695</v>
      </c>
      <c r="W949" s="4">
        <f t="shared" si="354"/>
        <v>21.71</v>
      </c>
      <c r="X949" s="4">
        <f t="shared" si="355"/>
        <v>21.66</v>
      </c>
      <c r="Y949" s="4">
        <f t="shared" si="356"/>
        <v>5.0000000000000711E-2</v>
      </c>
      <c r="Z949" s="2">
        <f>ROW()</f>
        <v>949</v>
      </c>
      <c r="AA949" t="b">
        <f t="shared" si="365"/>
        <v>0</v>
      </c>
      <c r="AB949" s="4" t="e">
        <f t="shared" si="362"/>
        <v>#N/A</v>
      </c>
      <c r="AC949" s="4" t="e">
        <f t="shared" si="366"/>
        <v>#N/A</v>
      </c>
      <c r="AD949" t="b">
        <f t="shared" si="367"/>
        <v>0</v>
      </c>
      <c r="AE949" s="2">
        <v>2</v>
      </c>
      <c r="AF949" s="4">
        <f t="shared" si="368"/>
        <v>-2.5000000000000355E-2</v>
      </c>
      <c r="AG949" s="4">
        <f t="shared" si="369"/>
        <v>2.5000000000000355E-2</v>
      </c>
      <c r="AH949" s="4">
        <f t="shared" si="374"/>
        <v>3.5555555555555486E-2</v>
      </c>
      <c r="AI949" s="4" t="e">
        <f t="shared" si="370"/>
        <v>#N/A</v>
      </c>
      <c r="AJ949" s="2" t="str">
        <f t="shared" si="371"/>
        <v>August</v>
      </c>
      <c r="AK949" s="2" t="str">
        <f t="shared" si="372"/>
        <v>07</v>
      </c>
      <c r="AL949" s="81">
        <f t="shared" si="373"/>
        <v>7.3126851851851855</v>
      </c>
      <c r="AM949" s="81">
        <f>IF(AJ949='1Month'!$A$3,AL949,NA())</f>
        <v>7.3126851851851855</v>
      </c>
    </row>
    <row r="950" spans="1:39">
      <c r="A950" s="76">
        <v>43319</v>
      </c>
      <c r="B950" s="67">
        <v>0.31615740740740739</v>
      </c>
      <c r="C950" s="77">
        <v>43319</v>
      </c>
      <c r="D950" s="67">
        <v>2.449074074074074E-2</v>
      </c>
      <c r="E950" s="68">
        <v>11.6</v>
      </c>
      <c r="F950" s="68">
        <v>4.9400000000000004</v>
      </c>
      <c r="G950" s="69">
        <v>21.81</v>
      </c>
      <c r="H950" s="69">
        <v>1</v>
      </c>
      <c r="I950" s="69">
        <v>-122.7</v>
      </c>
      <c r="J950" s="69">
        <v>-10.706</v>
      </c>
      <c r="K950" s="70">
        <v>23</v>
      </c>
      <c r="L950" s="4">
        <f t="shared" si="360"/>
        <v>21.7</v>
      </c>
      <c r="M950" s="80">
        <f t="shared" si="357"/>
        <v>43319.316157407404</v>
      </c>
      <c r="N950">
        <f t="shared" si="358"/>
        <v>2458337.5</v>
      </c>
      <c r="O950">
        <f t="shared" si="359"/>
        <v>7.5877777777777773</v>
      </c>
      <c r="P950">
        <f t="shared" si="350"/>
        <v>0.18596851471594797</v>
      </c>
      <c r="Q950">
        <f t="shared" si="351"/>
        <v>460.63991007548731</v>
      </c>
      <c r="R950">
        <f t="shared" si="352"/>
        <v>4.6399100754873075</v>
      </c>
      <c r="S950" s="10">
        <f t="shared" si="361"/>
        <v>21.202714475487308</v>
      </c>
      <c r="T950" s="4">
        <f t="shared" si="363"/>
        <v>21.706</v>
      </c>
      <c r="U950" s="4">
        <f t="shared" si="364"/>
        <v>8.8000000000000959E-3</v>
      </c>
      <c r="V950" s="4">
        <f t="shared" si="353"/>
        <v>21.704999999999998</v>
      </c>
      <c r="W950" s="4">
        <f t="shared" si="354"/>
        <v>21.72</v>
      </c>
      <c r="X950" s="4">
        <f t="shared" si="355"/>
        <v>21.68</v>
      </c>
      <c r="Y950" s="4">
        <f t="shared" si="356"/>
        <v>3.9999999999999147E-2</v>
      </c>
      <c r="Z950" s="2">
        <f>ROW()</f>
        <v>950</v>
      </c>
      <c r="AA950" t="b">
        <f t="shared" si="365"/>
        <v>0</v>
      </c>
      <c r="AB950" s="4" t="e">
        <f t="shared" si="362"/>
        <v>#N/A</v>
      </c>
      <c r="AC950" s="4" t="e">
        <f t="shared" si="366"/>
        <v>#N/A</v>
      </c>
      <c r="AD950" t="b">
        <f t="shared" si="367"/>
        <v>0</v>
      </c>
      <c r="AE950" s="2">
        <v>2</v>
      </c>
      <c r="AF950" s="4">
        <f t="shared" si="368"/>
        <v>-1.9999999999999574E-2</v>
      </c>
      <c r="AG950" s="4">
        <f t="shared" si="369"/>
        <v>1.9999999999999574E-2</v>
      </c>
      <c r="AH950" s="4">
        <f t="shared" si="374"/>
        <v>3.1666666666666878E-2</v>
      </c>
      <c r="AI950" s="4" t="e">
        <f t="shared" si="370"/>
        <v>#N/A</v>
      </c>
      <c r="AJ950" s="2" t="str">
        <f t="shared" si="371"/>
        <v>August</v>
      </c>
      <c r="AK950" s="2" t="str">
        <f t="shared" si="372"/>
        <v>07</v>
      </c>
      <c r="AL950" s="81">
        <f t="shared" si="373"/>
        <v>7.3161574074074078</v>
      </c>
      <c r="AM950" s="81">
        <f>IF(AJ950='1Month'!$A$3,AL950,NA())</f>
        <v>7.3161574074074078</v>
      </c>
    </row>
    <row r="951" spans="1:39">
      <c r="A951" s="76">
        <v>43319</v>
      </c>
      <c r="B951" s="67">
        <v>0.31962962962962965</v>
      </c>
      <c r="C951" s="77">
        <v>43319</v>
      </c>
      <c r="D951" s="67">
        <v>2.7962962962962964E-2</v>
      </c>
      <c r="E951" s="68">
        <v>11.6</v>
      </c>
      <c r="F951" s="68">
        <v>4.9400000000000004</v>
      </c>
      <c r="G951" s="69">
        <v>21.82</v>
      </c>
      <c r="H951" s="69">
        <v>1</v>
      </c>
      <c r="I951" s="69">
        <v>-122.7</v>
      </c>
      <c r="J951" s="69">
        <v>-9.8710000000000004</v>
      </c>
      <c r="K951" s="70">
        <v>23</v>
      </c>
      <c r="L951" s="4">
        <f t="shared" si="360"/>
        <v>21.71</v>
      </c>
      <c r="M951" s="80">
        <f t="shared" si="357"/>
        <v>43319.31962962963</v>
      </c>
      <c r="N951">
        <f t="shared" si="358"/>
        <v>2458337.5</v>
      </c>
      <c r="O951">
        <f t="shared" si="359"/>
        <v>7.6711111111111112</v>
      </c>
      <c r="P951">
        <f t="shared" si="350"/>
        <v>0.18596851471594797</v>
      </c>
      <c r="Q951">
        <f t="shared" si="351"/>
        <v>460.72347156792898</v>
      </c>
      <c r="R951">
        <f t="shared" si="352"/>
        <v>4.723471567928982</v>
      </c>
      <c r="S951" s="10">
        <f t="shared" si="361"/>
        <v>21.286275967928983</v>
      </c>
      <c r="T951" s="4">
        <f t="shared" si="363"/>
        <v>21.716000000000001</v>
      </c>
      <c r="U951" s="4">
        <f t="shared" si="364"/>
        <v>1.1200000000000187E-2</v>
      </c>
      <c r="V951" s="4">
        <f t="shared" si="353"/>
        <v>21.71</v>
      </c>
      <c r="W951" s="4">
        <f t="shared" si="354"/>
        <v>21.740000000000002</v>
      </c>
      <c r="X951" s="4">
        <f t="shared" si="355"/>
        <v>21.69</v>
      </c>
      <c r="Y951" s="4">
        <f t="shared" si="356"/>
        <v>5.0000000000000711E-2</v>
      </c>
      <c r="Z951" s="2">
        <f>ROW()</f>
        <v>951</v>
      </c>
      <c r="AA951" t="b">
        <f t="shared" si="365"/>
        <v>0</v>
      </c>
      <c r="AB951" s="4" t="e">
        <f t="shared" si="362"/>
        <v>#N/A</v>
      </c>
      <c r="AC951" s="4" t="e">
        <f t="shared" si="366"/>
        <v>#N/A</v>
      </c>
      <c r="AD951" t="b">
        <f t="shared" si="367"/>
        <v>0</v>
      </c>
      <c r="AE951" s="2">
        <v>2</v>
      </c>
      <c r="AF951" s="4">
        <f t="shared" si="368"/>
        <v>-2.5000000000000355E-2</v>
      </c>
      <c r="AG951" s="4">
        <f t="shared" si="369"/>
        <v>2.5000000000000355E-2</v>
      </c>
      <c r="AH951" s="4">
        <f t="shared" si="374"/>
        <v>3.027777777777807E-2</v>
      </c>
      <c r="AI951" s="4" t="e">
        <f t="shared" si="370"/>
        <v>#N/A</v>
      </c>
      <c r="AJ951" s="2" t="str">
        <f t="shared" si="371"/>
        <v>August</v>
      </c>
      <c r="AK951" s="2" t="str">
        <f t="shared" si="372"/>
        <v>07</v>
      </c>
      <c r="AL951" s="81">
        <f t="shared" si="373"/>
        <v>7.3196296296296293</v>
      </c>
      <c r="AM951" s="81">
        <f>IF(AJ951='1Month'!$A$3,AL951,NA())</f>
        <v>7.3196296296296293</v>
      </c>
    </row>
    <row r="952" spans="1:39">
      <c r="A952" s="76">
        <v>43319</v>
      </c>
      <c r="B952" s="67">
        <v>0.32310185185185186</v>
      </c>
      <c r="C952" s="77">
        <v>43319</v>
      </c>
      <c r="D952" s="67">
        <v>3.1435185185185184E-2</v>
      </c>
      <c r="E952" s="68">
        <v>11.6</v>
      </c>
      <c r="F952" s="68">
        <v>4.9400000000000004</v>
      </c>
      <c r="G952" s="69">
        <v>21.82</v>
      </c>
      <c r="H952" s="69">
        <v>1</v>
      </c>
      <c r="I952" s="69">
        <v>-122.8</v>
      </c>
      <c r="J952" s="69">
        <v>-9.0289999999999999</v>
      </c>
      <c r="K952" s="70">
        <v>22.9</v>
      </c>
      <c r="L952" s="4">
        <f t="shared" si="360"/>
        <v>21.71</v>
      </c>
      <c r="M952" s="80">
        <f t="shared" si="357"/>
        <v>43319.323101851849</v>
      </c>
      <c r="N952">
        <f t="shared" si="358"/>
        <v>2458337.5</v>
      </c>
      <c r="O952">
        <f t="shared" si="359"/>
        <v>7.7544444444444451</v>
      </c>
      <c r="P952">
        <f t="shared" si="350"/>
        <v>0.18596851471594797</v>
      </c>
      <c r="Q952">
        <f t="shared" si="351"/>
        <v>460.80703306037066</v>
      </c>
      <c r="R952">
        <f t="shared" si="352"/>
        <v>4.8070330603706566</v>
      </c>
      <c r="S952" s="10">
        <f t="shared" si="361"/>
        <v>21.369837460370658</v>
      </c>
      <c r="T952" s="4">
        <f t="shared" si="363"/>
        <v>21.725999999999999</v>
      </c>
      <c r="U952" s="4">
        <f t="shared" si="364"/>
        <v>1.5200000000000102E-2</v>
      </c>
      <c r="V952" s="4">
        <f t="shared" si="353"/>
        <v>21.715</v>
      </c>
      <c r="W952" s="4">
        <f t="shared" si="354"/>
        <v>21.75</v>
      </c>
      <c r="X952" s="4">
        <f t="shared" si="355"/>
        <v>21.7</v>
      </c>
      <c r="Y952" s="4">
        <f t="shared" si="356"/>
        <v>5.0000000000000711E-2</v>
      </c>
      <c r="Z952" s="2">
        <f>ROW()</f>
        <v>952</v>
      </c>
      <c r="AA952" t="b">
        <f t="shared" si="365"/>
        <v>0</v>
      </c>
      <c r="AB952" s="4" t="e">
        <f t="shared" si="362"/>
        <v>#N/A</v>
      </c>
      <c r="AC952" s="4" t="e">
        <f t="shared" si="366"/>
        <v>#N/A</v>
      </c>
      <c r="AD952" t="b">
        <f t="shared" si="367"/>
        <v>0</v>
      </c>
      <c r="AE952" s="2">
        <v>2</v>
      </c>
      <c r="AF952" s="4">
        <f t="shared" si="368"/>
        <v>-2.5000000000000355E-2</v>
      </c>
      <c r="AG952" s="4">
        <f t="shared" si="369"/>
        <v>2.5000000000000355E-2</v>
      </c>
      <c r="AH952" s="4">
        <f t="shared" si="374"/>
        <v>3.027777777777807E-2</v>
      </c>
      <c r="AI952" s="4" t="e">
        <f t="shared" si="370"/>
        <v>#N/A</v>
      </c>
      <c r="AJ952" s="2" t="str">
        <f t="shared" si="371"/>
        <v>August</v>
      </c>
      <c r="AK952" s="2" t="str">
        <f t="shared" si="372"/>
        <v>07</v>
      </c>
      <c r="AL952" s="81">
        <f t="shared" si="373"/>
        <v>7.3231018518518516</v>
      </c>
      <c r="AM952" s="81">
        <f>IF(AJ952='1Month'!$A$3,AL952,NA())</f>
        <v>7.3231018518518516</v>
      </c>
    </row>
    <row r="953" spans="1:39">
      <c r="A953" s="76">
        <v>43319</v>
      </c>
      <c r="B953" s="67">
        <v>0.32657407407407407</v>
      </c>
      <c r="C953" s="77">
        <v>43319</v>
      </c>
      <c r="D953" s="67">
        <v>3.4907407407407408E-2</v>
      </c>
      <c r="E953" s="68">
        <v>11.6</v>
      </c>
      <c r="F953" s="68">
        <v>4.9400000000000004</v>
      </c>
      <c r="G953" s="69">
        <v>21.83</v>
      </c>
      <c r="H953" s="69">
        <v>1</v>
      </c>
      <c r="I953" s="69">
        <v>-122.8</v>
      </c>
      <c r="J953" s="69">
        <v>-8.1809999999999992</v>
      </c>
      <c r="K953" s="70">
        <v>22.9</v>
      </c>
      <c r="L953" s="4">
        <f t="shared" si="360"/>
        <v>21.72</v>
      </c>
      <c r="M953" s="80">
        <f t="shared" si="357"/>
        <v>43319.326574074075</v>
      </c>
      <c r="N953">
        <f t="shared" si="358"/>
        <v>2458337.5</v>
      </c>
      <c r="O953">
        <f t="shared" si="359"/>
        <v>7.8377777777777773</v>
      </c>
      <c r="P953">
        <f t="shared" si="350"/>
        <v>0.18596851471594797</v>
      </c>
      <c r="Q953">
        <f t="shared" si="351"/>
        <v>460.89059455281227</v>
      </c>
      <c r="R953">
        <f t="shared" si="352"/>
        <v>4.8905945528122743</v>
      </c>
      <c r="S953" s="10">
        <f t="shared" si="361"/>
        <v>21.453398952812275</v>
      </c>
      <c r="T953" s="4">
        <f t="shared" si="363"/>
        <v>21.736000000000001</v>
      </c>
      <c r="U953" s="4">
        <f t="shared" si="364"/>
        <v>1.6800000000000637E-2</v>
      </c>
      <c r="V953" s="4">
        <f t="shared" si="353"/>
        <v>21.73</v>
      </c>
      <c r="W953" s="4">
        <f t="shared" si="354"/>
        <v>21.76</v>
      </c>
      <c r="X953" s="4">
        <f t="shared" si="355"/>
        <v>21.71</v>
      </c>
      <c r="Y953" s="4">
        <f t="shared" si="356"/>
        <v>5.0000000000000711E-2</v>
      </c>
      <c r="Z953" s="2">
        <f>ROW()</f>
        <v>953</v>
      </c>
      <c r="AA953" t="b">
        <f t="shared" si="365"/>
        <v>0</v>
      </c>
      <c r="AB953" s="4" t="e">
        <f t="shared" si="362"/>
        <v>#N/A</v>
      </c>
      <c r="AC953" s="4" t="e">
        <f t="shared" si="366"/>
        <v>#N/A</v>
      </c>
      <c r="AD953" t="b">
        <f t="shared" si="367"/>
        <v>0</v>
      </c>
      <c r="AE953" s="2">
        <v>2</v>
      </c>
      <c r="AF953" s="4">
        <f t="shared" si="368"/>
        <v>-2.5000000000000355E-2</v>
      </c>
      <c r="AG953" s="4">
        <f t="shared" si="369"/>
        <v>2.5000000000000355E-2</v>
      </c>
      <c r="AH953" s="4">
        <f t="shared" si="374"/>
        <v>3.0000000000000249E-2</v>
      </c>
      <c r="AI953" s="4" t="e">
        <f t="shared" si="370"/>
        <v>#N/A</v>
      </c>
      <c r="AJ953" s="2" t="str">
        <f t="shared" si="371"/>
        <v>August</v>
      </c>
      <c r="AK953" s="2" t="str">
        <f t="shared" si="372"/>
        <v>07</v>
      </c>
      <c r="AL953" s="81">
        <f t="shared" si="373"/>
        <v>7.3265740740740739</v>
      </c>
      <c r="AM953" s="81">
        <f>IF(AJ953='1Month'!$A$3,AL953,NA())</f>
        <v>7.3265740740740739</v>
      </c>
    </row>
    <row r="954" spans="1:39">
      <c r="A954" s="76">
        <v>43319</v>
      </c>
      <c r="B954" s="67">
        <v>0.33004629629629628</v>
      </c>
      <c r="C954" s="77">
        <v>43319</v>
      </c>
      <c r="D954" s="67">
        <v>3.8379629629629632E-2</v>
      </c>
      <c r="E954" s="68">
        <v>11.6</v>
      </c>
      <c r="F954" s="68">
        <v>4.9400000000000004</v>
      </c>
      <c r="G954" s="69">
        <v>21.85</v>
      </c>
      <c r="H954" s="69">
        <v>1</v>
      </c>
      <c r="I954" s="69">
        <v>-122.9</v>
      </c>
      <c r="J954" s="69">
        <v>-7.3259999999999996</v>
      </c>
      <c r="K954" s="70">
        <v>22.9</v>
      </c>
      <c r="L954" s="4">
        <f t="shared" si="360"/>
        <v>21.740000000000002</v>
      </c>
      <c r="M954" s="80">
        <f t="shared" si="357"/>
        <v>43319.330046296294</v>
      </c>
      <c r="N954">
        <f t="shared" si="358"/>
        <v>2458337.5</v>
      </c>
      <c r="O954">
        <f t="shared" si="359"/>
        <v>7.9211111111111112</v>
      </c>
      <c r="P954">
        <f t="shared" ref="P954:P999" si="375">(N954-2451545)/36525</f>
        <v>0.18596851471594797</v>
      </c>
      <c r="Q954">
        <f t="shared" ref="Q954:Q999" si="376">6.697374558+(2400.051336*P954)+(0.000025862*(P954^2))+(O954*1.0027379093)</f>
        <v>460.97415604525395</v>
      </c>
      <c r="R954">
        <f t="shared" ref="R954:R999" si="377">ABS(Q954)-(INT(ABS(Q954)/24)*24)</f>
        <v>4.9741560452539488</v>
      </c>
      <c r="S954" s="10">
        <f t="shared" si="361"/>
        <v>21.53696044525395</v>
      </c>
      <c r="T954" s="4">
        <f t="shared" si="363"/>
        <v>21.748000000000001</v>
      </c>
      <c r="U954" s="4">
        <f t="shared" si="364"/>
        <v>1.4399999999999835E-2</v>
      </c>
      <c r="V954" s="4">
        <f t="shared" ref="V954:V999" si="378">MEDIAN(L952:L957)</f>
        <v>21.745000000000001</v>
      </c>
      <c r="W954" s="4">
        <f t="shared" ref="W954:W999" si="379">MAX(L952:L957)</f>
        <v>21.77</v>
      </c>
      <c r="X954" s="4">
        <f t="shared" ref="X954:X999" si="380">MIN(L952:L957)</f>
        <v>21.71</v>
      </c>
      <c r="Y954" s="4">
        <f t="shared" ref="Y954:Y999" si="381">W954-X954</f>
        <v>5.9999999999998721E-2</v>
      </c>
      <c r="Z954" s="2">
        <f>ROW()</f>
        <v>954</v>
      </c>
      <c r="AA954" t="b">
        <f t="shared" si="365"/>
        <v>0</v>
      </c>
      <c r="AB954" s="4" t="e">
        <f t="shared" si="362"/>
        <v>#N/A</v>
      </c>
      <c r="AC954" s="4" t="e">
        <f t="shared" si="366"/>
        <v>#N/A</v>
      </c>
      <c r="AD954" t="b">
        <f t="shared" si="367"/>
        <v>1</v>
      </c>
      <c r="AE954" s="2">
        <v>2</v>
      </c>
      <c r="AF954" s="4">
        <f t="shared" si="368"/>
        <v>-2.9999999999999361E-2</v>
      </c>
      <c r="AG954" s="4">
        <f t="shared" si="369"/>
        <v>2.9999999999999361E-2</v>
      </c>
      <c r="AH954" s="4">
        <f t="shared" si="374"/>
        <v>2.9999999999999954E-2</v>
      </c>
      <c r="AI954" s="4" t="e">
        <f t="shared" si="370"/>
        <v>#N/A</v>
      </c>
      <c r="AJ954" s="2" t="str">
        <f t="shared" si="371"/>
        <v>August</v>
      </c>
      <c r="AK954" s="2" t="str">
        <f t="shared" si="372"/>
        <v>07</v>
      </c>
      <c r="AL954" s="81">
        <f t="shared" si="373"/>
        <v>7.3300462962962962</v>
      </c>
      <c r="AM954" s="81">
        <f>IF(AJ954='1Month'!$A$3,AL954,NA())</f>
        <v>7.3300462962962962</v>
      </c>
    </row>
    <row r="955" spans="1:39">
      <c r="A955" s="76">
        <v>43319</v>
      </c>
      <c r="B955" s="67">
        <v>0.33351851851851855</v>
      </c>
      <c r="C955" s="77">
        <v>43319</v>
      </c>
      <c r="D955" s="67">
        <v>4.1851851851851855E-2</v>
      </c>
      <c r="E955" s="68">
        <v>11.2</v>
      </c>
      <c r="F955" s="68">
        <v>4.9400000000000004</v>
      </c>
      <c r="G955" s="69">
        <v>21.86</v>
      </c>
      <c r="H955" s="69">
        <v>1</v>
      </c>
      <c r="I955" s="69">
        <v>-122.9</v>
      </c>
      <c r="J955" s="69">
        <v>-6.4649999999999999</v>
      </c>
      <c r="K955" s="70">
        <v>22.8</v>
      </c>
      <c r="L955" s="4">
        <f t="shared" si="360"/>
        <v>21.75</v>
      </c>
      <c r="M955" s="80">
        <f t="shared" si="357"/>
        <v>43319.333518518521</v>
      </c>
      <c r="N955">
        <f t="shared" si="358"/>
        <v>2458337.5</v>
      </c>
      <c r="O955">
        <f t="shared" si="359"/>
        <v>8.0044444444444451</v>
      </c>
      <c r="P955">
        <f t="shared" si="375"/>
        <v>0.18596851471594797</v>
      </c>
      <c r="Q955">
        <f t="shared" si="376"/>
        <v>461.05771753769562</v>
      </c>
      <c r="R955">
        <f t="shared" si="377"/>
        <v>5.0577175376956234</v>
      </c>
      <c r="S955" s="10">
        <f t="shared" si="361"/>
        <v>21.620521937695624</v>
      </c>
      <c r="T955" s="4">
        <f t="shared" si="363"/>
        <v>21.757999999999999</v>
      </c>
      <c r="U955" s="4">
        <f t="shared" si="364"/>
        <v>1.039999999999992E-2</v>
      </c>
      <c r="V955" s="4">
        <f t="shared" si="378"/>
        <v>21.755000000000003</v>
      </c>
      <c r="W955" s="4">
        <f t="shared" si="379"/>
        <v>21.77</v>
      </c>
      <c r="X955" s="4">
        <f t="shared" si="380"/>
        <v>21.72</v>
      </c>
      <c r="Y955" s="4">
        <f t="shared" si="381"/>
        <v>5.0000000000000711E-2</v>
      </c>
      <c r="Z955" s="2">
        <f>ROW()</f>
        <v>955</v>
      </c>
      <c r="AA955" t="b">
        <f t="shared" si="365"/>
        <v>0</v>
      </c>
      <c r="AB955" s="4" t="e">
        <f t="shared" si="362"/>
        <v>#N/A</v>
      </c>
      <c r="AC955" s="4" t="e">
        <f t="shared" si="366"/>
        <v>#N/A</v>
      </c>
      <c r="AD955" t="b">
        <f t="shared" si="367"/>
        <v>1</v>
      </c>
      <c r="AE955" s="2">
        <v>2</v>
      </c>
      <c r="AF955" s="4">
        <f t="shared" si="368"/>
        <v>-2.5000000000000355E-2</v>
      </c>
      <c r="AG955" s="4">
        <f t="shared" si="369"/>
        <v>2.5000000000000355E-2</v>
      </c>
      <c r="AH955" s="4">
        <f t="shared" si="374"/>
        <v>3.0000000000000249E-2</v>
      </c>
      <c r="AI955" s="4" t="e">
        <f t="shared" si="370"/>
        <v>#N/A</v>
      </c>
      <c r="AJ955" s="2" t="str">
        <f t="shared" si="371"/>
        <v>August</v>
      </c>
      <c r="AK955" s="2" t="str">
        <f t="shared" si="372"/>
        <v>07</v>
      </c>
      <c r="AL955" s="81">
        <f t="shared" si="373"/>
        <v>7.3335185185185185</v>
      </c>
      <c r="AM955" s="81">
        <f>IF(AJ955='1Month'!$A$3,AL955,NA())</f>
        <v>7.3335185185185185</v>
      </c>
    </row>
    <row r="956" spans="1:39">
      <c r="A956" s="76">
        <v>43319</v>
      </c>
      <c r="B956" s="67">
        <v>0.33700231481481485</v>
      </c>
      <c r="C956" s="77">
        <v>43319</v>
      </c>
      <c r="D956" s="67">
        <v>4.5335648148148146E-2</v>
      </c>
      <c r="E956" s="68">
        <v>11.2</v>
      </c>
      <c r="F956" s="68">
        <v>4.9400000000000004</v>
      </c>
      <c r="G956" s="69">
        <v>21.87</v>
      </c>
      <c r="H956" s="69">
        <v>1</v>
      </c>
      <c r="I956" s="69">
        <v>-123</v>
      </c>
      <c r="J956" s="69">
        <v>-5.5949999999999998</v>
      </c>
      <c r="K956" s="70">
        <v>22.8</v>
      </c>
      <c r="L956" s="4">
        <f t="shared" si="360"/>
        <v>21.76</v>
      </c>
      <c r="M956" s="80">
        <f t="shared" si="357"/>
        <v>43319.337002314816</v>
      </c>
      <c r="N956">
        <f t="shared" si="358"/>
        <v>2458337.5</v>
      </c>
      <c r="O956">
        <f t="shared" si="359"/>
        <v>8.088055555555556</v>
      </c>
      <c r="P956">
        <f t="shared" si="375"/>
        <v>0.18596851471594797</v>
      </c>
      <c r="Q956">
        <f t="shared" si="376"/>
        <v>461.14155756844542</v>
      </c>
      <c r="R956">
        <f t="shared" si="377"/>
        <v>5.1415575684454211</v>
      </c>
      <c r="S956" s="10">
        <f t="shared" si="361"/>
        <v>21.704361968445422</v>
      </c>
      <c r="T956" s="4">
        <f t="shared" si="363"/>
        <v>21.765999999999998</v>
      </c>
      <c r="U956" s="4">
        <f t="shared" si="364"/>
        <v>8.8000000000000959E-3</v>
      </c>
      <c r="V956" s="4">
        <f t="shared" si="378"/>
        <v>21.765000000000001</v>
      </c>
      <c r="W956" s="4">
        <f t="shared" si="379"/>
        <v>21.78</v>
      </c>
      <c r="X956" s="4">
        <f t="shared" si="380"/>
        <v>21.740000000000002</v>
      </c>
      <c r="Y956" s="4">
        <f t="shared" si="381"/>
        <v>3.9999999999999147E-2</v>
      </c>
      <c r="Z956" s="2">
        <f>ROW()</f>
        <v>956</v>
      </c>
      <c r="AA956" t="b">
        <f t="shared" si="365"/>
        <v>0</v>
      </c>
      <c r="AB956" s="4" t="e">
        <f t="shared" si="362"/>
        <v>#N/A</v>
      </c>
      <c r="AC956" s="4" t="e">
        <f t="shared" si="366"/>
        <v>#N/A</v>
      </c>
      <c r="AD956" t="b">
        <f t="shared" si="367"/>
        <v>1</v>
      </c>
      <c r="AE956" s="2">
        <v>2</v>
      </c>
      <c r="AF956" s="4">
        <f t="shared" si="368"/>
        <v>-1.9999999999999574E-2</v>
      </c>
      <c r="AG956" s="4">
        <f t="shared" si="369"/>
        <v>1.9999999999999574E-2</v>
      </c>
      <c r="AH956" s="4">
        <f t="shared" si="374"/>
        <v>2.9999999999999954E-2</v>
      </c>
      <c r="AI956" s="4" t="e">
        <f t="shared" si="370"/>
        <v>#N/A</v>
      </c>
      <c r="AJ956" s="2" t="str">
        <f t="shared" si="371"/>
        <v>August</v>
      </c>
      <c r="AK956" s="2" t="str">
        <f t="shared" si="372"/>
        <v>07</v>
      </c>
      <c r="AL956" s="81">
        <f t="shared" si="373"/>
        <v>7.3370023148148151</v>
      </c>
      <c r="AM956" s="81">
        <f>IF(AJ956='1Month'!$A$3,AL956,NA())</f>
        <v>7.3370023148148151</v>
      </c>
    </row>
    <row r="957" spans="1:39">
      <c r="A957" s="76">
        <v>43319</v>
      </c>
      <c r="B957" s="67">
        <v>0.34047453703703701</v>
      </c>
      <c r="C957" s="77">
        <v>43319</v>
      </c>
      <c r="D957" s="67">
        <v>4.880787037037037E-2</v>
      </c>
      <c r="E957" s="68">
        <v>11.2</v>
      </c>
      <c r="F957" s="68">
        <v>4.9400000000000004</v>
      </c>
      <c r="G957" s="69">
        <v>21.88</v>
      </c>
      <c r="H957" s="69">
        <v>1</v>
      </c>
      <c r="I957" s="69">
        <v>-123</v>
      </c>
      <c r="J957" s="69">
        <v>-4.7220000000000004</v>
      </c>
      <c r="K957" s="70">
        <v>22.8</v>
      </c>
      <c r="L957" s="4">
        <f t="shared" si="360"/>
        <v>21.77</v>
      </c>
      <c r="M957" s="80">
        <f t="shared" si="357"/>
        <v>43319.340474537035</v>
      </c>
      <c r="N957">
        <f t="shared" si="358"/>
        <v>2458337.5</v>
      </c>
      <c r="O957">
        <f t="shared" si="359"/>
        <v>8.1713888888888881</v>
      </c>
      <c r="P957">
        <f t="shared" si="375"/>
        <v>0.18596851471594797</v>
      </c>
      <c r="Q957">
        <f t="shared" si="376"/>
        <v>461.2251190608871</v>
      </c>
      <c r="R957">
        <f t="shared" si="377"/>
        <v>5.2251190608870957</v>
      </c>
      <c r="S957" s="10">
        <f t="shared" si="361"/>
        <v>21.787923460887097</v>
      </c>
      <c r="T957" s="4">
        <f t="shared" si="363"/>
        <v>21.776</v>
      </c>
      <c r="U957" s="4">
        <f t="shared" si="364"/>
        <v>1.1200000000000187E-2</v>
      </c>
      <c r="V957" s="4">
        <f t="shared" si="378"/>
        <v>21.77</v>
      </c>
      <c r="W957" s="4">
        <f t="shared" si="379"/>
        <v>21.8</v>
      </c>
      <c r="X957" s="4">
        <f t="shared" si="380"/>
        <v>21.75</v>
      </c>
      <c r="Y957" s="4">
        <f t="shared" si="381"/>
        <v>5.0000000000000711E-2</v>
      </c>
      <c r="Z957" s="2">
        <f>ROW()</f>
        <v>957</v>
      </c>
      <c r="AA957" t="b">
        <f t="shared" si="365"/>
        <v>1</v>
      </c>
      <c r="AB957" s="4">
        <f t="shared" si="362"/>
        <v>21.77</v>
      </c>
      <c r="AC957" s="4" t="e">
        <f t="shared" si="366"/>
        <v>#N/A</v>
      </c>
      <c r="AD957" t="b">
        <f t="shared" si="367"/>
        <v>1</v>
      </c>
      <c r="AE957" s="2">
        <v>2</v>
      </c>
      <c r="AF957" s="4">
        <f t="shared" si="368"/>
        <v>-2.5000000000000355E-2</v>
      </c>
      <c r="AG957" s="4">
        <f t="shared" si="369"/>
        <v>2.5000000000000355E-2</v>
      </c>
      <c r="AH957" s="4">
        <f t="shared" si="374"/>
        <v>2.9305555555556733E-2</v>
      </c>
      <c r="AI957" s="4" t="e">
        <f t="shared" si="370"/>
        <v>#N/A</v>
      </c>
      <c r="AJ957" s="2" t="str">
        <f t="shared" si="371"/>
        <v>August</v>
      </c>
      <c r="AK957" s="2" t="str">
        <f t="shared" si="372"/>
        <v>07</v>
      </c>
      <c r="AL957" s="81">
        <f t="shared" si="373"/>
        <v>7.3404745370370375</v>
      </c>
      <c r="AM957" s="81">
        <f>IF(AJ957='1Month'!$A$3,AL957,NA())</f>
        <v>7.3404745370370375</v>
      </c>
    </row>
    <row r="958" spans="1:39">
      <c r="A958" s="76">
        <v>43319</v>
      </c>
      <c r="B958" s="67">
        <v>0.34394675925925927</v>
      </c>
      <c r="C958" s="77">
        <v>43319</v>
      </c>
      <c r="D958" s="67">
        <v>5.2280092592592593E-2</v>
      </c>
      <c r="E958" s="68">
        <v>11.2</v>
      </c>
      <c r="F958" s="68">
        <v>4.9400000000000004</v>
      </c>
      <c r="G958" s="69">
        <v>21.88</v>
      </c>
      <c r="H958" s="69">
        <v>1</v>
      </c>
      <c r="I958" s="69">
        <v>-123.1</v>
      </c>
      <c r="J958" s="69">
        <v>-3.843</v>
      </c>
      <c r="K958" s="70">
        <v>22.7</v>
      </c>
      <c r="L958" s="4">
        <f t="shared" si="360"/>
        <v>21.77</v>
      </c>
      <c r="M958" s="80">
        <f t="shared" si="357"/>
        <v>43319.343946759262</v>
      </c>
      <c r="N958">
        <f t="shared" si="358"/>
        <v>2458337.5</v>
      </c>
      <c r="O958">
        <f t="shared" si="359"/>
        <v>8.2547222222222221</v>
      </c>
      <c r="P958">
        <f t="shared" si="375"/>
        <v>0.18596851471594797</v>
      </c>
      <c r="Q958">
        <f t="shared" si="376"/>
        <v>461.30868055332877</v>
      </c>
      <c r="R958">
        <f t="shared" si="377"/>
        <v>5.3086805533287702</v>
      </c>
      <c r="S958" s="10">
        <f t="shared" si="361"/>
        <v>21.871484953328771</v>
      </c>
      <c r="T958" s="4">
        <f t="shared" si="363"/>
        <v>21.785999999999998</v>
      </c>
      <c r="U958" s="4">
        <f t="shared" si="364"/>
        <v>1.5200000000000102E-2</v>
      </c>
      <c r="V958" s="4">
        <f t="shared" si="378"/>
        <v>21.774999999999999</v>
      </c>
      <c r="W958" s="4">
        <f t="shared" si="379"/>
        <v>21.810000000000002</v>
      </c>
      <c r="X958" s="4">
        <f t="shared" si="380"/>
        <v>21.76</v>
      </c>
      <c r="Y958" s="4">
        <f t="shared" si="381"/>
        <v>5.0000000000000711E-2</v>
      </c>
      <c r="Z958" s="2">
        <f>ROW()</f>
        <v>958</v>
      </c>
      <c r="AA958" t="b">
        <f t="shared" si="365"/>
        <v>1</v>
      </c>
      <c r="AB958" s="4">
        <f t="shared" si="362"/>
        <v>21.77</v>
      </c>
      <c r="AC958" s="4" t="e">
        <f t="shared" si="366"/>
        <v>#N/A</v>
      </c>
      <c r="AD958" t="b">
        <f t="shared" si="367"/>
        <v>1</v>
      </c>
      <c r="AE958" s="2">
        <v>2</v>
      </c>
      <c r="AF958" s="4">
        <f t="shared" si="368"/>
        <v>-2.5000000000000355E-2</v>
      </c>
      <c r="AG958" s="4">
        <f t="shared" si="369"/>
        <v>2.5000000000000355E-2</v>
      </c>
      <c r="AH958" s="4">
        <f t="shared" si="374"/>
        <v>2.7500000000000451E-2</v>
      </c>
      <c r="AI958" s="4" t="e">
        <f t="shared" si="370"/>
        <v>#N/A</v>
      </c>
      <c r="AJ958" s="2" t="str">
        <f t="shared" si="371"/>
        <v>August</v>
      </c>
      <c r="AK958" s="2" t="str">
        <f t="shared" si="372"/>
        <v>07</v>
      </c>
      <c r="AL958" s="81">
        <f t="shared" si="373"/>
        <v>7.3439467592592589</v>
      </c>
      <c r="AM958" s="81">
        <f>IF(AJ958='1Month'!$A$3,AL958,NA())</f>
        <v>7.3439467592592589</v>
      </c>
    </row>
    <row r="959" spans="1:39">
      <c r="A959" s="76">
        <v>43319</v>
      </c>
      <c r="B959" s="67">
        <v>0.34741898148148148</v>
      </c>
      <c r="C959" s="77">
        <v>43319</v>
      </c>
      <c r="D959" s="67">
        <v>5.5752314814814817E-2</v>
      </c>
      <c r="E959" s="68">
        <v>11.2</v>
      </c>
      <c r="F959" s="68">
        <v>4.9400000000000004</v>
      </c>
      <c r="G959" s="69">
        <v>21.89</v>
      </c>
      <c r="H959" s="69">
        <v>1</v>
      </c>
      <c r="I959" s="69">
        <v>-123.1</v>
      </c>
      <c r="J959" s="69">
        <v>-2.9590000000000001</v>
      </c>
      <c r="K959" s="70">
        <v>22.7</v>
      </c>
      <c r="L959" s="4">
        <f t="shared" si="360"/>
        <v>21.78</v>
      </c>
      <c r="M959" s="80">
        <f t="shared" si="357"/>
        <v>43319.347418981481</v>
      </c>
      <c r="N959">
        <f t="shared" si="358"/>
        <v>2458337.5</v>
      </c>
      <c r="O959">
        <f t="shared" si="359"/>
        <v>8.338055555555556</v>
      </c>
      <c r="P959">
        <f t="shared" si="375"/>
        <v>0.18596851471594797</v>
      </c>
      <c r="Q959">
        <f t="shared" si="376"/>
        <v>461.39224204577044</v>
      </c>
      <c r="R959">
        <f t="shared" si="377"/>
        <v>5.3922420457704447</v>
      </c>
      <c r="S959" s="10">
        <f t="shared" si="361"/>
        <v>21.955046445770446</v>
      </c>
      <c r="T959" s="4">
        <f t="shared" si="363"/>
        <v>21.795999999999999</v>
      </c>
      <c r="U959" s="4">
        <f t="shared" si="364"/>
        <v>1.6800000000000637E-2</v>
      </c>
      <c r="V959" s="4">
        <f t="shared" si="378"/>
        <v>21.79</v>
      </c>
      <c r="W959" s="4">
        <f t="shared" si="379"/>
        <v>21.82</v>
      </c>
      <c r="X959" s="4">
        <f t="shared" si="380"/>
        <v>21.77</v>
      </c>
      <c r="Y959" s="4">
        <f t="shared" si="381"/>
        <v>5.0000000000000711E-2</v>
      </c>
      <c r="Z959" s="2">
        <f>ROW()</f>
        <v>959</v>
      </c>
      <c r="AA959" t="b">
        <f t="shared" si="365"/>
        <v>1</v>
      </c>
      <c r="AB959" s="4">
        <f t="shared" si="362"/>
        <v>21.78</v>
      </c>
      <c r="AC959" s="4" t="e">
        <f t="shared" si="366"/>
        <v>#N/A</v>
      </c>
      <c r="AD959" t="b">
        <f t="shared" si="367"/>
        <v>1</v>
      </c>
      <c r="AE959" s="2">
        <v>2</v>
      </c>
      <c r="AF959" s="4">
        <f t="shared" si="368"/>
        <v>-2.5000000000000355E-2</v>
      </c>
      <c r="AG959" s="4">
        <f t="shared" si="369"/>
        <v>2.5000000000000355E-2</v>
      </c>
      <c r="AH959" s="4">
        <f t="shared" si="374"/>
        <v>2.4166666666666892E-2</v>
      </c>
      <c r="AI959" s="4" t="e">
        <f t="shared" si="370"/>
        <v>#N/A</v>
      </c>
      <c r="AJ959" s="2" t="str">
        <f t="shared" si="371"/>
        <v>August</v>
      </c>
      <c r="AK959" s="2" t="str">
        <f t="shared" si="372"/>
        <v>07</v>
      </c>
      <c r="AL959" s="81">
        <f t="shared" si="373"/>
        <v>7.3474189814814812</v>
      </c>
      <c r="AM959" s="81">
        <f>IF(AJ959='1Month'!$A$3,AL959,NA())</f>
        <v>7.3474189814814812</v>
      </c>
    </row>
    <row r="960" spans="1:39">
      <c r="A960" s="76">
        <v>43319</v>
      </c>
      <c r="B960" s="67">
        <v>0.35089120370370369</v>
      </c>
      <c r="C960" s="77">
        <v>43319</v>
      </c>
      <c r="D960" s="67">
        <v>5.9224537037037041E-2</v>
      </c>
      <c r="E960" s="68">
        <v>11.2</v>
      </c>
      <c r="F960" s="68">
        <v>4.9400000000000004</v>
      </c>
      <c r="G960" s="69">
        <v>21.91</v>
      </c>
      <c r="H960" s="69">
        <v>1</v>
      </c>
      <c r="I960" s="69">
        <v>-123.1</v>
      </c>
      <c r="J960" s="69">
        <v>-2.0699999999999998</v>
      </c>
      <c r="K960" s="70">
        <v>22.7</v>
      </c>
      <c r="L960" s="4">
        <f t="shared" si="360"/>
        <v>21.8</v>
      </c>
      <c r="M960" s="80">
        <f t="shared" si="357"/>
        <v>43319.350891203707</v>
      </c>
      <c r="N960">
        <f t="shared" si="358"/>
        <v>2458337.5</v>
      </c>
      <c r="O960">
        <f t="shared" si="359"/>
        <v>8.4213888888888881</v>
      </c>
      <c r="P960">
        <f t="shared" si="375"/>
        <v>0.18596851471594797</v>
      </c>
      <c r="Q960">
        <f t="shared" si="376"/>
        <v>461.47580353821212</v>
      </c>
      <c r="R960">
        <f t="shared" si="377"/>
        <v>5.4758035382121193</v>
      </c>
      <c r="S960" s="10">
        <f t="shared" si="361"/>
        <v>22.03860793821212</v>
      </c>
      <c r="T960" s="4">
        <f t="shared" si="363"/>
        <v>21.806000000000001</v>
      </c>
      <c r="U960" s="4">
        <f t="shared" si="364"/>
        <v>1.2800000000000011E-2</v>
      </c>
      <c r="V960" s="4">
        <f t="shared" si="378"/>
        <v>21.805</v>
      </c>
      <c r="W960" s="4">
        <f t="shared" si="379"/>
        <v>21.82</v>
      </c>
      <c r="X960" s="4">
        <f t="shared" si="380"/>
        <v>21.77</v>
      </c>
      <c r="Y960" s="4">
        <f t="shared" si="381"/>
        <v>5.0000000000000711E-2</v>
      </c>
      <c r="Z960" s="2">
        <f>ROW()</f>
        <v>960</v>
      </c>
      <c r="AA960" t="b">
        <f t="shared" si="365"/>
        <v>1</v>
      </c>
      <c r="AB960" s="4">
        <f t="shared" si="362"/>
        <v>21.8</v>
      </c>
      <c r="AC960" s="4" t="e">
        <f t="shared" si="366"/>
        <v>#N/A</v>
      </c>
      <c r="AD960" t="b">
        <f t="shared" si="367"/>
        <v>1</v>
      </c>
      <c r="AE960" s="2">
        <v>2</v>
      </c>
      <c r="AF960" s="4">
        <f t="shared" si="368"/>
        <v>-2.5000000000000355E-2</v>
      </c>
      <c r="AG960" s="4">
        <f t="shared" si="369"/>
        <v>2.5000000000000355E-2</v>
      </c>
      <c r="AH960" s="4">
        <f t="shared" si="374"/>
        <v>2.1666666666667094E-2</v>
      </c>
      <c r="AI960" s="4" t="e">
        <f t="shared" si="370"/>
        <v>#N/A</v>
      </c>
      <c r="AJ960" s="2" t="str">
        <f t="shared" si="371"/>
        <v>August</v>
      </c>
      <c r="AK960" s="2" t="str">
        <f t="shared" si="372"/>
        <v>07</v>
      </c>
      <c r="AL960" s="81">
        <f t="shared" si="373"/>
        <v>7.3508912037037035</v>
      </c>
      <c r="AM960" s="81">
        <f>IF(AJ960='1Month'!$A$3,AL960,NA())</f>
        <v>7.3508912037037035</v>
      </c>
    </row>
    <row r="961" spans="1:39">
      <c r="A961" s="76">
        <v>43319</v>
      </c>
      <c r="B961" s="67">
        <v>0.3543634259259259</v>
      </c>
      <c r="C961" s="77">
        <v>43319</v>
      </c>
      <c r="D961" s="67">
        <v>6.2696759259259258E-2</v>
      </c>
      <c r="E961" s="68">
        <v>11.2</v>
      </c>
      <c r="F961" s="68">
        <v>4.9400000000000004</v>
      </c>
      <c r="G961" s="69">
        <v>21.92</v>
      </c>
      <c r="H961" s="69">
        <v>1</v>
      </c>
      <c r="I961" s="69">
        <v>-123.2</v>
      </c>
      <c r="J961" s="69">
        <v>-1.175</v>
      </c>
      <c r="K961" s="70">
        <v>22.6</v>
      </c>
      <c r="L961" s="4">
        <f t="shared" si="360"/>
        <v>21.810000000000002</v>
      </c>
      <c r="M961" s="80">
        <f t="shared" si="357"/>
        <v>43319.354363425926</v>
      </c>
      <c r="N961">
        <f t="shared" si="358"/>
        <v>2458337.5</v>
      </c>
      <c r="O961">
        <f t="shared" si="359"/>
        <v>8.5047222222222221</v>
      </c>
      <c r="P961">
        <f t="shared" si="375"/>
        <v>0.18596851471594797</v>
      </c>
      <c r="Q961">
        <f t="shared" si="376"/>
        <v>461.55936503065379</v>
      </c>
      <c r="R961">
        <f t="shared" si="377"/>
        <v>5.5593650306537938</v>
      </c>
      <c r="S961" s="10">
        <f t="shared" si="361"/>
        <v>22.122169430653795</v>
      </c>
      <c r="T961" s="4">
        <f t="shared" si="363"/>
        <v>21.812000000000001</v>
      </c>
      <c r="U961" s="4">
        <f t="shared" si="364"/>
        <v>6.3999999999992951E-3</v>
      </c>
      <c r="V961" s="4">
        <f t="shared" si="378"/>
        <v>21.810000000000002</v>
      </c>
      <c r="W961" s="4">
        <f t="shared" si="379"/>
        <v>21.82</v>
      </c>
      <c r="X961" s="4">
        <f t="shared" si="380"/>
        <v>21.78</v>
      </c>
      <c r="Y961" s="4">
        <f t="shared" si="381"/>
        <v>3.9999999999999147E-2</v>
      </c>
      <c r="Z961" s="2">
        <f>ROW()</f>
        <v>961</v>
      </c>
      <c r="AA961" t="b">
        <f t="shared" si="365"/>
        <v>1</v>
      </c>
      <c r="AB961" s="4">
        <f t="shared" si="362"/>
        <v>21.810000000000002</v>
      </c>
      <c r="AC961" s="4" t="e">
        <f t="shared" si="366"/>
        <v>#N/A</v>
      </c>
      <c r="AD961" t="b">
        <f t="shared" si="367"/>
        <v>1</v>
      </c>
      <c r="AE961" s="2">
        <v>2</v>
      </c>
      <c r="AF961" s="4">
        <f t="shared" si="368"/>
        <v>-1.9999999999999574E-2</v>
      </c>
      <c r="AG961" s="4">
        <f t="shared" si="369"/>
        <v>1.9999999999999574E-2</v>
      </c>
      <c r="AH961" s="4">
        <f t="shared" si="374"/>
        <v>2.1666666666667094E-2</v>
      </c>
      <c r="AI961" s="4" t="e">
        <f t="shared" si="370"/>
        <v>#N/A</v>
      </c>
      <c r="AJ961" s="2" t="str">
        <f t="shared" si="371"/>
        <v>August</v>
      </c>
      <c r="AK961" s="2" t="str">
        <f t="shared" si="372"/>
        <v>07</v>
      </c>
      <c r="AL961" s="81">
        <f t="shared" si="373"/>
        <v>7.3543634259259258</v>
      </c>
      <c r="AM961" s="81">
        <f>IF(AJ961='1Month'!$A$3,AL961,NA())</f>
        <v>7.3543634259259258</v>
      </c>
    </row>
    <row r="962" spans="1:39">
      <c r="A962" s="76">
        <v>43319</v>
      </c>
      <c r="B962" s="67">
        <v>0.35783564814814817</v>
      </c>
      <c r="C962" s="77">
        <v>43319</v>
      </c>
      <c r="D962" s="67">
        <v>6.6168981481481481E-2</v>
      </c>
      <c r="E962" s="68">
        <v>10.9</v>
      </c>
      <c r="F962" s="68">
        <v>4.9400000000000004</v>
      </c>
      <c r="G962" s="69">
        <v>21.93</v>
      </c>
      <c r="H962" s="69">
        <v>1</v>
      </c>
      <c r="I962" s="69">
        <v>-123.2</v>
      </c>
      <c r="J962" s="69">
        <v>-0.27600000000000002</v>
      </c>
      <c r="K962" s="70">
        <v>22.6</v>
      </c>
      <c r="L962" s="4">
        <f t="shared" si="360"/>
        <v>21.82</v>
      </c>
      <c r="M962" s="80">
        <f t="shared" si="357"/>
        <v>43319.357835648145</v>
      </c>
      <c r="N962">
        <f t="shared" si="358"/>
        <v>2458337.5</v>
      </c>
      <c r="O962">
        <f t="shared" si="359"/>
        <v>8.588055555555556</v>
      </c>
      <c r="P962">
        <f t="shared" si="375"/>
        <v>0.18596851471594797</v>
      </c>
      <c r="Q962">
        <f t="shared" si="376"/>
        <v>461.64292652309541</v>
      </c>
      <c r="R962">
        <f t="shared" si="377"/>
        <v>5.6429265230954115</v>
      </c>
      <c r="S962" s="10">
        <f t="shared" si="361"/>
        <v>22.205730923095413</v>
      </c>
      <c r="T962" s="4">
        <f t="shared" si="363"/>
        <v>21.812000000000001</v>
      </c>
      <c r="U962" s="4">
        <f t="shared" si="364"/>
        <v>6.3999999999992951E-3</v>
      </c>
      <c r="V962" s="4">
        <f t="shared" si="378"/>
        <v>21.810000000000002</v>
      </c>
      <c r="W962" s="4">
        <f t="shared" si="379"/>
        <v>21.82</v>
      </c>
      <c r="X962" s="4">
        <f t="shared" si="380"/>
        <v>21.8</v>
      </c>
      <c r="Y962" s="4">
        <f t="shared" si="381"/>
        <v>1.9999999999999574E-2</v>
      </c>
      <c r="Z962" s="2">
        <f>ROW()</f>
        <v>962</v>
      </c>
      <c r="AA962" t="b">
        <f t="shared" si="365"/>
        <v>1</v>
      </c>
      <c r="AB962" s="4">
        <f t="shared" si="362"/>
        <v>21.82</v>
      </c>
      <c r="AC962" s="4" t="e">
        <f t="shared" si="366"/>
        <v>#N/A</v>
      </c>
      <c r="AD962" t="b">
        <f t="shared" si="367"/>
        <v>1</v>
      </c>
      <c r="AE962" s="2">
        <v>2</v>
      </c>
      <c r="AF962" s="4">
        <f t="shared" si="368"/>
        <v>-9.9999999999997868E-3</v>
      </c>
      <c r="AG962" s="4">
        <f t="shared" si="369"/>
        <v>9.9999999999997868E-3</v>
      </c>
      <c r="AH962" s="4">
        <f t="shared" si="374"/>
        <v>2.4166666666667187E-2</v>
      </c>
      <c r="AI962" s="4" t="e">
        <f t="shared" si="370"/>
        <v>#N/A</v>
      </c>
      <c r="AJ962" s="2" t="str">
        <f t="shared" si="371"/>
        <v>August</v>
      </c>
      <c r="AK962" s="2" t="str">
        <f t="shared" si="372"/>
        <v>07</v>
      </c>
      <c r="AL962" s="81">
        <f t="shared" si="373"/>
        <v>7.3578356481481482</v>
      </c>
      <c r="AM962" s="81">
        <f>IF(AJ962='1Month'!$A$3,AL962,NA())</f>
        <v>7.3578356481481482</v>
      </c>
    </row>
    <row r="963" spans="1:39">
      <c r="A963" s="76">
        <v>43319</v>
      </c>
      <c r="B963" s="67">
        <v>0.36130787037037032</v>
      </c>
      <c r="C963" s="77">
        <v>43319</v>
      </c>
      <c r="D963" s="67">
        <v>6.9641203703703705E-2</v>
      </c>
      <c r="E963" s="68">
        <v>10.9</v>
      </c>
      <c r="F963" s="68">
        <v>4.9400000000000004</v>
      </c>
      <c r="G963" s="69">
        <v>21.93</v>
      </c>
      <c r="H963" s="69">
        <v>1</v>
      </c>
      <c r="I963" s="69">
        <v>-123.3</v>
      </c>
      <c r="J963" s="69">
        <v>0.628</v>
      </c>
      <c r="K963" s="70">
        <v>22.6</v>
      </c>
      <c r="L963" s="4">
        <f t="shared" si="360"/>
        <v>21.82</v>
      </c>
      <c r="M963" s="80">
        <f t="shared" si="357"/>
        <v>43319.361307870371</v>
      </c>
      <c r="N963">
        <f t="shared" si="358"/>
        <v>2458337.5</v>
      </c>
      <c r="O963">
        <f t="shared" si="359"/>
        <v>8.6713888888888881</v>
      </c>
      <c r="P963">
        <f t="shared" si="375"/>
        <v>0.18596851471594797</v>
      </c>
      <c r="Q963">
        <f t="shared" si="376"/>
        <v>461.72648801553709</v>
      </c>
      <c r="R963">
        <f t="shared" si="377"/>
        <v>5.7264880155370861</v>
      </c>
      <c r="S963" s="10">
        <f t="shared" si="361"/>
        <v>22.289292415537087</v>
      </c>
      <c r="T963" s="4">
        <f t="shared" si="363"/>
        <v>21.803999999999998</v>
      </c>
      <c r="U963" s="4">
        <f t="shared" si="364"/>
        <v>1.5200000000000814E-2</v>
      </c>
      <c r="V963" s="4">
        <f t="shared" si="378"/>
        <v>21.810000000000002</v>
      </c>
      <c r="W963" s="4">
        <f t="shared" si="379"/>
        <v>21.82</v>
      </c>
      <c r="X963" s="4">
        <f t="shared" si="380"/>
        <v>21.77</v>
      </c>
      <c r="Y963" s="4">
        <f t="shared" si="381"/>
        <v>5.0000000000000711E-2</v>
      </c>
      <c r="Z963" s="2">
        <f>ROW()</f>
        <v>963</v>
      </c>
      <c r="AA963" t="b">
        <f t="shared" si="365"/>
        <v>1</v>
      </c>
      <c r="AB963" s="4">
        <f t="shared" si="362"/>
        <v>21.82</v>
      </c>
      <c r="AC963" s="4" t="e">
        <f t="shared" si="366"/>
        <v>#N/A</v>
      </c>
      <c r="AD963" t="b">
        <f t="shared" si="367"/>
        <v>1</v>
      </c>
      <c r="AE963" s="2">
        <v>2</v>
      </c>
      <c r="AF963" s="4">
        <f t="shared" si="368"/>
        <v>-2.5000000000000355E-2</v>
      </c>
      <c r="AG963" s="4">
        <f t="shared" si="369"/>
        <v>2.5000000000000355E-2</v>
      </c>
      <c r="AH963" s="4">
        <f t="shared" si="374"/>
        <v>3.0000000000000544E-2</v>
      </c>
      <c r="AI963" s="4" t="e">
        <f t="shared" si="370"/>
        <v>#N/A</v>
      </c>
      <c r="AJ963" s="2" t="str">
        <f t="shared" si="371"/>
        <v>August</v>
      </c>
      <c r="AK963" s="2" t="str">
        <f t="shared" si="372"/>
        <v>07</v>
      </c>
      <c r="AL963" s="81">
        <f t="shared" si="373"/>
        <v>7.3613078703703705</v>
      </c>
      <c r="AM963" s="81">
        <f>IF(AJ963='1Month'!$A$3,AL963,NA())</f>
        <v>7.3613078703703705</v>
      </c>
    </row>
    <row r="964" spans="1:39">
      <c r="A964" s="76">
        <v>43319</v>
      </c>
      <c r="B964" s="67">
        <v>0.36478009259259259</v>
      </c>
      <c r="C964" s="77">
        <v>43319</v>
      </c>
      <c r="D964" s="67">
        <v>7.3113425925925915E-2</v>
      </c>
      <c r="E964" s="68">
        <v>10.9</v>
      </c>
      <c r="F964" s="68">
        <v>4.9400000000000004</v>
      </c>
      <c r="G964" s="69">
        <v>21.92</v>
      </c>
      <c r="H964" s="69">
        <v>1</v>
      </c>
      <c r="I964" s="69">
        <v>-123.3</v>
      </c>
      <c r="J964" s="69">
        <v>1.5369999999999999</v>
      </c>
      <c r="K964" s="70">
        <v>22.5</v>
      </c>
      <c r="L964" s="4">
        <f t="shared" si="360"/>
        <v>21.810000000000002</v>
      </c>
      <c r="M964" s="80">
        <f t="shared" si="357"/>
        <v>43319.36478009259</v>
      </c>
      <c r="N964">
        <f t="shared" si="358"/>
        <v>2458337.5</v>
      </c>
      <c r="O964">
        <f t="shared" si="359"/>
        <v>8.7547222222222221</v>
      </c>
      <c r="P964">
        <f t="shared" si="375"/>
        <v>0.18596851471594797</v>
      </c>
      <c r="Q964">
        <f t="shared" si="376"/>
        <v>461.81004950797876</v>
      </c>
      <c r="R964">
        <f t="shared" si="377"/>
        <v>5.8100495079787606</v>
      </c>
      <c r="S964" s="10">
        <f t="shared" si="361"/>
        <v>22.372853907978762</v>
      </c>
      <c r="T964" s="4">
        <f t="shared" si="363"/>
        <v>21.79</v>
      </c>
      <c r="U964" s="4">
        <f t="shared" si="364"/>
        <v>2.4000000000000909E-2</v>
      </c>
      <c r="V964" s="4">
        <f t="shared" si="378"/>
        <v>21.805</v>
      </c>
      <c r="W964" s="4">
        <f t="shared" si="379"/>
        <v>21.82</v>
      </c>
      <c r="X964" s="4">
        <f t="shared" si="380"/>
        <v>21.75</v>
      </c>
      <c r="Y964" s="4">
        <f t="shared" si="381"/>
        <v>7.0000000000000284E-2</v>
      </c>
      <c r="Z964" s="2">
        <f>ROW()</f>
        <v>964</v>
      </c>
      <c r="AA964" t="b">
        <f t="shared" si="365"/>
        <v>1</v>
      </c>
      <c r="AB964" s="4">
        <f t="shared" si="362"/>
        <v>21.810000000000002</v>
      </c>
      <c r="AC964" s="4" t="e">
        <f t="shared" si="366"/>
        <v>#N/A</v>
      </c>
      <c r="AD964" t="b">
        <f t="shared" si="367"/>
        <v>1</v>
      </c>
      <c r="AE964" s="2">
        <v>2</v>
      </c>
      <c r="AF964" s="4">
        <f t="shared" si="368"/>
        <v>-3.5000000000000142E-2</v>
      </c>
      <c r="AG964" s="4">
        <f t="shared" si="369"/>
        <v>3.5000000000000142E-2</v>
      </c>
      <c r="AH964" s="4">
        <f t="shared" si="374"/>
        <v>3.9722222222223103E-2</v>
      </c>
      <c r="AI964" s="4" t="e">
        <f t="shared" si="370"/>
        <v>#N/A</v>
      </c>
      <c r="AJ964" s="2" t="str">
        <f t="shared" si="371"/>
        <v>August</v>
      </c>
      <c r="AK964" s="2" t="str">
        <f t="shared" si="372"/>
        <v>07</v>
      </c>
      <c r="AL964" s="81">
        <f t="shared" si="373"/>
        <v>7.3647800925925928</v>
      </c>
      <c r="AM964" s="81">
        <f>IF(AJ964='1Month'!$A$3,AL964,NA())</f>
        <v>7.3647800925925928</v>
      </c>
    </row>
    <row r="965" spans="1:39">
      <c r="A965" s="76">
        <v>43319</v>
      </c>
      <c r="B965" s="67">
        <v>0.36825231481481485</v>
      </c>
      <c r="C965" s="77">
        <v>43319</v>
      </c>
      <c r="D965" s="67">
        <v>7.6585648148148153E-2</v>
      </c>
      <c r="E965" s="68">
        <v>10.6</v>
      </c>
      <c r="F965" s="68">
        <v>4.9400000000000004</v>
      </c>
      <c r="G965" s="69">
        <v>21.91</v>
      </c>
      <c r="H965" s="69">
        <v>1</v>
      </c>
      <c r="I965" s="69">
        <v>-123.4</v>
      </c>
      <c r="J965" s="69">
        <v>2.4489999999999998</v>
      </c>
      <c r="K965" s="70">
        <v>22.5</v>
      </c>
      <c r="L965" s="4">
        <f t="shared" si="360"/>
        <v>21.8</v>
      </c>
      <c r="M965" s="80">
        <f t="shared" si="357"/>
        <v>43319.368252314816</v>
      </c>
      <c r="N965">
        <f t="shared" si="358"/>
        <v>2458337.5</v>
      </c>
      <c r="O965">
        <f t="shared" si="359"/>
        <v>8.838055555555556</v>
      </c>
      <c r="P965">
        <f t="shared" si="375"/>
        <v>0.18596851471594797</v>
      </c>
      <c r="Q965">
        <f t="shared" si="376"/>
        <v>461.89361100042044</v>
      </c>
      <c r="R965">
        <f t="shared" si="377"/>
        <v>5.8936110004204352</v>
      </c>
      <c r="S965" s="10">
        <f t="shared" si="361"/>
        <v>22.456415400420436</v>
      </c>
      <c r="T965" s="4">
        <f t="shared" si="363"/>
        <v>21.771999999999998</v>
      </c>
      <c r="U965" s="4">
        <f t="shared" si="364"/>
        <v>2.6400000000000291E-2</v>
      </c>
      <c r="V965" s="4">
        <f t="shared" si="378"/>
        <v>21.785</v>
      </c>
      <c r="W965" s="4">
        <f t="shared" si="379"/>
        <v>21.82</v>
      </c>
      <c r="X965" s="4">
        <f t="shared" si="380"/>
        <v>21.73</v>
      </c>
      <c r="Y965" s="4">
        <f t="shared" si="381"/>
        <v>8.9999999999999858E-2</v>
      </c>
      <c r="Z965" s="2">
        <f>ROW()</f>
        <v>965</v>
      </c>
      <c r="AA965" t="b">
        <f t="shared" si="365"/>
        <v>1</v>
      </c>
      <c r="AB965" s="4">
        <f t="shared" si="362"/>
        <v>21.8</v>
      </c>
      <c r="AC965" s="4" t="e">
        <f t="shared" si="366"/>
        <v>#N/A</v>
      </c>
      <c r="AD965" t="b">
        <f t="shared" si="367"/>
        <v>1</v>
      </c>
      <c r="AE965" s="2">
        <v>2</v>
      </c>
      <c r="AF965" s="4">
        <f t="shared" si="368"/>
        <v>-4.4999999999999929E-2</v>
      </c>
      <c r="AG965" s="4">
        <f t="shared" si="369"/>
        <v>4.4999999999999929E-2</v>
      </c>
      <c r="AH965" s="4">
        <f t="shared" si="374"/>
        <v>5.0694444444444521E-2</v>
      </c>
      <c r="AI965" s="4" t="e">
        <f t="shared" si="370"/>
        <v>#N/A</v>
      </c>
      <c r="AJ965" s="2" t="str">
        <f t="shared" si="371"/>
        <v>August</v>
      </c>
      <c r="AK965" s="2" t="str">
        <f t="shared" si="372"/>
        <v>07</v>
      </c>
      <c r="AL965" s="81">
        <f t="shared" si="373"/>
        <v>7.3682523148148151</v>
      </c>
      <c r="AM965" s="81">
        <f>IF(AJ965='1Month'!$A$3,AL965,NA())</f>
        <v>7.3682523148148151</v>
      </c>
    </row>
    <row r="966" spans="1:39">
      <c r="A966" s="76">
        <v>43319</v>
      </c>
      <c r="B966" s="67">
        <v>0.37172453703703701</v>
      </c>
      <c r="C966" s="77">
        <v>43319</v>
      </c>
      <c r="D966" s="67">
        <v>8.0057870370370363E-2</v>
      </c>
      <c r="E966" s="68">
        <v>10.6</v>
      </c>
      <c r="F966" s="68">
        <v>4.9400000000000004</v>
      </c>
      <c r="G966" s="69">
        <v>21.88</v>
      </c>
      <c r="H966" s="69">
        <v>1</v>
      </c>
      <c r="I966" s="69">
        <v>-123.4</v>
      </c>
      <c r="J966" s="69">
        <v>3.367</v>
      </c>
      <c r="K966" s="70">
        <v>22.5</v>
      </c>
      <c r="L966" s="4">
        <f t="shared" si="360"/>
        <v>21.77</v>
      </c>
      <c r="M966" s="80">
        <f t="shared" si="357"/>
        <v>43319.371724537035</v>
      </c>
      <c r="N966">
        <f t="shared" si="358"/>
        <v>2458337.5</v>
      </c>
      <c r="O966">
        <f t="shared" si="359"/>
        <v>8.9213888888888881</v>
      </c>
      <c r="P966">
        <f t="shared" si="375"/>
        <v>0.18596851471594797</v>
      </c>
      <c r="Q966">
        <f t="shared" si="376"/>
        <v>461.97717249286211</v>
      </c>
      <c r="R966">
        <f t="shared" si="377"/>
        <v>5.9771724928621097</v>
      </c>
      <c r="S966" s="10">
        <f t="shared" si="361"/>
        <v>22.539976892862111</v>
      </c>
      <c r="T966" s="4">
        <f t="shared" si="363"/>
        <v>21.75</v>
      </c>
      <c r="U966" s="4">
        <f t="shared" si="364"/>
        <v>2.8000000000000115E-2</v>
      </c>
      <c r="V966" s="4">
        <f t="shared" si="378"/>
        <v>21.759999999999998</v>
      </c>
      <c r="W966" s="4">
        <f t="shared" si="379"/>
        <v>21.810000000000002</v>
      </c>
      <c r="X966" s="4">
        <f t="shared" si="380"/>
        <v>21.7</v>
      </c>
      <c r="Y966" s="4">
        <f t="shared" si="381"/>
        <v>0.11000000000000298</v>
      </c>
      <c r="Z966" s="2">
        <f>ROW()</f>
        <v>966</v>
      </c>
      <c r="AA966" t="b">
        <f t="shared" si="365"/>
        <v>1</v>
      </c>
      <c r="AB966" s="4">
        <f t="shared" si="362"/>
        <v>21.77</v>
      </c>
      <c r="AC966" s="4" t="e">
        <f t="shared" si="366"/>
        <v>#N/A</v>
      </c>
      <c r="AD966" t="b">
        <f t="shared" si="367"/>
        <v>1</v>
      </c>
      <c r="AE966" s="2">
        <v>2</v>
      </c>
      <c r="AF966" s="4">
        <f t="shared" si="368"/>
        <v>-5.5000000000001492E-2</v>
      </c>
      <c r="AG966" s="4">
        <f t="shared" si="369"/>
        <v>5.5000000000001492E-2</v>
      </c>
      <c r="AH966" s="4">
        <f t="shared" si="374"/>
        <v>5.7916666666666394E-2</v>
      </c>
      <c r="AI966" s="4" t="e">
        <f t="shared" si="370"/>
        <v>#N/A</v>
      </c>
      <c r="AJ966" s="2" t="str">
        <f t="shared" si="371"/>
        <v>August</v>
      </c>
      <c r="AK966" s="2" t="str">
        <f t="shared" si="372"/>
        <v>07</v>
      </c>
      <c r="AL966" s="81">
        <f t="shared" si="373"/>
        <v>7.3717245370370375</v>
      </c>
      <c r="AM966" s="81">
        <f>IF(AJ966='1Month'!$A$3,AL966,NA())</f>
        <v>7.3717245370370375</v>
      </c>
    </row>
    <row r="967" spans="1:39">
      <c r="A967" s="76">
        <v>43319</v>
      </c>
      <c r="B967" s="67">
        <v>0.37518518518518523</v>
      </c>
      <c r="C967" s="77">
        <v>43319</v>
      </c>
      <c r="D967" s="67">
        <v>8.3518518518518506E-2</v>
      </c>
      <c r="E967" s="68">
        <v>10.6</v>
      </c>
      <c r="F967" s="68">
        <v>4.9400000000000004</v>
      </c>
      <c r="G967" s="69">
        <v>21.86</v>
      </c>
      <c r="H967" s="69">
        <v>1</v>
      </c>
      <c r="I967" s="69">
        <v>-123.5</v>
      </c>
      <c r="J967" s="69">
        <v>4.2850000000000001</v>
      </c>
      <c r="K967" s="70">
        <v>22.4</v>
      </c>
      <c r="L967" s="4">
        <f t="shared" si="360"/>
        <v>21.75</v>
      </c>
      <c r="M967" s="80">
        <f t="shared" si="357"/>
        <v>43319.375185185185</v>
      </c>
      <c r="N967">
        <f t="shared" si="358"/>
        <v>2458337.5</v>
      </c>
      <c r="O967">
        <f t="shared" si="359"/>
        <v>9.0044444444444451</v>
      </c>
      <c r="P967">
        <f t="shared" si="375"/>
        <v>0.18596851471594797</v>
      </c>
      <c r="Q967">
        <f t="shared" si="376"/>
        <v>462.0604554469956</v>
      </c>
      <c r="R967">
        <f t="shared" si="377"/>
        <v>6.0604554469956042</v>
      </c>
      <c r="S967" s="10">
        <f t="shared" si="361"/>
        <v>22.623259846995605</v>
      </c>
      <c r="T967" s="4">
        <f t="shared" si="363"/>
        <v>21.724</v>
      </c>
      <c r="U967" s="4">
        <f t="shared" si="364"/>
        <v>3.1199999999999763E-2</v>
      </c>
      <c r="V967" s="4">
        <f t="shared" si="378"/>
        <v>21.740000000000002</v>
      </c>
      <c r="W967" s="4">
        <f t="shared" si="379"/>
        <v>21.8</v>
      </c>
      <c r="X967" s="4">
        <f t="shared" si="380"/>
        <v>21.67</v>
      </c>
      <c r="Y967" s="4">
        <f t="shared" si="381"/>
        <v>0.12999999999999901</v>
      </c>
      <c r="Z967" s="2">
        <f>ROW()</f>
        <v>967</v>
      </c>
      <c r="AA967" t="b">
        <f t="shared" si="365"/>
        <v>1</v>
      </c>
      <c r="AB967" s="4">
        <f t="shared" si="362"/>
        <v>21.75</v>
      </c>
      <c r="AC967" s="4" t="e">
        <f t="shared" si="366"/>
        <v>#N/A</v>
      </c>
      <c r="AD967" t="b">
        <f t="shared" si="367"/>
        <v>1</v>
      </c>
      <c r="AE967" s="2">
        <v>2</v>
      </c>
      <c r="AF967" s="4">
        <f t="shared" si="368"/>
        <v>-6.4999999999999503E-2</v>
      </c>
      <c r="AG967" s="4">
        <f t="shared" si="369"/>
        <v>6.4999999999999503E-2</v>
      </c>
      <c r="AH967" s="4">
        <f t="shared" si="374"/>
        <v>6.25E-2</v>
      </c>
      <c r="AI967" s="4" t="e">
        <f t="shared" si="370"/>
        <v>#N/A</v>
      </c>
      <c r="AJ967" s="2" t="str">
        <f t="shared" si="371"/>
        <v>August</v>
      </c>
      <c r="AK967" s="2" t="str">
        <f t="shared" si="372"/>
        <v>07</v>
      </c>
      <c r="AL967" s="81">
        <f t="shared" si="373"/>
        <v>7.3751851851851855</v>
      </c>
      <c r="AM967" s="81">
        <f>IF(AJ967='1Month'!$A$3,AL967,NA())</f>
        <v>7.3751851851851855</v>
      </c>
    </row>
    <row r="968" spans="1:39">
      <c r="A968" s="76">
        <v>43319</v>
      </c>
      <c r="B968" s="67">
        <v>0.37865740740740739</v>
      </c>
      <c r="C968" s="77">
        <v>43319</v>
      </c>
      <c r="D968" s="67">
        <v>8.6990740740740743E-2</v>
      </c>
      <c r="E968" s="68">
        <v>10.9</v>
      </c>
      <c r="F968" s="68">
        <v>4.9400000000000004</v>
      </c>
      <c r="G968" s="69">
        <v>21.84</v>
      </c>
      <c r="H968" s="69">
        <v>1</v>
      </c>
      <c r="I968" s="69">
        <v>-123.5</v>
      </c>
      <c r="J968" s="69">
        <v>5.21</v>
      </c>
      <c r="K968" s="70">
        <v>22.4</v>
      </c>
      <c r="L968" s="4">
        <f t="shared" si="360"/>
        <v>21.73</v>
      </c>
      <c r="M968" s="80">
        <f t="shared" si="357"/>
        <v>43319.378657407404</v>
      </c>
      <c r="N968">
        <f t="shared" si="358"/>
        <v>2458337.5</v>
      </c>
      <c r="O968">
        <f t="shared" si="359"/>
        <v>9.0877777777777773</v>
      </c>
      <c r="P968">
        <f t="shared" si="375"/>
        <v>0.18596851471594797</v>
      </c>
      <c r="Q968">
        <f t="shared" si="376"/>
        <v>462.14401693943728</v>
      </c>
      <c r="R968">
        <f t="shared" si="377"/>
        <v>6.1440169394372788</v>
      </c>
      <c r="S968" s="10">
        <f t="shared" si="361"/>
        <v>22.70682133943728</v>
      </c>
      <c r="T968" s="4">
        <f t="shared" si="363"/>
        <v>21.700000000000003</v>
      </c>
      <c r="U968" s="4">
        <f t="shared" si="364"/>
        <v>3.2000000000000028E-2</v>
      </c>
      <c r="V968" s="4">
        <f t="shared" si="378"/>
        <v>21.715</v>
      </c>
      <c r="W968" s="4">
        <f t="shared" si="379"/>
        <v>21.77</v>
      </c>
      <c r="X968" s="4">
        <f t="shared" si="380"/>
        <v>21.650000000000002</v>
      </c>
      <c r="Y968" s="4">
        <f t="shared" si="381"/>
        <v>0.11999999999999744</v>
      </c>
      <c r="Z968" s="2">
        <f>ROW()</f>
        <v>968</v>
      </c>
      <c r="AA968" t="b">
        <f t="shared" si="365"/>
        <v>1</v>
      </c>
      <c r="AB968" s="4">
        <f t="shared" si="362"/>
        <v>21.73</v>
      </c>
      <c r="AC968" s="4" t="e">
        <f t="shared" si="366"/>
        <v>#N/A</v>
      </c>
      <c r="AD968" t="b">
        <f t="shared" si="367"/>
        <v>1</v>
      </c>
      <c r="AE968" s="2">
        <v>2</v>
      </c>
      <c r="AF968" s="4">
        <f t="shared" si="368"/>
        <v>-5.9999999999998721E-2</v>
      </c>
      <c r="AG968" s="4">
        <f t="shared" si="369"/>
        <v>5.9999999999998721E-2</v>
      </c>
      <c r="AH968" s="4">
        <f t="shared" si="374"/>
        <v>6.3333333333333464E-2</v>
      </c>
      <c r="AI968" s="4" t="e">
        <f t="shared" si="370"/>
        <v>#N/A</v>
      </c>
      <c r="AJ968" s="2" t="str">
        <f t="shared" si="371"/>
        <v>August</v>
      </c>
      <c r="AK968" s="2" t="str">
        <f t="shared" si="372"/>
        <v>07</v>
      </c>
      <c r="AL968" s="81">
        <f t="shared" si="373"/>
        <v>7.3786574074074078</v>
      </c>
      <c r="AM968" s="81">
        <f>IF(AJ968='1Month'!$A$3,AL968,NA())</f>
        <v>7.3786574074074078</v>
      </c>
    </row>
    <row r="969" spans="1:39">
      <c r="A969" s="76">
        <v>43319</v>
      </c>
      <c r="B969" s="67">
        <v>0.3821180555555555</v>
      </c>
      <c r="C969" s="77">
        <v>43319</v>
      </c>
      <c r="D969" s="67">
        <v>9.0451388888888887E-2</v>
      </c>
      <c r="E969" s="68">
        <v>10.9</v>
      </c>
      <c r="F969" s="68">
        <v>4.9400000000000004</v>
      </c>
      <c r="G969" s="69">
        <v>21.81</v>
      </c>
      <c r="H969" s="69">
        <v>1</v>
      </c>
      <c r="I969" s="69">
        <v>-123.6</v>
      </c>
      <c r="J969" s="69">
        <v>6.1349999999999998</v>
      </c>
      <c r="K969" s="70">
        <v>22.4</v>
      </c>
      <c r="L969" s="4">
        <f t="shared" si="360"/>
        <v>21.7</v>
      </c>
      <c r="M969" s="80">
        <f t="shared" si="357"/>
        <v>43319.382118055553</v>
      </c>
      <c r="N969">
        <f t="shared" si="358"/>
        <v>2458337.5</v>
      </c>
      <c r="O969">
        <f t="shared" si="359"/>
        <v>9.1708333333333325</v>
      </c>
      <c r="P969">
        <f t="shared" si="375"/>
        <v>0.18596851471594797</v>
      </c>
      <c r="Q969">
        <f t="shared" si="376"/>
        <v>462.22729989357083</v>
      </c>
      <c r="R969">
        <f t="shared" si="377"/>
        <v>6.2272998935708301</v>
      </c>
      <c r="S969" s="10">
        <f t="shared" si="361"/>
        <v>22.790104293570831</v>
      </c>
      <c r="T969" s="4">
        <f t="shared" si="363"/>
        <v>21.678000000000001</v>
      </c>
      <c r="U969" s="4">
        <f t="shared" si="364"/>
        <v>2.9599999999999228E-2</v>
      </c>
      <c r="V969" s="4">
        <f t="shared" si="378"/>
        <v>21.685000000000002</v>
      </c>
      <c r="W969" s="4">
        <f t="shared" si="379"/>
        <v>21.75</v>
      </c>
      <c r="X969" s="4">
        <f t="shared" si="380"/>
        <v>21.64</v>
      </c>
      <c r="Y969" s="4">
        <f t="shared" si="381"/>
        <v>0.10999999999999943</v>
      </c>
      <c r="Z969" s="2">
        <f>ROW()</f>
        <v>969</v>
      </c>
      <c r="AA969" t="b">
        <f t="shared" si="365"/>
        <v>1</v>
      </c>
      <c r="AB969" s="4">
        <f t="shared" si="362"/>
        <v>21.7</v>
      </c>
      <c r="AC969" s="4" t="e">
        <f t="shared" si="366"/>
        <v>#N/A</v>
      </c>
      <c r="AD969" t="b">
        <f t="shared" si="367"/>
        <v>1</v>
      </c>
      <c r="AE969" s="2">
        <v>2</v>
      </c>
      <c r="AF969" s="4">
        <f t="shared" si="368"/>
        <v>-5.4999999999999716E-2</v>
      </c>
      <c r="AG969" s="4">
        <f t="shared" si="369"/>
        <v>5.4999999999999716E-2</v>
      </c>
      <c r="AH969" s="4">
        <f t="shared" si="374"/>
        <v>6.0833333333333371E-2</v>
      </c>
      <c r="AI969" s="4" t="e">
        <f t="shared" si="370"/>
        <v>#N/A</v>
      </c>
      <c r="AJ969" s="2" t="str">
        <f t="shared" si="371"/>
        <v>August</v>
      </c>
      <c r="AK969" s="2" t="str">
        <f t="shared" si="372"/>
        <v>07</v>
      </c>
      <c r="AL969" s="81">
        <f t="shared" si="373"/>
        <v>7.3821180555555559</v>
      </c>
      <c r="AM969" s="81">
        <f>IF(AJ969='1Month'!$A$3,AL969,NA())</f>
        <v>7.3821180555555559</v>
      </c>
    </row>
    <row r="970" spans="1:39">
      <c r="A970" s="76">
        <v>43319</v>
      </c>
      <c r="B970" s="67">
        <v>0.38559027777777777</v>
      </c>
      <c r="C970" s="77">
        <v>43319</v>
      </c>
      <c r="D970" s="67">
        <v>9.3923611111111097E-2</v>
      </c>
      <c r="E970" s="68">
        <v>10.9</v>
      </c>
      <c r="F970" s="68">
        <v>4.9400000000000004</v>
      </c>
      <c r="G970" s="69">
        <v>21.78</v>
      </c>
      <c r="H970" s="69">
        <v>1</v>
      </c>
      <c r="I970" s="69">
        <v>-123.6</v>
      </c>
      <c r="J970" s="69">
        <v>7.0679999999999996</v>
      </c>
      <c r="K970" s="70">
        <v>22.3</v>
      </c>
      <c r="L970" s="4">
        <f t="shared" si="360"/>
        <v>21.67</v>
      </c>
      <c r="M970" s="80">
        <f t="shared" si="357"/>
        <v>43319.38559027778</v>
      </c>
      <c r="N970">
        <f t="shared" si="358"/>
        <v>2458337.5</v>
      </c>
      <c r="O970">
        <f t="shared" si="359"/>
        <v>9.2541666666666664</v>
      </c>
      <c r="P970">
        <f t="shared" si="375"/>
        <v>0.18596851471594797</v>
      </c>
      <c r="Q970">
        <f t="shared" si="376"/>
        <v>462.3108613860125</v>
      </c>
      <c r="R970">
        <f t="shared" si="377"/>
        <v>6.3108613860125047</v>
      </c>
      <c r="S970" s="10">
        <f t="shared" si="361"/>
        <v>22.873665786012506</v>
      </c>
      <c r="T970" s="4">
        <f t="shared" si="363"/>
        <v>21.658000000000001</v>
      </c>
      <c r="U970" s="4">
        <f t="shared" si="364"/>
        <v>2.1600000000000109E-2</v>
      </c>
      <c r="V970" s="4">
        <f t="shared" si="378"/>
        <v>21.660000000000004</v>
      </c>
      <c r="W970" s="4">
        <f t="shared" si="379"/>
        <v>21.73</v>
      </c>
      <c r="X970" s="4">
        <f t="shared" si="380"/>
        <v>21.63</v>
      </c>
      <c r="Y970" s="4">
        <f t="shared" si="381"/>
        <v>0.10000000000000142</v>
      </c>
      <c r="Z970" s="2">
        <f>ROW()</f>
        <v>970</v>
      </c>
      <c r="AA970" t="b">
        <f t="shared" si="365"/>
        <v>1</v>
      </c>
      <c r="AB970" s="4">
        <f t="shared" si="362"/>
        <v>21.67</v>
      </c>
      <c r="AC970" s="4" t="e">
        <f t="shared" si="366"/>
        <v>#N/A</v>
      </c>
      <c r="AD970" t="b">
        <f t="shared" si="367"/>
        <v>1</v>
      </c>
      <c r="AE970" s="2">
        <v>2</v>
      </c>
      <c r="AF970" s="4">
        <f t="shared" si="368"/>
        <v>-5.0000000000000711E-2</v>
      </c>
      <c r="AG970" s="4">
        <f t="shared" si="369"/>
        <v>5.0000000000000711E-2</v>
      </c>
      <c r="AH970" s="4">
        <f t="shared" si="374"/>
        <v>5.6944444444445054E-2</v>
      </c>
      <c r="AI970" s="4" t="e">
        <f t="shared" si="370"/>
        <v>#N/A</v>
      </c>
      <c r="AJ970" s="2" t="str">
        <f t="shared" si="371"/>
        <v>August</v>
      </c>
      <c r="AK970" s="2" t="str">
        <f t="shared" si="372"/>
        <v>07</v>
      </c>
      <c r="AL970" s="81">
        <f t="shared" si="373"/>
        <v>7.3855902777777782</v>
      </c>
      <c r="AM970" s="81">
        <f>IF(AJ970='1Month'!$A$3,AL970,NA())</f>
        <v>7.3855902777777782</v>
      </c>
    </row>
    <row r="971" spans="1:39">
      <c r="A971" s="76">
        <v>43319</v>
      </c>
      <c r="B971" s="67">
        <v>0.38906250000000003</v>
      </c>
      <c r="C971" s="77">
        <v>43319</v>
      </c>
      <c r="D971" s="67">
        <v>9.7395833333333334E-2</v>
      </c>
      <c r="E971" s="68">
        <v>10.9</v>
      </c>
      <c r="F971" s="68">
        <v>4.9400000000000004</v>
      </c>
      <c r="G971" s="69">
        <v>21.76</v>
      </c>
      <c r="H971" s="69">
        <v>1</v>
      </c>
      <c r="I971" s="69">
        <v>-123.7</v>
      </c>
      <c r="J971" s="69">
        <v>8.0039999999999996</v>
      </c>
      <c r="K971" s="70">
        <v>22.3</v>
      </c>
      <c r="L971" s="4">
        <f t="shared" si="360"/>
        <v>21.650000000000002</v>
      </c>
      <c r="M971" s="80">
        <f t="shared" si="357"/>
        <v>43319.389062499999</v>
      </c>
      <c r="N971">
        <f t="shared" si="358"/>
        <v>2458337.5</v>
      </c>
      <c r="O971">
        <f t="shared" si="359"/>
        <v>9.3375000000000004</v>
      </c>
      <c r="P971">
        <f t="shared" si="375"/>
        <v>0.18596851471594797</v>
      </c>
      <c r="Q971">
        <f t="shared" si="376"/>
        <v>462.39442287845418</v>
      </c>
      <c r="R971">
        <f t="shared" si="377"/>
        <v>6.3944228784541792</v>
      </c>
      <c r="S971" s="10">
        <f t="shared" si="361"/>
        <v>22.95722727845418</v>
      </c>
      <c r="T971" s="4">
        <f t="shared" si="363"/>
        <v>21.643999999999998</v>
      </c>
      <c r="U971" s="4">
        <f t="shared" si="364"/>
        <v>1.2800000000000722E-2</v>
      </c>
      <c r="V971" s="4">
        <f t="shared" si="378"/>
        <v>21.645000000000003</v>
      </c>
      <c r="W971" s="4">
        <f t="shared" si="379"/>
        <v>21.7</v>
      </c>
      <c r="X971" s="4">
        <f t="shared" si="380"/>
        <v>21.63</v>
      </c>
      <c r="Y971" s="4">
        <f t="shared" si="381"/>
        <v>7.0000000000000284E-2</v>
      </c>
      <c r="Z971" s="2">
        <f>ROW()</f>
        <v>971</v>
      </c>
      <c r="AA971" t="b">
        <f t="shared" si="365"/>
        <v>1</v>
      </c>
      <c r="AB971" s="4">
        <f t="shared" si="362"/>
        <v>21.650000000000002</v>
      </c>
      <c r="AC971" s="4" t="e">
        <f t="shared" si="366"/>
        <v>#N/A</v>
      </c>
      <c r="AD971" t="b">
        <f t="shared" si="367"/>
        <v>1</v>
      </c>
      <c r="AE971" s="2">
        <v>2</v>
      </c>
      <c r="AF971" s="4">
        <f t="shared" si="368"/>
        <v>-3.5000000000000142E-2</v>
      </c>
      <c r="AG971" s="4">
        <f t="shared" si="369"/>
        <v>3.5000000000000142E-2</v>
      </c>
      <c r="AH971" s="4">
        <f t="shared" si="374"/>
        <v>5.0555555555556055E-2</v>
      </c>
      <c r="AI971" s="4" t="e">
        <f t="shared" si="370"/>
        <v>#N/A</v>
      </c>
      <c r="AJ971" s="2" t="str">
        <f t="shared" si="371"/>
        <v>August</v>
      </c>
      <c r="AK971" s="2" t="str">
        <f t="shared" si="372"/>
        <v>07</v>
      </c>
      <c r="AL971" s="81">
        <f t="shared" si="373"/>
        <v>7.3890624999999996</v>
      </c>
      <c r="AM971" s="81">
        <f>IF(AJ971='1Month'!$A$3,AL971,NA())</f>
        <v>7.3890624999999996</v>
      </c>
    </row>
    <row r="972" spans="1:39">
      <c r="A972" s="76">
        <v>43319</v>
      </c>
      <c r="B972" s="67">
        <v>0.39252314814814815</v>
      </c>
      <c r="C972" s="77">
        <v>43319</v>
      </c>
      <c r="D972" s="67">
        <v>0.10085648148148148</v>
      </c>
      <c r="E972" s="68">
        <v>10.9</v>
      </c>
      <c r="F972" s="68">
        <v>4.9400000000000004</v>
      </c>
      <c r="G972" s="69">
        <v>21.75</v>
      </c>
      <c r="H972" s="69">
        <v>1</v>
      </c>
      <c r="I972" s="69">
        <v>-123.7</v>
      </c>
      <c r="J972" s="69">
        <v>8.94</v>
      </c>
      <c r="K972" s="70">
        <v>22.3</v>
      </c>
      <c r="L972" s="4">
        <f t="shared" si="360"/>
        <v>21.64</v>
      </c>
      <c r="M972" s="80">
        <f t="shared" ref="M972:M1000" si="382">A972+B972</f>
        <v>43319.392523148148</v>
      </c>
      <c r="N972">
        <f t="shared" ref="N972:N1000" si="383">A972+2415018.5</f>
        <v>2458337.5</v>
      </c>
      <c r="O972">
        <f t="shared" ref="O972:O1000" si="384">(B972-INT(B972))*24</f>
        <v>9.4205555555555556</v>
      </c>
      <c r="P972">
        <f t="shared" si="375"/>
        <v>0.18596851471594797</v>
      </c>
      <c r="Q972">
        <f t="shared" si="376"/>
        <v>462.47770583258767</v>
      </c>
      <c r="R972">
        <f t="shared" si="377"/>
        <v>6.4777058325876737</v>
      </c>
      <c r="S972" s="10">
        <f t="shared" si="361"/>
        <v>23.040510232587675</v>
      </c>
      <c r="T972" s="4">
        <f t="shared" si="363"/>
        <v>21.631999999999998</v>
      </c>
      <c r="U972" s="4">
        <f t="shared" si="364"/>
        <v>1.0400000000000631E-2</v>
      </c>
      <c r="V972" s="4">
        <f t="shared" si="378"/>
        <v>21.634999999999998</v>
      </c>
      <c r="W972" s="4">
        <f t="shared" si="379"/>
        <v>21.67</v>
      </c>
      <c r="X972" s="4">
        <f t="shared" si="380"/>
        <v>21.61</v>
      </c>
      <c r="Y972" s="4">
        <f t="shared" si="381"/>
        <v>6.0000000000002274E-2</v>
      </c>
      <c r="Z972" s="2">
        <f>ROW()</f>
        <v>972</v>
      </c>
      <c r="AA972" t="b">
        <f t="shared" si="365"/>
        <v>1</v>
      </c>
      <c r="AB972" s="4">
        <f t="shared" si="362"/>
        <v>21.64</v>
      </c>
      <c r="AC972" s="4" t="e">
        <f t="shared" si="366"/>
        <v>#N/A</v>
      </c>
      <c r="AD972" t="b">
        <f t="shared" si="367"/>
        <v>1</v>
      </c>
      <c r="AE972" s="2">
        <v>2</v>
      </c>
      <c r="AF972" s="4">
        <f t="shared" si="368"/>
        <v>-3.0000000000001137E-2</v>
      </c>
      <c r="AG972" s="4">
        <f t="shared" si="369"/>
        <v>3.0000000000001137E-2</v>
      </c>
      <c r="AH972" s="4">
        <f t="shared" si="374"/>
        <v>4.5138888888888694E-2</v>
      </c>
      <c r="AI972" s="4" t="e">
        <f t="shared" si="370"/>
        <v>#N/A</v>
      </c>
      <c r="AJ972" s="2" t="str">
        <f t="shared" si="371"/>
        <v>August</v>
      </c>
      <c r="AK972" s="2" t="str">
        <f t="shared" si="372"/>
        <v>07</v>
      </c>
      <c r="AL972" s="81">
        <f t="shared" si="373"/>
        <v>7.3925231481481486</v>
      </c>
      <c r="AM972" s="81">
        <f>IF(AJ972='1Month'!$A$3,AL972,NA())</f>
        <v>7.3925231481481486</v>
      </c>
    </row>
    <row r="973" spans="1:39">
      <c r="A973" s="76">
        <v>43319</v>
      </c>
      <c r="B973" s="67">
        <v>0.39599537037037041</v>
      </c>
      <c r="C973" s="77">
        <v>43319</v>
      </c>
      <c r="D973" s="67">
        <v>0.10432870370370372</v>
      </c>
      <c r="E973" s="68">
        <v>10.6</v>
      </c>
      <c r="F973" s="68">
        <v>4.9400000000000004</v>
      </c>
      <c r="G973" s="69">
        <v>21.74</v>
      </c>
      <c r="H973" s="69">
        <v>1</v>
      </c>
      <c r="I973" s="69">
        <v>-123.8</v>
      </c>
      <c r="J973" s="69">
        <v>9.8819999999999997</v>
      </c>
      <c r="K973" s="70">
        <v>22.2</v>
      </c>
      <c r="L973" s="4">
        <f t="shared" ref="L973:L1000" si="385">G973-$AB$8</f>
        <v>21.63</v>
      </c>
      <c r="M973" s="80">
        <f t="shared" si="382"/>
        <v>43319.395995370367</v>
      </c>
      <c r="N973">
        <f t="shared" si="383"/>
        <v>2458337.5</v>
      </c>
      <c r="O973">
        <f t="shared" si="384"/>
        <v>9.5038888888888895</v>
      </c>
      <c r="P973">
        <f t="shared" si="375"/>
        <v>0.18596851471594797</v>
      </c>
      <c r="Q973">
        <f t="shared" si="376"/>
        <v>462.56126732502935</v>
      </c>
      <c r="R973">
        <f t="shared" si="377"/>
        <v>6.5612673250293483</v>
      </c>
      <c r="S973" s="10">
        <f t="shared" ref="S973:S1000" si="386">IF(R973+($AB$6/15)&gt;=0,(R973+($AB$6/15)),(R973+($AB$6/15)+24))</f>
        <v>23.124071725029349</v>
      </c>
      <c r="T973" s="4">
        <f t="shared" si="363"/>
        <v>21.621999999999996</v>
      </c>
      <c r="U973" s="4">
        <f t="shared" si="364"/>
        <v>1.3600000000000279E-2</v>
      </c>
      <c r="V973" s="4">
        <f t="shared" si="378"/>
        <v>21.63</v>
      </c>
      <c r="W973" s="4">
        <f t="shared" si="379"/>
        <v>21.650000000000002</v>
      </c>
      <c r="X973" s="4">
        <f t="shared" si="380"/>
        <v>21.6</v>
      </c>
      <c r="Y973" s="4">
        <f t="shared" si="381"/>
        <v>5.0000000000000711E-2</v>
      </c>
      <c r="Z973" s="2">
        <f>ROW()</f>
        <v>973</v>
      </c>
      <c r="AA973" t="b">
        <f t="shared" si="365"/>
        <v>1</v>
      </c>
      <c r="AB973" s="4">
        <f t="shared" ref="AB973:AB1000" si="387">IF(AA973,L973,NA())</f>
        <v>21.63</v>
      </c>
      <c r="AC973" s="4" t="e">
        <f t="shared" si="366"/>
        <v>#N/A</v>
      </c>
      <c r="AD973" t="b">
        <f t="shared" si="367"/>
        <v>1</v>
      </c>
      <c r="AE973" s="2">
        <v>2</v>
      </c>
      <c r="AF973" s="4">
        <f t="shared" si="368"/>
        <v>-2.5000000000000355E-2</v>
      </c>
      <c r="AG973" s="4">
        <f t="shared" si="369"/>
        <v>2.5000000000000355E-2</v>
      </c>
      <c r="AH973" s="4">
        <f t="shared" si="374"/>
        <v>4.2916666666666714E-2</v>
      </c>
      <c r="AI973" s="4" t="e">
        <f t="shared" si="370"/>
        <v>#N/A</v>
      </c>
      <c r="AJ973" s="2" t="str">
        <f t="shared" si="371"/>
        <v>August</v>
      </c>
      <c r="AK973" s="2" t="str">
        <f t="shared" si="372"/>
        <v>07</v>
      </c>
      <c r="AL973" s="81">
        <f t="shared" si="373"/>
        <v>7.39599537037037</v>
      </c>
      <c r="AM973" s="81">
        <f>IF(AJ973='1Month'!$A$3,AL973,NA())</f>
        <v>7.39599537037037</v>
      </c>
    </row>
    <row r="974" spans="1:39">
      <c r="A974" s="76">
        <v>43319</v>
      </c>
      <c r="B974" s="67">
        <v>0.39946759259259257</v>
      </c>
      <c r="C974" s="77">
        <v>43319</v>
      </c>
      <c r="D974" s="67">
        <v>0.10780092592592593</v>
      </c>
      <c r="E974" s="68">
        <v>10.6</v>
      </c>
      <c r="F974" s="68">
        <v>4.9400000000000004</v>
      </c>
      <c r="G974" s="69">
        <v>21.74</v>
      </c>
      <c r="H974" s="69">
        <v>1</v>
      </c>
      <c r="I974" s="69">
        <v>-123.8</v>
      </c>
      <c r="J974" s="69">
        <v>10.827</v>
      </c>
      <c r="K974" s="70">
        <v>22.2</v>
      </c>
      <c r="L974" s="4">
        <f t="shared" si="385"/>
        <v>21.63</v>
      </c>
      <c r="M974" s="80">
        <f t="shared" si="382"/>
        <v>43319.399467592593</v>
      </c>
      <c r="N974">
        <f t="shared" si="383"/>
        <v>2458337.5</v>
      </c>
      <c r="O974">
        <f t="shared" si="384"/>
        <v>9.5872222222222216</v>
      </c>
      <c r="P974">
        <f t="shared" si="375"/>
        <v>0.18596851471594797</v>
      </c>
      <c r="Q974">
        <f t="shared" si="376"/>
        <v>462.64482881747102</v>
      </c>
      <c r="R974">
        <f t="shared" si="377"/>
        <v>6.6448288174710228</v>
      </c>
      <c r="S974" s="10">
        <f t="shared" si="386"/>
        <v>23.207633217471024</v>
      </c>
      <c r="T974" s="4">
        <f t="shared" ref="T974:T1000" si="388">AVERAGE(L973:L977)</f>
        <v>21.61</v>
      </c>
      <c r="U974" s="4">
        <f t="shared" ref="U974:U1000" si="389">AVEDEV(L973:L977)</f>
        <v>1.5999999999998949E-2</v>
      </c>
      <c r="V974" s="4">
        <f t="shared" si="378"/>
        <v>21.619999999999997</v>
      </c>
      <c r="W974" s="4">
        <f t="shared" si="379"/>
        <v>21.64</v>
      </c>
      <c r="X974" s="4">
        <f t="shared" si="380"/>
        <v>21.580000000000002</v>
      </c>
      <c r="Y974" s="4">
        <f t="shared" si="381"/>
        <v>5.9999999999998721E-2</v>
      </c>
      <c r="Z974" s="2">
        <f>ROW()</f>
        <v>974</v>
      </c>
      <c r="AA974" t="b">
        <f t="shared" ref="AA974:AA1000" si="390">J974&gt;$AB$5</f>
        <v>1</v>
      </c>
      <c r="AB974" s="4">
        <f t="shared" si="387"/>
        <v>21.63</v>
      </c>
      <c r="AC974" s="4" t="e">
        <f t="shared" ref="AC974:AC1000" si="391">IF(D974&lt;0.001,K974/100,NA())</f>
        <v>#N/A</v>
      </c>
      <c r="AD974" t="b">
        <f t="shared" ref="AD974:AD1000" si="392">OR(AA972:AA977)</f>
        <v>1</v>
      </c>
      <c r="AE974" s="2">
        <v>2</v>
      </c>
      <c r="AF974" s="4">
        <f t="shared" ref="AF974:AF1000" si="393">-Y974/2</f>
        <v>-2.9999999999999361E-2</v>
      </c>
      <c r="AG974" s="4">
        <f t="shared" ref="AG974:AG1000" si="394">Y974/2</f>
        <v>2.9999999999999361E-2</v>
      </c>
      <c r="AH974" s="4">
        <f t="shared" si="374"/>
        <v>4.5277777777776564E-2</v>
      </c>
      <c r="AI974" s="4" t="e">
        <f t="shared" ref="AI974:AI1000" si="395">IF(D974&lt;0.001,0.1,NA())</f>
        <v>#N/A</v>
      </c>
      <c r="AJ974" s="2" t="str">
        <f t="shared" ref="AJ974:AJ1000" si="396">TEXT(A974,"mmmm")</f>
        <v>August</v>
      </c>
      <c r="AK974" s="2" t="str">
        <f t="shared" ref="AK974:AK1000" si="397">TEXT(A974,"dd")</f>
        <v>07</v>
      </c>
      <c r="AL974" s="81">
        <f t="shared" ref="AL974:AL1000" si="398">AK974+B974</f>
        <v>7.3994675925925923</v>
      </c>
      <c r="AM974" s="81">
        <f>IF(AJ974='1Month'!$A$3,AL974,NA())</f>
        <v>7.3994675925925923</v>
      </c>
    </row>
    <row r="975" spans="1:39">
      <c r="A975" s="76">
        <v>43319</v>
      </c>
      <c r="B975" s="67">
        <v>0.40293981481481483</v>
      </c>
      <c r="C975" s="77">
        <v>43319</v>
      </c>
      <c r="D975" s="67">
        <v>0.11127314814814815</v>
      </c>
      <c r="E975" s="68">
        <v>10.6</v>
      </c>
      <c r="F975" s="68">
        <v>4.9400000000000004</v>
      </c>
      <c r="G975" s="69">
        <v>21.72</v>
      </c>
      <c r="H975" s="69">
        <v>1</v>
      </c>
      <c r="I975" s="69">
        <v>-123.8</v>
      </c>
      <c r="J975" s="69">
        <v>11.776</v>
      </c>
      <c r="K975" s="70">
        <v>22.2</v>
      </c>
      <c r="L975" s="4">
        <f t="shared" si="385"/>
        <v>21.61</v>
      </c>
      <c r="M975" s="80">
        <f t="shared" si="382"/>
        <v>43319.402939814812</v>
      </c>
      <c r="N975">
        <f t="shared" si="383"/>
        <v>2458337.5</v>
      </c>
      <c r="O975">
        <f t="shared" si="384"/>
        <v>9.6705555555555556</v>
      </c>
      <c r="P975">
        <f t="shared" si="375"/>
        <v>0.18596851471594797</v>
      </c>
      <c r="Q975">
        <f t="shared" si="376"/>
        <v>462.7283903099127</v>
      </c>
      <c r="R975">
        <f t="shared" si="377"/>
        <v>6.7283903099126974</v>
      </c>
      <c r="S975" s="10">
        <f t="shared" si="386"/>
        <v>23.291194709912698</v>
      </c>
      <c r="T975" s="4">
        <f t="shared" si="388"/>
        <v>21.596</v>
      </c>
      <c r="U975" s="4">
        <f t="shared" si="389"/>
        <v>2.0799999999999132E-2</v>
      </c>
      <c r="V975" s="4">
        <f t="shared" si="378"/>
        <v>21.605</v>
      </c>
      <c r="W975" s="4">
        <f t="shared" si="379"/>
        <v>21.63</v>
      </c>
      <c r="X975" s="4">
        <f t="shared" si="380"/>
        <v>21.560000000000002</v>
      </c>
      <c r="Y975" s="4">
        <f t="shared" si="381"/>
        <v>6.9999999999996732E-2</v>
      </c>
      <c r="Z975" s="2">
        <f>ROW()</f>
        <v>975</v>
      </c>
      <c r="AA975" t="b">
        <f t="shared" si="390"/>
        <v>1</v>
      </c>
      <c r="AB975" s="4">
        <f t="shared" si="387"/>
        <v>21.61</v>
      </c>
      <c r="AC975" s="4" t="e">
        <f t="shared" si="391"/>
        <v>#N/A</v>
      </c>
      <c r="AD975" t="b">
        <f t="shared" si="392"/>
        <v>1</v>
      </c>
      <c r="AE975" s="2">
        <v>2</v>
      </c>
      <c r="AF975" s="4">
        <f t="shared" si="393"/>
        <v>-3.4999999999998366E-2</v>
      </c>
      <c r="AG975" s="4">
        <f t="shared" si="394"/>
        <v>3.4999999999998366E-2</v>
      </c>
      <c r="AH975" s="4">
        <f t="shared" si="374"/>
        <v>4.9027777777777594E-2</v>
      </c>
      <c r="AI975" s="4" t="e">
        <f t="shared" si="395"/>
        <v>#N/A</v>
      </c>
      <c r="AJ975" s="2" t="str">
        <f t="shared" si="396"/>
        <v>August</v>
      </c>
      <c r="AK975" s="2" t="str">
        <f t="shared" si="397"/>
        <v>07</v>
      </c>
      <c r="AL975" s="81">
        <f t="shared" si="398"/>
        <v>7.4029398148148147</v>
      </c>
      <c r="AM975" s="81">
        <f>IF(AJ975='1Month'!$A$3,AL975,NA())</f>
        <v>7.4029398148148147</v>
      </c>
    </row>
    <row r="976" spans="1:39">
      <c r="A976" s="76">
        <v>43319</v>
      </c>
      <c r="B976" s="67">
        <v>0.40641203703703704</v>
      </c>
      <c r="C976" s="77">
        <v>43319</v>
      </c>
      <c r="D976" s="67">
        <v>0.11474537037037037</v>
      </c>
      <c r="E976" s="68">
        <v>10.6</v>
      </c>
      <c r="F976" s="68">
        <v>4.9400000000000004</v>
      </c>
      <c r="G976" s="69">
        <v>21.71</v>
      </c>
      <c r="H976" s="69">
        <v>1</v>
      </c>
      <c r="I976" s="69">
        <v>-123.9</v>
      </c>
      <c r="J976" s="69">
        <v>12.727</v>
      </c>
      <c r="K976" s="70">
        <v>22.1</v>
      </c>
      <c r="L976" s="4">
        <f t="shared" si="385"/>
        <v>21.6</v>
      </c>
      <c r="M976" s="80">
        <f t="shared" si="382"/>
        <v>43319.406412037039</v>
      </c>
      <c r="N976">
        <f t="shared" si="383"/>
        <v>2458337.5</v>
      </c>
      <c r="O976">
        <f t="shared" si="384"/>
        <v>9.7538888888888895</v>
      </c>
      <c r="P976">
        <f t="shared" si="375"/>
        <v>0.18596851471594797</v>
      </c>
      <c r="Q976">
        <f t="shared" si="376"/>
        <v>462.81195180235437</v>
      </c>
      <c r="R976">
        <f t="shared" si="377"/>
        <v>6.8119518023543719</v>
      </c>
      <c r="S976" s="10">
        <f t="shared" si="386"/>
        <v>23.374756202354373</v>
      </c>
      <c r="T976" s="4">
        <f t="shared" si="388"/>
        <v>21.576000000000001</v>
      </c>
      <c r="U976" s="4">
        <f t="shared" si="389"/>
        <v>2.4799999999999756E-2</v>
      </c>
      <c r="V976" s="4">
        <f t="shared" si="378"/>
        <v>21.590000000000003</v>
      </c>
      <c r="W976" s="4">
        <f t="shared" si="379"/>
        <v>21.63</v>
      </c>
      <c r="X976" s="4">
        <f t="shared" si="380"/>
        <v>21.53</v>
      </c>
      <c r="Y976" s="4">
        <f t="shared" si="381"/>
        <v>9.9999999999997868E-2</v>
      </c>
      <c r="Z976" s="2">
        <f>ROW()</f>
        <v>976</v>
      </c>
      <c r="AA976" t="b">
        <f t="shared" si="390"/>
        <v>1</v>
      </c>
      <c r="AB976" s="4">
        <f t="shared" si="387"/>
        <v>21.6</v>
      </c>
      <c r="AC976" s="4" t="e">
        <f t="shared" si="391"/>
        <v>#N/A</v>
      </c>
      <c r="AD976" t="b">
        <f t="shared" si="392"/>
        <v>1</v>
      </c>
      <c r="AE976" s="2">
        <v>2</v>
      </c>
      <c r="AF976" s="4">
        <f t="shared" si="393"/>
        <v>-4.9999999999998934E-2</v>
      </c>
      <c r="AG976" s="4">
        <f t="shared" si="394"/>
        <v>4.9999999999998934E-2</v>
      </c>
      <c r="AH976" s="4">
        <f t="shared" si="374"/>
        <v>5.1527777777777097E-2</v>
      </c>
      <c r="AI976" s="4" t="e">
        <f t="shared" si="395"/>
        <v>#N/A</v>
      </c>
      <c r="AJ976" s="2" t="str">
        <f t="shared" si="396"/>
        <v>August</v>
      </c>
      <c r="AK976" s="2" t="str">
        <f t="shared" si="397"/>
        <v>07</v>
      </c>
      <c r="AL976" s="81">
        <f t="shared" si="398"/>
        <v>7.406412037037037</v>
      </c>
      <c r="AM976" s="81">
        <f>IF(AJ976='1Month'!$A$3,AL976,NA())</f>
        <v>7.406412037037037</v>
      </c>
    </row>
    <row r="977" spans="1:39">
      <c r="A977" s="76">
        <v>43319</v>
      </c>
      <c r="B977" s="67">
        <v>0.40987268518518521</v>
      </c>
      <c r="C977" s="77">
        <v>43319</v>
      </c>
      <c r="D977" s="67">
        <v>0.11820601851851853</v>
      </c>
      <c r="E977" s="68">
        <v>10.6</v>
      </c>
      <c r="F977" s="68">
        <v>4.9400000000000004</v>
      </c>
      <c r="G977" s="69">
        <v>21.69</v>
      </c>
      <c r="H977" s="69">
        <v>1</v>
      </c>
      <c r="I977" s="69">
        <v>-123.9</v>
      </c>
      <c r="J977" s="69">
        <v>13.677</v>
      </c>
      <c r="K977" s="70">
        <v>22.1</v>
      </c>
      <c r="L977" s="4">
        <f t="shared" si="385"/>
        <v>21.580000000000002</v>
      </c>
      <c r="M977" s="80">
        <f t="shared" si="382"/>
        <v>43319.409872685188</v>
      </c>
      <c r="N977">
        <f t="shared" si="383"/>
        <v>2458337.5</v>
      </c>
      <c r="O977">
        <f t="shared" si="384"/>
        <v>9.8369444444444447</v>
      </c>
      <c r="P977">
        <f t="shared" si="375"/>
        <v>0.18596851471594797</v>
      </c>
      <c r="Q977">
        <f t="shared" si="376"/>
        <v>462.89523475648787</v>
      </c>
      <c r="R977">
        <f t="shared" si="377"/>
        <v>6.8952347564878664</v>
      </c>
      <c r="S977" s="10">
        <f t="shared" si="386"/>
        <v>23.458039156487867</v>
      </c>
      <c r="T977" s="4">
        <f t="shared" si="388"/>
        <v>21.554000000000002</v>
      </c>
      <c r="U977" s="4">
        <f t="shared" si="389"/>
        <v>3.120000000000047E-2</v>
      </c>
      <c r="V977" s="4">
        <f t="shared" si="378"/>
        <v>21.57</v>
      </c>
      <c r="W977" s="4">
        <f t="shared" si="379"/>
        <v>21.61</v>
      </c>
      <c r="X977" s="4">
        <f t="shared" si="380"/>
        <v>21.5</v>
      </c>
      <c r="Y977" s="4">
        <f t="shared" si="381"/>
        <v>0.10999999999999943</v>
      </c>
      <c r="Z977" s="2">
        <f>ROW()</f>
        <v>977</v>
      </c>
      <c r="AA977" t="b">
        <f t="shared" si="390"/>
        <v>1</v>
      </c>
      <c r="AB977" s="4">
        <f t="shared" si="387"/>
        <v>21.580000000000002</v>
      </c>
      <c r="AC977" s="4" t="e">
        <f t="shared" si="391"/>
        <v>#N/A</v>
      </c>
      <c r="AD977" t="b">
        <f t="shared" si="392"/>
        <v>1</v>
      </c>
      <c r="AE977" s="2">
        <v>2</v>
      </c>
      <c r="AF977" s="4">
        <f t="shared" si="393"/>
        <v>-5.4999999999999716E-2</v>
      </c>
      <c r="AG977" s="4">
        <f t="shared" si="394"/>
        <v>5.4999999999999716E-2</v>
      </c>
      <c r="AH977" s="4">
        <f t="shared" si="374"/>
        <v>5.2499999999999325E-2</v>
      </c>
      <c r="AI977" s="4" t="e">
        <f t="shared" si="395"/>
        <v>#N/A</v>
      </c>
      <c r="AJ977" s="2" t="str">
        <f t="shared" si="396"/>
        <v>August</v>
      </c>
      <c r="AK977" s="2" t="str">
        <f t="shared" si="397"/>
        <v>07</v>
      </c>
      <c r="AL977" s="81">
        <f t="shared" si="398"/>
        <v>7.409872685185185</v>
      </c>
      <c r="AM977" s="81">
        <f>IF(AJ977='1Month'!$A$3,AL977,NA())</f>
        <v>7.409872685185185</v>
      </c>
    </row>
    <row r="978" spans="1:39">
      <c r="A978" s="76">
        <v>43319</v>
      </c>
      <c r="B978" s="67">
        <v>0.41334490740740742</v>
      </c>
      <c r="C978" s="77">
        <v>43319</v>
      </c>
      <c r="D978" s="67">
        <v>0.12167824074074074</v>
      </c>
      <c r="E978" s="68">
        <v>10.6</v>
      </c>
      <c r="F978" s="68">
        <v>4.9400000000000004</v>
      </c>
      <c r="G978" s="69">
        <v>21.67</v>
      </c>
      <c r="H978" s="69">
        <v>1</v>
      </c>
      <c r="I978" s="69">
        <v>-124</v>
      </c>
      <c r="J978" s="69">
        <v>14.634</v>
      </c>
      <c r="K978" s="70">
        <v>22.1</v>
      </c>
      <c r="L978" s="4">
        <f t="shared" si="385"/>
        <v>21.560000000000002</v>
      </c>
      <c r="M978" s="80">
        <f t="shared" si="382"/>
        <v>43319.413344907407</v>
      </c>
      <c r="N978">
        <f t="shared" si="383"/>
        <v>2458337.5</v>
      </c>
      <c r="O978">
        <f t="shared" si="384"/>
        <v>9.9202777777777786</v>
      </c>
      <c r="P978">
        <f t="shared" si="375"/>
        <v>0.18596851471594797</v>
      </c>
      <c r="Q978">
        <f t="shared" si="376"/>
        <v>462.97879624892954</v>
      </c>
      <c r="R978">
        <f t="shared" si="377"/>
        <v>6.978796248929541</v>
      </c>
      <c r="S978" s="10">
        <f t="shared" si="386"/>
        <v>23.541600648929542</v>
      </c>
      <c r="T978" s="4">
        <f t="shared" si="388"/>
        <v>21.532</v>
      </c>
      <c r="U978" s="4">
        <f t="shared" si="389"/>
        <v>3.0400000000000205E-2</v>
      </c>
      <c r="V978" s="4">
        <f t="shared" si="378"/>
        <v>21.545000000000002</v>
      </c>
      <c r="W978" s="4">
        <f t="shared" si="379"/>
        <v>21.6</v>
      </c>
      <c r="X978" s="4">
        <f t="shared" si="380"/>
        <v>21.490000000000002</v>
      </c>
      <c r="Y978" s="4">
        <f t="shared" si="381"/>
        <v>0.10999999999999943</v>
      </c>
      <c r="Z978" s="2">
        <f>ROW()</f>
        <v>978</v>
      </c>
      <c r="AA978" t="b">
        <f t="shared" si="390"/>
        <v>1</v>
      </c>
      <c r="AB978" s="4">
        <f t="shared" si="387"/>
        <v>21.560000000000002</v>
      </c>
      <c r="AC978" s="4" t="e">
        <f t="shared" si="391"/>
        <v>#N/A</v>
      </c>
      <c r="AD978" t="b">
        <f t="shared" si="392"/>
        <v>1</v>
      </c>
      <c r="AE978" s="2">
        <v>2</v>
      </c>
      <c r="AF978" s="4">
        <f t="shared" si="393"/>
        <v>-5.4999999999999716E-2</v>
      </c>
      <c r="AG978" s="4">
        <f t="shared" si="394"/>
        <v>5.4999999999999716E-2</v>
      </c>
      <c r="AH978" s="4">
        <f t="shared" si="374"/>
        <v>5.4166666666666252E-2</v>
      </c>
      <c r="AI978" s="4" t="e">
        <f t="shared" si="395"/>
        <v>#N/A</v>
      </c>
      <c r="AJ978" s="2" t="str">
        <f t="shared" si="396"/>
        <v>August</v>
      </c>
      <c r="AK978" s="2" t="str">
        <f t="shared" si="397"/>
        <v>07</v>
      </c>
      <c r="AL978" s="81">
        <f t="shared" si="398"/>
        <v>7.4133449074074074</v>
      </c>
      <c r="AM978" s="81">
        <f>IF(AJ978='1Month'!$A$3,AL978,NA())</f>
        <v>7.4133449074074074</v>
      </c>
    </row>
    <row r="979" spans="1:39">
      <c r="A979" s="76">
        <v>43319</v>
      </c>
      <c r="B979" s="67">
        <v>0.41681712962962963</v>
      </c>
      <c r="C979" s="77">
        <v>43319</v>
      </c>
      <c r="D979" s="67">
        <v>0.12515046296296298</v>
      </c>
      <c r="E979" s="68">
        <v>10.6</v>
      </c>
      <c r="F979" s="68">
        <v>4.9400000000000004</v>
      </c>
      <c r="G979" s="69">
        <v>21.64</v>
      </c>
      <c r="H979" s="69">
        <v>1</v>
      </c>
      <c r="I979" s="69">
        <v>-124</v>
      </c>
      <c r="J979" s="69">
        <v>15.593</v>
      </c>
      <c r="K979" s="70">
        <v>22</v>
      </c>
      <c r="L979" s="4">
        <f t="shared" si="385"/>
        <v>21.53</v>
      </c>
      <c r="M979" s="80">
        <f t="shared" si="382"/>
        <v>43319.416817129626</v>
      </c>
      <c r="N979">
        <f t="shared" si="383"/>
        <v>2458337.5</v>
      </c>
      <c r="O979">
        <f t="shared" si="384"/>
        <v>10.003611111111111</v>
      </c>
      <c r="P979">
        <f t="shared" si="375"/>
        <v>0.18596851471594797</v>
      </c>
      <c r="Q979">
        <f t="shared" si="376"/>
        <v>463.06235774137122</v>
      </c>
      <c r="R979">
        <f t="shared" si="377"/>
        <v>7.0623577413712155</v>
      </c>
      <c r="S979" s="10">
        <f t="shared" si="386"/>
        <v>23.625162141371217</v>
      </c>
      <c r="T979" s="4">
        <f t="shared" si="388"/>
        <v>21.514000000000003</v>
      </c>
      <c r="U979" s="4">
        <f t="shared" si="389"/>
        <v>2.4800000000000468E-2</v>
      </c>
      <c r="V979" s="4">
        <f t="shared" si="378"/>
        <v>21.515000000000001</v>
      </c>
      <c r="W979" s="4">
        <f t="shared" si="379"/>
        <v>21.580000000000002</v>
      </c>
      <c r="X979" s="4">
        <f t="shared" si="380"/>
        <v>21.490000000000002</v>
      </c>
      <c r="Y979" s="4">
        <f t="shared" si="381"/>
        <v>8.9999999999999858E-2</v>
      </c>
      <c r="Z979" s="2">
        <f>ROW()</f>
        <v>979</v>
      </c>
      <c r="AA979" t="b">
        <f t="shared" si="390"/>
        <v>1</v>
      </c>
      <c r="AB979" s="4">
        <f t="shared" si="387"/>
        <v>21.53</v>
      </c>
      <c r="AC979" s="4" t="e">
        <f t="shared" si="391"/>
        <v>#N/A</v>
      </c>
      <c r="AD979" t="b">
        <f t="shared" si="392"/>
        <v>1</v>
      </c>
      <c r="AE979" s="2">
        <v>2</v>
      </c>
      <c r="AF979" s="4">
        <f t="shared" si="393"/>
        <v>-4.4999999999999929E-2</v>
      </c>
      <c r="AG979" s="4">
        <f t="shared" si="394"/>
        <v>4.4999999999999929E-2</v>
      </c>
      <c r="AH979" s="4">
        <f t="shared" si="374"/>
        <v>5.2916666666666799E-2</v>
      </c>
      <c r="AI979" s="4" t="e">
        <f t="shared" si="395"/>
        <v>#N/A</v>
      </c>
      <c r="AJ979" s="2" t="str">
        <f t="shared" si="396"/>
        <v>August</v>
      </c>
      <c r="AK979" s="2" t="str">
        <f t="shared" si="397"/>
        <v>07</v>
      </c>
      <c r="AL979" s="81">
        <f t="shared" si="398"/>
        <v>7.4168171296296297</v>
      </c>
      <c r="AM979" s="81">
        <f>IF(AJ979='1Month'!$A$3,AL979,NA())</f>
        <v>7.4168171296296297</v>
      </c>
    </row>
    <row r="980" spans="1:39">
      <c r="A980" s="76">
        <v>43319</v>
      </c>
      <c r="B980" s="67">
        <v>0.42027777777777775</v>
      </c>
      <c r="C980" s="77">
        <v>43319</v>
      </c>
      <c r="D980" s="67">
        <v>0.12861111111111112</v>
      </c>
      <c r="E980" s="68">
        <v>10.6</v>
      </c>
      <c r="F980" s="68">
        <v>4.9400000000000004</v>
      </c>
      <c r="G980" s="69">
        <v>21.61</v>
      </c>
      <c r="H980" s="69">
        <v>1</v>
      </c>
      <c r="I980" s="69">
        <v>-124.1</v>
      </c>
      <c r="J980" s="69">
        <v>16.550999999999998</v>
      </c>
      <c r="K980" s="70">
        <v>22</v>
      </c>
      <c r="L980" s="4">
        <f t="shared" si="385"/>
        <v>21.5</v>
      </c>
      <c r="M980" s="80">
        <f t="shared" si="382"/>
        <v>43319.420277777775</v>
      </c>
      <c r="N980">
        <f t="shared" si="383"/>
        <v>2458337.5</v>
      </c>
      <c r="O980">
        <f t="shared" si="384"/>
        <v>10.086666666666666</v>
      </c>
      <c r="P980">
        <f t="shared" si="375"/>
        <v>0.18596851471594797</v>
      </c>
      <c r="Q980">
        <f t="shared" si="376"/>
        <v>463.14564069550477</v>
      </c>
      <c r="R980">
        <f t="shared" si="377"/>
        <v>7.1456406955047669</v>
      </c>
      <c r="S980" s="10">
        <f t="shared" si="386"/>
        <v>23.708445095504768</v>
      </c>
      <c r="T980" s="4">
        <f t="shared" si="388"/>
        <v>21.500000000000007</v>
      </c>
      <c r="U980" s="4">
        <f t="shared" si="389"/>
        <v>1.2000000000003296E-2</v>
      </c>
      <c r="V980" s="4">
        <f t="shared" si="378"/>
        <v>21.495000000000001</v>
      </c>
      <c r="W980" s="4">
        <f t="shared" si="379"/>
        <v>21.560000000000002</v>
      </c>
      <c r="X980" s="4">
        <f t="shared" si="380"/>
        <v>21.490000000000002</v>
      </c>
      <c r="Y980" s="4">
        <f t="shared" si="381"/>
        <v>7.0000000000000284E-2</v>
      </c>
      <c r="Z980" s="2">
        <f>ROW()</f>
        <v>980</v>
      </c>
      <c r="AA980" t="b">
        <f t="shared" si="390"/>
        <v>1</v>
      </c>
      <c r="AB980" s="4">
        <f t="shared" si="387"/>
        <v>21.5</v>
      </c>
      <c r="AC980" s="4" t="e">
        <f t="shared" si="391"/>
        <v>#N/A</v>
      </c>
      <c r="AD980" t="b">
        <f t="shared" si="392"/>
        <v>1</v>
      </c>
      <c r="AE980" s="2">
        <v>2</v>
      </c>
      <c r="AF980" s="4">
        <f t="shared" si="393"/>
        <v>-3.5000000000000142E-2</v>
      </c>
      <c r="AG980" s="4">
        <f t="shared" si="394"/>
        <v>3.5000000000000142E-2</v>
      </c>
      <c r="AH980" s="4">
        <f t="shared" ref="AH980:AH1000" si="399">AVEDEV(L975:L986)</f>
        <v>5.0833333333333286E-2</v>
      </c>
      <c r="AI980" s="4" t="e">
        <f t="shared" si="395"/>
        <v>#N/A</v>
      </c>
      <c r="AJ980" s="2" t="str">
        <f t="shared" si="396"/>
        <v>August</v>
      </c>
      <c r="AK980" s="2" t="str">
        <f t="shared" si="397"/>
        <v>07</v>
      </c>
      <c r="AL980" s="81">
        <f t="shared" si="398"/>
        <v>7.4202777777777778</v>
      </c>
      <c r="AM980" s="81">
        <f>IF(AJ980='1Month'!$A$3,AL980,NA())</f>
        <v>7.4202777777777778</v>
      </c>
    </row>
    <row r="981" spans="1:39">
      <c r="A981" s="76">
        <v>43319</v>
      </c>
      <c r="B981" s="67">
        <v>0.42375000000000002</v>
      </c>
      <c r="C981" s="77">
        <v>43319</v>
      </c>
      <c r="D981" s="67">
        <v>0.13208333333333333</v>
      </c>
      <c r="E981" s="68">
        <v>10.6</v>
      </c>
      <c r="F981" s="68">
        <v>4.9400000000000004</v>
      </c>
      <c r="G981" s="69">
        <v>21.6</v>
      </c>
      <c r="H981" s="69">
        <v>1</v>
      </c>
      <c r="I981" s="69">
        <v>-124.1</v>
      </c>
      <c r="J981" s="69">
        <v>17.513999999999999</v>
      </c>
      <c r="K981" s="70">
        <v>22</v>
      </c>
      <c r="L981" s="4">
        <f t="shared" si="385"/>
        <v>21.490000000000002</v>
      </c>
      <c r="M981" s="80">
        <f t="shared" si="382"/>
        <v>43319.423750000002</v>
      </c>
      <c r="N981">
        <f t="shared" si="383"/>
        <v>2458337.5</v>
      </c>
      <c r="O981">
        <f t="shared" si="384"/>
        <v>10.17</v>
      </c>
      <c r="P981">
        <f t="shared" si="375"/>
        <v>0.18596851471594797</v>
      </c>
      <c r="Q981">
        <f t="shared" si="376"/>
        <v>463.22920218794638</v>
      </c>
      <c r="R981">
        <f t="shared" si="377"/>
        <v>7.2292021879463846</v>
      </c>
      <c r="S981" s="10">
        <f t="shared" si="386"/>
        <v>23.792006587946386</v>
      </c>
      <c r="T981" s="4">
        <f t="shared" si="388"/>
        <v>21.486000000000001</v>
      </c>
      <c r="U981" s="4">
        <f t="shared" si="389"/>
        <v>1.0400000000000631E-2</v>
      </c>
      <c r="V981" s="4">
        <f t="shared" si="378"/>
        <v>21.490000000000002</v>
      </c>
      <c r="W981" s="4">
        <f t="shared" si="379"/>
        <v>21.53</v>
      </c>
      <c r="X981" s="4">
        <f t="shared" si="380"/>
        <v>21.46</v>
      </c>
      <c r="Y981" s="4">
        <f t="shared" si="381"/>
        <v>7.0000000000000284E-2</v>
      </c>
      <c r="Z981" s="2">
        <f>ROW()</f>
        <v>981</v>
      </c>
      <c r="AA981" t="b">
        <f t="shared" si="390"/>
        <v>1</v>
      </c>
      <c r="AB981" s="4">
        <f t="shared" si="387"/>
        <v>21.490000000000002</v>
      </c>
      <c r="AC981" s="4" t="e">
        <f t="shared" si="391"/>
        <v>#N/A</v>
      </c>
      <c r="AD981" t="b">
        <f t="shared" si="392"/>
        <v>1</v>
      </c>
      <c r="AE981" s="2">
        <v>2</v>
      </c>
      <c r="AF981" s="4">
        <f t="shared" si="393"/>
        <v>-3.5000000000000142E-2</v>
      </c>
      <c r="AG981" s="4">
        <f t="shared" si="394"/>
        <v>3.5000000000000142E-2</v>
      </c>
      <c r="AH981" s="4">
        <f t="shared" si="399"/>
        <v>4.7083333333333442E-2</v>
      </c>
      <c r="AI981" s="4" t="e">
        <f t="shared" si="395"/>
        <v>#N/A</v>
      </c>
      <c r="AJ981" s="2" t="str">
        <f t="shared" si="396"/>
        <v>August</v>
      </c>
      <c r="AK981" s="2" t="str">
        <f t="shared" si="397"/>
        <v>07</v>
      </c>
      <c r="AL981" s="81">
        <f t="shared" si="398"/>
        <v>7.4237500000000001</v>
      </c>
      <c r="AM981" s="81">
        <f>IF(AJ981='1Month'!$A$3,AL981,NA())</f>
        <v>7.4237500000000001</v>
      </c>
    </row>
    <row r="982" spans="1:39">
      <c r="A982" s="76">
        <v>43319</v>
      </c>
      <c r="B982" s="67">
        <v>0.42722222222222223</v>
      </c>
      <c r="C982" s="77">
        <v>43319</v>
      </c>
      <c r="D982" s="67">
        <v>0.13555555555555557</v>
      </c>
      <c r="E982" s="68">
        <v>10.3</v>
      </c>
      <c r="F982" s="68">
        <v>4.9400000000000004</v>
      </c>
      <c r="G982" s="69">
        <v>21.6</v>
      </c>
      <c r="H982" s="69">
        <v>1</v>
      </c>
      <c r="I982" s="69">
        <v>-124.2</v>
      </c>
      <c r="J982" s="69">
        <v>18.478999999999999</v>
      </c>
      <c r="K982" s="70">
        <v>21.9</v>
      </c>
      <c r="L982" s="4">
        <f t="shared" si="385"/>
        <v>21.490000000000002</v>
      </c>
      <c r="M982" s="80">
        <f t="shared" si="382"/>
        <v>43319.427222222221</v>
      </c>
      <c r="N982">
        <f t="shared" si="383"/>
        <v>2458337.5</v>
      </c>
      <c r="O982">
        <f t="shared" si="384"/>
        <v>10.253333333333334</v>
      </c>
      <c r="P982">
        <f t="shared" si="375"/>
        <v>0.18596851471594797</v>
      </c>
      <c r="Q982">
        <f t="shared" si="376"/>
        <v>463.31276368038806</v>
      </c>
      <c r="R982">
        <f t="shared" si="377"/>
        <v>7.3127636803880591</v>
      </c>
      <c r="S982" s="10">
        <f t="shared" si="386"/>
        <v>23.87556808038806</v>
      </c>
      <c r="T982" s="4">
        <f t="shared" si="388"/>
        <v>21.476000000000003</v>
      </c>
      <c r="U982" s="4">
        <f t="shared" si="389"/>
        <v>1.6800000000000637E-2</v>
      </c>
      <c r="V982" s="4">
        <f t="shared" si="378"/>
        <v>21.490000000000002</v>
      </c>
      <c r="W982" s="4">
        <f t="shared" si="379"/>
        <v>21.5</v>
      </c>
      <c r="X982" s="4">
        <f t="shared" si="380"/>
        <v>21.45</v>
      </c>
      <c r="Y982" s="4">
        <f t="shared" si="381"/>
        <v>5.0000000000000711E-2</v>
      </c>
      <c r="Z982" s="2">
        <f>ROW()</f>
        <v>982</v>
      </c>
      <c r="AA982" t="b">
        <f t="shared" si="390"/>
        <v>1</v>
      </c>
      <c r="AB982" s="4">
        <f t="shared" si="387"/>
        <v>21.490000000000002</v>
      </c>
      <c r="AC982" s="4" t="e">
        <f t="shared" si="391"/>
        <v>#N/A</v>
      </c>
      <c r="AD982" t="b">
        <f t="shared" si="392"/>
        <v>1</v>
      </c>
      <c r="AE982" s="2">
        <v>2</v>
      </c>
      <c r="AF982" s="4">
        <f t="shared" si="393"/>
        <v>-2.5000000000000355E-2</v>
      </c>
      <c r="AG982" s="4">
        <f t="shared" si="394"/>
        <v>2.5000000000000355E-2</v>
      </c>
      <c r="AH982" s="4">
        <f t="shared" si="399"/>
        <v>4.6666666666666558E-2</v>
      </c>
      <c r="AI982" s="4" t="e">
        <f t="shared" si="395"/>
        <v>#N/A</v>
      </c>
      <c r="AJ982" s="2" t="str">
        <f t="shared" si="396"/>
        <v>August</v>
      </c>
      <c r="AK982" s="2" t="str">
        <f t="shared" si="397"/>
        <v>07</v>
      </c>
      <c r="AL982" s="81">
        <f t="shared" si="398"/>
        <v>7.4272222222222224</v>
      </c>
      <c r="AM982" s="81">
        <f>IF(AJ982='1Month'!$A$3,AL982,NA())</f>
        <v>7.4272222222222224</v>
      </c>
    </row>
    <row r="983" spans="1:39">
      <c r="A983" s="76">
        <v>43319</v>
      </c>
      <c r="B983" s="67">
        <v>0.43069444444444444</v>
      </c>
      <c r="C983" s="77">
        <v>43319</v>
      </c>
      <c r="D983" s="67">
        <v>0.13902777777777778</v>
      </c>
      <c r="E983" s="68">
        <v>10.3</v>
      </c>
      <c r="F983" s="68">
        <v>4.9400000000000004</v>
      </c>
      <c r="G983" s="69">
        <v>21.6</v>
      </c>
      <c r="H983" s="69">
        <v>1</v>
      </c>
      <c r="I983" s="69">
        <v>-124.2</v>
      </c>
      <c r="J983" s="69">
        <v>19.446999999999999</v>
      </c>
      <c r="K983" s="70">
        <v>21.9</v>
      </c>
      <c r="L983" s="4">
        <f t="shared" si="385"/>
        <v>21.490000000000002</v>
      </c>
      <c r="M983" s="80">
        <f t="shared" si="382"/>
        <v>43319.430694444447</v>
      </c>
      <c r="N983">
        <f t="shared" si="383"/>
        <v>2458337.5</v>
      </c>
      <c r="O983">
        <f t="shared" si="384"/>
        <v>10.336666666666666</v>
      </c>
      <c r="P983">
        <f t="shared" si="375"/>
        <v>0.18596851471594797</v>
      </c>
      <c r="Q983">
        <f t="shared" si="376"/>
        <v>463.39632517282973</v>
      </c>
      <c r="R983">
        <f t="shared" si="377"/>
        <v>7.3963251728297337</v>
      </c>
      <c r="S983" s="10">
        <f t="shared" si="386"/>
        <v>23.959129572829735</v>
      </c>
      <c r="T983" s="4">
        <f t="shared" si="388"/>
        <v>21.462</v>
      </c>
      <c r="U983" s="4">
        <f t="shared" si="389"/>
        <v>2.2400000000000374E-2</v>
      </c>
      <c r="V983" s="4">
        <f t="shared" si="378"/>
        <v>21.475000000000001</v>
      </c>
      <c r="W983" s="4">
        <f t="shared" si="379"/>
        <v>21.490000000000002</v>
      </c>
      <c r="X983" s="4">
        <f t="shared" si="380"/>
        <v>21.42</v>
      </c>
      <c r="Y983" s="4">
        <f t="shared" si="381"/>
        <v>7.0000000000000284E-2</v>
      </c>
      <c r="Z983" s="2">
        <f>ROW()</f>
        <v>983</v>
      </c>
      <c r="AA983" t="b">
        <f t="shared" si="390"/>
        <v>1</v>
      </c>
      <c r="AB983" s="4">
        <f t="shared" si="387"/>
        <v>21.490000000000002</v>
      </c>
      <c r="AC983" s="4" t="e">
        <f t="shared" si="391"/>
        <v>#N/A</v>
      </c>
      <c r="AD983" t="b">
        <f t="shared" si="392"/>
        <v>1</v>
      </c>
      <c r="AE983" s="2">
        <v>2</v>
      </c>
      <c r="AF983" s="4">
        <f t="shared" si="393"/>
        <v>-3.5000000000000142E-2</v>
      </c>
      <c r="AG983" s="4">
        <f t="shared" si="394"/>
        <v>3.5000000000000142E-2</v>
      </c>
      <c r="AH983" s="4">
        <f t="shared" si="399"/>
        <v>4.6666666666667155E-2</v>
      </c>
      <c r="AI983" s="4" t="e">
        <f t="shared" si="395"/>
        <v>#N/A</v>
      </c>
      <c r="AJ983" s="2" t="str">
        <f t="shared" si="396"/>
        <v>August</v>
      </c>
      <c r="AK983" s="2" t="str">
        <f t="shared" si="397"/>
        <v>07</v>
      </c>
      <c r="AL983" s="81">
        <f t="shared" si="398"/>
        <v>7.4306944444444447</v>
      </c>
      <c r="AM983" s="81">
        <f>IF(AJ983='1Month'!$A$3,AL983,NA())</f>
        <v>7.4306944444444447</v>
      </c>
    </row>
    <row r="984" spans="1:39">
      <c r="A984" s="76">
        <v>43319</v>
      </c>
      <c r="B984" s="67">
        <v>0.43416666666666665</v>
      </c>
      <c r="C984" s="77">
        <v>43319</v>
      </c>
      <c r="D984" s="67">
        <v>0.14249999999999999</v>
      </c>
      <c r="E984" s="68">
        <v>10.3</v>
      </c>
      <c r="F984" s="68">
        <v>4.9400000000000004</v>
      </c>
      <c r="G984" s="69">
        <v>21.57</v>
      </c>
      <c r="H984" s="69">
        <v>1</v>
      </c>
      <c r="I984" s="69">
        <v>-124.3</v>
      </c>
      <c r="J984" s="69">
        <v>20.416</v>
      </c>
      <c r="K984" s="70">
        <v>21.8</v>
      </c>
      <c r="L984" s="4">
        <f t="shared" si="385"/>
        <v>21.46</v>
      </c>
      <c r="M984" s="80">
        <f t="shared" si="382"/>
        <v>43319.434166666666</v>
      </c>
      <c r="N984">
        <f t="shared" si="383"/>
        <v>2458337.5</v>
      </c>
      <c r="O984">
        <f t="shared" si="384"/>
        <v>10.42</v>
      </c>
      <c r="P984">
        <f t="shared" si="375"/>
        <v>0.18596851471594797</v>
      </c>
      <c r="Q984">
        <f t="shared" si="376"/>
        <v>463.47988666527141</v>
      </c>
      <c r="R984">
        <f t="shared" si="377"/>
        <v>7.4798866652714082</v>
      </c>
      <c r="S984" s="10">
        <f t="shared" si="386"/>
        <v>4.2691065271408313E-2</v>
      </c>
      <c r="T984" s="4">
        <f t="shared" si="388"/>
        <v>21.444000000000003</v>
      </c>
      <c r="U984" s="4">
        <f t="shared" si="389"/>
        <v>2.7199999999999135E-2</v>
      </c>
      <c r="V984" s="4">
        <f t="shared" si="378"/>
        <v>21.454999999999998</v>
      </c>
      <c r="W984" s="4">
        <f t="shared" si="379"/>
        <v>21.490000000000002</v>
      </c>
      <c r="X984" s="4">
        <f t="shared" si="380"/>
        <v>21.400000000000002</v>
      </c>
      <c r="Y984" s="4">
        <f t="shared" si="381"/>
        <v>8.9999999999999858E-2</v>
      </c>
      <c r="Z984" s="2">
        <f>ROW()</f>
        <v>984</v>
      </c>
      <c r="AA984" t="b">
        <f t="shared" si="390"/>
        <v>1</v>
      </c>
      <c r="AB984" s="4">
        <f t="shared" si="387"/>
        <v>21.46</v>
      </c>
      <c r="AC984" s="4" t="e">
        <f t="shared" si="391"/>
        <v>#N/A</v>
      </c>
      <c r="AD984" t="b">
        <f t="shared" si="392"/>
        <v>1</v>
      </c>
      <c r="AE984" s="2">
        <v>2</v>
      </c>
      <c r="AF984" s="4">
        <f t="shared" si="393"/>
        <v>-4.4999999999999929E-2</v>
      </c>
      <c r="AG984" s="4">
        <f t="shared" si="394"/>
        <v>4.4999999999999929E-2</v>
      </c>
      <c r="AH984" s="4">
        <f t="shared" si="399"/>
        <v>4.819444444444354E-2</v>
      </c>
      <c r="AI984" s="4" t="e">
        <f t="shared" si="395"/>
        <v>#N/A</v>
      </c>
      <c r="AJ984" s="2" t="str">
        <f t="shared" si="396"/>
        <v>August</v>
      </c>
      <c r="AK984" s="2" t="str">
        <f t="shared" si="397"/>
        <v>07</v>
      </c>
      <c r="AL984" s="81">
        <f t="shared" si="398"/>
        <v>7.434166666666667</v>
      </c>
      <c r="AM984" s="81">
        <f>IF(AJ984='1Month'!$A$3,AL984,NA())</f>
        <v>7.434166666666667</v>
      </c>
    </row>
    <row r="985" spans="1:39">
      <c r="A985" s="76">
        <v>43319</v>
      </c>
      <c r="B985" s="67">
        <v>0.43762731481481482</v>
      </c>
      <c r="C985" s="77">
        <v>43319</v>
      </c>
      <c r="D985" s="67">
        <v>0.14596064814814816</v>
      </c>
      <c r="E985" s="68">
        <v>10.3</v>
      </c>
      <c r="F985" s="68">
        <v>4.9400000000000004</v>
      </c>
      <c r="G985" s="69">
        <v>21.56</v>
      </c>
      <c r="H985" s="69">
        <v>1</v>
      </c>
      <c r="I985" s="69">
        <v>-124.3</v>
      </c>
      <c r="J985" s="69">
        <v>21.384</v>
      </c>
      <c r="K985" s="70">
        <v>21.8</v>
      </c>
      <c r="L985" s="4">
        <f t="shared" si="385"/>
        <v>21.45</v>
      </c>
      <c r="M985" s="80">
        <f t="shared" si="382"/>
        <v>43319.437627314815</v>
      </c>
      <c r="N985">
        <f t="shared" si="383"/>
        <v>2458337.5</v>
      </c>
      <c r="O985">
        <f t="shared" si="384"/>
        <v>10.503055555555555</v>
      </c>
      <c r="P985">
        <f t="shared" si="375"/>
        <v>0.18596851471594797</v>
      </c>
      <c r="Q985">
        <f t="shared" si="376"/>
        <v>463.56316961940496</v>
      </c>
      <c r="R985">
        <f t="shared" si="377"/>
        <v>7.5631696194049596</v>
      </c>
      <c r="S985" s="10">
        <f t="shared" si="386"/>
        <v>0.12597401940495967</v>
      </c>
      <c r="T985" s="4">
        <f t="shared" si="388"/>
        <v>21.423999999999999</v>
      </c>
      <c r="U985" s="4">
        <f t="shared" si="389"/>
        <v>2.4799999999999045E-2</v>
      </c>
      <c r="V985" s="4">
        <f t="shared" si="378"/>
        <v>21.435000000000002</v>
      </c>
      <c r="W985" s="4">
        <f t="shared" si="379"/>
        <v>21.490000000000002</v>
      </c>
      <c r="X985" s="4">
        <f t="shared" si="380"/>
        <v>21.39</v>
      </c>
      <c r="Y985" s="4">
        <f t="shared" si="381"/>
        <v>0.10000000000000142</v>
      </c>
      <c r="Z985" s="2">
        <f>ROW()</f>
        <v>985</v>
      </c>
      <c r="AA985" t="b">
        <f t="shared" si="390"/>
        <v>1</v>
      </c>
      <c r="AB985" s="4">
        <f t="shared" si="387"/>
        <v>21.45</v>
      </c>
      <c r="AC985" s="4" t="e">
        <f t="shared" si="391"/>
        <v>#N/A</v>
      </c>
      <c r="AD985" t="b">
        <f t="shared" si="392"/>
        <v>1</v>
      </c>
      <c r="AE985" s="2">
        <v>2</v>
      </c>
      <c r="AF985" s="4">
        <f t="shared" si="393"/>
        <v>-5.0000000000000711E-2</v>
      </c>
      <c r="AG985" s="4">
        <f t="shared" si="394"/>
        <v>5.0000000000000711E-2</v>
      </c>
      <c r="AH985" s="4">
        <f t="shared" si="399"/>
        <v>5.0833333333333286E-2</v>
      </c>
      <c r="AI985" s="4" t="e">
        <f t="shared" si="395"/>
        <v>#N/A</v>
      </c>
      <c r="AJ985" s="2" t="str">
        <f t="shared" si="396"/>
        <v>August</v>
      </c>
      <c r="AK985" s="2" t="str">
        <f t="shared" si="397"/>
        <v>07</v>
      </c>
      <c r="AL985" s="81">
        <f t="shared" si="398"/>
        <v>7.4376273148148151</v>
      </c>
      <c r="AM985" s="81">
        <f>IF(AJ985='1Month'!$A$3,AL985,NA())</f>
        <v>7.4376273148148151</v>
      </c>
    </row>
    <row r="986" spans="1:39">
      <c r="A986" s="76">
        <v>43319</v>
      </c>
      <c r="B986" s="67">
        <v>0.44109953703703703</v>
      </c>
      <c r="C986" s="77">
        <v>43319</v>
      </c>
      <c r="D986" s="67">
        <v>0.14943287037037037</v>
      </c>
      <c r="E986" s="68">
        <v>9.9</v>
      </c>
      <c r="F986" s="68">
        <v>4.9400000000000004</v>
      </c>
      <c r="G986" s="69">
        <v>21.53</v>
      </c>
      <c r="H986" s="69">
        <v>1</v>
      </c>
      <c r="I986" s="69">
        <v>-124.4</v>
      </c>
      <c r="J986" s="69">
        <v>22.356000000000002</v>
      </c>
      <c r="K986" s="70">
        <v>21.8</v>
      </c>
      <c r="L986" s="4">
        <f t="shared" si="385"/>
        <v>21.42</v>
      </c>
      <c r="M986" s="80">
        <f t="shared" si="382"/>
        <v>43319.441099537034</v>
      </c>
      <c r="N986">
        <f t="shared" si="383"/>
        <v>2458337.5</v>
      </c>
      <c r="O986">
        <f t="shared" si="384"/>
        <v>10.586388888888889</v>
      </c>
      <c r="P986">
        <f t="shared" si="375"/>
        <v>0.18596851471594797</v>
      </c>
      <c r="Q986">
        <f t="shared" si="376"/>
        <v>463.64673111184658</v>
      </c>
      <c r="R986">
        <f t="shared" si="377"/>
        <v>7.6467311118465773</v>
      </c>
      <c r="S986" s="10">
        <f t="shared" si="386"/>
        <v>0.20953551184657737</v>
      </c>
      <c r="T986" s="4">
        <f t="shared" si="388"/>
        <v>21.408000000000001</v>
      </c>
      <c r="U986" s="4">
        <f t="shared" si="389"/>
        <v>2.1600000000000109E-2</v>
      </c>
      <c r="V986" s="4">
        <f t="shared" si="378"/>
        <v>21.410000000000004</v>
      </c>
      <c r="W986" s="4">
        <f t="shared" si="379"/>
        <v>21.46</v>
      </c>
      <c r="X986" s="4">
        <f t="shared" si="380"/>
        <v>21.38</v>
      </c>
      <c r="Y986" s="4">
        <f t="shared" si="381"/>
        <v>8.0000000000001847E-2</v>
      </c>
      <c r="Z986" s="2">
        <f>ROW()</f>
        <v>986</v>
      </c>
      <c r="AA986" t="b">
        <f t="shared" si="390"/>
        <v>1</v>
      </c>
      <c r="AB986" s="4">
        <f t="shared" si="387"/>
        <v>21.42</v>
      </c>
      <c r="AC986" s="4" t="e">
        <f t="shared" si="391"/>
        <v>#N/A</v>
      </c>
      <c r="AD986" t="b">
        <f t="shared" si="392"/>
        <v>1</v>
      </c>
      <c r="AE986" s="2">
        <v>2</v>
      </c>
      <c r="AF986" s="4">
        <f t="shared" si="393"/>
        <v>-4.0000000000000924E-2</v>
      </c>
      <c r="AG986" s="4">
        <f t="shared" si="394"/>
        <v>4.0000000000000924E-2</v>
      </c>
      <c r="AH986" s="4">
        <f t="shared" si="399"/>
        <v>5.3333333333333378E-2</v>
      </c>
      <c r="AI986" s="4" t="e">
        <f t="shared" si="395"/>
        <v>#N/A</v>
      </c>
      <c r="AJ986" s="2" t="str">
        <f t="shared" si="396"/>
        <v>August</v>
      </c>
      <c r="AK986" s="2" t="str">
        <f t="shared" si="397"/>
        <v>07</v>
      </c>
      <c r="AL986" s="81">
        <f t="shared" si="398"/>
        <v>7.4410995370370374</v>
      </c>
      <c r="AM986" s="81">
        <f>IF(AJ986='1Month'!$A$3,AL986,NA())</f>
        <v>7.4410995370370374</v>
      </c>
    </row>
    <row r="987" spans="1:39">
      <c r="A987" s="76">
        <v>43319</v>
      </c>
      <c r="B987" s="67">
        <v>0.44457175925925929</v>
      </c>
      <c r="C987" s="77">
        <v>43319</v>
      </c>
      <c r="D987" s="67">
        <v>0.15290509259259258</v>
      </c>
      <c r="E987" s="68">
        <v>9.9</v>
      </c>
      <c r="F987" s="68">
        <v>4.9400000000000004</v>
      </c>
      <c r="G987" s="69">
        <v>21.51</v>
      </c>
      <c r="H987" s="69">
        <v>1</v>
      </c>
      <c r="I987" s="69">
        <v>-124.4</v>
      </c>
      <c r="J987" s="69">
        <v>23.33</v>
      </c>
      <c r="K987" s="70">
        <v>21.7</v>
      </c>
      <c r="L987" s="4">
        <f t="shared" si="385"/>
        <v>21.400000000000002</v>
      </c>
      <c r="M987" s="80">
        <f t="shared" si="382"/>
        <v>43319.444571759261</v>
      </c>
      <c r="N987">
        <f t="shared" si="383"/>
        <v>2458337.5</v>
      </c>
      <c r="O987">
        <f t="shared" si="384"/>
        <v>10.669722222222223</v>
      </c>
      <c r="P987">
        <f t="shared" si="375"/>
        <v>0.18596851471594797</v>
      </c>
      <c r="Q987">
        <f t="shared" si="376"/>
        <v>463.73029260428825</v>
      </c>
      <c r="R987">
        <f t="shared" si="377"/>
        <v>7.7302926042882518</v>
      </c>
      <c r="S987" s="10">
        <f t="shared" si="386"/>
        <v>0.29309700428825192</v>
      </c>
      <c r="T987" s="4">
        <f t="shared" si="388"/>
        <v>21.387999999999998</v>
      </c>
      <c r="U987" s="4">
        <f t="shared" si="389"/>
        <v>1.8400000000001172E-2</v>
      </c>
      <c r="V987" s="4">
        <f t="shared" si="378"/>
        <v>21.395000000000003</v>
      </c>
      <c r="W987" s="4">
        <f t="shared" si="379"/>
        <v>21.45</v>
      </c>
      <c r="X987" s="4">
        <f t="shared" si="380"/>
        <v>21.35</v>
      </c>
      <c r="Y987" s="4">
        <f t="shared" si="381"/>
        <v>9.9999999999997868E-2</v>
      </c>
      <c r="Z987" s="2">
        <f>ROW()</f>
        <v>987</v>
      </c>
      <c r="AA987" t="b">
        <f t="shared" si="390"/>
        <v>1</v>
      </c>
      <c r="AB987" s="4">
        <f t="shared" si="387"/>
        <v>21.400000000000002</v>
      </c>
      <c r="AC987" s="4" t="e">
        <f t="shared" si="391"/>
        <v>#N/A</v>
      </c>
      <c r="AD987" t="b">
        <f t="shared" si="392"/>
        <v>1</v>
      </c>
      <c r="AE987" s="2">
        <v>2</v>
      </c>
      <c r="AF987" s="4">
        <f t="shared" si="393"/>
        <v>-4.9999999999998934E-2</v>
      </c>
      <c r="AG987" s="4">
        <f t="shared" si="394"/>
        <v>4.9999999999998934E-2</v>
      </c>
      <c r="AH987" s="4">
        <f t="shared" si="399"/>
        <v>5.5833333333333478E-2</v>
      </c>
      <c r="AI987" s="4" t="e">
        <f t="shared" si="395"/>
        <v>#N/A</v>
      </c>
      <c r="AJ987" s="2" t="str">
        <f t="shared" si="396"/>
        <v>August</v>
      </c>
      <c r="AK987" s="2" t="str">
        <f t="shared" si="397"/>
        <v>07</v>
      </c>
      <c r="AL987" s="81">
        <f t="shared" si="398"/>
        <v>7.4445717592592597</v>
      </c>
      <c r="AM987" s="81">
        <f>IF(AJ987='1Month'!$A$3,AL987,NA())</f>
        <v>7.4445717592592597</v>
      </c>
    </row>
    <row r="988" spans="1:39">
      <c r="A988" s="76">
        <v>43319</v>
      </c>
      <c r="B988" s="67">
        <v>0.44804398148148145</v>
      </c>
      <c r="C988" s="77">
        <v>43319</v>
      </c>
      <c r="D988" s="67">
        <v>0.15637731481481482</v>
      </c>
      <c r="E988" s="68">
        <v>9.9</v>
      </c>
      <c r="F988" s="68">
        <v>4.9400000000000004</v>
      </c>
      <c r="G988" s="69">
        <v>21.5</v>
      </c>
      <c r="H988" s="69">
        <v>1</v>
      </c>
      <c r="I988" s="69">
        <v>-124.5</v>
      </c>
      <c r="J988" s="69">
        <v>24.306000000000001</v>
      </c>
      <c r="K988" s="70">
        <v>21.7</v>
      </c>
      <c r="L988" s="4">
        <f t="shared" si="385"/>
        <v>21.39</v>
      </c>
      <c r="M988" s="80">
        <f t="shared" si="382"/>
        <v>43319.44804398148</v>
      </c>
      <c r="N988">
        <f t="shared" si="383"/>
        <v>2458337.5</v>
      </c>
      <c r="O988">
        <f t="shared" si="384"/>
        <v>10.753055555555555</v>
      </c>
      <c r="P988">
        <f t="shared" si="375"/>
        <v>0.18596851471594797</v>
      </c>
      <c r="Q988">
        <f t="shared" si="376"/>
        <v>463.81385409672993</v>
      </c>
      <c r="R988">
        <f t="shared" si="377"/>
        <v>7.8138540967299264</v>
      </c>
      <c r="S988" s="10">
        <f t="shared" si="386"/>
        <v>0.37665849672992646</v>
      </c>
      <c r="T988" s="4">
        <f t="shared" si="388"/>
        <v>21.37</v>
      </c>
      <c r="U988" s="4">
        <f t="shared" si="389"/>
        <v>2.3999999999999487E-2</v>
      </c>
      <c r="V988" s="4">
        <f t="shared" si="378"/>
        <v>21.384999999999998</v>
      </c>
      <c r="W988" s="4">
        <f t="shared" si="379"/>
        <v>21.42</v>
      </c>
      <c r="X988" s="4">
        <f t="shared" si="380"/>
        <v>21.330000000000002</v>
      </c>
      <c r="Y988" s="4">
        <f t="shared" si="381"/>
        <v>8.9999999999999858E-2</v>
      </c>
      <c r="Z988" s="2">
        <f>ROW()</f>
        <v>988</v>
      </c>
      <c r="AA988" t="b">
        <f t="shared" si="390"/>
        <v>1</v>
      </c>
      <c r="AB988" s="4">
        <f t="shared" si="387"/>
        <v>21.39</v>
      </c>
      <c r="AC988" s="4" t="e">
        <f t="shared" si="391"/>
        <v>#N/A</v>
      </c>
      <c r="AD988" t="b">
        <f t="shared" si="392"/>
        <v>1</v>
      </c>
      <c r="AE988" s="2">
        <v>2</v>
      </c>
      <c r="AF988" s="4">
        <f t="shared" si="393"/>
        <v>-4.4999999999999929E-2</v>
      </c>
      <c r="AG988" s="4">
        <f t="shared" si="394"/>
        <v>4.4999999999999929E-2</v>
      </c>
      <c r="AH988" s="4">
        <f t="shared" si="399"/>
        <v>6.277777777777753E-2</v>
      </c>
      <c r="AI988" s="4" t="e">
        <f t="shared" si="395"/>
        <v>#N/A</v>
      </c>
      <c r="AJ988" s="2" t="str">
        <f t="shared" si="396"/>
        <v>August</v>
      </c>
      <c r="AK988" s="2" t="str">
        <f t="shared" si="397"/>
        <v>07</v>
      </c>
      <c r="AL988" s="81">
        <f t="shared" si="398"/>
        <v>7.4480439814814812</v>
      </c>
      <c r="AM988" s="81">
        <f>IF(AJ988='1Month'!$A$3,AL988,NA())</f>
        <v>7.4480439814814812</v>
      </c>
    </row>
    <row r="989" spans="1:39">
      <c r="A989" s="76">
        <v>43319</v>
      </c>
      <c r="B989" s="67">
        <v>0.45150462962962962</v>
      </c>
      <c r="C989" s="77">
        <v>43319</v>
      </c>
      <c r="D989" s="67">
        <v>0.15983796296296296</v>
      </c>
      <c r="E989" s="68">
        <v>9.9</v>
      </c>
      <c r="F989" s="68">
        <v>4.9400000000000004</v>
      </c>
      <c r="G989" s="69">
        <v>21.49</v>
      </c>
      <c r="H989" s="69">
        <v>1</v>
      </c>
      <c r="I989" s="69">
        <v>-124.5</v>
      </c>
      <c r="J989" s="69">
        <v>25.28</v>
      </c>
      <c r="K989" s="70">
        <v>21.7</v>
      </c>
      <c r="L989" s="4">
        <f t="shared" si="385"/>
        <v>21.38</v>
      </c>
      <c r="M989" s="80">
        <f t="shared" si="382"/>
        <v>43319.451504629629</v>
      </c>
      <c r="N989">
        <f t="shared" si="383"/>
        <v>2458337.5</v>
      </c>
      <c r="O989">
        <f t="shared" si="384"/>
        <v>10.83611111111111</v>
      </c>
      <c r="P989">
        <f t="shared" si="375"/>
        <v>0.18596851471594797</v>
      </c>
      <c r="Q989">
        <f t="shared" si="376"/>
        <v>463.89713705086348</v>
      </c>
      <c r="R989">
        <f t="shared" si="377"/>
        <v>7.8971370508634777</v>
      </c>
      <c r="S989" s="10">
        <f t="shared" si="386"/>
        <v>0.45994145086347782</v>
      </c>
      <c r="T989" s="4">
        <f t="shared" si="388"/>
        <v>21.352</v>
      </c>
      <c r="U989" s="4">
        <f t="shared" si="389"/>
        <v>2.6399999999998869E-2</v>
      </c>
      <c r="V989" s="4">
        <f t="shared" si="378"/>
        <v>21.365000000000002</v>
      </c>
      <c r="W989" s="4">
        <f t="shared" si="379"/>
        <v>21.400000000000002</v>
      </c>
      <c r="X989" s="4">
        <f t="shared" si="380"/>
        <v>21.310000000000002</v>
      </c>
      <c r="Y989" s="4">
        <f t="shared" si="381"/>
        <v>8.9999999999999858E-2</v>
      </c>
      <c r="Z989" s="2">
        <f>ROW()</f>
        <v>989</v>
      </c>
      <c r="AA989" t="b">
        <f t="shared" si="390"/>
        <v>1</v>
      </c>
      <c r="AB989" s="4">
        <f t="shared" si="387"/>
        <v>21.38</v>
      </c>
      <c r="AC989" s="4" t="e">
        <f t="shared" si="391"/>
        <v>#N/A</v>
      </c>
      <c r="AD989" t="b">
        <f t="shared" si="392"/>
        <v>1</v>
      </c>
      <c r="AE989" s="2">
        <v>2</v>
      </c>
      <c r="AF989" s="4">
        <f t="shared" si="393"/>
        <v>-4.4999999999999929E-2</v>
      </c>
      <c r="AG989" s="4">
        <f t="shared" si="394"/>
        <v>4.4999999999999929E-2</v>
      </c>
      <c r="AH989" s="4">
        <f t="shared" si="399"/>
        <v>7.6388888888888687E-2</v>
      </c>
      <c r="AI989" s="4" t="e">
        <f t="shared" si="395"/>
        <v>#N/A</v>
      </c>
      <c r="AJ989" s="2" t="str">
        <f t="shared" si="396"/>
        <v>August</v>
      </c>
      <c r="AK989" s="2" t="str">
        <f t="shared" si="397"/>
        <v>07</v>
      </c>
      <c r="AL989" s="81">
        <f t="shared" si="398"/>
        <v>7.4515046296296292</v>
      </c>
      <c r="AM989" s="81">
        <f>IF(AJ989='1Month'!$A$3,AL989,NA())</f>
        <v>7.4515046296296292</v>
      </c>
    </row>
    <row r="990" spans="1:39">
      <c r="A990" s="76">
        <v>43319</v>
      </c>
      <c r="B990" s="67">
        <v>0.45497685185185183</v>
      </c>
      <c r="C990" s="77">
        <v>43319</v>
      </c>
      <c r="D990" s="67">
        <v>0.16331018518518517</v>
      </c>
      <c r="E990" s="68">
        <v>9.6</v>
      </c>
      <c r="F990" s="68">
        <v>4.9400000000000004</v>
      </c>
      <c r="G990" s="69">
        <v>21.46</v>
      </c>
      <c r="H990" s="69">
        <v>1</v>
      </c>
      <c r="I990" s="69">
        <v>-124.5</v>
      </c>
      <c r="J990" s="69">
        <v>26.257999999999999</v>
      </c>
      <c r="K990" s="70">
        <v>21.6</v>
      </c>
      <c r="L990" s="4">
        <f t="shared" si="385"/>
        <v>21.35</v>
      </c>
      <c r="M990" s="80">
        <f t="shared" si="382"/>
        <v>43319.454976851855</v>
      </c>
      <c r="N990">
        <f t="shared" si="383"/>
        <v>2458337.5</v>
      </c>
      <c r="O990">
        <f t="shared" si="384"/>
        <v>10.919444444444444</v>
      </c>
      <c r="P990">
        <f t="shared" si="375"/>
        <v>0.18596851471594797</v>
      </c>
      <c r="Q990">
        <f t="shared" si="376"/>
        <v>463.98069854330515</v>
      </c>
      <c r="R990">
        <f t="shared" si="377"/>
        <v>7.9806985433051523</v>
      </c>
      <c r="S990" s="10">
        <f t="shared" si="386"/>
        <v>0.54350294330515236</v>
      </c>
      <c r="T990" s="4">
        <f t="shared" si="388"/>
        <v>21.330000000000002</v>
      </c>
      <c r="U990" s="4">
        <f t="shared" si="389"/>
        <v>2.7999999999999404E-2</v>
      </c>
      <c r="V990" s="4">
        <f t="shared" si="378"/>
        <v>21.340000000000003</v>
      </c>
      <c r="W990" s="4">
        <f t="shared" si="379"/>
        <v>21.39</v>
      </c>
      <c r="X990" s="4">
        <f t="shared" si="380"/>
        <v>21.28</v>
      </c>
      <c r="Y990" s="4">
        <f t="shared" si="381"/>
        <v>0.10999999999999943</v>
      </c>
      <c r="Z990" s="2">
        <f>ROW()</f>
        <v>990</v>
      </c>
      <c r="AA990" t="b">
        <f t="shared" si="390"/>
        <v>1</v>
      </c>
      <c r="AB990" s="4">
        <f t="shared" si="387"/>
        <v>21.35</v>
      </c>
      <c r="AC990" s="4" t="e">
        <f t="shared" si="391"/>
        <v>#N/A</v>
      </c>
      <c r="AD990" t="b">
        <f t="shared" si="392"/>
        <v>1</v>
      </c>
      <c r="AE990" s="2">
        <v>2</v>
      </c>
      <c r="AF990" s="4">
        <f t="shared" si="393"/>
        <v>-5.4999999999999716E-2</v>
      </c>
      <c r="AG990" s="4">
        <f t="shared" si="394"/>
        <v>5.4999999999999716E-2</v>
      </c>
      <c r="AH990" s="4">
        <f t="shared" si="399"/>
        <v>0.11166666666666547</v>
      </c>
      <c r="AI990" s="4" t="e">
        <f t="shared" si="395"/>
        <v>#N/A</v>
      </c>
      <c r="AJ990" s="2" t="str">
        <f t="shared" si="396"/>
        <v>August</v>
      </c>
      <c r="AK990" s="2" t="str">
        <f t="shared" si="397"/>
        <v>07</v>
      </c>
      <c r="AL990" s="81">
        <f t="shared" si="398"/>
        <v>7.4549768518518515</v>
      </c>
      <c r="AM990" s="81">
        <f>IF(AJ990='1Month'!$A$3,AL990,NA())</f>
        <v>7.4549768518518515</v>
      </c>
    </row>
    <row r="991" spans="1:39">
      <c r="A991" s="76">
        <v>43319</v>
      </c>
      <c r="B991" s="67">
        <v>0.45844907407407409</v>
      </c>
      <c r="C991" s="77">
        <v>43319</v>
      </c>
      <c r="D991" s="67">
        <v>0.16678240740740743</v>
      </c>
      <c r="E991" s="68">
        <v>9.6</v>
      </c>
      <c r="F991" s="68">
        <v>4.9400000000000004</v>
      </c>
      <c r="G991" s="69">
        <v>21.44</v>
      </c>
      <c r="H991" s="69">
        <v>1</v>
      </c>
      <c r="I991" s="69">
        <v>-124.6</v>
      </c>
      <c r="J991" s="69">
        <v>27.236999999999998</v>
      </c>
      <c r="K991" s="70">
        <v>21.6</v>
      </c>
      <c r="L991" s="4">
        <f t="shared" si="385"/>
        <v>21.330000000000002</v>
      </c>
      <c r="M991" s="80">
        <f t="shared" si="382"/>
        <v>43319.458449074074</v>
      </c>
      <c r="N991">
        <f t="shared" si="383"/>
        <v>2458337.5</v>
      </c>
      <c r="O991">
        <f t="shared" si="384"/>
        <v>11.002777777777778</v>
      </c>
      <c r="P991">
        <f t="shared" si="375"/>
        <v>0.18596851471594797</v>
      </c>
      <c r="Q991">
        <f t="shared" si="376"/>
        <v>464.06426003574677</v>
      </c>
      <c r="R991">
        <f t="shared" si="377"/>
        <v>8.06426003574677</v>
      </c>
      <c r="S991" s="10">
        <f t="shared" si="386"/>
        <v>0.62706443574677007</v>
      </c>
      <c r="T991" s="4">
        <f t="shared" si="388"/>
        <v>21.298000000000002</v>
      </c>
      <c r="U991" s="4">
        <f t="shared" si="389"/>
        <v>3.8400000000000746E-2</v>
      </c>
      <c r="V991" s="4">
        <f t="shared" si="378"/>
        <v>21.32</v>
      </c>
      <c r="W991" s="4">
        <f t="shared" si="379"/>
        <v>21.38</v>
      </c>
      <c r="X991" s="4">
        <f t="shared" si="380"/>
        <v>21.22</v>
      </c>
      <c r="Y991" s="4">
        <f t="shared" si="381"/>
        <v>0.16000000000000014</v>
      </c>
      <c r="Z991" s="2">
        <f>ROW()</f>
        <v>991</v>
      </c>
      <c r="AA991" t="b">
        <f t="shared" si="390"/>
        <v>1</v>
      </c>
      <c r="AB991" s="4">
        <f t="shared" si="387"/>
        <v>21.330000000000002</v>
      </c>
      <c r="AC991" s="4" t="e">
        <f t="shared" si="391"/>
        <v>#N/A</v>
      </c>
      <c r="AD991" t="b">
        <f t="shared" si="392"/>
        <v>1</v>
      </c>
      <c r="AE991" s="2">
        <v>2</v>
      </c>
      <c r="AF991" s="4">
        <f t="shared" si="393"/>
        <v>-8.0000000000000071E-2</v>
      </c>
      <c r="AG991" s="4">
        <f t="shared" si="394"/>
        <v>8.0000000000000071E-2</v>
      </c>
      <c r="AH991" s="4">
        <f t="shared" si="399"/>
        <v>0.18222222222222229</v>
      </c>
      <c r="AI991" s="4" t="e">
        <f t="shared" si="395"/>
        <v>#N/A</v>
      </c>
      <c r="AJ991" s="2" t="str">
        <f t="shared" si="396"/>
        <v>August</v>
      </c>
      <c r="AK991" s="2" t="str">
        <f t="shared" si="397"/>
        <v>07</v>
      </c>
      <c r="AL991" s="81">
        <f t="shared" si="398"/>
        <v>7.4584490740740739</v>
      </c>
      <c r="AM991" s="81">
        <f>IF(AJ991='1Month'!$A$3,AL991,NA())</f>
        <v>7.4584490740740739</v>
      </c>
    </row>
    <row r="992" spans="1:39">
      <c r="A992" s="76">
        <v>43319</v>
      </c>
      <c r="B992" s="67">
        <v>0.46190972222222221</v>
      </c>
      <c r="C992" s="77">
        <v>43319</v>
      </c>
      <c r="D992" s="67">
        <v>0.17024305555555555</v>
      </c>
      <c r="E992" s="68">
        <v>9.6</v>
      </c>
      <c r="F992" s="68">
        <v>4.9400000000000004</v>
      </c>
      <c r="G992" s="69">
        <v>21.42</v>
      </c>
      <c r="H992" s="69">
        <v>1</v>
      </c>
      <c r="I992" s="69">
        <v>-124.6</v>
      </c>
      <c r="J992" s="69">
        <v>28.213000000000001</v>
      </c>
      <c r="K992" s="70">
        <v>21.6</v>
      </c>
      <c r="L992" s="4">
        <f t="shared" si="385"/>
        <v>21.310000000000002</v>
      </c>
      <c r="M992" s="80">
        <f t="shared" si="382"/>
        <v>43319.461909722224</v>
      </c>
      <c r="N992">
        <f t="shared" si="383"/>
        <v>2458337.5</v>
      </c>
      <c r="O992">
        <f t="shared" si="384"/>
        <v>11.085833333333333</v>
      </c>
      <c r="P992">
        <f t="shared" si="375"/>
        <v>0.18596851471594797</v>
      </c>
      <c r="Q992">
        <f t="shared" si="376"/>
        <v>464.14754298988032</v>
      </c>
      <c r="R992">
        <f t="shared" si="377"/>
        <v>8.1475429898803213</v>
      </c>
      <c r="S992" s="10">
        <f t="shared" si="386"/>
        <v>0.71034738988032142</v>
      </c>
      <c r="T992" s="4">
        <f t="shared" si="388"/>
        <v>21.25</v>
      </c>
      <c r="U992" s="4">
        <f t="shared" si="389"/>
        <v>6.8000000000001393E-2</v>
      </c>
      <c r="V992" s="4">
        <f t="shared" si="378"/>
        <v>21.295000000000002</v>
      </c>
      <c r="W992" s="4">
        <f t="shared" si="379"/>
        <v>21.35</v>
      </c>
      <c r="X992" s="4">
        <f t="shared" si="380"/>
        <v>21.11</v>
      </c>
      <c r="Y992" s="4">
        <f t="shared" si="381"/>
        <v>0.24000000000000199</v>
      </c>
      <c r="Z992" s="2">
        <f>ROW()</f>
        <v>992</v>
      </c>
      <c r="AA992" t="b">
        <f t="shared" si="390"/>
        <v>1</v>
      </c>
      <c r="AB992" s="4">
        <f t="shared" si="387"/>
        <v>21.310000000000002</v>
      </c>
      <c r="AC992" s="4" t="e">
        <f t="shared" si="391"/>
        <v>#N/A</v>
      </c>
      <c r="AD992" t="b">
        <f t="shared" si="392"/>
        <v>1</v>
      </c>
      <c r="AE992" s="2">
        <v>2</v>
      </c>
      <c r="AF992" s="4">
        <f t="shared" si="393"/>
        <v>-0.12000000000000099</v>
      </c>
      <c r="AG992" s="4">
        <f t="shared" si="394"/>
        <v>0.12000000000000099</v>
      </c>
      <c r="AH992" s="4">
        <f t="shared" si="399"/>
        <v>0.30041666666666406</v>
      </c>
      <c r="AI992" s="4" t="e">
        <f t="shared" si="395"/>
        <v>#N/A</v>
      </c>
      <c r="AJ992" s="2" t="str">
        <f t="shared" si="396"/>
        <v>August</v>
      </c>
      <c r="AK992" s="2" t="str">
        <f t="shared" si="397"/>
        <v>07</v>
      </c>
      <c r="AL992" s="81">
        <f t="shared" si="398"/>
        <v>7.4619097222222219</v>
      </c>
      <c r="AM992" s="81">
        <f>IF(AJ992='1Month'!$A$3,AL992,NA())</f>
        <v>7.4619097222222219</v>
      </c>
    </row>
    <row r="993" spans="1:39">
      <c r="A993" s="76">
        <v>43319</v>
      </c>
      <c r="B993" s="67">
        <v>0.46538194444444447</v>
      </c>
      <c r="C993" s="77">
        <v>43319</v>
      </c>
      <c r="D993" s="67">
        <v>0.17371527777777776</v>
      </c>
      <c r="E993" s="68">
        <v>9.6</v>
      </c>
      <c r="F993" s="68">
        <v>4.9400000000000004</v>
      </c>
      <c r="G993" s="69">
        <v>21.39</v>
      </c>
      <c r="H993" s="69">
        <v>1</v>
      </c>
      <c r="I993" s="69">
        <v>-124.7</v>
      </c>
      <c r="J993" s="69">
        <v>29.193999999999999</v>
      </c>
      <c r="K993" s="70">
        <v>21.5</v>
      </c>
      <c r="L993" s="4">
        <f t="shared" si="385"/>
        <v>21.28</v>
      </c>
      <c r="M993" s="80">
        <f t="shared" si="382"/>
        <v>43319.465381944443</v>
      </c>
      <c r="N993">
        <f t="shared" si="383"/>
        <v>2458337.5</v>
      </c>
      <c r="O993">
        <f t="shared" si="384"/>
        <v>11.169166666666667</v>
      </c>
      <c r="P993">
        <f t="shared" si="375"/>
        <v>0.18596851471594797</v>
      </c>
      <c r="Q993">
        <f t="shared" si="376"/>
        <v>464.231104482322</v>
      </c>
      <c r="R993">
        <f t="shared" si="377"/>
        <v>8.2311044823219959</v>
      </c>
      <c r="S993" s="10">
        <f t="shared" si="386"/>
        <v>0.79390888232199597</v>
      </c>
      <c r="T993" s="4">
        <f t="shared" si="388"/>
        <v>21.164000000000001</v>
      </c>
      <c r="U993" s="4">
        <f t="shared" si="389"/>
        <v>0.12719999999999984</v>
      </c>
      <c r="V993" s="4">
        <f t="shared" si="378"/>
        <v>21.25</v>
      </c>
      <c r="W993" s="4">
        <f t="shared" si="379"/>
        <v>21.330000000000002</v>
      </c>
      <c r="X993" s="4">
        <f t="shared" si="380"/>
        <v>20.900000000000002</v>
      </c>
      <c r="Y993" s="4">
        <f t="shared" si="381"/>
        <v>0.42999999999999972</v>
      </c>
      <c r="Z993" s="2">
        <f>ROW()</f>
        <v>993</v>
      </c>
      <c r="AA993" t="b">
        <f t="shared" si="390"/>
        <v>1</v>
      </c>
      <c r="AB993" s="4">
        <f t="shared" si="387"/>
        <v>21.28</v>
      </c>
      <c r="AC993" s="4" t="e">
        <f t="shared" si="391"/>
        <v>#N/A</v>
      </c>
      <c r="AD993" t="b">
        <f t="shared" si="392"/>
        <v>1</v>
      </c>
      <c r="AE993" s="2">
        <v>2</v>
      </c>
      <c r="AF993" s="4">
        <f t="shared" si="393"/>
        <v>-0.21499999999999986</v>
      </c>
      <c r="AG993" s="4">
        <f t="shared" si="394"/>
        <v>0.21499999999999986</v>
      </c>
      <c r="AH993" s="4">
        <f t="shared" si="399"/>
        <v>0.47166666666666668</v>
      </c>
      <c r="AI993" s="4" t="e">
        <f t="shared" si="395"/>
        <v>#N/A</v>
      </c>
      <c r="AJ993" s="2" t="str">
        <f t="shared" si="396"/>
        <v>August</v>
      </c>
      <c r="AK993" s="2" t="str">
        <f t="shared" si="397"/>
        <v>07</v>
      </c>
      <c r="AL993" s="81">
        <f t="shared" si="398"/>
        <v>7.4653819444444443</v>
      </c>
      <c r="AM993" s="81">
        <f>IF(AJ993='1Month'!$A$3,AL993,NA())</f>
        <v>7.4653819444444443</v>
      </c>
    </row>
    <row r="994" spans="1:39">
      <c r="A994" s="76">
        <v>43319</v>
      </c>
      <c r="B994" s="67">
        <v>0.46884259259259259</v>
      </c>
      <c r="C994" s="77">
        <v>43319</v>
      </c>
      <c r="D994" s="67">
        <v>0.17717592592592593</v>
      </c>
      <c r="E994" s="68">
        <v>9.6</v>
      </c>
      <c r="F994" s="68">
        <v>4.9400000000000004</v>
      </c>
      <c r="G994" s="69">
        <v>21.33</v>
      </c>
      <c r="H994" s="69">
        <v>1</v>
      </c>
      <c r="I994" s="69">
        <v>-124.7</v>
      </c>
      <c r="J994" s="69">
        <v>30.172999999999998</v>
      </c>
      <c r="K994" s="70">
        <v>21.5</v>
      </c>
      <c r="L994" s="4">
        <f t="shared" si="385"/>
        <v>21.22</v>
      </c>
      <c r="M994" s="80">
        <f t="shared" si="382"/>
        <v>43319.468842592592</v>
      </c>
      <c r="N994">
        <f t="shared" si="383"/>
        <v>2458337.5</v>
      </c>
      <c r="O994">
        <f t="shared" si="384"/>
        <v>11.252222222222223</v>
      </c>
      <c r="P994">
        <f t="shared" si="375"/>
        <v>0.18596851471594797</v>
      </c>
      <c r="Q994">
        <f t="shared" si="376"/>
        <v>464.31438743645549</v>
      </c>
      <c r="R994">
        <f t="shared" si="377"/>
        <v>8.3143874364554904</v>
      </c>
      <c r="S994" s="10">
        <f t="shared" si="386"/>
        <v>0.87719183645549048</v>
      </c>
      <c r="T994" s="4">
        <f t="shared" si="388"/>
        <v>21.014000000000003</v>
      </c>
      <c r="U994" s="4">
        <f t="shared" si="389"/>
        <v>0.22719999999999843</v>
      </c>
      <c r="V994" s="4">
        <f t="shared" si="378"/>
        <v>21.164999999999999</v>
      </c>
      <c r="W994" s="4">
        <f t="shared" si="379"/>
        <v>21.310000000000002</v>
      </c>
      <c r="X994" s="4">
        <f t="shared" si="380"/>
        <v>20.560000000000002</v>
      </c>
      <c r="Y994" s="4">
        <f t="shared" si="381"/>
        <v>0.75</v>
      </c>
      <c r="Z994" s="2">
        <f>ROW()</f>
        <v>994</v>
      </c>
      <c r="AA994" t="b">
        <f t="shared" si="390"/>
        <v>1</v>
      </c>
      <c r="AB994" s="4">
        <f t="shared" si="387"/>
        <v>21.22</v>
      </c>
      <c r="AC994" s="4" t="e">
        <f t="shared" si="391"/>
        <v>#N/A</v>
      </c>
      <c r="AD994" t="b">
        <f t="shared" si="392"/>
        <v>1</v>
      </c>
      <c r="AE994" s="2">
        <v>2</v>
      </c>
      <c r="AF994" s="4">
        <f t="shared" si="393"/>
        <v>-0.375</v>
      </c>
      <c r="AG994" s="4">
        <f t="shared" si="394"/>
        <v>0.375</v>
      </c>
      <c r="AH994" s="4">
        <f t="shared" si="399"/>
        <v>0.6899999999999995</v>
      </c>
      <c r="AI994" s="4" t="e">
        <f t="shared" si="395"/>
        <v>#N/A</v>
      </c>
      <c r="AJ994" s="2" t="str">
        <f t="shared" si="396"/>
        <v>August</v>
      </c>
      <c r="AK994" s="2" t="str">
        <f t="shared" si="397"/>
        <v>07</v>
      </c>
      <c r="AL994" s="81">
        <f t="shared" si="398"/>
        <v>7.4688425925925923</v>
      </c>
      <c r="AM994" s="81">
        <f>IF(AJ994='1Month'!$A$3,AL994,NA())</f>
        <v>7.4688425925925923</v>
      </c>
    </row>
    <row r="995" spans="1:39">
      <c r="A995" s="76">
        <v>43319</v>
      </c>
      <c r="B995" s="67">
        <v>0.47230324074074076</v>
      </c>
      <c r="C995" s="77">
        <v>43319</v>
      </c>
      <c r="D995" s="67">
        <v>0.18063657407407407</v>
      </c>
      <c r="E995" s="68">
        <v>9.6</v>
      </c>
      <c r="F995" s="68">
        <v>4.9400000000000004</v>
      </c>
      <c r="G995" s="69">
        <v>21.22</v>
      </c>
      <c r="H995" s="69">
        <v>1</v>
      </c>
      <c r="I995" s="69">
        <v>-124.8</v>
      </c>
      <c r="J995" s="69">
        <v>31.152000000000001</v>
      </c>
      <c r="K995" s="70">
        <v>21.5</v>
      </c>
      <c r="L995" s="4">
        <f t="shared" si="385"/>
        <v>21.11</v>
      </c>
      <c r="M995" s="80">
        <f t="shared" si="382"/>
        <v>43319.472303240742</v>
      </c>
      <c r="N995">
        <f t="shared" si="383"/>
        <v>2458337.5</v>
      </c>
      <c r="O995">
        <f t="shared" si="384"/>
        <v>11.335277777777778</v>
      </c>
      <c r="P995">
        <f t="shared" si="375"/>
        <v>0.18596851471594797</v>
      </c>
      <c r="Q995">
        <f t="shared" si="376"/>
        <v>464.39767039058904</v>
      </c>
      <c r="R995">
        <f t="shared" si="377"/>
        <v>8.3976703905890417</v>
      </c>
      <c r="S995" s="10">
        <f t="shared" si="386"/>
        <v>0.96047479058904184</v>
      </c>
      <c r="T995" s="4">
        <f t="shared" si="388"/>
        <v>20.770000000000003</v>
      </c>
      <c r="U995" s="4">
        <f t="shared" si="389"/>
        <v>0.36799999999999855</v>
      </c>
      <c r="V995" s="4">
        <f t="shared" si="378"/>
        <v>21.005000000000003</v>
      </c>
      <c r="W995" s="4">
        <f t="shared" si="379"/>
        <v>21.28</v>
      </c>
      <c r="X995" s="4">
        <f t="shared" si="380"/>
        <v>20.060000000000002</v>
      </c>
      <c r="Y995" s="4">
        <f t="shared" si="381"/>
        <v>1.2199999999999989</v>
      </c>
      <c r="Z995" s="2">
        <f>ROW()</f>
        <v>995</v>
      </c>
      <c r="AA995" t="b">
        <f t="shared" si="390"/>
        <v>1</v>
      </c>
      <c r="AB995" s="4">
        <f t="shared" si="387"/>
        <v>21.11</v>
      </c>
      <c r="AC995" s="4" t="e">
        <f t="shared" si="391"/>
        <v>#N/A</v>
      </c>
      <c r="AD995" t="b">
        <f t="shared" si="392"/>
        <v>1</v>
      </c>
      <c r="AE995" s="2">
        <v>2</v>
      </c>
      <c r="AF995" s="4">
        <f t="shared" si="393"/>
        <v>-0.60999999999999943</v>
      </c>
      <c r="AG995" s="4">
        <f t="shared" si="394"/>
        <v>0.60999999999999943</v>
      </c>
      <c r="AH995" s="4">
        <f t="shared" si="399"/>
        <v>0.70892561983471003</v>
      </c>
      <c r="AI995" s="4" t="e">
        <f t="shared" si="395"/>
        <v>#N/A</v>
      </c>
      <c r="AJ995" s="2" t="str">
        <f t="shared" si="396"/>
        <v>August</v>
      </c>
      <c r="AK995" s="2" t="str">
        <f t="shared" si="397"/>
        <v>07</v>
      </c>
      <c r="AL995" s="81">
        <f t="shared" si="398"/>
        <v>7.4723032407407404</v>
      </c>
      <c r="AM995" s="81">
        <f>IF(AJ995='1Month'!$A$3,AL995,NA())</f>
        <v>7.4723032407407404</v>
      </c>
    </row>
    <row r="996" spans="1:39">
      <c r="A996" s="76">
        <v>43319</v>
      </c>
      <c r="B996" s="67">
        <v>0.47576388888888888</v>
      </c>
      <c r="C996" s="77">
        <v>43319</v>
      </c>
      <c r="D996" s="67">
        <v>0.18409722222222222</v>
      </c>
      <c r="E996" s="68">
        <v>9.6</v>
      </c>
      <c r="F996" s="68">
        <v>4.9400000000000004</v>
      </c>
      <c r="G996" s="69">
        <v>21.01</v>
      </c>
      <c r="H996" s="69">
        <v>1</v>
      </c>
      <c r="I996" s="69">
        <v>-124.8</v>
      </c>
      <c r="J996" s="69">
        <v>32.131</v>
      </c>
      <c r="K996" s="70">
        <v>21.4</v>
      </c>
      <c r="L996" s="4">
        <f t="shared" si="385"/>
        <v>20.900000000000002</v>
      </c>
      <c r="M996" s="80">
        <f t="shared" si="382"/>
        <v>43319.475763888891</v>
      </c>
      <c r="N996">
        <f t="shared" si="383"/>
        <v>2458337.5</v>
      </c>
      <c r="O996">
        <f t="shared" si="384"/>
        <v>11.418333333333333</v>
      </c>
      <c r="P996">
        <f t="shared" si="375"/>
        <v>0.18596851471594797</v>
      </c>
      <c r="Q996">
        <f t="shared" si="376"/>
        <v>464.48095334472259</v>
      </c>
      <c r="R996">
        <f t="shared" si="377"/>
        <v>8.4809533447225931</v>
      </c>
      <c r="S996" s="10">
        <f t="shared" si="386"/>
        <v>1.0437577447225932</v>
      </c>
      <c r="T996" s="4">
        <f t="shared" si="388"/>
        <v>20.410000000000004</v>
      </c>
      <c r="U996" s="4">
        <f t="shared" si="389"/>
        <v>0.53599999999999925</v>
      </c>
      <c r="V996" s="4">
        <f t="shared" si="378"/>
        <v>20.730000000000004</v>
      </c>
      <c r="W996" s="4">
        <f t="shared" si="379"/>
        <v>21.22</v>
      </c>
      <c r="X996" s="4">
        <f t="shared" si="380"/>
        <v>19.420000000000002</v>
      </c>
      <c r="Y996" s="4">
        <f t="shared" si="381"/>
        <v>1.7999999999999972</v>
      </c>
      <c r="Z996" s="2">
        <f>ROW()</f>
        <v>996</v>
      </c>
      <c r="AA996" t="b">
        <f t="shared" si="390"/>
        <v>1</v>
      </c>
      <c r="AB996" s="4">
        <f t="shared" si="387"/>
        <v>20.900000000000002</v>
      </c>
      <c r="AC996" s="4" t="e">
        <f t="shared" si="391"/>
        <v>#N/A</v>
      </c>
      <c r="AD996" t="b">
        <f t="shared" si="392"/>
        <v>1</v>
      </c>
      <c r="AE996" s="2">
        <v>2</v>
      </c>
      <c r="AF996" s="4">
        <f t="shared" si="393"/>
        <v>-0.89999999999999858</v>
      </c>
      <c r="AG996" s="4">
        <f t="shared" si="394"/>
        <v>0.89999999999999858</v>
      </c>
      <c r="AH996" s="4">
        <f t="shared" si="399"/>
        <v>0.7243999999999996</v>
      </c>
      <c r="AI996" s="4" t="e">
        <f t="shared" si="395"/>
        <v>#N/A</v>
      </c>
      <c r="AJ996" s="2" t="str">
        <f t="shared" si="396"/>
        <v>August</v>
      </c>
      <c r="AK996" s="2" t="str">
        <f t="shared" si="397"/>
        <v>07</v>
      </c>
      <c r="AL996" s="81">
        <f t="shared" si="398"/>
        <v>7.4757638888888884</v>
      </c>
      <c r="AM996" s="81">
        <f>IF(AJ996='1Month'!$A$3,AL996,NA())</f>
        <v>7.4757638888888884</v>
      </c>
    </row>
    <row r="997" spans="1:39">
      <c r="A997" s="76">
        <v>43319</v>
      </c>
      <c r="B997" s="67">
        <v>0.47923611111111114</v>
      </c>
      <c r="C997" s="77">
        <v>43319</v>
      </c>
      <c r="D997" s="67">
        <v>0.18756944444444446</v>
      </c>
      <c r="E997" s="68">
        <v>9.6</v>
      </c>
      <c r="F997" s="68">
        <v>4.9400000000000004</v>
      </c>
      <c r="G997" s="69">
        <v>20.67</v>
      </c>
      <c r="H997" s="69">
        <v>1</v>
      </c>
      <c r="I997" s="69">
        <v>-124.9</v>
      </c>
      <c r="J997" s="69">
        <v>33.113999999999997</v>
      </c>
      <c r="K997" s="70">
        <v>21.4</v>
      </c>
      <c r="L997" s="4">
        <f t="shared" si="385"/>
        <v>20.560000000000002</v>
      </c>
      <c r="M997" s="80">
        <f t="shared" si="382"/>
        <v>43319.47923611111</v>
      </c>
      <c r="N997">
        <f t="shared" si="383"/>
        <v>2458337.5</v>
      </c>
      <c r="O997">
        <f t="shared" si="384"/>
        <v>11.501666666666667</v>
      </c>
      <c r="P997">
        <f t="shared" si="375"/>
        <v>0.18596851471594797</v>
      </c>
      <c r="Q997">
        <f t="shared" si="376"/>
        <v>464.56451483716427</v>
      </c>
      <c r="R997">
        <f t="shared" si="377"/>
        <v>8.5645148371642676</v>
      </c>
      <c r="S997" s="10">
        <f t="shared" si="386"/>
        <v>1.1273192371642677</v>
      </c>
      <c r="T997" s="4">
        <f t="shared" si="388"/>
        <v>19.926000000000002</v>
      </c>
      <c r="U997" s="4">
        <f t="shared" si="389"/>
        <v>0.69680000000000031</v>
      </c>
      <c r="V997" s="4">
        <f t="shared" si="378"/>
        <v>20.310000000000002</v>
      </c>
      <c r="W997" s="4">
        <f t="shared" si="379"/>
        <v>21.11</v>
      </c>
      <c r="X997" s="4">
        <f t="shared" si="380"/>
        <v>18.690000000000001</v>
      </c>
      <c r="Y997" s="4">
        <f t="shared" si="381"/>
        <v>2.4199999999999982</v>
      </c>
      <c r="Z997" s="2">
        <f>ROW()</f>
        <v>997</v>
      </c>
      <c r="AA997" t="b">
        <f t="shared" si="390"/>
        <v>1</v>
      </c>
      <c r="AB997" s="4">
        <f t="shared" si="387"/>
        <v>20.560000000000002</v>
      </c>
      <c r="AC997" s="4" t="e">
        <f t="shared" si="391"/>
        <v>#N/A</v>
      </c>
      <c r="AD997" t="b">
        <f t="shared" si="392"/>
        <v>1</v>
      </c>
      <c r="AE997" s="2">
        <v>2</v>
      </c>
      <c r="AF997" s="4">
        <f t="shared" si="393"/>
        <v>-1.2099999999999991</v>
      </c>
      <c r="AG997" s="4">
        <f t="shared" si="394"/>
        <v>1.2099999999999991</v>
      </c>
      <c r="AH997" s="4">
        <f t="shared" si="399"/>
        <v>0.74370370370370353</v>
      </c>
      <c r="AI997" s="4" t="e">
        <f t="shared" si="395"/>
        <v>#N/A</v>
      </c>
      <c r="AJ997" s="2" t="str">
        <f t="shared" si="396"/>
        <v>August</v>
      </c>
      <c r="AK997" s="2" t="str">
        <f t="shared" si="397"/>
        <v>07</v>
      </c>
      <c r="AL997" s="81">
        <f t="shared" si="398"/>
        <v>7.4792361111111108</v>
      </c>
      <c r="AM997" s="81">
        <f>IF(AJ997='1Month'!$A$3,AL997,NA())</f>
        <v>7.4792361111111108</v>
      </c>
    </row>
    <row r="998" spans="1:39">
      <c r="A998" s="76">
        <v>43319</v>
      </c>
      <c r="B998" s="67">
        <v>0.48269675925925926</v>
      </c>
      <c r="C998" s="77">
        <v>43319</v>
      </c>
      <c r="D998" s="67">
        <v>0.1910300925925926</v>
      </c>
      <c r="E998" s="68">
        <v>9.3000000000000007</v>
      </c>
      <c r="F998" s="68">
        <v>4.9400000000000004</v>
      </c>
      <c r="G998" s="69">
        <v>20.170000000000002</v>
      </c>
      <c r="H998" s="69">
        <v>1</v>
      </c>
      <c r="I998" s="69">
        <v>-124.9</v>
      </c>
      <c r="J998" s="69">
        <v>34.094000000000001</v>
      </c>
      <c r="K998" s="70">
        <v>21.4</v>
      </c>
      <c r="L998" s="4">
        <f t="shared" si="385"/>
        <v>20.060000000000002</v>
      </c>
      <c r="M998" s="80">
        <f t="shared" si="382"/>
        <v>43319.48269675926</v>
      </c>
      <c r="N998">
        <f t="shared" si="383"/>
        <v>2458337.5</v>
      </c>
      <c r="O998">
        <f t="shared" si="384"/>
        <v>11.584722222222222</v>
      </c>
      <c r="P998">
        <f t="shared" si="375"/>
        <v>0.18596851471594797</v>
      </c>
      <c r="Q998">
        <f t="shared" si="376"/>
        <v>464.64779779129776</v>
      </c>
      <c r="R998">
        <f t="shared" si="377"/>
        <v>8.6477977912977622</v>
      </c>
      <c r="S998" s="10">
        <f t="shared" si="386"/>
        <v>1.2106021912977623</v>
      </c>
      <c r="T998" s="4">
        <f t="shared" si="388"/>
        <v>19.682500000000001</v>
      </c>
      <c r="U998" s="4">
        <f t="shared" si="389"/>
        <v>0.62750000000000039</v>
      </c>
      <c r="V998" s="4">
        <f t="shared" si="378"/>
        <v>20.060000000000002</v>
      </c>
      <c r="W998" s="4">
        <f t="shared" si="379"/>
        <v>20.900000000000002</v>
      </c>
      <c r="X998" s="4">
        <f t="shared" si="380"/>
        <v>18.690000000000001</v>
      </c>
      <c r="Y998" s="4">
        <f t="shared" si="381"/>
        <v>2.2100000000000009</v>
      </c>
      <c r="Z998" s="2">
        <f>ROW()</f>
        <v>998</v>
      </c>
      <c r="AA998" t="b">
        <f t="shared" si="390"/>
        <v>1</v>
      </c>
      <c r="AB998" s="4">
        <f t="shared" si="387"/>
        <v>20.060000000000002</v>
      </c>
      <c r="AC998" s="4" t="e">
        <f t="shared" si="391"/>
        <v>#N/A</v>
      </c>
      <c r="AD998" t="b">
        <f t="shared" si="392"/>
        <v>1</v>
      </c>
      <c r="AE998" s="2">
        <v>2</v>
      </c>
      <c r="AF998" s="4">
        <f t="shared" si="393"/>
        <v>-1.1050000000000004</v>
      </c>
      <c r="AG998" s="4">
        <f t="shared" si="394"/>
        <v>1.1050000000000004</v>
      </c>
      <c r="AH998" s="4">
        <f t="shared" si="399"/>
        <v>0.76124999999999954</v>
      </c>
      <c r="AI998" s="4" t="e">
        <f t="shared" si="395"/>
        <v>#N/A</v>
      </c>
      <c r="AJ998" s="2" t="str">
        <f t="shared" si="396"/>
        <v>August</v>
      </c>
      <c r="AK998" s="2" t="str">
        <f t="shared" si="397"/>
        <v>07</v>
      </c>
      <c r="AL998" s="81">
        <f t="shared" si="398"/>
        <v>7.4826967592592588</v>
      </c>
      <c r="AM998" s="81">
        <f>IF(AJ998='1Month'!$A$3,AL998,NA())</f>
        <v>7.4826967592592588</v>
      </c>
    </row>
    <row r="999" spans="1:39">
      <c r="A999" s="76">
        <v>43319</v>
      </c>
      <c r="B999" s="67">
        <v>0.48616898148148152</v>
      </c>
      <c r="C999" s="77">
        <v>43319</v>
      </c>
      <c r="D999" s="67">
        <v>0.19450231481481484</v>
      </c>
      <c r="E999" s="68">
        <v>9.3000000000000007</v>
      </c>
      <c r="F999" s="68">
        <v>4.9400000000000004</v>
      </c>
      <c r="G999" s="69">
        <v>19.53</v>
      </c>
      <c r="H999" s="69">
        <v>1</v>
      </c>
      <c r="I999" s="69">
        <v>-125</v>
      </c>
      <c r="J999" s="69">
        <v>35.076999999999998</v>
      </c>
      <c r="K999" s="70">
        <v>21.3</v>
      </c>
      <c r="L999" s="4">
        <f t="shared" si="385"/>
        <v>19.420000000000002</v>
      </c>
      <c r="M999" s="80">
        <f t="shared" si="382"/>
        <v>43319.486168981479</v>
      </c>
      <c r="N999">
        <f t="shared" si="383"/>
        <v>2458337.5</v>
      </c>
      <c r="O999">
        <f t="shared" si="384"/>
        <v>11.668055555555556</v>
      </c>
      <c r="P999">
        <f t="shared" si="375"/>
        <v>0.18596851471594797</v>
      </c>
      <c r="Q999">
        <f t="shared" si="376"/>
        <v>464.73135928373944</v>
      </c>
      <c r="R999">
        <f t="shared" si="377"/>
        <v>8.7313592837394367</v>
      </c>
      <c r="S999" s="10">
        <f t="shared" si="386"/>
        <v>1.2941636837394368</v>
      </c>
      <c r="T999" s="4">
        <f t="shared" si="388"/>
        <v>19.39</v>
      </c>
      <c r="U999" s="4">
        <f t="shared" si="389"/>
        <v>0.4666666666666674</v>
      </c>
      <c r="V999" s="4">
        <f t="shared" si="378"/>
        <v>19.740000000000002</v>
      </c>
      <c r="W999" s="4">
        <f t="shared" si="379"/>
        <v>20.560000000000002</v>
      </c>
      <c r="X999" s="4">
        <f t="shared" si="380"/>
        <v>18.690000000000001</v>
      </c>
      <c r="Y999" s="4">
        <f t="shared" si="381"/>
        <v>1.870000000000001</v>
      </c>
      <c r="Z999" s="2">
        <f>ROW()</f>
        <v>999</v>
      </c>
      <c r="AA999" t="b">
        <f t="shared" si="390"/>
        <v>1</v>
      </c>
      <c r="AB999" s="4">
        <f t="shared" si="387"/>
        <v>19.420000000000002</v>
      </c>
      <c r="AC999" s="4" t="e">
        <f t="shared" si="391"/>
        <v>#N/A</v>
      </c>
      <c r="AD999" t="b">
        <f t="shared" si="392"/>
        <v>1</v>
      </c>
      <c r="AE999" s="2">
        <v>2</v>
      </c>
      <c r="AF999" s="4">
        <f t="shared" si="393"/>
        <v>-0.9350000000000005</v>
      </c>
      <c r="AG999" s="4">
        <f t="shared" si="394"/>
        <v>0.9350000000000005</v>
      </c>
      <c r="AH999" s="4">
        <f t="shared" si="399"/>
        <v>0.76285714285714235</v>
      </c>
      <c r="AI999" s="4" t="e">
        <f t="shared" si="395"/>
        <v>#N/A</v>
      </c>
      <c r="AJ999" s="2" t="str">
        <f t="shared" si="396"/>
        <v>August</v>
      </c>
      <c r="AK999" s="2" t="str">
        <f t="shared" si="397"/>
        <v>07</v>
      </c>
      <c r="AL999" s="81">
        <f t="shared" si="398"/>
        <v>7.4861689814814811</v>
      </c>
      <c r="AM999" s="81">
        <f>IF(AJ999='1Month'!$A$3,AL999,NA())</f>
        <v>7.4861689814814811</v>
      </c>
    </row>
    <row r="1000" spans="1:39">
      <c r="A1000" s="76">
        <v>43319</v>
      </c>
      <c r="B1000" s="67">
        <v>0.48964120370370368</v>
      </c>
      <c r="C1000" s="77">
        <v>43319</v>
      </c>
      <c r="D1000" s="67">
        <v>0.19797453703703705</v>
      </c>
      <c r="E1000" s="68">
        <v>9.3000000000000007</v>
      </c>
      <c r="F1000" s="68">
        <v>4.9400000000000004</v>
      </c>
      <c r="G1000" s="69">
        <v>18.8</v>
      </c>
      <c r="H1000" s="69">
        <v>1</v>
      </c>
      <c r="I1000" s="69">
        <v>-125</v>
      </c>
      <c r="J1000" s="69">
        <v>36.061</v>
      </c>
      <c r="K1000" s="70">
        <v>21.3</v>
      </c>
      <c r="L1000" s="4">
        <f t="shared" si="385"/>
        <v>18.690000000000001</v>
      </c>
      <c r="M1000" s="80">
        <f t="shared" si="382"/>
        <v>43319.489641203705</v>
      </c>
      <c r="N1000">
        <f t="shared" si="383"/>
        <v>2458337.5</v>
      </c>
      <c r="O1000">
        <f t="shared" si="384"/>
        <v>11.751388888888888</v>
      </c>
      <c r="P1000">
        <f t="shared" ref="P1000" si="400">(N1000-2451545)/36525</f>
        <v>0.18596851471594797</v>
      </c>
      <c r="Q1000">
        <f t="shared" ref="Q1000" si="401">6.697374558+(2400.051336*P1000)+(0.000025862*(P1000^2))+(O1000*1.0027379093)</f>
        <v>464.81492077618111</v>
      </c>
      <c r="R1000">
        <f t="shared" ref="R1000" si="402">ABS(Q1000)-(INT(ABS(Q1000)/24)*24)</f>
        <v>8.8149207761811113</v>
      </c>
      <c r="S1000" s="10">
        <f t="shared" si="386"/>
        <v>1.3777251761811113</v>
      </c>
      <c r="T1000" s="4">
        <f t="shared" si="388"/>
        <v>19.055</v>
      </c>
      <c r="U1000" s="4">
        <f t="shared" si="389"/>
        <v>0.36500000000000021</v>
      </c>
      <c r="V1000" s="4">
        <f t="shared" ref="V1000" si="403">MEDIAN(L998:L1003)</f>
        <v>19.420000000000002</v>
      </c>
      <c r="W1000" s="4">
        <f t="shared" ref="W1000" si="404">MAX(L998:L1003)</f>
        <v>20.060000000000002</v>
      </c>
      <c r="X1000" s="4">
        <f t="shared" ref="X1000" si="405">MIN(L998:L1003)</f>
        <v>18.690000000000001</v>
      </c>
      <c r="Y1000" s="4">
        <f t="shared" ref="Y1000" si="406">W1000-X1000</f>
        <v>1.370000000000001</v>
      </c>
      <c r="Z1000" s="2">
        <f>ROW()</f>
        <v>1000</v>
      </c>
      <c r="AA1000" t="b">
        <f t="shared" si="390"/>
        <v>1</v>
      </c>
      <c r="AB1000" s="4">
        <f t="shared" si="387"/>
        <v>18.690000000000001</v>
      </c>
      <c r="AC1000" s="4" t="e">
        <f t="shared" si="391"/>
        <v>#N/A</v>
      </c>
      <c r="AD1000" t="b">
        <f t="shared" si="392"/>
        <v>1</v>
      </c>
      <c r="AE1000" s="2">
        <v>2</v>
      </c>
      <c r="AF1000" s="4">
        <f t="shared" si="393"/>
        <v>-0.6850000000000005</v>
      </c>
      <c r="AG1000" s="4">
        <f t="shared" si="394"/>
        <v>0.6850000000000005</v>
      </c>
      <c r="AH1000" s="4">
        <f t="shared" si="399"/>
        <v>0.73333333333333306</v>
      </c>
      <c r="AI1000" s="4" t="e">
        <f t="shared" si="395"/>
        <v>#N/A</v>
      </c>
      <c r="AJ1000" s="2" t="str">
        <f t="shared" si="396"/>
        <v>August</v>
      </c>
      <c r="AK1000" s="2" t="str">
        <f t="shared" si="397"/>
        <v>07</v>
      </c>
      <c r="AL1000" s="81">
        <f t="shared" si="398"/>
        <v>7.4896412037037035</v>
      </c>
      <c r="AM1000" s="81">
        <f>IF(AJ1000='1Month'!$A$3,AL1000,NA())</f>
        <v>7.4896412037037035</v>
      </c>
    </row>
    <row r="1001" spans="1:39">
      <c r="A1001" s="76"/>
      <c r="C1001" s="77"/>
      <c r="M1001" s="80"/>
      <c r="T1001" s="4"/>
      <c r="V1001" s="4"/>
      <c r="W1001" s="4"/>
      <c r="X1001" s="4"/>
      <c r="AB1001" s="4"/>
      <c r="AL1001" s="81"/>
      <c r="AM1001" s="81"/>
    </row>
    <row r="1002" spans="1:39">
      <c r="A1002" s="76"/>
      <c r="C1002" s="77"/>
      <c r="M1002" s="80"/>
      <c r="T1002" s="4"/>
      <c r="V1002" s="4"/>
      <c r="W1002" s="4"/>
      <c r="X1002" s="4"/>
      <c r="AB1002" s="4"/>
      <c r="AL1002" s="81"/>
      <c r="AM1002" s="81"/>
    </row>
    <row r="1003" spans="1:39">
      <c r="A1003" s="76"/>
      <c r="C1003" s="77"/>
      <c r="M1003" s="80"/>
      <c r="T1003" s="4"/>
      <c r="V1003" s="4"/>
      <c r="W1003" s="4"/>
      <c r="X1003" s="4"/>
      <c r="AB1003" s="4"/>
      <c r="AL1003" s="81"/>
      <c r="AM1003" s="81"/>
    </row>
    <row r="1004" spans="1:39">
      <c r="A1004" s="76"/>
      <c r="C1004" s="77"/>
      <c r="M1004" s="80"/>
      <c r="T1004" s="4"/>
      <c r="V1004" s="4"/>
      <c r="W1004" s="4"/>
      <c r="X1004" s="4"/>
      <c r="AB1004" s="4"/>
      <c r="AL1004" s="81"/>
      <c r="AM1004" s="81"/>
    </row>
    <row r="1005" spans="1:39">
      <c r="A1005" s="76"/>
      <c r="C1005" s="77"/>
      <c r="M1005" s="80"/>
      <c r="T1005" s="4"/>
      <c r="V1005" s="4"/>
      <c r="W1005" s="4"/>
      <c r="X1005" s="4"/>
      <c r="AB1005" s="4"/>
      <c r="AL1005" s="81"/>
      <c r="AM1005" s="81"/>
    </row>
    <row r="1006" spans="1:39">
      <c r="A1006" s="76"/>
      <c r="C1006" s="77"/>
      <c r="M1006" s="80"/>
      <c r="T1006" s="4"/>
      <c r="V1006" s="4"/>
      <c r="W1006" s="4"/>
      <c r="X1006" s="4"/>
      <c r="AB1006" s="4"/>
      <c r="AL1006" s="81"/>
      <c r="AM1006" s="81"/>
    </row>
    <row r="1007" spans="1:39">
      <c r="A1007" s="76"/>
      <c r="C1007" s="77"/>
      <c r="M1007" s="80"/>
      <c r="T1007" s="4"/>
      <c r="V1007" s="4"/>
      <c r="W1007" s="4"/>
      <c r="X1007" s="4"/>
      <c r="AB1007" s="4"/>
      <c r="AL1007" s="81"/>
      <c r="AM1007" s="81"/>
    </row>
    <row r="1008" spans="1:39">
      <c r="A1008" s="76"/>
      <c r="C1008" s="77"/>
      <c r="M1008" s="80"/>
      <c r="T1008" s="4"/>
      <c r="V1008" s="4"/>
      <c r="W1008" s="4"/>
      <c r="X1008" s="4"/>
      <c r="AB1008" s="4"/>
      <c r="AL1008" s="81"/>
      <c r="AM1008" s="81"/>
    </row>
    <row r="1009" spans="1:39">
      <c r="A1009" s="76"/>
      <c r="C1009" s="77"/>
      <c r="M1009" s="80"/>
      <c r="T1009" s="4"/>
      <c r="V1009" s="4"/>
      <c r="W1009" s="4"/>
      <c r="X1009" s="4"/>
      <c r="AB1009" s="4"/>
      <c r="AL1009" s="81"/>
      <c r="AM1009" s="81"/>
    </row>
    <row r="1010" spans="1:39">
      <c r="A1010" s="76"/>
      <c r="C1010" s="77"/>
      <c r="M1010" s="80"/>
      <c r="T1010" s="4"/>
      <c r="V1010" s="4"/>
      <c r="W1010" s="4"/>
      <c r="X1010" s="4"/>
      <c r="AB1010" s="4"/>
      <c r="AL1010" s="81"/>
      <c r="AM1010" s="81"/>
    </row>
    <row r="1011" spans="1:39">
      <c r="A1011" s="76"/>
      <c r="C1011" s="77"/>
      <c r="M1011" s="80"/>
      <c r="T1011" s="4"/>
      <c r="V1011" s="4"/>
      <c r="W1011" s="4"/>
      <c r="X1011" s="4"/>
      <c r="AB1011" s="4"/>
      <c r="AL1011" s="81"/>
      <c r="AM1011" s="81"/>
    </row>
    <row r="1012" spans="1:39">
      <c r="A1012" s="76"/>
      <c r="C1012" s="77"/>
      <c r="M1012" s="80"/>
      <c r="T1012" s="4"/>
      <c r="V1012" s="4"/>
      <c r="W1012" s="4"/>
      <c r="X1012" s="4"/>
      <c r="AB1012" s="4"/>
      <c r="AL1012" s="81"/>
      <c r="AM1012" s="81"/>
    </row>
    <row r="1013" spans="1:39">
      <c r="A1013" s="76"/>
      <c r="C1013" s="77"/>
      <c r="M1013" s="80"/>
      <c r="T1013" s="4"/>
      <c r="V1013" s="4"/>
      <c r="W1013" s="4"/>
      <c r="X1013" s="4"/>
      <c r="AB1013" s="4"/>
      <c r="AL1013" s="81"/>
      <c r="AM1013" s="81"/>
    </row>
    <row r="1014" spans="1:39">
      <c r="A1014" s="76"/>
      <c r="C1014" s="77"/>
      <c r="M1014" s="80"/>
      <c r="T1014" s="4"/>
      <c r="V1014" s="4"/>
      <c r="W1014" s="4"/>
      <c r="X1014" s="4"/>
      <c r="AB1014" s="4"/>
      <c r="AL1014" s="81"/>
      <c r="AM1014" s="81"/>
    </row>
    <row r="1015" spans="1:39">
      <c r="A1015" s="76"/>
      <c r="C1015" s="77"/>
      <c r="M1015" s="80"/>
      <c r="T1015" s="4"/>
      <c r="V1015" s="4"/>
      <c r="W1015" s="4"/>
      <c r="X1015" s="4"/>
      <c r="AB1015" s="4"/>
      <c r="AL1015" s="81"/>
      <c r="AM1015" s="81"/>
    </row>
    <row r="1016" spans="1:39">
      <c r="A1016" s="76"/>
      <c r="C1016" s="77"/>
      <c r="M1016" s="80"/>
      <c r="T1016" s="4"/>
      <c r="V1016" s="4"/>
      <c r="W1016" s="4"/>
      <c r="X1016" s="4"/>
      <c r="AB1016" s="4"/>
      <c r="AL1016" s="81"/>
      <c r="AM1016" s="81"/>
    </row>
    <row r="1017" spans="1:39">
      <c r="A1017" s="76"/>
      <c r="C1017" s="77"/>
      <c r="M1017" s="80"/>
      <c r="T1017" s="4"/>
      <c r="V1017" s="4"/>
      <c r="W1017" s="4"/>
      <c r="X1017" s="4"/>
      <c r="AB1017" s="4"/>
      <c r="AL1017" s="81"/>
      <c r="AM1017" s="81"/>
    </row>
    <row r="1018" spans="1:39">
      <c r="A1018" s="76"/>
      <c r="C1018" s="77"/>
      <c r="M1018" s="80"/>
      <c r="T1018" s="4"/>
      <c r="V1018" s="4"/>
      <c r="W1018" s="4"/>
      <c r="X1018" s="4"/>
      <c r="AB1018" s="4"/>
      <c r="AL1018" s="81"/>
      <c r="AM1018" s="81"/>
    </row>
    <row r="1019" spans="1:39">
      <c r="A1019" s="76"/>
      <c r="C1019" s="77"/>
      <c r="M1019" s="80"/>
      <c r="T1019" s="4"/>
      <c r="V1019" s="4"/>
      <c r="W1019" s="4"/>
      <c r="X1019" s="4"/>
      <c r="AB1019" s="4"/>
      <c r="AL1019" s="81"/>
      <c r="AM1019" s="81"/>
    </row>
    <row r="1020" spans="1:39">
      <c r="A1020" s="76"/>
      <c r="C1020" s="77"/>
      <c r="M1020" s="80"/>
      <c r="T1020" s="4"/>
      <c r="V1020" s="4"/>
      <c r="W1020" s="4"/>
      <c r="X1020" s="4"/>
      <c r="AB1020" s="4"/>
      <c r="AL1020" s="81"/>
      <c r="AM1020" s="81"/>
    </row>
    <row r="1021" spans="1:39">
      <c r="A1021" s="76"/>
      <c r="C1021" s="77"/>
      <c r="M1021" s="80"/>
      <c r="T1021" s="4"/>
      <c r="V1021" s="4"/>
      <c r="W1021" s="4"/>
      <c r="X1021" s="4"/>
      <c r="AB1021" s="4"/>
      <c r="AL1021" s="81"/>
      <c r="AM1021" s="81"/>
    </row>
    <row r="1022" spans="1:39">
      <c r="A1022" s="76"/>
      <c r="C1022" s="77"/>
      <c r="M1022" s="80"/>
      <c r="T1022" s="4"/>
      <c r="V1022" s="4"/>
      <c r="W1022" s="4"/>
      <c r="X1022" s="4"/>
      <c r="AB1022" s="4"/>
      <c r="AL1022" s="81"/>
      <c r="AM1022" s="81"/>
    </row>
    <row r="1023" spans="1:39">
      <c r="A1023" s="76"/>
      <c r="C1023" s="77"/>
      <c r="M1023" s="80"/>
      <c r="T1023" s="4"/>
      <c r="V1023" s="4"/>
      <c r="W1023" s="4"/>
      <c r="X1023" s="4"/>
      <c r="AB1023" s="4"/>
      <c r="AL1023" s="81"/>
      <c r="AM1023" s="81"/>
    </row>
    <row r="1024" spans="1:39">
      <c r="A1024" s="76"/>
      <c r="C1024" s="77"/>
      <c r="M1024" s="80"/>
      <c r="T1024" s="4"/>
      <c r="V1024" s="4"/>
      <c r="W1024" s="4"/>
      <c r="X1024" s="4"/>
      <c r="AB1024" s="4"/>
      <c r="AL1024" s="81"/>
      <c r="AM1024" s="81"/>
    </row>
    <row r="1025" spans="1:39">
      <c r="A1025" s="76"/>
      <c r="C1025" s="77"/>
      <c r="M1025" s="80"/>
      <c r="T1025" s="4"/>
      <c r="V1025" s="4"/>
      <c r="W1025" s="4"/>
      <c r="X1025" s="4"/>
      <c r="AB1025" s="4"/>
      <c r="AL1025" s="81"/>
      <c r="AM1025" s="81"/>
    </row>
    <row r="1026" spans="1:39">
      <c r="A1026" s="76"/>
      <c r="C1026" s="77"/>
      <c r="M1026" s="80"/>
      <c r="T1026" s="4"/>
      <c r="V1026" s="4"/>
      <c r="W1026" s="4"/>
      <c r="X1026" s="4"/>
      <c r="AB1026" s="4"/>
      <c r="AL1026" s="81"/>
      <c r="AM1026" s="81"/>
    </row>
    <row r="1027" spans="1:39">
      <c r="A1027" s="76"/>
      <c r="C1027" s="77"/>
      <c r="M1027" s="80"/>
      <c r="T1027" s="4"/>
      <c r="V1027" s="4"/>
      <c r="W1027" s="4"/>
      <c r="X1027" s="4"/>
      <c r="AB1027" s="4"/>
      <c r="AL1027" s="81"/>
      <c r="AM1027" s="81"/>
    </row>
    <row r="1028" spans="1:39">
      <c r="A1028" s="76"/>
      <c r="C1028" s="77"/>
      <c r="M1028" s="80"/>
      <c r="T1028" s="4"/>
      <c r="V1028" s="4"/>
      <c r="W1028" s="4"/>
      <c r="X1028" s="4"/>
      <c r="AB1028" s="4"/>
      <c r="AL1028" s="81"/>
      <c r="AM1028" s="81"/>
    </row>
    <row r="1029" spans="1:39">
      <c r="A1029" s="76"/>
      <c r="C1029" s="77"/>
      <c r="M1029" s="80"/>
      <c r="T1029" s="4"/>
      <c r="V1029" s="4"/>
      <c r="W1029" s="4"/>
      <c r="X1029" s="4"/>
      <c r="AB1029" s="4"/>
      <c r="AL1029" s="81"/>
      <c r="AM1029" s="81"/>
    </row>
    <row r="1030" spans="1:39">
      <c r="A1030" s="76"/>
      <c r="C1030" s="77"/>
      <c r="M1030" s="80"/>
      <c r="T1030" s="4"/>
      <c r="V1030" s="4"/>
      <c r="W1030" s="4"/>
      <c r="X1030" s="4"/>
      <c r="AB1030" s="4"/>
      <c r="AL1030" s="81"/>
      <c r="AM1030" s="81"/>
    </row>
    <row r="1031" spans="1:39">
      <c r="A1031" s="76"/>
      <c r="C1031" s="77"/>
      <c r="M1031" s="80"/>
      <c r="T1031" s="4"/>
      <c r="V1031" s="4"/>
      <c r="W1031" s="4"/>
      <c r="X1031" s="4"/>
      <c r="AB1031" s="4"/>
      <c r="AL1031" s="81"/>
      <c r="AM1031" s="81"/>
    </row>
    <row r="1032" spans="1:39">
      <c r="A1032" s="76"/>
      <c r="C1032" s="77"/>
      <c r="M1032" s="80"/>
      <c r="T1032" s="4"/>
      <c r="V1032" s="4"/>
      <c r="W1032" s="4"/>
      <c r="X1032" s="4"/>
      <c r="AB1032" s="4"/>
      <c r="AL1032" s="81"/>
      <c r="AM1032" s="81"/>
    </row>
    <row r="1033" spans="1:39">
      <c r="A1033" s="76"/>
      <c r="C1033" s="77"/>
      <c r="M1033" s="80"/>
      <c r="T1033" s="4"/>
      <c r="V1033" s="4"/>
      <c r="W1033" s="4"/>
      <c r="X1033" s="4"/>
      <c r="AB1033" s="4"/>
      <c r="AL1033" s="81"/>
      <c r="AM1033" s="81"/>
    </row>
    <row r="1034" spans="1:39">
      <c r="A1034" s="76"/>
      <c r="C1034" s="77"/>
      <c r="M1034" s="80"/>
      <c r="T1034" s="4"/>
      <c r="V1034" s="4"/>
      <c r="W1034" s="4"/>
      <c r="X1034" s="4"/>
      <c r="AB1034" s="4"/>
      <c r="AL1034" s="81"/>
      <c r="AM1034" s="81"/>
    </row>
    <row r="1035" spans="1:39">
      <c r="A1035" s="76"/>
      <c r="C1035" s="77"/>
      <c r="M1035" s="80"/>
      <c r="T1035" s="4"/>
      <c r="V1035" s="4"/>
      <c r="W1035" s="4"/>
      <c r="X1035" s="4"/>
      <c r="AB1035" s="4"/>
      <c r="AL1035" s="81"/>
      <c r="AM1035" s="81"/>
    </row>
    <row r="1036" spans="1:39">
      <c r="A1036" s="76"/>
      <c r="C1036" s="77"/>
      <c r="M1036" s="80"/>
      <c r="T1036" s="4"/>
      <c r="V1036" s="4"/>
      <c r="W1036" s="4"/>
      <c r="X1036" s="4"/>
      <c r="AB1036" s="4"/>
      <c r="AL1036" s="81"/>
      <c r="AM1036" s="81"/>
    </row>
    <row r="1037" spans="1:39">
      <c r="A1037" s="76"/>
      <c r="C1037" s="77"/>
      <c r="M1037" s="80"/>
      <c r="T1037" s="4"/>
      <c r="V1037" s="4"/>
      <c r="W1037" s="4"/>
      <c r="X1037" s="4"/>
      <c r="AB1037" s="4"/>
      <c r="AL1037" s="81"/>
      <c r="AM1037" s="81"/>
    </row>
    <row r="1038" spans="1:39">
      <c r="A1038" s="76"/>
      <c r="C1038" s="77"/>
      <c r="M1038" s="80"/>
      <c r="T1038" s="4"/>
      <c r="V1038" s="4"/>
      <c r="W1038" s="4"/>
      <c r="X1038" s="4"/>
      <c r="AB1038" s="4"/>
      <c r="AL1038" s="81"/>
      <c r="AM1038" s="81"/>
    </row>
    <row r="1039" spans="1:39">
      <c r="A1039" s="76"/>
      <c r="C1039" s="77"/>
      <c r="M1039" s="80"/>
      <c r="T1039" s="4"/>
      <c r="V1039" s="4"/>
      <c r="W1039" s="4"/>
      <c r="X1039" s="4"/>
      <c r="AB1039" s="4"/>
      <c r="AL1039" s="81"/>
      <c r="AM1039" s="81"/>
    </row>
    <row r="1040" spans="1:39">
      <c r="A1040" s="76"/>
      <c r="C1040" s="77"/>
      <c r="M1040" s="80"/>
      <c r="T1040" s="4"/>
      <c r="V1040" s="4"/>
      <c r="W1040" s="4"/>
      <c r="X1040" s="4"/>
      <c r="AB1040" s="4"/>
      <c r="AL1040" s="81"/>
      <c r="AM1040" s="81"/>
    </row>
    <row r="1041" spans="1:39">
      <c r="A1041" s="76"/>
      <c r="C1041" s="77"/>
      <c r="M1041" s="80"/>
      <c r="T1041" s="4"/>
      <c r="V1041" s="4"/>
      <c r="W1041" s="4"/>
      <c r="X1041" s="4"/>
      <c r="AB1041" s="4"/>
      <c r="AL1041" s="81"/>
      <c r="AM1041" s="81"/>
    </row>
    <row r="1042" spans="1:39">
      <c r="A1042" s="76"/>
      <c r="C1042" s="77"/>
      <c r="M1042" s="80"/>
      <c r="T1042" s="4"/>
      <c r="V1042" s="4"/>
      <c r="W1042" s="4"/>
      <c r="X1042" s="4"/>
      <c r="AB1042" s="4"/>
      <c r="AL1042" s="81"/>
      <c r="AM1042" s="81"/>
    </row>
    <row r="1043" spans="1:39">
      <c r="A1043" s="76"/>
      <c r="C1043" s="77"/>
      <c r="M1043" s="80"/>
      <c r="T1043" s="4"/>
      <c r="V1043" s="4"/>
      <c r="W1043" s="4"/>
      <c r="X1043" s="4"/>
      <c r="AB1043" s="4"/>
      <c r="AL1043" s="81"/>
      <c r="AM1043" s="81"/>
    </row>
    <row r="1044" spans="1:39">
      <c r="A1044" s="76"/>
      <c r="C1044" s="77"/>
      <c r="M1044" s="80"/>
      <c r="T1044" s="4"/>
      <c r="V1044" s="4"/>
      <c r="W1044" s="4"/>
      <c r="X1044" s="4"/>
      <c r="AB1044" s="4"/>
      <c r="AL1044" s="81"/>
      <c r="AM1044" s="81"/>
    </row>
    <row r="1045" spans="1:39">
      <c r="A1045" s="76"/>
      <c r="C1045" s="77"/>
      <c r="M1045" s="80"/>
      <c r="T1045" s="4"/>
      <c r="V1045" s="4"/>
      <c r="W1045" s="4"/>
      <c r="X1045" s="4"/>
      <c r="AB1045" s="4"/>
      <c r="AL1045" s="81"/>
      <c r="AM1045" s="81"/>
    </row>
    <row r="1046" spans="1:39">
      <c r="A1046" s="76"/>
      <c r="C1046" s="77"/>
      <c r="M1046" s="80"/>
      <c r="T1046" s="4"/>
      <c r="V1046" s="4"/>
      <c r="W1046" s="4"/>
      <c r="X1046" s="4"/>
      <c r="AB1046" s="4"/>
      <c r="AL1046" s="81"/>
      <c r="AM1046" s="81"/>
    </row>
    <row r="1047" spans="1:39">
      <c r="A1047" s="76"/>
      <c r="C1047" s="77"/>
      <c r="M1047" s="80"/>
      <c r="T1047" s="4"/>
      <c r="V1047" s="4"/>
      <c r="W1047" s="4"/>
      <c r="X1047" s="4"/>
      <c r="AB1047" s="4"/>
      <c r="AL1047" s="81"/>
      <c r="AM1047" s="81"/>
    </row>
    <row r="1048" spans="1:39">
      <c r="A1048" s="76"/>
      <c r="C1048" s="77"/>
      <c r="M1048" s="80"/>
      <c r="T1048" s="4"/>
      <c r="V1048" s="4"/>
      <c r="W1048" s="4"/>
      <c r="X1048" s="4"/>
      <c r="AB1048" s="4"/>
      <c r="AL1048" s="81"/>
      <c r="AM1048" s="81"/>
    </row>
    <row r="1049" spans="1:39">
      <c r="A1049" s="76"/>
      <c r="C1049" s="77"/>
      <c r="M1049" s="80"/>
      <c r="T1049" s="4"/>
      <c r="V1049" s="4"/>
      <c r="W1049" s="4"/>
      <c r="X1049" s="4"/>
      <c r="AB1049" s="4"/>
      <c r="AL1049" s="81"/>
      <c r="AM1049" s="81"/>
    </row>
    <row r="1050" spans="1:39">
      <c r="A1050" s="76"/>
      <c r="C1050" s="77"/>
      <c r="M1050" s="80"/>
      <c r="T1050" s="4"/>
      <c r="V1050" s="4"/>
      <c r="W1050" s="4"/>
      <c r="X1050" s="4"/>
      <c r="AB1050" s="4"/>
      <c r="AL1050" s="81"/>
      <c r="AM1050" s="81"/>
    </row>
    <row r="1051" spans="1:39">
      <c r="A1051" s="76"/>
      <c r="C1051" s="77"/>
      <c r="M1051" s="80"/>
      <c r="T1051" s="4"/>
      <c r="V1051" s="4"/>
      <c r="W1051" s="4"/>
      <c r="X1051" s="4"/>
      <c r="AB1051" s="4"/>
      <c r="AL1051" s="81"/>
      <c r="AM1051" s="81"/>
    </row>
    <row r="1052" spans="1:39">
      <c r="A1052" s="76"/>
      <c r="C1052" s="77"/>
      <c r="M1052" s="80"/>
      <c r="T1052" s="4"/>
      <c r="V1052" s="4"/>
      <c r="W1052" s="4"/>
      <c r="X1052" s="4"/>
      <c r="AB1052" s="4"/>
      <c r="AL1052" s="81"/>
      <c r="AM1052" s="81"/>
    </row>
    <row r="1053" spans="1:39">
      <c r="A1053" s="76"/>
      <c r="C1053" s="77"/>
      <c r="M1053" s="80"/>
      <c r="T1053" s="4"/>
      <c r="V1053" s="4"/>
      <c r="W1053" s="4"/>
      <c r="X1053" s="4"/>
      <c r="AB1053" s="4"/>
      <c r="AL1053" s="81"/>
      <c r="AM1053" s="81"/>
    </row>
    <row r="1054" spans="1:39">
      <c r="A1054" s="76"/>
      <c r="C1054" s="77"/>
      <c r="M1054" s="80"/>
      <c r="T1054" s="4"/>
      <c r="V1054" s="4"/>
      <c r="W1054" s="4"/>
      <c r="X1054" s="4"/>
      <c r="AB1054" s="4"/>
      <c r="AL1054" s="81"/>
      <c r="AM1054" s="81"/>
    </row>
    <row r="1055" spans="1:39">
      <c r="A1055" s="76"/>
      <c r="C1055" s="77"/>
      <c r="M1055" s="80"/>
      <c r="T1055" s="4"/>
      <c r="V1055" s="4"/>
      <c r="W1055" s="4"/>
      <c r="X1055" s="4"/>
      <c r="AB1055" s="4"/>
      <c r="AL1055" s="81"/>
      <c r="AM1055" s="81"/>
    </row>
    <row r="1056" spans="1:39">
      <c r="A1056" s="76"/>
      <c r="C1056" s="77"/>
      <c r="M1056" s="80"/>
      <c r="T1056" s="4"/>
      <c r="V1056" s="4"/>
      <c r="W1056" s="4"/>
      <c r="X1056" s="4"/>
      <c r="AB1056" s="4"/>
      <c r="AL1056" s="81"/>
      <c r="AM1056" s="81"/>
    </row>
    <row r="1057" spans="1:39">
      <c r="A1057" s="76"/>
      <c r="C1057" s="77"/>
      <c r="M1057" s="80"/>
      <c r="T1057" s="4"/>
      <c r="V1057" s="4"/>
      <c r="W1057" s="4"/>
      <c r="X1057" s="4"/>
      <c r="AB1057" s="4"/>
      <c r="AL1057" s="81"/>
      <c r="AM1057" s="81"/>
    </row>
    <row r="1058" spans="1:39">
      <c r="A1058" s="76"/>
      <c r="C1058" s="77"/>
      <c r="M1058" s="80"/>
      <c r="T1058" s="4"/>
      <c r="V1058" s="4"/>
      <c r="W1058" s="4"/>
      <c r="X1058" s="4"/>
      <c r="AB1058" s="4"/>
      <c r="AL1058" s="81"/>
      <c r="AM1058" s="81"/>
    </row>
    <row r="1059" spans="1:39">
      <c r="A1059" s="76"/>
      <c r="C1059" s="77"/>
      <c r="M1059" s="80"/>
      <c r="T1059" s="4"/>
      <c r="V1059" s="4"/>
      <c r="W1059" s="4"/>
      <c r="X1059" s="4"/>
      <c r="AB1059" s="4"/>
      <c r="AL1059" s="81"/>
      <c r="AM1059" s="81"/>
    </row>
    <row r="1060" spans="1:39">
      <c r="A1060" s="76"/>
      <c r="C1060" s="77"/>
      <c r="M1060" s="80"/>
      <c r="T1060" s="4"/>
      <c r="V1060" s="4"/>
      <c r="W1060" s="4"/>
      <c r="X1060" s="4"/>
      <c r="AB1060" s="4"/>
      <c r="AL1060" s="81"/>
      <c r="AM1060" s="81"/>
    </row>
    <row r="1061" spans="1:39">
      <c r="A1061" s="76"/>
      <c r="C1061" s="77"/>
      <c r="M1061" s="80"/>
      <c r="T1061" s="4"/>
      <c r="V1061" s="4"/>
      <c r="W1061" s="4"/>
      <c r="X1061" s="4"/>
      <c r="AB1061" s="4"/>
      <c r="AL1061" s="81"/>
      <c r="AM1061" s="81"/>
    </row>
    <row r="1062" spans="1:39">
      <c r="A1062" s="76"/>
      <c r="C1062" s="77"/>
      <c r="M1062" s="80"/>
      <c r="T1062" s="4"/>
      <c r="V1062" s="4"/>
      <c r="W1062" s="4"/>
      <c r="X1062" s="4"/>
      <c r="AB1062" s="4"/>
      <c r="AL1062" s="81"/>
      <c r="AM1062" s="81"/>
    </row>
    <row r="1063" spans="1:39">
      <c r="A1063" s="76"/>
      <c r="C1063" s="77"/>
      <c r="M1063" s="80"/>
      <c r="T1063" s="4"/>
      <c r="V1063" s="4"/>
      <c r="W1063" s="4"/>
      <c r="X1063" s="4"/>
      <c r="AB1063" s="4"/>
      <c r="AL1063" s="81"/>
      <c r="AM1063" s="81"/>
    </row>
    <row r="1064" spans="1:39">
      <c r="A1064" s="76"/>
      <c r="C1064" s="77"/>
      <c r="M1064" s="80"/>
      <c r="T1064" s="4"/>
      <c r="V1064" s="4"/>
      <c r="W1064" s="4"/>
      <c r="X1064" s="4"/>
      <c r="AB1064" s="4"/>
      <c r="AL1064" s="81"/>
      <c r="AM1064" s="81"/>
    </row>
    <row r="1065" spans="1:39">
      <c r="A1065" s="76"/>
      <c r="C1065" s="77"/>
      <c r="M1065" s="80"/>
      <c r="T1065" s="4"/>
      <c r="V1065" s="4"/>
      <c r="W1065" s="4"/>
      <c r="X1065" s="4"/>
      <c r="AB1065" s="4"/>
      <c r="AL1065" s="81"/>
      <c r="AM1065" s="81"/>
    </row>
    <row r="1066" spans="1:39">
      <c r="A1066" s="76"/>
      <c r="C1066" s="77"/>
      <c r="M1066" s="80"/>
      <c r="T1066" s="4"/>
      <c r="V1066" s="4"/>
      <c r="W1066" s="4"/>
      <c r="X1066" s="4"/>
      <c r="AB1066" s="4"/>
      <c r="AL1066" s="81"/>
      <c r="AM1066" s="81"/>
    </row>
    <row r="1067" spans="1:39">
      <c r="A1067" s="76"/>
      <c r="C1067" s="77"/>
      <c r="M1067" s="80"/>
      <c r="T1067" s="4"/>
      <c r="V1067" s="4"/>
      <c r="W1067" s="4"/>
      <c r="X1067" s="4"/>
      <c r="AB1067" s="4"/>
      <c r="AL1067" s="81"/>
      <c r="AM1067" s="81"/>
    </row>
    <row r="1068" spans="1:39">
      <c r="A1068" s="76"/>
      <c r="C1068" s="77"/>
      <c r="M1068" s="80"/>
      <c r="T1068" s="4"/>
      <c r="V1068" s="4"/>
      <c r="W1068" s="4"/>
      <c r="X1068" s="4"/>
      <c r="AB1068" s="4"/>
      <c r="AL1068" s="81"/>
      <c r="AM1068" s="81"/>
    </row>
    <row r="1069" spans="1:39">
      <c r="A1069" s="76"/>
      <c r="C1069" s="77"/>
      <c r="M1069" s="80"/>
      <c r="T1069" s="4"/>
      <c r="V1069" s="4"/>
      <c r="W1069" s="4"/>
      <c r="X1069" s="4"/>
      <c r="AB1069" s="4"/>
      <c r="AL1069" s="81"/>
      <c r="AM1069" s="81"/>
    </row>
    <row r="1070" spans="1:39">
      <c r="A1070" s="76"/>
      <c r="C1070" s="77"/>
      <c r="M1070" s="80"/>
      <c r="T1070" s="4"/>
      <c r="V1070" s="4"/>
      <c r="W1070" s="4"/>
      <c r="X1070" s="4"/>
      <c r="AB1070" s="4"/>
      <c r="AL1070" s="81"/>
      <c r="AM1070" s="81"/>
    </row>
    <row r="1071" spans="1:39">
      <c r="A1071" s="76"/>
      <c r="C1071" s="77"/>
      <c r="M1071" s="80"/>
      <c r="T1071" s="4"/>
      <c r="V1071" s="4"/>
      <c r="W1071" s="4"/>
      <c r="X1071" s="4"/>
      <c r="AB1071" s="4"/>
      <c r="AL1071" s="81"/>
      <c r="AM1071" s="81"/>
    </row>
    <row r="1072" spans="1:39">
      <c r="A1072" s="76"/>
      <c r="C1072" s="77"/>
      <c r="M1072" s="80"/>
      <c r="T1072" s="4"/>
      <c r="V1072" s="4"/>
      <c r="W1072" s="4"/>
      <c r="X1072" s="4"/>
      <c r="AB1072" s="4"/>
      <c r="AL1072" s="81"/>
      <c r="AM1072" s="81"/>
    </row>
    <row r="1073" spans="1:39">
      <c r="A1073" s="76"/>
      <c r="C1073" s="77"/>
      <c r="M1073" s="80"/>
      <c r="T1073" s="4"/>
      <c r="V1073" s="4"/>
      <c r="W1073" s="4"/>
      <c r="X1073" s="4"/>
      <c r="AB1073" s="4"/>
      <c r="AL1073" s="81"/>
      <c r="AM1073" s="81"/>
    </row>
    <row r="1074" spans="1:39">
      <c r="A1074" s="76"/>
      <c r="C1074" s="77"/>
      <c r="M1074" s="80"/>
      <c r="T1074" s="4"/>
      <c r="V1074" s="4"/>
      <c r="W1074" s="4"/>
      <c r="X1074" s="4"/>
      <c r="AB1074" s="4"/>
      <c r="AL1074" s="81"/>
      <c r="AM1074" s="81"/>
    </row>
    <row r="1075" spans="1:39">
      <c r="A1075" s="76"/>
      <c r="C1075" s="77"/>
      <c r="M1075" s="80"/>
      <c r="T1075" s="4"/>
      <c r="V1075" s="4"/>
      <c r="W1075" s="4"/>
      <c r="X1075" s="4"/>
      <c r="AB1075" s="4"/>
      <c r="AL1075" s="81"/>
      <c r="AM1075" s="81"/>
    </row>
    <row r="1076" spans="1:39">
      <c r="A1076" s="76"/>
      <c r="C1076" s="77"/>
      <c r="M1076" s="80"/>
      <c r="T1076" s="4"/>
      <c r="V1076" s="4"/>
      <c r="W1076" s="4"/>
      <c r="X1076" s="4"/>
      <c r="AB1076" s="4"/>
      <c r="AL1076" s="81"/>
      <c r="AM1076" s="81"/>
    </row>
    <row r="1077" spans="1:39">
      <c r="A1077" s="76"/>
      <c r="C1077" s="77"/>
      <c r="M1077" s="80"/>
      <c r="T1077" s="4"/>
      <c r="V1077" s="4"/>
      <c r="W1077" s="4"/>
      <c r="X1077" s="4"/>
      <c r="AB1077" s="4"/>
      <c r="AL1077" s="81"/>
      <c r="AM1077" s="81"/>
    </row>
    <row r="1078" spans="1:39">
      <c r="A1078" s="76"/>
      <c r="C1078" s="77"/>
      <c r="M1078" s="80"/>
      <c r="T1078" s="4"/>
      <c r="V1078" s="4"/>
      <c r="W1078" s="4"/>
      <c r="X1078" s="4"/>
      <c r="AB1078" s="4"/>
      <c r="AL1078" s="81"/>
      <c r="AM1078" s="81"/>
    </row>
    <row r="1079" spans="1:39">
      <c r="A1079" s="76"/>
      <c r="C1079" s="77"/>
      <c r="M1079" s="80"/>
      <c r="T1079" s="4"/>
      <c r="V1079" s="4"/>
      <c r="W1079" s="4"/>
      <c r="X1079" s="4"/>
      <c r="AB1079" s="4"/>
      <c r="AL1079" s="81"/>
      <c r="AM1079" s="81"/>
    </row>
    <row r="1080" spans="1:39">
      <c r="A1080" s="76"/>
      <c r="C1080" s="77"/>
      <c r="M1080" s="80"/>
      <c r="T1080" s="4"/>
      <c r="V1080" s="4"/>
      <c r="W1080" s="4"/>
      <c r="X1080" s="4"/>
      <c r="AB1080" s="4"/>
      <c r="AL1080" s="81"/>
      <c r="AM1080" s="81"/>
    </row>
    <row r="1081" spans="1:39">
      <c r="A1081" s="76"/>
      <c r="C1081" s="77"/>
      <c r="M1081" s="80"/>
      <c r="T1081" s="4"/>
      <c r="V1081" s="4"/>
      <c r="W1081" s="4"/>
      <c r="X1081" s="4"/>
      <c r="AB1081" s="4"/>
      <c r="AL1081" s="81"/>
      <c r="AM1081" s="81"/>
    </row>
    <row r="1082" spans="1:39">
      <c r="A1082" s="76"/>
      <c r="C1082" s="77"/>
      <c r="M1082" s="80"/>
      <c r="T1082" s="4"/>
      <c r="V1082" s="4"/>
      <c r="W1082" s="4"/>
      <c r="X1082" s="4"/>
      <c r="AB1082" s="4"/>
      <c r="AL1082" s="81"/>
      <c r="AM1082" s="81"/>
    </row>
    <row r="1083" spans="1:39">
      <c r="A1083" s="76"/>
      <c r="C1083" s="77"/>
      <c r="M1083" s="80"/>
      <c r="T1083" s="4"/>
      <c r="V1083" s="4"/>
      <c r="W1083" s="4"/>
      <c r="X1083" s="4"/>
      <c r="AB1083" s="4"/>
      <c r="AL1083" s="81"/>
      <c r="AM1083" s="81"/>
    </row>
    <row r="1084" spans="1:39">
      <c r="A1084" s="76"/>
      <c r="C1084" s="77"/>
      <c r="M1084" s="80"/>
      <c r="T1084" s="4"/>
      <c r="V1084" s="4"/>
      <c r="W1084" s="4"/>
      <c r="X1084" s="4"/>
      <c r="AB1084" s="4"/>
      <c r="AL1084" s="81"/>
      <c r="AM1084" s="81"/>
    </row>
    <row r="1085" spans="1:39">
      <c r="A1085" s="76"/>
      <c r="C1085" s="77"/>
      <c r="M1085" s="80"/>
      <c r="T1085" s="4"/>
      <c r="V1085" s="4"/>
      <c r="W1085" s="4"/>
      <c r="X1085" s="4"/>
      <c r="AB1085" s="4"/>
      <c r="AL1085" s="81"/>
      <c r="AM1085" s="81"/>
    </row>
    <row r="1086" spans="1:39">
      <c r="A1086" s="76"/>
      <c r="C1086" s="77"/>
      <c r="M1086" s="80"/>
      <c r="T1086" s="4"/>
      <c r="V1086" s="4"/>
      <c r="W1086" s="4"/>
      <c r="X1086" s="4"/>
      <c r="AB1086" s="4"/>
      <c r="AL1086" s="81"/>
      <c r="AM1086" s="81"/>
    </row>
    <row r="1087" spans="1:39">
      <c r="A1087" s="76"/>
      <c r="C1087" s="77"/>
      <c r="M1087" s="80"/>
      <c r="T1087" s="4"/>
      <c r="V1087" s="4"/>
      <c r="W1087" s="4"/>
      <c r="X1087" s="4"/>
      <c r="AB1087" s="4"/>
      <c r="AL1087" s="81"/>
      <c r="AM1087" s="81"/>
    </row>
    <row r="1088" spans="1:39">
      <c r="A1088" s="76"/>
      <c r="C1088" s="77"/>
      <c r="M1088" s="80"/>
      <c r="T1088" s="4"/>
      <c r="V1088" s="4"/>
      <c r="W1088" s="4"/>
      <c r="X1088" s="4"/>
      <c r="AB1088" s="4"/>
      <c r="AL1088" s="81"/>
      <c r="AM1088" s="81"/>
    </row>
    <row r="1089" spans="1:39">
      <c r="A1089" s="76"/>
      <c r="C1089" s="77"/>
      <c r="M1089" s="80"/>
      <c r="T1089" s="4"/>
      <c r="V1089" s="4"/>
      <c r="W1089" s="4"/>
      <c r="X1089" s="4"/>
      <c r="AB1089" s="4"/>
      <c r="AL1089" s="81"/>
      <c r="AM1089" s="81"/>
    </row>
    <row r="1090" spans="1:39">
      <c r="A1090" s="76"/>
      <c r="C1090" s="77"/>
      <c r="M1090" s="80"/>
      <c r="T1090" s="4"/>
      <c r="V1090" s="4"/>
      <c r="W1090" s="4"/>
      <c r="X1090" s="4"/>
      <c r="AB1090" s="4"/>
      <c r="AL1090" s="81"/>
      <c r="AM1090" s="81"/>
    </row>
    <row r="1091" spans="1:39">
      <c r="A1091" s="76"/>
      <c r="C1091" s="77"/>
      <c r="M1091" s="80"/>
      <c r="T1091" s="4"/>
      <c r="V1091" s="4"/>
      <c r="W1091" s="4"/>
      <c r="X1091" s="4"/>
      <c r="AB1091" s="4"/>
      <c r="AL1091" s="81"/>
      <c r="AM1091" s="81"/>
    </row>
    <row r="1092" spans="1:39">
      <c r="A1092" s="76"/>
      <c r="C1092" s="77"/>
      <c r="M1092" s="80"/>
      <c r="T1092" s="4"/>
      <c r="V1092" s="4"/>
      <c r="W1092" s="4"/>
      <c r="X1092" s="4"/>
      <c r="AB1092" s="4"/>
      <c r="AL1092" s="81"/>
      <c r="AM1092" s="81"/>
    </row>
    <row r="1093" spans="1:39">
      <c r="A1093" s="76"/>
      <c r="C1093" s="77"/>
      <c r="M1093" s="80"/>
      <c r="T1093" s="4"/>
      <c r="V1093" s="4"/>
      <c r="W1093" s="4"/>
      <c r="X1093" s="4"/>
      <c r="AB1093" s="4"/>
      <c r="AL1093" s="81"/>
      <c r="AM1093" s="81"/>
    </row>
    <row r="1094" spans="1:39">
      <c r="A1094" s="76"/>
      <c r="C1094" s="77"/>
      <c r="M1094" s="80"/>
      <c r="T1094" s="4"/>
      <c r="V1094" s="4"/>
      <c r="W1094" s="4"/>
      <c r="X1094" s="4"/>
      <c r="AB1094" s="4"/>
      <c r="AL1094" s="81"/>
      <c r="AM1094" s="81"/>
    </row>
    <row r="1095" spans="1:39">
      <c r="A1095" s="76"/>
      <c r="C1095" s="77"/>
      <c r="M1095" s="80"/>
      <c r="T1095" s="4"/>
      <c r="V1095" s="4"/>
      <c r="W1095" s="4"/>
      <c r="X1095" s="4"/>
      <c r="AB1095" s="4"/>
      <c r="AL1095" s="81"/>
      <c r="AM1095" s="81"/>
    </row>
    <row r="1096" spans="1:39">
      <c r="A1096" s="76"/>
      <c r="C1096" s="77"/>
      <c r="M1096" s="80"/>
      <c r="T1096" s="4"/>
      <c r="V1096" s="4"/>
      <c r="W1096" s="4"/>
      <c r="X1096" s="4"/>
      <c r="AB1096" s="4"/>
      <c r="AL1096" s="81"/>
      <c r="AM1096" s="81"/>
    </row>
    <row r="1097" spans="1:39">
      <c r="A1097" s="76"/>
      <c r="C1097" s="77"/>
      <c r="M1097" s="80"/>
      <c r="T1097" s="4"/>
      <c r="V1097" s="4"/>
      <c r="W1097" s="4"/>
      <c r="X1097" s="4"/>
      <c r="AB1097" s="4"/>
      <c r="AL1097" s="81"/>
      <c r="AM1097" s="81"/>
    </row>
    <row r="1098" spans="1:39">
      <c r="A1098" s="76"/>
      <c r="C1098" s="77"/>
      <c r="M1098" s="80"/>
      <c r="T1098" s="4"/>
      <c r="V1098" s="4"/>
      <c r="W1098" s="4"/>
      <c r="X1098" s="4"/>
      <c r="AB1098" s="4"/>
      <c r="AL1098" s="81"/>
      <c r="AM1098" s="81"/>
    </row>
    <row r="1099" spans="1:39">
      <c r="A1099" s="76"/>
      <c r="C1099" s="77"/>
      <c r="M1099" s="80"/>
      <c r="T1099" s="4"/>
      <c r="V1099" s="4"/>
      <c r="W1099" s="4"/>
      <c r="X1099" s="4"/>
      <c r="AB1099" s="4"/>
      <c r="AL1099" s="81"/>
      <c r="AM1099" s="81"/>
    </row>
    <row r="1100" spans="1:39">
      <c r="A1100" s="76"/>
      <c r="C1100" s="77"/>
      <c r="M1100" s="80"/>
      <c r="T1100" s="4"/>
      <c r="V1100" s="4"/>
      <c r="W1100" s="4"/>
      <c r="X1100" s="4"/>
      <c r="AB1100" s="4"/>
      <c r="AL1100" s="81"/>
      <c r="AM1100" s="81"/>
    </row>
    <row r="1101" spans="1:39">
      <c r="A1101" s="76"/>
      <c r="C1101" s="77"/>
      <c r="M1101" s="80"/>
      <c r="T1101" s="4"/>
      <c r="V1101" s="4"/>
      <c r="W1101" s="4"/>
      <c r="X1101" s="4"/>
      <c r="AB1101" s="4"/>
      <c r="AL1101" s="81"/>
      <c r="AM1101" s="81"/>
    </row>
    <row r="1102" spans="1:39">
      <c r="A1102" s="76"/>
      <c r="C1102" s="77"/>
      <c r="M1102" s="80"/>
      <c r="T1102" s="4"/>
      <c r="V1102" s="4"/>
      <c r="W1102" s="4"/>
      <c r="X1102" s="4"/>
      <c r="AB1102" s="4"/>
      <c r="AL1102" s="81"/>
      <c r="AM1102" s="81"/>
    </row>
    <row r="1103" spans="1:39">
      <c r="A1103" s="76"/>
      <c r="C1103" s="77"/>
      <c r="M1103" s="80"/>
      <c r="T1103" s="4"/>
      <c r="V1103" s="4"/>
      <c r="W1103" s="4"/>
      <c r="X1103" s="4"/>
      <c r="AB1103" s="4"/>
      <c r="AL1103" s="81"/>
      <c r="AM1103" s="81"/>
    </row>
    <row r="1104" spans="1:39">
      <c r="A1104" s="76"/>
      <c r="C1104" s="77"/>
      <c r="M1104" s="80"/>
      <c r="T1104" s="4"/>
      <c r="V1104" s="4"/>
      <c r="W1104" s="4"/>
      <c r="X1104" s="4"/>
      <c r="AB1104" s="4"/>
      <c r="AL1104" s="81"/>
      <c r="AM1104" s="81"/>
    </row>
    <row r="1105" spans="1:39">
      <c r="A1105" s="76"/>
      <c r="C1105" s="77"/>
      <c r="M1105" s="80"/>
      <c r="T1105" s="4"/>
      <c r="V1105" s="4"/>
      <c r="W1105" s="4"/>
      <c r="X1105" s="4"/>
      <c r="AB1105" s="4"/>
      <c r="AL1105" s="81"/>
      <c r="AM1105" s="81"/>
    </row>
    <row r="1106" spans="1:39">
      <c r="A1106" s="76"/>
      <c r="C1106" s="77"/>
      <c r="M1106" s="80"/>
      <c r="T1106" s="4"/>
      <c r="V1106" s="4"/>
      <c r="W1106" s="4"/>
      <c r="X1106" s="4"/>
      <c r="AB1106" s="4"/>
      <c r="AL1106" s="81"/>
      <c r="AM1106" s="81"/>
    </row>
    <row r="1107" spans="1:39">
      <c r="A1107" s="76"/>
      <c r="C1107" s="77"/>
      <c r="M1107" s="80"/>
      <c r="T1107" s="4"/>
      <c r="V1107" s="4"/>
      <c r="W1107" s="4"/>
      <c r="X1107" s="4"/>
      <c r="AB1107" s="4"/>
      <c r="AL1107" s="81"/>
      <c r="AM1107" s="81"/>
    </row>
    <row r="1108" spans="1:39">
      <c r="A1108" s="76"/>
      <c r="C1108" s="77"/>
      <c r="M1108" s="80"/>
      <c r="T1108" s="4"/>
      <c r="V1108" s="4"/>
      <c r="W1108" s="4"/>
      <c r="X1108" s="4"/>
      <c r="AB1108" s="4"/>
      <c r="AL1108" s="81"/>
      <c r="AM1108" s="81"/>
    </row>
    <row r="1109" spans="1:39">
      <c r="A1109" s="76"/>
      <c r="C1109" s="77"/>
      <c r="M1109" s="80"/>
      <c r="T1109" s="4"/>
      <c r="V1109" s="4"/>
      <c r="W1109" s="4"/>
      <c r="X1109" s="4"/>
      <c r="AB1109" s="4"/>
      <c r="AL1109" s="81"/>
      <c r="AM1109" s="81"/>
    </row>
    <row r="1110" spans="1:39">
      <c r="A1110" s="76"/>
      <c r="C1110" s="77"/>
      <c r="M1110" s="80"/>
      <c r="T1110" s="4"/>
      <c r="V1110" s="4"/>
      <c r="W1110" s="4"/>
      <c r="X1110" s="4"/>
      <c r="AB1110" s="4"/>
      <c r="AL1110" s="81"/>
      <c r="AM1110" s="81"/>
    </row>
    <row r="1111" spans="1:39">
      <c r="A1111" s="76"/>
      <c r="C1111" s="77"/>
      <c r="M1111" s="80"/>
      <c r="T1111" s="4"/>
      <c r="V1111" s="4"/>
      <c r="W1111" s="4"/>
      <c r="X1111" s="4"/>
      <c r="AB1111" s="4"/>
      <c r="AL1111" s="81"/>
      <c r="AM1111" s="81"/>
    </row>
    <row r="1112" spans="1:39">
      <c r="A1112" s="76"/>
      <c r="C1112" s="77"/>
      <c r="M1112" s="80"/>
      <c r="T1112" s="4"/>
      <c r="V1112" s="4"/>
      <c r="W1112" s="4"/>
      <c r="X1112" s="4"/>
      <c r="AB1112" s="4"/>
      <c r="AL1112" s="81"/>
      <c r="AM1112" s="81"/>
    </row>
    <row r="1113" spans="1:39">
      <c r="A1113" s="76"/>
      <c r="C1113" s="77"/>
      <c r="M1113" s="80"/>
      <c r="T1113" s="4"/>
      <c r="V1113" s="4"/>
      <c r="W1113" s="4"/>
      <c r="X1113" s="4"/>
      <c r="AB1113" s="4"/>
      <c r="AL1113" s="81"/>
      <c r="AM1113" s="81"/>
    </row>
    <row r="1114" spans="1:39">
      <c r="A1114" s="76"/>
      <c r="C1114" s="77"/>
      <c r="M1114" s="80"/>
      <c r="T1114" s="4"/>
      <c r="V1114" s="4"/>
      <c r="W1114" s="4"/>
      <c r="X1114" s="4"/>
      <c r="AB1114" s="4"/>
      <c r="AL1114" s="81"/>
      <c r="AM1114" s="81"/>
    </row>
    <row r="1115" spans="1:39">
      <c r="A1115" s="76"/>
      <c r="C1115" s="77"/>
      <c r="M1115" s="80"/>
      <c r="T1115" s="4"/>
      <c r="V1115" s="4"/>
      <c r="W1115" s="4"/>
      <c r="X1115" s="4"/>
      <c r="AB1115" s="4"/>
      <c r="AL1115" s="81"/>
      <c r="AM1115" s="81"/>
    </row>
    <row r="1116" spans="1:39">
      <c r="A1116" s="76"/>
      <c r="C1116" s="77"/>
      <c r="M1116" s="80"/>
      <c r="T1116" s="4"/>
      <c r="V1116" s="4"/>
      <c r="W1116" s="4"/>
      <c r="X1116" s="4"/>
      <c r="AB1116" s="4"/>
      <c r="AL1116" s="81"/>
      <c r="AM1116" s="81"/>
    </row>
    <row r="1117" spans="1:39">
      <c r="A1117" s="76"/>
      <c r="C1117" s="77"/>
      <c r="M1117" s="80"/>
      <c r="T1117" s="4"/>
      <c r="V1117" s="4"/>
      <c r="W1117" s="4"/>
      <c r="X1117" s="4"/>
      <c r="AB1117" s="4"/>
      <c r="AL1117" s="81"/>
      <c r="AM1117" s="81"/>
    </row>
    <row r="1118" spans="1:39">
      <c r="A1118" s="76"/>
      <c r="C1118" s="77"/>
      <c r="M1118" s="80"/>
      <c r="T1118" s="4"/>
      <c r="V1118" s="4"/>
      <c r="W1118" s="4"/>
      <c r="X1118" s="4"/>
      <c r="AB1118" s="4"/>
      <c r="AL1118" s="81"/>
      <c r="AM1118" s="81"/>
    </row>
    <row r="1119" spans="1:39">
      <c r="A1119" s="76"/>
      <c r="C1119" s="77"/>
      <c r="M1119" s="80"/>
      <c r="T1119" s="4"/>
      <c r="V1119" s="4"/>
      <c r="W1119" s="4"/>
      <c r="X1119" s="4"/>
      <c r="AB1119" s="4"/>
      <c r="AL1119" s="81"/>
      <c r="AM1119" s="81"/>
    </row>
    <row r="1120" spans="1:39">
      <c r="A1120" s="76"/>
      <c r="C1120" s="77"/>
      <c r="M1120" s="80"/>
      <c r="T1120" s="4"/>
      <c r="V1120" s="4"/>
      <c r="W1120" s="4"/>
      <c r="X1120" s="4"/>
      <c r="AB1120" s="4"/>
      <c r="AL1120" s="81"/>
      <c r="AM1120" s="81"/>
    </row>
    <row r="1121" spans="1:39">
      <c r="A1121" s="76"/>
      <c r="C1121" s="77"/>
      <c r="M1121" s="80"/>
      <c r="T1121" s="4"/>
      <c r="V1121" s="4"/>
      <c r="W1121" s="4"/>
      <c r="X1121" s="4"/>
      <c r="AB1121" s="4"/>
      <c r="AL1121" s="81"/>
      <c r="AM1121" s="81"/>
    </row>
    <row r="1122" spans="1:39">
      <c r="A1122" s="76"/>
      <c r="C1122" s="77"/>
      <c r="M1122" s="80"/>
      <c r="T1122" s="4"/>
      <c r="V1122" s="4"/>
      <c r="W1122" s="4"/>
      <c r="X1122" s="4"/>
      <c r="AB1122" s="4"/>
      <c r="AL1122" s="81"/>
      <c r="AM1122" s="81"/>
    </row>
    <row r="1123" spans="1:39">
      <c r="A1123" s="76"/>
      <c r="C1123" s="77"/>
      <c r="M1123" s="80"/>
      <c r="T1123" s="4"/>
      <c r="V1123" s="4"/>
      <c r="W1123" s="4"/>
      <c r="X1123" s="4"/>
      <c r="AB1123" s="4"/>
      <c r="AL1123" s="81"/>
      <c r="AM1123" s="81"/>
    </row>
    <row r="1124" spans="1:39">
      <c r="A1124" s="76"/>
      <c r="C1124" s="77"/>
      <c r="M1124" s="80"/>
      <c r="T1124" s="4"/>
      <c r="V1124" s="4"/>
      <c r="W1124" s="4"/>
      <c r="X1124" s="4"/>
      <c r="AB1124" s="4"/>
      <c r="AL1124" s="81"/>
      <c r="AM1124" s="81"/>
    </row>
    <row r="1125" spans="1:39">
      <c r="A1125" s="76"/>
      <c r="C1125" s="77"/>
      <c r="M1125" s="80"/>
      <c r="T1125" s="4"/>
      <c r="V1125" s="4"/>
      <c r="W1125" s="4"/>
      <c r="X1125" s="4"/>
      <c r="AB1125" s="4"/>
      <c r="AL1125" s="81"/>
      <c r="AM1125" s="81"/>
    </row>
    <row r="1126" spans="1:39">
      <c r="A1126" s="76"/>
      <c r="C1126" s="77"/>
      <c r="M1126" s="80"/>
      <c r="T1126" s="4"/>
      <c r="V1126" s="4"/>
      <c r="W1126" s="4"/>
      <c r="X1126" s="4"/>
      <c r="AB1126" s="4"/>
      <c r="AL1126" s="81"/>
      <c r="AM1126" s="81"/>
    </row>
    <row r="1127" spans="1:39">
      <c r="A1127" s="76"/>
      <c r="C1127" s="77"/>
      <c r="M1127" s="80"/>
      <c r="T1127" s="4"/>
      <c r="V1127" s="4"/>
      <c r="W1127" s="4"/>
      <c r="X1127" s="4"/>
      <c r="AB1127" s="4"/>
      <c r="AL1127" s="81"/>
      <c r="AM1127" s="81"/>
    </row>
    <row r="1128" spans="1:39">
      <c r="A1128" s="76"/>
      <c r="C1128" s="77"/>
      <c r="M1128" s="80"/>
      <c r="T1128" s="4"/>
      <c r="V1128" s="4"/>
      <c r="W1128" s="4"/>
      <c r="X1128" s="4"/>
      <c r="AB1128" s="4"/>
      <c r="AL1128" s="81"/>
      <c r="AM1128" s="81"/>
    </row>
    <row r="1129" spans="1:39">
      <c r="A1129" s="76"/>
      <c r="C1129" s="77"/>
      <c r="M1129" s="80"/>
      <c r="T1129" s="4"/>
      <c r="V1129" s="4"/>
      <c r="W1129" s="4"/>
      <c r="X1129" s="4"/>
      <c r="AB1129" s="4"/>
      <c r="AL1129" s="81"/>
      <c r="AM1129" s="81"/>
    </row>
    <row r="1130" spans="1:39">
      <c r="A1130" s="76"/>
      <c r="C1130" s="77"/>
      <c r="M1130" s="80"/>
      <c r="T1130" s="4"/>
      <c r="V1130" s="4"/>
      <c r="W1130" s="4"/>
      <c r="X1130" s="4"/>
      <c r="AB1130" s="4"/>
      <c r="AL1130" s="81"/>
      <c r="AM1130" s="81"/>
    </row>
    <row r="1131" spans="1:39">
      <c r="A1131" s="76"/>
      <c r="C1131" s="77"/>
      <c r="M1131" s="80"/>
      <c r="T1131" s="4"/>
      <c r="V1131" s="4"/>
      <c r="W1131" s="4"/>
      <c r="X1131" s="4"/>
      <c r="AB1131" s="4"/>
      <c r="AL1131" s="81"/>
      <c r="AM1131" s="81"/>
    </row>
    <row r="1132" spans="1:39">
      <c r="A1132" s="76"/>
      <c r="C1132" s="77"/>
      <c r="M1132" s="80"/>
      <c r="T1132" s="4"/>
      <c r="V1132" s="4"/>
      <c r="W1132" s="4"/>
      <c r="X1132" s="4"/>
      <c r="AB1132" s="4"/>
      <c r="AL1132" s="81"/>
      <c r="AM1132" s="81"/>
    </row>
    <row r="1133" spans="1:39">
      <c r="A1133" s="76"/>
      <c r="C1133" s="77"/>
      <c r="M1133" s="80"/>
      <c r="T1133" s="4"/>
      <c r="V1133" s="4"/>
      <c r="W1133" s="4"/>
      <c r="X1133" s="4"/>
      <c r="AB1133" s="4"/>
      <c r="AL1133" s="81"/>
      <c r="AM1133" s="81"/>
    </row>
    <row r="1134" spans="1:39">
      <c r="A1134" s="76"/>
      <c r="C1134" s="77"/>
      <c r="M1134" s="80"/>
      <c r="T1134" s="4"/>
      <c r="V1134" s="4"/>
      <c r="W1134" s="4"/>
      <c r="X1134" s="4"/>
      <c r="AB1134" s="4"/>
      <c r="AL1134" s="81"/>
      <c r="AM1134" s="81"/>
    </row>
    <row r="1135" spans="1:39">
      <c r="A1135" s="76"/>
      <c r="C1135" s="77"/>
      <c r="M1135" s="80"/>
      <c r="T1135" s="4"/>
      <c r="V1135" s="4"/>
      <c r="W1135" s="4"/>
      <c r="X1135" s="4"/>
      <c r="AB1135" s="4"/>
      <c r="AL1135" s="81"/>
      <c r="AM1135" s="81"/>
    </row>
    <row r="1136" spans="1:39">
      <c r="A1136" s="76"/>
      <c r="C1136" s="77"/>
      <c r="M1136" s="80"/>
      <c r="T1136" s="4"/>
      <c r="V1136" s="4"/>
      <c r="W1136" s="4"/>
      <c r="X1136" s="4"/>
      <c r="AB1136" s="4"/>
      <c r="AL1136" s="81"/>
      <c r="AM1136" s="81"/>
    </row>
    <row r="1137" spans="1:39">
      <c r="A1137" s="76"/>
      <c r="C1137" s="77"/>
      <c r="M1137" s="80"/>
      <c r="T1137" s="4"/>
      <c r="V1137" s="4"/>
      <c r="W1137" s="4"/>
      <c r="X1137" s="4"/>
      <c r="AB1137" s="4"/>
      <c r="AL1137" s="81"/>
      <c r="AM1137" s="81"/>
    </row>
    <row r="1138" spans="1:39">
      <c r="A1138" s="76"/>
      <c r="C1138" s="77"/>
      <c r="M1138" s="80"/>
      <c r="T1138" s="4"/>
      <c r="V1138" s="4"/>
      <c r="W1138" s="4"/>
      <c r="X1138" s="4"/>
      <c r="AB1138" s="4"/>
      <c r="AL1138" s="81"/>
      <c r="AM1138" s="81"/>
    </row>
    <row r="1139" spans="1:39">
      <c r="A1139" s="76"/>
      <c r="C1139" s="77"/>
      <c r="M1139" s="80"/>
      <c r="T1139" s="4"/>
      <c r="V1139" s="4"/>
      <c r="W1139" s="4"/>
      <c r="X1139" s="4"/>
      <c r="AB1139" s="4"/>
      <c r="AL1139" s="81"/>
      <c r="AM1139" s="81"/>
    </row>
    <row r="1140" spans="1:39">
      <c r="A1140" s="76"/>
      <c r="C1140" s="77"/>
      <c r="M1140" s="80"/>
      <c r="T1140" s="4"/>
      <c r="V1140" s="4"/>
      <c r="W1140" s="4"/>
      <c r="X1140" s="4"/>
      <c r="AB1140" s="4"/>
      <c r="AL1140" s="81"/>
      <c r="AM1140" s="81"/>
    </row>
    <row r="1141" spans="1:39">
      <c r="A1141" s="76"/>
      <c r="C1141" s="77"/>
      <c r="M1141" s="80"/>
      <c r="T1141" s="4"/>
      <c r="V1141" s="4"/>
      <c r="W1141" s="4"/>
      <c r="X1141" s="4"/>
      <c r="AB1141" s="4"/>
      <c r="AL1141" s="81"/>
      <c r="AM1141" s="81"/>
    </row>
    <row r="1142" spans="1:39">
      <c r="A1142" s="76"/>
      <c r="C1142" s="77"/>
      <c r="M1142" s="80"/>
      <c r="T1142" s="4"/>
      <c r="V1142" s="4"/>
      <c r="W1142" s="4"/>
      <c r="X1142" s="4"/>
      <c r="AB1142" s="4"/>
      <c r="AL1142" s="81"/>
      <c r="AM1142" s="81"/>
    </row>
    <row r="1143" spans="1:39">
      <c r="A1143" s="76"/>
      <c r="C1143" s="77"/>
      <c r="M1143" s="80"/>
      <c r="T1143" s="4"/>
      <c r="V1143" s="4"/>
      <c r="W1143" s="4"/>
      <c r="X1143" s="4"/>
      <c r="AB1143" s="4"/>
      <c r="AL1143" s="81"/>
      <c r="AM1143" s="81"/>
    </row>
    <row r="1144" spans="1:39">
      <c r="A1144" s="76"/>
      <c r="C1144" s="77"/>
      <c r="M1144" s="80"/>
      <c r="T1144" s="4"/>
      <c r="V1144" s="4"/>
      <c r="W1144" s="4"/>
      <c r="X1144" s="4"/>
      <c r="AB1144" s="4"/>
      <c r="AL1144" s="81"/>
      <c r="AM1144" s="81"/>
    </row>
    <row r="1145" spans="1:39">
      <c r="A1145" s="76"/>
      <c r="C1145" s="77"/>
      <c r="M1145" s="80"/>
      <c r="T1145" s="4"/>
      <c r="V1145" s="4"/>
      <c r="W1145" s="4"/>
      <c r="X1145" s="4"/>
      <c r="AB1145" s="4"/>
      <c r="AL1145" s="81"/>
      <c r="AM1145" s="81"/>
    </row>
    <row r="1146" spans="1:39">
      <c r="A1146" s="76"/>
      <c r="C1146" s="77"/>
      <c r="M1146" s="80"/>
      <c r="T1146" s="4"/>
      <c r="V1146" s="4"/>
      <c r="W1146" s="4"/>
      <c r="X1146" s="4"/>
      <c r="AB1146" s="4"/>
      <c r="AL1146" s="81"/>
      <c r="AM1146" s="81"/>
    </row>
    <row r="1147" spans="1:39">
      <c r="A1147" s="76"/>
      <c r="C1147" s="77"/>
      <c r="M1147" s="80"/>
      <c r="T1147" s="4"/>
      <c r="V1147" s="4"/>
      <c r="W1147" s="4"/>
      <c r="X1147" s="4"/>
      <c r="AB1147" s="4"/>
      <c r="AL1147" s="81"/>
      <c r="AM1147" s="81"/>
    </row>
    <row r="1148" spans="1:39">
      <c r="A1148" s="76"/>
      <c r="C1148" s="77"/>
      <c r="M1148" s="80"/>
      <c r="T1148" s="4"/>
      <c r="V1148" s="4"/>
      <c r="W1148" s="4"/>
      <c r="X1148" s="4"/>
      <c r="AB1148" s="4"/>
      <c r="AL1148" s="81"/>
      <c r="AM1148" s="81"/>
    </row>
    <row r="1149" spans="1:39">
      <c r="A1149" s="76"/>
      <c r="C1149" s="77"/>
      <c r="M1149" s="80"/>
      <c r="T1149" s="4"/>
      <c r="V1149" s="4"/>
      <c r="W1149" s="4"/>
      <c r="X1149" s="4"/>
      <c r="AB1149" s="4"/>
      <c r="AL1149" s="81"/>
      <c r="AM1149" s="81"/>
    </row>
    <row r="1150" spans="1:39">
      <c r="A1150" s="76"/>
      <c r="C1150" s="77"/>
      <c r="M1150" s="80"/>
      <c r="T1150" s="4"/>
      <c r="V1150" s="4"/>
      <c r="W1150" s="4"/>
      <c r="X1150" s="4"/>
      <c r="AB1150" s="4"/>
      <c r="AL1150" s="81"/>
      <c r="AM1150" s="81"/>
    </row>
    <row r="1151" spans="1:39">
      <c r="A1151" s="76"/>
      <c r="C1151" s="77"/>
      <c r="M1151" s="80"/>
      <c r="T1151" s="4"/>
      <c r="V1151" s="4"/>
      <c r="W1151" s="4"/>
      <c r="X1151" s="4"/>
      <c r="AB1151" s="4"/>
      <c r="AL1151" s="81"/>
      <c r="AM1151" s="81"/>
    </row>
    <row r="1152" spans="1:39">
      <c r="A1152" s="76"/>
      <c r="C1152" s="77"/>
      <c r="M1152" s="80"/>
      <c r="T1152" s="4"/>
      <c r="V1152" s="4"/>
      <c r="W1152" s="4"/>
      <c r="X1152" s="4"/>
      <c r="AB1152" s="4"/>
      <c r="AL1152" s="81"/>
      <c r="AM1152" s="81"/>
    </row>
    <row r="1153" spans="1:39">
      <c r="A1153" s="76"/>
      <c r="C1153" s="77"/>
      <c r="M1153" s="80"/>
      <c r="T1153" s="4"/>
      <c r="V1153" s="4"/>
      <c r="W1153" s="4"/>
      <c r="X1153" s="4"/>
      <c r="AB1153" s="4"/>
      <c r="AL1153" s="81"/>
      <c r="AM1153" s="81"/>
    </row>
    <row r="1154" spans="1:39">
      <c r="A1154" s="76"/>
      <c r="C1154" s="77"/>
      <c r="M1154" s="80"/>
      <c r="T1154" s="4"/>
      <c r="V1154" s="4"/>
      <c r="W1154" s="4"/>
      <c r="X1154" s="4"/>
      <c r="AB1154" s="4"/>
      <c r="AL1154" s="81"/>
      <c r="AM1154" s="81"/>
    </row>
    <row r="1155" spans="1:39">
      <c r="A1155" s="76"/>
      <c r="C1155" s="77"/>
      <c r="M1155" s="80"/>
      <c r="T1155" s="4"/>
      <c r="V1155" s="4"/>
      <c r="W1155" s="4"/>
      <c r="X1155" s="4"/>
      <c r="AB1155" s="4"/>
      <c r="AL1155" s="81"/>
      <c r="AM1155" s="81"/>
    </row>
    <row r="1156" spans="1:39">
      <c r="A1156" s="76"/>
      <c r="C1156" s="77"/>
      <c r="M1156" s="80"/>
      <c r="T1156" s="4"/>
      <c r="V1156" s="4"/>
      <c r="W1156" s="4"/>
      <c r="X1156" s="4"/>
      <c r="AB1156" s="4"/>
      <c r="AL1156" s="81"/>
      <c r="AM1156" s="81"/>
    </row>
    <row r="1157" spans="1:39">
      <c r="A1157" s="76"/>
      <c r="C1157" s="77"/>
      <c r="M1157" s="80"/>
      <c r="T1157" s="4"/>
      <c r="V1157" s="4"/>
      <c r="W1157" s="4"/>
      <c r="X1157" s="4"/>
      <c r="AB1157" s="4"/>
      <c r="AL1157" s="81"/>
      <c r="AM1157" s="81"/>
    </row>
    <row r="1158" spans="1:39">
      <c r="A1158" s="76"/>
      <c r="C1158" s="77"/>
      <c r="M1158" s="80"/>
      <c r="T1158" s="4"/>
      <c r="V1158" s="4"/>
      <c r="W1158" s="4"/>
      <c r="X1158" s="4"/>
      <c r="AB1158" s="4"/>
      <c r="AL1158" s="81"/>
      <c r="AM1158" s="81"/>
    </row>
    <row r="1159" spans="1:39">
      <c r="A1159" s="76"/>
      <c r="C1159" s="77"/>
      <c r="M1159" s="80"/>
      <c r="T1159" s="4"/>
      <c r="V1159" s="4"/>
      <c r="W1159" s="4"/>
      <c r="X1159" s="4"/>
      <c r="AB1159" s="4"/>
      <c r="AL1159" s="81"/>
      <c r="AM1159" s="81"/>
    </row>
    <row r="1160" spans="1:39">
      <c r="A1160" s="76"/>
      <c r="C1160" s="77"/>
      <c r="M1160" s="80"/>
      <c r="T1160" s="4"/>
      <c r="V1160" s="4"/>
      <c r="W1160" s="4"/>
      <c r="X1160" s="4"/>
      <c r="AB1160" s="4"/>
      <c r="AL1160" s="81"/>
      <c r="AM1160" s="81"/>
    </row>
    <row r="1161" spans="1:39">
      <c r="A1161" s="76"/>
      <c r="C1161" s="77"/>
      <c r="M1161" s="80"/>
      <c r="T1161" s="4"/>
      <c r="V1161" s="4"/>
      <c r="W1161" s="4"/>
      <c r="X1161" s="4"/>
      <c r="AB1161" s="4"/>
      <c r="AL1161" s="81"/>
      <c r="AM1161" s="81"/>
    </row>
    <row r="1162" spans="1:39">
      <c r="A1162" s="76"/>
      <c r="C1162" s="77"/>
      <c r="M1162" s="80"/>
      <c r="T1162" s="4"/>
      <c r="V1162" s="4"/>
      <c r="W1162" s="4"/>
      <c r="X1162" s="4"/>
      <c r="AB1162" s="4"/>
      <c r="AL1162" s="81"/>
      <c r="AM1162" s="81"/>
    </row>
    <row r="1163" spans="1:39">
      <c r="A1163" s="76"/>
      <c r="C1163" s="77"/>
      <c r="M1163" s="80"/>
      <c r="T1163" s="4"/>
      <c r="V1163" s="4"/>
      <c r="W1163" s="4"/>
      <c r="X1163" s="4"/>
      <c r="AB1163" s="4"/>
      <c r="AL1163" s="81"/>
      <c r="AM1163" s="81"/>
    </row>
    <row r="1164" spans="1:39">
      <c r="A1164" s="76"/>
      <c r="C1164" s="77"/>
      <c r="M1164" s="80"/>
      <c r="T1164" s="4"/>
      <c r="V1164" s="4"/>
      <c r="W1164" s="4"/>
      <c r="X1164" s="4"/>
      <c r="AB1164" s="4"/>
      <c r="AL1164" s="81"/>
      <c r="AM1164" s="81"/>
    </row>
    <row r="1165" spans="1:39">
      <c r="A1165" s="76"/>
      <c r="C1165" s="77"/>
      <c r="M1165" s="80"/>
      <c r="T1165" s="4"/>
      <c r="V1165" s="4"/>
      <c r="W1165" s="4"/>
      <c r="X1165" s="4"/>
      <c r="AB1165" s="4"/>
      <c r="AL1165" s="81"/>
      <c r="AM1165" s="81"/>
    </row>
    <row r="1166" spans="1:39">
      <c r="A1166" s="76"/>
      <c r="C1166" s="77"/>
      <c r="M1166" s="80"/>
      <c r="T1166" s="4"/>
      <c r="V1166" s="4"/>
      <c r="W1166" s="4"/>
      <c r="X1166" s="4"/>
      <c r="AB1166" s="4"/>
      <c r="AL1166" s="81"/>
      <c r="AM1166" s="81"/>
    </row>
    <row r="1167" spans="1:39">
      <c r="A1167" s="76"/>
      <c r="C1167" s="77"/>
      <c r="M1167" s="80"/>
      <c r="T1167" s="4"/>
      <c r="V1167" s="4"/>
      <c r="W1167" s="4"/>
      <c r="X1167" s="4"/>
      <c r="AB1167" s="4"/>
      <c r="AL1167" s="81"/>
      <c r="AM1167" s="81"/>
    </row>
    <row r="1168" spans="1:39">
      <c r="A1168" s="76"/>
      <c r="C1168" s="77"/>
      <c r="M1168" s="80"/>
      <c r="T1168" s="4"/>
      <c r="V1168" s="4"/>
      <c r="W1168" s="4"/>
      <c r="X1168" s="4"/>
      <c r="AB1168" s="4"/>
      <c r="AL1168" s="81"/>
      <c r="AM1168" s="81"/>
    </row>
    <row r="1169" spans="1:39">
      <c r="A1169" s="76"/>
      <c r="C1169" s="77"/>
      <c r="M1169" s="80"/>
      <c r="T1169" s="4"/>
      <c r="V1169" s="4"/>
      <c r="W1169" s="4"/>
      <c r="X1169" s="4"/>
      <c r="AB1169" s="4"/>
      <c r="AL1169" s="81"/>
      <c r="AM1169" s="81"/>
    </row>
    <row r="1170" spans="1:39">
      <c r="A1170" s="76"/>
      <c r="C1170" s="77"/>
      <c r="M1170" s="80"/>
      <c r="T1170" s="4"/>
      <c r="V1170" s="4"/>
      <c r="W1170" s="4"/>
      <c r="X1170" s="4"/>
      <c r="AB1170" s="4"/>
      <c r="AL1170" s="81"/>
      <c r="AM1170" s="81"/>
    </row>
    <row r="1171" spans="1:39">
      <c r="A1171" s="76"/>
      <c r="C1171" s="77"/>
      <c r="M1171" s="80"/>
      <c r="T1171" s="4"/>
      <c r="V1171" s="4"/>
      <c r="W1171" s="4"/>
      <c r="X1171" s="4"/>
      <c r="AB1171" s="4"/>
      <c r="AL1171" s="81"/>
      <c r="AM1171" s="81"/>
    </row>
    <row r="1172" spans="1:39">
      <c r="A1172" s="76"/>
      <c r="C1172" s="77"/>
      <c r="M1172" s="80"/>
      <c r="T1172" s="4"/>
      <c r="V1172" s="4"/>
      <c r="W1172" s="4"/>
      <c r="X1172" s="4"/>
      <c r="AB1172" s="4"/>
      <c r="AL1172" s="81"/>
      <c r="AM1172" s="81"/>
    </row>
    <row r="1173" spans="1:39">
      <c r="A1173" s="76"/>
      <c r="C1173" s="77"/>
      <c r="M1173" s="80"/>
      <c r="T1173" s="4"/>
      <c r="V1173" s="4"/>
      <c r="W1173" s="4"/>
      <c r="X1173" s="4"/>
      <c r="AB1173" s="4"/>
      <c r="AL1173" s="81"/>
      <c r="AM1173" s="81"/>
    </row>
    <row r="1174" spans="1:39">
      <c r="A1174" s="76"/>
      <c r="C1174" s="77"/>
      <c r="M1174" s="80"/>
      <c r="T1174" s="4"/>
      <c r="V1174" s="4"/>
      <c r="W1174" s="4"/>
      <c r="X1174" s="4"/>
      <c r="AB1174" s="4"/>
      <c r="AL1174" s="81"/>
      <c r="AM1174" s="81"/>
    </row>
    <row r="1175" spans="1:39">
      <c r="A1175" s="76"/>
      <c r="C1175" s="77"/>
      <c r="M1175" s="80"/>
      <c r="T1175" s="4"/>
      <c r="V1175" s="4"/>
      <c r="W1175" s="4"/>
      <c r="X1175" s="4"/>
      <c r="AB1175" s="4"/>
      <c r="AL1175" s="81"/>
      <c r="AM1175" s="81"/>
    </row>
    <row r="1176" spans="1:39">
      <c r="A1176" s="76"/>
      <c r="C1176" s="77"/>
      <c r="M1176" s="80"/>
      <c r="T1176" s="4"/>
      <c r="V1176" s="4"/>
      <c r="W1176" s="4"/>
      <c r="X1176" s="4"/>
      <c r="AB1176" s="4"/>
      <c r="AL1176" s="81"/>
      <c r="AM1176" s="81"/>
    </row>
    <row r="1177" spans="1:39">
      <c r="A1177" s="76"/>
      <c r="C1177" s="77"/>
      <c r="M1177" s="80"/>
      <c r="T1177" s="4"/>
      <c r="V1177" s="4"/>
      <c r="W1177" s="4"/>
      <c r="X1177" s="4"/>
      <c r="AB1177" s="4"/>
      <c r="AL1177" s="81"/>
      <c r="AM1177" s="81"/>
    </row>
    <row r="1178" spans="1:39">
      <c r="A1178" s="76"/>
      <c r="C1178" s="77"/>
      <c r="M1178" s="80"/>
      <c r="T1178" s="4"/>
      <c r="V1178" s="4"/>
      <c r="W1178" s="4"/>
      <c r="X1178" s="4"/>
      <c r="AB1178" s="4"/>
      <c r="AL1178" s="81"/>
      <c r="AM1178" s="81"/>
    </row>
    <row r="1179" spans="1:39">
      <c r="A1179" s="76"/>
      <c r="C1179" s="77"/>
      <c r="M1179" s="80"/>
      <c r="T1179" s="4"/>
      <c r="V1179" s="4"/>
      <c r="W1179" s="4"/>
      <c r="X1179" s="4"/>
      <c r="AB1179" s="4"/>
      <c r="AL1179" s="81"/>
      <c r="AM1179" s="81"/>
    </row>
    <row r="1180" spans="1:39">
      <c r="A1180" s="76"/>
      <c r="C1180" s="77"/>
      <c r="M1180" s="80"/>
      <c r="T1180" s="4"/>
      <c r="V1180" s="4"/>
      <c r="W1180" s="4"/>
      <c r="X1180" s="4"/>
      <c r="AB1180" s="4"/>
      <c r="AL1180" s="81"/>
      <c r="AM1180" s="81"/>
    </row>
    <row r="1181" spans="1:39">
      <c r="A1181" s="76"/>
      <c r="C1181" s="77"/>
      <c r="M1181" s="80"/>
      <c r="T1181" s="4"/>
      <c r="V1181" s="4"/>
      <c r="W1181" s="4"/>
      <c r="X1181" s="4"/>
      <c r="AB1181" s="4"/>
      <c r="AL1181" s="81"/>
      <c r="AM1181" s="81"/>
    </row>
    <row r="1182" spans="1:39">
      <c r="A1182" s="76"/>
      <c r="C1182" s="77"/>
      <c r="M1182" s="80"/>
      <c r="T1182" s="4"/>
      <c r="V1182" s="4"/>
      <c r="W1182" s="4"/>
      <c r="X1182" s="4"/>
      <c r="AB1182" s="4"/>
      <c r="AL1182" s="81"/>
      <c r="AM1182" s="81"/>
    </row>
    <row r="1183" spans="1:39">
      <c r="A1183" s="76"/>
      <c r="C1183" s="77"/>
      <c r="M1183" s="80"/>
      <c r="T1183" s="4"/>
      <c r="V1183" s="4"/>
      <c r="W1183" s="4"/>
      <c r="X1183" s="4"/>
      <c r="AB1183" s="4"/>
      <c r="AL1183" s="81"/>
      <c r="AM1183" s="81"/>
    </row>
    <row r="1184" spans="1:39">
      <c r="A1184" s="76"/>
      <c r="C1184" s="77"/>
      <c r="M1184" s="80"/>
      <c r="T1184" s="4"/>
      <c r="V1184" s="4"/>
      <c r="W1184" s="4"/>
      <c r="X1184" s="4"/>
      <c r="AB1184" s="4"/>
      <c r="AL1184" s="81"/>
      <c r="AM1184" s="81"/>
    </row>
    <row r="1185" spans="1:39">
      <c r="A1185" s="76"/>
      <c r="C1185" s="77"/>
      <c r="M1185" s="80"/>
      <c r="T1185" s="4"/>
      <c r="V1185" s="4"/>
      <c r="W1185" s="4"/>
      <c r="X1185" s="4"/>
      <c r="AB1185" s="4"/>
      <c r="AL1185" s="81"/>
      <c r="AM1185" s="81"/>
    </row>
    <row r="1186" spans="1:39">
      <c r="A1186" s="76"/>
      <c r="C1186" s="77"/>
      <c r="M1186" s="80"/>
      <c r="T1186" s="4"/>
      <c r="V1186" s="4"/>
      <c r="W1186" s="4"/>
      <c r="X1186" s="4"/>
      <c r="AB1186" s="4"/>
      <c r="AL1186" s="81"/>
      <c r="AM1186" s="81"/>
    </row>
    <row r="1187" spans="1:39">
      <c r="A1187" s="76"/>
      <c r="C1187" s="77"/>
      <c r="M1187" s="80"/>
      <c r="T1187" s="4"/>
      <c r="V1187" s="4"/>
      <c r="W1187" s="4"/>
      <c r="X1187" s="4"/>
      <c r="AB1187" s="4"/>
      <c r="AL1187" s="81"/>
      <c r="AM1187" s="81"/>
    </row>
    <row r="1188" spans="1:39">
      <c r="A1188" s="76"/>
      <c r="C1188" s="77"/>
      <c r="M1188" s="80"/>
      <c r="T1188" s="4"/>
      <c r="V1188" s="4"/>
      <c r="W1188" s="4"/>
      <c r="X1188" s="4"/>
      <c r="AB1188" s="4"/>
      <c r="AL1188" s="81"/>
      <c r="AM1188" s="81"/>
    </row>
    <row r="1189" spans="1:39">
      <c r="A1189" s="76"/>
      <c r="C1189" s="77"/>
      <c r="M1189" s="80"/>
      <c r="T1189" s="4"/>
      <c r="V1189" s="4"/>
      <c r="W1189" s="4"/>
      <c r="X1189" s="4"/>
      <c r="AB1189" s="4"/>
      <c r="AL1189" s="81"/>
      <c r="AM1189" s="81"/>
    </row>
    <row r="1190" spans="1:39">
      <c r="A1190" s="76"/>
      <c r="C1190" s="77"/>
      <c r="M1190" s="80"/>
      <c r="T1190" s="4"/>
      <c r="V1190" s="4"/>
      <c r="W1190" s="4"/>
      <c r="X1190" s="4"/>
      <c r="AB1190" s="4"/>
      <c r="AL1190" s="81"/>
      <c r="AM1190" s="81"/>
    </row>
    <row r="1191" spans="1:39">
      <c r="A1191" s="76"/>
      <c r="C1191" s="77"/>
      <c r="M1191" s="80"/>
      <c r="T1191" s="4"/>
      <c r="V1191" s="4"/>
      <c r="W1191" s="4"/>
      <c r="X1191" s="4"/>
      <c r="AB1191" s="4"/>
      <c r="AL1191" s="81"/>
      <c r="AM1191" s="81"/>
    </row>
    <row r="1192" spans="1:39">
      <c r="A1192" s="76"/>
      <c r="C1192" s="77"/>
      <c r="M1192" s="80"/>
      <c r="T1192" s="4"/>
      <c r="V1192" s="4"/>
      <c r="W1192" s="4"/>
      <c r="X1192" s="4"/>
      <c r="AB1192" s="4"/>
      <c r="AL1192" s="81"/>
      <c r="AM1192" s="81"/>
    </row>
    <row r="1193" spans="1:39">
      <c r="A1193" s="76"/>
      <c r="C1193" s="77"/>
      <c r="M1193" s="80"/>
      <c r="T1193" s="4"/>
      <c r="V1193" s="4"/>
      <c r="W1193" s="4"/>
      <c r="X1193" s="4"/>
      <c r="AB1193" s="4"/>
      <c r="AL1193" s="81"/>
      <c r="AM1193" s="81"/>
    </row>
    <row r="1194" spans="1:39">
      <c r="A1194" s="76"/>
      <c r="C1194" s="77"/>
      <c r="M1194" s="80"/>
      <c r="T1194" s="4"/>
      <c r="V1194" s="4"/>
      <c r="W1194" s="4"/>
      <c r="X1194" s="4"/>
      <c r="AB1194" s="4"/>
      <c r="AL1194" s="81"/>
      <c r="AM1194" s="81"/>
    </row>
    <row r="1195" spans="1:39">
      <c r="A1195" s="76"/>
      <c r="C1195" s="77"/>
      <c r="M1195" s="80"/>
      <c r="T1195" s="4"/>
      <c r="V1195" s="4"/>
      <c r="W1195" s="4"/>
      <c r="X1195" s="4"/>
      <c r="AB1195" s="4"/>
      <c r="AL1195" s="81"/>
      <c r="AM1195" s="81"/>
    </row>
    <row r="1196" spans="1:39">
      <c r="A1196" s="76"/>
      <c r="C1196" s="77"/>
      <c r="M1196" s="80"/>
      <c r="T1196" s="4"/>
      <c r="V1196" s="4"/>
      <c r="W1196" s="4"/>
      <c r="X1196" s="4"/>
      <c r="AB1196" s="4"/>
      <c r="AL1196" s="81"/>
      <c r="AM1196" s="81"/>
    </row>
    <row r="1197" spans="1:39">
      <c r="A1197" s="76"/>
      <c r="C1197" s="77"/>
      <c r="M1197" s="80"/>
      <c r="T1197" s="4"/>
      <c r="V1197" s="4"/>
      <c r="W1197" s="4"/>
      <c r="X1197" s="4"/>
      <c r="AB1197" s="4"/>
      <c r="AL1197" s="81"/>
      <c r="AM1197" s="81"/>
    </row>
    <row r="1198" spans="1:39">
      <c r="A1198" s="76"/>
      <c r="C1198" s="77"/>
      <c r="M1198" s="80"/>
      <c r="T1198" s="4"/>
      <c r="V1198" s="4"/>
      <c r="W1198" s="4"/>
      <c r="X1198" s="4"/>
      <c r="AB1198" s="4"/>
      <c r="AL1198" s="81"/>
      <c r="AM1198" s="81"/>
    </row>
    <row r="1199" spans="1:39">
      <c r="A1199" s="76"/>
      <c r="C1199" s="77"/>
      <c r="M1199" s="80"/>
      <c r="T1199" s="4"/>
      <c r="V1199" s="4"/>
      <c r="W1199" s="4"/>
      <c r="X1199" s="4"/>
      <c r="AB1199" s="4"/>
      <c r="AL1199" s="81"/>
      <c r="AM1199" s="81"/>
    </row>
    <row r="1200" spans="1:39">
      <c r="A1200" s="76"/>
      <c r="C1200" s="77"/>
      <c r="M1200" s="80"/>
      <c r="T1200" s="4"/>
      <c r="V1200" s="4"/>
      <c r="W1200" s="4"/>
      <c r="X1200" s="4"/>
      <c r="AB1200" s="4"/>
      <c r="AL1200" s="81"/>
      <c r="AM1200" s="81"/>
    </row>
    <row r="1201" spans="1:39">
      <c r="A1201" s="76"/>
      <c r="C1201" s="77"/>
      <c r="M1201" s="80"/>
      <c r="T1201" s="4"/>
      <c r="V1201" s="4"/>
      <c r="W1201" s="4"/>
      <c r="X1201" s="4"/>
      <c r="AB1201" s="4"/>
      <c r="AL1201" s="81"/>
      <c r="AM1201" s="81"/>
    </row>
    <row r="1202" spans="1:39">
      <c r="A1202" s="76"/>
      <c r="C1202" s="77"/>
      <c r="M1202" s="80"/>
      <c r="T1202" s="4"/>
      <c r="V1202" s="4"/>
      <c r="W1202" s="4"/>
      <c r="X1202" s="4"/>
      <c r="AB1202" s="4"/>
      <c r="AL1202" s="81"/>
      <c r="AM1202" s="81"/>
    </row>
    <row r="1203" spans="1:39">
      <c r="A1203" s="76"/>
      <c r="C1203" s="77"/>
      <c r="M1203" s="80"/>
      <c r="T1203" s="4"/>
      <c r="V1203" s="4"/>
      <c r="W1203" s="4"/>
      <c r="X1203" s="4"/>
      <c r="AB1203" s="4"/>
      <c r="AL1203" s="81"/>
      <c r="AM1203" s="81"/>
    </row>
    <row r="1204" spans="1:39">
      <c r="A1204" s="76"/>
      <c r="C1204" s="77"/>
      <c r="M1204" s="80"/>
      <c r="T1204" s="4"/>
      <c r="V1204" s="4"/>
      <c r="W1204" s="4"/>
      <c r="X1204" s="4"/>
      <c r="AB1204" s="4"/>
      <c r="AL1204" s="81"/>
      <c r="AM1204" s="81"/>
    </row>
    <row r="1205" spans="1:39">
      <c r="A1205" s="76"/>
      <c r="C1205" s="77"/>
      <c r="M1205" s="80"/>
      <c r="T1205" s="4"/>
      <c r="V1205" s="4"/>
      <c r="W1205" s="4"/>
      <c r="X1205" s="4"/>
      <c r="AB1205" s="4"/>
      <c r="AL1205" s="81"/>
      <c r="AM1205" s="81"/>
    </row>
    <row r="1206" spans="1:39">
      <c r="A1206" s="76"/>
      <c r="C1206" s="77"/>
      <c r="M1206" s="80"/>
      <c r="T1206" s="4"/>
      <c r="V1206" s="4"/>
      <c r="W1206" s="4"/>
      <c r="X1206" s="4"/>
      <c r="AB1206" s="4"/>
      <c r="AL1206" s="81"/>
      <c r="AM1206" s="81"/>
    </row>
    <row r="1207" spans="1:39">
      <c r="A1207" s="76"/>
      <c r="C1207" s="77"/>
      <c r="M1207" s="80"/>
      <c r="T1207" s="4"/>
      <c r="V1207" s="4"/>
      <c r="W1207" s="4"/>
      <c r="X1207" s="4"/>
      <c r="AB1207" s="4"/>
      <c r="AL1207" s="81"/>
      <c r="AM1207" s="81"/>
    </row>
    <row r="1208" spans="1:39">
      <c r="A1208" s="76"/>
      <c r="C1208" s="77"/>
      <c r="M1208" s="80"/>
      <c r="T1208" s="4"/>
      <c r="V1208" s="4"/>
      <c r="W1208" s="4"/>
      <c r="X1208" s="4"/>
      <c r="AB1208" s="4"/>
      <c r="AL1208" s="81"/>
      <c r="AM1208" s="81"/>
    </row>
    <row r="1209" spans="1:39">
      <c r="A1209" s="76"/>
      <c r="C1209" s="77"/>
      <c r="M1209" s="80"/>
      <c r="T1209" s="4"/>
      <c r="V1209" s="4"/>
      <c r="W1209" s="4"/>
      <c r="X1209" s="4"/>
      <c r="AB1209" s="4"/>
      <c r="AL1209" s="81"/>
      <c r="AM1209" s="81"/>
    </row>
    <row r="1210" spans="1:39">
      <c r="A1210" s="76"/>
      <c r="C1210" s="77"/>
      <c r="M1210" s="80"/>
      <c r="T1210" s="4"/>
      <c r="V1210" s="4"/>
      <c r="W1210" s="4"/>
      <c r="X1210" s="4"/>
      <c r="AB1210" s="4"/>
      <c r="AL1210" s="81"/>
      <c r="AM1210" s="81"/>
    </row>
    <row r="1211" spans="1:39">
      <c r="A1211" s="76"/>
      <c r="C1211" s="77"/>
      <c r="M1211" s="80"/>
      <c r="T1211" s="4"/>
      <c r="V1211" s="4"/>
      <c r="W1211" s="4"/>
      <c r="X1211" s="4"/>
      <c r="AB1211" s="4"/>
      <c r="AL1211" s="81"/>
      <c r="AM1211" s="81"/>
    </row>
    <row r="1212" spans="1:39">
      <c r="A1212" s="76"/>
      <c r="C1212" s="77"/>
      <c r="M1212" s="80"/>
      <c r="T1212" s="4"/>
      <c r="V1212" s="4"/>
      <c r="W1212" s="4"/>
      <c r="X1212" s="4"/>
      <c r="AB1212" s="4"/>
      <c r="AL1212" s="81"/>
      <c r="AM1212" s="81"/>
    </row>
    <row r="1213" spans="1:39">
      <c r="A1213" s="76"/>
      <c r="C1213" s="77"/>
      <c r="M1213" s="80"/>
      <c r="T1213" s="4"/>
      <c r="V1213" s="4"/>
      <c r="W1213" s="4"/>
      <c r="X1213" s="4"/>
      <c r="AB1213" s="4"/>
      <c r="AL1213" s="81"/>
      <c r="AM1213" s="81"/>
    </row>
    <row r="1214" spans="1:39">
      <c r="A1214" s="76"/>
      <c r="C1214" s="77"/>
      <c r="M1214" s="80"/>
      <c r="T1214" s="4"/>
      <c r="V1214" s="4"/>
      <c r="W1214" s="4"/>
      <c r="X1214" s="4"/>
      <c r="AB1214" s="4"/>
      <c r="AL1214" s="81"/>
      <c r="AM1214" s="81"/>
    </row>
    <row r="1215" spans="1:39">
      <c r="A1215" s="76"/>
      <c r="C1215" s="77"/>
      <c r="M1215" s="80"/>
      <c r="T1215" s="4"/>
      <c r="V1215" s="4"/>
      <c r="W1215" s="4"/>
      <c r="X1215" s="4"/>
      <c r="AB1215" s="4"/>
      <c r="AL1215" s="81"/>
      <c r="AM1215" s="81"/>
    </row>
    <row r="1216" spans="1:39">
      <c r="A1216" s="76"/>
      <c r="C1216" s="77"/>
      <c r="M1216" s="80"/>
      <c r="T1216" s="4"/>
      <c r="V1216" s="4"/>
      <c r="W1216" s="4"/>
      <c r="X1216" s="4"/>
      <c r="AB1216" s="4"/>
      <c r="AL1216" s="81"/>
      <c r="AM1216" s="81"/>
    </row>
    <row r="1217" spans="1:39">
      <c r="A1217" s="76"/>
      <c r="C1217" s="77"/>
      <c r="M1217" s="80"/>
      <c r="T1217" s="4"/>
      <c r="V1217" s="4"/>
      <c r="W1217" s="4"/>
      <c r="X1217" s="4"/>
      <c r="AB1217" s="4"/>
      <c r="AL1217" s="81"/>
      <c r="AM1217" s="81"/>
    </row>
    <row r="1218" spans="1:39">
      <c r="A1218" s="76"/>
      <c r="C1218" s="77"/>
      <c r="M1218" s="80"/>
      <c r="T1218" s="4"/>
      <c r="V1218" s="4"/>
      <c r="W1218" s="4"/>
      <c r="X1218" s="4"/>
      <c r="AB1218" s="4"/>
      <c r="AL1218" s="81"/>
      <c r="AM1218" s="81"/>
    </row>
    <row r="1219" spans="1:39">
      <c r="A1219" s="76"/>
      <c r="C1219" s="77"/>
      <c r="M1219" s="80"/>
      <c r="T1219" s="4"/>
      <c r="V1219" s="4"/>
      <c r="W1219" s="4"/>
      <c r="X1219" s="4"/>
      <c r="AB1219" s="4"/>
      <c r="AL1219" s="81"/>
      <c r="AM1219" s="81"/>
    </row>
    <row r="1220" spans="1:39">
      <c r="A1220" s="76"/>
      <c r="C1220" s="77"/>
      <c r="M1220" s="80"/>
      <c r="T1220" s="4"/>
      <c r="V1220" s="4"/>
      <c r="W1220" s="4"/>
      <c r="X1220" s="4"/>
      <c r="AB1220" s="4"/>
      <c r="AL1220" s="81"/>
      <c r="AM1220" s="81"/>
    </row>
    <row r="1221" spans="1:39">
      <c r="A1221" s="76"/>
      <c r="C1221" s="77"/>
      <c r="M1221" s="80"/>
      <c r="T1221" s="4"/>
      <c r="V1221" s="4"/>
      <c r="W1221" s="4"/>
      <c r="X1221" s="4"/>
      <c r="AB1221" s="4"/>
      <c r="AL1221" s="81"/>
      <c r="AM1221" s="81"/>
    </row>
    <row r="1222" spans="1:39">
      <c r="A1222" s="76"/>
      <c r="C1222" s="77"/>
      <c r="M1222" s="80"/>
      <c r="T1222" s="4"/>
      <c r="V1222" s="4"/>
      <c r="W1222" s="4"/>
      <c r="X1222" s="4"/>
      <c r="AB1222" s="4"/>
      <c r="AL1222" s="81"/>
      <c r="AM1222" s="81"/>
    </row>
    <row r="1223" spans="1:39">
      <c r="A1223" s="76"/>
      <c r="C1223" s="77"/>
      <c r="M1223" s="80"/>
      <c r="T1223" s="4"/>
      <c r="V1223" s="4"/>
      <c r="W1223" s="4"/>
      <c r="X1223" s="4"/>
      <c r="AB1223" s="4"/>
      <c r="AL1223" s="81"/>
      <c r="AM1223" s="81"/>
    </row>
    <row r="1224" spans="1:39">
      <c r="A1224" s="76"/>
      <c r="C1224" s="77"/>
      <c r="M1224" s="80"/>
      <c r="T1224" s="4"/>
      <c r="V1224" s="4"/>
      <c r="W1224" s="4"/>
      <c r="X1224" s="4"/>
      <c r="AB1224" s="4"/>
      <c r="AL1224" s="81"/>
      <c r="AM1224" s="81"/>
    </row>
    <row r="1225" spans="1:39">
      <c r="A1225" s="76"/>
      <c r="C1225" s="77"/>
      <c r="M1225" s="80"/>
      <c r="T1225" s="4"/>
      <c r="V1225" s="4"/>
      <c r="W1225" s="4"/>
      <c r="X1225" s="4"/>
      <c r="AB1225" s="4"/>
      <c r="AL1225" s="81"/>
      <c r="AM1225" s="81"/>
    </row>
    <row r="1226" spans="1:39">
      <c r="A1226" s="76"/>
      <c r="C1226" s="77"/>
      <c r="M1226" s="80"/>
      <c r="T1226" s="4"/>
      <c r="V1226" s="4"/>
      <c r="W1226" s="4"/>
      <c r="X1226" s="4"/>
      <c r="AB1226" s="4"/>
      <c r="AL1226" s="81"/>
      <c r="AM1226" s="81"/>
    </row>
    <row r="1227" spans="1:39">
      <c r="A1227" s="76"/>
      <c r="C1227" s="77"/>
      <c r="M1227" s="80"/>
      <c r="T1227" s="4"/>
      <c r="V1227" s="4"/>
      <c r="W1227" s="4"/>
      <c r="X1227" s="4"/>
      <c r="AB1227" s="4"/>
      <c r="AL1227" s="81"/>
      <c r="AM1227" s="81"/>
    </row>
    <row r="1228" spans="1:39">
      <c r="A1228" s="76"/>
      <c r="C1228" s="77"/>
      <c r="M1228" s="80"/>
      <c r="T1228" s="4"/>
      <c r="V1228" s="4"/>
      <c r="W1228" s="4"/>
      <c r="X1228" s="4"/>
      <c r="AB1228" s="4"/>
      <c r="AL1228" s="81"/>
      <c r="AM1228" s="81"/>
    </row>
    <row r="1229" spans="1:39">
      <c r="A1229" s="76"/>
      <c r="C1229" s="77"/>
      <c r="M1229" s="80"/>
      <c r="T1229" s="4"/>
      <c r="V1229" s="4"/>
      <c r="W1229" s="4"/>
      <c r="X1229" s="4"/>
      <c r="AB1229" s="4"/>
      <c r="AL1229" s="81"/>
      <c r="AM1229" s="81"/>
    </row>
    <row r="1230" spans="1:39">
      <c r="A1230" s="76"/>
      <c r="C1230" s="77"/>
      <c r="M1230" s="80"/>
      <c r="T1230" s="4"/>
      <c r="V1230" s="4"/>
      <c r="W1230" s="4"/>
      <c r="X1230" s="4"/>
      <c r="AB1230" s="4"/>
      <c r="AL1230" s="81"/>
      <c r="AM1230" s="81"/>
    </row>
    <row r="1231" spans="1:39">
      <c r="A1231" s="76"/>
      <c r="C1231" s="77"/>
      <c r="M1231" s="80"/>
      <c r="T1231" s="4"/>
      <c r="V1231" s="4"/>
      <c r="W1231" s="4"/>
      <c r="X1231" s="4"/>
      <c r="AB1231" s="4"/>
      <c r="AL1231" s="81"/>
      <c r="AM1231" s="81"/>
    </row>
    <row r="1232" spans="1:39">
      <c r="A1232" s="76"/>
      <c r="C1232" s="77"/>
      <c r="M1232" s="80"/>
      <c r="T1232" s="4"/>
      <c r="V1232" s="4"/>
      <c r="W1232" s="4"/>
      <c r="X1232" s="4"/>
      <c r="AB1232" s="4"/>
      <c r="AL1232" s="81"/>
      <c r="AM1232" s="81"/>
    </row>
    <row r="1233" spans="1:39">
      <c r="A1233" s="76"/>
      <c r="C1233" s="77"/>
      <c r="M1233" s="80"/>
      <c r="T1233" s="4"/>
      <c r="V1233" s="4"/>
      <c r="W1233" s="4"/>
      <c r="X1233" s="4"/>
      <c r="AB1233" s="4"/>
      <c r="AL1233" s="81"/>
      <c r="AM1233" s="81"/>
    </row>
    <row r="1234" spans="1:39">
      <c r="A1234" s="76"/>
      <c r="C1234" s="77"/>
      <c r="M1234" s="80"/>
      <c r="T1234" s="4"/>
      <c r="V1234" s="4"/>
      <c r="W1234" s="4"/>
      <c r="X1234" s="4"/>
      <c r="AB1234" s="4"/>
      <c r="AL1234" s="81"/>
      <c r="AM1234" s="81"/>
    </row>
    <row r="1235" spans="1:39">
      <c r="A1235" s="76"/>
      <c r="C1235" s="77"/>
      <c r="M1235" s="80"/>
      <c r="T1235" s="4"/>
      <c r="V1235" s="4"/>
      <c r="W1235" s="4"/>
      <c r="X1235" s="4"/>
      <c r="AB1235" s="4"/>
      <c r="AL1235" s="81"/>
      <c r="AM1235" s="81"/>
    </row>
    <row r="1236" spans="1:39">
      <c r="A1236" s="76"/>
      <c r="C1236" s="77"/>
      <c r="M1236" s="80"/>
      <c r="T1236" s="4"/>
      <c r="V1236" s="4"/>
      <c r="W1236" s="4"/>
      <c r="X1236" s="4"/>
      <c r="AB1236" s="4"/>
      <c r="AL1236" s="81"/>
      <c r="AM1236" s="81"/>
    </row>
    <row r="1237" spans="1:39">
      <c r="A1237" s="76"/>
      <c r="C1237" s="77"/>
      <c r="M1237" s="80"/>
      <c r="T1237" s="4"/>
      <c r="V1237" s="4"/>
      <c r="W1237" s="4"/>
      <c r="X1237" s="4"/>
      <c r="AB1237" s="4"/>
      <c r="AL1237" s="81"/>
      <c r="AM1237" s="81"/>
    </row>
    <row r="1238" spans="1:39">
      <c r="A1238" s="76"/>
      <c r="C1238" s="77"/>
      <c r="M1238" s="80"/>
      <c r="T1238" s="4"/>
      <c r="V1238" s="4"/>
      <c r="W1238" s="4"/>
      <c r="X1238" s="4"/>
      <c r="AB1238" s="4"/>
      <c r="AL1238" s="81"/>
      <c r="AM1238" s="81"/>
    </row>
    <row r="1239" spans="1:39">
      <c r="A1239" s="76"/>
      <c r="C1239" s="77"/>
      <c r="M1239" s="80"/>
      <c r="T1239" s="4"/>
      <c r="V1239" s="4"/>
      <c r="W1239" s="4"/>
      <c r="X1239" s="4"/>
      <c r="AB1239" s="4"/>
      <c r="AL1239" s="81"/>
      <c r="AM1239" s="81"/>
    </row>
    <row r="1240" spans="1:39">
      <c r="A1240" s="76"/>
      <c r="C1240" s="77"/>
      <c r="M1240" s="80"/>
      <c r="T1240" s="4"/>
      <c r="V1240" s="4"/>
      <c r="W1240" s="4"/>
      <c r="X1240" s="4"/>
      <c r="AB1240" s="4"/>
      <c r="AL1240" s="81"/>
      <c r="AM1240" s="81"/>
    </row>
    <row r="1241" spans="1:39">
      <c r="A1241" s="76"/>
      <c r="C1241" s="77"/>
      <c r="M1241" s="80"/>
      <c r="T1241" s="4"/>
      <c r="V1241" s="4"/>
      <c r="W1241" s="4"/>
      <c r="X1241" s="4"/>
      <c r="AB1241" s="4"/>
      <c r="AL1241" s="81"/>
      <c r="AM1241" s="81"/>
    </row>
    <row r="1242" spans="1:39">
      <c r="A1242" s="76"/>
      <c r="C1242" s="77"/>
      <c r="M1242" s="80"/>
      <c r="T1242" s="4"/>
      <c r="V1242" s="4"/>
      <c r="W1242" s="4"/>
      <c r="X1242" s="4"/>
      <c r="AB1242" s="4"/>
      <c r="AL1242" s="81"/>
      <c r="AM1242" s="81"/>
    </row>
    <row r="1243" spans="1:39">
      <c r="A1243" s="76"/>
      <c r="C1243" s="77"/>
      <c r="M1243" s="80"/>
      <c r="T1243" s="4"/>
      <c r="V1243" s="4"/>
      <c r="W1243" s="4"/>
      <c r="X1243" s="4"/>
      <c r="AB1243" s="4"/>
      <c r="AL1243" s="81"/>
      <c r="AM1243" s="81"/>
    </row>
    <row r="1244" spans="1:39">
      <c r="A1244" s="76"/>
      <c r="C1244" s="77"/>
      <c r="M1244" s="80"/>
      <c r="T1244" s="4"/>
      <c r="V1244" s="4"/>
      <c r="W1244" s="4"/>
      <c r="X1244" s="4"/>
      <c r="AB1244" s="4"/>
      <c r="AL1244" s="81"/>
      <c r="AM1244" s="81"/>
    </row>
    <row r="1245" spans="1:39">
      <c r="A1245" s="76"/>
      <c r="C1245" s="77"/>
      <c r="M1245" s="80"/>
      <c r="T1245" s="4"/>
      <c r="V1245" s="4"/>
      <c r="W1245" s="4"/>
      <c r="X1245" s="4"/>
      <c r="AB1245" s="4"/>
      <c r="AL1245" s="81"/>
      <c r="AM1245" s="81"/>
    </row>
    <row r="1246" spans="1:39">
      <c r="A1246" s="76"/>
      <c r="C1246" s="77"/>
      <c r="M1246" s="80"/>
      <c r="T1246" s="4"/>
      <c r="V1246" s="4"/>
      <c r="W1246" s="4"/>
      <c r="X1246" s="4"/>
      <c r="AB1246" s="4"/>
      <c r="AL1246" s="81"/>
      <c r="AM1246" s="81"/>
    </row>
    <row r="1247" spans="1:39">
      <c r="A1247" s="76"/>
      <c r="C1247" s="77"/>
      <c r="M1247" s="80"/>
      <c r="T1247" s="4"/>
      <c r="V1247" s="4"/>
      <c r="W1247" s="4"/>
      <c r="X1247" s="4"/>
      <c r="AB1247" s="4"/>
      <c r="AL1247" s="81"/>
      <c r="AM1247" s="81"/>
    </row>
    <row r="1248" spans="1:39">
      <c r="A1248" s="76"/>
      <c r="C1248" s="77"/>
      <c r="M1248" s="80"/>
      <c r="T1248" s="4"/>
      <c r="V1248" s="4"/>
      <c r="W1248" s="4"/>
      <c r="X1248" s="4"/>
      <c r="AB1248" s="4"/>
      <c r="AL1248" s="81"/>
      <c r="AM1248" s="81"/>
    </row>
    <row r="1249" spans="1:39">
      <c r="A1249" s="76"/>
      <c r="C1249" s="77"/>
      <c r="M1249" s="80"/>
      <c r="T1249" s="4"/>
      <c r="V1249" s="4"/>
      <c r="W1249" s="4"/>
      <c r="X1249" s="4"/>
      <c r="AB1249" s="4"/>
      <c r="AL1249" s="81"/>
      <c r="AM1249" s="81"/>
    </row>
    <row r="1250" spans="1:39">
      <c r="A1250" s="76"/>
      <c r="C1250" s="77"/>
      <c r="M1250" s="80"/>
      <c r="T1250" s="4"/>
      <c r="V1250" s="4"/>
      <c r="W1250" s="4"/>
      <c r="X1250" s="4"/>
      <c r="AB1250" s="4"/>
      <c r="AL1250" s="81"/>
      <c r="AM1250" s="81"/>
    </row>
    <row r="1251" spans="1:39">
      <c r="A1251" s="76"/>
      <c r="C1251" s="77"/>
      <c r="M1251" s="80"/>
      <c r="T1251" s="4"/>
      <c r="V1251" s="4"/>
      <c r="W1251" s="4"/>
      <c r="X1251" s="4"/>
      <c r="AB1251" s="4"/>
      <c r="AL1251" s="81"/>
      <c r="AM1251" s="81"/>
    </row>
    <row r="1252" spans="1:39">
      <c r="A1252" s="76"/>
      <c r="C1252" s="77"/>
      <c r="M1252" s="80"/>
      <c r="T1252" s="4"/>
      <c r="V1252" s="4"/>
      <c r="W1252" s="4"/>
      <c r="X1252" s="4"/>
      <c r="AB1252" s="4"/>
      <c r="AL1252" s="81"/>
      <c r="AM1252" s="81"/>
    </row>
    <row r="1253" spans="1:39">
      <c r="A1253" s="76"/>
      <c r="C1253" s="77"/>
      <c r="M1253" s="80"/>
      <c r="T1253" s="4"/>
      <c r="V1253" s="4"/>
      <c r="W1253" s="4"/>
      <c r="X1253" s="4"/>
      <c r="AB1253" s="4"/>
      <c r="AL1253" s="81"/>
      <c r="AM1253" s="81"/>
    </row>
    <row r="1254" spans="1:39">
      <c r="A1254" s="76"/>
      <c r="C1254" s="77"/>
      <c r="M1254" s="80"/>
      <c r="T1254" s="4"/>
      <c r="V1254" s="4"/>
      <c r="W1254" s="4"/>
      <c r="X1254" s="4"/>
      <c r="AB1254" s="4"/>
      <c r="AL1254" s="81"/>
      <c r="AM1254" s="81"/>
    </row>
    <row r="1255" spans="1:39">
      <c r="A1255" s="76"/>
      <c r="C1255" s="77"/>
      <c r="M1255" s="80"/>
      <c r="T1255" s="4"/>
      <c r="V1255" s="4"/>
      <c r="W1255" s="4"/>
      <c r="X1255" s="4"/>
      <c r="AB1255" s="4"/>
      <c r="AL1255" s="81"/>
      <c r="AM1255" s="81"/>
    </row>
    <row r="1256" spans="1:39">
      <c r="A1256" s="76"/>
      <c r="C1256" s="77"/>
      <c r="M1256" s="80"/>
      <c r="T1256" s="4"/>
      <c r="V1256" s="4"/>
      <c r="W1256" s="4"/>
      <c r="X1256" s="4"/>
      <c r="AB1256" s="4"/>
      <c r="AL1256" s="81"/>
      <c r="AM1256" s="81"/>
    </row>
    <row r="1257" spans="1:39">
      <c r="A1257" s="76"/>
      <c r="C1257" s="77"/>
      <c r="M1257" s="80"/>
      <c r="T1257" s="4"/>
      <c r="V1257" s="4"/>
      <c r="W1257" s="4"/>
      <c r="X1257" s="4"/>
      <c r="AB1257" s="4"/>
      <c r="AL1257" s="81"/>
      <c r="AM1257" s="81"/>
    </row>
    <row r="1258" spans="1:39">
      <c r="A1258" s="76"/>
      <c r="C1258" s="77"/>
      <c r="M1258" s="80"/>
      <c r="T1258" s="4"/>
      <c r="V1258" s="4"/>
      <c r="W1258" s="4"/>
      <c r="X1258" s="4"/>
      <c r="AB1258" s="4"/>
      <c r="AL1258" s="81"/>
      <c r="AM1258" s="81"/>
    </row>
    <row r="1259" spans="1:39">
      <c r="A1259" s="76"/>
      <c r="C1259" s="77"/>
      <c r="M1259" s="80"/>
      <c r="T1259" s="4"/>
      <c r="V1259" s="4"/>
      <c r="W1259" s="4"/>
      <c r="X1259" s="4"/>
      <c r="AB1259" s="4"/>
      <c r="AL1259" s="81"/>
      <c r="AM1259" s="81"/>
    </row>
    <row r="1260" spans="1:39">
      <c r="A1260" s="76"/>
      <c r="C1260" s="77"/>
      <c r="M1260" s="80"/>
      <c r="T1260" s="4"/>
      <c r="V1260" s="4"/>
      <c r="W1260" s="4"/>
      <c r="X1260" s="4"/>
      <c r="AB1260" s="4"/>
      <c r="AL1260" s="81"/>
      <c r="AM1260" s="81"/>
    </row>
    <row r="1261" spans="1:39">
      <c r="A1261" s="76"/>
      <c r="C1261" s="77"/>
      <c r="M1261" s="80"/>
      <c r="T1261" s="4"/>
      <c r="V1261" s="4"/>
      <c r="W1261" s="4"/>
      <c r="X1261" s="4"/>
      <c r="AB1261" s="4"/>
      <c r="AL1261" s="81"/>
      <c r="AM1261" s="81"/>
    </row>
    <row r="1262" spans="1:39">
      <c r="A1262" s="76"/>
      <c r="C1262" s="77"/>
      <c r="M1262" s="80"/>
      <c r="T1262" s="4"/>
      <c r="V1262" s="4"/>
      <c r="W1262" s="4"/>
      <c r="X1262" s="4"/>
      <c r="AB1262" s="4"/>
      <c r="AL1262" s="81"/>
      <c r="AM1262" s="81"/>
    </row>
    <row r="1263" spans="1:39">
      <c r="A1263" s="76"/>
      <c r="C1263" s="77"/>
      <c r="M1263" s="80"/>
      <c r="T1263" s="4"/>
      <c r="V1263" s="4"/>
      <c r="W1263" s="4"/>
      <c r="X1263" s="4"/>
      <c r="AB1263" s="4"/>
      <c r="AL1263" s="81"/>
      <c r="AM1263" s="81"/>
    </row>
    <row r="1264" spans="1:39">
      <c r="A1264" s="76"/>
      <c r="C1264" s="77"/>
      <c r="M1264" s="80"/>
      <c r="T1264" s="4"/>
      <c r="V1264" s="4"/>
      <c r="W1264" s="4"/>
      <c r="X1264" s="4"/>
      <c r="AB1264" s="4"/>
      <c r="AL1264" s="81"/>
      <c r="AM1264" s="81"/>
    </row>
    <row r="1265" spans="1:39">
      <c r="A1265" s="76"/>
      <c r="C1265" s="77"/>
      <c r="M1265" s="80"/>
      <c r="T1265" s="4"/>
      <c r="V1265" s="4"/>
      <c r="W1265" s="4"/>
      <c r="X1265" s="4"/>
      <c r="AB1265" s="4"/>
      <c r="AL1265" s="81"/>
      <c r="AM1265" s="81"/>
    </row>
    <row r="1266" spans="1:39">
      <c r="A1266" s="76"/>
      <c r="C1266" s="77"/>
      <c r="M1266" s="80"/>
      <c r="T1266" s="4"/>
      <c r="V1266" s="4"/>
      <c r="W1266" s="4"/>
      <c r="X1266" s="4"/>
      <c r="AB1266" s="4"/>
      <c r="AL1266" s="81"/>
      <c r="AM1266" s="81"/>
    </row>
    <row r="1267" spans="1:39">
      <c r="A1267" s="76"/>
      <c r="C1267" s="77"/>
      <c r="M1267" s="80"/>
      <c r="T1267" s="4"/>
      <c r="V1267" s="4"/>
      <c r="W1267" s="4"/>
      <c r="X1267" s="4"/>
      <c r="AB1267" s="4"/>
      <c r="AL1267" s="81"/>
      <c r="AM1267" s="81"/>
    </row>
    <row r="1268" spans="1:39">
      <c r="A1268" s="76"/>
      <c r="C1268" s="77"/>
      <c r="M1268" s="80"/>
      <c r="T1268" s="4"/>
      <c r="V1268" s="4"/>
      <c r="W1268" s="4"/>
      <c r="X1268" s="4"/>
      <c r="AB1268" s="4"/>
      <c r="AL1268" s="81"/>
      <c r="AM1268" s="81"/>
    </row>
    <row r="1269" spans="1:39">
      <c r="A1269" s="76"/>
      <c r="C1269" s="77"/>
      <c r="M1269" s="80"/>
      <c r="T1269" s="4"/>
      <c r="V1269" s="4"/>
      <c r="W1269" s="4"/>
      <c r="X1269" s="4"/>
      <c r="AB1269" s="4"/>
      <c r="AL1269" s="81"/>
      <c r="AM1269" s="81"/>
    </row>
    <row r="1270" spans="1:39">
      <c r="A1270" s="76"/>
      <c r="C1270" s="77"/>
      <c r="M1270" s="80"/>
      <c r="T1270" s="4"/>
      <c r="V1270" s="4"/>
      <c r="W1270" s="4"/>
      <c r="X1270" s="4"/>
      <c r="AB1270" s="4"/>
      <c r="AL1270" s="81"/>
      <c r="AM1270" s="81"/>
    </row>
    <row r="1271" spans="1:39">
      <c r="A1271" s="76"/>
      <c r="C1271" s="77"/>
      <c r="M1271" s="80"/>
      <c r="T1271" s="4"/>
      <c r="V1271" s="4"/>
      <c r="W1271" s="4"/>
      <c r="X1271" s="4"/>
      <c r="AB1271" s="4"/>
      <c r="AL1271" s="81"/>
      <c r="AM1271" s="81"/>
    </row>
    <row r="1272" spans="1:39">
      <c r="A1272" s="76"/>
      <c r="C1272" s="77"/>
      <c r="M1272" s="80"/>
      <c r="T1272" s="4"/>
      <c r="V1272" s="4"/>
      <c r="W1272" s="4"/>
      <c r="X1272" s="4"/>
      <c r="AB1272" s="4"/>
      <c r="AL1272" s="81"/>
      <c r="AM1272" s="81"/>
    </row>
    <row r="1273" spans="1:39">
      <c r="A1273" s="76"/>
      <c r="C1273" s="77"/>
      <c r="M1273" s="80"/>
      <c r="T1273" s="4"/>
      <c r="V1273" s="4"/>
      <c r="W1273" s="4"/>
      <c r="X1273" s="4"/>
      <c r="AB1273" s="4"/>
      <c r="AL1273" s="81"/>
      <c r="AM1273" s="81"/>
    </row>
    <row r="1274" spans="1:39">
      <c r="A1274" s="76"/>
      <c r="C1274" s="77"/>
      <c r="M1274" s="80"/>
      <c r="T1274" s="4"/>
      <c r="V1274" s="4"/>
      <c r="W1274" s="4"/>
      <c r="X1274" s="4"/>
      <c r="AB1274" s="4"/>
      <c r="AL1274" s="81"/>
      <c r="AM1274" s="81"/>
    </row>
    <row r="1275" spans="1:39">
      <c r="A1275" s="76"/>
      <c r="C1275" s="77"/>
      <c r="M1275" s="80"/>
      <c r="T1275" s="4"/>
      <c r="V1275" s="4"/>
      <c r="W1275" s="4"/>
      <c r="X1275" s="4"/>
      <c r="AB1275" s="4"/>
      <c r="AL1275" s="81"/>
      <c r="AM1275" s="81"/>
    </row>
    <row r="1276" spans="1:39">
      <c r="A1276" s="76"/>
      <c r="C1276" s="77"/>
      <c r="M1276" s="80"/>
      <c r="T1276" s="4"/>
      <c r="V1276" s="4"/>
      <c r="W1276" s="4"/>
      <c r="X1276" s="4"/>
      <c r="AB1276" s="4"/>
      <c r="AL1276" s="81"/>
      <c r="AM1276" s="81"/>
    </row>
    <row r="1277" spans="1:39">
      <c r="A1277" s="76"/>
      <c r="C1277" s="77"/>
      <c r="M1277" s="80"/>
      <c r="T1277" s="4"/>
      <c r="V1277" s="4"/>
      <c r="W1277" s="4"/>
      <c r="X1277" s="4"/>
      <c r="AB1277" s="4"/>
      <c r="AL1277" s="81"/>
      <c r="AM1277" s="81"/>
    </row>
    <row r="1278" spans="1:39">
      <c r="A1278" s="76"/>
      <c r="C1278" s="77"/>
      <c r="M1278" s="80"/>
      <c r="T1278" s="4"/>
      <c r="V1278" s="4"/>
      <c r="W1278" s="4"/>
      <c r="X1278" s="4"/>
      <c r="AB1278" s="4"/>
      <c r="AL1278" s="81"/>
      <c r="AM1278" s="81"/>
    </row>
    <row r="1279" spans="1:39">
      <c r="A1279" s="76"/>
      <c r="C1279" s="77"/>
      <c r="M1279" s="80"/>
      <c r="T1279" s="4"/>
      <c r="V1279" s="4"/>
      <c r="W1279" s="4"/>
      <c r="X1279" s="4"/>
      <c r="AB1279" s="4"/>
      <c r="AL1279" s="81"/>
      <c r="AM1279" s="81"/>
    </row>
    <row r="1280" spans="1:39">
      <c r="A1280" s="76"/>
      <c r="C1280" s="77"/>
      <c r="M1280" s="80"/>
      <c r="T1280" s="4"/>
      <c r="V1280" s="4"/>
      <c r="W1280" s="4"/>
      <c r="X1280" s="4"/>
      <c r="AB1280" s="4"/>
      <c r="AL1280" s="81"/>
      <c r="AM1280" s="81"/>
    </row>
    <row r="1281" spans="1:39">
      <c r="A1281" s="76"/>
      <c r="C1281" s="77"/>
      <c r="M1281" s="80"/>
      <c r="T1281" s="4"/>
      <c r="V1281" s="4"/>
      <c r="W1281" s="4"/>
      <c r="X1281" s="4"/>
      <c r="AB1281" s="4"/>
      <c r="AL1281" s="81"/>
      <c r="AM1281" s="81"/>
    </row>
    <row r="1282" spans="1:39">
      <c r="A1282" s="76"/>
      <c r="C1282" s="77"/>
      <c r="M1282" s="80"/>
      <c r="T1282" s="4"/>
      <c r="V1282" s="4"/>
      <c r="W1282" s="4"/>
      <c r="X1282" s="4"/>
      <c r="AB1282" s="4"/>
      <c r="AL1282" s="81"/>
      <c r="AM1282" s="81"/>
    </row>
    <row r="1283" spans="1:39">
      <c r="A1283" s="76"/>
      <c r="C1283" s="77"/>
      <c r="M1283" s="80"/>
      <c r="T1283" s="4"/>
      <c r="V1283" s="4"/>
      <c r="W1283" s="4"/>
      <c r="X1283" s="4"/>
      <c r="AB1283" s="4"/>
      <c r="AL1283" s="81"/>
      <c r="AM1283" s="81"/>
    </row>
    <row r="1284" spans="1:39">
      <c r="A1284" s="76"/>
      <c r="C1284" s="77"/>
      <c r="M1284" s="80"/>
      <c r="T1284" s="4"/>
      <c r="V1284" s="4"/>
      <c r="W1284" s="4"/>
      <c r="X1284" s="4"/>
      <c r="AB1284" s="4"/>
      <c r="AL1284" s="81"/>
      <c r="AM1284" s="81"/>
    </row>
    <row r="1285" spans="1:39">
      <c r="A1285" s="76"/>
      <c r="C1285" s="77"/>
      <c r="M1285" s="80"/>
      <c r="T1285" s="4"/>
      <c r="V1285" s="4"/>
      <c r="W1285" s="4"/>
      <c r="X1285" s="4"/>
      <c r="AB1285" s="4"/>
      <c r="AL1285" s="81"/>
      <c r="AM1285" s="81"/>
    </row>
    <row r="1286" spans="1:39">
      <c r="A1286" s="76"/>
      <c r="C1286" s="77"/>
      <c r="M1286" s="80"/>
      <c r="T1286" s="4"/>
      <c r="V1286" s="4"/>
      <c r="W1286" s="4"/>
      <c r="X1286" s="4"/>
      <c r="AB1286" s="4"/>
      <c r="AL1286" s="81"/>
      <c r="AM1286" s="81"/>
    </row>
    <row r="1287" spans="1:39">
      <c r="A1287" s="76"/>
      <c r="C1287" s="77"/>
      <c r="M1287" s="80"/>
      <c r="T1287" s="4"/>
      <c r="V1287" s="4"/>
      <c r="W1287" s="4"/>
      <c r="X1287" s="4"/>
      <c r="AB1287" s="4"/>
      <c r="AL1287" s="81"/>
      <c r="AM1287" s="81"/>
    </row>
    <row r="1288" spans="1:39">
      <c r="A1288" s="76"/>
      <c r="C1288" s="77"/>
      <c r="M1288" s="80"/>
      <c r="T1288" s="4"/>
      <c r="V1288" s="4"/>
      <c r="W1288" s="4"/>
      <c r="X1288" s="4"/>
      <c r="AB1288" s="4"/>
      <c r="AL1288" s="81"/>
      <c r="AM1288" s="81"/>
    </row>
    <row r="1289" spans="1:39">
      <c r="A1289" s="76"/>
      <c r="C1289" s="77"/>
      <c r="M1289" s="80"/>
      <c r="T1289" s="4"/>
      <c r="V1289" s="4"/>
      <c r="W1289" s="4"/>
      <c r="X1289" s="4"/>
      <c r="AB1289" s="4"/>
      <c r="AL1289" s="81"/>
      <c r="AM1289" s="81"/>
    </row>
    <row r="1290" spans="1:39">
      <c r="A1290" s="76"/>
      <c r="C1290" s="77"/>
      <c r="M1290" s="80"/>
      <c r="T1290" s="4"/>
      <c r="V1290" s="4"/>
      <c r="W1290" s="4"/>
      <c r="X1290" s="4"/>
      <c r="AB1290" s="4"/>
      <c r="AL1290" s="81"/>
      <c r="AM1290" s="81"/>
    </row>
    <row r="1291" spans="1:39">
      <c r="A1291" s="76"/>
      <c r="C1291" s="77"/>
      <c r="M1291" s="80"/>
      <c r="T1291" s="4"/>
      <c r="V1291" s="4"/>
      <c r="W1291" s="4"/>
      <c r="X1291" s="4"/>
      <c r="AB1291" s="4"/>
      <c r="AL1291" s="81"/>
      <c r="AM1291" s="81"/>
    </row>
    <row r="1292" spans="1:39">
      <c r="A1292" s="76"/>
      <c r="C1292" s="77"/>
      <c r="M1292" s="80"/>
      <c r="T1292" s="4"/>
      <c r="V1292" s="4"/>
      <c r="W1292" s="4"/>
      <c r="X1292" s="4"/>
      <c r="AB1292" s="4"/>
      <c r="AL1292" s="81"/>
      <c r="AM1292" s="81"/>
    </row>
    <row r="1293" spans="1:39">
      <c r="A1293" s="76"/>
      <c r="C1293" s="77"/>
      <c r="M1293" s="80"/>
      <c r="T1293" s="4"/>
      <c r="V1293" s="4"/>
      <c r="W1293" s="4"/>
      <c r="X1293" s="4"/>
      <c r="AB1293" s="4"/>
      <c r="AL1293" s="81"/>
      <c r="AM1293" s="81"/>
    </row>
    <row r="1294" spans="1:39">
      <c r="A1294" s="76"/>
      <c r="C1294" s="77"/>
      <c r="M1294" s="80"/>
      <c r="T1294" s="4"/>
      <c r="V1294" s="4"/>
      <c r="W1294" s="4"/>
      <c r="X1294" s="4"/>
      <c r="AB1294" s="4"/>
      <c r="AL1294" s="81"/>
      <c r="AM1294" s="81"/>
    </row>
    <row r="1295" spans="1:39">
      <c r="A1295" s="76"/>
      <c r="C1295" s="77"/>
      <c r="M1295" s="80"/>
      <c r="T1295" s="4"/>
      <c r="V1295" s="4"/>
      <c r="W1295" s="4"/>
      <c r="X1295" s="4"/>
      <c r="AB1295" s="4"/>
      <c r="AL1295" s="81"/>
      <c r="AM1295" s="81"/>
    </row>
    <row r="1296" spans="1:39">
      <c r="A1296" s="76"/>
      <c r="C1296" s="77"/>
      <c r="M1296" s="80"/>
      <c r="T1296" s="4"/>
      <c r="V1296" s="4"/>
      <c r="W1296" s="4"/>
      <c r="X1296" s="4"/>
      <c r="AB1296" s="4"/>
      <c r="AL1296" s="81"/>
      <c r="AM1296" s="81"/>
    </row>
    <row r="1297" spans="1:39">
      <c r="A1297" s="76"/>
      <c r="C1297" s="77"/>
      <c r="M1297" s="80"/>
      <c r="T1297" s="4"/>
      <c r="V1297" s="4"/>
      <c r="W1297" s="4"/>
      <c r="X1297" s="4"/>
      <c r="AB1297" s="4"/>
      <c r="AL1297" s="81"/>
      <c r="AM1297" s="81"/>
    </row>
    <row r="1298" spans="1:39">
      <c r="A1298" s="76"/>
      <c r="C1298" s="77"/>
      <c r="M1298" s="80"/>
      <c r="T1298" s="4"/>
      <c r="V1298" s="4"/>
      <c r="W1298" s="4"/>
      <c r="X1298" s="4"/>
      <c r="AB1298" s="4"/>
      <c r="AL1298" s="81"/>
      <c r="AM1298" s="81"/>
    </row>
    <row r="1299" spans="1:39">
      <c r="A1299" s="76"/>
      <c r="C1299" s="77"/>
      <c r="M1299" s="80"/>
      <c r="T1299" s="4"/>
      <c r="V1299" s="4"/>
      <c r="W1299" s="4"/>
      <c r="X1299" s="4"/>
      <c r="AB1299" s="4"/>
      <c r="AL1299" s="81"/>
      <c r="AM1299" s="81"/>
    </row>
    <row r="1300" spans="1:39">
      <c r="A1300" s="76"/>
      <c r="C1300" s="77"/>
      <c r="M1300" s="80"/>
      <c r="T1300" s="4"/>
      <c r="V1300" s="4"/>
      <c r="W1300" s="4"/>
      <c r="X1300" s="4"/>
      <c r="AB1300" s="4"/>
      <c r="AL1300" s="81"/>
      <c r="AM1300" s="81"/>
    </row>
    <row r="1301" spans="1:39">
      <c r="A1301" s="76"/>
      <c r="C1301" s="77"/>
      <c r="M1301" s="80"/>
      <c r="T1301" s="4"/>
      <c r="V1301" s="4"/>
      <c r="W1301" s="4"/>
      <c r="X1301" s="4"/>
      <c r="AB1301" s="4"/>
      <c r="AL1301" s="81"/>
      <c r="AM1301" s="81"/>
    </row>
    <row r="1302" spans="1:39">
      <c r="A1302" s="76"/>
      <c r="C1302" s="77"/>
      <c r="M1302" s="80"/>
      <c r="T1302" s="4"/>
      <c r="V1302" s="4"/>
      <c r="W1302" s="4"/>
      <c r="X1302" s="4"/>
      <c r="AB1302" s="4"/>
      <c r="AL1302" s="81"/>
      <c r="AM1302" s="81"/>
    </row>
    <row r="1303" spans="1:39">
      <c r="A1303" s="76"/>
      <c r="C1303" s="77"/>
      <c r="M1303" s="80"/>
      <c r="T1303" s="4"/>
      <c r="V1303" s="4"/>
      <c r="W1303" s="4"/>
      <c r="X1303" s="4"/>
      <c r="AB1303" s="4"/>
      <c r="AL1303" s="81"/>
      <c r="AM1303" s="81"/>
    </row>
    <row r="1304" spans="1:39">
      <c r="A1304" s="76"/>
      <c r="C1304" s="77"/>
      <c r="M1304" s="80"/>
      <c r="T1304" s="4"/>
      <c r="V1304" s="4"/>
      <c r="W1304" s="4"/>
      <c r="X1304" s="4"/>
      <c r="AB1304" s="4"/>
      <c r="AL1304" s="81"/>
      <c r="AM1304" s="81"/>
    </row>
    <row r="1305" spans="1:39">
      <c r="A1305" s="76"/>
      <c r="C1305" s="77"/>
      <c r="M1305" s="80"/>
      <c r="T1305" s="4"/>
      <c r="V1305" s="4"/>
      <c r="W1305" s="4"/>
      <c r="X1305" s="4"/>
      <c r="AB1305" s="4"/>
      <c r="AL1305" s="81"/>
      <c r="AM1305" s="81"/>
    </row>
    <row r="1306" spans="1:39">
      <c r="A1306" s="76"/>
      <c r="C1306" s="77"/>
      <c r="M1306" s="80"/>
      <c r="T1306" s="4"/>
      <c r="V1306" s="4"/>
      <c r="W1306" s="4"/>
      <c r="X1306" s="4"/>
      <c r="AB1306" s="4"/>
      <c r="AL1306" s="81"/>
      <c r="AM1306" s="81"/>
    </row>
    <row r="1307" spans="1:39">
      <c r="A1307" s="76"/>
      <c r="C1307" s="77"/>
      <c r="M1307" s="80"/>
      <c r="T1307" s="4"/>
      <c r="V1307" s="4"/>
      <c r="W1307" s="4"/>
      <c r="X1307" s="4"/>
      <c r="AB1307" s="4"/>
      <c r="AL1307" s="81"/>
      <c r="AM1307" s="81"/>
    </row>
    <row r="1308" spans="1:39">
      <c r="A1308" s="76"/>
      <c r="C1308" s="77"/>
      <c r="M1308" s="80"/>
      <c r="T1308" s="4"/>
      <c r="V1308" s="4"/>
      <c r="W1308" s="4"/>
      <c r="X1308" s="4"/>
      <c r="AB1308" s="4"/>
      <c r="AL1308" s="81"/>
      <c r="AM1308" s="81"/>
    </row>
    <row r="1309" spans="1:39">
      <c r="A1309" s="76"/>
      <c r="C1309" s="77"/>
      <c r="M1309" s="80"/>
      <c r="T1309" s="4"/>
      <c r="V1309" s="4"/>
      <c r="W1309" s="4"/>
      <c r="X1309" s="4"/>
      <c r="AB1309" s="4"/>
      <c r="AL1309" s="81"/>
      <c r="AM1309" s="81"/>
    </row>
    <row r="1310" spans="1:39">
      <c r="A1310" s="76"/>
      <c r="C1310" s="77"/>
      <c r="M1310" s="80"/>
      <c r="T1310" s="4"/>
      <c r="V1310" s="4"/>
      <c r="W1310" s="4"/>
      <c r="X1310" s="4"/>
      <c r="AB1310" s="4"/>
      <c r="AL1310" s="81"/>
      <c r="AM1310" s="81"/>
    </row>
    <row r="1311" spans="1:39">
      <c r="A1311" s="76"/>
      <c r="C1311" s="77"/>
      <c r="M1311" s="80"/>
      <c r="T1311" s="4"/>
      <c r="V1311" s="4"/>
      <c r="W1311" s="4"/>
      <c r="X1311" s="4"/>
      <c r="AB1311" s="4"/>
      <c r="AL1311" s="81"/>
      <c r="AM1311" s="81"/>
    </row>
    <row r="1312" spans="1:39">
      <c r="A1312" s="76"/>
      <c r="C1312" s="77"/>
      <c r="M1312" s="80"/>
      <c r="T1312" s="4"/>
      <c r="V1312" s="4"/>
      <c r="W1312" s="4"/>
      <c r="X1312" s="4"/>
      <c r="AB1312" s="4"/>
      <c r="AL1312" s="81"/>
      <c r="AM1312" s="81"/>
    </row>
    <row r="1313" spans="1:39">
      <c r="A1313" s="76"/>
      <c r="C1313" s="77"/>
      <c r="M1313" s="80"/>
      <c r="T1313" s="4"/>
      <c r="V1313" s="4"/>
      <c r="W1313" s="4"/>
      <c r="X1313" s="4"/>
      <c r="AB1313" s="4"/>
      <c r="AL1313" s="81"/>
      <c r="AM1313" s="81"/>
    </row>
    <row r="1314" spans="1:39">
      <c r="A1314" s="76"/>
      <c r="C1314" s="77"/>
      <c r="M1314" s="80"/>
      <c r="T1314" s="4"/>
      <c r="V1314" s="4"/>
      <c r="W1314" s="4"/>
      <c r="X1314" s="4"/>
      <c r="AB1314" s="4"/>
      <c r="AL1314" s="81"/>
      <c r="AM1314" s="81"/>
    </row>
    <row r="1315" spans="1:39">
      <c r="A1315" s="76"/>
      <c r="C1315" s="77"/>
      <c r="M1315" s="80"/>
      <c r="T1315" s="4"/>
      <c r="V1315" s="4"/>
      <c r="W1315" s="4"/>
      <c r="X1315" s="4"/>
      <c r="AB1315" s="4"/>
      <c r="AL1315" s="81"/>
      <c r="AM1315" s="81"/>
    </row>
    <row r="1316" spans="1:39">
      <c r="A1316" s="76"/>
      <c r="C1316" s="77"/>
      <c r="M1316" s="80"/>
      <c r="T1316" s="4"/>
      <c r="V1316" s="4"/>
      <c r="W1316" s="4"/>
      <c r="X1316" s="4"/>
      <c r="AB1316" s="4"/>
      <c r="AL1316" s="81"/>
      <c r="AM1316" s="81"/>
    </row>
    <row r="1317" spans="1:39">
      <c r="A1317" s="76"/>
      <c r="C1317" s="77"/>
      <c r="M1317" s="80"/>
      <c r="T1317" s="4"/>
      <c r="V1317" s="4"/>
      <c r="W1317" s="4"/>
      <c r="X1317" s="4"/>
      <c r="AB1317" s="4"/>
      <c r="AL1317" s="81"/>
      <c r="AM1317" s="81"/>
    </row>
    <row r="1318" spans="1:39">
      <c r="A1318" s="76"/>
      <c r="C1318" s="77"/>
      <c r="M1318" s="80"/>
      <c r="T1318" s="4"/>
      <c r="V1318" s="4"/>
      <c r="W1318" s="4"/>
      <c r="X1318" s="4"/>
      <c r="AB1318" s="4"/>
      <c r="AL1318" s="81"/>
      <c r="AM1318" s="81"/>
    </row>
    <row r="1319" spans="1:39">
      <c r="A1319" s="76"/>
      <c r="C1319" s="77"/>
      <c r="M1319" s="80"/>
      <c r="T1319" s="4"/>
      <c r="V1319" s="4"/>
      <c r="W1319" s="4"/>
      <c r="X1319" s="4"/>
      <c r="AB1319" s="4"/>
      <c r="AL1319" s="81"/>
      <c r="AM1319" s="81"/>
    </row>
    <row r="1320" spans="1:39">
      <c r="A1320" s="76"/>
      <c r="C1320" s="77"/>
      <c r="M1320" s="80"/>
      <c r="T1320" s="4"/>
      <c r="V1320" s="4"/>
      <c r="W1320" s="4"/>
      <c r="X1320" s="4"/>
      <c r="AB1320" s="4"/>
      <c r="AL1320" s="81"/>
      <c r="AM1320" s="81"/>
    </row>
    <row r="1321" spans="1:39">
      <c r="A1321" s="76"/>
      <c r="C1321" s="77"/>
      <c r="M1321" s="80"/>
      <c r="T1321" s="4"/>
      <c r="V1321" s="4"/>
      <c r="W1321" s="4"/>
      <c r="X1321" s="4"/>
      <c r="AB1321" s="4"/>
      <c r="AL1321" s="81"/>
      <c r="AM1321" s="81"/>
    </row>
    <row r="1322" spans="1:39">
      <c r="A1322" s="76"/>
      <c r="C1322" s="77"/>
      <c r="M1322" s="80"/>
      <c r="T1322" s="4"/>
      <c r="V1322" s="4"/>
      <c r="W1322" s="4"/>
      <c r="X1322" s="4"/>
      <c r="AB1322" s="4"/>
      <c r="AL1322" s="81"/>
      <c r="AM1322" s="81"/>
    </row>
    <row r="1323" spans="1:39">
      <c r="A1323" s="76"/>
      <c r="C1323" s="77"/>
      <c r="M1323" s="80"/>
      <c r="T1323" s="4"/>
      <c r="V1323" s="4"/>
      <c r="W1323" s="4"/>
      <c r="X1323" s="4"/>
      <c r="AB1323" s="4"/>
      <c r="AL1323" s="81"/>
      <c r="AM1323" s="81"/>
    </row>
    <row r="1324" spans="1:39">
      <c r="A1324" s="76"/>
      <c r="C1324" s="77"/>
      <c r="M1324" s="80"/>
      <c r="T1324" s="4"/>
      <c r="V1324" s="4"/>
      <c r="W1324" s="4"/>
      <c r="X1324" s="4"/>
      <c r="AB1324" s="4"/>
      <c r="AL1324" s="81"/>
      <c r="AM1324" s="81"/>
    </row>
    <row r="1325" spans="1:39">
      <c r="A1325" s="76"/>
      <c r="C1325" s="77"/>
      <c r="M1325" s="80"/>
      <c r="T1325" s="4"/>
      <c r="V1325" s="4"/>
      <c r="W1325" s="4"/>
      <c r="X1325" s="4"/>
      <c r="AB1325" s="4"/>
      <c r="AL1325" s="81"/>
      <c r="AM1325" s="81"/>
    </row>
    <row r="1326" spans="1:39">
      <c r="A1326" s="76"/>
      <c r="C1326" s="77"/>
      <c r="M1326" s="80"/>
      <c r="T1326" s="4"/>
      <c r="V1326" s="4"/>
      <c r="W1326" s="4"/>
      <c r="X1326" s="4"/>
      <c r="AB1326" s="4"/>
      <c r="AL1326" s="81"/>
      <c r="AM1326" s="81"/>
    </row>
    <row r="1327" spans="1:39">
      <c r="A1327" s="76"/>
      <c r="C1327" s="77"/>
      <c r="M1327" s="80"/>
      <c r="T1327" s="4"/>
      <c r="V1327" s="4"/>
      <c r="W1327" s="4"/>
      <c r="X1327" s="4"/>
      <c r="AB1327" s="4"/>
      <c r="AL1327" s="81"/>
      <c r="AM1327" s="81"/>
    </row>
    <row r="1328" spans="1:39">
      <c r="A1328" s="76"/>
      <c r="C1328" s="77"/>
      <c r="M1328" s="80"/>
      <c r="T1328" s="4"/>
      <c r="V1328" s="4"/>
      <c r="W1328" s="4"/>
      <c r="X1328" s="4"/>
      <c r="AB1328" s="4"/>
      <c r="AL1328" s="81"/>
      <c r="AM1328" s="81"/>
    </row>
    <row r="1329" spans="1:39">
      <c r="A1329" s="76"/>
      <c r="C1329" s="77"/>
      <c r="M1329" s="80"/>
      <c r="T1329" s="4"/>
      <c r="V1329" s="4"/>
      <c r="W1329" s="4"/>
      <c r="X1329" s="4"/>
      <c r="AB1329" s="4"/>
      <c r="AL1329" s="81"/>
      <c r="AM1329" s="81"/>
    </row>
    <row r="1330" spans="1:39">
      <c r="A1330" s="76"/>
      <c r="C1330" s="77"/>
      <c r="M1330" s="80"/>
      <c r="T1330" s="4"/>
      <c r="V1330" s="4"/>
      <c r="W1330" s="4"/>
      <c r="X1330" s="4"/>
      <c r="AB1330" s="4"/>
      <c r="AL1330" s="81"/>
      <c r="AM1330" s="81"/>
    </row>
    <row r="1331" spans="1:39">
      <c r="A1331" s="76"/>
      <c r="C1331" s="77"/>
      <c r="M1331" s="80"/>
      <c r="T1331" s="4"/>
      <c r="V1331" s="4"/>
      <c r="W1331" s="4"/>
      <c r="X1331" s="4"/>
      <c r="AB1331" s="4"/>
      <c r="AL1331" s="81"/>
      <c r="AM1331" s="81"/>
    </row>
    <row r="1332" spans="1:39">
      <c r="A1332" s="76"/>
      <c r="C1332" s="77"/>
      <c r="M1332" s="80"/>
      <c r="T1332" s="4"/>
      <c r="V1332" s="4"/>
      <c r="W1332" s="4"/>
      <c r="X1332" s="4"/>
      <c r="AB1332" s="4"/>
      <c r="AL1332" s="81"/>
      <c r="AM1332" s="81"/>
    </row>
    <row r="1333" spans="1:39">
      <c r="A1333" s="76"/>
      <c r="C1333" s="77"/>
      <c r="M1333" s="80"/>
      <c r="T1333" s="4"/>
      <c r="V1333" s="4"/>
      <c r="W1333" s="4"/>
      <c r="X1333" s="4"/>
      <c r="AB1333" s="4"/>
      <c r="AL1333" s="81"/>
      <c r="AM1333" s="81"/>
    </row>
    <row r="1334" spans="1:39">
      <c r="A1334" s="76"/>
      <c r="C1334" s="77"/>
      <c r="M1334" s="80"/>
      <c r="T1334" s="4"/>
      <c r="V1334" s="4"/>
      <c r="W1334" s="4"/>
      <c r="X1334" s="4"/>
      <c r="AB1334" s="4"/>
      <c r="AL1334" s="81"/>
      <c r="AM1334" s="81"/>
    </row>
    <row r="1335" spans="1:39">
      <c r="A1335" s="76"/>
      <c r="C1335" s="77"/>
      <c r="M1335" s="80"/>
      <c r="T1335" s="4"/>
      <c r="V1335" s="4"/>
      <c r="W1335" s="4"/>
      <c r="X1335" s="4"/>
      <c r="AB1335" s="4"/>
      <c r="AL1335" s="81"/>
      <c r="AM1335" s="81"/>
    </row>
    <row r="1336" spans="1:39">
      <c r="A1336" s="76"/>
      <c r="C1336" s="77"/>
      <c r="M1336" s="80"/>
      <c r="T1336" s="4"/>
      <c r="V1336" s="4"/>
      <c r="W1336" s="4"/>
      <c r="X1336" s="4"/>
      <c r="AB1336" s="4"/>
      <c r="AL1336" s="81"/>
      <c r="AM1336" s="81"/>
    </row>
    <row r="1337" spans="1:39">
      <c r="A1337" s="76"/>
      <c r="C1337" s="77"/>
      <c r="M1337" s="80"/>
      <c r="T1337" s="4"/>
      <c r="V1337" s="4"/>
      <c r="W1337" s="4"/>
      <c r="X1337" s="4"/>
      <c r="AB1337" s="4"/>
      <c r="AL1337" s="81"/>
      <c r="AM1337" s="81"/>
    </row>
    <row r="1338" spans="1:39">
      <c r="A1338" s="76"/>
      <c r="C1338" s="77"/>
      <c r="M1338" s="80"/>
      <c r="T1338" s="4"/>
      <c r="V1338" s="4"/>
      <c r="W1338" s="4"/>
      <c r="X1338" s="4"/>
      <c r="AB1338" s="4"/>
      <c r="AL1338" s="81"/>
      <c r="AM1338" s="81"/>
    </row>
    <row r="1339" spans="1:39">
      <c r="A1339" s="76"/>
      <c r="C1339" s="77"/>
      <c r="M1339" s="80"/>
      <c r="T1339" s="4"/>
      <c r="V1339" s="4"/>
      <c r="W1339" s="4"/>
      <c r="X1339" s="4"/>
      <c r="AB1339" s="4"/>
      <c r="AL1339" s="81"/>
      <c r="AM1339" s="81"/>
    </row>
    <row r="1340" spans="1:39">
      <c r="A1340" s="76"/>
      <c r="C1340" s="77"/>
      <c r="M1340" s="80"/>
      <c r="T1340" s="4"/>
      <c r="V1340" s="4"/>
      <c r="W1340" s="4"/>
      <c r="X1340" s="4"/>
      <c r="AB1340" s="4"/>
      <c r="AL1340" s="81"/>
      <c r="AM1340" s="81"/>
    </row>
    <row r="1341" spans="1:39">
      <c r="A1341" s="76"/>
      <c r="C1341" s="77"/>
      <c r="M1341" s="80"/>
      <c r="T1341" s="4"/>
      <c r="V1341" s="4"/>
      <c r="W1341" s="4"/>
      <c r="X1341" s="4"/>
      <c r="AB1341" s="4"/>
      <c r="AL1341" s="81"/>
      <c r="AM1341" s="81"/>
    </row>
    <row r="1342" spans="1:39">
      <c r="A1342" s="76"/>
      <c r="C1342" s="77"/>
      <c r="M1342" s="80"/>
      <c r="T1342" s="4"/>
      <c r="V1342" s="4"/>
      <c r="W1342" s="4"/>
      <c r="X1342" s="4"/>
      <c r="AB1342" s="4"/>
      <c r="AL1342" s="81"/>
      <c r="AM1342" s="81"/>
    </row>
    <row r="1343" spans="1:39">
      <c r="A1343" s="76"/>
      <c r="C1343" s="77"/>
      <c r="M1343" s="80"/>
      <c r="T1343" s="4"/>
      <c r="V1343" s="4"/>
      <c r="W1343" s="4"/>
      <c r="X1343" s="4"/>
      <c r="AB1343" s="4"/>
      <c r="AL1343" s="81"/>
      <c r="AM1343" s="81"/>
    </row>
    <row r="1344" spans="1:39">
      <c r="A1344" s="76"/>
      <c r="C1344" s="77"/>
      <c r="M1344" s="80"/>
      <c r="T1344" s="4"/>
      <c r="V1344" s="4"/>
      <c r="W1344" s="4"/>
      <c r="X1344" s="4"/>
      <c r="AB1344" s="4"/>
      <c r="AL1344" s="81"/>
      <c r="AM1344" s="81"/>
    </row>
    <row r="1345" spans="1:39">
      <c r="A1345" s="76"/>
      <c r="C1345" s="77"/>
      <c r="M1345" s="80"/>
      <c r="T1345" s="4"/>
      <c r="V1345" s="4"/>
      <c r="W1345" s="4"/>
      <c r="X1345" s="4"/>
      <c r="AB1345" s="4"/>
      <c r="AL1345" s="81"/>
      <c r="AM1345" s="81"/>
    </row>
    <row r="1346" spans="1:39">
      <c r="A1346" s="76"/>
      <c r="C1346" s="77"/>
      <c r="M1346" s="80"/>
      <c r="T1346" s="4"/>
      <c r="V1346" s="4"/>
      <c r="W1346" s="4"/>
      <c r="X1346" s="4"/>
      <c r="AB1346" s="4"/>
      <c r="AL1346" s="81"/>
      <c r="AM1346" s="81"/>
    </row>
    <row r="1347" spans="1:39">
      <c r="A1347" s="76"/>
      <c r="C1347" s="77"/>
      <c r="M1347" s="80"/>
      <c r="T1347" s="4"/>
      <c r="V1347" s="4"/>
      <c r="W1347" s="4"/>
      <c r="X1347" s="4"/>
      <c r="AB1347" s="4"/>
      <c r="AL1347" s="81"/>
      <c r="AM1347" s="81"/>
    </row>
    <row r="1348" spans="1:39">
      <c r="A1348" s="76"/>
      <c r="C1348" s="77"/>
      <c r="M1348" s="80"/>
      <c r="T1348" s="4"/>
      <c r="V1348" s="4"/>
      <c r="W1348" s="4"/>
      <c r="X1348" s="4"/>
      <c r="AB1348" s="4"/>
      <c r="AL1348" s="81"/>
      <c r="AM1348" s="81"/>
    </row>
    <row r="1349" spans="1:39">
      <c r="A1349" s="76"/>
      <c r="C1349" s="77"/>
      <c r="M1349" s="80"/>
      <c r="T1349" s="4"/>
      <c r="V1349" s="4"/>
      <c r="W1349" s="4"/>
      <c r="X1349" s="4"/>
      <c r="AB1349" s="4"/>
      <c r="AL1349" s="81"/>
      <c r="AM1349" s="81"/>
    </row>
    <row r="1350" spans="1:39">
      <c r="A1350" s="76"/>
      <c r="C1350" s="77"/>
      <c r="M1350" s="80"/>
      <c r="T1350" s="4"/>
      <c r="V1350" s="4"/>
      <c r="W1350" s="4"/>
      <c r="X1350" s="4"/>
      <c r="AB1350" s="4"/>
      <c r="AL1350" s="81"/>
      <c r="AM1350" s="81"/>
    </row>
    <row r="1351" spans="1:39">
      <c r="A1351" s="76"/>
      <c r="C1351" s="77"/>
      <c r="M1351" s="80"/>
      <c r="T1351" s="4"/>
      <c r="V1351" s="4"/>
      <c r="W1351" s="4"/>
      <c r="X1351" s="4"/>
      <c r="AB1351" s="4"/>
      <c r="AL1351" s="81"/>
      <c r="AM1351" s="81"/>
    </row>
    <row r="1352" spans="1:39">
      <c r="A1352" s="76"/>
      <c r="C1352" s="77"/>
      <c r="M1352" s="80"/>
      <c r="T1352" s="4"/>
      <c r="V1352" s="4"/>
      <c r="W1352" s="4"/>
      <c r="X1352" s="4"/>
      <c r="AB1352" s="4"/>
      <c r="AL1352" s="81"/>
      <c r="AM1352" s="81"/>
    </row>
    <row r="1353" spans="1:39">
      <c r="A1353" s="76"/>
      <c r="C1353" s="77"/>
      <c r="M1353" s="80"/>
      <c r="T1353" s="4"/>
      <c r="V1353" s="4"/>
      <c r="W1353" s="4"/>
      <c r="X1353" s="4"/>
      <c r="AB1353" s="4"/>
      <c r="AL1353" s="81"/>
      <c r="AM1353" s="81"/>
    </row>
    <row r="1354" spans="1:39">
      <c r="A1354" s="76"/>
      <c r="C1354" s="77"/>
      <c r="M1354" s="80"/>
      <c r="T1354" s="4"/>
      <c r="V1354" s="4"/>
      <c r="W1354" s="4"/>
      <c r="X1354" s="4"/>
      <c r="AB1354" s="4"/>
      <c r="AL1354" s="81"/>
      <c r="AM1354" s="81"/>
    </row>
    <row r="1355" spans="1:39">
      <c r="A1355" s="76"/>
      <c r="C1355" s="77"/>
      <c r="M1355" s="80"/>
      <c r="T1355" s="4"/>
      <c r="V1355" s="4"/>
      <c r="W1355" s="4"/>
      <c r="X1355" s="4"/>
      <c r="AB1355" s="4"/>
      <c r="AL1355" s="81"/>
      <c r="AM1355" s="81"/>
    </row>
    <row r="1356" spans="1:39">
      <c r="A1356" s="76"/>
      <c r="C1356" s="77"/>
      <c r="M1356" s="80"/>
      <c r="T1356" s="4"/>
      <c r="V1356" s="4"/>
      <c r="W1356" s="4"/>
      <c r="X1356" s="4"/>
      <c r="AB1356" s="4"/>
      <c r="AL1356" s="81"/>
      <c r="AM1356" s="81"/>
    </row>
    <row r="1357" spans="1:39">
      <c r="A1357" s="76"/>
      <c r="C1357" s="77"/>
      <c r="M1357" s="80"/>
      <c r="T1357" s="4"/>
      <c r="V1357" s="4"/>
      <c r="W1357" s="4"/>
      <c r="X1357" s="4"/>
      <c r="AB1357" s="4"/>
      <c r="AL1357" s="81"/>
      <c r="AM1357" s="81"/>
    </row>
    <row r="1358" spans="1:39">
      <c r="A1358" s="76"/>
      <c r="C1358" s="77"/>
      <c r="M1358" s="80"/>
      <c r="T1358" s="4"/>
      <c r="V1358" s="4"/>
      <c r="W1358" s="4"/>
      <c r="X1358" s="4"/>
      <c r="AB1358" s="4"/>
      <c r="AL1358" s="81"/>
      <c r="AM1358" s="81"/>
    </row>
    <row r="1359" spans="1:39">
      <c r="A1359" s="76"/>
      <c r="C1359" s="77"/>
      <c r="M1359" s="80"/>
      <c r="T1359" s="4"/>
      <c r="V1359" s="4"/>
      <c r="W1359" s="4"/>
      <c r="X1359" s="4"/>
      <c r="AB1359" s="4"/>
      <c r="AL1359" s="81"/>
      <c r="AM1359" s="81"/>
    </row>
    <row r="1360" spans="1:39">
      <c r="A1360" s="76"/>
      <c r="C1360" s="77"/>
      <c r="M1360" s="80"/>
      <c r="T1360" s="4"/>
      <c r="V1360" s="4"/>
      <c r="W1360" s="4"/>
      <c r="X1360" s="4"/>
      <c r="AB1360" s="4"/>
      <c r="AL1360" s="81"/>
      <c r="AM1360" s="81"/>
    </row>
    <row r="1361" spans="1:39">
      <c r="A1361" s="76"/>
      <c r="C1361" s="77"/>
      <c r="M1361" s="80"/>
      <c r="T1361" s="4"/>
      <c r="V1361" s="4"/>
      <c r="W1361" s="4"/>
      <c r="X1361" s="4"/>
      <c r="AB1361" s="4"/>
      <c r="AL1361" s="81"/>
      <c r="AM1361" s="81"/>
    </row>
    <row r="1362" spans="1:39">
      <c r="A1362" s="76"/>
      <c r="C1362" s="77"/>
      <c r="M1362" s="80"/>
      <c r="T1362" s="4"/>
      <c r="V1362" s="4"/>
      <c r="W1362" s="4"/>
      <c r="X1362" s="4"/>
      <c r="AB1362" s="4"/>
      <c r="AL1362" s="81"/>
      <c r="AM1362" s="81"/>
    </row>
    <row r="1363" spans="1:39">
      <c r="A1363" s="76"/>
      <c r="C1363" s="77"/>
      <c r="M1363" s="80"/>
      <c r="T1363" s="4"/>
      <c r="V1363" s="4"/>
      <c r="W1363" s="4"/>
      <c r="X1363" s="4"/>
      <c r="AB1363" s="4"/>
      <c r="AL1363" s="81"/>
      <c r="AM1363" s="81"/>
    </row>
    <row r="1364" spans="1:39">
      <c r="A1364" s="76"/>
      <c r="C1364" s="77"/>
      <c r="M1364" s="80"/>
      <c r="T1364" s="4"/>
      <c r="V1364" s="4"/>
      <c r="W1364" s="4"/>
      <c r="X1364" s="4"/>
      <c r="AB1364" s="4"/>
      <c r="AL1364" s="81"/>
      <c r="AM1364" s="81"/>
    </row>
    <row r="1365" spans="1:39">
      <c r="A1365" s="76"/>
      <c r="C1365" s="77"/>
      <c r="M1365" s="80"/>
      <c r="T1365" s="4"/>
      <c r="V1365" s="4"/>
      <c r="W1365" s="4"/>
      <c r="X1365" s="4"/>
      <c r="AB1365" s="4"/>
      <c r="AL1365" s="81"/>
      <c r="AM1365" s="81"/>
    </row>
    <row r="1366" spans="1:39">
      <c r="A1366" s="76"/>
      <c r="C1366" s="77"/>
      <c r="M1366" s="80"/>
      <c r="T1366" s="4"/>
      <c r="V1366" s="4"/>
      <c r="W1366" s="4"/>
      <c r="X1366" s="4"/>
      <c r="AB1366" s="4"/>
      <c r="AL1366" s="81"/>
      <c r="AM1366" s="81"/>
    </row>
    <row r="1367" spans="1:39">
      <c r="A1367" s="76"/>
      <c r="C1367" s="77"/>
      <c r="M1367" s="80"/>
      <c r="T1367" s="4"/>
      <c r="V1367" s="4"/>
      <c r="W1367" s="4"/>
      <c r="X1367" s="4"/>
      <c r="AB1367" s="4"/>
      <c r="AL1367" s="81"/>
      <c r="AM1367" s="81"/>
    </row>
    <row r="1368" spans="1:39">
      <c r="A1368" s="76"/>
      <c r="C1368" s="77"/>
      <c r="M1368" s="80"/>
      <c r="T1368" s="4"/>
      <c r="V1368" s="4"/>
      <c r="W1368" s="4"/>
      <c r="X1368" s="4"/>
      <c r="AB1368" s="4"/>
      <c r="AL1368" s="81"/>
      <c r="AM1368" s="81"/>
    </row>
    <row r="1369" spans="1:39">
      <c r="A1369" s="76"/>
      <c r="C1369" s="77"/>
      <c r="M1369" s="80"/>
      <c r="T1369" s="4"/>
      <c r="V1369" s="4"/>
      <c r="W1369" s="4"/>
      <c r="X1369" s="4"/>
      <c r="AB1369" s="4"/>
      <c r="AL1369" s="81"/>
      <c r="AM1369" s="81"/>
    </row>
    <row r="1370" spans="1:39">
      <c r="A1370" s="76"/>
      <c r="C1370" s="77"/>
      <c r="M1370" s="80"/>
      <c r="T1370" s="4"/>
      <c r="V1370" s="4"/>
      <c r="W1370" s="4"/>
      <c r="X1370" s="4"/>
      <c r="AB1370" s="4"/>
      <c r="AL1370" s="81"/>
      <c r="AM1370" s="81"/>
    </row>
    <row r="1371" spans="1:39">
      <c r="A1371" s="76"/>
      <c r="C1371" s="77"/>
      <c r="M1371" s="80"/>
      <c r="T1371" s="4"/>
      <c r="V1371" s="4"/>
      <c r="W1371" s="4"/>
      <c r="X1371" s="4"/>
      <c r="AB1371" s="4"/>
      <c r="AL1371" s="81"/>
      <c r="AM1371" s="81"/>
    </row>
    <row r="1372" spans="1:39">
      <c r="A1372" s="76"/>
      <c r="C1372" s="77"/>
      <c r="M1372" s="80"/>
      <c r="T1372" s="4"/>
      <c r="V1372" s="4"/>
      <c r="W1372" s="4"/>
      <c r="X1372" s="4"/>
      <c r="AB1372" s="4"/>
      <c r="AL1372" s="81"/>
      <c r="AM1372" s="81"/>
    </row>
    <row r="1373" spans="1:39">
      <c r="A1373" s="76"/>
      <c r="C1373" s="77"/>
      <c r="M1373" s="80"/>
      <c r="T1373" s="4"/>
      <c r="V1373" s="4"/>
      <c r="W1373" s="4"/>
      <c r="X1373" s="4"/>
      <c r="AB1373" s="4"/>
      <c r="AL1373" s="81"/>
      <c r="AM1373" s="81"/>
    </row>
    <row r="1374" spans="1:39">
      <c r="A1374" s="76"/>
      <c r="C1374" s="77"/>
      <c r="M1374" s="80"/>
      <c r="T1374" s="4"/>
      <c r="V1374" s="4"/>
      <c r="W1374" s="4"/>
      <c r="X1374" s="4"/>
      <c r="AB1374" s="4"/>
      <c r="AL1374" s="81"/>
      <c r="AM1374" s="81"/>
    </row>
    <row r="1375" spans="1:39">
      <c r="A1375" s="76"/>
      <c r="C1375" s="77"/>
      <c r="M1375" s="80"/>
      <c r="T1375" s="4"/>
      <c r="V1375" s="4"/>
      <c r="W1375" s="4"/>
      <c r="X1375" s="4"/>
      <c r="AB1375" s="4"/>
      <c r="AL1375" s="81"/>
      <c r="AM1375" s="81"/>
    </row>
    <row r="1376" spans="1:39">
      <c r="A1376" s="76"/>
      <c r="C1376" s="77"/>
      <c r="M1376" s="80"/>
      <c r="T1376" s="4"/>
      <c r="V1376" s="4"/>
      <c r="W1376" s="4"/>
      <c r="X1376" s="4"/>
      <c r="AB1376" s="4"/>
      <c r="AL1376" s="81"/>
      <c r="AM1376" s="81"/>
    </row>
    <row r="1377" spans="1:39">
      <c r="A1377" s="76"/>
      <c r="C1377" s="77"/>
      <c r="M1377" s="80"/>
      <c r="T1377" s="4"/>
      <c r="V1377" s="4"/>
      <c r="W1377" s="4"/>
      <c r="X1377" s="4"/>
      <c r="AB1377" s="4"/>
      <c r="AL1377" s="81"/>
      <c r="AM1377" s="81"/>
    </row>
    <row r="1378" spans="1:39">
      <c r="A1378" s="76"/>
      <c r="C1378" s="77"/>
      <c r="M1378" s="80"/>
      <c r="T1378" s="4"/>
      <c r="V1378" s="4"/>
      <c r="W1378" s="4"/>
      <c r="X1378" s="4"/>
      <c r="AB1378" s="4"/>
      <c r="AL1378" s="81"/>
      <c r="AM1378" s="81"/>
    </row>
    <row r="1379" spans="1:39">
      <c r="A1379" s="76"/>
      <c r="C1379" s="77"/>
      <c r="M1379" s="80"/>
      <c r="T1379" s="4"/>
      <c r="V1379" s="4"/>
      <c r="W1379" s="4"/>
      <c r="X1379" s="4"/>
      <c r="AB1379" s="4"/>
      <c r="AL1379" s="81"/>
      <c r="AM1379" s="81"/>
    </row>
    <row r="1380" spans="1:39">
      <c r="A1380" s="76"/>
      <c r="C1380" s="77"/>
      <c r="M1380" s="80"/>
      <c r="T1380" s="4"/>
      <c r="V1380" s="4"/>
      <c r="W1380" s="4"/>
      <c r="X1380" s="4"/>
      <c r="AB1380" s="4"/>
      <c r="AL1380" s="81"/>
      <c r="AM1380" s="81"/>
    </row>
    <row r="1381" spans="1:39">
      <c r="A1381" s="76"/>
      <c r="C1381" s="77"/>
      <c r="M1381" s="80"/>
      <c r="T1381" s="4"/>
      <c r="V1381" s="4"/>
      <c r="W1381" s="4"/>
      <c r="X1381" s="4"/>
      <c r="AB1381" s="4"/>
      <c r="AL1381" s="81"/>
      <c r="AM1381" s="81"/>
    </row>
    <row r="1382" spans="1:39">
      <c r="A1382" s="76"/>
      <c r="C1382" s="77"/>
      <c r="M1382" s="80"/>
      <c r="T1382" s="4"/>
      <c r="V1382" s="4"/>
      <c r="W1382" s="4"/>
      <c r="X1382" s="4"/>
      <c r="AB1382" s="4"/>
      <c r="AL1382" s="81"/>
      <c r="AM1382" s="81"/>
    </row>
    <row r="1383" spans="1:39">
      <c r="A1383" s="76"/>
      <c r="C1383" s="77"/>
      <c r="M1383" s="80"/>
      <c r="T1383" s="4"/>
      <c r="V1383" s="4"/>
      <c r="W1383" s="4"/>
      <c r="X1383" s="4"/>
      <c r="AB1383" s="4"/>
      <c r="AL1383" s="81"/>
      <c r="AM1383" s="81"/>
    </row>
    <row r="1384" spans="1:39">
      <c r="A1384" s="76"/>
      <c r="C1384" s="77"/>
      <c r="M1384" s="80"/>
      <c r="T1384" s="4"/>
      <c r="V1384" s="4"/>
      <c r="W1384" s="4"/>
      <c r="X1384" s="4"/>
      <c r="AB1384" s="4"/>
      <c r="AL1384" s="81"/>
      <c r="AM1384" s="81"/>
    </row>
    <row r="1385" spans="1:39">
      <c r="A1385" s="76"/>
      <c r="C1385" s="77"/>
      <c r="M1385" s="80"/>
      <c r="T1385" s="4"/>
      <c r="V1385" s="4"/>
      <c r="W1385" s="4"/>
      <c r="X1385" s="4"/>
      <c r="AB1385" s="4"/>
      <c r="AL1385" s="81"/>
      <c r="AM1385" s="81"/>
    </row>
    <row r="1386" spans="1:39">
      <c r="A1386" s="76"/>
      <c r="C1386" s="77"/>
      <c r="M1386" s="80"/>
      <c r="T1386" s="4"/>
      <c r="V1386" s="4"/>
      <c r="W1386" s="4"/>
      <c r="X1386" s="4"/>
      <c r="AB1386" s="4"/>
      <c r="AL1386" s="81"/>
      <c r="AM1386" s="81"/>
    </row>
    <row r="1387" spans="1:39">
      <c r="A1387" s="76"/>
      <c r="C1387" s="77"/>
      <c r="M1387" s="80"/>
      <c r="T1387" s="4"/>
      <c r="V1387" s="4"/>
      <c r="W1387" s="4"/>
      <c r="X1387" s="4"/>
      <c r="AB1387" s="4"/>
      <c r="AL1387" s="81"/>
      <c r="AM1387" s="81"/>
    </row>
    <row r="1388" spans="1:39">
      <c r="A1388" s="76"/>
      <c r="C1388" s="77"/>
      <c r="M1388" s="80"/>
      <c r="T1388" s="4"/>
      <c r="V1388" s="4"/>
      <c r="W1388" s="4"/>
      <c r="X1388" s="4"/>
      <c r="AB1388" s="4"/>
      <c r="AL1388" s="81"/>
      <c r="AM1388" s="81"/>
    </row>
    <row r="1389" spans="1:39">
      <c r="A1389" s="76"/>
      <c r="C1389" s="77"/>
      <c r="M1389" s="80"/>
      <c r="T1389" s="4"/>
      <c r="V1389" s="4"/>
      <c r="W1389" s="4"/>
      <c r="X1389" s="4"/>
      <c r="AB1389" s="4"/>
      <c r="AL1389" s="81"/>
      <c r="AM1389" s="81"/>
    </row>
    <row r="1390" spans="1:39">
      <c r="A1390" s="76"/>
      <c r="C1390" s="77"/>
      <c r="M1390" s="80"/>
      <c r="T1390" s="4"/>
      <c r="V1390" s="4"/>
      <c r="W1390" s="4"/>
      <c r="X1390" s="4"/>
      <c r="AB1390" s="4"/>
      <c r="AL1390" s="81"/>
      <c r="AM1390" s="81"/>
    </row>
    <row r="1391" spans="1:39">
      <c r="A1391" s="76"/>
      <c r="C1391" s="77"/>
      <c r="M1391" s="80"/>
      <c r="T1391" s="4"/>
      <c r="V1391" s="4"/>
      <c r="W1391" s="4"/>
      <c r="X1391" s="4"/>
      <c r="AB1391" s="4"/>
      <c r="AL1391" s="81"/>
      <c r="AM1391" s="81"/>
    </row>
    <row r="1392" spans="1:39">
      <c r="A1392" s="76"/>
      <c r="C1392" s="77"/>
      <c r="M1392" s="80"/>
      <c r="T1392" s="4"/>
      <c r="V1392" s="4"/>
      <c r="W1392" s="4"/>
      <c r="X1392" s="4"/>
      <c r="AB1392" s="4"/>
      <c r="AL1392" s="81"/>
      <c r="AM1392" s="81"/>
    </row>
    <row r="1393" spans="1:39">
      <c r="A1393" s="76"/>
      <c r="C1393" s="77"/>
      <c r="M1393" s="80"/>
      <c r="T1393" s="4"/>
      <c r="V1393" s="4"/>
      <c r="W1393" s="4"/>
      <c r="X1393" s="4"/>
      <c r="AB1393" s="4"/>
      <c r="AL1393" s="81"/>
      <c r="AM1393" s="81"/>
    </row>
    <row r="1394" spans="1:39">
      <c r="A1394" s="76"/>
      <c r="C1394" s="77"/>
      <c r="M1394" s="80"/>
      <c r="T1394" s="4"/>
      <c r="V1394" s="4"/>
      <c r="W1394" s="4"/>
      <c r="X1394" s="4"/>
      <c r="AB1394" s="4"/>
      <c r="AL1394" s="81"/>
      <c r="AM1394" s="81"/>
    </row>
    <row r="1395" spans="1:39">
      <c r="A1395" s="76"/>
      <c r="C1395" s="77"/>
      <c r="M1395" s="80"/>
      <c r="T1395" s="4"/>
      <c r="V1395" s="4"/>
      <c r="W1395" s="4"/>
      <c r="X1395" s="4"/>
      <c r="AB1395" s="4"/>
      <c r="AL1395" s="81"/>
      <c r="AM1395" s="81"/>
    </row>
    <row r="1396" spans="1:39">
      <c r="A1396" s="76"/>
      <c r="C1396" s="77"/>
      <c r="M1396" s="80"/>
      <c r="T1396" s="4"/>
      <c r="V1396" s="4"/>
      <c r="W1396" s="4"/>
      <c r="X1396" s="4"/>
      <c r="AB1396" s="4"/>
      <c r="AL1396" s="81"/>
      <c r="AM1396" s="81"/>
    </row>
    <row r="1397" spans="1:39">
      <c r="A1397" s="76"/>
      <c r="C1397" s="77"/>
      <c r="M1397" s="80"/>
      <c r="T1397" s="4"/>
      <c r="V1397" s="4"/>
      <c r="W1397" s="4"/>
      <c r="X1397" s="4"/>
      <c r="AB1397" s="4"/>
      <c r="AL1397" s="81"/>
      <c r="AM1397" s="81"/>
    </row>
    <row r="1398" spans="1:39">
      <c r="A1398" s="76"/>
      <c r="C1398" s="77"/>
      <c r="M1398" s="80"/>
      <c r="T1398" s="4"/>
      <c r="V1398" s="4"/>
      <c r="W1398" s="4"/>
      <c r="X1398" s="4"/>
      <c r="AB1398" s="4"/>
      <c r="AL1398" s="81"/>
      <c r="AM1398" s="81"/>
    </row>
    <row r="1399" spans="1:39">
      <c r="A1399" s="76"/>
      <c r="C1399" s="77"/>
      <c r="M1399" s="80"/>
      <c r="T1399" s="4"/>
      <c r="V1399" s="4"/>
      <c r="W1399" s="4"/>
      <c r="X1399" s="4"/>
      <c r="AB1399" s="4"/>
      <c r="AL1399" s="81"/>
      <c r="AM1399" s="81"/>
    </row>
    <row r="1400" spans="1:39">
      <c r="A1400" s="76"/>
      <c r="C1400" s="77"/>
      <c r="M1400" s="80"/>
      <c r="T1400" s="4"/>
      <c r="V1400" s="4"/>
      <c r="W1400" s="4"/>
      <c r="X1400" s="4"/>
      <c r="AB1400" s="4"/>
      <c r="AL1400" s="81"/>
      <c r="AM1400" s="81"/>
    </row>
    <row r="1401" spans="1:39">
      <c r="A1401" s="76"/>
      <c r="C1401" s="77"/>
      <c r="M1401" s="80"/>
      <c r="T1401" s="4"/>
      <c r="V1401" s="4"/>
      <c r="W1401" s="4"/>
      <c r="X1401" s="4"/>
      <c r="AB1401" s="4"/>
      <c r="AL1401" s="81"/>
      <c r="AM1401" s="81"/>
    </row>
    <row r="1402" spans="1:39">
      <c r="A1402" s="76"/>
      <c r="C1402" s="77"/>
      <c r="M1402" s="80"/>
      <c r="T1402" s="4"/>
      <c r="V1402" s="4"/>
      <c r="W1402" s="4"/>
      <c r="X1402" s="4"/>
      <c r="AB1402" s="4"/>
      <c r="AL1402" s="81"/>
      <c r="AM1402" s="81"/>
    </row>
    <row r="1403" spans="1:39">
      <c r="A1403" s="76"/>
      <c r="C1403" s="77"/>
      <c r="M1403" s="80"/>
      <c r="T1403" s="4"/>
      <c r="V1403" s="4"/>
      <c r="W1403" s="4"/>
      <c r="X1403" s="4"/>
      <c r="AB1403" s="4"/>
      <c r="AL1403" s="81"/>
      <c r="AM1403" s="81"/>
    </row>
    <row r="1404" spans="1:39">
      <c r="A1404" s="76"/>
      <c r="C1404" s="77"/>
      <c r="M1404" s="80"/>
      <c r="T1404" s="4"/>
      <c r="V1404" s="4"/>
      <c r="W1404" s="4"/>
      <c r="X1404" s="4"/>
      <c r="AB1404" s="4"/>
      <c r="AL1404" s="81"/>
      <c r="AM1404" s="81"/>
    </row>
    <row r="1405" spans="1:39">
      <c r="A1405" s="76"/>
      <c r="C1405" s="77"/>
      <c r="M1405" s="80"/>
      <c r="T1405" s="4"/>
      <c r="V1405" s="4"/>
      <c r="W1405" s="4"/>
      <c r="X1405" s="4"/>
      <c r="AB1405" s="4"/>
      <c r="AL1405" s="81"/>
      <c r="AM1405" s="81"/>
    </row>
    <row r="1406" spans="1:39">
      <c r="A1406" s="76"/>
      <c r="C1406" s="77"/>
      <c r="M1406" s="80"/>
      <c r="T1406" s="4"/>
      <c r="V1406" s="4"/>
      <c r="W1406" s="4"/>
      <c r="X1406" s="4"/>
      <c r="AB1406" s="4"/>
      <c r="AL1406" s="81"/>
      <c r="AM1406" s="81"/>
    </row>
    <row r="1407" spans="1:39">
      <c r="A1407" s="76"/>
      <c r="C1407" s="77"/>
      <c r="M1407" s="80"/>
      <c r="T1407" s="4"/>
      <c r="V1407" s="4"/>
      <c r="W1407" s="4"/>
      <c r="X1407" s="4"/>
      <c r="AB1407" s="4"/>
      <c r="AL1407" s="81"/>
      <c r="AM1407" s="81"/>
    </row>
    <row r="1408" spans="1:39">
      <c r="A1408" s="76"/>
      <c r="C1408" s="77"/>
      <c r="M1408" s="80"/>
      <c r="T1408" s="4"/>
      <c r="V1408" s="4"/>
      <c r="W1408" s="4"/>
      <c r="X1408" s="4"/>
      <c r="AB1408" s="4"/>
      <c r="AL1408" s="81"/>
      <c r="AM1408" s="81"/>
    </row>
    <row r="1409" spans="1:39">
      <c r="A1409" s="76"/>
      <c r="C1409" s="77"/>
      <c r="M1409" s="80"/>
      <c r="T1409" s="4"/>
      <c r="V1409" s="4"/>
      <c r="W1409" s="4"/>
      <c r="X1409" s="4"/>
      <c r="AB1409" s="4"/>
      <c r="AL1409" s="81"/>
      <c r="AM1409" s="81"/>
    </row>
    <row r="1410" spans="1:39">
      <c r="A1410" s="76"/>
      <c r="C1410" s="77"/>
      <c r="M1410" s="80"/>
      <c r="T1410" s="4"/>
      <c r="V1410" s="4"/>
      <c r="W1410" s="4"/>
      <c r="X1410" s="4"/>
      <c r="AB1410" s="4"/>
      <c r="AL1410" s="81"/>
      <c r="AM1410" s="81"/>
    </row>
    <row r="1411" spans="1:39">
      <c r="A1411" s="76"/>
      <c r="C1411" s="77"/>
      <c r="M1411" s="80"/>
      <c r="T1411" s="4"/>
      <c r="V1411" s="4"/>
      <c r="W1411" s="4"/>
      <c r="X1411" s="4"/>
      <c r="AB1411" s="4"/>
      <c r="AL1411" s="81"/>
      <c r="AM1411" s="81"/>
    </row>
    <row r="1412" spans="1:39">
      <c r="A1412" s="76"/>
      <c r="C1412" s="77"/>
      <c r="M1412" s="80"/>
      <c r="T1412" s="4"/>
      <c r="V1412" s="4"/>
      <c r="W1412" s="4"/>
      <c r="X1412" s="4"/>
      <c r="AB1412" s="4"/>
      <c r="AL1412" s="81"/>
      <c r="AM1412" s="81"/>
    </row>
    <row r="1413" spans="1:39">
      <c r="A1413" s="76"/>
      <c r="C1413" s="77"/>
      <c r="M1413" s="80"/>
      <c r="T1413" s="4"/>
      <c r="V1413" s="4"/>
      <c r="W1413" s="4"/>
      <c r="X1413" s="4"/>
      <c r="AB1413" s="4"/>
      <c r="AL1413" s="81"/>
      <c r="AM1413" s="81"/>
    </row>
    <row r="1414" spans="1:39">
      <c r="A1414" s="76"/>
      <c r="C1414" s="77"/>
      <c r="M1414" s="80"/>
      <c r="T1414" s="4"/>
      <c r="V1414" s="4"/>
      <c r="W1414" s="4"/>
      <c r="X1414" s="4"/>
      <c r="AB1414" s="4"/>
      <c r="AL1414" s="81"/>
      <c r="AM1414" s="81"/>
    </row>
    <row r="1415" spans="1:39">
      <c r="A1415" s="76"/>
      <c r="C1415" s="77"/>
      <c r="M1415" s="80"/>
      <c r="T1415" s="4"/>
      <c r="V1415" s="4"/>
      <c r="W1415" s="4"/>
      <c r="X1415" s="4"/>
      <c r="AB1415" s="4"/>
      <c r="AL1415" s="81"/>
      <c r="AM1415" s="81"/>
    </row>
    <row r="1416" spans="1:39">
      <c r="A1416" s="76"/>
      <c r="C1416" s="77"/>
      <c r="M1416" s="80"/>
      <c r="T1416" s="4"/>
      <c r="V1416" s="4"/>
      <c r="W1416" s="4"/>
      <c r="X1416" s="4"/>
      <c r="AB1416" s="4"/>
      <c r="AL1416" s="81"/>
      <c r="AM1416" s="81"/>
    </row>
    <row r="1417" spans="1:39">
      <c r="A1417" s="76"/>
      <c r="C1417" s="77"/>
      <c r="M1417" s="80"/>
      <c r="T1417" s="4"/>
      <c r="V1417" s="4"/>
      <c r="W1417" s="4"/>
      <c r="X1417" s="4"/>
      <c r="AB1417" s="4"/>
      <c r="AL1417" s="81"/>
      <c r="AM1417" s="81"/>
    </row>
    <row r="1418" spans="1:39">
      <c r="A1418" s="76"/>
      <c r="C1418" s="77"/>
      <c r="M1418" s="80"/>
      <c r="T1418" s="4"/>
      <c r="V1418" s="4"/>
      <c r="W1418" s="4"/>
      <c r="X1418" s="4"/>
      <c r="AB1418" s="4"/>
      <c r="AL1418" s="81"/>
      <c r="AM1418" s="81"/>
    </row>
    <row r="1419" spans="1:39">
      <c r="A1419" s="76"/>
      <c r="C1419" s="77"/>
      <c r="M1419" s="80"/>
      <c r="T1419" s="4"/>
      <c r="V1419" s="4"/>
      <c r="W1419" s="4"/>
      <c r="X1419" s="4"/>
      <c r="AB1419" s="4"/>
      <c r="AL1419" s="81"/>
      <c r="AM1419" s="81"/>
    </row>
    <row r="1420" spans="1:39">
      <c r="A1420" s="76"/>
      <c r="C1420" s="77"/>
      <c r="M1420" s="80"/>
      <c r="T1420" s="4"/>
      <c r="V1420" s="4"/>
      <c r="W1420" s="4"/>
      <c r="X1420" s="4"/>
      <c r="AB1420" s="4"/>
      <c r="AL1420" s="81"/>
      <c r="AM1420" s="81"/>
    </row>
    <row r="1421" spans="1:39">
      <c r="A1421" s="76"/>
      <c r="C1421" s="77"/>
      <c r="M1421" s="80"/>
      <c r="T1421" s="4"/>
      <c r="V1421" s="4"/>
      <c r="W1421" s="4"/>
      <c r="X1421" s="4"/>
      <c r="AB1421" s="4"/>
      <c r="AL1421" s="81"/>
      <c r="AM1421" s="81"/>
    </row>
    <row r="1422" spans="1:39">
      <c r="A1422" s="76"/>
      <c r="C1422" s="77"/>
      <c r="M1422" s="80"/>
      <c r="T1422" s="4"/>
      <c r="V1422" s="4"/>
      <c r="W1422" s="4"/>
      <c r="X1422" s="4"/>
      <c r="AB1422" s="4"/>
      <c r="AL1422" s="81"/>
      <c r="AM1422" s="81"/>
    </row>
    <row r="1423" spans="1:39">
      <c r="A1423" s="76"/>
      <c r="C1423" s="77"/>
      <c r="M1423" s="80"/>
      <c r="T1423" s="4"/>
      <c r="V1423" s="4"/>
      <c r="W1423" s="4"/>
      <c r="X1423" s="4"/>
      <c r="AB1423" s="4"/>
      <c r="AL1423" s="81"/>
      <c r="AM1423" s="81"/>
    </row>
    <row r="1424" spans="1:39">
      <c r="A1424" s="76"/>
      <c r="C1424" s="77"/>
      <c r="M1424" s="80"/>
      <c r="T1424" s="4"/>
      <c r="V1424" s="4"/>
      <c r="W1424" s="4"/>
      <c r="X1424" s="4"/>
      <c r="AB1424" s="4"/>
      <c r="AL1424" s="81"/>
      <c r="AM1424" s="81"/>
    </row>
    <row r="1425" spans="1:39">
      <c r="A1425" s="76"/>
      <c r="C1425" s="77"/>
      <c r="M1425" s="80"/>
      <c r="T1425" s="4"/>
      <c r="V1425" s="4"/>
      <c r="W1425" s="4"/>
      <c r="X1425" s="4"/>
      <c r="AB1425" s="4"/>
      <c r="AL1425" s="81"/>
      <c r="AM1425" s="81"/>
    </row>
    <row r="1426" spans="1:39">
      <c r="A1426" s="76"/>
      <c r="C1426" s="77"/>
      <c r="M1426" s="80"/>
      <c r="T1426" s="4"/>
      <c r="V1426" s="4"/>
      <c r="W1426" s="4"/>
      <c r="X1426" s="4"/>
      <c r="AB1426" s="4"/>
      <c r="AL1426" s="81"/>
      <c r="AM1426" s="81"/>
    </row>
    <row r="1427" spans="1:39">
      <c r="A1427" s="76"/>
      <c r="C1427" s="77"/>
      <c r="M1427" s="80"/>
      <c r="T1427" s="4"/>
      <c r="V1427" s="4"/>
      <c r="W1427" s="4"/>
      <c r="X1427" s="4"/>
      <c r="AB1427" s="4"/>
      <c r="AL1427" s="81"/>
      <c r="AM1427" s="81"/>
    </row>
    <row r="1428" spans="1:39">
      <c r="A1428" s="76"/>
      <c r="C1428" s="77"/>
      <c r="M1428" s="80"/>
      <c r="T1428" s="4"/>
      <c r="V1428" s="4"/>
      <c r="W1428" s="4"/>
      <c r="X1428" s="4"/>
      <c r="AB1428" s="4"/>
      <c r="AL1428" s="81"/>
      <c r="AM1428" s="81"/>
    </row>
    <row r="1429" spans="1:39">
      <c r="A1429" s="76"/>
      <c r="C1429" s="77"/>
      <c r="M1429" s="80"/>
      <c r="T1429" s="4"/>
      <c r="V1429" s="4"/>
      <c r="W1429" s="4"/>
      <c r="X1429" s="4"/>
      <c r="AB1429" s="4"/>
      <c r="AL1429" s="81"/>
      <c r="AM1429" s="81"/>
    </row>
    <row r="1430" spans="1:39">
      <c r="A1430" s="76"/>
      <c r="C1430" s="77"/>
      <c r="M1430" s="80"/>
      <c r="T1430" s="4"/>
      <c r="V1430" s="4"/>
      <c r="W1430" s="4"/>
      <c r="X1430" s="4"/>
      <c r="AB1430" s="4"/>
      <c r="AL1430" s="81"/>
      <c r="AM1430" s="81"/>
    </row>
    <row r="1431" spans="1:39">
      <c r="A1431" s="76"/>
      <c r="C1431" s="77"/>
      <c r="M1431" s="80"/>
      <c r="T1431" s="4"/>
      <c r="V1431" s="4"/>
      <c r="W1431" s="4"/>
      <c r="X1431" s="4"/>
      <c r="AB1431" s="4"/>
      <c r="AL1431" s="81"/>
      <c r="AM1431" s="81"/>
    </row>
    <row r="1432" spans="1:39">
      <c r="A1432" s="76"/>
      <c r="C1432" s="77"/>
      <c r="M1432" s="80"/>
      <c r="T1432" s="4"/>
      <c r="V1432" s="4"/>
      <c r="W1432" s="4"/>
      <c r="X1432" s="4"/>
      <c r="AB1432" s="4"/>
      <c r="AL1432" s="81"/>
      <c r="AM1432" s="81"/>
    </row>
    <row r="1433" spans="1:39">
      <c r="A1433" s="76"/>
      <c r="C1433" s="77"/>
      <c r="M1433" s="80"/>
      <c r="T1433" s="4"/>
      <c r="V1433" s="4"/>
      <c r="W1433" s="4"/>
      <c r="X1433" s="4"/>
      <c r="AB1433" s="4"/>
      <c r="AL1433" s="81"/>
      <c r="AM1433" s="81"/>
    </row>
    <row r="1434" spans="1:39">
      <c r="A1434" s="76"/>
      <c r="C1434" s="77"/>
      <c r="M1434" s="80"/>
      <c r="T1434" s="4"/>
      <c r="V1434" s="4"/>
      <c r="W1434" s="4"/>
      <c r="X1434" s="4"/>
      <c r="AB1434" s="4"/>
      <c r="AL1434" s="81"/>
      <c r="AM1434" s="81"/>
    </row>
    <row r="1435" spans="1:39">
      <c r="A1435" s="76"/>
      <c r="C1435" s="77"/>
      <c r="M1435" s="80"/>
      <c r="T1435" s="4"/>
      <c r="V1435" s="4"/>
      <c r="W1435" s="4"/>
      <c r="X1435" s="4"/>
      <c r="AB1435" s="4"/>
      <c r="AL1435" s="81"/>
      <c r="AM1435" s="81"/>
    </row>
    <row r="1436" spans="1:39">
      <c r="A1436" s="76"/>
      <c r="C1436" s="77"/>
      <c r="M1436" s="80"/>
      <c r="T1436" s="4"/>
      <c r="V1436" s="4"/>
      <c r="W1436" s="4"/>
      <c r="X1436" s="4"/>
      <c r="AB1436" s="4"/>
      <c r="AL1436" s="81"/>
      <c r="AM1436" s="81"/>
    </row>
    <row r="1437" spans="1:39">
      <c r="A1437" s="76"/>
      <c r="C1437" s="77"/>
      <c r="M1437" s="80"/>
      <c r="T1437" s="4"/>
      <c r="V1437" s="4"/>
      <c r="W1437" s="4"/>
      <c r="X1437" s="4"/>
      <c r="AB1437" s="4"/>
      <c r="AL1437" s="81"/>
      <c r="AM1437" s="81"/>
    </row>
    <row r="1438" spans="1:39">
      <c r="A1438" s="76"/>
      <c r="C1438" s="77"/>
      <c r="M1438" s="80"/>
      <c r="T1438" s="4"/>
      <c r="V1438" s="4"/>
      <c r="W1438" s="4"/>
      <c r="X1438" s="4"/>
      <c r="AB1438" s="4"/>
      <c r="AL1438" s="81"/>
      <c r="AM1438" s="81"/>
    </row>
    <row r="1439" spans="1:39">
      <c r="A1439" s="76"/>
      <c r="C1439" s="77"/>
      <c r="M1439" s="80"/>
      <c r="T1439" s="4"/>
      <c r="V1439" s="4"/>
      <c r="W1439" s="4"/>
      <c r="X1439" s="4"/>
      <c r="AB1439" s="4"/>
      <c r="AL1439" s="81"/>
      <c r="AM1439" s="81"/>
    </row>
    <row r="1440" spans="1:39">
      <c r="A1440" s="76"/>
      <c r="C1440" s="77"/>
      <c r="M1440" s="80"/>
      <c r="T1440" s="4"/>
      <c r="V1440" s="4"/>
      <c r="W1440" s="4"/>
      <c r="X1440" s="4"/>
      <c r="AB1440" s="4"/>
      <c r="AL1440" s="81"/>
      <c r="AM1440" s="81"/>
    </row>
    <row r="1441" spans="1:39">
      <c r="A1441" s="76"/>
      <c r="C1441" s="77"/>
      <c r="M1441" s="80"/>
      <c r="T1441" s="4"/>
      <c r="V1441" s="4"/>
      <c r="W1441" s="4"/>
      <c r="X1441" s="4"/>
      <c r="AB1441" s="4"/>
      <c r="AL1441" s="81"/>
      <c r="AM1441" s="81"/>
    </row>
    <row r="1442" spans="1:39">
      <c r="A1442" s="76"/>
      <c r="C1442" s="77"/>
      <c r="M1442" s="80"/>
      <c r="T1442" s="4"/>
      <c r="V1442" s="4"/>
      <c r="W1442" s="4"/>
      <c r="X1442" s="4"/>
      <c r="AB1442" s="4"/>
      <c r="AL1442" s="81"/>
      <c r="AM1442" s="81"/>
    </row>
    <row r="1443" spans="1:39">
      <c r="A1443" s="76"/>
      <c r="C1443" s="77"/>
      <c r="M1443" s="80"/>
      <c r="T1443" s="4"/>
      <c r="V1443" s="4"/>
      <c r="W1443" s="4"/>
      <c r="X1443" s="4"/>
      <c r="AB1443" s="4"/>
      <c r="AL1443" s="81"/>
      <c r="AM1443" s="81"/>
    </row>
    <row r="1444" spans="1:39">
      <c r="A1444" s="76"/>
      <c r="C1444" s="77"/>
      <c r="M1444" s="80"/>
      <c r="T1444" s="4"/>
      <c r="V1444" s="4"/>
      <c r="W1444" s="4"/>
      <c r="X1444" s="4"/>
      <c r="AB1444" s="4"/>
      <c r="AL1444" s="81"/>
      <c r="AM1444" s="81"/>
    </row>
    <row r="1445" spans="1:39">
      <c r="A1445" s="76"/>
      <c r="C1445" s="77"/>
      <c r="M1445" s="80"/>
      <c r="T1445" s="4"/>
      <c r="V1445" s="4"/>
      <c r="W1445" s="4"/>
      <c r="X1445" s="4"/>
      <c r="AB1445" s="4"/>
      <c r="AL1445" s="81"/>
      <c r="AM1445" s="81"/>
    </row>
    <row r="1446" spans="1:39">
      <c r="A1446" s="76"/>
      <c r="C1446" s="77"/>
      <c r="M1446" s="80"/>
      <c r="T1446" s="4"/>
      <c r="V1446" s="4"/>
      <c r="W1446" s="4"/>
      <c r="X1446" s="4"/>
      <c r="AB1446" s="4"/>
      <c r="AL1446" s="81"/>
      <c r="AM1446" s="81"/>
    </row>
    <row r="1447" spans="1:39">
      <c r="A1447" s="76"/>
      <c r="C1447" s="77"/>
      <c r="M1447" s="80"/>
      <c r="T1447" s="4"/>
      <c r="V1447" s="4"/>
      <c r="W1447" s="4"/>
      <c r="X1447" s="4"/>
      <c r="AB1447" s="4"/>
      <c r="AL1447" s="81"/>
      <c r="AM1447" s="81"/>
    </row>
    <row r="1448" spans="1:39">
      <c r="A1448" s="76"/>
      <c r="C1448" s="77"/>
      <c r="M1448" s="80"/>
      <c r="T1448" s="4"/>
      <c r="V1448" s="4"/>
      <c r="W1448" s="4"/>
      <c r="X1448" s="4"/>
      <c r="AB1448" s="4"/>
      <c r="AL1448" s="81"/>
      <c r="AM1448" s="81"/>
    </row>
    <row r="1449" spans="1:39">
      <c r="A1449" s="76"/>
      <c r="C1449" s="77"/>
      <c r="M1449" s="80"/>
      <c r="T1449" s="4"/>
      <c r="V1449" s="4"/>
      <c r="W1449" s="4"/>
      <c r="X1449" s="4"/>
      <c r="AB1449" s="4"/>
      <c r="AL1449" s="81"/>
      <c r="AM1449" s="81"/>
    </row>
    <row r="1450" spans="1:39">
      <c r="A1450" s="76"/>
      <c r="C1450" s="77"/>
      <c r="M1450" s="80"/>
      <c r="T1450" s="4"/>
      <c r="V1450" s="4"/>
      <c r="W1450" s="4"/>
      <c r="X1450" s="4"/>
      <c r="AB1450" s="4"/>
      <c r="AL1450" s="81"/>
      <c r="AM1450" s="81"/>
    </row>
    <row r="1451" spans="1:39">
      <c r="A1451" s="76"/>
      <c r="C1451" s="77"/>
      <c r="M1451" s="80"/>
      <c r="T1451" s="4"/>
      <c r="V1451" s="4"/>
      <c r="W1451" s="4"/>
      <c r="X1451" s="4"/>
      <c r="AB1451" s="4"/>
      <c r="AL1451" s="81"/>
      <c r="AM1451" s="81"/>
    </row>
    <row r="1452" spans="1:39">
      <c r="A1452" s="76"/>
      <c r="C1452" s="77"/>
      <c r="M1452" s="80"/>
      <c r="T1452" s="4"/>
      <c r="V1452" s="4"/>
      <c r="W1452" s="4"/>
      <c r="X1452" s="4"/>
      <c r="AB1452" s="4"/>
      <c r="AL1452" s="81"/>
      <c r="AM1452" s="81"/>
    </row>
    <row r="1453" spans="1:39">
      <c r="A1453" s="76"/>
      <c r="C1453" s="77"/>
      <c r="M1453" s="80"/>
      <c r="T1453" s="4"/>
      <c r="V1453" s="4"/>
      <c r="W1453" s="4"/>
      <c r="X1453" s="4"/>
      <c r="AB1453" s="4"/>
      <c r="AL1453" s="81"/>
      <c r="AM1453" s="81"/>
    </row>
    <row r="1454" spans="1:39">
      <c r="A1454" s="76"/>
      <c r="C1454" s="77"/>
      <c r="M1454" s="80"/>
      <c r="T1454" s="4"/>
      <c r="V1454" s="4"/>
      <c r="W1454" s="4"/>
      <c r="X1454" s="4"/>
      <c r="AB1454" s="4"/>
      <c r="AL1454" s="81"/>
      <c r="AM1454" s="81"/>
    </row>
    <row r="1455" spans="1:39">
      <c r="A1455" s="76"/>
      <c r="C1455" s="77"/>
      <c r="M1455" s="80"/>
      <c r="T1455" s="4"/>
      <c r="V1455" s="4"/>
      <c r="W1455" s="4"/>
      <c r="X1455" s="4"/>
      <c r="AB1455" s="4"/>
      <c r="AL1455" s="81"/>
      <c r="AM1455" s="81"/>
    </row>
    <row r="1456" spans="1:39">
      <c r="A1456" s="76"/>
      <c r="C1456" s="77"/>
      <c r="M1456" s="80"/>
      <c r="T1456" s="4"/>
      <c r="V1456" s="4"/>
      <c r="W1456" s="4"/>
      <c r="X1456" s="4"/>
      <c r="AB1456" s="4"/>
      <c r="AL1456" s="81"/>
      <c r="AM1456" s="81"/>
    </row>
    <row r="1457" spans="1:39">
      <c r="A1457" s="76"/>
      <c r="C1457" s="77"/>
      <c r="M1457" s="80"/>
      <c r="T1457" s="4"/>
      <c r="V1457" s="4"/>
      <c r="W1457" s="4"/>
      <c r="X1457" s="4"/>
      <c r="AB1457" s="4"/>
      <c r="AL1457" s="81"/>
      <c r="AM1457" s="81"/>
    </row>
    <row r="1458" spans="1:39">
      <c r="A1458" s="76"/>
      <c r="C1458" s="77"/>
      <c r="M1458" s="80"/>
      <c r="T1458" s="4"/>
      <c r="V1458" s="4"/>
      <c r="W1458" s="4"/>
      <c r="X1458" s="4"/>
      <c r="AB1458" s="4"/>
      <c r="AL1458" s="81"/>
      <c r="AM1458" s="81"/>
    </row>
    <row r="1459" spans="1:39">
      <c r="A1459" s="76"/>
      <c r="C1459" s="77"/>
      <c r="M1459" s="80"/>
      <c r="T1459" s="4"/>
      <c r="V1459" s="4"/>
      <c r="W1459" s="4"/>
      <c r="X1459" s="4"/>
      <c r="AB1459" s="4"/>
      <c r="AL1459" s="81"/>
      <c r="AM1459" s="81"/>
    </row>
    <row r="1460" spans="1:39">
      <c r="A1460" s="76"/>
      <c r="C1460" s="77"/>
      <c r="M1460" s="80"/>
      <c r="T1460" s="4"/>
      <c r="V1460" s="4"/>
      <c r="W1460" s="4"/>
      <c r="X1460" s="4"/>
      <c r="AB1460" s="4"/>
      <c r="AL1460" s="81"/>
      <c r="AM1460" s="81"/>
    </row>
    <row r="1461" spans="1:39">
      <c r="A1461" s="76"/>
      <c r="C1461" s="77"/>
      <c r="M1461" s="80"/>
      <c r="T1461" s="4"/>
      <c r="V1461" s="4"/>
      <c r="W1461" s="4"/>
      <c r="X1461" s="4"/>
      <c r="AB1461" s="4"/>
      <c r="AL1461" s="81"/>
      <c r="AM1461" s="81"/>
    </row>
    <row r="1462" spans="1:39">
      <c r="A1462" s="76"/>
      <c r="C1462" s="77"/>
      <c r="M1462" s="80"/>
      <c r="T1462" s="4"/>
      <c r="V1462" s="4"/>
      <c r="W1462" s="4"/>
      <c r="X1462" s="4"/>
      <c r="AB1462" s="4"/>
      <c r="AL1462" s="81"/>
      <c r="AM1462" s="81"/>
    </row>
    <row r="1463" spans="1:39">
      <c r="A1463" s="76"/>
      <c r="C1463" s="77"/>
      <c r="M1463" s="80"/>
      <c r="T1463" s="4"/>
      <c r="V1463" s="4"/>
      <c r="W1463" s="4"/>
      <c r="X1463" s="4"/>
      <c r="AB1463" s="4"/>
      <c r="AL1463" s="81"/>
      <c r="AM1463" s="81"/>
    </row>
    <row r="1464" spans="1:39">
      <c r="A1464" s="76"/>
      <c r="C1464" s="77"/>
      <c r="M1464" s="80"/>
      <c r="T1464" s="4"/>
      <c r="V1464" s="4"/>
      <c r="W1464" s="4"/>
      <c r="X1464" s="4"/>
      <c r="AB1464" s="4"/>
      <c r="AL1464" s="81"/>
      <c r="AM1464" s="81"/>
    </row>
    <row r="1465" spans="1:39">
      <c r="A1465" s="76"/>
      <c r="C1465" s="77"/>
      <c r="M1465" s="80"/>
      <c r="T1465" s="4"/>
      <c r="V1465" s="4"/>
      <c r="W1465" s="4"/>
      <c r="X1465" s="4"/>
      <c r="AB1465" s="4"/>
      <c r="AL1465" s="81"/>
      <c r="AM1465" s="81"/>
    </row>
    <row r="1466" spans="1:39">
      <c r="A1466" s="76"/>
      <c r="C1466" s="77"/>
      <c r="M1466" s="80"/>
      <c r="T1466" s="4"/>
      <c r="V1466" s="4"/>
      <c r="W1466" s="4"/>
      <c r="X1466" s="4"/>
      <c r="AB1466" s="4"/>
      <c r="AL1466" s="81"/>
      <c r="AM1466" s="81"/>
    </row>
    <row r="1467" spans="1:39">
      <c r="A1467" s="76"/>
      <c r="C1467" s="77"/>
      <c r="M1467" s="80"/>
      <c r="T1467" s="4"/>
      <c r="V1467" s="4"/>
      <c r="W1467" s="4"/>
      <c r="X1467" s="4"/>
      <c r="AB1467" s="4"/>
      <c r="AL1467" s="81"/>
      <c r="AM1467" s="81"/>
    </row>
    <row r="1468" spans="1:39">
      <c r="A1468" s="76"/>
      <c r="C1468" s="77"/>
      <c r="M1468" s="80"/>
      <c r="T1468" s="4"/>
      <c r="V1468" s="4"/>
      <c r="W1468" s="4"/>
      <c r="X1468" s="4"/>
      <c r="AB1468" s="4"/>
      <c r="AL1468" s="81"/>
      <c r="AM1468" s="81"/>
    </row>
    <row r="1469" spans="1:39">
      <c r="A1469" s="76"/>
      <c r="C1469" s="77"/>
      <c r="M1469" s="80"/>
      <c r="T1469" s="4"/>
      <c r="V1469" s="4"/>
      <c r="W1469" s="4"/>
      <c r="X1469" s="4"/>
      <c r="AB1469" s="4"/>
      <c r="AL1469" s="81"/>
      <c r="AM1469" s="81"/>
    </row>
    <row r="1470" spans="1:39">
      <c r="A1470" s="76"/>
      <c r="C1470" s="77"/>
      <c r="M1470" s="80"/>
      <c r="T1470" s="4"/>
      <c r="V1470" s="4"/>
      <c r="W1470" s="4"/>
      <c r="X1470" s="4"/>
      <c r="AB1470" s="4"/>
      <c r="AL1470" s="81"/>
      <c r="AM1470" s="81"/>
    </row>
    <row r="1471" spans="1:39">
      <c r="A1471" s="76"/>
      <c r="C1471" s="77"/>
      <c r="M1471" s="80"/>
      <c r="T1471" s="4"/>
      <c r="V1471" s="4"/>
      <c r="W1471" s="4"/>
      <c r="X1471" s="4"/>
      <c r="AB1471" s="4"/>
      <c r="AL1471" s="81"/>
      <c r="AM1471" s="81"/>
    </row>
    <row r="1472" spans="1:39">
      <c r="A1472" s="76"/>
      <c r="C1472" s="77"/>
      <c r="M1472" s="80"/>
      <c r="T1472" s="4"/>
      <c r="V1472" s="4"/>
      <c r="W1472" s="4"/>
      <c r="X1472" s="4"/>
      <c r="AB1472" s="4"/>
      <c r="AL1472" s="81"/>
      <c r="AM1472" s="81"/>
    </row>
    <row r="1473" spans="1:39">
      <c r="A1473" s="76"/>
      <c r="C1473" s="77"/>
      <c r="M1473" s="80"/>
      <c r="T1473" s="4"/>
      <c r="V1473" s="4"/>
      <c r="W1473" s="4"/>
      <c r="X1473" s="4"/>
      <c r="AB1473" s="4"/>
      <c r="AL1473" s="81"/>
      <c r="AM1473" s="81"/>
    </row>
    <row r="1474" spans="1:39">
      <c r="A1474" s="76"/>
      <c r="C1474" s="77"/>
      <c r="M1474" s="80"/>
      <c r="T1474" s="4"/>
      <c r="V1474" s="4"/>
      <c r="W1474" s="4"/>
      <c r="X1474" s="4"/>
      <c r="AB1474" s="4"/>
      <c r="AL1474" s="81"/>
      <c r="AM1474" s="81"/>
    </row>
    <row r="1475" spans="1:39">
      <c r="A1475" s="76"/>
      <c r="C1475" s="77"/>
      <c r="M1475" s="80"/>
      <c r="T1475" s="4"/>
      <c r="V1475" s="4"/>
      <c r="W1475" s="4"/>
      <c r="X1475" s="4"/>
      <c r="AB1475" s="4"/>
      <c r="AL1475" s="81"/>
      <c r="AM1475" s="81"/>
    </row>
    <row r="1476" spans="1:39">
      <c r="A1476" s="76"/>
      <c r="C1476" s="77"/>
      <c r="M1476" s="80"/>
      <c r="T1476" s="4"/>
      <c r="V1476" s="4"/>
      <c r="W1476" s="4"/>
      <c r="X1476" s="4"/>
      <c r="AB1476" s="4"/>
      <c r="AL1476" s="81"/>
      <c r="AM1476" s="81"/>
    </row>
    <row r="1477" spans="1:39">
      <c r="A1477" s="76"/>
      <c r="C1477" s="77"/>
      <c r="M1477" s="80"/>
      <c r="T1477" s="4"/>
      <c r="V1477" s="4"/>
      <c r="W1477" s="4"/>
      <c r="X1477" s="4"/>
      <c r="AB1477" s="4"/>
      <c r="AL1477" s="81"/>
      <c r="AM1477" s="81"/>
    </row>
    <row r="1478" spans="1:39">
      <c r="A1478" s="76"/>
      <c r="C1478" s="77"/>
      <c r="M1478" s="80"/>
      <c r="T1478" s="4"/>
      <c r="V1478" s="4"/>
      <c r="W1478" s="4"/>
      <c r="X1478" s="4"/>
      <c r="AB1478" s="4"/>
      <c r="AL1478" s="81"/>
      <c r="AM1478" s="81"/>
    </row>
    <row r="1479" spans="1:39">
      <c r="A1479" s="76"/>
      <c r="C1479" s="77"/>
      <c r="M1479" s="80"/>
      <c r="T1479" s="4"/>
      <c r="V1479" s="4"/>
      <c r="W1479" s="4"/>
      <c r="X1479" s="4"/>
      <c r="AB1479" s="4"/>
      <c r="AL1479" s="81"/>
      <c r="AM1479" s="81"/>
    </row>
    <row r="1480" spans="1:39">
      <c r="A1480" s="76"/>
      <c r="C1480" s="77"/>
      <c r="M1480" s="80"/>
      <c r="T1480" s="4"/>
      <c r="V1480" s="4"/>
      <c r="W1480" s="4"/>
      <c r="X1480" s="4"/>
      <c r="AB1480" s="4"/>
      <c r="AL1480" s="81"/>
      <c r="AM1480" s="81"/>
    </row>
    <row r="1481" spans="1:39">
      <c r="A1481" s="76"/>
      <c r="C1481" s="77"/>
      <c r="M1481" s="80"/>
      <c r="T1481" s="4"/>
      <c r="V1481" s="4"/>
      <c r="W1481" s="4"/>
      <c r="X1481" s="4"/>
      <c r="AB1481" s="4"/>
      <c r="AL1481" s="81"/>
      <c r="AM1481" s="81"/>
    </row>
    <row r="1482" spans="1:39">
      <c r="A1482" s="76"/>
      <c r="C1482" s="77"/>
      <c r="M1482" s="80"/>
      <c r="T1482" s="4"/>
      <c r="V1482" s="4"/>
      <c r="W1482" s="4"/>
      <c r="X1482" s="4"/>
      <c r="AB1482" s="4"/>
      <c r="AL1482" s="81"/>
      <c r="AM1482" s="81"/>
    </row>
    <row r="1483" spans="1:39">
      <c r="A1483" s="76"/>
      <c r="C1483" s="77"/>
      <c r="M1483" s="80"/>
      <c r="T1483" s="4"/>
      <c r="V1483" s="4"/>
      <c r="W1483" s="4"/>
      <c r="X1483" s="4"/>
      <c r="AB1483" s="4"/>
      <c r="AL1483" s="81"/>
      <c r="AM1483" s="81"/>
    </row>
    <row r="1484" spans="1:39">
      <c r="A1484" s="76"/>
      <c r="C1484" s="77"/>
      <c r="M1484" s="80"/>
      <c r="T1484" s="4"/>
      <c r="V1484" s="4"/>
      <c r="W1484" s="4"/>
      <c r="X1484" s="4"/>
      <c r="AB1484" s="4"/>
      <c r="AL1484" s="81"/>
      <c r="AM1484" s="81"/>
    </row>
    <row r="1485" spans="1:39">
      <c r="A1485" s="76"/>
      <c r="C1485" s="77"/>
      <c r="M1485" s="80"/>
      <c r="T1485" s="4"/>
      <c r="V1485" s="4"/>
      <c r="W1485" s="4"/>
      <c r="X1485" s="4"/>
      <c r="AB1485" s="4"/>
      <c r="AL1485" s="81"/>
      <c r="AM1485" s="81"/>
    </row>
    <row r="1486" spans="1:39">
      <c r="A1486" s="76"/>
      <c r="C1486" s="77"/>
      <c r="M1486" s="80"/>
      <c r="T1486" s="4"/>
      <c r="V1486" s="4"/>
      <c r="W1486" s="4"/>
      <c r="X1486" s="4"/>
      <c r="AB1486" s="4"/>
      <c r="AL1486" s="81"/>
      <c r="AM1486" s="81"/>
    </row>
    <row r="1487" spans="1:39">
      <c r="A1487" s="76"/>
      <c r="C1487" s="77"/>
      <c r="M1487" s="80"/>
      <c r="T1487" s="4"/>
      <c r="V1487" s="4"/>
      <c r="W1487" s="4"/>
      <c r="X1487" s="4"/>
      <c r="AB1487" s="4"/>
      <c r="AL1487" s="81"/>
      <c r="AM1487" s="81"/>
    </row>
    <row r="1488" spans="1:39">
      <c r="A1488" s="76"/>
      <c r="C1488" s="77"/>
      <c r="M1488" s="80"/>
      <c r="T1488" s="4"/>
      <c r="V1488" s="4"/>
      <c r="W1488" s="4"/>
      <c r="X1488" s="4"/>
      <c r="AB1488" s="4"/>
      <c r="AL1488" s="81"/>
      <c r="AM1488" s="81"/>
    </row>
    <row r="1489" spans="1:39">
      <c r="A1489" s="76"/>
      <c r="C1489" s="77"/>
      <c r="M1489" s="80"/>
      <c r="T1489" s="4"/>
      <c r="V1489" s="4"/>
      <c r="W1489" s="4"/>
      <c r="X1489" s="4"/>
      <c r="AB1489" s="4"/>
      <c r="AL1489" s="81"/>
      <c r="AM1489" s="81"/>
    </row>
    <row r="1490" spans="1:39">
      <c r="A1490" s="76"/>
      <c r="C1490" s="77"/>
      <c r="M1490" s="80"/>
      <c r="T1490" s="4"/>
      <c r="V1490" s="4"/>
      <c r="W1490" s="4"/>
      <c r="X1490" s="4"/>
      <c r="AB1490" s="4"/>
      <c r="AL1490" s="81"/>
      <c r="AM1490" s="81"/>
    </row>
    <row r="1491" spans="1:39">
      <c r="A1491" s="76"/>
      <c r="C1491" s="77"/>
      <c r="M1491" s="80"/>
      <c r="T1491" s="4"/>
      <c r="V1491" s="4"/>
      <c r="W1491" s="4"/>
      <c r="X1491" s="4"/>
      <c r="AB1491" s="4"/>
      <c r="AL1491" s="81"/>
      <c r="AM1491" s="81"/>
    </row>
    <row r="1492" spans="1:39">
      <c r="A1492" s="76"/>
      <c r="C1492" s="77"/>
      <c r="M1492" s="80"/>
      <c r="T1492" s="4"/>
      <c r="V1492" s="4"/>
      <c r="W1492" s="4"/>
      <c r="X1492" s="4"/>
      <c r="AB1492" s="4"/>
      <c r="AL1492" s="81"/>
      <c r="AM1492" s="81"/>
    </row>
    <row r="1493" spans="1:39">
      <c r="A1493" s="76"/>
      <c r="C1493" s="77"/>
      <c r="M1493" s="80"/>
      <c r="T1493" s="4"/>
      <c r="V1493" s="4"/>
      <c r="W1493" s="4"/>
      <c r="X1493" s="4"/>
      <c r="AB1493" s="4"/>
      <c r="AL1493" s="81"/>
      <c r="AM1493" s="81"/>
    </row>
    <row r="1494" spans="1:39">
      <c r="A1494" s="76"/>
      <c r="C1494" s="77"/>
      <c r="M1494" s="80"/>
      <c r="T1494" s="4"/>
      <c r="V1494" s="4"/>
      <c r="W1494" s="4"/>
      <c r="X1494" s="4"/>
      <c r="AB1494" s="4"/>
      <c r="AL1494" s="81"/>
      <c r="AM1494" s="81"/>
    </row>
    <row r="1495" spans="1:39">
      <c r="A1495" s="76"/>
      <c r="C1495" s="77"/>
      <c r="M1495" s="80"/>
      <c r="T1495" s="4"/>
      <c r="V1495" s="4"/>
      <c r="W1495" s="4"/>
      <c r="X1495" s="4"/>
      <c r="AB1495" s="4"/>
      <c r="AL1495" s="81"/>
      <c r="AM1495" s="81"/>
    </row>
    <row r="1496" spans="1:39">
      <c r="A1496" s="76"/>
      <c r="C1496" s="77"/>
      <c r="M1496" s="80"/>
      <c r="T1496" s="4"/>
      <c r="V1496" s="4"/>
      <c r="W1496" s="4"/>
      <c r="X1496" s="4"/>
      <c r="AB1496" s="4"/>
      <c r="AL1496" s="81"/>
      <c r="AM1496" s="81"/>
    </row>
    <row r="1497" spans="1:39">
      <c r="A1497" s="76"/>
      <c r="C1497" s="77"/>
      <c r="M1497" s="80"/>
      <c r="T1497" s="4"/>
      <c r="V1497" s="4"/>
      <c r="W1497" s="4"/>
      <c r="X1497" s="4"/>
      <c r="AB1497" s="4"/>
      <c r="AL1497" s="81"/>
      <c r="AM1497" s="81"/>
    </row>
    <row r="1498" spans="1:39">
      <c r="A1498" s="76"/>
      <c r="C1498" s="77"/>
      <c r="M1498" s="80"/>
      <c r="T1498" s="4"/>
      <c r="V1498" s="4"/>
      <c r="W1498" s="4"/>
      <c r="X1498" s="4"/>
      <c r="AB1498" s="4"/>
      <c r="AL1498" s="81"/>
      <c r="AM1498" s="81"/>
    </row>
    <row r="1499" spans="1:39">
      <c r="A1499" s="76"/>
      <c r="C1499" s="77"/>
      <c r="M1499" s="80"/>
      <c r="T1499" s="4"/>
      <c r="V1499" s="4"/>
      <c r="W1499" s="4"/>
      <c r="X1499" s="4"/>
      <c r="AB1499" s="4"/>
      <c r="AL1499" s="81"/>
      <c r="AM1499" s="81"/>
    </row>
    <row r="1500" spans="1:39">
      <c r="A1500" s="76"/>
      <c r="C1500" s="77"/>
      <c r="M1500" s="80"/>
      <c r="T1500" s="4"/>
      <c r="V1500" s="4"/>
      <c r="W1500" s="4"/>
      <c r="X1500" s="4"/>
      <c r="AB1500" s="4"/>
      <c r="AL1500" s="81"/>
      <c r="AM1500" s="81"/>
    </row>
    <row r="1501" spans="1:39">
      <c r="A1501" s="76"/>
      <c r="C1501" s="77"/>
      <c r="M1501" s="80"/>
      <c r="T1501" s="4"/>
      <c r="V1501" s="4"/>
      <c r="W1501" s="4"/>
      <c r="X1501" s="4"/>
      <c r="AB1501" s="4"/>
      <c r="AL1501" s="81"/>
      <c r="AM1501" s="81"/>
    </row>
    <row r="1502" spans="1:39">
      <c r="A1502" s="76"/>
      <c r="C1502" s="77"/>
      <c r="M1502" s="80"/>
      <c r="T1502" s="4"/>
      <c r="V1502" s="4"/>
      <c r="W1502" s="4"/>
      <c r="X1502" s="4"/>
      <c r="AB1502" s="4"/>
      <c r="AL1502" s="81"/>
      <c r="AM1502" s="81"/>
    </row>
    <row r="1503" spans="1:39">
      <c r="A1503" s="76"/>
      <c r="C1503" s="77"/>
      <c r="M1503" s="80"/>
      <c r="T1503" s="4"/>
      <c r="V1503" s="4"/>
      <c r="W1503" s="4"/>
      <c r="X1503" s="4"/>
      <c r="AB1503" s="4"/>
      <c r="AL1503" s="81"/>
      <c r="AM1503" s="81"/>
    </row>
    <row r="1504" spans="1:39">
      <c r="A1504" s="76"/>
      <c r="C1504" s="77"/>
      <c r="M1504" s="80"/>
      <c r="T1504" s="4"/>
      <c r="V1504" s="4"/>
      <c r="W1504" s="4"/>
      <c r="X1504" s="4"/>
      <c r="AB1504" s="4"/>
      <c r="AL1504" s="81"/>
      <c r="AM1504" s="81"/>
    </row>
    <row r="1505" spans="1:39">
      <c r="A1505" s="76"/>
      <c r="C1505" s="77"/>
      <c r="M1505" s="80"/>
      <c r="T1505" s="4"/>
      <c r="V1505" s="4"/>
      <c r="W1505" s="4"/>
      <c r="X1505" s="4"/>
      <c r="AB1505" s="4"/>
      <c r="AL1505" s="81"/>
      <c r="AM1505" s="81"/>
    </row>
    <row r="1506" spans="1:39">
      <c r="A1506" s="76"/>
      <c r="C1506" s="77"/>
      <c r="M1506" s="80"/>
      <c r="T1506" s="4"/>
      <c r="V1506" s="4"/>
      <c r="W1506" s="4"/>
      <c r="X1506" s="4"/>
      <c r="AB1506" s="4"/>
      <c r="AL1506" s="81"/>
      <c r="AM1506" s="81"/>
    </row>
    <row r="1507" spans="1:39">
      <c r="A1507" s="76"/>
      <c r="C1507" s="77"/>
      <c r="M1507" s="80"/>
      <c r="T1507" s="4"/>
      <c r="V1507" s="4"/>
      <c r="W1507" s="4"/>
      <c r="X1507" s="4"/>
      <c r="AB1507" s="4"/>
      <c r="AL1507" s="81"/>
      <c r="AM1507" s="81"/>
    </row>
    <row r="1508" spans="1:39">
      <c r="A1508" s="76"/>
      <c r="C1508" s="77"/>
      <c r="M1508" s="80"/>
      <c r="T1508" s="4"/>
      <c r="V1508" s="4"/>
      <c r="W1508" s="4"/>
      <c r="X1508" s="4"/>
      <c r="AB1508" s="4"/>
      <c r="AL1508" s="81"/>
      <c r="AM1508" s="81"/>
    </row>
    <row r="1509" spans="1:39">
      <c r="A1509" s="76"/>
      <c r="C1509" s="77"/>
      <c r="M1509" s="80"/>
      <c r="T1509" s="4"/>
      <c r="V1509" s="4"/>
      <c r="W1509" s="4"/>
      <c r="X1509" s="4"/>
      <c r="AB1509" s="4"/>
      <c r="AL1509" s="81"/>
      <c r="AM1509" s="81"/>
    </row>
    <row r="1510" spans="1:39">
      <c r="A1510" s="76"/>
      <c r="C1510" s="77"/>
      <c r="M1510" s="80"/>
      <c r="T1510" s="4"/>
      <c r="V1510" s="4"/>
      <c r="W1510" s="4"/>
      <c r="X1510" s="4"/>
      <c r="AB1510" s="4"/>
      <c r="AL1510" s="81"/>
      <c r="AM1510" s="81"/>
    </row>
    <row r="1511" spans="1:39">
      <c r="A1511" s="76"/>
      <c r="C1511" s="77"/>
      <c r="M1511" s="80"/>
      <c r="T1511" s="4"/>
      <c r="V1511" s="4"/>
      <c r="W1511" s="4"/>
      <c r="X1511" s="4"/>
      <c r="AB1511" s="4"/>
      <c r="AL1511" s="81"/>
      <c r="AM1511" s="81"/>
    </row>
    <row r="1512" spans="1:39">
      <c r="A1512" s="76"/>
      <c r="C1512" s="77"/>
      <c r="M1512" s="80"/>
      <c r="T1512" s="4"/>
      <c r="V1512" s="4"/>
      <c r="W1512" s="4"/>
      <c r="X1512" s="4"/>
      <c r="AB1512" s="4"/>
      <c r="AL1512" s="81"/>
      <c r="AM1512" s="81"/>
    </row>
    <row r="1513" spans="1:39">
      <c r="A1513" s="76"/>
      <c r="C1513" s="77"/>
      <c r="M1513" s="80"/>
      <c r="T1513" s="4"/>
      <c r="V1513" s="4"/>
      <c r="W1513" s="4"/>
      <c r="X1513" s="4"/>
      <c r="AB1513" s="4"/>
      <c r="AL1513" s="81"/>
      <c r="AM1513" s="81"/>
    </row>
    <row r="1514" spans="1:39">
      <c r="A1514" s="76"/>
      <c r="C1514" s="77"/>
      <c r="M1514" s="80"/>
      <c r="T1514" s="4"/>
      <c r="V1514" s="4"/>
      <c r="W1514" s="4"/>
      <c r="X1514" s="4"/>
      <c r="AB1514" s="4"/>
      <c r="AL1514" s="81"/>
      <c r="AM1514" s="81"/>
    </row>
    <row r="1515" spans="1:39">
      <c r="A1515" s="76"/>
      <c r="C1515" s="77"/>
      <c r="M1515" s="80"/>
      <c r="T1515" s="4"/>
      <c r="V1515" s="4"/>
      <c r="W1515" s="4"/>
      <c r="X1515" s="4"/>
      <c r="AB1515" s="4"/>
      <c r="AL1515" s="81"/>
      <c r="AM1515" s="81"/>
    </row>
    <row r="1516" spans="1:39">
      <c r="A1516" s="76"/>
      <c r="C1516" s="77"/>
      <c r="M1516" s="80"/>
      <c r="T1516" s="4"/>
      <c r="V1516" s="4"/>
      <c r="W1516" s="4"/>
      <c r="X1516" s="4"/>
      <c r="AB1516" s="4"/>
      <c r="AL1516" s="81"/>
      <c r="AM1516" s="81"/>
    </row>
    <row r="1517" spans="1:39">
      <c r="A1517" s="76"/>
      <c r="C1517" s="77"/>
      <c r="M1517" s="80"/>
      <c r="T1517" s="4"/>
      <c r="V1517" s="4"/>
      <c r="W1517" s="4"/>
      <c r="X1517" s="4"/>
      <c r="AB1517" s="4"/>
      <c r="AL1517" s="81"/>
      <c r="AM1517" s="81"/>
    </row>
    <row r="1518" spans="1:39">
      <c r="A1518" s="76"/>
      <c r="C1518" s="77"/>
      <c r="M1518" s="80"/>
      <c r="T1518" s="4"/>
      <c r="V1518" s="4"/>
      <c r="W1518" s="4"/>
      <c r="X1518" s="4"/>
      <c r="AB1518" s="4"/>
      <c r="AL1518" s="81"/>
      <c r="AM1518" s="81"/>
    </row>
    <row r="1519" spans="1:39">
      <c r="A1519" s="76"/>
      <c r="C1519" s="77"/>
      <c r="M1519" s="80"/>
      <c r="T1519" s="4"/>
      <c r="V1519" s="4"/>
      <c r="W1519" s="4"/>
      <c r="X1519" s="4"/>
      <c r="AB1519" s="4"/>
      <c r="AL1519" s="81"/>
      <c r="AM1519" s="81"/>
    </row>
    <row r="1520" spans="1:39">
      <c r="A1520" s="76"/>
      <c r="C1520" s="77"/>
      <c r="M1520" s="80"/>
      <c r="T1520" s="4"/>
      <c r="V1520" s="4"/>
      <c r="W1520" s="4"/>
      <c r="X1520" s="4"/>
      <c r="AB1520" s="4"/>
      <c r="AL1520" s="81"/>
      <c r="AM1520" s="81"/>
    </row>
    <row r="1521" spans="1:39">
      <c r="A1521" s="76"/>
      <c r="C1521" s="77"/>
      <c r="M1521" s="80"/>
      <c r="T1521" s="4"/>
      <c r="V1521" s="4"/>
      <c r="W1521" s="4"/>
      <c r="X1521" s="4"/>
      <c r="AB1521" s="4"/>
      <c r="AL1521" s="81"/>
      <c r="AM1521" s="81"/>
    </row>
    <row r="1522" spans="1:39">
      <c r="A1522" s="76"/>
      <c r="C1522" s="77"/>
      <c r="M1522" s="80"/>
      <c r="T1522" s="4"/>
      <c r="V1522" s="4"/>
      <c r="W1522" s="4"/>
      <c r="X1522" s="4"/>
      <c r="AB1522" s="4"/>
      <c r="AL1522" s="81"/>
      <c r="AM1522" s="81"/>
    </row>
    <row r="1523" spans="1:39">
      <c r="A1523" s="76"/>
      <c r="C1523" s="77"/>
      <c r="M1523" s="80"/>
      <c r="T1523" s="4"/>
      <c r="V1523" s="4"/>
      <c r="W1523" s="4"/>
      <c r="X1523" s="4"/>
      <c r="AB1523" s="4"/>
      <c r="AL1523" s="81"/>
      <c r="AM1523" s="81"/>
    </row>
    <row r="1524" spans="1:39">
      <c r="A1524" s="76"/>
      <c r="C1524" s="77"/>
      <c r="M1524" s="80"/>
      <c r="T1524" s="4"/>
      <c r="V1524" s="4"/>
      <c r="W1524" s="4"/>
      <c r="X1524" s="4"/>
      <c r="AB1524" s="4"/>
      <c r="AL1524" s="81"/>
      <c r="AM1524" s="81"/>
    </row>
    <row r="1525" spans="1:39">
      <c r="A1525" s="76"/>
      <c r="C1525" s="77"/>
      <c r="M1525" s="80"/>
      <c r="T1525" s="4"/>
      <c r="V1525" s="4"/>
      <c r="W1525" s="4"/>
      <c r="X1525" s="4"/>
      <c r="AB1525" s="4"/>
      <c r="AL1525" s="81"/>
      <c r="AM1525" s="81"/>
    </row>
    <row r="1526" spans="1:39">
      <c r="A1526" s="76"/>
      <c r="C1526" s="77"/>
      <c r="M1526" s="80"/>
      <c r="T1526" s="4"/>
      <c r="V1526" s="4"/>
      <c r="W1526" s="4"/>
      <c r="X1526" s="4"/>
      <c r="AB1526" s="4"/>
      <c r="AL1526" s="81"/>
      <c r="AM1526" s="81"/>
    </row>
    <row r="1527" spans="1:39">
      <c r="A1527" s="76"/>
      <c r="C1527" s="77"/>
      <c r="M1527" s="80"/>
      <c r="T1527" s="4"/>
      <c r="V1527" s="4"/>
      <c r="W1527" s="4"/>
      <c r="X1527" s="4"/>
      <c r="AB1527" s="4"/>
      <c r="AL1527" s="81"/>
      <c r="AM1527" s="81"/>
    </row>
    <row r="1528" spans="1:39">
      <c r="A1528" s="76"/>
      <c r="C1528" s="77"/>
      <c r="M1528" s="80"/>
      <c r="T1528" s="4"/>
      <c r="V1528" s="4"/>
      <c r="W1528" s="4"/>
      <c r="X1528" s="4"/>
      <c r="AB1528" s="4"/>
      <c r="AL1528" s="81"/>
      <c r="AM1528" s="81"/>
    </row>
    <row r="1529" spans="1:39">
      <c r="A1529" s="76"/>
      <c r="C1529" s="77"/>
      <c r="M1529" s="80"/>
      <c r="T1529" s="4"/>
      <c r="V1529" s="4"/>
      <c r="W1529" s="4"/>
      <c r="X1529" s="4"/>
      <c r="AB1529" s="4"/>
      <c r="AL1529" s="81"/>
      <c r="AM1529" s="81"/>
    </row>
    <row r="1530" spans="1:39">
      <c r="A1530" s="76"/>
      <c r="C1530" s="77"/>
      <c r="M1530" s="80"/>
      <c r="T1530" s="4"/>
      <c r="V1530" s="4"/>
      <c r="W1530" s="4"/>
      <c r="X1530" s="4"/>
      <c r="AB1530" s="4"/>
      <c r="AL1530" s="81"/>
      <c r="AM1530" s="81"/>
    </row>
    <row r="1531" spans="1:39">
      <c r="A1531" s="76"/>
      <c r="C1531" s="77"/>
      <c r="M1531" s="80"/>
      <c r="T1531" s="4"/>
      <c r="V1531" s="4"/>
      <c r="W1531" s="4"/>
      <c r="X1531" s="4"/>
      <c r="AB1531" s="4"/>
      <c r="AL1531" s="81"/>
      <c r="AM1531" s="81"/>
    </row>
    <row r="1532" spans="1:39">
      <c r="A1532" s="76"/>
      <c r="C1532" s="77"/>
      <c r="M1532" s="80"/>
      <c r="T1532" s="4"/>
      <c r="V1532" s="4"/>
      <c r="W1532" s="4"/>
      <c r="X1532" s="4"/>
      <c r="AB1532" s="4"/>
      <c r="AL1532" s="81"/>
      <c r="AM1532" s="81"/>
    </row>
    <row r="1533" spans="1:39">
      <c r="A1533" s="76"/>
      <c r="C1533" s="77"/>
      <c r="M1533" s="80"/>
      <c r="T1533" s="4"/>
      <c r="V1533" s="4"/>
      <c r="W1533" s="4"/>
      <c r="X1533" s="4"/>
      <c r="AB1533" s="4"/>
      <c r="AL1533" s="81"/>
      <c r="AM1533" s="81"/>
    </row>
    <row r="1534" spans="1:39">
      <c r="A1534" s="76"/>
      <c r="C1534" s="77"/>
      <c r="M1534" s="80"/>
      <c r="T1534" s="4"/>
      <c r="V1534" s="4"/>
      <c r="W1534" s="4"/>
      <c r="X1534" s="4"/>
      <c r="AB1534" s="4"/>
      <c r="AL1534" s="81"/>
      <c r="AM1534" s="81"/>
    </row>
    <row r="1535" spans="1:39">
      <c r="A1535" s="76"/>
      <c r="C1535" s="77"/>
      <c r="M1535" s="80"/>
      <c r="T1535" s="4"/>
      <c r="V1535" s="4"/>
      <c r="W1535" s="4"/>
      <c r="X1535" s="4"/>
      <c r="AB1535" s="4"/>
      <c r="AL1535" s="81"/>
      <c r="AM1535" s="81"/>
    </row>
    <row r="1536" spans="1:39">
      <c r="A1536" s="76"/>
      <c r="C1536" s="77"/>
      <c r="M1536" s="80"/>
      <c r="T1536" s="4"/>
      <c r="V1536" s="4"/>
      <c r="W1536" s="4"/>
      <c r="X1536" s="4"/>
      <c r="AB1536" s="4"/>
      <c r="AL1536" s="81"/>
      <c r="AM1536" s="81"/>
    </row>
    <row r="1537" spans="1:39">
      <c r="A1537" s="76"/>
      <c r="C1537" s="77"/>
      <c r="M1537" s="80"/>
      <c r="T1537" s="4"/>
      <c r="V1537" s="4"/>
      <c r="W1537" s="4"/>
      <c r="X1537" s="4"/>
      <c r="AB1537" s="4"/>
      <c r="AL1537" s="81"/>
      <c r="AM1537" s="81"/>
    </row>
    <row r="1538" spans="1:39">
      <c r="A1538" s="76"/>
      <c r="C1538" s="77"/>
      <c r="M1538" s="80"/>
      <c r="T1538" s="4"/>
      <c r="V1538" s="4"/>
      <c r="W1538" s="4"/>
      <c r="X1538" s="4"/>
      <c r="AB1538" s="4"/>
      <c r="AL1538" s="81"/>
      <c r="AM1538" s="81"/>
    </row>
    <row r="1539" spans="1:39">
      <c r="A1539" s="76"/>
      <c r="C1539" s="77"/>
      <c r="M1539" s="80"/>
      <c r="T1539" s="4"/>
      <c r="V1539" s="4"/>
      <c r="W1539" s="4"/>
      <c r="X1539" s="4"/>
      <c r="AB1539" s="4"/>
      <c r="AL1539" s="81"/>
      <c r="AM1539" s="81"/>
    </row>
    <row r="1540" spans="1:39">
      <c r="A1540" s="76"/>
      <c r="C1540" s="77"/>
      <c r="M1540" s="80"/>
      <c r="T1540" s="4"/>
      <c r="V1540" s="4"/>
      <c r="W1540" s="4"/>
      <c r="X1540" s="4"/>
      <c r="AB1540" s="4"/>
      <c r="AL1540" s="81"/>
      <c r="AM1540" s="81"/>
    </row>
    <row r="1541" spans="1:39">
      <c r="A1541" s="76"/>
      <c r="C1541" s="77"/>
      <c r="M1541" s="80"/>
      <c r="T1541" s="4"/>
      <c r="V1541" s="4"/>
      <c r="W1541" s="4"/>
      <c r="X1541" s="4"/>
      <c r="AB1541" s="4"/>
      <c r="AL1541" s="81"/>
      <c r="AM1541" s="81"/>
    </row>
    <row r="1542" spans="1:39">
      <c r="A1542" s="76"/>
      <c r="C1542" s="77"/>
      <c r="M1542" s="80"/>
      <c r="T1542" s="4"/>
      <c r="V1542" s="4"/>
      <c r="W1542" s="4"/>
      <c r="X1542" s="4"/>
      <c r="AB1542" s="4"/>
      <c r="AL1542" s="81"/>
      <c r="AM1542" s="81"/>
    </row>
    <row r="1543" spans="1:39">
      <c r="A1543" s="76"/>
      <c r="C1543" s="77"/>
      <c r="M1543" s="80"/>
      <c r="T1543" s="4"/>
      <c r="V1543" s="4"/>
      <c r="W1543" s="4"/>
      <c r="X1543" s="4"/>
      <c r="AB1543" s="4"/>
      <c r="AL1543" s="81"/>
      <c r="AM1543" s="81"/>
    </row>
    <row r="1544" spans="1:39">
      <c r="A1544" s="76"/>
      <c r="C1544" s="77"/>
      <c r="M1544" s="80"/>
      <c r="T1544" s="4"/>
      <c r="V1544" s="4"/>
      <c r="W1544" s="4"/>
      <c r="X1544" s="4"/>
      <c r="AB1544" s="4"/>
      <c r="AL1544" s="81"/>
      <c r="AM1544" s="81"/>
    </row>
    <row r="1545" spans="1:39">
      <c r="A1545" s="76"/>
      <c r="C1545" s="77"/>
      <c r="M1545" s="80"/>
      <c r="T1545" s="4"/>
      <c r="V1545" s="4"/>
      <c r="W1545" s="4"/>
      <c r="X1545" s="4"/>
      <c r="AB1545" s="4"/>
      <c r="AL1545" s="81"/>
      <c r="AM1545" s="81"/>
    </row>
    <row r="1546" spans="1:39">
      <c r="A1546" s="76"/>
      <c r="C1546" s="77"/>
      <c r="M1546" s="80"/>
      <c r="T1546" s="4"/>
      <c r="V1546" s="4"/>
      <c r="W1546" s="4"/>
      <c r="X1546" s="4"/>
      <c r="AB1546" s="4"/>
      <c r="AL1546" s="81"/>
      <c r="AM1546" s="81"/>
    </row>
    <row r="1547" spans="1:39">
      <c r="A1547" s="76"/>
      <c r="C1547" s="77"/>
      <c r="M1547" s="80"/>
      <c r="T1547" s="4"/>
      <c r="V1547" s="4"/>
      <c r="W1547" s="4"/>
      <c r="X1547" s="4"/>
      <c r="AB1547" s="4"/>
      <c r="AL1547" s="81"/>
      <c r="AM1547" s="81"/>
    </row>
    <row r="1548" spans="1:39">
      <c r="A1548" s="76"/>
      <c r="C1548" s="77"/>
      <c r="M1548" s="80"/>
      <c r="T1548" s="4"/>
      <c r="V1548" s="4"/>
      <c r="W1548" s="4"/>
      <c r="X1548" s="4"/>
      <c r="AB1548" s="4"/>
      <c r="AL1548" s="81"/>
      <c r="AM1548" s="81"/>
    </row>
    <row r="1549" spans="1:39">
      <c r="A1549" s="76"/>
      <c r="C1549" s="77"/>
      <c r="M1549" s="80"/>
      <c r="T1549" s="4"/>
      <c r="V1549" s="4"/>
      <c r="W1549" s="4"/>
      <c r="X1549" s="4"/>
      <c r="AB1549" s="4"/>
      <c r="AL1549" s="81"/>
      <c r="AM1549" s="81"/>
    </row>
    <row r="1550" spans="1:39">
      <c r="A1550" s="76"/>
      <c r="C1550" s="77"/>
      <c r="M1550" s="80"/>
      <c r="T1550" s="4"/>
      <c r="V1550" s="4"/>
      <c r="W1550" s="4"/>
      <c r="X1550" s="4"/>
      <c r="AB1550" s="4"/>
      <c r="AL1550" s="81"/>
      <c r="AM1550" s="81"/>
    </row>
    <row r="1551" spans="1:39">
      <c r="A1551" s="76"/>
      <c r="C1551" s="77"/>
      <c r="M1551" s="80"/>
      <c r="T1551" s="4"/>
      <c r="V1551" s="4"/>
      <c r="W1551" s="4"/>
      <c r="X1551" s="4"/>
      <c r="AB1551" s="4"/>
      <c r="AL1551" s="81"/>
      <c r="AM1551" s="81"/>
    </row>
    <row r="1552" spans="1:39">
      <c r="A1552" s="76"/>
      <c r="C1552" s="77"/>
      <c r="M1552" s="80"/>
      <c r="T1552" s="4"/>
      <c r="V1552" s="4"/>
      <c r="W1552" s="4"/>
      <c r="X1552" s="4"/>
      <c r="AB1552" s="4"/>
      <c r="AL1552" s="81"/>
      <c r="AM1552" s="81"/>
    </row>
    <row r="1553" spans="1:39">
      <c r="A1553" s="76"/>
      <c r="C1553" s="77"/>
      <c r="M1553" s="80"/>
      <c r="T1553" s="4"/>
      <c r="V1553" s="4"/>
      <c r="W1553" s="4"/>
      <c r="X1553" s="4"/>
      <c r="AB1553" s="4"/>
      <c r="AL1553" s="81"/>
      <c r="AM1553" s="81"/>
    </row>
    <row r="1554" spans="1:39">
      <c r="A1554" s="76"/>
      <c r="C1554" s="77"/>
      <c r="M1554" s="80"/>
      <c r="T1554" s="4"/>
      <c r="V1554" s="4"/>
      <c r="W1554" s="4"/>
      <c r="X1554" s="4"/>
      <c r="AB1554" s="4"/>
      <c r="AL1554" s="81"/>
      <c r="AM1554" s="81"/>
    </row>
    <row r="1555" spans="1:39">
      <c r="A1555" s="76"/>
      <c r="C1555" s="77"/>
      <c r="M1555" s="80"/>
      <c r="T1555" s="4"/>
      <c r="V1555" s="4"/>
      <c r="W1555" s="4"/>
      <c r="X1555" s="4"/>
      <c r="AB1555" s="4"/>
      <c r="AL1555" s="81"/>
      <c r="AM1555" s="81"/>
    </row>
    <row r="1556" spans="1:39">
      <c r="A1556" s="76"/>
      <c r="C1556" s="77"/>
      <c r="M1556" s="80"/>
      <c r="T1556" s="4"/>
      <c r="V1556" s="4"/>
      <c r="W1556" s="4"/>
      <c r="X1556" s="4"/>
      <c r="AB1556" s="4"/>
      <c r="AL1556" s="81"/>
      <c r="AM1556" s="81"/>
    </row>
    <row r="1557" spans="1:39">
      <c r="A1557" s="76"/>
      <c r="C1557" s="77"/>
      <c r="M1557" s="80"/>
      <c r="T1557" s="4"/>
      <c r="V1557" s="4"/>
      <c r="W1557" s="4"/>
      <c r="X1557" s="4"/>
      <c r="AB1557" s="4"/>
      <c r="AL1557" s="81"/>
      <c r="AM1557" s="81"/>
    </row>
    <row r="1558" spans="1:39">
      <c r="A1558" s="76"/>
      <c r="C1558" s="77"/>
      <c r="M1558" s="80"/>
      <c r="T1558" s="4"/>
      <c r="V1558" s="4"/>
      <c r="W1558" s="4"/>
      <c r="X1558" s="4"/>
      <c r="AB1558" s="4"/>
      <c r="AL1558" s="81"/>
      <c r="AM1558" s="81"/>
    </row>
    <row r="1559" spans="1:39">
      <c r="A1559" s="76"/>
      <c r="C1559" s="77"/>
      <c r="M1559" s="80"/>
      <c r="T1559" s="4"/>
      <c r="V1559" s="4"/>
      <c r="W1559" s="4"/>
      <c r="X1559" s="4"/>
      <c r="AB1559" s="4"/>
      <c r="AL1559" s="81"/>
      <c r="AM1559" s="81"/>
    </row>
    <row r="1560" spans="1:39">
      <c r="A1560" s="76"/>
      <c r="C1560" s="77"/>
      <c r="M1560" s="80"/>
      <c r="T1560" s="4"/>
      <c r="V1560" s="4"/>
      <c r="W1560" s="4"/>
      <c r="X1560" s="4"/>
      <c r="AB1560" s="4"/>
      <c r="AL1560" s="81"/>
      <c r="AM1560" s="81"/>
    </row>
    <row r="1561" spans="1:39">
      <c r="A1561" s="76"/>
      <c r="C1561" s="77"/>
      <c r="M1561" s="80"/>
      <c r="T1561" s="4"/>
      <c r="V1561" s="4"/>
      <c r="W1561" s="4"/>
      <c r="X1561" s="4"/>
      <c r="AB1561" s="4"/>
      <c r="AL1561" s="81"/>
      <c r="AM1561" s="81"/>
    </row>
    <row r="1562" spans="1:39">
      <c r="A1562" s="76"/>
      <c r="C1562" s="77"/>
      <c r="M1562" s="80"/>
      <c r="T1562" s="4"/>
      <c r="V1562" s="4"/>
      <c r="W1562" s="4"/>
      <c r="X1562" s="4"/>
      <c r="AB1562" s="4"/>
      <c r="AL1562" s="81"/>
      <c r="AM1562" s="81"/>
    </row>
    <row r="1563" spans="1:39">
      <c r="A1563" s="76"/>
      <c r="C1563" s="77"/>
      <c r="M1563" s="80"/>
      <c r="T1563" s="4"/>
      <c r="V1563" s="4"/>
      <c r="W1563" s="4"/>
      <c r="X1563" s="4"/>
      <c r="AB1563" s="4"/>
      <c r="AL1563" s="81"/>
      <c r="AM1563" s="81"/>
    </row>
    <row r="1564" spans="1:39">
      <c r="A1564" s="76"/>
      <c r="C1564" s="77"/>
      <c r="M1564" s="80"/>
      <c r="T1564" s="4"/>
      <c r="V1564" s="4"/>
      <c r="W1564" s="4"/>
      <c r="X1564" s="4"/>
      <c r="AB1564" s="4"/>
      <c r="AL1564" s="81"/>
      <c r="AM1564" s="81"/>
    </row>
    <row r="1565" spans="1:39">
      <c r="A1565" s="76"/>
      <c r="C1565" s="77"/>
      <c r="M1565" s="80"/>
      <c r="T1565" s="4"/>
      <c r="V1565" s="4"/>
      <c r="W1565" s="4"/>
      <c r="X1565" s="4"/>
      <c r="AB1565" s="4"/>
      <c r="AL1565" s="81"/>
      <c r="AM1565" s="81"/>
    </row>
    <row r="1566" spans="1:39">
      <c r="A1566" s="76"/>
      <c r="C1566" s="77"/>
      <c r="M1566" s="80"/>
      <c r="T1566" s="4"/>
      <c r="V1566" s="4"/>
      <c r="W1566" s="4"/>
      <c r="X1566" s="4"/>
      <c r="AB1566" s="4"/>
      <c r="AL1566" s="81"/>
      <c r="AM1566" s="81"/>
    </row>
    <row r="1567" spans="1:39">
      <c r="A1567" s="76"/>
      <c r="C1567" s="77"/>
      <c r="M1567" s="80"/>
      <c r="T1567" s="4"/>
      <c r="V1567" s="4"/>
      <c r="W1567" s="4"/>
      <c r="X1567" s="4"/>
      <c r="AB1567" s="4"/>
      <c r="AL1567" s="81"/>
      <c r="AM1567" s="81"/>
    </row>
    <row r="1568" spans="1:39">
      <c r="A1568" s="76"/>
      <c r="C1568" s="77"/>
      <c r="M1568" s="80"/>
      <c r="T1568" s="4"/>
      <c r="V1568" s="4"/>
      <c r="W1568" s="4"/>
      <c r="X1568" s="4"/>
      <c r="AB1568" s="4"/>
      <c r="AL1568" s="81"/>
      <c r="AM1568" s="81"/>
    </row>
    <row r="1569" spans="1:39">
      <c r="A1569" s="76"/>
      <c r="C1569" s="77"/>
      <c r="M1569" s="80"/>
      <c r="T1569" s="4"/>
      <c r="V1569" s="4"/>
      <c r="W1569" s="4"/>
      <c r="X1569" s="4"/>
      <c r="AB1569" s="4"/>
      <c r="AL1569" s="81"/>
      <c r="AM1569" s="81"/>
    </row>
    <row r="1570" spans="1:39">
      <c r="A1570" s="76"/>
      <c r="C1570" s="77"/>
      <c r="M1570" s="80"/>
      <c r="T1570" s="4"/>
      <c r="V1570" s="4"/>
      <c r="W1570" s="4"/>
      <c r="X1570" s="4"/>
      <c r="AB1570" s="4"/>
      <c r="AL1570" s="81"/>
      <c r="AM1570" s="81"/>
    </row>
    <row r="1571" spans="1:39">
      <c r="A1571" s="76"/>
      <c r="C1571" s="77"/>
      <c r="M1571" s="80"/>
      <c r="T1571" s="4"/>
      <c r="V1571" s="4"/>
      <c r="W1571" s="4"/>
      <c r="X1571" s="4"/>
      <c r="AB1571" s="4"/>
      <c r="AL1571" s="81"/>
      <c r="AM1571" s="81"/>
    </row>
    <row r="1572" spans="1:39">
      <c r="A1572" s="76"/>
      <c r="C1572" s="77"/>
      <c r="M1572" s="80"/>
      <c r="T1572" s="4"/>
      <c r="V1572" s="4"/>
      <c r="W1572" s="4"/>
      <c r="X1572" s="4"/>
      <c r="AB1572" s="4"/>
      <c r="AL1572" s="81"/>
      <c r="AM1572" s="81"/>
    </row>
    <row r="1573" spans="1:39">
      <c r="A1573" s="76"/>
      <c r="C1573" s="77"/>
      <c r="M1573" s="80"/>
      <c r="T1573" s="4"/>
      <c r="V1573" s="4"/>
      <c r="W1573" s="4"/>
      <c r="X1573" s="4"/>
      <c r="AB1573" s="4"/>
      <c r="AL1573" s="81"/>
      <c r="AM1573" s="81"/>
    </row>
    <row r="1574" spans="1:39">
      <c r="A1574" s="76"/>
      <c r="C1574" s="77"/>
      <c r="M1574" s="80"/>
      <c r="T1574" s="4"/>
      <c r="V1574" s="4"/>
      <c r="W1574" s="4"/>
      <c r="X1574" s="4"/>
      <c r="AB1574" s="4"/>
      <c r="AL1574" s="81"/>
      <c r="AM1574" s="81"/>
    </row>
    <row r="1575" spans="1:39">
      <c r="A1575" s="76"/>
      <c r="C1575" s="77"/>
      <c r="M1575" s="80"/>
      <c r="T1575" s="4"/>
      <c r="V1575" s="4"/>
      <c r="W1575" s="4"/>
      <c r="X1575" s="4"/>
      <c r="AB1575" s="4"/>
      <c r="AL1575" s="81"/>
      <c r="AM1575" s="81"/>
    </row>
    <row r="1576" spans="1:39">
      <c r="A1576" s="76"/>
      <c r="C1576" s="77"/>
      <c r="M1576" s="80"/>
      <c r="T1576" s="4"/>
      <c r="V1576" s="4"/>
      <c r="W1576" s="4"/>
      <c r="X1576" s="4"/>
      <c r="AB1576" s="4"/>
      <c r="AL1576" s="81"/>
      <c r="AM1576" s="81"/>
    </row>
    <row r="1577" spans="1:39">
      <c r="A1577" s="76"/>
      <c r="C1577" s="77"/>
      <c r="M1577" s="80"/>
      <c r="T1577" s="4"/>
      <c r="V1577" s="4"/>
      <c r="W1577" s="4"/>
      <c r="X1577" s="4"/>
      <c r="AB1577" s="4"/>
      <c r="AL1577" s="81"/>
      <c r="AM1577" s="81"/>
    </row>
    <row r="1578" spans="1:39">
      <c r="A1578" s="76"/>
      <c r="C1578" s="77"/>
      <c r="M1578" s="80"/>
      <c r="T1578" s="4"/>
      <c r="V1578" s="4"/>
      <c r="W1578" s="4"/>
      <c r="X1578" s="4"/>
      <c r="AB1578" s="4"/>
      <c r="AL1578" s="81"/>
      <c r="AM1578" s="81"/>
    </row>
    <row r="1579" spans="1:39">
      <c r="A1579" s="76"/>
      <c r="C1579" s="77"/>
      <c r="M1579" s="80"/>
      <c r="T1579" s="4"/>
      <c r="V1579" s="4"/>
      <c r="W1579" s="4"/>
      <c r="X1579" s="4"/>
      <c r="AB1579" s="4"/>
      <c r="AL1579" s="81"/>
      <c r="AM1579" s="81"/>
    </row>
    <row r="1580" spans="1:39">
      <c r="A1580" s="76"/>
      <c r="C1580" s="77"/>
      <c r="M1580" s="80"/>
      <c r="T1580" s="4"/>
      <c r="V1580" s="4"/>
      <c r="W1580" s="4"/>
      <c r="X1580" s="4"/>
      <c r="AB1580" s="4"/>
      <c r="AL1580" s="81"/>
      <c r="AM1580" s="81"/>
    </row>
    <row r="1581" spans="1:39">
      <c r="A1581" s="76"/>
      <c r="C1581" s="77"/>
      <c r="M1581" s="80"/>
      <c r="T1581" s="4"/>
      <c r="V1581" s="4"/>
      <c r="W1581" s="4"/>
      <c r="X1581" s="4"/>
      <c r="AB1581" s="4"/>
      <c r="AL1581" s="81"/>
      <c r="AM1581" s="81"/>
    </row>
    <row r="1582" spans="1:39">
      <c r="A1582" s="76"/>
      <c r="C1582" s="77"/>
      <c r="M1582" s="80"/>
      <c r="T1582" s="4"/>
      <c r="V1582" s="4"/>
      <c r="W1582" s="4"/>
      <c r="X1582" s="4"/>
      <c r="AB1582" s="4"/>
      <c r="AL1582" s="81"/>
      <c r="AM1582" s="81"/>
    </row>
    <row r="1583" spans="1:39">
      <c r="A1583" s="76"/>
      <c r="C1583" s="77"/>
      <c r="M1583" s="80"/>
      <c r="T1583" s="4"/>
      <c r="V1583" s="4"/>
      <c r="W1583" s="4"/>
      <c r="X1583" s="4"/>
      <c r="AB1583" s="4"/>
      <c r="AL1583" s="81"/>
      <c r="AM1583" s="81"/>
    </row>
    <row r="1584" spans="1:39">
      <c r="A1584" s="76"/>
      <c r="C1584" s="77"/>
      <c r="M1584" s="80"/>
      <c r="T1584" s="4"/>
      <c r="V1584" s="4"/>
      <c r="W1584" s="4"/>
      <c r="X1584" s="4"/>
      <c r="AB1584" s="4"/>
      <c r="AL1584" s="81"/>
      <c r="AM1584" s="81"/>
    </row>
    <row r="1585" spans="1:39">
      <c r="A1585" s="76"/>
      <c r="C1585" s="77"/>
      <c r="M1585" s="80"/>
      <c r="T1585" s="4"/>
      <c r="V1585" s="4"/>
      <c r="W1585" s="4"/>
      <c r="X1585" s="4"/>
      <c r="AB1585" s="4"/>
      <c r="AL1585" s="81"/>
      <c r="AM1585" s="81"/>
    </row>
    <row r="1586" spans="1:39">
      <c r="A1586" s="76"/>
      <c r="C1586" s="77"/>
      <c r="M1586" s="80"/>
      <c r="T1586" s="4"/>
      <c r="V1586" s="4"/>
      <c r="W1586" s="4"/>
      <c r="X1586" s="4"/>
      <c r="AB1586" s="4"/>
      <c r="AL1586" s="81"/>
      <c r="AM1586" s="81"/>
    </row>
    <row r="1587" spans="1:39">
      <c r="A1587" s="76"/>
      <c r="C1587" s="77"/>
      <c r="M1587" s="80"/>
      <c r="T1587" s="4"/>
      <c r="V1587" s="4"/>
      <c r="W1587" s="4"/>
      <c r="X1587" s="4"/>
      <c r="AB1587" s="4"/>
      <c r="AL1587" s="81"/>
      <c r="AM1587" s="81"/>
    </row>
    <row r="1588" spans="1:39">
      <c r="A1588" s="76"/>
      <c r="C1588" s="77"/>
      <c r="M1588" s="80"/>
      <c r="T1588" s="4"/>
      <c r="V1588" s="4"/>
      <c r="W1588" s="4"/>
      <c r="X1588" s="4"/>
      <c r="AB1588" s="4"/>
      <c r="AL1588" s="81"/>
      <c r="AM1588" s="81"/>
    </row>
    <row r="1589" spans="1:39">
      <c r="A1589" s="76"/>
      <c r="C1589" s="77"/>
      <c r="M1589" s="80"/>
      <c r="T1589" s="4"/>
      <c r="V1589" s="4"/>
      <c r="W1589" s="4"/>
      <c r="X1589" s="4"/>
      <c r="AB1589" s="4"/>
      <c r="AL1589" s="81"/>
      <c r="AM1589" s="81"/>
    </row>
    <row r="1590" spans="1:39">
      <c r="A1590" s="76"/>
      <c r="C1590" s="77"/>
      <c r="M1590" s="80"/>
      <c r="T1590" s="4"/>
      <c r="V1590" s="4"/>
      <c r="W1590" s="4"/>
      <c r="X1590" s="4"/>
      <c r="AB1590" s="4"/>
      <c r="AL1590" s="81"/>
      <c r="AM1590" s="81"/>
    </row>
    <row r="1591" spans="1:39">
      <c r="A1591" s="76"/>
      <c r="C1591" s="77"/>
      <c r="M1591" s="80"/>
      <c r="T1591" s="4"/>
      <c r="V1591" s="4"/>
      <c r="W1591" s="4"/>
      <c r="X1591" s="4"/>
      <c r="AB1591" s="4"/>
      <c r="AL1591" s="81"/>
      <c r="AM1591" s="81"/>
    </row>
    <row r="1592" spans="1:39">
      <c r="A1592" s="76"/>
      <c r="C1592" s="77"/>
      <c r="M1592" s="80"/>
      <c r="T1592" s="4"/>
      <c r="V1592" s="4"/>
      <c r="W1592" s="4"/>
      <c r="X1592" s="4"/>
      <c r="AB1592" s="4"/>
      <c r="AL1592" s="81"/>
      <c r="AM1592" s="81"/>
    </row>
    <row r="1593" spans="1:39">
      <c r="A1593" s="76"/>
      <c r="C1593" s="77"/>
      <c r="M1593" s="80"/>
      <c r="T1593" s="4"/>
      <c r="V1593" s="4"/>
      <c r="W1593" s="4"/>
      <c r="X1593" s="4"/>
      <c r="AB1593" s="4"/>
      <c r="AL1593" s="81"/>
      <c r="AM1593" s="81"/>
    </row>
    <row r="1594" spans="1:39">
      <c r="A1594" s="76"/>
      <c r="C1594" s="77"/>
      <c r="M1594" s="80"/>
      <c r="T1594" s="4"/>
      <c r="V1594" s="4"/>
      <c r="W1594" s="4"/>
      <c r="X1594" s="4"/>
      <c r="AB1594" s="4"/>
      <c r="AL1594" s="81"/>
      <c r="AM1594" s="81"/>
    </row>
    <row r="1595" spans="1:39">
      <c r="A1595" s="76"/>
      <c r="C1595" s="77"/>
      <c r="M1595" s="80"/>
      <c r="T1595" s="4"/>
      <c r="V1595" s="4"/>
      <c r="W1595" s="4"/>
      <c r="X1595" s="4"/>
      <c r="AB1595" s="4"/>
      <c r="AL1595" s="81"/>
      <c r="AM1595" s="81"/>
    </row>
    <row r="1596" spans="1:39">
      <c r="A1596" s="76"/>
      <c r="C1596" s="77"/>
      <c r="M1596" s="80"/>
      <c r="T1596" s="4"/>
      <c r="V1596" s="4"/>
      <c r="W1596" s="4"/>
      <c r="X1596" s="4"/>
      <c r="AB1596" s="4"/>
      <c r="AL1596" s="81"/>
      <c r="AM1596" s="81"/>
    </row>
    <row r="1597" spans="1:39">
      <c r="A1597" s="76"/>
      <c r="C1597" s="77"/>
      <c r="M1597" s="80"/>
      <c r="T1597" s="4"/>
      <c r="V1597" s="4"/>
      <c r="W1597" s="4"/>
      <c r="X1597" s="4"/>
      <c r="AB1597" s="4"/>
      <c r="AL1597" s="81"/>
      <c r="AM1597" s="81"/>
    </row>
    <row r="1598" spans="1:39">
      <c r="A1598" s="76"/>
      <c r="C1598" s="77"/>
      <c r="M1598" s="80"/>
      <c r="T1598" s="4"/>
      <c r="V1598" s="4"/>
      <c r="W1598" s="4"/>
      <c r="X1598" s="4"/>
      <c r="AB1598" s="4"/>
      <c r="AL1598" s="81"/>
      <c r="AM1598" s="81"/>
    </row>
    <row r="1599" spans="1:39">
      <c r="A1599" s="76"/>
      <c r="C1599" s="77"/>
      <c r="M1599" s="80"/>
      <c r="T1599" s="4"/>
      <c r="V1599" s="4"/>
      <c r="W1599" s="4"/>
      <c r="X1599" s="4"/>
      <c r="AB1599" s="4"/>
      <c r="AL1599" s="81"/>
      <c r="AM1599" s="81"/>
    </row>
    <row r="1600" spans="1:39">
      <c r="A1600" s="76"/>
      <c r="C1600" s="77"/>
      <c r="M1600" s="80"/>
      <c r="T1600" s="4"/>
      <c r="V1600" s="4"/>
      <c r="W1600" s="4"/>
      <c r="X1600" s="4"/>
      <c r="AB1600" s="4"/>
      <c r="AL1600" s="81"/>
      <c r="AM1600" s="81"/>
    </row>
    <row r="1601" spans="1:39">
      <c r="A1601" s="76"/>
      <c r="C1601" s="77"/>
      <c r="M1601" s="80"/>
      <c r="T1601" s="4"/>
      <c r="V1601" s="4"/>
      <c r="W1601" s="4"/>
      <c r="X1601" s="4"/>
      <c r="AB1601" s="4"/>
      <c r="AL1601" s="81"/>
      <c r="AM1601" s="81"/>
    </row>
    <row r="1602" spans="1:39">
      <c r="A1602" s="76"/>
      <c r="C1602" s="77"/>
      <c r="M1602" s="80"/>
      <c r="T1602" s="4"/>
      <c r="V1602" s="4"/>
      <c r="W1602" s="4"/>
      <c r="X1602" s="4"/>
      <c r="AB1602" s="4"/>
      <c r="AL1602" s="81"/>
      <c r="AM1602" s="81"/>
    </row>
    <row r="1603" spans="1:39">
      <c r="A1603" s="76"/>
      <c r="C1603" s="77"/>
      <c r="M1603" s="80"/>
      <c r="T1603" s="4"/>
      <c r="V1603" s="4"/>
      <c r="W1603" s="4"/>
      <c r="X1603" s="4"/>
      <c r="AB1603" s="4"/>
      <c r="AL1603" s="81"/>
      <c r="AM1603" s="81"/>
    </row>
    <row r="1604" spans="1:39">
      <c r="A1604" s="76"/>
      <c r="C1604" s="77"/>
      <c r="M1604" s="80"/>
      <c r="T1604" s="4"/>
      <c r="V1604" s="4"/>
      <c r="W1604" s="4"/>
      <c r="X1604" s="4"/>
      <c r="AB1604" s="4"/>
      <c r="AL1604" s="81"/>
      <c r="AM1604" s="81"/>
    </row>
    <row r="1605" spans="1:39">
      <c r="A1605" s="76"/>
      <c r="C1605" s="77"/>
      <c r="M1605" s="80"/>
      <c r="T1605" s="4"/>
      <c r="V1605" s="4"/>
      <c r="W1605" s="4"/>
      <c r="X1605" s="4"/>
      <c r="AB1605" s="4"/>
      <c r="AL1605" s="81"/>
      <c r="AM1605" s="81"/>
    </row>
    <row r="1606" spans="1:39">
      <c r="A1606" s="76"/>
      <c r="C1606" s="77"/>
      <c r="M1606" s="80"/>
      <c r="T1606" s="4"/>
      <c r="V1606" s="4"/>
      <c r="W1606" s="4"/>
      <c r="X1606" s="4"/>
      <c r="AB1606" s="4"/>
      <c r="AL1606" s="81"/>
      <c r="AM1606" s="81"/>
    </row>
    <row r="1607" spans="1:39">
      <c r="A1607" s="76"/>
      <c r="C1607" s="77"/>
      <c r="M1607" s="80"/>
      <c r="T1607" s="4"/>
      <c r="V1607" s="4"/>
      <c r="W1607" s="4"/>
      <c r="X1607" s="4"/>
      <c r="AB1607" s="4"/>
      <c r="AL1607" s="81"/>
      <c r="AM1607" s="81"/>
    </row>
    <row r="1608" spans="1:39">
      <c r="A1608" s="76"/>
      <c r="C1608" s="77"/>
      <c r="M1608" s="80"/>
      <c r="T1608" s="4"/>
      <c r="V1608" s="4"/>
      <c r="W1608" s="4"/>
      <c r="X1608" s="4"/>
      <c r="AB1608" s="4"/>
      <c r="AL1608" s="81"/>
      <c r="AM1608" s="81"/>
    </row>
    <row r="1609" spans="1:39">
      <c r="A1609" s="76"/>
      <c r="C1609" s="77"/>
      <c r="M1609" s="80"/>
      <c r="T1609" s="4"/>
      <c r="V1609" s="4"/>
      <c r="W1609" s="4"/>
      <c r="X1609" s="4"/>
      <c r="AB1609" s="4"/>
      <c r="AL1609" s="81"/>
      <c r="AM1609" s="81"/>
    </row>
    <row r="1610" spans="1:39">
      <c r="A1610" s="76"/>
      <c r="C1610" s="77"/>
      <c r="M1610" s="80"/>
      <c r="T1610" s="4"/>
      <c r="V1610" s="4"/>
      <c r="W1610" s="4"/>
      <c r="X1610" s="4"/>
      <c r="AB1610" s="4"/>
      <c r="AL1610" s="81"/>
      <c r="AM1610" s="81"/>
    </row>
    <row r="1611" spans="1:39">
      <c r="A1611" s="76"/>
      <c r="C1611" s="77"/>
      <c r="M1611" s="80"/>
      <c r="T1611" s="4"/>
      <c r="V1611" s="4"/>
      <c r="W1611" s="4"/>
      <c r="X1611" s="4"/>
      <c r="AB1611" s="4"/>
      <c r="AL1611" s="81"/>
      <c r="AM1611" s="81"/>
    </row>
    <row r="1612" spans="1:39">
      <c r="A1612" s="76"/>
      <c r="C1612" s="77"/>
      <c r="M1612" s="80"/>
      <c r="T1612" s="4"/>
      <c r="V1612" s="4"/>
      <c r="W1612" s="4"/>
      <c r="X1612" s="4"/>
      <c r="AB1612" s="4"/>
      <c r="AL1612" s="81"/>
      <c r="AM1612" s="81"/>
    </row>
    <row r="1613" spans="1:39">
      <c r="A1613" s="76"/>
      <c r="C1613" s="77"/>
      <c r="M1613" s="80"/>
      <c r="T1613" s="4"/>
      <c r="V1613" s="4"/>
      <c r="W1613" s="4"/>
      <c r="X1613" s="4"/>
      <c r="AB1613" s="4"/>
      <c r="AL1613" s="81"/>
      <c r="AM1613" s="81"/>
    </row>
    <row r="1614" spans="1:39">
      <c r="A1614" s="76"/>
      <c r="C1614" s="77"/>
      <c r="M1614" s="80"/>
      <c r="T1614" s="4"/>
      <c r="V1614" s="4"/>
      <c r="W1614" s="4"/>
      <c r="X1614" s="4"/>
      <c r="AB1614" s="4"/>
      <c r="AL1614" s="81"/>
      <c r="AM1614" s="81"/>
    </row>
    <row r="1615" spans="1:39">
      <c r="A1615" s="76"/>
      <c r="C1615" s="77"/>
      <c r="M1615" s="80"/>
      <c r="T1615" s="4"/>
      <c r="V1615" s="4"/>
      <c r="W1615" s="4"/>
      <c r="X1615" s="4"/>
      <c r="AB1615" s="4"/>
      <c r="AL1615" s="81"/>
      <c r="AM1615" s="81"/>
    </row>
    <row r="1616" spans="1:39">
      <c r="A1616" s="76"/>
      <c r="C1616" s="77"/>
      <c r="M1616" s="80"/>
      <c r="T1616" s="4"/>
      <c r="V1616" s="4"/>
      <c r="W1616" s="4"/>
      <c r="X1616" s="4"/>
      <c r="AB1616" s="4"/>
      <c r="AL1616" s="81"/>
      <c r="AM1616" s="81"/>
    </row>
    <row r="1617" spans="1:39">
      <c r="A1617" s="76"/>
      <c r="C1617" s="77"/>
      <c r="M1617" s="80"/>
      <c r="T1617" s="4"/>
      <c r="V1617" s="4"/>
      <c r="W1617" s="4"/>
      <c r="X1617" s="4"/>
      <c r="AB1617" s="4"/>
      <c r="AL1617" s="81"/>
      <c r="AM1617" s="81"/>
    </row>
    <row r="1618" spans="1:39">
      <c r="A1618" s="76"/>
      <c r="C1618" s="77"/>
      <c r="M1618" s="80"/>
      <c r="T1618" s="4"/>
      <c r="V1618" s="4"/>
      <c r="W1618" s="4"/>
      <c r="X1618" s="4"/>
      <c r="AB1618" s="4"/>
      <c r="AL1618" s="81"/>
      <c r="AM1618" s="81"/>
    </row>
    <row r="1619" spans="1:39">
      <c r="A1619" s="76"/>
      <c r="C1619" s="77"/>
      <c r="M1619" s="80"/>
      <c r="T1619" s="4"/>
      <c r="V1619" s="4"/>
      <c r="W1619" s="4"/>
      <c r="X1619" s="4"/>
      <c r="AB1619" s="4"/>
      <c r="AL1619" s="81"/>
      <c r="AM1619" s="81"/>
    </row>
    <row r="1620" spans="1:39">
      <c r="A1620" s="76"/>
      <c r="C1620" s="77"/>
      <c r="M1620" s="80"/>
      <c r="T1620" s="4"/>
      <c r="V1620" s="4"/>
      <c r="W1620" s="4"/>
      <c r="X1620" s="4"/>
      <c r="AB1620" s="4"/>
      <c r="AL1620" s="81"/>
      <c r="AM1620" s="81"/>
    </row>
    <row r="1621" spans="1:39">
      <c r="A1621" s="76"/>
      <c r="C1621" s="77"/>
      <c r="M1621" s="80"/>
      <c r="T1621" s="4"/>
      <c r="V1621" s="4"/>
      <c r="W1621" s="4"/>
      <c r="X1621" s="4"/>
      <c r="AB1621" s="4"/>
      <c r="AL1621" s="81"/>
      <c r="AM1621" s="81"/>
    </row>
    <row r="1622" spans="1:39">
      <c r="A1622" s="76"/>
      <c r="C1622" s="77"/>
      <c r="M1622" s="80"/>
      <c r="T1622" s="4"/>
      <c r="V1622" s="4"/>
      <c r="W1622" s="4"/>
      <c r="X1622" s="4"/>
      <c r="AB1622" s="4"/>
      <c r="AL1622" s="81"/>
      <c r="AM1622" s="81"/>
    </row>
    <row r="1623" spans="1:39">
      <c r="A1623" s="76"/>
      <c r="C1623" s="77"/>
      <c r="M1623" s="80"/>
      <c r="T1623" s="4"/>
      <c r="V1623" s="4"/>
      <c r="W1623" s="4"/>
      <c r="X1623" s="4"/>
      <c r="AB1623" s="4"/>
      <c r="AL1623" s="81"/>
      <c r="AM1623" s="81"/>
    </row>
    <row r="1624" spans="1:39">
      <c r="A1624" s="76"/>
      <c r="C1624" s="77"/>
      <c r="M1624" s="80"/>
      <c r="T1624" s="4"/>
      <c r="V1624" s="4"/>
      <c r="W1624" s="4"/>
      <c r="X1624" s="4"/>
      <c r="AB1624" s="4"/>
      <c r="AL1624" s="81"/>
      <c r="AM1624" s="81"/>
    </row>
    <row r="1625" spans="1:39">
      <c r="A1625" s="76"/>
      <c r="C1625" s="77"/>
      <c r="M1625" s="80"/>
      <c r="T1625" s="4"/>
      <c r="V1625" s="4"/>
      <c r="W1625" s="4"/>
      <c r="X1625" s="4"/>
      <c r="AB1625" s="4"/>
      <c r="AL1625" s="81"/>
      <c r="AM1625" s="81"/>
    </row>
    <row r="1626" spans="1:39">
      <c r="A1626" s="76"/>
      <c r="C1626" s="77"/>
      <c r="M1626" s="80"/>
      <c r="T1626" s="4"/>
      <c r="V1626" s="4"/>
      <c r="W1626" s="4"/>
      <c r="X1626" s="4"/>
      <c r="AB1626" s="4"/>
      <c r="AL1626" s="81"/>
      <c r="AM1626" s="81"/>
    </row>
    <row r="1627" spans="1:39">
      <c r="A1627" s="76"/>
      <c r="C1627" s="77"/>
      <c r="M1627" s="80"/>
      <c r="T1627" s="4"/>
      <c r="V1627" s="4"/>
      <c r="W1627" s="4"/>
      <c r="X1627" s="4"/>
      <c r="AB1627" s="4"/>
      <c r="AL1627" s="81"/>
      <c r="AM1627" s="81"/>
    </row>
    <row r="1628" spans="1:39">
      <c r="A1628" s="76"/>
      <c r="C1628" s="77"/>
      <c r="M1628" s="80"/>
      <c r="T1628" s="4"/>
      <c r="V1628" s="4"/>
      <c r="W1628" s="4"/>
      <c r="X1628" s="4"/>
      <c r="AB1628" s="4"/>
      <c r="AL1628" s="81"/>
      <c r="AM1628" s="81"/>
    </row>
    <row r="1629" spans="1:39">
      <c r="A1629" s="76"/>
      <c r="C1629" s="77"/>
      <c r="M1629" s="80"/>
      <c r="T1629" s="4"/>
      <c r="V1629" s="4"/>
      <c r="W1629" s="4"/>
      <c r="X1629" s="4"/>
      <c r="AB1629" s="4"/>
      <c r="AL1629" s="81"/>
      <c r="AM1629" s="81"/>
    </row>
    <row r="1630" spans="1:39">
      <c r="A1630" s="76"/>
      <c r="C1630" s="77"/>
      <c r="M1630" s="80"/>
      <c r="T1630" s="4"/>
      <c r="V1630" s="4"/>
      <c r="W1630" s="4"/>
      <c r="X1630" s="4"/>
      <c r="AB1630" s="4"/>
      <c r="AL1630" s="81"/>
      <c r="AM1630" s="81"/>
    </row>
    <row r="1631" spans="1:39">
      <c r="A1631" s="76"/>
      <c r="C1631" s="77"/>
      <c r="M1631" s="80"/>
      <c r="T1631" s="4"/>
      <c r="V1631" s="4"/>
      <c r="W1631" s="4"/>
      <c r="X1631" s="4"/>
      <c r="AB1631" s="4"/>
      <c r="AL1631" s="81"/>
      <c r="AM1631" s="81"/>
    </row>
    <row r="1632" spans="1:39">
      <c r="A1632" s="76"/>
      <c r="C1632" s="77"/>
      <c r="M1632" s="80"/>
      <c r="T1632" s="4"/>
      <c r="V1632" s="4"/>
      <c r="W1632" s="4"/>
      <c r="X1632" s="4"/>
      <c r="AB1632" s="4"/>
      <c r="AL1632" s="81"/>
      <c r="AM1632" s="81"/>
    </row>
    <row r="1633" spans="1:39">
      <c r="A1633" s="76"/>
      <c r="C1633" s="77"/>
      <c r="M1633" s="80"/>
      <c r="T1633" s="4"/>
      <c r="V1633" s="4"/>
      <c r="W1633" s="4"/>
      <c r="X1633" s="4"/>
      <c r="AB1633" s="4"/>
      <c r="AL1633" s="81"/>
      <c r="AM1633" s="81"/>
    </row>
    <row r="1634" spans="1:39">
      <c r="A1634" s="76"/>
      <c r="C1634" s="77"/>
      <c r="M1634" s="80"/>
      <c r="T1634" s="4"/>
      <c r="V1634" s="4"/>
      <c r="W1634" s="4"/>
      <c r="X1634" s="4"/>
      <c r="AB1634" s="4"/>
      <c r="AL1634" s="81"/>
      <c r="AM1634" s="81"/>
    </row>
    <row r="1635" spans="1:39">
      <c r="A1635" s="76"/>
      <c r="C1635" s="77"/>
      <c r="M1635" s="80"/>
      <c r="T1635" s="4"/>
      <c r="V1635" s="4"/>
      <c r="W1635" s="4"/>
      <c r="X1635" s="4"/>
      <c r="AB1635" s="4"/>
      <c r="AL1635" s="81"/>
      <c r="AM1635" s="81"/>
    </row>
    <row r="1636" spans="1:39">
      <c r="A1636" s="76"/>
      <c r="C1636" s="77"/>
      <c r="M1636" s="80"/>
      <c r="T1636" s="4"/>
      <c r="V1636" s="4"/>
      <c r="W1636" s="4"/>
      <c r="X1636" s="4"/>
      <c r="AB1636" s="4"/>
      <c r="AL1636" s="81"/>
      <c r="AM1636" s="81"/>
    </row>
    <row r="1637" spans="1:39">
      <c r="A1637" s="76"/>
      <c r="C1637" s="77"/>
      <c r="M1637" s="80"/>
      <c r="T1637" s="4"/>
      <c r="V1637" s="4"/>
      <c r="W1637" s="4"/>
      <c r="X1637" s="4"/>
      <c r="AB1637" s="4"/>
      <c r="AL1637" s="81"/>
      <c r="AM1637" s="81"/>
    </row>
    <row r="1638" spans="1:39">
      <c r="A1638" s="76"/>
      <c r="C1638" s="77"/>
      <c r="M1638" s="80"/>
      <c r="T1638" s="4"/>
      <c r="V1638" s="4"/>
      <c r="W1638" s="4"/>
      <c r="X1638" s="4"/>
      <c r="AB1638" s="4"/>
      <c r="AL1638" s="81"/>
      <c r="AM1638" s="81"/>
    </row>
    <row r="1639" spans="1:39">
      <c r="A1639" s="76"/>
      <c r="C1639" s="77"/>
      <c r="M1639" s="80"/>
      <c r="T1639" s="4"/>
      <c r="V1639" s="4"/>
      <c r="W1639" s="4"/>
      <c r="X1639" s="4"/>
      <c r="AB1639" s="4"/>
      <c r="AL1639" s="81"/>
      <c r="AM1639" s="81"/>
    </row>
    <row r="1640" spans="1:39">
      <c r="A1640" s="76"/>
      <c r="C1640" s="77"/>
      <c r="M1640" s="80"/>
      <c r="T1640" s="4"/>
      <c r="V1640" s="4"/>
      <c r="W1640" s="4"/>
      <c r="X1640" s="4"/>
      <c r="AB1640" s="4"/>
      <c r="AL1640" s="81"/>
      <c r="AM1640" s="81"/>
    </row>
    <row r="1641" spans="1:39">
      <c r="A1641" s="76"/>
      <c r="C1641" s="77"/>
      <c r="M1641" s="80"/>
      <c r="T1641" s="4"/>
      <c r="V1641" s="4"/>
      <c r="W1641" s="4"/>
      <c r="X1641" s="4"/>
      <c r="AB1641" s="4"/>
      <c r="AL1641" s="81"/>
      <c r="AM1641" s="81"/>
    </row>
    <row r="1642" spans="1:39">
      <c r="A1642" s="76"/>
      <c r="C1642" s="77"/>
      <c r="M1642" s="80"/>
      <c r="T1642" s="4"/>
      <c r="V1642" s="4"/>
      <c r="W1642" s="4"/>
      <c r="X1642" s="4"/>
      <c r="AB1642" s="4"/>
      <c r="AL1642" s="81"/>
      <c r="AM1642" s="81"/>
    </row>
    <row r="1643" spans="1:39">
      <c r="A1643" s="76"/>
      <c r="C1643" s="77"/>
      <c r="M1643" s="80"/>
      <c r="T1643" s="4"/>
      <c r="V1643" s="4"/>
      <c r="W1643" s="4"/>
      <c r="X1643" s="4"/>
      <c r="AB1643" s="4"/>
      <c r="AL1643" s="81"/>
      <c r="AM1643" s="81"/>
    </row>
    <row r="1644" spans="1:39">
      <c r="A1644" s="76"/>
      <c r="C1644" s="77"/>
      <c r="M1644" s="80"/>
      <c r="T1644" s="4"/>
      <c r="V1644" s="4"/>
      <c r="W1644" s="4"/>
      <c r="X1644" s="4"/>
      <c r="AB1644" s="4"/>
      <c r="AL1644" s="81"/>
      <c r="AM1644" s="81"/>
    </row>
    <row r="1645" spans="1:39">
      <c r="A1645" s="76"/>
      <c r="C1645" s="77"/>
      <c r="M1645" s="80"/>
      <c r="T1645" s="4"/>
      <c r="V1645" s="4"/>
      <c r="W1645" s="4"/>
      <c r="X1645" s="4"/>
      <c r="AB1645" s="4"/>
      <c r="AL1645" s="81"/>
      <c r="AM1645" s="81"/>
    </row>
    <row r="1646" spans="1:39">
      <c r="A1646" s="76"/>
      <c r="C1646" s="77"/>
      <c r="M1646" s="80"/>
      <c r="T1646" s="4"/>
      <c r="V1646" s="4"/>
      <c r="W1646" s="4"/>
      <c r="X1646" s="4"/>
      <c r="AB1646" s="4"/>
      <c r="AL1646" s="81"/>
      <c r="AM1646" s="81"/>
    </row>
    <row r="1647" spans="1:39">
      <c r="A1647" s="76"/>
      <c r="C1647" s="77"/>
      <c r="M1647" s="80"/>
      <c r="T1647" s="4"/>
      <c r="V1647" s="4"/>
      <c r="W1647" s="4"/>
      <c r="X1647" s="4"/>
      <c r="AB1647" s="4"/>
      <c r="AL1647" s="81"/>
      <c r="AM1647" s="81"/>
    </row>
    <row r="1648" spans="1:39">
      <c r="A1648" s="76"/>
      <c r="C1648" s="77"/>
      <c r="M1648" s="80"/>
      <c r="T1648" s="4"/>
      <c r="V1648" s="4"/>
      <c r="W1648" s="4"/>
      <c r="X1648" s="4"/>
      <c r="AB1648" s="4"/>
      <c r="AL1648" s="81"/>
      <c r="AM1648" s="81"/>
    </row>
    <row r="1649" spans="1:39">
      <c r="A1649" s="76"/>
      <c r="C1649" s="77"/>
      <c r="M1649" s="80"/>
      <c r="T1649" s="4"/>
      <c r="V1649" s="4"/>
      <c r="W1649" s="4"/>
      <c r="X1649" s="4"/>
      <c r="AB1649" s="4"/>
      <c r="AL1649" s="81"/>
      <c r="AM1649" s="81"/>
    </row>
    <row r="1650" spans="1:39">
      <c r="A1650" s="76"/>
      <c r="C1650" s="77"/>
      <c r="M1650" s="80"/>
      <c r="T1650" s="4"/>
      <c r="V1650" s="4"/>
      <c r="W1650" s="4"/>
      <c r="X1650" s="4"/>
      <c r="AB1650" s="4"/>
      <c r="AL1650" s="81"/>
      <c r="AM1650" s="81"/>
    </row>
    <row r="1651" spans="1:39">
      <c r="A1651" s="76"/>
      <c r="C1651" s="77"/>
      <c r="M1651" s="80"/>
      <c r="T1651" s="4"/>
      <c r="V1651" s="4"/>
      <c r="W1651" s="4"/>
      <c r="X1651" s="4"/>
      <c r="AB1651" s="4"/>
      <c r="AL1651" s="81"/>
      <c r="AM1651" s="81"/>
    </row>
    <row r="1652" spans="1:39">
      <c r="A1652" s="76"/>
      <c r="C1652" s="77"/>
      <c r="M1652" s="80"/>
      <c r="T1652" s="4"/>
      <c r="V1652" s="4"/>
      <c r="W1652" s="4"/>
      <c r="X1652" s="4"/>
      <c r="AB1652" s="4"/>
      <c r="AL1652" s="81"/>
      <c r="AM1652" s="81"/>
    </row>
    <row r="1653" spans="1:39">
      <c r="A1653" s="76"/>
      <c r="C1653" s="77"/>
      <c r="M1653" s="80"/>
      <c r="T1653" s="4"/>
      <c r="V1653" s="4"/>
      <c r="W1653" s="4"/>
      <c r="X1653" s="4"/>
      <c r="AB1653" s="4"/>
      <c r="AL1653" s="81"/>
      <c r="AM1653" s="81"/>
    </row>
    <row r="1654" spans="1:39">
      <c r="A1654" s="76"/>
      <c r="C1654" s="77"/>
      <c r="M1654" s="80"/>
      <c r="T1654" s="4"/>
      <c r="V1654" s="4"/>
      <c r="W1654" s="4"/>
      <c r="X1654" s="4"/>
      <c r="AB1654" s="4"/>
      <c r="AL1654" s="81"/>
      <c r="AM1654" s="81"/>
    </row>
    <row r="1655" spans="1:39">
      <c r="A1655" s="76"/>
      <c r="C1655" s="77"/>
      <c r="M1655" s="80"/>
      <c r="T1655" s="4"/>
      <c r="V1655" s="4"/>
      <c r="W1655" s="4"/>
      <c r="X1655" s="4"/>
      <c r="AB1655" s="4"/>
      <c r="AL1655" s="81"/>
      <c r="AM1655" s="81"/>
    </row>
    <row r="1656" spans="1:39">
      <c r="A1656" s="76"/>
      <c r="C1656" s="77"/>
      <c r="M1656" s="80"/>
      <c r="T1656" s="4"/>
      <c r="V1656" s="4"/>
      <c r="W1656" s="4"/>
      <c r="X1656" s="4"/>
      <c r="AB1656" s="4"/>
      <c r="AL1656" s="81"/>
      <c r="AM1656" s="81"/>
    </row>
    <row r="1657" spans="1:39">
      <c r="A1657" s="76"/>
      <c r="C1657" s="77"/>
      <c r="M1657" s="80"/>
      <c r="T1657" s="4"/>
      <c r="V1657" s="4"/>
      <c r="W1657" s="4"/>
      <c r="X1657" s="4"/>
      <c r="AB1657" s="4"/>
      <c r="AL1657" s="81"/>
      <c r="AM1657" s="81"/>
    </row>
    <row r="1658" spans="1:39">
      <c r="A1658" s="76"/>
      <c r="C1658" s="77"/>
      <c r="M1658" s="80"/>
      <c r="T1658" s="4"/>
      <c r="V1658" s="4"/>
      <c r="W1658" s="4"/>
      <c r="X1658" s="4"/>
      <c r="AB1658" s="4"/>
      <c r="AL1658" s="81"/>
      <c r="AM1658" s="81"/>
    </row>
    <row r="1659" spans="1:39">
      <c r="A1659" s="76"/>
      <c r="C1659" s="77"/>
      <c r="M1659" s="80"/>
      <c r="T1659" s="4"/>
      <c r="V1659" s="4"/>
      <c r="W1659" s="4"/>
      <c r="X1659" s="4"/>
      <c r="AB1659" s="4"/>
      <c r="AL1659" s="81"/>
      <c r="AM1659" s="81"/>
    </row>
    <row r="1660" spans="1:39">
      <c r="A1660" s="76"/>
      <c r="C1660" s="77"/>
      <c r="M1660" s="80"/>
      <c r="T1660" s="4"/>
      <c r="V1660" s="4"/>
      <c r="W1660" s="4"/>
      <c r="X1660" s="4"/>
      <c r="AB1660" s="4"/>
      <c r="AL1660" s="81"/>
      <c r="AM1660" s="81"/>
    </row>
    <row r="1661" spans="1:39">
      <c r="A1661" s="76"/>
      <c r="C1661" s="77"/>
      <c r="M1661" s="80"/>
      <c r="T1661" s="4"/>
      <c r="V1661" s="4"/>
      <c r="W1661" s="4"/>
      <c r="X1661" s="4"/>
      <c r="AB1661" s="4"/>
      <c r="AL1661" s="81"/>
      <c r="AM1661" s="81"/>
    </row>
    <row r="1662" spans="1:39">
      <c r="A1662" s="76"/>
      <c r="C1662" s="77"/>
      <c r="M1662" s="80"/>
      <c r="T1662" s="4"/>
      <c r="V1662" s="4"/>
      <c r="W1662" s="4"/>
      <c r="X1662" s="4"/>
      <c r="AB1662" s="4"/>
      <c r="AL1662" s="81"/>
      <c r="AM1662" s="81"/>
    </row>
    <row r="1663" spans="1:39">
      <c r="A1663" s="76"/>
      <c r="C1663" s="77"/>
      <c r="M1663" s="80"/>
      <c r="T1663" s="4"/>
      <c r="V1663" s="4"/>
      <c r="W1663" s="4"/>
      <c r="X1663" s="4"/>
      <c r="AB1663" s="4"/>
      <c r="AL1663" s="81"/>
      <c r="AM1663" s="81"/>
    </row>
    <row r="1664" spans="1:39">
      <c r="A1664" s="76"/>
      <c r="C1664" s="77"/>
      <c r="M1664" s="80"/>
      <c r="T1664" s="4"/>
      <c r="V1664" s="4"/>
      <c r="W1664" s="4"/>
      <c r="X1664" s="4"/>
      <c r="AB1664" s="4"/>
      <c r="AL1664" s="81"/>
      <c r="AM1664" s="81"/>
    </row>
    <row r="1665" spans="1:39">
      <c r="A1665" s="76"/>
      <c r="C1665" s="77"/>
      <c r="M1665" s="80"/>
      <c r="T1665" s="4"/>
      <c r="V1665" s="4"/>
      <c r="W1665" s="4"/>
      <c r="X1665" s="4"/>
      <c r="AB1665" s="4"/>
      <c r="AL1665" s="81"/>
      <c r="AM1665" s="81"/>
    </row>
    <row r="1666" spans="1:39">
      <c r="A1666" s="76"/>
      <c r="C1666" s="77"/>
      <c r="M1666" s="80"/>
      <c r="T1666" s="4"/>
      <c r="V1666" s="4"/>
      <c r="W1666" s="4"/>
      <c r="X1666" s="4"/>
      <c r="AB1666" s="4"/>
      <c r="AL1666" s="81"/>
      <c r="AM1666" s="81"/>
    </row>
    <row r="1667" spans="1:39">
      <c r="A1667" s="76"/>
      <c r="C1667" s="77"/>
      <c r="M1667" s="80"/>
      <c r="T1667" s="4"/>
      <c r="V1667" s="4"/>
      <c r="W1667" s="4"/>
      <c r="X1667" s="4"/>
      <c r="AB1667" s="4"/>
      <c r="AL1667" s="81"/>
      <c r="AM1667" s="81"/>
    </row>
    <row r="1668" spans="1:39">
      <c r="A1668" s="76"/>
      <c r="C1668" s="77"/>
      <c r="M1668" s="80"/>
      <c r="T1668" s="4"/>
      <c r="V1668" s="4"/>
      <c r="W1668" s="4"/>
      <c r="X1668" s="4"/>
      <c r="AB1668" s="4"/>
      <c r="AL1668" s="81"/>
      <c r="AM1668" s="81"/>
    </row>
    <row r="1669" spans="1:39">
      <c r="A1669" s="76"/>
      <c r="C1669" s="77"/>
      <c r="M1669" s="80"/>
      <c r="T1669" s="4"/>
      <c r="V1669" s="4"/>
      <c r="W1669" s="4"/>
      <c r="X1669" s="4"/>
      <c r="AB1669" s="4"/>
      <c r="AL1669" s="81"/>
      <c r="AM1669" s="81"/>
    </row>
    <row r="1670" spans="1:39">
      <c r="A1670" s="76"/>
      <c r="C1670" s="77"/>
      <c r="M1670" s="80"/>
      <c r="T1670" s="4"/>
      <c r="V1670" s="4"/>
      <c r="W1670" s="4"/>
      <c r="X1670" s="4"/>
      <c r="AB1670" s="4"/>
      <c r="AL1670" s="81"/>
      <c r="AM1670" s="81"/>
    </row>
    <row r="1671" spans="1:39">
      <c r="A1671" s="76"/>
      <c r="C1671" s="77"/>
      <c r="M1671" s="80"/>
      <c r="T1671" s="4"/>
      <c r="V1671" s="4"/>
      <c r="W1671" s="4"/>
      <c r="X1671" s="4"/>
      <c r="AB1671" s="4"/>
      <c r="AL1671" s="81"/>
      <c r="AM1671" s="81"/>
    </row>
    <row r="1672" spans="1:39">
      <c r="A1672" s="76"/>
      <c r="C1672" s="77"/>
      <c r="M1672" s="80"/>
      <c r="T1672" s="4"/>
      <c r="V1672" s="4"/>
      <c r="W1672" s="4"/>
      <c r="X1672" s="4"/>
      <c r="AB1672" s="4"/>
      <c r="AL1672" s="81"/>
      <c r="AM1672" s="81"/>
    </row>
    <row r="1673" spans="1:39">
      <c r="A1673" s="76"/>
      <c r="C1673" s="77"/>
      <c r="M1673" s="80"/>
      <c r="T1673" s="4"/>
      <c r="V1673" s="4"/>
      <c r="W1673" s="4"/>
      <c r="X1673" s="4"/>
      <c r="AB1673" s="4"/>
      <c r="AL1673" s="81"/>
      <c r="AM1673" s="81"/>
    </row>
    <row r="1674" spans="1:39">
      <c r="A1674" s="76"/>
      <c r="C1674" s="77"/>
      <c r="M1674" s="80"/>
      <c r="T1674" s="4"/>
      <c r="V1674" s="4"/>
      <c r="W1674" s="4"/>
      <c r="X1674" s="4"/>
      <c r="AB1674" s="4"/>
      <c r="AL1674" s="81"/>
      <c r="AM1674" s="81"/>
    </row>
    <row r="1675" spans="1:39">
      <c r="A1675" s="76"/>
      <c r="C1675" s="77"/>
      <c r="M1675" s="80"/>
      <c r="T1675" s="4"/>
      <c r="V1675" s="4"/>
      <c r="W1675" s="4"/>
      <c r="X1675" s="4"/>
      <c r="AB1675" s="4"/>
      <c r="AL1675" s="81"/>
      <c r="AM1675" s="81"/>
    </row>
    <row r="1676" spans="1:39">
      <c r="A1676" s="76"/>
      <c r="C1676" s="77"/>
      <c r="M1676" s="80"/>
      <c r="T1676" s="4"/>
      <c r="V1676" s="4"/>
      <c r="W1676" s="4"/>
      <c r="X1676" s="4"/>
      <c r="AB1676" s="4"/>
      <c r="AL1676" s="81"/>
      <c r="AM1676" s="81"/>
    </row>
    <row r="1677" spans="1:39">
      <c r="A1677" s="76"/>
      <c r="C1677" s="77"/>
      <c r="M1677" s="80"/>
      <c r="T1677" s="4"/>
      <c r="V1677" s="4"/>
      <c r="W1677" s="4"/>
      <c r="X1677" s="4"/>
      <c r="AB1677" s="4"/>
      <c r="AL1677" s="81"/>
      <c r="AM1677" s="81"/>
    </row>
    <row r="1678" spans="1:39">
      <c r="A1678" s="76"/>
      <c r="C1678" s="77"/>
      <c r="M1678" s="80"/>
      <c r="T1678" s="4"/>
      <c r="V1678" s="4"/>
      <c r="W1678" s="4"/>
      <c r="X1678" s="4"/>
      <c r="AB1678" s="4"/>
      <c r="AL1678" s="81"/>
      <c r="AM1678" s="81"/>
    </row>
    <row r="1679" spans="1:39">
      <c r="A1679" s="76"/>
      <c r="C1679" s="77"/>
      <c r="M1679" s="80"/>
      <c r="T1679" s="4"/>
      <c r="V1679" s="4"/>
      <c r="W1679" s="4"/>
      <c r="X1679" s="4"/>
      <c r="AB1679" s="4"/>
      <c r="AL1679" s="81"/>
      <c r="AM1679" s="81"/>
    </row>
    <row r="1680" spans="1:39">
      <c r="A1680" s="76"/>
      <c r="C1680" s="77"/>
      <c r="M1680" s="80"/>
      <c r="T1680" s="4"/>
      <c r="V1680" s="4"/>
      <c r="W1680" s="4"/>
      <c r="X1680" s="4"/>
      <c r="AB1680" s="4"/>
      <c r="AL1680" s="81"/>
      <c r="AM1680" s="81"/>
    </row>
    <row r="1681" spans="1:39">
      <c r="A1681" s="76"/>
      <c r="C1681" s="77"/>
      <c r="M1681" s="80"/>
      <c r="T1681" s="4"/>
      <c r="V1681" s="4"/>
      <c r="W1681" s="4"/>
      <c r="X1681" s="4"/>
      <c r="AB1681" s="4"/>
      <c r="AL1681" s="81"/>
      <c r="AM1681" s="81"/>
    </row>
    <row r="1682" spans="1:39">
      <c r="A1682" s="76"/>
      <c r="C1682" s="77"/>
      <c r="M1682" s="80"/>
      <c r="T1682" s="4"/>
      <c r="V1682" s="4"/>
      <c r="W1682" s="4"/>
      <c r="X1682" s="4"/>
      <c r="AB1682" s="4"/>
      <c r="AL1682" s="81"/>
      <c r="AM1682" s="81"/>
    </row>
    <row r="1683" spans="1:39">
      <c r="A1683" s="76"/>
      <c r="C1683" s="77"/>
      <c r="M1683" s="80"/>
      <c r="T1683" s="4"/>
      <c r="V1683" s="4"/>
      <c r="W1683" s="4"/>
      <c r="X1683" s="4"/>
      <c r="AB1683" s="4"/>
      <c r="AL1683" s="81"/>
      <c r="AM1683" s="81"/>
    </row>
    <row r="1684" spans="1:39">
      <c r="A1684" s="76"/>
      <c r="C1684" s="77"/>
      <c r="M1684" s="80"/>
      <c r="T1684" s="4"/>
      <c r="V1684" s="4"/>
      <c r="W1684" s="4"/>
      <c r="X1684" s="4"/>
      <c r="AB1684" s="4"/>
      <c r="AL1684" s="81"/>
      <c r="AM1684" s="81"/>
    </row>
    <row r="1685" spans="1:39">
      <c r="A1685" s="76"/>
      <c r="C1685" s="77"/>
      <c r="M1685" s="80"/>
      <c r="T1685" s="4"/>
      <c r="V1685" s="4"/>
      <c r="W1685" s="4"/>
      <c r="X1685" s="4"/>
      <c r="AB1685" s="4"/>
      <c r="AL1685" s="81"/>
      <c r="AM1685" s="81"/>
    </row>
    <row r="1686" spans="1:39">
      <c r="A1686" s="76"/>
      <c r="C1686" s="77"/>
      <c r="M1686" s="80"/>
      <c r="T1686" s="4"/>
      <c r="V1686" s="4"/>
      <c r="W1686" s="4"/>
      <c r="X1686" s="4"/>
      <c r="AB1686" s="4"/>
      <c r="AL1686" s="81"/>
      <c r="AM1686" s="81"/>
    </row>
    <row r="1687" spans="1:39">
      <c r="A1687" s="76"/>
      <c r="C1687" s="77"/>
      <c r="M1687" s="80"/>
      <c r="T1687" s="4"/>
      <c r="V1687" s="4"/>
      <c r="W1687" s="4"/>
      <c r="X1687" s="4"/>
      <c r="AB1687" s="4"/>
      <c r="AL1687" s="81"/>
      <c r="AM1687" s="81"/>
    </row>
    <row r="1688" spans="1:39">
      <c r="A1688" s="76"/>
      <c r="C1688" s="77"/>
      <c r="M1688" s="80"/>
      <c r="T1688" s="4"/>
      <c r="V1688" s="4"/>
      <c r="W1688" s="4"/>
      <c r="X1688" s="4"/>
      <c r="AB1688" s="4"/>
      <c r="AL1688" s="81"/>
      <c r="AM1688" s="81"/>
    </row>
    <row r="1689" spans="1:39">
      <c r="A1689" s="76"/>
      <c r="C1689" s="77"/>
      <c r="M1689" s="80"/>
      <c r="T1689" s="4"/>
      <c r="V1689" s="4"/>
      <c r="W1689" s="4"/>
      <c r="X1689" s="4"/>
      <c r="AB1689" s="4"/>
      <c r="AL1689" s="81"/>
      <c r="AM1689" s="81"/>
    </row>
    <row r="1690" spans="1:39">
      <c r="A1690" s="76"/>
      <c r="C1690" s="77"/>
      <c r="M1690" s="80"/>
      <c r="T1690" s="4"/>
      <c r="V1690" s="4"/>
      <c r="W1690" s="4"/>
      <c r="X1690" s="4"/>
      <c r="AB1690" s="4"/>
      <c r="AL1690" s="81"/>
      <c r="AM1690" s="81"/>
    </row>
    <row r="1691" spans="1:39">
      <c r="A1691" s="76"/>
      <c r="C1691" s="77"/>
      <c r="M1691" s="80"/>
      <c r="T1691" s="4"/>
      <c r="V1691" s="4"/>
      <c r="W1691" s="4"/>
      <c r="X1691" s="4"/>
      <c r="AB1691" s="4"/>
      <c r="AL1691" s="81"/>
      <c r="AM1691" s="81"/>
    </row>
    <row r="1692" spans="1:39">
      <c r="A1692" s="76"/>
      <c r="C1692" s="77"/>
      <c r="M1692" s="80"/>
      <c r="T1692" s="4"/>
      <c r="V1692" s="4"/>
      <c r="W1692" s="4"/>
      <c r="X1692" s="4"/>
      <c r="AB1692" s="4"/>
      <c r="AL1692" s="81"/>
      <c r="AM1692" s="81"/>
    </row>
    <row r="1693" spans="1:39">
      <c r="A1693" s="76"/>
      <c r="C1693" s="77"/>
      <c r="M1693" s="80"/>
      <c r="T1693" s="4"/>
      <c r="V1693" s="4"/>
      <c r="W1693" s="4"/>
      <c r="X1693" s="4"/>
      <c r="AB1693" s="4"/>
      <c r="AL1693" s="81"/>
      <c r="AM1693" s="81"/>
    </row>
    <row r="1694" spans="1:39">
      <c r="A1694" s="76"/>
      <c r="C1694" s="77"/>
      <c r="M1694" s="80"/>
      <c r="T1694" s="4"/>
      <c r="V1694" s="4"/>
      <c r="W1694" s="4"/>
      <c r="X1694" s="4"/>
      <c r="AB1694" s="4"/>
      <c r="AL1694" s="81"/>
      <c r="AM1694" s="81"/>
    </row>
    <row r="1695" spans="1:39">
      <c r="A1695" s="76"/>
      <c r="C1695" s="77"/>
      <c r="M1695" s="80"/>
      <c r="T1695" s="4"/>
      <c r="V1695" s="4"/>
      <c r="W1695" s="4"/>
      <c r="X1695" s="4"/>
      <c r="AB1695" s="4"/>
      <c r="AL1695" s="81"/>
      <c r="AM1695" s="81"/>
    </row>
    <row r="1696" spans="1:39">
      <c r="A1696" s="76"/>
      <c r="C1696" s="77"/>
      <c r="M1696" s="80"/>
      <c r="T1696" s="4"/>
      <c r="V1696" s="4"/>
      <c r="W1696" s="4"/>
      <c r="X1696" s="4"/>
      <c r="AB1696" s="4"/>
      <c r="AL1696" s="81"/>
      <c r="AM1696" s="81"/>
    </row>
    <row r="1697" spans="1:39">
      <c r="A1697" s="76"/>
      <c r="C1697" s="77"/>
      <c r="M1697" s="80"/>
      <c r="T1697" s="4"/>
      <c r="V1697" s="4"/>
      <c r="W1697" s="4"/>
      <c r="X1697" s="4"/>
      <c r="AB1697" s="4"/>
      <c r="AL1697" s="81"/>
      <c r="AM1697" s="81"/>
    </row>
    <row r="1698" spans="1:39">
      <c r="A1698" s="76"/>
      <c r="C1698" s="77"/>
      <c r="M1698" s="80"/>
      <c r="T1698" s="4"/>
      <c r="V1698" s="4"/>
      <c r="W1698" s="4"/>
      <c r="X1698" s="4"/>
      <c r="AB1698" s="4"/>
      <c r="AL1698" s="81"/>
      <c r="AM1698" s="81"/>
    </row>
    <row r="1699" spans="1:39">
      <c r="A1699" s="76"/>
      <c r="C1699" s="77"/>
      <c r="M1699" s="80"/>
      <c r="T1699" s="4"/>
      <c r="V1699" s="4"/>
      <c r="W1699" s="4"/>
      <c r="X1699" s="4"/>
      <c r="AB1699" s="4"/>
      <c r="AL1699" s="81"/>
      <c r="AM1699" s="81"/>
    </row>
    <row r="1700" spans="1:39">
      <c r="A1700" s="76"/>
      <c r="C1700" s="77"/>
      <c r="M1700" s="80"/>
      <c r="T1700" s="4"/>
      <c r="V1700" s="4"/>
      <c r="W1700" s="4"/>
      <c r="X1700" s="4"/>
      <c r="AB1700" s="4"/>
      <c r="AL1700" s="81"/>
      <c r="AM1700" s="81"/>
    </row>
    <row r="1701" spans="1:39">
      <c r="A1701" s="76"/>
      <c r="C1701" s="77"/>
      <c r="M1701" s="80"/>
      <c r="T1701" s="4"/>
      <c r="V1701" s="4"/>
      <c r="W1701" s="4"/>
      <c r="X1701" s="4"/>
      <c r="AB1701" s="4"/>
      <c r="AL1701" s="81"/>
      <c r="AM1701" s="81"/>
    </row>
    <row r="1702" spans="1:39">
      <c r="A1702" s="76"/>
      <c r="C1702" s="77"/>
      <c r="M1702" s="80"/>
      <c r="T1702" s="4"/>
      <c r="V1702" s="4"/>
      <c r="W1702" s="4"/>
      <c r="X1702" s="4"/>
      <c r="AB1702" s="4"/>
      <c r="AL1702" s="81"/>
      <c r="AM1702" s="81"/>
    </row>
    <row r="1703" spans="1:39">
      <c r="A1703" s="76"/>
      <c r="C1703" s="77"/>
      <c r="M1703" s="80"/>
      <c r="T1703" s="4"/>
      <c r="V1703" s="4"/>
      <c r="W1703" s="4"/>
      <c r="X1703" s="4"/>
      <c r="AB1703" s="4"/>
      <c r="AL1703" s="81"/>
      <c r="AM1703" s="81"/>
    </row>
    <row r="1704" spans="1:39">
      <c r="A1704" s="76"/>
      <c r="C1704" s="77"/>
      <c r="M1704" s="80"/>
      <c r="T1704" s="4"/>
      <c r="V1704" s="4"/>
      <c r="W1704" s="4"/>
      <c r="X1704" s="4"/>
      <c r="AB1704" s="4"/>
      <c r="AL1704" s="81"/>
      <c r="AM1704" s="81"/>
    </row>
    <row r="1705" spans="1:39">
      <c r="A1705" s="76"/>
      <c r="C1705" s="77"/>
      <c r="M1705" s="80"/>
      <c r="T1705" s="4"/>
      <c r="V1705" s="4"/>
      <c r="W1705" s="4"/>
      <c r="X1705" s="4"/>
      <c r="AB1705" s="4"/>
      <c r="AL1705" s="81"/>
      <c r="AM1705" s="81"/>
    </row>
    <row r="1706" spans="1:39">
      <c r="A1706" s="76"/>
      <c r="C1706" s="77"/>
      <c r="M1706" s="80"/>
      <c r="T1706" s="4"/>
      <c r="V1706" s="4"/>
      <c r="W1706" s="4"/>
      <c r="X1706" s="4"/>
      <c r="AB1706" s="4"/>
      <c r="AL1706" s="81"/>
      <c r="AM1706" s="81"/>
    </row>
    <row r="1707" spans="1:39">
      <c r="A1707" s="76"/>
      <c r="C1707" s="77"/>
      <c r="M1707" s="80"/>
      <c r="T1707" s="4"/>
      <c r="V1707" s="4"/>
      <c r="W1707" s="4"/>
      <c r="X1707" s="4"/>
      <c r="AB1707" s="4"/>
      <c r="AL1707" s="81"/>
      <c r="AM1707" s="81"/>
    </row>
    <row r="1708" spans="1:39">
      <c r="A1708" s="76"/>
      <c r="C1708" s="77"/>
      <c r="M1708" s="80"/>
      <c r="T1708" s="4"/>
      <c r="V1708" s="4"/>
      <c r="W1708" s="4"/>
      <c r="X1708" s="4"/>
      <c r="AB1708" s="4"/>
      <c r="AL1708" s="81"/>
      <c r="AM1708" s="81"/>
    </row>
    <row r="1709" spans="1:39">
      <c r="A1709" s="76"/>
      <c r="C1709" s="77"/>
      <c r="M1709" s="80"/>
      <c r="T1709" s="4"/>
      <c r="V1709" s="4"/>
      <c r="W1709" s="4"/>
      <c r="X1709" s="4"/>
      <c r="AB1709" s="4"/>
      <c r="AL1709" s="81"/>
      <c r="AM1709" s="81"/>
    </row>
    <row r="1710" spans="1:39">
      <c r="A1710" s="76"/>
      <c r="C1710" s="77"/>
      <c r="M1710" s="80"/>
      <c r="T1710" s="4"/>
      <c r="V1710" s="4"/>
      <c r="W1710" s="4"/>
      <c r="X1710" s="4"/>
      <c r="AB1710" s="4"/>
      <c r="AL1710" s="81"/>
      <c r="AM1710" s="81"/>
    </row>
    <row r="1711" spans="1:39">
      <c r="A1711" s="76"/>
      <c r="C1711" s="77"/>
      <c r="M1711" s="80"/>
      <c r="T1711" s="4"/>
      <c r="V1711" s="4"/>
      <c r="W1711" s="4"/>
      <c r="X1711" s="4"/>
      <c r="AB1711" s="4"/>
      <c r="AL1711" s="81"/>
      <c r="AM1711" s="81"/>
    </row>
    <row r="1712" spans="1:39">
      <c r="A1712" s="76"/>
      <c r="C1712" s="77"/>
      <c r="M1712" s="80"/>
      <c r="T1712" s="4"/>
      <c r="V1712" s="4"/>
      <c r="W1712" s="4"/>
      <c r="X1712" s="4"/>
      <c r="AB1712" s="4"/>
      <c r="AL1712" s="81"/>
      <c r="AM1712" s="81"/>
    </row>
    <row r="1713" spans="1:39">
      <c r="A1713" s="76"/>
      <c r="C1713" s="77"/>
      <c r="M1713" s="80"/>
      <c r="T1713" s="4"/>
      <c r="V1713" s="4"/>
      <c r="W1713" s="4"/>
      <c r="X1713" s="4"/>
      <c r="AB1713" s="4"/>
      <c r="AL1713" s="81"/>
      <c r="AM1713" s="81"/>
    </row>
    <row r="1714" spans="1:39">
      <c r="A1714" s="76"/>
      <c r="C1714" s="77"/>
      <c r="M1714" s="80"/>
      <c r="T1714" s="4"/>
      <c r="V1714" s="4"/>
      <c r="W1714" s="4"/>
      <c r="X1714" s="4"/>
      <c r="AB1714" s="4"/>
      <c r="AL1714" s="81"/>
      <c r="AM1714" s="81"/>
    </row>
    <row r="1715" spans="1:39">
      <c r="A1715" s="76"/>
      <c r="C1715" s="77"/>
      <c r="M1715" s="80"/>
      <c r="T1715" s="4"/>
      <c r="V1715" s="4"/>
      <c r="W1715" s="4"/>
      <c r="X1715" s="4"/>
      <c r="AB1715" s="4"/>
      <c r="AL1715" s="81"/>
      <c r="AM1715" s="81"/>
    </row>
    <row r="1716" spans="1:39">
      <c r="A1716" s="76"/>
      <c r="C1716" s="77"/>
      <c r="M1716" s="80"/>
      <c r="T1716" s="4"/>
      <c r="V1716" s="4"/>
      <c r="W1716" s="4"/>
      <c r="X1716" s="4"/>
      <c r="AB1716" s="4"/>
      <c r="AL1716" s="81"/>
      <c r="AM1716" s="81"/>
    </row>
    <row r="1717" spans="1:39">
      <c r="A1717" s="76"/>
      <c r="C1717" s="77"/>
      <c r="M1717" s="80"/>
      <c r="T1717" s="4"/>
      <c r="V1717" s="4"/>
      <c r="W1717" s="4"/>
      <c r="X1717" s="4"/>
      <c r="AB1717" s="4"/>
      <c r="AL1717" s="81"/>
      <c r="AM1717" s="81"/>
    </row>
    <row r="1718" spans="1:39">
      <c r="A1718" s="76"/>
      <c r="C1718" s="77"/>
      <c r="M1718" s="80"/>
      <c r="T1718" s="4"/>
      <c r="V1718" s="4"/>
      <c r="W1718" s="4"/>
      <c r="X1718" s="4"/>
      <c r="AB1718" s="4"/>
      <c r="AL1718" s="81"/>
      <c r="AM1718" s="81"/>
    </row>
    <row r="1719" spans="1:39">
      <c r="A1719" s="76"/>
      <c r="C1719" s="77"/>
      <c r="M1719" s="80"/>
      <c r="T1719" s="4"/>
      <c r="V1719" s="4"/>
      <c r="W1719" s="4"/>
      <c r="X1719" s="4"/>
      <c r="AB1719" s="4"/>
      <c r="AL1719" s="81"/>
      <c r="AM1719" s="81"/>
    </row>
    <row r="1720" spans="1:39">
      <c r="A1720" s="76"/>
      <c r="C1720" s="77"/>
      <c r="M1720" s="80"/>
      <c r="T1720" s="4"/>
      <c r="V1720" s="4"/>
      <c r="W1720" s="4"/>
      <c r="X1720" s="4"/>
      <c r="AB1720" s="4"/>
      <c r="AL1720" s="81"/>
      <c r="AM1720" s="81"/>
    </row>
    <row r="1721" spans="1:39">
      <c r="A1721" s="76"/>
      <c r="C1721" s="77"/>
      <c r="M1721" s="80"/>
      <c r="T1721" s="4"/>
      <c r="V1721" s="4"/>
      <c r="W1721" s="4"/>
      <c r="X1721" s="4"/>
      <c r="AB1721" s="4"/>
      <c r="AL1721" s="81"/>
      <c r="AM1721" s="81"/>
    </row>
    <row r="1722" spans="1:39">
      <c r="A1722" s="76"/>
      <c r="C1722" s="77"/>
      <c r="M1722" s="80"/>
      <c r="T1722" s="4"/>
      <c r="V1722" s="4"/>
      <c r="W1722" s="4"/>
      <c r="X1722" s="4"/>
      <c r="AB1722" s="4"/>
      <c r="AL1722" s="81"/>
      <c r="AM1722" s="81"/>
    </row>
    <row r="1723" spans="1:39">
      <c r="A1723" s="76"/>
      <c r="C1723" s="77"/>
      <c r="M1723" s="80"/>
      <c r="T1723" s="4"/>
      <c r="V1723" s="4"/>
      <c r="W1723" s="4"/>
      <c r="X1723" s="4"/>
      <c r="AB1723" s="4"/>
      <c r="AL1723" s="81"/>
      <c r="AM1723" s="81"/>
    </row>
    <row r="1724" spans="1:39">
      <c r="A1724" s="76"/>
      <c r="C1724" s="77"/>
      <c r="M1724" s="80"/>
      <c r="T1724" s="4"/>
      <c r="V1724" s="4"/>
      <c r="W1724" s="4"/>
      <c r="X1724" s="4"/>
      <c r="AB1724" s="4"/>
      <c r="AL1724" s="81"/>
      <c r="AM1724" s="81"/>
    </row>
    <row r="1725" spans="1:39">
      <c r="A1725" s="76"/>
      <c r="C1725" s="77"/>
      <c r="M1725" s="80"/>
      <c r="T1725" s="4"/>
      <c r="V1725" s="4"/>
      <c r="W1725" s="4"/>
      <c r="X1725" s="4"/>
      <c r="AB1725" s="4"/>
      <c r="AL1725" s="81"/>
      <c r="AM1725" s="81"/>
    </row>
    <row r="1726" spans="1:39">
      <c r="A1726" s="76"/>
      <c r="C1726" s="77"/>
      <c r="M1726" s="80"/>
      <c r="T1726" s="4"/>
      <c r="V1726" s="4"/>
      <c r="W1726" s="4"/>
      <c r="X1726" s="4"/>
      <c r="AB1726" s="4"/>
      <c r="AL1726" s="81"/>
      <c r="AM1726" s="81"/>
    </row>
    <row r="1727" spans="1:39">
      <c r="A1727" s="76"/>
      <c r="C1727" s="77"/>
      <c r="M1727" s="80"/>
      <c r="T1727" s="4"/>
      <c r="V1727" s="4"/>
      <c r="W1727" s="4"/>
      <c r="X1727" s="4"/>
      <c r="AB1727" s="4"/>
      <c r="AL1727" s="81"/>
      <c r="AM1727" s="81"/>
    </row>
    <row r="1728" spans="1:39">
      <c r="A1728" s="76"/>
      <c r="C1728" s="77"/>
      <c r="M1728" s="80"/>
      <c r="T1728" s="4"/>
      <c r="V1728" s="4"/>
      <c r="W1728" s="4"/>
      <c r="X1728" s="4"/>
      <c r="AB1728" s="4"/>
      <c r="AL1728" s="81"/>
      <c r="AM1728" s="81"/>
    </row>
    <row r="1729" spans="1:39">
      <c r="A1729" s="76"/>
      <c r="C1729" s="77"/>
      <c r="M1729" s="80"/>
      <c r="T1729" s="4"/>
      <c r="V1729" s="4"/>
      <c r="W1729" s="4"/>
      <c r="X1729" s="4"/>
      <c r="AB1729" s="4"/>
      <c r="AL1729" s="81"/>
      <c r="AM1729" s="81"/>
    </row>
    <row r="1730" spans="1:39">
      <c r="A1730" s="76"/>
      <c r="C1730" s="77"/>
      <c r="M1730" s="80"/>
      <c r="T1730" s="4"/>
      <c r="V1730" s="4"/>
      <c r="W1730" s="4"/>
      <c r="X1730" s="4"/>
      <c r="AB1730" s="4"/>
      <c r="AL1730" s="81"/>
      <c r="AM1730" s="81"/>
    </row>
    <row r="1731" spans="1:39">
      <c r="A1731" s="76"/>
      <c r="C1731" s="77"/>
      <c r="M1731" s="80"/>
      <c r="T1731" s="4"/>
      <c r="V1731" s="4"/>
      <c r="W1731" s="4"/>
      <c r="X1731" s="4"/>
      <c r="AB1731" s="4"/>
      <c r="AL1731" s="81"/>
      <c r="AM1731" s="81"/>
    </row>
    <row r="1732" spans="1:39">
      <c r="A1732" s="76"/>
      <c r="C1732" s="77"/>
      <c r="M1732" s="80"/>
      <c r="T1732" s="4"/>
      <c r="V1732" s="4"/>
      <c r="W1732" s="4"/>
      <c r="X1732" s="4"/>
      <c r="AB1732" s="4"/>
      <c r="AL1732" s="81"/>
      <c r="AM1732" s="81"/>
    </row>
    <row r="1733" spans="1:39">
      <c r="A1733" s="76"/>
      <c r="C1733" s="77"/>
      <c r="M1733" s="80"/>
      <c r="T1733" s="4"/>
      <c r="V1733" s="4"/>
      <c r="W1733" s="4"/>
      <c r="X1733" s="4"/>
      <c r="AB1733" s="4"/>
      <c r="AL1733" s="81"/>
      <c r="AM1733" s="81"/>
    </row>
    <row r="1734" spans="1:39">
      <c r="A1734" s="76"/>
      <c r="C1734" s="77"/>
      <c r="M1734" s="80"/>
      <c r="T1734" s="4"/>
      <c r="V1734" s="4"/>
      <c r="W1734" s="4"/>
      <c r="X1734" s="4"/>
      <c r="AB1734" s="4"/>
      <c r="AL1734" s="81"/>
      <c r="AM1734" s="81"/>
    </row>
    <row r="1735" spans="1:39">
      <c r="A1735" s="76"/>
      <c r="C1735" s="77"/>
      <c r="M1735" s="80"/>
      <c r="T1735" s="4"/>
      <c r="V1735" s="4"/>
      <c r="W1735" s="4"/>
      <c r="X1735" s="4"/>
      <c r="AB1735" s="4"/>
      <c r="AL1735" s="81"/>
      <c r="AM1735" s="81"/>
    </row>
    <row r="1736" spans="1:39">
      <c r="A1736" s="76"/>
      <c r="C1736" s="77"/>
      <c r="M1736" s="80"/>
      <c r="T1736" s="4"/>
      <c r="V1736" s="4"/>
      <c r="W1736" s="4"/>
      <c r="X1736" s="4"/>
      <c r="AB1736" s="4"/>
      <c r="AL1736" s="81"/>
      <c r="AM1736" s="81"/>
    </row>
    <row r="1737" spans="1:39">
      <c r="A1737" s="76"/>
      <c r="C1737" s="77"/>
      <c r="M1737" s="80"/>
      <c r="T1737" s="4"/>
      <c r="V1737" s="4"/>
      <c r="W1737" s="4"/>
      <c r="X1737" s="4"/>
      <c r="AB1737" s="4"/>
      <c r="AL1737" s="81"/>
      <c r="AM1737" s="81"/>
    </row>
    <row r="1738" spans="1:39">
      <c r="A1738" s="76"/>
      <c r="C1738" s="77"/>
      <c r="M1738" s="80"/>
      <c r="T1738" s="4"/>
      <c r="V1738" s="4"/>
      <c r="W1738" s="4"/>
      <c r="X1738" s="4"/>
      <c r="AB1738" s="4"/>
      <c r="AL1738" s="81"/>
      <c r="AM1738" s="81"/>
    </row>
    <row r="1739" spans="1:39">
      <c r="A1739" s="76"/>
      <c r="C1739" s="77"/>
      <c r="M1739" s="80"/>
      <c r="T1739" s="4"/>
      <c r="V1739" s="4"/>
      <c r="W1739" s="4"/>
      <c r="X1739" s="4"/>
      <c r="AB1739" s="4"/>
      <c r="AL1739" s="81"/>
      <c r="AM1739" s="81"/>
    </row>
    <row r="1740" spans="1:39">
      <c r="A1740" s="76"/>
      <c r="C1740" s="77"/>
      <c r="M1740" s="80"/>
      <c r="T1740" s="4"/>
      <c r="V1740" s="4"/>
      <c r="W1740" s="4"/>
      <c r="X1740" s="4"/>
      <c r="AB1740" s="4"/>
      <c r="AL1740" s="81"/>
      <c r="AM1740" s="81"/>
    </row>
    <row r="1741" spans="1:39">
      <c r="A1741" s="76"/>
      <c r="C1741" s="77"/>
      <c r="M1741" s="80"/>
      <c r="T1741" s="4"/>
      <c r="V1741" s="4"/>
      <c r="W1741" s="4"/>
      <c r="X1741" s="4"/>
      <c r="AB1741" s="4"/>
      <c r="AL1741" s="81"/>
      <c r="AM1741" s="81"/>
    </row>
    <row r="1742" spans="1:39">
      <c r="A1742" s="76"/>
      <c r="C1742" s="77"/>
      <c r="M1742" s="80"/>
      <c r="T1742" s="4"/>
      <c r="V1742" s="4"/>
      <c r="W1742" s="4"/>
      <c r="X1742" s="4"/>
      <c r="AB1742" s="4"/>
      <c r="AL1742" s="81"/>
      <c r="AM1742" s="81"/>
    </row>
    <row r="1743" spans="1:39">
      <c r="A1743" s="76"/>
      <c r="C1743" s="77"/>
      <c r="M1743" s="80"/>
      <c r="T1743" s="4"/>
      <c r="V1743" s="4"/>
      <c r="W1743" s="4"/>
      <c r="X1743" s="4"/>
      <c r="AB1743" s="4"/>
      <c r="AL1743" s="81"/>
      <c r="AM1743" s="81"/>
    </row>
    <row r="1744" spans="1:39">
      <c r="A1744" s="76"/>
      <c r="C1744" s="77"/>
      <c r="M1744" s="80"/>
      <c r="T1744" s="4"/>
      <c r="V1744" s="4"/>
      <c r="W1744" s="4"/>
      <c r="X1744" s="4"/>
      <c r="AB1744" s="4"/>
      <c r="AL1744" s="81"/>
      <c r="AM1744" s="81"/>
    </row>
    <row r="1745" spans="1:39">
      <c r="A1745" s="76"/>
      <c r="C1745" s="77"/>
      <c r="M1745" s="80"/>
      <c r="T1745" s="4"/>
      <c r="V1745" s="4"/>
      <c r="W1745" s="4"/>
      <c r="X1745" s="4"/>
      <c r="AB1745" s="4"/>
      <c r="AL1745" s="81"/>
      <c r="AM1745" s="81"/>
    </row>
    <row r="1746" spans="1:39">
      <c r="A1746" s="76"/>
      <c r="C1746" s="77"/>
      <c r="M1746" s="80"/>
      <c r="T1746" s="4"/>
      <c r="V1746" s="4"/>
      <c r="W1746" s="4"/>
      <c r="X1746" s="4"/>
      <c r="AB1746" s="4"/>
      <c r="AL1746" s="81"/>
      <c r="AM1746" s="81"/>
    </row>
    <row r="1747" spans="1:39">
      <c r="A1747" s="76"/>
      <c r="C1747" s="77"/>
      <c r="M1747" s="80"/>
      <c r="T1747" s="4"/>
      <c r="V1747" s="4"/>
      <c r="W1747" s="4"/>
      <c r="X1747" s="4"/>
      <c r="AB1747" s="4"/>
      <c r="AL1747" s="81"/>
      <c r="AM1747" s="81"/>
    </row>
    <row r="1748" spans="1:39">
      <c r="A1748" s="76"/>
      <c r="C1748" s="77"/>
      <c r="M1748" s="80"/>
      <c r="T1748" s="4"/>
      <c r="V1748" s="4"/>
      <c r="W1748" s="4"/>
      <c r="X1748" s="4"/>
      <c r="AB1748" s="4"/>
      <c r="AL1748" s="81"/>
      <c r="AM1748" s="81"/>
    </row>
    <row r="1749" spans="1:39">
      <c r="A1749" s="76"/>
      <c r="C1749" s="77"/>
      <c r="M1749" s="80"/>
      <c r="T1749" s="4"/>
      <c r="V1749" s="4"/>
      <c r="W1749" s="4"/>
      <c r="X1749" s="4"/>
      <c r="AB1749" s="4"/>
      <c r="AL1749" s="81"/>
      <c r="AM1749" s="81"/>
    </row>
    <row r="1750" spans="1:39">
      <c r="A1750" s="76"/>
      <c r="C1750" s="77"/>
      <c r="M1750" s="80"/>
      <c r="T1750" s="4"/>
      <c r="V1750" s="4"/>
      <c r="W1750" s="4"/>
      <c r="X1750" s="4"/>
      <c r="AB1750" s="4"/>
      <c r="AL1750" s="81"/>
      <c r="AM1750" s="81"/>
    </row>
    <row r="1751" spans="1:39">
      <c r="A1751" s="76"/>
      <c r="C1751" s="77"/>
      <c r="M1751" s="80"/>
      <c r="T1751" s="4"/>
      <c r="V1751" s="4"/>
      <c r="W1751" s="4"/>
      <c r="X1751" s="4"/>
      <c r="AB1751" s="4"/>
      <c r="AL1751" s="81"/>
      <c r="AM1751" s="81"/>
    </row>
    <row r="1752" spans="1:39">
      <c r="A1752" s="76"/>
      <c r="C1752" s="77"/>
      <c r="M1752" s="80"/>
      <c r="T1752" s="4"/>
      <c r="V1752" s="4"/>
      <c r="W1752" s="4"/>
      <c r="X1752" s="4"/>
      <c r="AB1752" s="4"/>
      <c r="AL1752" s="81"/>
      <c r="AM1752" s="81"/>
    </row>
    <row r="1753" spans="1:39">
      <c r="A1753" s="76"/>
      <c r="C1753" s="77"/>
      <c r="M1753" s="80"/>
      <c r="T1753" s="4"/>
      <c r="V1753" s="4"/>
      <c r="W1753" s="4"/>
      <c r="X1753" s="4"/>
      <c r="AB1753" s="4"/>
      <c r="AL1753" s="81"/>
      <c r="AM1753" s="81"/>
    </row>
    <row r="1754" spans="1:39">
      <c r="A1754" s="76"/>
      <c r="C1754" s="77"/>
      <c r="M1754" s="80"/>
      <c r="T1754" s="4"/>
      <c r="V1754" s="4"/>
      <c r="W1754" s="4"/>
      <c r="X1754" s="4"/>
      <c r="AB1754" s="4"/>
      <c r="AL1754" s="81"/>
      <c r="AM1754" s="81"/>
    </row>
    <row r="1755" spans="1:39">
      <c r="A1755" s="76"/>
      <c r="C1755" s="77"/>
      <c r="M1755" s="80"/>
      <c r="T1755" s="4"/>
      <c r="V1755" s="4"/>
      <c r="W1755" s="4"/>
      <c r="X1755" s="4"/>
      <c r="AB1755" s="4"/>
      <c r="AL1755" s="81"/>
      <c r="AM1755" s="81"/>
    </row>
    <row r="1756" spans="1:39">
      <c r="A1756" s="76"/>
      <c r="C1756" s="77"/>
      <c r="M1756" s="80"/>
      <c r="T1756" s="4"/>
      <c r="V1756" s="4"/>
      <c r="W1756" s="4"/>
      <c r="X1756" s="4"/>
      <c r="AB1756" s="4"/>
      <c r="AL1756" s="81"/>
      <c r="AM1756" s="81"/>
    </row>
    <row r="1757" spans="1:39">
      <c r="A1757" s="76"/>
      <c r="C1757" s="77"/>
      <c r="M1757" s="80"/>
      <c r="T1757" s="4"/>
      <c r="V1757" s="4"/>
      <c r="W1757" s="4"/>
      <c r="X1757" s="4"/>
      <c r="AB1757" s="4"/>
      <c r="AL1757" s="81"/>
      <c r="AM1757" s="81"/>
    </row>
    <row r="1758" spans="1:39">
      <c r="A1758" s="76"/>
      <c r="C1758" s="77"/>
      <c r="M1758" s="80"/>
      <c r="T1758" s="4"/>
      <c r="V1758" s="4"/>
      <c r="W1758" s="4"/>
      <c r="X1758" s="4"/>
      <c r="AB1758" s="4"/>
      <c r="AL1758" s="81"/>
      <c r="AM1758" s="81"/>
    </row>
    <row r="1759" spans="1:39">
      <c r="A1759" s="76"/>
      <c r="C1759" s="77"/>
      <c r="M1759" s="80"/>
      <c r="T1759" s="4"/>
      <c r="V1759" s="4"/>
      <c r="W1759" s="4"/>
      <c r="X1759" s="4"/>
      <c r="AB1759" s="4"/>
      <c r="AL1759" s="81"/>
      <c r="AM1759" s="81"/>
    </row>
    <row r="1760" spans="1:39">
      <c r="A1760" s="76"/>
      <c r="C1760" s="77"/>
      <c r="M1760" s="80"/>
      <c r="T1760" s="4"/>
      <c r="V1760" s="4"/>
      <c r="W1760" s="4"/>
      <c r="X1760" s="4"/>
      <c r="AB1760" s="4"/>
      <c r="AL1760" s="81"/>
      <c r="AM1760" s="81"/>
    </row>
    <row r="1761" spans="1:39">
      <c r="A1761" s="76"/>
      <c r="C1761" s="77"/>
      <c r="M1761" s="80"/>
      <c r="T1761" s="4"/>
      <c r="V1761" s="4"/>
      <c r="W1761" s="4"/>
      <c r="X1761" s="4"/>
      <c r="AB1761" s="4"/>
      <c r="AL1761" s="81"/>
      <c r="AM1761" s="81"/>
    </row>
    <row r="1762" spans="1:39">
      <c r="A1762" s="76"/>
      <c r="C1762" s="77"/>
      <c r="M1762" s="80"/>
      <c r="T1762" s="4"/>
      <c r="V1762" s="4"/>
      <c r="W1762" s="4"/>
      <c r="X1762" s="4"/>
      <c r="AB1762" s="4"/>
      <c r="AL1762" s="81"/>
      <c r="AM1762" s="81"/>
    </row>
    <row r="1763" spans="1:39">
      <c r="A1763" s="76"/>
      <c r="C1763" s="77"/>
      <c r="M1763" s="80"/>
      <c r="T1763" s="4"/>
      <c r="V1763" s="4"/>
      <c r="W1763" s="4"/>
      <c r="X1763" s="4"/>
      <c r="AB1763" s="4"/>
      <c r="AL1763" s="81"/>
      <c r="AM1763" s="81"/>
    </row>
    <row r="1764" spans="1:39">
      <c r="A1764" s="76"/>
      <c r="C1764" s="77"/>
      <c r="M1764" s="80"/>
      <c r="T1764" s="4"/>
      <c r="V1764" s="4"/>
      <c r="W1764" s="4"/>
      <c r="X1764" s="4"/>
      <c r="AB1764" s="4"/>
      <c r="AL1764" s="81"/>
      <c r="AM1764" s="81"/>
    </row>
    <row r="1765" spans="1:39">
      <c r="A1765" s="76"/>
      <c r="C1765" s="77"/>
      <c r="M1765" s="80"/>
      <c r="T1765" s="4"/>
      <c r="V1765" s="4"/>
      <c r="W1765" s="4"/>
      <c r="X1765" s="4"/>
      <c r="AB1765" s="4"/>
      <c r="AL1765" s="81"/>
      <c r="AM1765" s="81"/>
    </row>
    <row r="1766" spans="1:39">
      <c r="A1766" s="76"/>
      <c r="C1766" s="77"/>
      <c r="M1766" s="80"/>
      <c r="T1766" s="4"/>
      <c r="V1766" s="4"/>
      <c r="W1766" s="4"/>
      <c r="X1766" s="4"/>
      <c r="AB1766" s="4"/>
      <c r="AL1766" s="81"/>
      <c r="AM1766" s="81"/>
    </row>
    <row r="1767" spans="1:39">
      <c r="A1767" s="76"/>
      <c r="C1767" s="77"/>
      <c r="M1767" s="80"/>
      <c r="T1767" s="4"/>
      <c r="V1767" s="4"/>
      <c r="W1767" s="4"/>
      <c r="X1767" s="4"/>
      <c r="AB1767" s="4"/>
      <c r="AL1767" s="81"/>
      <c r="AM1767" s="81"/>
    </row>
    <row r="1768" spans="1:39">
      <c r="A1768" s="76"/>
      <c r="C1768" s="77"/>
      <c r="M1768" s="80"/>
      <c r="T1768" s="4"/>
      <c r="V1768" s="4"/>
      <c r="W1768" s="4"/>
      <c r="X1768" s="4"/>
      <c r="AB1768" s="4"/>
      <c r="AL1768" s="81"/>
      <c r="AM1768" s="81"/>
    </row>
    <row r="1769" spans="1:39">
      <c r="A1769" s="76"/>
      <c r="C1769" s="77"/>
      <c r="M1769" s="80"/>
      <c r="T1769" s="4"/>
      <c r="V1769" s="4"/>
      <c r="W1769" s="4"/>
      <c r="X1769" s="4"/>
      <c r="AB1769" s="4"/>
      <c r="AL1769" s="81"/>
      <c r="AM1769" s="81"/>
    </row>
    <row r="1770" spans="1:39">
      <c r="A1770" s="76"/>
      <c r="C1770" s="77"/>
      <c r="M1770" s="80"/>
      <c r="T1770" s="4"/>
      <c r="V1770" s="4"/>
      <c r="W1770" s="4"/>
      <c r="X1770" s="4"/>
      <c r="AB1770" s="4"/>
      <c r="AL1770" s="81"/>
      <c r="AM1770" s="81"/>
    </row>
    <row r="1771" spans="1:39">
      <c r="A1771" s="76"/>
      <c r="C1771" s="77"/>
      <c r="M1771" s="80"/>
      <c r="T1771" s="4"/>
      <c r="V1771" s="4"/>
      <c r="W1771" s="4"/>
      <c r="X1771" s="4"/>
      <c r="AB1771" s="4"/>
      <c r="AL1771" s="81"/>
      <c r="AM1771" s="81"/>
    </row>
    <row r="1772" spans="1:39">
      <c r="A1772" s="76"/>
      <c r="C1772" s="77"/>
      <c r="M1772" s="80"/>
      <c r="T1772" s="4"/>
      <c r="V1772" s="4"/>
      <c r="W1772" s="4"/>
      <c r="X1772" s="4"/>
      <c r="AB1772" s="4"/>
      <c r="AL1772" s="81"/>
      <c r="AM1772" s="81"/>
    </row>
    <row r="1773" spans="1:39">
      <c r="A1773" s="76"/>
      <c r="C1773" s="77"/>
      <c r="M1773" s="80"/>
      <c r="T1773" s="4"/>
      <c r="V1773" s="4"/>
      <c r="W1773" s="4"/>
      <c r="X1773" s="4"/>
      <c r="AB1773" s="4"/>
      <c r="AL1773" s="81"/>
      <c r="AM1773" s="81"/>
    </row>
    <row r="1774" spans="1:39">
      <c r="A1774" s="76"/>
      <c r="C1774" s="77"/>
      <c r="M1774" s="80"/>
      <c r="T1774" s="4"/>
      <c r="V1774" s="4"/>
      <c r="W1774" s="4"/>
      <c r="X1774" s="4"/>
      <c r="AB1774" s="4"/>
      <c r="AL1774" s="81"/>
      <c r="AM1774" s="81"/>
    </row>
    <row r="1775" spans="1:39">
      <c r="A1775" s="76"/>
      <c r="C1775" s="77"/>
      <c r="M1775" s="80"/>
      <c r="T1775" s="4"/>
      <c r="V1775" s="4"/>
      <c r="W1775" s="4"/>
      <c r="X1775" s="4"/>
      <c r="AB1775" s="4"/>
      <c r="AL1775" s="81"/>
      <c r="AM1775" s="81"/>
    </row>
    <row r="1776" spans="1:39">
      <c r="A1776" s="76"/>
      <c r="C1776" s="77"/>
      <c r="M1776" s="80"/>
      <c r="T1776" s="4"/>
      <c r="V1776" s="4"/>
      <c r="W1776" s="4"/>
      <c r="X1776" s="4"/>
      <c r="AB1776" s="4"/>
      <c r="AL1776" s="81"/>
      <c r="AM1776" s="81"/>
    </row>
    <row r="1777" spans="1:39">
      <c r="A1777" s="76"/>
      <c r="C1777" s="77"/>
      <c r="M1777" s="80"/>
      <c r="T1777" s="4"/>
      <c r="V1777" s="4"/>
      <c r="W1777" s="4"/>
      <c r="X1777" s="4"/>
      <c r="AB1777" s="4"/>
      <c r="AL1777" s="81"/>
      <c r="AM1777" s="81"/>
    </row>
    <row r="1778" spans="1:39">
      <c r="A1778" s="76"/>
      <c r="C1778" s="77"/>
      <c r="M1778" s="80"/>
      <c r="T1778" s="4"/>
      <c r="V1778" s="4"/>
      <c r="W1778" s="4"/>
      <c r="X1778" s="4"/>
      <c r="AB1778" s="4"/>
      <c r="AL1778" s="81"/>
      <c r="AM1778" s="81"/>
    </row>
    <row r="1779" spans="1:39">
      <c r="A1779" s="76"/>
      <c r="C1779" s="77"/>
      <c r="M1779" s="80"/>
      <c r="T1779" s="4"/>
      <c r="V1779" s="4"/>
      <c r="W1779" s="4"/>
      <c r="X1779" s="4"/>
      <c r="AB1779" s="4"/>
      <c r="AL1779" s="81"/>
      <c r="AM1779" s="81"/>
    </row>
    <row r="1780" spans="1:39">
      <c r="A1780" s="76"/>
      <c r="C1780" s="77"/>
      <c r="M1780" s="80"/>
      <c r="T1780" s="4"/>
      <c r="V1780" s="4"/>
      <c r="W1780" s="4"/>
      <c r="X1780" s="4"/>
      <c r="AB1780" s="4"/>
      <c r="AL1780" s="81"/>
      <c r="AM1780" s="81"/>
    </row>
    <row r="1781" spans="1:39">
      <c r="A1781" s="76"/>
      <c r="C1781" s="77"/>
      <c r="M1781" s="80"/>
      <c r="T1781" s="4"/>
      <c r="V1781" s="4"/>
      <c r="W1781" s="4"/>
      <c r="X1781" s="4"/>
      <c r="AB1781" s="4"/>
      <c r="AL1781" s="81"/>
      <c r="AM1781" s="81"/>
    </row>
    <row r="1782" spans="1:39">
      <c r="A1782" s="76"/>
      <c r="C1782" s="77"/>
      <c r="M1782" s="80"/>
      <c r="T1782" s="4"/>
      <c r="V1782" s="4"/>
      <c r="W1782" s="4"/>
      <c r="X1782" s="4"/>
      <c r="AB1782" s="4"/>
      <c r="AL1782" s="81"/>
      <c r="AM1782" s="81"/>
    </row>
    <row r="1783" spans="1:39">
      <c r="A1783" s="76"/>
      <c r="C1783" s="77"/>
      <c r="M1783" s="80"/>
      <c r="T1783" s="4"/>
      <c r="V1783" s="4"/>
      <c r="W1783" s="4"/>
      <c r="X1783" s="4"/>
      <c r="AB1783" s="4"/>
      <c r="AL1783" s="81"/>
      <c r="AM1783" s="81"/>
    </row>
    <row r="1784" spans="1:39">
      <c r="A1784" s="76"/>
      <c r="C1784" s="77"/>
      <c r="M1784" s="80"/>
      <c r="T1784" s="4"/>
      <c r="V1784" s="4"/>
      <c r="W1784" s="4"/>
      <c r="X1784" s="4"/>
      <c r="AB1784" s="4"/>
      <c r="AL1784" s="81"/>
      <c r="AM1784" s="81"/>
    </row>
    <row r="1785" spans="1:39">
      <c r="A1785" s="76"/>
      <c r="C1785" s="77"/>
      <c r="M1785" s="80"/>
      <c r="T1785" s="4"/>
      <c r="V1785" s="4"/>
      <c r="W1785" s="4"/>
      <c r="X1785" s="4"/>
      <c r="AB1785" s="4"/>
      <c r="AL1785" s="81"/>
      <c r="AM1785" s="81"/>
    </row>
    <row r="1786" spans="1:39">
      <c r="A1786" s="76"/>
      <c r="C1786" s="77"/>
      <c r="M1786" s="80"/>
      <c r="T1786" s="4"/>
      <c r="V1786" s="4"/>
      <c r="W1786" s="4"/>
      <c r="X1786" s="4"/>
      <c r="AB1786" s="4"/>
      <c r="AL1786" s="81"/>
      <c r="AM1786" s="81"/>
    </row>
    <row r="1787" spans="1:39">
      <c r="A1787" s="76"/>
      <c r="C1787" s="77"/>
      <c r="M1787" s="80"/>
      <c r="T1787" s="4"/>
      <c r="V1787" s="4"/>
      <c r="W1787" s="4"/>
      <c r="X1787" s="4"/>
      <c r="AB1787" s="4"/>
      <c r="AL1787" s="81"/>
      <c r="AM1787" s="81"/>
    </row>
    <row r="1788" spans="1:39">
      <c r="A1788" s="76"/>
      <c r="C1788" s="77"/>
      <c r="M1788" s="80"/>
      <c r="T1788" s="4"/>
      <c r="V1788" s="4"/>
      <c r="W1788" s="4"/>
      <c r="X1788" s="4"/>
      <c r="AB1788" s="4"/>
      <c r="AL1788" s="81"/>
      <c r="AM1788" s="81"/>
    </row>
    <row r="1789" spans="1:39">
      <c r="A1789" s="76"/>
      <c r="C1789" s="77"/>
      <c r="M1789" s="80"/>
      <c r="T1789" s="4"/>
      <c r="V1789" s="4"/>
      <c r="W1789" s="4"/>
      <c r="X1789" s="4"/>
      <c r="AB1789" s="4"/>
      <c r="AL1789" s="81"/>
      <c r="AM1789" s="81"/>
    </row>
    <row r="1790" spans="1:39">
      <c r="A1790" s="76"/>
      <c r="C1790" s="77"/>
      <c r="M1790" s="80"/>
      <c r="T1790" s="4"/>
      <c r="V1790" s="4"/>
      <c r="W1790" s="4"/>
      <c r="X1790" s="4"/>
      <c r="AB1790" s="4"/>
      <c r="AL1790" s="81"/>
      <c r="AM1790" s="81"/>
    </row>
    <row r="1791" spans="1:39">
      <c r="A1791" s="76"/>
      <c r="C1791" s="77"/>
      <c r="M1791" s="80"/>
      <c r="T1791" s="4"/>
      <c r="V1791" s="4"/>
      <c r="W1791" s="4"/>
      <c r="X1791" s="4"/>
      <c r="AB1791" s="4"/>
      <c r="AL1791" s="81"/>
      <c r="AM1791" s="81"/>
    </row>
    <row r="1792" spans="1:39">
      <c r="A1792" s="76"/>
      <c r="C1792" s="77"/>
      <c r="M1792" s="80"/>
      <c r="T1792" s="4"/>
      <c r="V1792" s="4"/>
      <c r="W1792" s="4"/>
      <c r="X1792" s="4"/>
      <c r="AB1792" s="4"/>
      <c r="AL1792" s="81"/>
      <c r="AM1792" s="81"/>
    </row>
    <row r="1793" spans="1:39">
      <c r="A1793" s="76"/>
      <c r="C1793" s="77"/>
      <c r="M1793" s="80"/>
      <c r="T1793" s="4"/>
      <c r="V1793" s="4"/>
      <c r="W1793" s="4"/>
      <c r="X1793" s="4"/>
      <c r="AB1793" s="4"/>
      <c r="AL1793" s="81"/>
      <c r="AM1793" s="81"/>
    </row>
    <row r="1794" spans="1:39">
      <c r="A1794" s="76"/>
      <c r="C1794" s="77"/>
      <c r="M1794" s="80"/>
      <c r="T1794" s="4"/>
      <c r="V1794" s="4"/>
      <c r="W1794" s="4"/>
      <c r="X1794" s="4"/>
      <c r="AB1794" s="4"/>
      <c r="AL1794" s="81"/>
      <c r="AM1794" s="81"/>
    </row>
    <row r="1795" spans="1:39">
      <c r="A1795" s="76"/>
      <c r="C1795" s="77"/>
      <c r="M1795" s="80"/>
      <c r="T1795" s="4"/>
      <c r="V1795" s="4"/>
      <c r="W1795" s="4"/>
      <c r="X1795" s="4"/>
      <c r="AB1795" s="4"/>
      <c r="AL1795" s="81"/>
      <c r="AM1795" s="81"/>
    </row>
    <row r="1796" spans="1:39">
      <c r="A1796" s="76"/>
      <c r="C1796" s="77"/>
      <c r="M1796" s="80"/>
      <c r="T1796" s="4"/>
      <c r="V1796" s="4"/>
      <c r="W1796" s="4"/>
      <c r="X1796" s="4"/>
      <c r="AB1796" s="4"/>
      <c r="AL1796" s="81"/>
      <c r="AM1796" s="81"/>
    </row>
    <row r="1797" spans="1:39">
      <c r="A1797" s="76"/>
      <c r="C1797" s="77"/>
      <c r="M1797" s="80"/>
      <c r="T1797" s="4"/>
      <c r="V1797" s="4"/>
      <c r="W1797" s="4"/>
      <c r="X1797" s="4"/>
      <c r="AB1797" s="4"/>
      <c r="AL1797" s="81"/>
      <c r="AM1797" s="81"/>
    </row>
    <row r="1798" spans="1:39">
      <c r="A1798" s="76"/>
      <c r="C1798" s="77"/>
      <c r="M1798" s="80"/>
      <c r="T1798" s="4"/>
      <c r="V1798" s="4"/>
      <c r="W1798" s="4"/>
      <c r="X1798" s="4"/>
      <c r="AB1798" s="4"/>
      <c r="AL1798" s="81"/>
      <c r="AM1798" s="81"/>
    </row>
    <row r="1799" spans="1:39">
      <c r="A1799" s="76"/>
      <c r="C1799" s="77"/>
      <c r="M1799" s="80"/>
      <c r="T1799" s="4"/>
      <c r="V1799" s="4"/>
      <c r="W1799" s="4"/>
      <c r="X1799" s="4"/>
      <c r="AB1799" s="4"/>
      <c r="AL1799" s="81"/>
      <c r="AM1799" s="81"/>
    </row>
    <row r="1800" spans="1:39">
      <c r="A1800" s="76"/>
      <c r="C1800" s="77"/>
      <c r="M1800" s="80"/>
      <c r="T1800" s="4"/>
      <c r="V1800" s="4"/>
      <c r="W1800" s="4"/>
      <c r="X1800" s="4"/>
      <c r="AB1800" s="4"/>
      <c r="AL1800" s="81"/>
      <c r="AM1800" s="81"/>
    </row>
    <row r="1801" spans="1:39">
      <c r="A1801" s="76"/>
      <c r="C1801" s="77"/>
      <c r="M1801" s="80"/>
      <c r="T1801" s="4"/>
      <c r="V1801" s="4"/>
      <c r="W1801" s="4"/>
      <c r="X1801" s="4"/>
      <c r="AB1801" s="4"/>
      <c r="AL1801" s="81"/>
      <c r="AM1801" s="81"/>
    </row>
    <row r="1802" spans="1:39">
      <c r="A1802" s="76"/>
      <c r="C1802" s="77"/>
      <c r="M1802" s="80"/>
      <c r="T1802" s="4"/>
      <c r="V1802" s="4"/>
      <c r="W1802" s="4"/>
      <c r="X1802" s="4"/>
      <c r="AB1802" s="4"/>
      <c r="AL1802" s="81"/>
      <c r="AM1802" s="81"/>
    </row>
    <row r="1803" spans="1:39">
      <c r="A1803" s="76"/>
      <c r="C1803" s="77"/>
      <c r="M1803" s="80"/>
      <c r="T1803" s="4"/>
      <c r="V1803" s="4"/>
      <c r="W1803" s="4"/>
      <c r="X1803" s="4"/>
      <c r="AB1803" s="4"/>
      <c r="AL1803" s="81"/>
      <c r="AM1803" s="81"/>
    </row>
    <row r="1804" spans="1:39">
      <c r="A1804" s="76"/>
      <c r="C1804" s="77"/>
      <c r="M1804" s="80"/>
      <c r="T1804" s="4"/>
      <c r="V1804" s="4"/>
      <c r="W1804" s="4"/>
      <c r="X1804" s="4"/>
      <c r="AB1804" s="4"/>
      <c r="AL1804" s="81"/>
      <c r="AM1804" s="81"/>
    </row>
    <row r="1805" spans="1:39">
      <c r="A1805" s="76"/>
      <c r="C1805" s="77"/>
      <c r="M1805" s="80"/>
      <c r="T1805" s="4"/>
      <c r="V1805" s="4"/>
      <c r="W1805" s="4"/>
      <c r="X1805" s="4"/>
      <c r="AB1805" s="4"/>
      <c r="AL1805" s="81"/>
      <c r="AM1805" s="81"/>
    </row>
    <row r="1806" spans="1:39">
      <c r="A1806" s="76"/>
      <c r="C1806" s="77"/>
      <c r="M1806" s="80"/>
      <c r="T1806" s="4"/>
      <c r="V1806" s="4"/>
      <c r="W1806" s="4"/>
      <c r="X1806" s="4"/>
      <c r="AB1806" s="4"/>
      <c r="AL1806" s="81"/>
      <c r="AM1806" s="81"/>
    </row>
    <row r="1807" spans="1:39">
      <c r="A1807" s="76"/>
      <c r="C1807" s="77"/>
      <c r="M1807" s="80"/>
      <c r="T1807" s="4"/>
      <c r="V1807" s="4"/>
      <c r="W1807" s="4"/>
      <c r="X1807" s="4"/>
      <c r="AB1807" s="4"/>
      <c r="AL1807" s="81"/>
      <c r="AM1807" s="81"/>
    </row>
    <row r="1808" spans="1:39">
      <c r="A1808" s="76"/>
      <c r="C1808" s="77"/>
      <c r="M1808" s="80"/>
      <c r="T1808" s="4"/>
      <c r="V1808" s="4"/>
      <c r="W1808" s="4"/>
      <c r="X1808" s="4"/>
      <c r="AB1808" s="4"/>
      <c r="AL1808" s="81"/>
      <c r="AM1808" s="81"/>
    </row>
    <row r="1809" spans="1:39">
      <c r="A1809" s="76"/>
      <c r="C1809" s="77"/>
      <c r="M1809" s="80"/>
      <c r="T1809" s="4"/>
      <c r="V1809" s="4"/>
      <c r="W1809" s="4"/>
      <c r="X1809" s="4"/>
      <c r="AB1809" s="4"/>
      <c r="AL1809" s="81"/>
      <c r="AM1809" s="81"/>
    </row>
    <row r="1810" spans="1:39">
      <c r="A1810" s="76"/>
      <c r="C1810" s="77"/>
      <c r="M1810" s="80"/>
      <c r="T1810" s="4"/>
      <c r="V1810" s="4"/>
      <c r="W1810" s="4"/>
      <c r="X1810" s="4"/>
      <c r="AB1810" s="4"/>
      <c r="AL1810" s="81"/>
      <c r="AM1810" s="81"/>
    </row>
    <row r="1811" spans="1:39">
      <c r="A1811" s="76"/>
      <c r="C1811" s="77"/>
      <c r="M1811" s="80"/>
      <c r="T1811" s="4"/>
      <c r="V1811" s="4"/>
      <c r="W1811" s="4"/>
      <c r="X1811" s="4"/>
      <c r="AB1811" s="4"/>
      <c r="AL1811" s="81"/>
      <c r="AM1811" s="81"/>
    </row>
    <row r="1812" spans="1:39">
      <c r="A1812" s="76"/>
      <c r="C1812" s="77"/>
      <c r="M1812" s="80"/>
      <c r="T1812" s="4"/>
      <c r="V1812" s="4"/>
      <c r="W1812" s="4"/>
      <c r="X1812" s="4"/>
      <c r="AB1812" s="4"/>
      <c r="AL1812" s="81"/>
      <c r="AM1812" s="81"/>
    </row>
    <row r="1813" spans="1:39">
      <c r="A1813" s="76"/>
      <c r="C1813" s="77"/>
      <c r="M1813" s="80"/>
      <c r="T1813" s="4"/>
      <c r="V1813" s="4"/>
      <c r="W1813" s="4"/>
      <c r="X1813" s="4"/>
      <c r="AB1813" s="4"/>
      <c r="AL1813" s="81"/>
      <c r="AM1813" s="81"/>
    </row>
    <row r="1814" spans="1:39">
      <c r="A1814" s="76"/>
      <c r="C1814" s="77"/>
      <c r="M1814" s="80"/>
      <c r="T1814" s="4"/>
      <c r="V1814" s="4"/>
      <c r="W1814" s="4"/>
      <c r="X1814" s="4"/>
      <c r="AB1814" s="4"/>
      <c r="AL1814" s="81"/>
      <c r="AM1814" s="81"/>
    </row>
    <row r="1815" spans="1:39">
      <c r="A1815" s="76"/>
      <c r="C1815" s="77"/>
      <c r="M1815" s="80"/>
      <c r="T1815" s="4"/>
      <c r="V1815" s="4"/>
      <c r="W1815" s="4"/>
      <c r="X1815" s="4"/>
      <c r="AB1815" s="4"/>
      <c r="AL1815" s="81"/>
      <c r="AM1815" s="81"/>
    </row>
    <row r="1816" spans="1:39">
      <c r="A1816" s="76"/>
      <c r="C1816" s="77"/>
      <c r="M1816" s="80"/>
      <c r="T1816" s="4"/>
      <c r="V1816" s="4"/>
      <c r="W1816" s="4"/>
      <c r="X1816" s="4"/>
      <c r="AB1816" s="4"/>
      <c r="AL1816" s="81"/>
      <c r="AM1816" s="81"/>
    </row>
    <row r="1817" spans="1:39">
      <c r="A1817" s="76"/>
      <c r="C1817" s="77"/>
      <c r="M1817" s="80"/>
      <c r="T1817" s="4"/>
      <c r="V1817" s="4"/>
      <c r="W1817" s="4"/>
      <c r="X1817" s="4"/>
      <c r="AB1817" s="4"/>
      <c r="AL1817" s="81"/>
      <c r="AM1817" s="81"/>
    </row>
    <row r="1818" spans="1:39">
      <c r="A1818" s="76"/>
      <c r="C1818" s="77"/>
      <c r="M1818" s="80"/>
      <c r="T1818" s="4"/>
      <c r="V1818" s="4"/>
      <c r="W1818" s="4"/>
      <c r="X1818" s="4"/>
      <c r="AB1818" s="4"/>
      <c r="AL1818" s="81"/>
      <c r="AM1818" s="81"/>
    </row>
    <row r="1819" spans="1:39">
      <c r="A1819" s="76"/>
      <c r="C1819" s="77"/>
      <c r="M1819" s="80"/>
      <c r="T1819" s="4"/>
      <c r="V1819" s="4"/>
      <c r="W1819" s="4"/>
      <c r="X1819" s="4"/>
      <c r="AB1819" s="4"/>
      <c r="AL1819" s="81"/>
      <c r="AM1819" s="81"/>
    </row>
    <row r="1820" spans="1:39">
      <c r="A1820" s="76"/>
      <c r="C1820" s="77"/>
      <c r="M1820" s="80"/>
      <c r="T1820" s="4"/>
      <c r="V1820" s="4"/>
      <c r="W1820" s="4"/>
      <c r="X1820" s="4"/>
      <c r="AB1820" s="4"/>
      <c r="AL1820" s="81"/>
      <c r="AM1820" s="81"/>
    </row>
    <row r="1821" spans="1:39">
      <c r="A1821" s="76"/>
      <c r="C1821" s="77"/>
      <c r="M1821" s="80"/>
      <c r="T1821" s="4"/>
      <c r="V1821" s="4"/>
      <c r="W1821" s="4"/>
      <c r="X1821" s="4"/>
      <c r="AB1821" s="4"/>
      <c r="AL1821" s="81"/>
      <c r="AM1821" s="81"/>
    </row>
    <row r="1822" spans="1:39">
      <c r="A1822" s="76"/>
      <c r="C1822" s="77"/>
      <c r="M1822" s="80"/>
      <c r="T1822" s="4"/>
      <c r="V1822" s="4"/>
      <c r="W1822" s="4"/>
      <c r="X1822" s="4"/>
      <c r="AB1822" s="4"/>
      <c r="AL1822" s="81"/>
      <c r="AM1822" s="81"/>
    </row>
    <row r="1823" spans="1:39">
      <c r="A1823" s="76"/>
      <c r="C1823" s="77"/>
      <c r="M1823" s="80"/>
      <c r="T1823" s="4"/>
      <c r="V1823" s="4"/>
      <c r="W1823" s="4"/>
      <c r="X1823" s="4"/>
      <c r="AB1823" s="4"/>
      <c r="AL1823" s="81"/>
      <c r="AM1823" s="81"/>
    </row>
    <row r="1824" spans="1:39">
      <c r="A1824" s="76"/>
      <c r="C1824" s="77"/>
      <c r="M1824" s="80"/>
      <c r="T1824" s="4"/>
      <c r="V1824" s="4"/>
      <c r="W1824" s="4"/>
      <c r="X1824" s="4"/>
      <c r="AB1824" s="4"/>
      <c r="AL1824" s="81"/>
      <c r="AM1824" s="81"/>
    </row>
    <row r="1825" spans="1:39">
      <c r="A1825" s="76"/>
      <c r="C1825" s="77"/>
      <c r="M1825" s="80"/>
      <c r="T1825" s="4"/>
      <c r="V1825" s="4"/>
      <c r="W1825" s="4"/>
      <c r="X1825" s="4"/>
      <c r="AB1825" s="4"/>
      <c r="AL1825" s="81"/>
      <c r="AM1825" s="81"/>
    </row>
    <row r="1826" spans="1:39">
      <c r="A1826" s="76"/>
      <c r="C1826" s="77"/>
      <c r="M1826" s="80"/>
      <c r="T1826" s="4"/>
      <c r="V1826" s="4"/>
      <c r="W1826" s="4"/>
      <c r="X1826" s="4"/>
      <c r="AB1826" s="4"/>
      <c r="AL1826" s="81"/>
      <c r="AM1826" s="81"/>
    </row>
    <row r="1827" spans="1:39">
      <c r="A1827" s="76"/>
      <c r="C1827" s="77"/>
      <c r="M1827" s="80"/>
      <c r="T1827" s="4"/>
      <c r="V1827" s="4"/>
      <c r="W1827" s="4"/>
      <c r="X1827" s="4"/>
      <c r="AB1827" s="4"/>
      <c r="AL1827" s="81"/>
      <c r="AM1827" s="81"/>
    </row>
    <row r="1828" spans="1:39">
      <c r="A1828" s="76"/>
      <c r="C1828" s="77"/>
      <c r="M1828" s="80"/>
      <c r="T1828" s="4"/>
      <c r="V1828" s="4"/>
      <c r="W1828" s="4"/>
      <c r="X1828" s="4"/>
      <c r="AB1828" s="4"/>
      <c r="AL1828" s="81"/>
      <c r="AM1828" s="81"/>
    </row>
    <row r="1829" spans="1:39">
      <c r="A1829" s="76"/>
      <c r="C1829" s="77"/>
      <c r="M1829" s="80"/>
      <c r="T1829" s="4"/>
      <c r="V1829" s="4"/>
      <c r="W1829" s="4"/>
      <c r="X1829" s="4"/>
      <c r="AB1829" s="4"/>
      <c r="AL1829" s="81"/>
      <c r="AM1829" s="81"/>
    </row>
    <row r="1830" spans="1:39">
      <c r="A1830" s="76"/>
      <c r="C1830" s="77"/>
      <c r="M1830" s="80"/>
      <c r="T1830" s="4"/>
      <c r="V1830" s="4"/>
      <c r="W1830" s="4"/>
      <c r="X1830" s="4"/>
      <c r="AB1830" s="4"/>
      <c r="AL1830" s="81"/>
      <c r="AM1830" s="81"/>
    </row>
    <row r="1831" spans="1:39">
      <c r="A1831" s="76"/>
      <c r="C1831" s="77"/>
      <c r="M1831" s="80"/>
      <c r="T1831" s="4"/>
      <c r="V1831" s="4"/>
      <c r="W1831" s="4"/>
      <c r="X1831" s="4"/>
      <c r="AB1831" s="4"/>
      <c r="AL1831" s="81"/>
      <c r="AM1831" s="81"/>
    </row>
    <row r="1832" spans="1:39">
      <c r="A1832" s="76"/>
      <c r="C1832" s="77"/>
      <c r="M1832" s="80"/>
      <c r="T1832" s="4"/>
      <c r="V1832" s="4"/>
      <c r="W1832" s="4"/>
      <c r="X1832" s="4"/>
      <c r="AB1832" s="4"/>
      <c r="AL1832" s="81"/>
      <c r="AM1832" s="81"/>
    </row>
    <row r="1833" spans="1:39">
      <c r="A1833" s="76"/>
      <c r="C1833" s="77"/>
      <c r="M1833" s="80"/>
      <c r="T1833" s="4"/>
      <c r="V1833" s="4"/>
      <c r="W1833" s="4"/>
      <c r="X1833" s="4"/>
      <c r="AB1833" s="4"/>
      <c r="AL1833" s="81"/>
      <c r="AM1833" s="81"/>
    </row>
    <row r="1834" spans="1:39">
      <c r="A1834" s="76"/>
      <c r="C1834" s="77"/>
      <c r="M1834" s="80"/>
      <c r="T1834" s="4"/>
      <c r="V1834" s="4"/>
      <c r="W1834" s="4"/>
      <c r="X1834" s="4"/>
      <c r="AB1834" s="4"/>
      <c r="AL1834" s="81"/>
      <c r="AM1834" s="81"/>
    </row>
    <row r="1835" spans="1:39">
      <c r="A1835" s="76"/>
      <c r="C1835" s="77"/>
      <c r="M1835" s="80"/>
      <c r="T1835" s="4"/>
      <c r="V1835" s="4"/>
      <c r="W1835" s="4"/>
      <c r="X1835" s="4"/>
      <c r="AB1835" s="4"/>
      <c r="AL1835" s="81"/>
      <c r="AM1835" s="81"/>
    </row>
    <row r="1836" spans="1:39">
      <c r="A1836" s="76"/>
      <c r="C1836" s="77"/>
      <c r="M1836" s="80"/>
      <c r="T1836" s="4"/>
      <c r="V1836" s="4"/>
      <c r="W1836" s="4"/>
      <c r="X1836" s="4"/>
      <c r="AB1836" s="4"/>
      <c r="AL1836" s="81"/>
      <c r="AM1836" s="81"/>
    </row>
    <row r="1837" spans="1:39">
      <c r="A1837" s="76"/>
      <c r="C1837" s="77"/>
      <c r="M1837" s="80"/>
      <c r="T1837" s="4"/>
      <c r="V1837" s="4"/>
      <c r="W1837" s="4"/>
      <c r="X1837" s="4"/>
      <c r="AB1837" s="4"/>
      <c r="AL1837" s="81"/>
      <c r="AM1837" s="81"/>
    </row>
    <row r="1838" spans="1:39">
      <c r="A1838" s="76"/>
      <c r="C1838" s="77"/>
      <c r="M1838" s="80"/>
      <c r="T1838" s="4"/>
      <c r="V1838" s="4"/>
      <c r="W1838" s="4"/>
      <c r="X1838" s="4"/>
      <c r="AB1838" s="4"/>
      <c r="AL1838" s="81"/>
      <c r="AM1838" s="81"/>
    </row>
    <row r="1839" spans="1:39">
      <c r="A1839" s="76"/>
      <c r="C1839" s="77"/>
      <c r="M1839" s="80"/>
      <c r="T1839" s="4"/>
      <c r="V1839" s="4"/>
      <c r="W1839" s="4"/>
      <c r="X1839" s="4"/>
      <c r="AB1839" s="4"/>
      <c r="AL1839" s="81"/>
      <c r="AM1839" s="81"/>
    </row>
    <row r="1840" spans="1:39">
      <c r="A1840" s="76"/>
      <c r="C1840" s="77"/>
      <c r="M1840" s="80"/>
      <c r="T1840" s="4"/>
      <c r="V1840" s="4"/>
      <c r="W1840" s="4"/>
      <c r="X1840" s="4"/>
      <c r="AB1840" s="4"/>
      <c r="AL1840" s="81"/>
      <c r="AM1840" s="81"/>
    </row>
    <row r="1841" spans="1:39">
      <c r="A1841" s="76"/>
      <c r="C1841" s="77"/>
      <c r="M1841" s="80"/>
      <c r="T1841" s="4"/>
      <c r="V1841" s="4"/>
      <c r="W1841" s="4"/>
      <c r="X1841" s="4"/>
      <c r="AB1841" s="4"/>
      <c r="AL1841" s="81"/>
      <c r="AM1841" s="81"/>
    </row>
    <row r="1842" spans="1:39">
      <c r="A1842" s="76"/>
      <c r="C1842" s="77"/>
      <c r="M1842" s="80"/>
      <c r="T1842" s="4"/>
      <c r="V1842" s="4"/>
      <c r="W1842" s="4"/>
      <c r="X1842" s="4"/>
      <c r="AB1842" s="4"/>
      <c r="AL1842" s="81"/>
      <c r="AM1842" s="81"/>
    </row>
    <row r="1843" spans="1:39">
      <c r="A1843" s="76"/>
      <c r="C1843" s="77"/>
      <c r="M1843" s="80"/>
      <c r="T1843" s="4"/>
      <c r="V1843" s="4"/>
      <c r="W1843" s="4"/>
      <c r="X1843" s="4"/>
      <c r="AB1843" s="4"/>
      <c r="AL1843" s="81"/>
      <c r="AM1843" s="81"/>
    </row>
    <row r="1844" spans="1:39">
      <c r="A1844" s="76"/>
      <c r="C1844" s="77"/>
      <c r="M1844" s="80"/>
      <c r="T1844" s="4"/>
      <c r="V1844" s="4"/>
      <c r="W1844" s="4"/>
      <c r="X1844" s="4"/>
      <c r="AB1844" s="4"/>
      <c r="AL1844" s="81"/>
      <c r="AM1844" s="81"/>
    </row>
    <row r="1845" spans="1:39">
      <c r="A1845" s="76"/>
      <c r="C1845" s="77"/>
      <c r="M1845" s="80"/>
      <c r="T1845" s="4"/>
      <c r="V1845" s="4"/>
      <c r="W1845" s="4"/>
      <c r="X1845" s="4"/>
      <c r="AB1845" s="4"/>
      <c r="AL1845" s="81"/>
      <c r="AM1845" s="81"/>
    </row>
    <row r="1846" spans="1:39">
      <c r="A1846" s="76"/>
      <c r="C1846" s="77"/>
      <c r="M1846" s="80"/>
      <c r="T1846" s="4"/>
      <c r="V1846" s="4"/>
      <c r="W1846" s="4"/>
      <c r="X1846" s="4"/>
      <c r="AB1846" s="4"/>
      <c r="AL1846" s="81"/>
      <c r="AM1846" s="81"/>
    </row>
    <row r="1847" spans="1:39">
      <c r="A1847" s="76"/>
      <c r="C1847" s="77"/>
      <c r="M1847" s="80"/>
      <c r="T1847" s="4"/>
      <c r="V1847" s="4"/>
      <c r="W1847" s="4"/>
      <c r="X1847" s="4"/>
      <c r="AB1847" s="4"/>
      <c r="AL1847" s="81"/>
      <c r="AM1847" s="81"/>
    </row>
    <row r="1848" spans="1:39">
      <c r="A1848" s="76"/>
      <c r="C1848" s="77"/>
      <c r="M1848" s="80"/>
      <c r="T1848" s="4"/>
      <c r="V1848" s="4"/>
      <c r="W1848" s="4"/>
      <c r="X1848" s="4"/>
      <c r="AB1848" s="4"/>
      <c r="AL1848" s="81"/>
      <c r="AM1848" s="81"/>
    </row>
    <row r="1849" spans="1:39">
      <c r="A1849" s="76"/>
      <c r="C1849" s="77"/>
      <c r="M1849" s="80"/>
      <c r="T1849" s="4"/>
      <c r="V1849" s="4"/>
      <c r="W1849" s="4"/>
      <c r="X1849" s="4"/>
      <c r="AB1849" s="4"/>
      <c r="AL1849" s="81"/>
      <c r="AM1849" s="81"/>
    </row>
    <row r="1850" spans="1:39">
      <c r="A1850" s="76"/>
      <c r="C1850" s="77"/>
      <c r="M1850" s="80"/>
      <c r="T1850" s="4"/>
      <c r="V1850" s="4"/>
      <c r="W1850" s="4"/>
      <c r="X1850" s="4"/>
      <c r="AB1850" s="4"/>
      <c r="AL1850" s="81"/>
      <c r="AM1850" s="81"/>
    </row>
    <row r="1851" spans="1:39">
      <c r="A1851" s="76"/>
      <c r="C1851" s="77"/>
      <c r="M1851" s="80"/>
      <c r="T1851" s="4"/>
      <c r="V1851" s="4"/>
      <c r="W1851" s="4"/>
      <c r="X1851" s="4"/>
      <c r="AB1851" s="4"/>
      <c r="AL1851" s="81"/>
      <c r="AM1851" s="81"/>
    </row>
    <row r="1852" spans="1:39">
      <c r="A1852" s="76"/>
      <c r="C1852" s="77"/>
      <c r="M1852" s="80"/>
      <c r="T1852" s="4"/>
      <c r="V1852" s="4"/>
      <c r="W1852" s="4"/>
      <c r="X1852" s="4"/>
      <c r="AB1852" s="4"/>
      <c r="AL1852" s="81"/>
      <c r="AM1852" s="81"/>
    </row>
    <row r="1853" spans="1:39">
      <c r="A1853" s="76"/>
      <c r="C1853" s="77"/>
      <c r="M1853" s="80"/>
      <c r="T1853" s="4"/>
      <c r="V1853" s="4"/>
      <c r="W1853" s="4"/>
      <c r="X1853" s="4"/>
      <c r="AB1853" s="4"/>
      <c r="AL1853" s="81"/>
      <c r="AM1853" s="81"/>
    </row>
    <row r="1854" spans="1:39">
      <c r="A1854" s="76"/>
      <c r="C1854" s="77"/>
      <c r="M1854" s="80"/>
      <c r="T1854" s="4"/>
      <c r="V1854" s="4"/>
      <c r="W1854" s="4"/>
      <c r="X1854" s="4"/>
      <c r="AB1854" s="4"/>
      <c r="AL1854" s="81"/>
      <c r="AM1854" s="81"/>
    </row>
    <row r="1855" spans="1:39">
      <c r="A1855" s="76"/>
      <c r="C1855" s="77"/>
      <c r="M1855" s="80"/>
      <c r="T1855" s="4"/>
      <c r="V1855" s="4"/>
      <c r="W1855" s="4"/>
      <c r="X1855" s="4"/>
      <c r="AB1855" s="4"/>
      <c r="AL1855" s="81"/>
      <c r="AM1855" s="81"/>
    </row>
    <row r="1856" spans="1:39">
      <c r="A1856" s="76"/>
      <c r="C1856" s="77"/>
      <c r="M1856" s="80"/>
      <c r="T1856" s="4"/>
      <c r="V1856" s="4"/>
      <c r="W1856" s="4"/>
      <c r="X1856" s="4"/>
      <c r="AB1856" s="4"/>
      <c r="AL1856" s="81"/>
      <c r="AM1856" s="81"/>
    </row>
    <row r="1857" spans="1:39">
      <c r="A1857" s="76"/>
      <c r="C1857" s="77"/>
      <c r="M1857" s="80"/>
      <c r="T1857" s="4"/>
      <c r="V1857" s="4"/>
      <c r="W1857" s="4"/>
      <c r="X1857" s="4"/>
      <c r="AB1857" s="4"/>
      <c r="AL1857" s="81"/>
      <c r="AM1857" s="81"/>
    </row>
    <row r="1858" spans="1:39">
      <c r="A1858" s="76"/>
      <c r="C1858" s="77"/>
      <c r="M1858" s="80"/>
      <c r="T1858" s="4"/>
      <c r="V1858" s="4"/>
      <c r="W1858" s="4"/>
      <c r="X1858" s="4"/>
      <c r="AB1858" s="4"/>
      <c r="AL1858" s="81"/>
      <c r="AM1858" s="81"/>
    </row>
    <row r="1859" spans="1:39">
      <c r="A1859" s="76"/>
      <c r="C1859" s="77"/>
      <c r="M1859" s="80"/>
      <c r="T1859" s="4"/>
      <c r="V1859" s="4"/>
      <c r="W1859" s="4"/>
      <c r="X1859" s="4"/>
      <c r="AB1859" s="4"/>
      <c r="AL1859" s="81"/>
      <c r="AM1859" s="81"/>
    </row>
    <row r="1860" spans="1:39">
      <c r="A1860" s="76"/>
      <c r="C1860" s="77"/>
      <c r="M1860" s="80"/>
      <c r="T1860" s="4"/>
      <c r="V1860" s="4"/>
      <c r="W1860" s="4"/>
      <c r="X1860" s="4"/>
      <c r="AB1860" s="4"/>
      <c r="AL1860" s="81"/>
      <c r="AM1860" s="81"/>
    </row>
    <row r="1861" spans="1:39">
      <c r="A1861" s="76"/>
      <c r="C1861" s="77"/>
      <c r="M1861" s="80"/>
      <c r="T1861" s="4"/>
      <c r="V1861" s="4"/>
      <c r="W1861" s="4"/>
      <c r="X1861" s="4"/>
      <c r="AB1861" s="4"/>
      <c r="AL1861" s="81"/>
      <c r="AM1861" s="81"/>
    </row>
    <row r="1862" spans="1:39">
      <c r="A1862" s="76"/>
      <c r="C1862" s="77"/>
      <c r="M1862" s="80"/>
      <c r="T1862" s="4"/>
      <c r="V1862" s="4"/>
      <c r="W1862" s="4"/>
      <c r="X1862" s="4"/>
      <c r="AB1862" s="4"/>
      <c r="AL1862" s="81"/>
      <c r="AM1862" s="81"/>
    </row>
    <row r="1863" spans="1:39">
      <c r="A1863" s="76"/>
      <c r="C1863" s="77"/>
      <c r="M1863" s="80"/>
      <c r="T1863" s="4"/>
      <c r="V1863" s="4"/>
      <c r="W1863" s="4"/>
      <c r="X1863" s="4"/>
      <c r="AB1863" s="4"/>
      <c r="AL1863" s="81"/>
      <c r="AM1863" s="81"/>
    </row>
    <row r="1864" spans="1:39">
      <c r="A1864" s="76"/>
      <c r="C1864" s="77"/>
      <c r="M1864" s="80"/>
      <c r="T1864" s="4"/>
      <c r="V1864" s="4"/>
      <c r="W1864" s="4"/>
      <c r="X1864" s="4"/>
      <c r="AB1864" s="4"/>
      <c r="AL1864" s="81"/>
      <c r="AM1864" s="81"/>
    </row>
    <row r="1865" spans="1:39">
      <c r="A1865" s="76"/>
      <c r="C1865" s="77"/>
      <c r="M1865" s="80"/>
      <c r="T1865" s="4"/>
      <c r="V1865" s="4"/>
      <c r="W1865" s="4"/>
      <c r="X1865" s="4"/>
      <c r="AB1865" s="4"/>
      <c r="AL1865" s="81"/>
      <c r="AM1865" s="81"/>
    </row>
    <row r="1866" spans="1:39">
      <c r="A1866" s="76"/>
      <c r="C1866" s="77"/>
      <c r="M1866" s="80"/>
      <c r="T1866" s="4"/>
      <c r="V1866" s="4"/>
      <c r="W1866" s="4"/>
      <c r="X1866" s="4"/>
      <c r="AB1866" s="4"/>
      <c r="AL1866" s="81"/>
      <c r="AM1866" s="81"/>
    </row>
    <row r="1867" spans="1:39">
      <c r="A1867" s="76"/>
      <c r="C1867" s="77"/>
      <c r="M1867" s="80"/>
      <c r="T1867" s="4"/>
      <c r="V1867" s="4"/>
      <c r="W1867" s="4"/>
      <c r="X1867" s="4"/>
      <c r="AB1867" s="4"/>
      <c r="AL1867" s="81"/>
      <c r="AM1867" s="81"/>
    </row>
    <row r="1868" spans="1:39">
      <c r="A1868" s="76"/>
      <c r="C1868" s="77"/>
      <c r="M1868" s="80"/>
      <c r="T1868" s="4"/>
      <c r="V1868" s="4"/>
      <c r="W1868" s="4"/>
      <c r="X1868" s="4"/>
      <c r="AB1868" s="4"/>
      <c r="AL1868" s="81"/>
      <c r="AM1868" s="81"/>
    </row>
    <row r="1869" spans="1:39">
      <c r="A1869" s="76"/>
      <c r="C1869" s="77"/>
      <c r="M1869" s="80"/>
      <c r="T1869" s="4"/>
      <c r="V1869" s="4"/>
      <c r="W1869" s="4"/>
      <c r="X1869" s="4"/>
      <c r="AB1869" s="4"/>
      <c r="AL1869" s="81"/>
      <c r="AM1869" s="81"/>
    </row>
    <row r="1870" spans="1:39">
      <c r="A1870" s="76"/>
      <c r="C1870" s="77"/>
      <c r="M1870" s="80"/>
      <c r="T1870" s="4"/>
      <c r="V1870" s="4"/>
      <c r="W1870" s="4"/>
      <c r="X1870" s="4"/>
      <c r="AB1870" s="4"/>
      <c r="AL1870" s="81"/>
      <c r="AM1870" s="81"/>
    </row>
    <row r="1871" spans="1:39">
      <c r="A1871" s="76"/>
      <c r="C1871" s="77"/>
      <c r="M1871" s="80"/>
      <c r="T1871" s="4"/>
      <c r="V1871" s="4"/>
      <c r="W1871" s="4"/>
      <c r="X1871" s="4"/>
      <c r="AB1871" s="4"/>
      <c r="AL1871" s="81"/>
      <c r="AM1871" s="81"/>
    </row>
    <row r="1872" spans="1:39">
      <c r="A1872" s="76"/>
      <c r="C1872" s="77"/>
      <c r="M1872" s="80"/>
      <c r="T1872" s="4"/>
      <c r="V1872" s="4"/>
      <c r="W1872" s="4"/>
      <c r="X1872" s="4"/>
      <c r="AB1872" s="4"/>
      <c r="AL1872" s="81"/>
      <c r="AM1872" s="81"/>
    </row>
    <row r="1873" spans="1:39">
      <c r="A1873" s="76"/>
      <c r="C1873" s="77"/>
      <c r="M1873" s="80"/>
      <c r="T1873" s="4"/>
      <c r="V1873" s="4"/>
      <c r="W1873" s="4"/>
      <c r="X1873" s="4"/>
      <c r="AB1873" s="4"/>
      <c r="AL1873" s="81"/>
      <c r="AM1873" s="81"/>
    </row>
    <row r="1874" spans="1:39">
      <c r="A1874" s="76"/>
      <c r="C1874" s="77"/>
      <c r="M1874" s="80"/>
      <c r="T1874" s="4"/>
      <c r="V1874" s="4"/>
      <c r="W1874" s="4"/>
      <c r="X1874" s="4"/>
      <c r="AB1874" s="4"/>
      <c r="AL1874" s="81"/>
      <c r="AM1874" s="81"/>
    </row>
    <row r="1875" spans="1:39">
      <c r="A1875" s="76"/>
      <c r="C1875" s="77"/>
      <c r="M1875" s="80"/>
      <c r="T1875" s="4"/>
      <c r="V1875" s="4"/>
      <c r="W1875" s="4"/>
      <c r="X1875" s="4"/>
      <c r="AB1875" s="4"/>
      <c r="AL1875" s="81"/>
      <c r="AM1875" s="81"/>
    </row>
    <row r="1876" spans="1:39">
      <c r="A1876" s="76"/>
      <c r="C1876" s="77"/>
      <c r="M1876" s="80"/>
      <c r="T1876" s="4"/>
      <c r="V1876" s="4"/>
      <c r="W1876" s="4"/>
      <c r="X1876" s="4"/>
      <c r="AB1876" s="4"/>
      <c r="AL1876" s="81"/>
      <c r="AM1876" s="81"/>
    </row>
    <row r="1877" spans="1:39">
      <c r="A1877" s="76"/>
      <c r="C1877" s="77"/>
      <c r="M1877" s="80"/>
      <c r="T1877" s="4"/>
      <c r="V1877" s="4"/>
      <c r="W1877" s="4"/>
      <c r="X1877" s="4"/>
      <c r="AB1877" s="4"/>
      <c r="AL1877" s="81"/>
      <c r="AM1877" s="81"/>
    </row>
    <row r="1878" spans="1:39">
      <c r="A1878" s="76"/>
      <c r="C1878" s="77"/>
      <c r="M1878" s="80"/>
      <c r="T1878" s="4"/>
      <c r="V1878" s="4"/>
      <c r="W1878" s="4"/>
      <c r="X1878" s="4"/>
      <c r="AB1878" s="4"/>
      <c r="AL1878" s="81"/>
      <c r="AM1878" s="81"/>
    </row>
    <row r="1879" spans="1:39">
      <c r="A1879" s="76"/>
      <c r="C1879" s="77"/>
      <c r="M1879" s="80"/>
      <c r="T1879" s="4"/>
      <c r="V1879" s="4"/>
      <c r="W1879" s="4"/>
      <c r="X1879" s="4"/>
      <c r="AB1879" s="4"/>
      <c r="AL1879" s="81"/>
      <c r="AM1879" s="81"/>
    </row>
    <row r="1880" spans="1:39">
      <c r="A1880" s="76"/>
      <c r="C1880" s="77"/>
      <c r="M1880" s="80"/>
      <c r="T1880" s="4"/>
      <c r="V1880" s="4"/>
      <c r="W1880" s="4"/>
      <c r="X1880" s="4"/>
      <c r="AB1880" s="4"/>
      <c r="AL1880" s="81"/>
      <c r="AM1880" s="81"/>
    </row>
    <row r="1881" spans="1:39">
      <c r="A1881" s="76"/>
      <c r="C1881" s="77"/>
      <c r="M1881" s="80"/>
      <c r="T1881" s="4"/>
      <c r="V1881" s="4"/>
      <c r="W1881" s="4"/>
      <c r="X1881" s="4"/>
      <c r="AB1881" s="4"/>
      <c r="AL1881" s="81"/>
      <c r="AM1881" s="81"/>
    </row>
    <row r="1882" spans="1:39">
      <c r="A1882" s="76"/>
      <c r="C1882" s="77"/>
      <c r="M1882" s="80"/>
      <c r="T1882" s="4"/>
      <c r="V1882" s="4"/>
      <c r="W1882" s="4"/>
      <c r="X1882" s="4"/>
      <c r="AB1882" s="4"/>
      <c r="AL1882" s="81"/>
      <c r="AM1882" s="81"/>
    </row>
    <row r="1883" spans="1:39">
      <c r="A1883" s="76"/>
      <c r="C1883" s="77"/>
      <c r="M1883" s="80"/>
      <c r="T1883" s="4"/>
      <c r="V1883" s="4"/>
      <c r="W1883" s="4"/>
      <c r="X1883" s="4"/>
      <c r="AB1883" s="4"/>
      <c r="AL1883" s="81"/>
      <c r="AM1883" s="81"/>
    </row>
    <row r="1884" spans="1:39">
      <c r="A1884" s="76"/>
      <c r="C1884" s="77"/>
      <c r="M1884" s="80"/>
      <c r="T1884" s="4"/>
      <c r="V1884" s="4"/>
      <c r="W1884" s="4"/>
      <c r="X1884" s="4"/>
      <c r="AB1884" s="4"/>
      <c r="AL1884" s="81"/>
      <c r="AM1884" s="81"/>
    </row>
    <row r="1885" spans="1:39">
      <c r="A1885" s="76"/>
      <c r="C1885" s="77"/>
      <c r="M1885" s="80"/>
      <c r="T1885" s="4"/>
      <c r="V1885" s="4"/>
      <c r="W1885" s="4"/>
      <c r="X1885" s="4"/>
      <c r="AB1885" s="4"/>
      <c r="AL1885" s="81"/>
      <c r="AM1885" s="81"/>
    </row>
    <row r="1886" spans="1:39">
      <c r="A1886" s="76"/>
      <c r="C1886" s="77"/>
      <c r="M1886" s="80"/>
      <c r="T1886" s="4"/>
      <c r="V1886" s="4"/>
      <c r="W1886" s="4"/>
      <c r="X1886" s="4"/>
      <c r="AB1886" s="4"/>
      <c r="AL1886" s="81"/>
      <c r="AM1886" s="81"/>
    </row>
    <row r="1887" spans="1:39">
      <c r="A1887" s="76"/>
      <c r="C1887" s="77"/>
      <c r="M1887" s="80"/>
      <c r="T1887" s="4"/>
      <c r="V1887" s="4"/>
      <c r="W1887" s="4"/>
      <c r="X1887" s="4"/>
      <c r="AB1887" s="4"/>
      <c r="AL1887" s="81"/>
      <c r="AM1887" s="81"/>
    </row>
    <row r="1888" spans="1:39">
      <c r="A1888" s="76"/>
      <c r="C1888" s="77"/>
      <c r="M1888" s="80"/>
      <c r="T1888" s="4"/>
      <c r="V1888" s="4"/>
      <c r="W1888" s="4"/>
      <c r="X1888" s="4"/>
      <c r="AB1888" s="4"/>
      <c r="AL1888" s="81"/>
      <c r="AM1888" s="81"/>
    </row>
    <row r="1889" spans="1:39">
      <c r="A1889" s="76"/>
      <c r="C1889" s="77"/>
      <c r="M1889" s="80"/>
      <c r="T1889" s="4"/>
      <c r="V1889" s="4"/>
      <c r="W1889" s="4"/>
      <c r="X1889" s="4"/>
      <c r="AB1889" s="4"/>
      <c r="AL1889" s="81"/>
      <c r="AM1889" s="81"/>
    </row>
    <row r="1890" spans="1:39">
      <c r="A1890" s="76"/>
      <c r="C1890" s="77"/>
      <c r="M1890" s="80"/>
      <c r="T1890" s="4"/>
      <c r="V1890" s="4"/>
      <c r="W1890" s="4"/>
      <c r="X1890" s="4"/>
      <c r="AB1890" s="4"/>
      <c r="AL1890" s="81"/>
      <c r="AM1890" s="81"/>
    </row>
    <row r="1891" spans="1:39">
      <c r="A1891" s="76"/>
      <c r="C1891" s="77"/>
      <c r="M1891" s="80"/>
      <c r="T1891" s="4"/>
      <c r="V1891" s="4"/>
      <c r="W1891" s="4"/>
      <c r="X1891" s="4"/>
      <c r="AB1891" s="4"/>
      <c r="AL1891" s="81"/>
      <c r="AM1891" s="81"/>
    </row>
    <row r="1892" spans="1:39">
      <c r="A1892" s="76"/>
      <c r="C1892" s="77"/>
      <c r="M1892" s="80"/>
      <c r="T1892" s="4"/>
      <c r="V1892" s="4"/>
      <c r="W1892" s="4"/>
      <c r="X1892" s="4"/>
      <c r="AB1892" s="4"/>
      <c r="AL1892" s="81"/>
      <c r="AM1892" s="81"/>
    </row>
    <row r="1893" spans="1:39">
      <c r="A1893" s="76"/>
      <c r="C1893" s="77"/>
      <c r="M1893" s="80"/>
      <c r="T1893" s="4"/>
      <c r="V1893" s="4"/>
      <c r="W1893" s="4"/>
      <c r="X1893" s="4"/>
      <c r="AB1893" s="4"/>
      <c r="AL1893" s="81"/>
      <c r="AM1893" s="81"/>
    </row>
    <row r="1894" spans="1:39">
      <c r="A1894" s="76"/>
      <c r="C1894" s="77"/>
      <c r="M1894" s="80"/>
      <c r="T1894" s="4"/>
      <c r="V1894" s="4"/>
      <c r="W1894" s="4"/>
      <c r="X1894" s="4"/>
      <c r="AB1894" s="4"/>
      <c r="AL1894" s="81"/>
      <c r="AM1894" s="81"/>
    </row>
    <row r="1895" spans="1:39">
      <c r="A1895" s="76"/>
      <c r="C1895" s="77"/>
      <c r="M1895" s="80"/>
      <c r="T1895" s="4"/>
      <c r="V1895" s="4"/>
      <c r="W1895" s="4"/>
      <c r="X1895" s="4"/>
      <c r="AB1895" s="4"/>
      <c r="AL1895" s="81"/>
      <c r="AM1895" s="81"/>
    </row>
    <row r="1896" spans="1:39">
      <c r="A1896" s="76"/>
      <c r="C1896" s="77"/>
      <c r="M1896" s="80"/>
      <c r="T1896" s="4"/>
      <c r="V1896" s="4"/>
      <c r="W1896" s="4"/>
      <c r="X1896" s="4"/>
      <c r="AB1896" s="4"/>
      <c r="AL1896" s="81"/>
      <c r="AM1896" s="81"/>
    </row>
    <row r="1897" spans="1:39">
      <c r="A1897" s="76"/>
      <c r="C1897" s="77"/>
      <c r="M1897" s="80"/>
      <c r="T1897" s="4"/>
      <c r="V1897" s="4"/>
      <c r="W1897" s="4"/>
      <c r="X1897" s="4"/>
      <c r="AB1897" s="4"/>
      <c r="AL1897" s="81"/>
      <c r="AM1897" s="81"/>
    </row>
    <row r="1898" spans="1:39">
      <c r="A1898" s="76"/>
      <c r="C1898" s="77"/>
      <c r="M1898" s="80"/>
      <c r="T1898" s="4"/>
      <c r="V1898" s="4"/>
      <c r="W1898" s="4"/>
      <c r="X1898" s="4"/>
      <c r="AB1898" s="4"/>
      <c r="AL1898" s="81"/>
      <c r="AM1898" s="81"/>
    </row>
    <row r="1899" spans="1:39">
      <c r="A1899" s="76"/>
      <c r="C1899" s="77"/>
      <c r="M1899" s="80"/>
      <c r="T1899" s="4"/>
      <c r="V1899" s="4"/>
      <c r="W1899" s="4"/>
      <c r="X1899" s="4"/>
      <c r="AB1899" s="4"/>
      <c r="AL1899" s="81"/>
      <c r="AM1899" s="81"/>
    </row>
    <row r="1900" spans="1:39">
      <c r="A1900" s="76"/>
      <c r="C1900" s="77"/>
      <c r="M1900" s="80"/>
      <c r="T1900" s="4"/>
      <c r="V1900" s="4"/>
      <c r="W1900" s="4"/>
      <c r="X1900" s="4"/>
      <c r="AB1900" s="4"/>
      <c r="AL1900" s="81"/>
      <c r="AM1900" s="81"/>
    </row>
    <row r="1901" spans="1:39">
      <c r="A1901" s="76"/>
      <c r="C1901" s="77"/>
      <c r="M1901" s="80"/>
      <c r="T1901" s="4"/>
      <c r="V1901" s="4"/>
      <c r="W1901" s="4"/>
      <c r="X1901" s="4"/>
      <c r="AB1901" s="4"/>
      <c r="AL1901" s="81"/>
      <c r="AM1901" s="81"/>
    </row>
    <row r="1902" spans="1:39">
      <c r="A1902" s="76"/>
      <c r="C1902" s="77"/>
      <c r="M1902" s="80"/>
      <c r="T1902" s="4"/>
      <c r="V1902" s="4"/>
      <c r="W1902" s="4"/>
      <c r="X1902" s="4"/>
      <c r="AB1902" s="4"/>
      <c r="AL1902" s="81"/>
      <c r="AM1902" s="81"/>
    </row>
    <row r="1903" spans="1:39">
      <c r="A1903" s="76"/>
      <c r="C1903" s="77"/>
      <c r="M1903" s="80"/>
      <c r="T1903" s="4"/>
      <c r="V1903" s="4"/>
      <c r="W1903" s="4"/>
      <c r="X1903" s="4"/>
      <c r="AB1903" s="4"/>
      <c r="AL1903" s="81"/>
      <c r="AM1903" s="81"/>
    </row>
    <row r="1904" spans="1:39">
      <c r="A1904" s="76"/>
      <c r="C1904" s="77"/>
      <c r="M1904" s="80"/>
      <c r="T1904" s="4"/>
      <c r="V1904" s="4"/>
      <c r="W1904" s="4"/>
      <c r="X1904" s="4"/>
      <c r="AB1904" s="4"/>
      <c r="AL1904" s="81"/>
      <c r="AM1904" s="81"/>
    </row>
    <row r="1905" spans="1:39">
      <c r="A1905" s="76"/>
      <c r="C1905" s="77"/>
      <c r="M1905" s="80"/>
      <c r="T1905" s="4"/>
      <c r="V1905" s="4"/>
      <c r="W1905" s="4"/>
      <c r="X1905" s="4"/>
      <c r="AB1905" s="4"/>
      <c r="AL1905" s="81"/>
      <c r="AM1905" s="81"/>
    </row>
    <row r="1906" spans="1:39">
      <c r="A1906" s="76"/>
      <c r="C1906" s="77"/>
      <c r="M1906" s="80"/>
      <c r="T1906" s="4"/>
      <c r="V1906" s="4"/>
      <c r="W1906" s="4"/>
      <c r="X1906" s="4"/>
      <c r="AB1906" s="4"/>
      <c r="AL1906" s="81"/>
      <c r="AM1906" s="81"/>
    </row>
    <row r="1907" spans="1:39">
      <c r="A1907" s="76"/>
      <c r="C1907" s="77"/>
      <c r="M1907" s="80"/>
      <c r="T1907" s="4"/>
      <c r="V1907" s="4"/>
      <c r="W1907" s="4"/>
      <c r="X1907" s="4"/>
      <c r="AB1907" s="4"/>
      <c r="AL1907" s="81"/>
      <c r="AM1907" s="81"/>
    </row>
    <row r="1908" spans="1:39">
      <c r="A1908" s="76"/>
      <c r="C1908" s="77"/>
      <c r="M1908" s="80"/>
      <c r="T1908" s="4"/>
      <c r="V1908" s="4"/>
      <c r="W1908" s="4"/>
      <c r="X1908" s="4"/>
      <c r="AB1908" s="4"/>
      <c r="AL1908" s="81"/>
      <c r="AM1908" s="81"/>
    </row>
    <row r="1909" spans="1:39">
      <c r="A1909" s="76"/>
      <c r="C1909" s="77"/>
      <c r="M1909" s="80"/>
      <c r="T1909" s="4"/>
      <c r="V1909" s="4"/>
      <c r="W1909" s="4"/>
      <c r="X1909" s="4"/>
      <c r="AB1909" s="4"/>
      <c r="AL1909" s="81"/>
      <c r="AM1909" s="81"/>
    </row>
    <row r="1910" spans="1:39">
      <c r="A1910" s="76"/>
      <c r="C1910" s="77"/>
      <c r="M1910" s="80"/>
      <c r="T1910" s="4"/>
      <c r="V1910" s="4"/>
      <c r="W1910" s="4"/>
      <c r="X1910" s="4"/>
      <c r="AB1910" s="4"/>
      <c r="AL1910" s="81"/>
      <c r="AM1910" s="81"/>
    </row>
    <row r="1911" spans="1:39">
      <c r="A1911" s="76"/>
      <c r="C1911" s="77"/>
      <c r="M1911" s="80"/>
      <c r="T1911" s="4"/>
      <c r="V1911" s="4"/>
      <c r="W1911" s="4"/>
      <c r="X1911" s="4"/>
      <c r="AB1911" s="4"/>
      <c r="AL1911" s="81"/>
      <c r="AM1911" s="81"/>
    </row>
    <row r="1912" spans="1:39">
      <c r="A1912" s="76"/>
      <c r="C1912" s="77"/>
      <c r="M1912" s="80"/>
      <c r="T1912" s="4"/>
      <c r="V1912" s="4"/>
      <c r="W1912" s="4"/>
      <c r="X1912" s="4"/>
      <c r="AB1912" s="4"/>
      <c r="AL1912" s="81"/>
      <c r="AM1912" s="81"/>
    </row>
    <row r="1913" spans="1:39">
      <c r="A1913" s="76"/>
      <c r="C1913" s="77"/>
      <c r="M1913" s="80"/>
      <c r="T1913" s="4"/>
      <c r="V1913" s="4"/>
      <c r="W1913" s="4"/>
      <c r="X1913" s="4"/>
      <c r="AB1913" s="4"/>
      <c r="AL1913" s="81"/>
      <c r="AM1913" s="81"/>
    </row>
    <row r="1914" spans="1:39">
      <c r="A1914" s="76"/>
      <c r="C1914" s="77"/>
      <c r="M1914" s="80"/>
      <c r="T1914" s="4"/>
      <c r="V1914" s="4"/>
      <c r="W1914" s="4"/>
      <c r="X1914" s="4"/>
      <c r="AB1914" s="4"/>
      <c r="AL1914" s="81"/>
      <c r="AM1914" s="81"/>
    </row>
    <row r="1915" spans="1:39">
      <c r="A1915" s="76"/>
      <c r="C1915" s="77"/>
      <c r="M1915" s="80"/>
      <c r="T1915" s="4"/>
      <c r="V1915" s="4"/>
      <c r="W1915" s="4"/>
      <c r="X1915" s="4"/>
      <c r="AB1915" s="4"/>
      <c r="AL1915" s="81"/>
      <c r="AM1915" s="81"/>
    </row>
    <row r="1916" spans="1:39">
      <c r="A1916" s="76"/>
      <c r="C1916" s="77"/>
      <c r="M1916" s="80"/>
      <c r="T1916" s="4"/>
      <c r="V1916" s="4"/>
      <c r="W1916" s="4"/>
      <c r="X1916" s="4"/>
      <c r="AB1916" s="4"/>
      <c r="AL1916" s="81"/>
      <c r="AM1916" s="81"/>
    </row>
    <row r="1917" spans="1:39">
      <c r="A1917" s="76"/>
      <c r="C1917" s="77"/>
      <c r="M1917" s="80"/>
      <c r="T1917" s="4"/>
      <c r="V1917" s="4"/>
      <c r="W1917" s="4"/>
      <c r="X1917" s="4"/>
      <c r="AB1917" s="4"/>
      <c r="AL1917" s="81"/>
      <c r="AM1917" s="81"/>
    </row>
    <row r="1918" spans="1:39">
      <c r="A1918" s="76"/>
      <c r="C1918" s="77"/>
      <c r="M1918" s="80"/>
      <c r="T1918" s="4"/>
      <c r="V1918" s="4"/>
      <c r="W1918" s="4"/>
      <c r="X1918" s="4"/>
      <c r="AB1918" s="4"/>
      <c r="AL1918" s="81"/>
      <c r="AM1918" s="81"/>
    </row>
    <row r="1919" spans="1:39">
      <c r="A1919" s="76"/>
      <c r="C1919" s="77"/>
      <c r="M1919" s="80"/>
      <c r="T1919" s="4"/>
      <c r="V1919" s="4"/>
      <c r="W1919" s="4"/>
      <c r="X1919" s="4"/>
      <c r="AB1919" s="4"/>
      <c r="AL1919" s="81"/>
      <c r="AM1919" s="81"/>
    </row>
    <row r="1920" spans="1:39">
      <c r="A1920" s="76"/>
      <c r="C1920" s="77"/>
      <c r="M1920" s="80"/>
      <c r="T1920" s="4"/>
      <c r="V1920" s="4"/>
      <c r="W1920" s="4"/>
      <c r="X1920" s="4"/>
      <c r="AB1920" s="4"/>
      <c r="AL1920" s="81"/>
      <c r="AM1920" s="81"/>
    </row>
    <row r="1921" spans="1:39">
      <c r="A1921" s="76"/>
      <c r="C1921" s="77"/>
      <c r="M1921" s="80"/>
      <c r="T1921" s="4"/>
      <c r="V1921" s="4"/>
      <c r="W1921" s="4"/>
      <c r="X1921" s="4"/>
      <c r="AB1921" s="4"/>
      <c r="AL1921" s="81"/>
      <c r="AM1921" s="81"/>
    </row>
    <row r="1922" spans="1:39">
      <c r="A1922" s="76"/>
      <c r="C1922" s="77"/>
      <c r="M1922" s="80"/>
      <c r="T1922" s="4"/>
      <c r="V1922" s="4"/>
      <c r="W1922" s="4"/>
      <c r="X1922" s="4"/>
      <c r="AB1922" s="4"/>
      <c r="AL1922" s="81"/>
      <c r="AM1922" s="81"/>
    </row>
    <row r="1923" spans="1:39">
      <c r="A1923" s="76"/>
      <c r="C1923" s="77"/>
      <c r="M1923" s="80"/>
      <c r="T1923" s="4"/>
      <c r="V1923" s="4"/>
      <c r="W1923" s="4"/>
      <c r="X1923" s="4"/>
      <c r="AB1923" s="4"/>
      <c r="AL1923" s="81"/>
      <c r="AM1923" s="81"/>
    </row>
    <row r="1924" spans="1:39">
      <c r="A1924" s="76"/>
      <c r="C1924" s="77"/>
      <c r="M1924" s="80"/>
      <c r="T1924" s="4"/>
      <c r="V1924" s="4"/>
      <c r="W1924" s="4"/>
      <c r="X1924" s="4"/>
      <c r="AB1924" s="4"/>
      <c r="AL1924" s="81"/>
      <c r="AM1924" s="81"/>
    </row>
    <row r="1925" spans="1:39">
      <c r="A1925" s="76"/>
      <c r="C1925" s="77"/>
      <c r="M1925" s="80"/>
      <c r="T1925" s="4"/>
      <c r="V1925" s="4"/>
      <c r="W1925" s="4"/>
      <c r="X1925" s="4"/>
      <c r="AB1925" s="4"/>
      <c r="AL1925" s="81"/>
      <c r="AM1925" s="81"/>
    </row>
    <row r="1926" spans="1:39">
      <c r="A1926" s="76"/>
      <c r="C1926" s="77"/>
      <c r="M1926" s="80"/>
      <c r="T1926" s="4"/>
      <c r="V1926" s="4"/>
      <c r="W1926" s="4"/>
      <c r="X1926" s="4"/>
      <c r="AB1926" s="4"/>
      <c r="AL1926" s="81"/>
      <c r="AM1926" s="81"/>
    </row>
    <row r="1927" spans="1:39">
      <c r="A1927" s="76"/>
      <c r="C1927" s="77"/>
      <c r="M1927" s="80"/>
      <c r="T1927" s="4"/>
      <c r="V1927" s="4"/>
      <c r="W1927" s="4"/>
      <c r="X1927" s="4"/>
      <c r="AB1927" s="4"/>
      <c r="AL1927" s="81"/>
      <c r="AM1927" s="81"/>
    </row>
    <row r="1928" spans="1:39">
      <c r="A1928" s="76"/>
      <c r="C1928" s="77"/>
      <c r="M1928" s="80"/>
      <c r="T1928" s="4"/>
      <c r="V1928" s="4"/>
      <c r="W1928" s="4"/>
      <c r="X1928" s="4"/>
      <c r="AB1928" s="4"/>
      <c r="AL1928" s="81"/>
      <c r="AM1928" s="81"/>
    </row>
    <row r="1929" spans="1:39">
      <c r="A1929" s="76"/>
      <c r="C1929" s="77"/>
      <c r="M1929" s="80"/>
      <c r="T1929" s="4"/>
      <c r="V1929" s="4"/>
      <c r="W1929" s="4"/>
      <c r="X1929" s="4"/>
      <c r="AB1929" s="4"/>
      <c r="AL1929" s="81"/>
      <c r="AM1929" s="81"/>
    </row>
    <row r="1930" spans="1:39">
      <c r="A1930" s="76"/>
      <c r="C1930" s="77"/>
      <c r="M1930" s="80"/>
      <c r="T1930" s="4"/>
      <c r="V1930" s="4"/>
      <c r="W1930" s="4"/>
      <c r="X1930" s="4"/>
      <c r="AB1930" s="4"/>
      <c r="AL1930" s="81"/>
      <c r="AM1930" s="81"/>
    </row>
    <row r="1931" spans="1:39">
      <c r="A1931" s="76"/>
      <c r="C1931" s="77"/>
      <c r="M1931" s="80"/>
      <c r="T1931" s="4"/>
      <c r="V1931" s="4"/>
      <c r="W1931" s="4"/>
      <c r="X1931" s="4"/>
      <c r="AB1931" s="4"/>
      <c r="AL1931" s="81"/>
      <c r="AM1931" s="81"/>
    </row>
    <row r="1932" spans="1:39">
      <c r="A1932" s="76"/>
      <c r="C1932" s="77"/>
      <c r="M1932" s="80"/>
      <c r="T1932" s="4"/>
      <c r="V1932" s="4"/>
      <c r="W1932" s="4"/>
      <c r="X1932" s="4"/>
      <c r="AB1932" s="4"/>
      <c r="AL1932" s="81"/>
      <c r="AM1932" s="81"/>
    </row>
    <row r="1933" spans="1:39">
      <c r="A1933" s="76"/>
      <c r="C1933" s="77"/>
      <c r="M1933" s="80"/>
      <c r="T1933" s="4"/>
      <c r="V1933" s="4"/>
      <c r="W1933" s="4"/>
      <c r="X1933" s="4"/>
      <c r="AB1933" s="4"/>
      <c r="AL1933" s="81"/>
      <c r="AM1933" s="81"/>
    </row>
    <row r="1934" spans="1:39">
      <c r="A1934" s="76"/>
      <c r="C1934" s="77"/>
      <c r="M1934" s="80"/>
      <c r="T1934" s="4"/>
      <c r="V1934" s="4"/>
      <c r="W1934" s="4"/>
      <c r="X1934" s="4"/>
      <c r="AB1934" s="4"/>
      <c r="AL1934" s="81"/>
      <c r="AM1934" s="81"/>
    </row>
    <row r="1935" spans="1:39">
      <c r="A1935" s="76"/>
      <c r="C1935" s="77"/>
      <c r="M1935" s="80"/>
      <c r="T1935" s="4"/>
      <c r="V1935" s="4"/>
      <c r="W1935" s="4"/>
      <c r="X1935" s="4"/>
      <c r="AB1935" s="4"/>
      <c r="AL1935" s="81"/>
      <c r="AM1935" s="81"/>
    </row>
    <row r="1936" spans="1:39">
      <c r="A1936" s="76"/>
      <c r="C1936" s="77"/>
      <c r="M1936" s="80"/>
      <c r="T1936" s="4"/>
      <c r="V1936" s="4"/>
      <c r="W1936" s="4"/>
      <c r="X1936" s="4"/>
      <c r="AB1936" s="4"/>
      <c r="AL1936" s="81"/>
      <c r="AM1936" s="81"/>
    </row>
    <row r="1937" spans="1:39">
      <c r="A1937" s="76"/>
      <c r="C1937" s="77"/>
      <c r="M1937" s="80"/>
      <c r="T1937" s="4"/>
      <c r="V1937" s="4"/>
      <c r="W1937" s="4"/>
      <c r="X1937" s="4"/>
      <c r="AB1937" s="4"/>
      <c r="AL1937" s="81"/>
      <c r="AM1937" s="81"/>
    </row>
    <row r="1938" spans="1:39">
      <c r="A1938" s="76"/>
      <c r="C1938" s="77"/>
      <c r="M1938" s="80"/>
      <c r="T1938" s="4"/>
      <c r="V1938" s="4"/>
      <c r="W1938" s="4"/>
      <c r="X1938" s="4"/>
      <c r="AB1938" s="4"/>
      <c r="AL1938" s="81"/>
      <c r="AM1938" s="81"/>
    </row>
    <row r="1939" spans="1:39">
      <c r="A1939" s="76"/>
      <c r="C1939" s="77"/>
      <c r="M1939" s="80"/>
      <c r="T1939" s="4"/>
      <c r="V1939" s="4"/>
      <c r="W1939" s="4"/>
      <c r="X1939" s="4"/>
      <c r="AB1939" s="4"/>
      <c r="AL1939" s="81"/>
      <c r="AM1939" s="81"/>
    </row>
    <row r="1940" spans="1:39">
      <c r="A1940" s="76"/>
      <c r="C1940" s="77"/>
      <c r="M1940" s="80"/>
      <c r="T1940" s="4"/>
      <c r="V1940" s="4"/>
      <c r="W1940" s="4"/>
      <c r="X1940" s="4"/>
      <c r="AB1940" s="4"/>
      <c r="AL1940" s="81"/>
      <c r="AM1940" s="81"/>
    </row>
    <row r="1941" spans="1:39">
      <c r="A1941" s="76"/>
      <c r="C1941" s="77"/>
      <c r="M1941" s="80"/>
      <c r="T1941" s="4"/>
      <c r="V1941" s="4"/>
      <c r="W1941" s="4"/>
      <c r="X1941" s="4"/>
      <c r="AB1941" s="4"/>
      <c r="AL1941" s="81"/>
      <c r="AM1941" s="81"/>
    </row>
    <row r="1942" spans="1:39">
      <c r="A1942" s="76"/>
      <c r="C1942" s="77"/>
      <c r="M1942" s="80"/>
      <c r="T1942" s="4"/>
      <c r="V1942" s="4"/>
      <c r="W1942" s="4"/>
      <c r="X1942" s="4"/>
      <c r="AB1942" s="4"/>
      <c r="AL1942" s="81"/>
      <c r="AM1942" s="81"/>
    </row>
    <row r="1943" spans="1:39">
      <c r="A1943" s="76"/>
      <c r="C1943" s="77"/>
      <c r="M1943" s="80"/>
      <c r="T1943" s="4"/>
      <c r="V1943" s="4"/>
      <c r="W1943" s="4"/>
      <c r="X1943" s="4"/>
      <c r="AB1943" s="4"/>
      <c r="AL1943" s="81"/>
      <c r="AM1943" s="81"/>
    </row>
    <row r="1944" spans="1:39">
      <c r="A1944" s="76"/>
      <c r="C1944" s="77"/>
      <c r="M1944" s="80"/>
      <c r="T1944" s="4"/>
      <c r="V1944" s="4"/>
      <c r="W1944" s="4"/>
      <c r="X1944" s="4"/>
      <c r="AB1944" s="4"/>
      <c r="AL1944" s="81"/>
      <c r="AM1944" s="81"/>
    </row>
    <row r="1945" spans="1:39">
      <c r="A1945" s="76"/>
      <c r="C1945" s="77"/>
      <c r="M1945" s="80"/>
      <c r="T1945" s="4"/>
      <c r="V1945" s="4"/>
      <c r="W1945" s="4"/>
      <c r="X1945" s="4"/>
      <c r="AB1945" s="4"/>
      <c r="AL1945" s="81"/>
      <c r="AM1945" s="81"/>
    </row>
    <row r="1946" spans="1:39">
      <c r="A1946" s="76"/>
      <c r="C1946" s="77"/>
      <c r="M1946" s="80"/>
      <c r="T1946" s="4"/>
      <c r="V1946" s="4"/>
      <c r="W1946" s="4"/>
      <c r="X1946" s="4"/>
      <c r="AB1946" s="4"/>
      <c r="AL1946" s="81"/>
      <c r="AM1946" s="81"/>
    </row>
    <row r="1947" spans="1:39">
      <c r="A1947" s="76"/>
      <c r="C1947" s="77"/>
      <c r="M1947" s="80"/>
      <c r="T1947" s="4"/>
      <c r="V1947" s="4"/>
      <c r="W1947" s="4"/>
      <c r="X1947" s="4"/>
      <c r="AB1947" s="4"/>
      <c r="AL1947" s="81"/>
      <c r="AM1947" s="81"/>
    </row>
    <row r="1948" spans="1:39">
      <c r="A1948" s="76"/>
      <c r="C1948" s="77"/>
      <c r="M1948" s="80"/>
      <c r="T1948" s="4"/>
      <c r="V1948" s="4"/>
      <c r="W1948" s="4"/>
      <c r="X1948" s="4"/>
      <c r="AB1948" s="4"/>
      <c r="AL1948" s="81"/>
      <c r="AM1948" s="81"/>
    </row>
    <row r="1949" spans="1:39">
      <c r="A1949" s="76"/>
      <c r="C1949" s="77"/>
      <c r="M1949" s="80"/>
      <c r="T1949" s="4"/>
      <c r="V1949" s="4"/>
      <c r="W1949" s="4"/>
      <c r="X1949" s="4"/>
      <c r="AB1949" s="4"/>
      <c r="AL1949" s="81"/>
      <c r="AM1949" s="81"/>
    </row>
    <row r="1950" spans="1:39">
      <c r="A1950" s="76"/>
      <c r="C1950" s="77"/>
      <c r="M1950" s="80"/>
      <c r="T1950" s="4"/>
      <c r="V1950" s="4"/>
      <c r="W1950" s="4"/>
      <c r="X1950" s="4"/>
      <c r="AB1950" s="4"/>
      <c r="AL1950" s="81"/>
      <c r="AM1950" s="81"/>
    </row>
    <row r="1951" spans="1:39">
      <c r="A1951" s="76"/>
      <c r="C1951" s="77"/>
      <c r="M1951" s="80"/>
      <c r="T1951" s="4"/>
      <c r="V1951" s="4"/>
      <c r="W1951" s="4"/>
      <c r="X1951" s="4"/>
      <c r="AB1951" s="4"/>
      <c r="AL1951" s="81"/>
      <c r="AM1951" s="81"/>
    </row>
    <row r="1952" spans="1:39">
      <c r="A1952" s="76"/>
      <c r="C1952" s="77"/>
      <c r="M1952" s="80"/>
      <c r="T1952" s="4"/>
      <c r="V1952" s="4"/>
      <c r="W1952" s="4"/>
      <c r="X1952" s="4"/>
      <c r="AB1952" s="4"/>
      <c r="AL1952" s="81"/>
      <c r="AM1952" s="81"/>
    </row>
    <row r="1953" spans="1:39">
      <c r="A1953" s="76"/>
      <c r="C1953" s="77"/>
      <c r="M1953" s="80"/>
      <c r="T1953" s="4"/>
      <c r="V1953" s="4"/>
      <c r="W1953" s="4"/>
      <c r="X1953" s="4"/>
      <c r="AB1953" s="4"/>
      <c r="AL1953" s="81"/>
      <c r="AM1953" s="81"/>
    </row>
    <row r="1954" spans="1:39">
      <c r="A1954" s="76"/>
      <c r="C1954" s="77"/>
      <c r="M1954" s="80"/>
      <c r="T1954" s="4"/>
      <c r="V1954" s="4"/>
      <c r="W1954" s="4"/>
      <c r="X1954" s="4"/>
      <c r="AB1954" s="4"/>
      <c r="AL1954" s="81"/>
      <c r="AM1954" s="81"/>
    </row>
    <row r="1955" spans="1:39">
      <c r="A1955" s="76"/>
      <c r="C1955" s="77"/>
      <c r="M1955" s="80"/>
      <c r="T1955" s="4"/>
      <c r="V1955" s="4"/>
      <c r="W1955" s="4"/>
      <c r="X1955" s="4"/>
      <c r="AB1955" s="4"/>
      <c r="AL1955" s="81"/>
      <c r="AM1955" s="81"/>
    </row>
    <row r="1956" spans="1:39">
      <c r="A1956" s="76"/>
      <c r="C1956" s="77"/>
      <c r="M1956" s="80"/>
      <c r="T1956" s="4"/>
      <c r="V1956" s="4"/>
      <c r="W1956" s="4"/>
      <c r="X1956" s="4"/>
      <c r="AB1956" s="4"/>
      <c r="AL1956" s="81"/>
      <c r="AM1956" s="81"/>
    </row>
    <row r="1957" spans="1:39">
      <c r="A1957" s="76"/>
      <c r="C1957" s="77"/>
      <c r="M1957" s="80"/>
      <c r="T1957" s="4"/>
      <c r="V1957" s="4"/>
      <c r="W1957" s="4"/>
      <c r="X1957" s="4"/>
      <c r="AB1957" s="4"/>
      <c r="AL1957" s="81"/>
      <c r="AM1957" s="81"/>
    </row>
    <row r="1958" spans="1:39">
      <c r="A1958" s="76"/>
      <c r="C1958" s="77"/>
      <c r="M1958" s="80"/>
      <c r="T1958" s="4"/>
      <c r="V1958" s="4"/>
      <c r="W1958" s="4"/>
      <c r="X1958" s="4"/>
      <c r="AB1958" s="4"/>
      <c r="AL1958" s="81"/>
      <c r="AM1958" s="81"/>
    </row>
    <row r="1959" spans="1:39">
      <c r="A1959" s="76"/>
      <c r="C1959" s="77"/>
      <c r="M1959" s="80"/>
      <c r="T1959" s="4"/>
      <c r="V1959" s="4"/>
      <c r="W1959" s="4"/>
      <c r="X1959" s="4"/>
      <c r="AB1959" s="4"/>
      <c r="AL1959" s="81"/>
      <c r="AM1959" s="81"/>
    </row>
    <row r="1960" spans="1:39">
      <c r="A1960" s="76"/>
      <c r="C1960" s="77"/>
      <c r="M1960" s="80"/>
      <c r="T1960" s="4"/>
      <c r="V1960" s="4"/>
      <c r="W1960" s="4"/>
      <c r="X1960" s="4"/>
      <c r="AB1960" s="4"/>
      <c r="AL1960" s="81"/>
      <c r="AM1960" s="81"/>
    </row>
    <row r="1961" spans="1:39">
      <c r="A1961" s="76"/>
      <c r="C1961" s="77"/>
      <c r="M1961" s="80"/>
      <c r="T1961" s="4"/>
      <c r="V1961" s="4"/>
      <c r="W1961" s="4"/>
      <c r="X1961" s="4"/>
      <c r="AB1961" s="4"/>
      <c r="AL1961" s="81"/>
      <c r="AM1961" s="81"/>
    </row>
    <row r="1962" spans="1:39">
      <c r="A1962" s="76"/>
      <c r="C1962" s="77"/>
      <c r="M1962" s="80"/>
      <c r="T1962" s="4"/>
      <c r="V1962" s="4"/>
      <c r="W1962" s="4"/>
      <c r="X1962" s="4"/>
      <c r="AB1962" s="4"/>
      <c r="AL1962" s="81"/>
      <c r="AM1962" s="81"/>
    </row>
    <row r="1963" spans="1:39">
      <c r="A1963" s="76"/>
      <c r="C1963" s="77"/>
      <c r="M1963" s="80"/>
      <c r="T1963" s="4"/>
      <c r="V1963" s="4"/>
      <c r="W1963" s="4"/>
      <c r="X1963" s="4"/>
      <c r="AB1963" s="4"/>
      <c r="AL1963" s="81"/>
      <c r="AM1963" s="81"/>
    </row>
    <row r="1964" spans="1:39">
      <c r="A1964" s="76"/>
      <c r="C1964" s="77"/>
      <c r="M1964" s="80"/>
      <c r="T1964" s="4"/>
      <c r="V1964" s="4"/>
      <c r="W1964" s="4"/>
      <c r="X1964" s="4"/>
      <c r="AB1964" s="4"/>
      <c r="AL1964" s="81"/>
      <c r="AM1964" s="81"/>
    </row>
    <row r="1965" spans="1:39">
      <c r="A1965" s="76"/>
      <c r="C1965" s="77"/>
      <c r="M1965" s="80"/>
      <c r="T1965" s="4"/>
      <c r="V1965" s="4"/>
      <c r="W1965" s="4"/>
      <c r="X1965" s="4"/>
      <c r="AB1965" s="4"/>
      <c r="AL1965" s="81"/>
      <c r="AM1965" s="81"/>
    </row>
    <row r="1966" spans="1:39">
      <c r="A1966" s="76"/>
      <c r="C1966" s="77"/>
      <c r="M1966" s="80"/>
      <c r="T1966" s="4"/>
      <c r="V1966" s="4"/>
      <c r="W1966" s="4"/>
      <c r="X1966" s="4"/>
      <c r="AB1966" s="4"/>
      <c r="AL1966" s="81"/>
      <c r="AM1966" s="81"/>
    </row>
    <row r="1967" spans="1:39">
      <c r="A1967" s="76"/>
      <c r="C1967" s="77"/>
      <c r="M1967" s="80"/>
      <c r="T1967" s="4"/>
      <c r="V1967" s="4"/>
      <c r="W1967" s="4"/>
      <c r="X1967" s="4"/>
      <c r="AB1967" s="4"/>
      <c r="AL1967" s="81"/>
      <c r="AM1967" s="81"/>
    </row>
    <row r="1968" spans="1:39">
      <c r="A1968" s="76"/>
      <c r="C1968" s="77"/>
      <c r="M1968" s="80"/>
      <c r="T1968" s="4"/>
      <c r="V1968" s="4"/>
      <c r="W1968" s="4"/>
      <c r="X1968" s="4"/>
      <c r="AB1968" s="4"/>
      <c r="AL1968" s="81"/>
      <c r="AM1968" s="81"/>
    </row>
    <row r="1969" spans="1:39">
      <c r="A1969" s="76"/>
      <c r="C1969" s="77"/>
      <c r="M1969" s="80"/>
      <c r="T1969" s="4"/>
      <c r="V1969" s="4"/>
      <c r="W1969" s="4"/>
      <c r="X1969" s="4"/>
      <c r="AB1969" s="4"/>
      <c r="AL1969" s="81"/>
      <c r="AM1969" s="81"/>
    </row>
    <row r="1970" spans="1:39">
      <c r="A1970" s="76"/>
      <c r="C1970" s="77"/>
      <c r="M1970" s="80"/>
      <c r="T1970" s="4"/>
      <c r="V1970" s="4"/>
      <c r="W1970" s="4"/>
      <c r="X1970" s="4"/>
      <c r="AB1970" s="4"/>
      <c r="AL1970" s="81"/>
      <c r="AM1970" s="81"/>
    </row>
    <row r="1971" spans="1:39">
      <c r="A1971" s="76"/>
      <c r="C1971" s="77"/>
      <c r="M1971" s="80"/>
      <c r="T1971" s="4"/>
      <c r="V1971" s="4"/>
      <c r="W1971" s="4"/>
      <c r="X1971" s="4"/>
      <c r="AB1971" s="4"/>
      <c r="AL1971" s="81"/>
      <c r="AM1971" s="81"/>
    </row>
    <row r="1972" spans="1:39">
      <c r="A1972" s="76"/>
      <c r="C1972" s="77"/>
      <c r="M1972" s="80"/>
      <c r="T1972" s="4"/>
      <c r="V1972" s="4"/>
      <c r="W1972" s="4"/>
      <c r="X1972" s="4"/>
      <c r="AB1972" s="4"/>
      <c r="AL1972" s="81"/>
      <c r="AM1972" s="81"/>
    </row>
    <row r="1973" spans="1:39">
      <c r="A1973" s="76"/>
      <c r="C1973" s="77"/>
      <c r="M1973" s="80"/>
      <c r="T1973" s="4"/>
      <c r="V1973" s="4"/>
      <c r="W1973" s="4"/>
      <c r="X1973" s="4"/>
      <c r="AB1973" s="4"/>
      <c r="AL1973" s="81"/>
      <c r="AM1973" s="81"/>
    </row>
    <row r="1974" spans="1:39">
      <c r="A1974" s="76"/>
      <c r="C1974" s="77"/>
      <c r="M1974" s="80"/>
      <c r="T1974" s="4"/>
      <c r="V1974" s="4"/>
      <c r="W1974" s="4"/>
      <c r="X1974" s="4"/>
      <c r="AB1974" s="4"/>
      <c r="AL1974" s="81"/>
      <c r="AM1974" s="81"/>
    </row>
    <row r="1975" spans="1:39">
      <c r="A1975" s="76"/>
      <c r="C1975" s="77"/>
      <c r="M1975" s="80"/>
      <c r="T1975" s="4"/>
      <c r="V1975" s="4"/>
      <c r="W1975" s="4"/>
      <c r="X1975" s="4"/>
      <c r="AB1975" s="4"/>
      <c r="AL1975" s="81"/>
      <c r="AM1975" s="81"/>
    </row>
    <row r="1976" spans="1:39">
      <c r="A1976" s="76"/>
      <c r="C1976" s="77"/>
      <c r="M1976" s="80"/>
      <c r="T1976" s="4"/>
      <c r="V1976" s="4"/>
      <c r="W1976" s="4"/>
      <c r="X1976" s="4"/>
      <c r="AB1976" s="4"/>
      <c r="AL1976" s="81"/>
      <c r="AM1976" s="81"/>
    </row>
    <row r="1977" spans="1:39">
      <c r="A1977" s="76"/>
      <c r="C1977" s="77"/>
      <c r="M1977" s="80"/>
      <c r="T1977" s="4"/>
      <c r="V1977" s="4"/>
      <c r="W1977" s="4"/>
      <c r="X1977" s="4"/>
      <c r="AB1977" s="4"/>
      <c r="AL1977" s="81"/>
      <c r="AM1977" s="81"/>
    </row>
    <row r="1978" spans="1:39">
      <c r="A1978" s="76"/>
      <c r="C1978" s="77"/>
      <c r="M1978" s="80"/>
      <c r="T1978" s="4"/>
      <c r="V1978" s="4"/>
      <c r="W1978" s="4"/>
      <c r="X1978" s="4"/>
      <c r="AB1978" s="4"/>
      <c r="AL1978" s="81"/>
      <c r="AM1978" s="81"/>
    </row>
    <row r="1979" spans="1:39">
      <c r="A1979" s="76"/>
      <c r="C1979" s="77"/>
      <c r="M1979" s="80"/>
      <c r="T1979" s="4"/>
      <c r="V1979" s="4"/>
      <c r="W1979" s="4"/>
      <c r="X1979" s="4"/>
      <c r="AB1979" s="4"/>
      <c r="AL1979" s="81"/>
      <c r="AM1979" s="81"/>
    </row>
    <row r="1980" spans="1:39">
      <c r="A1980" s="76"/>
      <c r="C1980" s="77"/>
      <c r="M1980" s="80"/>
      <c r="T1980" s="4"/>
      <c r="V1980" s="4"/>
      <c r="W1980" s="4"/>
      <c r="X1980" s="4"/>
      <c r="AB1980" s="4"/>
      <c r="AL1980" s="81"/>
      <c r="AM1980" s="81"/>
    </row>
    <row r="1981" spans="1:39">
      <c r="A1981" s="76"/>
      <c r="C1981" s="77"/>
      <c r="M1981" s="80"/>
      <c r="T1981" s="4"/>
      <c r="V1981" s="4"/>
      <c r="W1981" s="4"/>
      <c r="X1981" s="4"/>
      <c r="AB1981" s="4"/>
      <c r="AL1981" s="81"/>
      <c r="AM1981" s="81"/>
    </row>
    <row r="1982" spans="1:39">
      <c r="A1982" s="76"/>
      <c r="C1982" s="77"/>
      <c r="M1982" s="80"/>
      <c r="T1982" s="4"/>
      <c r="V1982" s="4"/>
      <c r="W1982" s="4"/>
      <c r="X1982" s="4"/>
      <c r="AB1982" s="4"/>
      <c r="AL1982" s="81"/>
      <c r="AM1982" s="81"/>
    </row>
    <row r="1983" spans="1:39">
      <c r="A1983" s="76"/>
      <c r="C1983" s="77"/>
      <c r="M1983" s="80"/>
      <c r="T1983" s="4"/>
      <c r="V1983" s="4"/>
      <c r="W1983" s="4"/>
      <c r="X1983" s="4"/>
      <c r="AB1983" s="4"/>
      <c r="AL1983" s="81"/>
      <c r="AM1983" s="81"/>
    </row>
    <row r="1984" spans="1:39">
      <c r="A1984" s="76"/>
      <c r="C1984" s="77"/>
      <c r="M1984" s="80"/>
      <c r="T1984" s="4"/>
      <c r="V1984" s="4"/>
      <c r="W1984" s="4"/>
      <c r="X1984" s="4"/>
      <c r="AB1984" s="4"/>
      <c r="AL1984" s="81"/>
      <c r="AM1984" s="81"/>
    </row>
    <row r="1985" spans="1:39">
      <c r="A1985" s="76"/>
      <c r="C1985" s="77"/>
      <c r="M1985" s="80"/>
      <c r="T1985" s="4"/>
      <c r="V1985" s="4"/>
      <c r="W1985" s="4"/>
      <c r="X1985" s="4"/>
      <c r="AB1985" s="4"/>
      <c r="AL1985" s="81"/>
      <c r="AM1985" s="81"/>
    </row>
    <row r="1986" spans="1:39">
      <c r="A1986" s="76"/>
      <c r="C1986" s="77"/>
      <c r="M1986" s="80"/>
      <c r="T1986" s="4"/>
      <c r="V1986" s="4"/>
      <c r="W1986" s="4"/>
      <c r="X1986" s="4"/>
      <c r="AB1986" s="4"/>
      <c r="AL1986" s="81"/>
      <c r="AM1986" s="81"/>
    </row>
    <row r="1987" spans="1:39">
      <c r="A1987" s="76"/>
      <c r="C1987" s="77"/>
      <c r="M1987" s="80"/>
      <c r="T1987" s="4"/>
      <c r="V1987" s="4"/>
      <c r="W1987" s="4"/>
      <c r="X1987" s="4"/>
      <c r="AB1987" s="4"/>
      <c r="AL1987" s="81"/>
      <c r="AM1987" s="81"/>
    </row>
    <row r="1988" spans="1:39">
      <c r="A1988" s="76"/>
      <c r="C1988" s="77"/>
      <c r="M1988" s="80"/>
      <c r="T1988" s="4"/>
      <c r="V1988" s="4"/>
      <c r="W1988" s="4"/>
      <c r="X1988" s="4"/>
      <c r="AB1988" s="4"/>
      <c r="AL1988" s="81"/>
      <c r="AM1988" s="81"/>
    </row>
    <row r="1989" spans="1:39">
      <c r="A1989" s="76"/>
      <c r="C1989" s="77"/>
      <c r="M1989" s="80"/>
      <c r="T1989" s="4"/>
      <c r="V1989" s="4"/>
      <c r="W1989" s="4"/>
      <c r="X1989" s="4"/>
      <c r="AB1989" s="4"/>
      <c r="AL1989" s="81"/>
      <c r="AM1989" s="81"/>
    </row>
    <row r="1990" spans="1:39">
      <c r="A1990" s="76"/>
      <c r="C1990" s="77"/>
      <c r="M1990" s="80"/>
      <c r="T1990" s="4"/>
      <c r="V1990" s="4"/>
      <c r="W1990" s="4"/>
      <c r="X1990" s="4"/>
      <c r="AB1990" s="4"/>
      <c r="AL1990" s="81"/>
      <c r="AM1990" s="81"/>
    </row>
    <row r="1991" spans="1:39">
      <c r="A1991" s="76"/>
      <c r="C1991" s="77"/>
      <c r="M1991" s="80"/>
      <c r="T1991" s="4"/>
      <c r="V1991" s="4"/>
      <c r="W1991" s="4"/>
      <c r="X1991" s="4"/>
      <c r="AB1991" s="4"/>
      <c r="AL1991" s="81"/>
      <c r="AM1991" s="81"/>
    </row>
    <row r="1992" spans="1:39">
      <c r="A1992" s="76"/>
      <c r="C1992" s="77"/>
      <c r="M1992" s="80"/>
      <c r="T1992" s="4"/>
      <c r="V1992" s="4"/>
      <c r="W1992" s="4"/>
      <c r="X1992" s="4"/>
      <c r="AB1992" s="4"/>
      <c r="AL1992" s="81"/>
      <c r="AM1992" s="81"/>
    </row>
    <row r="1993" spans="1:39">
      <c r="A1993" s="76"/>
      <c r="C1993" s="77"/>
      <c r="M1993" s="80"/>
      <c r="T1993" s="4"/>
      <c r="V1993" s="4"/>
      <c r="W1993" s="4"/>
      <c r="X1993" s="4"/>
      <c r="AB1993" s="4"/>
      <c r="AL1993" s="81"/>
      <c r="AM1993" s="81"/>
    </row>
    <row r="1994" spans="1:39">
      <c r="A1994" s="76"/>
      <c r="C1994" s="77"/>
      <c r="M1994" s="80"/>
      <c r="T1994" s="4"/>
      <c r="V1994" s="4"/>
      <c r="W1994" s="4"/>
      <c r="X1994" s="4"/>
      <c r="AB1994" s="4"/>
      <c r="AL1994" s="81"/>
      <c r="AM1994" s="81"/>
    </row>
    <row r="1995" spans="1:39">
      <c r="A1995" s="76"/>
      <c r="C1995" s="77"/>
      <c r="M1995" s="80"/>
      <c r="T1995" s="4"/>
      <c r="V1995" s="4"/>
      <c r="W1995" s="4"/>
      <c r="X1995" s="4"/>
      <c r="AB1995" s="4"/>
      <c r="AL1995" s="81"/>
      <c r="AM1995" s="81"/>
    </row>
    <row r="1996" spans="1:39">
      <c r="A1996" s="76"/>
      <c r="C1996" s="77"/>
      <c r="M1996" s="80"/>
      <c r="T1996" s="4"/>
      <c r="V1996" s="4"/>
      <c r="W1996" s="4"/>
      <c r="X1996" s="4"/>
      <c r="AB1996" s="4"/>
      <c r="AL1996" s="81"/>
      <c r="AM1996" s="81"/>
    </row>
    <row r="1997" spans="1:39">
      <c r="A1997" s="76"/>
      <c r="C1997" s="77"/>
      <c r="M1997" s="80"/>
      <c r="T1997" s="4"/>
      <c r="V1997" s="4"/>
      <c r="W1997" s="4"/>
      <c r="X1997" s="4"/>
      <c r="AB1997" s="4"/>
      <c r="AL1997" s="81"/>
      <c r="AM1997" s="81"/>
    </row>
    <row r="1998" spans="1:39">
      <c r="A1998" s="76"/>
      <c r="C1998" s="77"/>
      <c r="M1998" s="80"/>
      <c r="T1998" s="4"/>
      <c r="V1998" s="4"/>
      <c r="W1998" s="4"/>
      <c r="X1998" s="4"/>
      <c r="AB1998" s="4"/>
      <c r="AL1998" s="81"/>
      <c r="AM1998" s="81"/>
    </row>
    <row r="1999" spans="1:39">
      <c r="A1999" s="76"/>
      <c r="C1999" s="77"/>
      <c r="M1999" s="80"/>
      <c r="T1999" s="4"/>
      <c r="V1999" s="4"/>
      <c r="W1999" s="4"/>
      <c r="X1999" s="4"/>
      <c r="AB1999" s="4"/>
      <c r="AL1999" s="81"/>
      <c r="AM1999" s="81"/>
    </row>
    <row r="2000" spans="1:39">
      <c r="A2000" s="76"/>
      <c r="C2000" s="77"/>
      <c r="M2000" s="80"/>
      <c r="T2000" s="4"/>
      <c r="V2000" s="4"/>
      <c r="W2000" s="4"/>
      <c r="X2000" s="4"/>
      <c r="AB2000" s="4"/>
      <c r="AL2000" s="81"/>
      <c r="AM2000" s="81"/>
    </row>
    <row r="2001" spans="1:39">
      <c r="A2001" s="76"/>
      <c r="C2001" s="77"/>
      <c r="M2001" s="80"/>
      <c r="T2001" s="4"/>
      <c r="V2001" s="4"/>
      <c r="W2001" s="4"/>
      <c r="X2001" s="4"/>
      <c r="AB2001" s="4"/>
      <c r="AL2001" s="81"/>
      <c r="AM2001" s="81"/>
    </row>
    <row r="2002" spans="1:39">
      <c r="A2002" s="76"/>
      <c r="C2002" s="77"/>
      <c r="M2002" s="80"/>
      <c r="T2002" s="4"/>
      <c r="V2002" s="4"/>
      <c r="W2002" s="4"/>
      <c r="X2002" s="4"/>
      <c r="AB2002" s="4"/>
      <c r="AL2002" s="81"/>
      <c r="AM2002" s="81"/>
    </row>
    <row r="2003" spans="1:39">
      <c r="A2003" s="76"/>
      <c r="C2003" s="77"/>
      <c r="M2003" s="80"/>
      <c r="T2003" s="4"/>
      <c r="V2003" s="4"/>
      <c r="W2003" s="4"/>
      <c r="X2003" s="4"/>
      <c r="AB2003" s="4"/>
      <c r="AL2003" s="81"/>
      <c r="AM2003" s="81"/>
    </row>
    <row r="2004" spans="1:39">
      <c r="A2004" s="76"/>
      <c r="C2004" s="77"/>
      <c r="M2004" s="80"/>
      <c r="T2004" s="4"/>
      <c r="V2004" s="4"/>
      <c r="W2004" s="4"/>
      <c r="X2004" s="4"/>
      <c r="AB2004" s="4"/>
      <c r="AL2004" s="81"/>
      <c r="AM2004" s="81"/>
    </row>
    <row r="2005" spans="1:39">
      <c r="A2005" s="76"/>
      <c r="C2005" s="77"/>
      <c r="M2005" s="80"/>
      <c r="T2005" s="4"/>
      <c r="V2005" s="4"/>
      <c r="W2005" s="4"/>
      <c r="X2005" s="4"/>
      <c r="AB2005" s="4"/>
      <c r="AL2005" s="81"/>
      <c r="AM2005" s="81"/>
    </row>
    <row r="2006" spans="1:39">
      <c r="A2006" s="76"/>
      <c r="C2006" s="77"/>
      <c r="M2006" s="80"/>
      <c r="T2006" s="4"/>
      <c r="V2006" s="4"/>
      <c r="W2006" s="4"/>
      <c r="X2006" s="4"/>
      <c r="AB2006" s="4"/>
      <c r="AL2006" s="81"/>
      <c r="AM2006" s="81"/>
    </row>
    <row r="2007" spans="1:39">
      <c r="A2007" s="76"/>
      <c r="C2007" s="77"/>
      <c r="M2007" s="80"/>
      <c r="T2007" s="4"/>
      <c r="V2007" s="4"/>
      <c r="W2007" s="4"/>
      <c r="X2007" s="4"/>
      <c r="AB2007" s="4"/>
      <c r="AL2007" s="81"/>
      <c r="AM2007" s="81"/>
    </row>
    <row r="2008" spans="1:39">
      <c r="A2008" s="76"/>
      <c r="C2008" s="77"/>
      <c r="M2008" s="80"/>
      <c r="T2008" s="4"/>
      <c r="V2008" s="4"/>
      <c r="W2008" s="4"/>
      <c r="X2008" s="4"/>
      <c r="AB2008" s="4"/>
      <c r="AL2008" s="81"/>
      <c r="AM2008" s="81"/>
    </row>
    <row r="2009" spans="1:39">
      <c r="A2009" s="76"/>
      <c r="C2009" s="77"/>
      <c r="M2009" s="80"/>
      <c r="T2009" s="4"/>
      <c r="V2009" s="4"/>
      <c r="W2009" s="4"/>
      <c r="X2009" s="4"/>
      <c r="AB2009" s="4"/>
      <c r="AL2009" s="81"/>
      <c r="AM2009" s="81"/>
    </row>
    <row r="2010" spans="1:39">
      <c r="A2010" s="76"/>
      <c r="C2010" s="77"/>
      <c r="M2010" s="80"/>
      <c r="T2010" s="4"/>
      <c r="V2010" s="4"/>
      <c r="W2010" s="4"/>
      <c r="X2010" s="4"/>
      <c r="AB2010" s="4"/>
      <c r="AL2010" s="81"/>
      <c r="AM2010" s="81"/>
    </row>
    <row r="2011" spans="1:39">
      <c r="A2011" s="76"/>
      <c r="C2011" s="77"/>
      <c r="M2011" s="80"/>
      <c r="T2011" s="4"/>
      <c r="V2011" s="4"/>
      <c r="W2011" s="4"/>
      <c r="X2011" s="4"/>
      <c r="AB2011" s="4"/>
      <c r="AL2011" s="81"/>
      <c r="AM2011" s="81"/>
    </row>
    <row r="2012" spans="1:39">
      <c r="A2012" s="76"/>
      <c r="C2012" s="77"/>
      <c r="M2012" s="80"/>
      <c r="T2012" s="4"/>
      <c r="V2012" s="4"/>
      <c r="W2012" s="4"/>
      <c r="X2012" s="4"/>
      <c r="AB2012" s="4"/>
      <c r="AL2012" s="81"/>
      <c r="AM2012" s="81"/>
    </row>
    <row r="2013" spans="1:39">
      <c r="A2013" s="76"/>
      <c r="C2013" s="77"/>
      <c r="M2013" s="80"/>
      <c r="T2013" s="4"/>
      <c r="V2013" s="4"/>
      <c r="W2013" s="4"/>
      <c r="X2013" s="4"/>
      <c r="AB2013" s="4"/>
      <c r="AL2013" s="81"/>
      <c r="AM2013" s="81"/>
    </row>
    <row r="2014" spans="1:39">
      <c r="A2014" s="76"/>
      <c r="C2014" s="77"/>
      <c r="M2014" s="80"/>
      <c r="T2014" s="4"/>
      <c r="V2014" s="4"/>
      <c r="W2014" s="4"/>
      <c r="X2014" s="4"/>
      <c r="AB2014" s="4"/>
      <c r="AL2014" s="81"/>
      <c r="AM2014" s="81"/>
    </row>
    <row r="2015" spans="1:39">
      <c r="A2015" s="76"/>
      <c r="C2015" s="77"/>
      <c r="M2015" s="80"/>
      <c r="T2015" s="4"/>
      <c r="V2015" s="4"/>
      <c r="W2015" s="4"/>
      <c r="X2015" s="4"/>
      <c r="AB2015" s="4"/>
      <c r="AL2015" s="81"/>
      <c r="AM2015" s="81"/>
    </row>
    <row r="2016" spans="1:39">
      <c r="A2016" s="76"/>
      <c r="C2016" s="77"/>
      <c r="M2016" s="80"/>
      <c r="T2016" s="4"/>
      <c r="V2016" s="4"/>
      <c r="W2016" s="4"/>
      <c r="X2016" s="4"/>
      <c r="AB2016" s="4"/>
      <c r="AL2016" s="81"/>
      <c r="AM2016" s="81"/>
    </row>
    <row r="2017" spans="1:39">
      <c r="A2017" s="76"/>
      <c r="C2017" s="77"/>
      <c r="M2017" s="80"/>
      <c r="T2017" s="4"/>
      <c r="V2017" s="4"/>
      <c r="W2017" s="4"/>
      <c r="X2017" s="4"/>
      <c r="AB2017" s="4"/>
      <c r="AL2017" s="81"/>
      <c r="AM2017" s="81"/>
    </row>
    <row r="2018" spans="1:39">
      <c r="A2018" s="76"/>
      <c r="C2018" s="77"/>
      <c r="M2018" s="80"/>
      <c r="T2018" s="4"/>
      <c r="V2018" s="4"/>
      <c r="W2018" s="4"/>
      <c r="X2018" s="4"/>
      <c r="AB2018" s="4"/>
      <c r="AL2018" s="81"/>
      <c r="AM2018" s="81"/>
    </row>
    <row r="2019" spans="1:39">
      <c r="A2019" s="76"/>
      <c r="C2019" s="77"/>
      <c r="M2019" s="80"/>
      <c r="T2019" s="4"/>
      <c r="V2019" s="4"/>
      <c r="W2019" s="4"/>
      <c r="X2019" s="4"/>
      <c r="AB2019" s="4"/>
      <c r="AL2019" s="81"/>
      <c r="AM2019" s="81"/>
    </row>
    <row r="2020" spans="1:39">
      <c r="A2020" s="76"/>
      <c r="C2020" s="77"/>
      <c r="M2020" s="80"/>
      <c r="T2020" s="4"/>
      <c r="V2020" s="4"/>
      <c r="W2020" s="4"/>
      <c r="X2020" s="4"/>
      <c r="AB2020" s="4"/>
      <c r="AL2020" s="81"/>
      <c r="AM2020" s="81"/>
    </row>
    <row r="2021" spans="1:39">
      <c r="A2021" s="76"/>
      <c r="C2021" s="77"/>
      <c r="M2021" s="80"/>
      <c r="T2021" s="4"/>
      <c r="V2021" s="4"/>
      <c r="W2021" s="4"/>
      <c r="X2021" s="4"/>
      <c r="AB2021" s="4"/>
      <c r="AL2021" s="81"/>
      <c r="AM2021" s="81"/>
    </row>
    <row r="2022" spans="1:39">
      <c r="A2022" s="76"/>
      <c r="C2022" s="77"/>
      <c r="M2022" s="80"/>
      <c r="T2022" s="4"/>
      <c r="V2022" s="4"/>
      <c r="W2022" s="4"/>
      <c r="X2022" s="4"/>
      <c r="AB2022" s="4"/>
      <c r="AL2022" s="81"/>
      <c r="AM2022" s="81"/>
    </row>
    <row r="2023" spans="1:39">
      <c r="A2023" s="76"/>
      <c r="C2023" s="77"/>
      <c r="M2023" s="80"/>
      <c r="T2023" s="4"/>
      <c r="V2023" s="4"/>
      <c r="W2023" s="4"/>
      <c r="X2023" s="4"/>
      <c r="AB2023" s="4"/>
      <c r="AL2023" s="81"/>
      <c r="AM2023" s="81"/>
    </row>
    <row r="2024" spans="1:39">
      <c r="A2024" s="76"/>
      <c r="C2024" s="77"/>
      <c r="M2024" s="80"/>
      <c r="T2024" s="4"/>
      <c r="V2024" s="4"/>
      <c r="W2024" s="4"/>
      <c r="X2024" s="4"/>
      <c r="AB2024" s="4"/>
      <c r="AL2024" s="81"/>
      <c r="AM2024" s="81"/>
    </row>
    <row r="2025" spans="1:39">
      <c r="A2025" s="76"/>
      <c r="C2025" s="77"/>
      <c r="M2025" s="80"/>
      <c r="T2025" s="4"/>
      <c r="V2025" s="4"/>
      <c r="W2025" s="4"/>
      <c r="X2025" s="4"/>
      <c r="AB2025" s="4"/>
      <c r="AL2025" s="81"/>
      <c r="AM2025" s="81"/>
    </row>
    <row r="2026" spans="1:39">
      <c r="A2026" s="76"/>
      <c r="C2026" s="77"/>
      <c r="M2026" s="80"/>
      <c r="T2026" s="4"/>
      <c r="V2026" s="4"/>
      <c r="W2026" s="4"/>
      <c r="X2026" s="4"/>
      <c r="AB2026" s="4"/>
      <c r="AL2026" s="81"/>
      <c r="AM2026" s="81"/>
    </row>
    <row r="2027" spans="1:39">
      <c r="A2027" s="76"/>
      <c r="C2027" s="77"/>
      <c r="M2027" s="80"/>
      <c r="T2027" s="4"/>
      <c r="V2027" s="4"/>
      <c r="W2027" s="4"/>
      <c r="X2027" s="4"/>
      <c r="AB2027" s="4"/>
      <c r="AL2027" s="81"/>
      <c r="AM2027" s="81"/>
    </row>
    <row r="2028" spans="1:39">
      <c r="A2028" s="76"/>
      <c r="C2028" s="77"/>
      <c r="M2028" s="80"/>
      <c r="T2028" s="4"/>
      <c r="V2028" s="4"/>
      <c r="W2028" s="4"/>
      <c r="X2028" s="4"/>
      <c r="AB2028" s="4"/>
      <c r="AL2028" s="81"/>
      <c r="AM2028" s="81"/>
    </row>
    <row r="2029" spans="1:39">
      <c r="A2029" s="76"/>
      <c r="C2029" s="77"/>
      <c r="M2029" s="80"/>
      <c r="T2029" s="4"/>
      <c r="V2029" s="4"/>
      <c r="W2029" s="4"/>
      <c r="X2029" s="4"/>
      <c r="AB2029" s="4"/>
      <c r="AL2029" s="81"/>
      <c r="AM2029" s="81"/>
    </row>
    <row r="2030" spans="1:39">
      <c r="A2030" s="76"/>
      <c r="C2030" s="77"/>
      <c r="M2030" s="80"/>
      <c r="T2030" s="4"/>
      <c r="V2030" s="4"/>
      <c r="W2030" s="4"/>
      <c r="X2030" s="4"/>
      <c r="AB2030" s="4"/>
      <c r="AL2030" s="81"/>
      <c r="AM2030" s="81"/>
    </row>
    <row r="2031" spans="1:39">
      <c r="A2031" s="76"/>
      <c r="C2031" s="77"/>
      <c r="M2031" s="80"/>
      <c r="T2031" s="4"/>
      <c r="V2031" s="4"/>
      <c r="W2031" s="4"/>
      <c r="X2031" s="4"/>
      <c r="AB2031" s="4"/>
      <c r="AL2031" s="81"/>
      <c r="AM2031" s="81"/>
    </row>
    <row r="2032" spans="1:39">
      <c r="A2032" s="76"/>
      <c r="C2032" s="77"/>
      <c r="M2032" s="80"/>
      <c r="T2032" s="4"/>
      <c r="V2032" s="4"/>
      <c r="W2032" s="4"/>
      <c r="X2032" s="4"/>
      <c r="AB2032" s="4"/>
      <c r="AL2032" s="81"/>
      <c r="AM2032" s="81"/>
    </row>
    <row r="2033" spans="1:39">
      <c r="A2033" s="76"/>
      <c r="C2033" s="77"/>
      <c r="M2033" s="80"/>
      <c r="T2033" s="4"/>
      <c r="V2033" s="4"/>
      <c r="W2033" s="4"/>
      <c r="X2033" s="4"/>
      <c r="AB2033" s="4"/>
      <c r="AL2033" s="81"/>
      <c r="AM2033" s="81"/>
    </row>
    <row r="2034" spans="1:39">
      <c r="A2034" s="76"/>
      <c r="C2034" s="77"/>
      <c r="M2034" s="80"/>
      <c r="T2034" s="4"/>
      <c r="V2034" s="4"/>
      <c r="W2034" s="4"/>
      <c r="X2034" s="4"/>
      <c r="AB2034" s="4"/>
      <c r="AL2034" s="81"/>
      <c r="AM2034" s="81"/>
    </row>
    <row r="2035" spans="1:39">
      <c r="A2035" s="76"/>
      <c r="C2035" s="77"/>
      <c r="M2035" s="80"/>
      <c r="T2035" s="4"/>
      <c r="V2035" s="4"/>
      <c r="W2035" s="4"/>
      <c r="X2035" s="4"/>
      <c r="AB2035" s="4"/>
      <c r="AL2035" s="81"/>
      <c r="AM2035" s="81"/>
    </row>
    <row r="2036" spans="1:39">
      <c r="A2036" s="76"/>
      <c r="C2036" s="77"/>
      <c r="M2036" s="80"/>
      <c r="T2036" s="4"/>
      <c r="V2036" s="4"/>
      <c r="W2036" s="4"/>
      <c r="X2036" s="4"/>
      <c r="AB2036" s="4"/>
      <c r="AL2036" s="81"/>
      <c r="AM2036" s="81"/>
    </row>
    <row r="2037" spans="1:39">
      <c r="A2037" s="76"/>
      <c r="C2037" s="77"/>
      <c r="M2037" s="80"/>
      <c r="T2037" s="4"/>
      <c r="V2037" s="4"/>
      <c r="W2037" s="4"/>
      <c r="X2037" s="4"/>
      <c r="AB2037" s="4"/>
      <c r="AL2037" s="81"/>
      <c r="AM2037" s="81"/>
    </row>
    <row r="2038" spans="1:39">
      <c r="A2038" s="76"/>
      <c r="C2038" s="77"/>
      <c r="M2038" s="80"/>
      <c r="T2038" s="4"/>
      <c r="V2038" s="4"/>
      <c r="W2038" s="4"/>
      <c r="X2038" s="4"/>
      <c r="AB2038" s="4"/>
      <c r="AL2038" s="81"/>
      <c r="AM2038" s="81"/>
    </row>
    <row r="2039" spans="1:39">
      <c r="A2039" s="76"/>
      <c r="C2039" s="77"/>
      <c r="M2039" s="80"/>
      <c r="T2039" s="4"/>
      <c r="V2039" s="4"/>
      <c r="W2039" s="4"/>
      <c r="X2039" s="4"/>
      <c r="AB2039" s="4"/>
      <c r="AL2039" s="81"/>
      <c r="AM2039" s="81"/>
    </row>
    <row r="2040" spans="1:39">
      <c r="A2040" s="76"/>
      <c r="C2040" s="77"/>
      <c r="M2040" s="80"/>
      <c r="T2040" s="4"/>
      <c r="V2040" s="4"/>
      <c r="W2040" s="4"/>
      <c r="X2040" s="4"/>
      <c r="AB2040" s="4"/>
      <c r="AL2040" s="81"/>
      <c r="AM2040" s="81"/>
    </row>
    <row r="2041" spans="1:39">
      <c r="A2041" s="76"/>
      <c r="C2041" s="77"/>
      <c r="M2041" s="80"/>
      <c r="T2041" s="4"/>
      <c r="V2041" s="4"/>
      <c r="W2041" s="4"/>
      <c r="X2041" s="4"/>
      <c r="AB2041" s="4"/>
      <c r="AL2041" s="81"/>
      <c r="AM2041" s="81"/>
    </row>
    <row r="2042" spans="1:39">
      <c r="A2042" s="76"/>
      <c r="C2042" s="77"/>
      <c r="M2042" s="80"/>
      <c r="T2042" s="4"/>
      <c r="V2042" s="4"/>
      <c r="W2042" s="4"/>
      <c r="X2042" s="4"/>
      <c r="AB2042" s="4"/>
      <c r="AL2042" s="81"/>
      <c r="AM2042" s="81"/>
    </row>
    <row r="2043" spans="1:39">
      <c r="A2043" s="76"/>
      <c r="C2043" s="77"/>
      <c r="M2043" s="80"/>
      <c r="T2043" s="4"/>
      <c r="V2043" s="4"/>
      <c r="W2043" s="4"/>
      <c r="X2043" s="4"/>
      <c r="AB2043" s="4"/>
      <c r="AL2043" s="81"/>
      <c r="AM2043" s="81"/>
    </row>
    <row r="2044" spans="1:39">
      <c r="A2044" s="76"/>
      <c r="C2044" s="77"/>
      <c r="M2044" s="80"/>
      <c r="T2044" s="4"/>
      <c r="V2044" s="4"/>
      <c r="W2044" s="4"/>
      <c r="X2044" s="4"/>
      <c r="AB2044" s="4"/>
      <c r="AL2044" s="81"/>
      <c r="AM2044" s="81"/>
    </row>
    <row r="2045" spans="1:39">
      <c r="A2045" s="76"/>
      <c r="C2045" s="77"/>
      <c r="M2045" s="80"/>
      <c r="T2045" s="4"/>
      <c r="V2045" s="4"/>
      <c r="W2045" s="4"/>
      <c r="X2045" s="4"/>
      <c r="AB2045" s="4"/>
      <c r="AL2045" s="81"/>
      <c r="AM2045" s="81"/>
    </row>
    <row r="2046" spans="1:39">
      <c r="A2046" s="76"/>
      <c r="C2046" s="77"/>
      <c r="M2046" s="80"/>
      <c r="T2046" s="4"/>
      <c r="V2046" s="4"/>
      <c r="W2046" s="4"/>
      <c r="X2046" s="4"/>
      <c r="AB2046" s="4"/>
      <c r="AL2046" s="81"/>
      <c r="AM2046" s="81"/>
    </row>
    <row r="2047" spans="1:39">
      <c r="A2047" s="76"/>
      <c r="C2047" s="77"/>
      <c r="M2047" s="80"/>
      <c r="T2047" s="4"/>
      <c r="V2047" s="4"/>
      <c r="W2047" s="4"/>
      <c r="X2047" s="4"/>
      <c r="AB2047" s="4"/>
      <c r="AL2047" s="81"/>
      <c r="AM2047" s="81"/>
    </row>
    <row r="2048" spans="1:39">
      <c r="A2048" s="76"/>
      <c r="C2048" s="77"/>
      <c r="M2048" s="80"/>
      <c r="T2048" s="4"/>
      <c r="V2048" s="4"/>
      <c r="W2048" s="4"/>
      <c r="X2048" s="4"/>
      <c r="AB2048" s="4"/>
      <c r="AL2048" s="81"/>
      <c r="AM2048" s="81"/>
    </row>
    <row r="2049" spans="1:39">
      <c r="A2049" s="76"/>
      <c r="C2049" s="77"/>
      <c r="M2049" s="80"/>
      <c r="T2049" s="4"/>
      <c r="V2049" s="4"/>
      <c r="W2049" s="4"/>
      <c r="X2049" s="4"/>
      <c r="AB2049" s="4"/>
      <c r="AL2049" s="81"/>
      <c r="AM2049" s="81"/>
    </row>
    <row r="2050" spans="1:39">
      <c r="A2050" s="76"/>
      <c r="C2050" s="77"/>
      <c r="M2050" s="80"/>
      <c r="T2050" s="4"/>
      <c r="V2050" s="4"/>
      <c r="W2050" s="4"/>
      <c r="X2050" s="4"/>
      <c r="AB2050" s="4"/>
      <c r="AL2050" s="81"/>
      <c r="AM2050" s="81"/>
    </row>
    <row r="2051" spans="1:39">
      <c r="A2051" s="76"/>
      <c r="C2051" s="77"/>
      <c r="M2051" s="80"/>
      <c r="T2051" s="4"/>
      <c r="V2051" s="4"/>
      <c r="W2051" s="4"/>
      <c r="X2051" s="4"/>
      <c r="AB2051" s="4"/>
      <c r="AL2051" s="81"/>
      <c r="AM2051" s="81"/>
    </row>
    <row r="2052" spans="1:39">
      <c r="A2052" s="76"/>
      <c r="C2052" s="77"/>
      <c r="M2052" s="80"/>
      <c r="T2052" s="4"/>
      <c r="V2052" s="4"/>
      <c r="W2052" s="4"/>
      <c r="X2052" s="4"/>
      <c r="AB2052" s="4"/>
      <c r="AL2052" s="81"/>
      <c r="AM2052" s="81"/>
    </row>
    <row r="2053" spans="1:39">
      <c r="A2053" s="76"/>
      <c r="C2053" s="77"/>
      <c r="M2053" s="80"/>
      <c r="T2053" s="4"/>
      <c r="V2053" s="4"/>
      <c r="W2053" s="4"/>
      <c r="X2053" s="4"/>
      <c r="AB2053" s="4"/>
      <c r="AL2053" s="81"/>
      <c r="AM2053" s="81"/>
    </row>
    <row r="2054" spans="1:39">
      <c r="A2054" s="76"/>
      <c r="C2054" s="77"/>
      <c r="M2054" s="80"/>
      <c r="T2054" s="4"/>
      <c r="V2054" s="4"/>
      <c r="W2054" s="4"/>
      <c r="X2054" s="4"/>
      <c r="AB2054" s="4"/>
      <c r="AL2054" s="81"/>
      <c r="AM2054" s="81"/>
    </row>
    <row r="2055" spans="1:39">
      <c r="A2055" s="76"/>
      <c r="C2055" s="77"/>
      <c r="M2055" s="80"/>
      <c r="T2055" s="4"/>
      <c r="V2055" s="4"/>
      <c r="W2055" s="4"/>
      <c r="X2055" s="4"/>
      <c r="AB2055" s="4"/>
      <c r="AL2055" s="81"/>
      <c r="AM2055" s="81"/>
    </row>
    <row r="2056" spans="1:39">
      <c r="A2056" s="76"/>
      <c r="C2056" s="77"/>
      <c r="M2056" s="80"/>
      <c r="T2056" s="4"/>
      <c r="V2056" s="4"/>
      <c r="W2056" s="4"/>
      <c r="X2056" s="4"/>
      <c r="AB2056" s="4"/>
      <c r="AL2056" s="81"/>
      <c r="AM2056" s="81"/>
    </row>
    <row r="2057" spans="1:39">
      <c r="A2057" s="76"/>
      <c r="C2057" s="77"/>
      <c r="M2057" s="80"/>
      <c r="T2057" s="4"/>
      <c r="V2057" s="4"/>
      <c r="W2057" s="4"/>
      <c r="X2057" s="4"/>
      <c r="AB2057" s="4"/>
      <c r="AL2057" s="81"/>
      <c r="AM2057" s="81"/>
    </row>
    <row r="2058" spans="1:39">
      <c r="A2058" s="76"/>
      <c r="C2058" s="77"/>
      <c r="M2058" s="80"/>
      <c r="T2058" s="4"/>
      <c r="V2058" s="4"/>
      <c r="W2058" s="4"/>
      <c r="X2058" s="4"/>
      <c r="AB2058" s="4"/>
      <c r="AL2058" s="81"/>
      <c r="AM2058" s="81"/>
    </row>
    <row r="2059" spans="1:39">
      <c r="A2059" s="76"/>
      <c r="C2059" s="77"/>
      <c r="M2059" s="80"/>
      <c r="T2059" s="4"/>
      <c r="V2059" s="4"/>
      <c r="W2059" s="4"/>
      <c r="X2059" s="4"/>
      <c r="AB2059" s="4"/>
      <c r="AL2059" s="81"/>
      <c r="AM2059" s="81"/>
    </row>
    <row r="2060" spans="1:39">
      <c r="A2060" s="76"/>
      <c r="C2060" s="77"/>
      <c r="M2060" s="80"/>
      <c r="T2060" s="4"/>
      <c r="V2060" s="4"/>
      <c r="W2060" s="4"/>
      <c r="X2060" s="4"/>
      <c r="AB2060" s="4"/>
      <c r="AL2060" s="81"/>
      <c r="AM2060" s="81"/>
    </row>
    <row r="2061" spans="1:39">
      <c r="A2061" s="76"/>
      <c r="C2061" s="77"/>
      <c r="M2061" s="80"/>
      <c r="T2061" s="4"/>
      <c r="V2061" s="4"/>
      <c r="W2061" s="4"/>
      <c r="X2061" s="4"/>
      <c r="AB2061" s="4"/>
      <c r="AL2061" s="81"/>
      <c r="AM2061" s="81"/>
    </row>
    <row r="2062" spans="1:39">
      <c r="A2062" s="76"/>
      <c r="C2062" s="77"/>
      <c r="M2062" s="80"/>
      <c r="T2062" s="4"/>
      <c r="V2062" s="4"/>
      <c r="W2062" s="4"/>
      <c r="X2062" s="4"/>
      <c r="AB2062" s="4"/>
      <c r="AL2062" s="81"/>
      <c r="AM2062" s="81"/>
    </row>
    <row r="2063" spans="1:39">
      <c r="A2063" s="76"/>
      <c r="C2063" s="77"/>
      <c r="M2063" s="80"/>
      <c r="T2063" s="4"/>
      <c r="V2063" s="4"/>
      <c r="W2063" s="4"/>
      <c r="X2063" s="4"/>
      <c r="AB2063" s="4"/>
      <c r="AL2063" s="81"/>
      <c r="AM2063" s="81"/>
    </row>
    <row r="2064" spans="1:39">
      <c r="A2064" s="76"/>
      <c r="C2064" s="77"/>
      <c r="M2064" s="80"/>
      <c r="T2064" s="4"/>
      <c r="V2064" s="4"/>
      <c r="W2064" s="4"/>
      <c r="X2064" s="4"/>
      <c r="AB2064" s="4"/>
      <c r="AL2064" s="81"/>
      <c r="AM2064" s="81"/>
    </row>
    <row r="2065" spans="1:39">
      <c r="A2065" s="76"/>
      <c r="C2065" s="77"/>
      <c r="M2065" s="80"/>
      <c r="T2065" s="4"/>
      <c r="V2065" s="4"/>
      <c r="W2065" s="4"/>
      <c r="X2065" s="4"/>
      <c r="AB2065" s="4"/>
      <c r="AL2065" s="81"/>
      <c r="AM2065" s="81"/>
    </row>
    <row r="2066" spans="1:39">
      <c r="A2066" s="76"/>
      <c r="C2066" s="77"/>
      <c r="M2066" s="80"/>
      <c r="T2066" s="4"/>
      <c r="V2066" s="4"/>
      <c r="W2066" s="4"/>
      <c r="X2066" s="4"/>
      <c r="AB2066" s="4"/>
      <c r="AL2066" s="81"/>
      <c r="AM2066" s="81"/>
    </row>
    <row r="2067" spans="1:39">
      <c r="A2067" s="76"/>
      <c r="C2067" s="77"/>
      <c r="M2067" s="80"/>
      <c r="T2067" s="4"/>
      <c r="V2067" s="4"/>
      <c r="W2067" s="4"/>
      <c r="X2067" s="4"/>
      <c r="AB2067" s="4"/>
      <c r="AL2067" s="81"/>
      <c r="AM2067" s="81"/>
    </row>
    <row r="2068" spans="1:39">
      <c r="A2068" s="76"/>
      <c r="C2068" s="77"/>
      <c r="M2068" s="80"/>
      <c r="T2068" s="4"/>
      <c r="V2068" s="4"/>
      <c r="W2068" s="4"/>
      <c r="X2068" s="4"/>
      <c r="AB2068" s="4"/>
      <c r="AL2068" s="81"/>
      <c r="AM2068" s="81"/>
    </row>
    <row r="2069" spans="1:39">
      <c r="A2069" s="76"/>
      <c r="C2069" s="77"/>
      <c r="M2069" s="80"/>
      <c r="T2069" s="4"/>
      <c r="V2069" s="4"/>
      <c r="W2069" s="4"/>
      <c r="X2069" s="4"/>
      <c r="AB2069" s="4"/>
      <c r="AL2069" s="81"/>
      <c r="AM2069" s="81"/>
    </row>
    <row r="2070" spans="1:39">
      <c r="A2070" s="76"/>
      <c r="C2070" s="77"/>
      <c r="M2070" s="80"/>
      <c r="T2070" s="4"/>
      <c r="V2070" s="4"/>
      <c r="W2070" s="4"/>
      <c r="X2070" s="4"/>
      <c r="AB2070" s="4"/>
      <c r="AL2070" s="81"/>
      <c r="AM2070" s="81"/>
    </row>
    <row r="2071" spans="1:39">
      <c r="A2071" s="76"/>
      <c r="C2071" s="77"/>
      <c r="M2071" s="80"/>
      <c r="T2071" s="4"/>
      <c r="V2071" s="4"/>
      <c r="W2071" s="4"/>
      <c r="X2071" s="4"/>
      <c r="AB2071" s="4"/>
      <c r="AL2071" s="81"/>
      <c r="AM2071" s="81"/>
    </row>
    <row r="2072" spans="1:39">
      <c r="A2072" s="76"/>
      <c r="C2072" s="77"/>
      <c r="M2072" s="80"/>
      <c r="T2072" s="4"/>
      <c r="V2072" s="4"/>
      <c r="W2072" s="4"/>
      <c r="X2072" s="4"/>
      <c r="AB2072" s="4"/>
      <c r="AL2072" s="81"/>
      <c r="AM2072" s="81"/>
    </row>
    <row r="2073" spans="1:39">
      <c r="A2073" s="76"/>
      <c r="C2073" s="77"/>
      <c r="M2073" s="80"/>
      <c r="T2073" s="4"/>
      <c r="V2073" s="4"/>
      <c r="W2073" s="4"/>
      <c r="X2073" s="4"/>
      <c r="AB2073" s="4"/>
      <c r="AL2073" s="81"/>
      <c r="AM2073" s="81"/>
    </row>
    <row r="2074" spans="1:39">
      <c r="A2074" s="76"/>
      <c r="C2074" s="77"/>
      <c r="M2074" s="80"/>
      <c r="T2074" s="4"/>
      <c r="V2074" s="4"/>
      <c r="W2074" s="4"/>
      <c r="X2074" s="4"/>
      <c r="AB2074" s="4"/>
      <c r="AL2074" s="81"/>
      <c r="AM2074" s="81"/>
    </row>
    <row r="2075" spans="1:39">
      <c r="A2075" s="76"/>
      <c r="C2075" s="77"/>
      <c r="M2075" s="80"/>
      <c r="T2075" s="4"/>
      <c r="V2075" s="4"/>
      <c r="W2075" s="4"/>
      <c r="X2075" s="4"/>
      <c r="AB2075" s="4"/>
      <c r="AL2075" s="81"/>
      <c r="AM2075" s="81"/>
    </row>
    <row r="2076" spans="1:39">
      <c r="A2076" s="76"/>
      <c r="C2076" s="77"/>
      <c r="M2076" s="80"/>
      <c r="T2076" s="4"/>
      <c r="V2076" s="4"/>
      <c r="W2076" s="4"/>
      <c r="X2076" s="4"/>
      <c r="AB2076" s="4"/>
      <c r="AL2076" s="81"/>
      <c r="AM2076" s="81"/>
    </row>
    <row r="2077" spans="1:39">
      <c r="A2077" s="76"/>
      <c r="C2077" s="77"/>
      <c r="M2077" s="80"/>
      <c r="T2077" s="4"/>
      <c r="V2077" s="4"/>
      <c r="W2077" s="4"/>
      <c r="X2077" s="4"/>
      <c r="AB2077" s="4"/>
      <c r="AL2077" s="81"/>
      <c r="AM2077" s="81"/>
    </row>
    <row r="2078" spans="1:39">
      <c r="A2078" s="76"/>
      <c r="C2078" s="77"/>
      <c r="M2078" s="80"/>
      <c r="T2078" s="4"/>
      <c r="V2078" s="4"/>
      <c r="W2078" s="4"/>
      <c r="X2078" s="4"/>
      <c r="AB2078" s="4"/>
      <c r="AL2078" s="81"/>
      <c r="AM2078" s="81"/>
    </row>
    <row r="2079" spans="1:39">
      <c r="A2079" s="76"/>
      <c r="C2079" s="77"/>
      <c r="M2079" s="80"/>
      <c r="T2079" s="4"/>
      <c r="V2079" s="4"/>
      <c r="W2079" s="4"/>
      <c r="X2079" s="4"/>
      <c r="AB2079" s="4"/>
      <c r="AL2079" s="81"/>
      <c r="AM2079" s="81"/>
    </row>
    <row r="2080" spans="1:39">
      <c r="A2080" s="76"/>
      <c r="C2080" s="77"/>
      <c r="M2080" s="80"/>
      <c r="T2080" s="4"/>
      <c r="V2080" s="4"/>
      <c r="W2080" s="4"/>
      <c r="X2080" s="4"/>
      <c r="AB2080" s="4"/>
      <c r="AL2080" s="81"/>
      <c r="AM2080" s="81"/>
    </row>
    <row r="2081" spans="1:39">
      <c r="A2081" s="76"/>
      <c r="C2081" s="77"/>
      <c r="M2081" s="80"/>
      <c r="T2081" s="4"/>
      <c r="V2081" s="4"/>
      <c r="W2081" s="4"/>
      <c r="X2081" s="4"/>
      <c r="AB2081" s="4"/>
      <c r="AL2081" s="81"/>
      <c r="AM2081" s="81"/>
    </row>
    <row r="2082" spans="1:39">
      <c r="A2082" s="76"/>
      <c r="C2082" s="77"/>
      <c r="M2082" s="80"/>
      <c r="T2082" s="4"/>
      <c r="V2082" s="4"/>
      <c r="W2082" s="4"/>
      <c r="X2082" s="4"/>
      <c r="AB2082" s="4"/>
      <c r="AL2082" s="81"/>
      <c r="AM2082" s="81"/>
    </row>
    <row r="2083" spans="1:39">
      <c r="A2083" s="76"/>
      <c r="C2083" s="77"/>
      <c r="M2083" s="80"/>
      <c r="T2083" s="4"/>
      <c r="V2083" s="4"/>
      <c r="W2083" s="4"/>
      <c r="X2083" s="4"/>
      <c r="AB2083" s="4"/>
      <c r="AL2083" s="81"/>
      <c r="AM2083" s="81"/>
    </row>
    <row r="2084" spans="1:39">
      <c r="A2084" s="76"/>
      <c r="C2084" s="77"/>
      <c r="M2084" s="80"/>
      <c r="T2084" s="4"/>
      <c r="V2084" s="4"/>
      <c r="W2084" s="4"/>
      <c r="X2084" s="4"/>
      <c r="AB2084" s="4"/>
      <c r="AL2084" s="81"/>
      <c r="AM2084" s="81"/>
    </row>
    <row r="2085" spans="1:39">
      <c r="A2085" s="76"/>
      <c r="C2085" s="77"/>
      <c r="M2085" s="80"/>
      <c r="T2085" s="4"/>
      <c r="V2085" s="4"/>
      <c r="W2085" s="4"/>
      <c r="X2085" s="4"/>
      <c r="AB2085" s="4"/>
      <c r="AL2085" s="81"/>
      <c r="AM2085" s="81"/>
    </row>
    <row r="2086" spans="1:39">
      <c r="A2086" s="76"/>
      <c r="C2086" s="77"/>
      <c r="M2086" s="80"/>
      <c r="T2086" s="4"/>
      <c r="V2086" s="4"/>
      <c r="W2086" s="4"/>
      <c r="X2086" s="4"/>
      <c r="AB2086" s="4"/>
      <c r="AL2086" s="81"/>
      <c r="AM2086" s="81"/>
    </row>
    <row r="2087" spans="1:39">
      <c r="A2087" s="76"/>
      <c r="C2087" s="77"/>
      <c r="M2087" s="80"/>
      <c r="T2087" s="4"/>
      <c r="V2087" s="4"/>
      <c r="W2087" s="4"/>
      <c r="X2087" s="4"/>
      <c r="AB2087" s="4"/>
      <c r="AL2087" s="81"/>
      <c r="AM2087" s="81"/>
    </row>
    <row r="2088" spans="1:39">
      <c r="A2088" s="76"/>
      <c r="C2088" s="77"/>
      <c r="M2088" s="80"/>
      <c r="T2088" s="4"/>
      <c r="V2088" s="4"/>
      <c r="W2088" s="4"/>
      <c r="X2088" s="4"/>
      <c r="AB2088" s="4"/>
      <c r="AL2088" s="81"/>
      <c r="AM2088" s="81"/>
    </row>
    <row r="2089" spans="1:39">
      <c r="A2089" s="76"/>
      <c r="C2089" s="77"/>
      <c r="M2089" s="80"/>
      <c r="T2089" s="4"/>
      <c r="V2089" s="4"/>
      <c r="W2089" s="4"/>
      <c r="X2089" s="4"/>
      <c r="AB2089" s="4"/>
      <c r="AL2089" s="81"/>
      <c r="AM2089" s="81"/>
    </row>
    <row r="2090" spans="1:39">
      <c r="A2090" s="76"/>
      <c r="C2090" s="77"/>
      <c r="M2090" s="80"/>
      <c r="T2090" s="4"/>
      <c r="V2090" s="4"/>
      <c r="W2090" s="4"/>
      <c r="X2090" s="4"/>
      <c r="AB2090" s="4"/>
      <c r="AL2090" s="81"/>
      <c r="AM2090" s="81"/>
    </row>
    <row r="2091" spans="1:39">
      <c r="A2091" s="76"/>
      <c r="C2091" s="77"/>
      <c r="M2091" s="80"/>
      <c r="T2091" s="4"/>
      <c r="V2091" s="4"/>
      <c r="W2091" s="4"/>
      <c r="X2091" s="4"/>
      <c r="AB2091" s="4"/>
      <c r="AL2091" s="81"/>
      <c r="AM2091" s="81"/>
    </row>
    <row r="2092" spans="1:39">
      <c r="A2092" s="76"/>
      <c r="C2092" s="77"/>
      <c r="M2092" s="80"/>
      <c r="T2092" s="4"/>
      <c r="V2092" s="4"/>
      <c r="W2092" s="4"/>
      <c r="X2092" s="4"/>
      <c r="AB2092" s="4"/>
      <c r="AL2092" s="81"/>
      <c r="AM2092" s="81"/>
    </row>
    <row r="2093" spans="1:39">
      <c r="A2093" s="76"/>
      <c r="C2093" s="77"/>
      <c r="M2093" s="80"/>
      <c r="T2093" s="4"/>
      <c r="V2093" s="4"/>
      <c r="W2093" s="4"/>
      <c r="X2093" s="4"/>
      <c r="AB2093" s="4"/>
      <c r="AL2093" s="81"/>
      <c r="AM2093" s="81"/>
    </row>
    <row r="2094" spans="1:39">
      <c r="A2094" s="76"/>
      <c r="C2094" s="77"/>
      <c r="M2094" s="80"/>
      <c r="T2094" s="4"/>
      <c r="V2094" s="4"/>
      <c r="W2094" s="4"/>
      <c r="X2094" s="4"/>
      <c r="AB2094" s="4"/>
      <c r="AL2094" s="81"/>
      <c r="AM2094" s="81"/>
    </row>
    <row r="2095" spans="1:39">
      <c r="A2095" s="76"/>
      <c r="C2095" s="77"/>
      <c r="M2095" s="80"/>
      <c r="T2095" s="4"/>
      <c r="V2095" s="4"/>
      <c r="W2095" s="4"/>
      <c r="X2095" s="4"/>
      <c r="AB2095" s="4"/>
      <c r="AL2095" s="81"/>
      <c r="AM2095" s="81"/>
    </row>
    <row r="2096" spans="1:39">
      <c r="A2096" s="76"/>
      <c r="C2096" s="77"/>
      <c r="M2096" s="80"/>
      <c r="T2096" s="4"/>
      <c r="V2096" s="4"/>
      <c r="W2096" s="4"/>
      <c r="X2096" s="4"/>
      <c r="AB2096" s="4"/>
      <c r="AL2096" s="81"/>
      <c r="AM2096" s="81"/>
    </row>
    <row r="2097" spans="1:39">
      <c r="A2097" s="76"/>
      <c r="C2097" s="77"/>
      <c r="M2097" s="80"/>
      <c r="T2097" s="4"/>
      <c r="V2097" s="4"/>
      <c r="W2097" s="4"/>
      <c r="X2097" s="4"/>
      <c r="AB2097" s="4"/>
      <c r="AL2097" s="81"/>
      <c r="AM2097" s="81"/>
    </row>
    <row r="2098" spans="1:39">
      <c r="A2098" s="76"/>
      <c r="C2098" s="77"/>
      <c r="M2098" s="80"/>
      <c r="T2098" s="4"/>
      <c r="V2098" s="4"/>
      <c r="W2098" s="4"/>
      <c r="X2098" s="4"/>
      <c r="AB2098" s="4"/>
      <c r="AL2098" s="81"/>
      <c r="AM2098" s="81"/>
    </row>
    <row r="2099" spans="1:39">
      <c r="A2099" s="76"/>
      <c r="C2099" s="77"/>
      <c r="M2099" s="80"/>
      <c r="T2099" s="4"/>
      <c r="V2099" s="4"/>
      <c r="W2099" s="4"/>
      <c r="X2099" s="4"/>
      <c r="AB2099" s="4"/>
      <c r="AL2099" s="81"/>
      <c r="AM2099" s="81"/>
    </row>
    <row r="2100" spans="1:39">
      <c r="A2100" s="76"/>
      <c r="C2100" s="77"/>
      <c r="M2100" s="80"/>
      <c r="T2100" s="4"/>
      <c r="V2100" s="4"/>
      <c r="W2100" s="4"/>
      <c r="X2100" s="4"/>
      <c r="AB2100" s="4"/>
      <c r="AL2100" s="81"/>
      <c r="AM2100" s="81"/>
    </row>
    <row r="2101" spans="1:39">
      <c r="A2101" s="76"/>
      <c r="C2101" s="77"/>
      <c r="M2101" s="80"/>
      <c r="T2101" s="4"/>
      <c r="V2101" s="4"/>
      <c r="W2101" s="4"/>
      <c r="X2101" s="4"/>
      <c r="AB2101" s="4"/>
      <c r="AL2101" s="81"/>
      <c r="AM2101" s="81"/>
    </row>
    <row r="2102" spans="1:39">
      <c r="A2102" s="76"/>
      <c r="C2102" s="77"/>
      <c r="M2102" s="80"/>
      <c r="T2102" s="4"/>
      <c r="V2102" s="4"/>
      <c r="W2102" s="4"/>
      <c r="X2102" s="4"/>
      <c r="AB2102" s="4"/>
      <c r="AL2102" s="81"/>
      <c r="AM2102" s="81"/>
    </row>
    <row r="2103" spans="1:39">
      <c r="A2103" s="76"/>
      <c r="C2103" s="77"/>
      <c r="M2103" s="80"/>
      <c r="T2103" s="4"/>
      <c r="V2103" s="4"/>
      <c r="W2103" s="4"/>
      <c r="X2103" s="4"/>
      <c r="AB2103" s="4"/>
      <c r="AL2103" s="81"/>
      <c r="AM2103" s="81"/>
    </row>
    <row r="2104" spans="1:39">
      <c r="A2104" s="76"/>
      <c r="C2104" s="77"/>
      <c r="M2104" s="80"/>
      <c r="T2104" s="4"/>
      <c r="V2104" s="4"/>
      <c r="W2104" s="4"/>
      <c r="X2104" s="4"/>
      <c r="AB2104" s="4"/>
      <c r="AL2104" s="81"/>
      <c r="AM2104" s="81"/>
    </row>
    <row r="2105" spans="1:39">
      <c r="A2105" s="76"/>
      <c r="C2105" s="77"/>
      <c r="M2105" s="80"/>
      <c r="T2105" s="4"/>
      <c r="V2105" s="4"/>
      <c r="W2105" s="4"/>
      <c r="X2105" s="4"/>
      <c r="AB2105" s="4"/>
      <c r="AL2105" s="81"/>
      <c r="AM2105" s="81"/>
    </row>
    <row r="2106" spans="1:39">
      <c r="A2106" s="76"/>
      <c r="C2106" s="77"/>
      <c r="M2106" s="80"/>
      <c r="T2106" s="4"/>
      <c r="V2106" s="4"/>
      <c r="W2106" s="4"/>
      <c r="X2106" s="4"/>
      <c r="AB2106" s="4"/>
      <c r="AL2106" s="81"/>
      <c r="AM2106" s="81"/>
    </row>
    <row r="2107" spans="1:39">
      <c r="A2107" s="76"/>
      <c r="C2107" s="77"/>
      <c r="M2107" s="80"/>
      <c r="T2107" s="4"/>
      <c r="V2107" s="4"/>
      <c r="W2107" s="4"/>
      <c r="X2107" s="4"/>
      <c r="AB2107" s="4"/>
      <c r="AL2107" s="81"/>
      <c r="AM2107" s="81"/>
    </row>
    <row r="2108" spans="1:39">
      <c r="A2108" s="76"/>
      <c r="C2108" s="77"/>
      <c r="M2108" s="80"/>
      <c r="T2108" s="4"/>
      <c r="V2108" s="4"/>
      <c r="W2108" s="4"/>
      <c r="X2108" s="4"/>
      <c r="AB2108" s="4"/>
      <c r="AL2108" s="81"/>
      <c r="AM2108" s="81"/>
    </row>
    <row r="2109" spans="1:39">
      <c r="A2109" s="76"/>
      <c r="C2109" s="77"/>
      <c r="M2109" s="80"/>
      <c r="T2109" s="4"/>
      <c r="V2109" s="4"/>
      <c r="W2109" s="4"/>
      <c r="X2109" s="4"/>
      <c r="AB2109" s="4"/>
      <c r="AL2109" s="81"/>
      <c r="AM2109" s="81"/>
    </row>
    <row r="2110" spans="1:39">
      <c r="A2110" s="76"/>
      <c r="C2110" s="77"/>
      <c r="M2110" s="80"/>
      <c r="T2110" s="4"/>
      <c r="V2110" s="4"/>
      <c r="W2110" s="4"/>
      <c r="X2110" s="4"/>
      <c r="AB2110" s="4"/>
      <c r="AL2110" s="81"/>
      <c r="AM2110" s="81"/>
    </row>
    <row r="2111" spans="1:39">
      <c r="A2111" s="76"/>
      <c r="C2111" s="77"/>
      <c r="M2111" s="80"/>
      <c r="T2111" s="4"/>
      <c r="V2111" s="4"/>
      <c r="W2111" s="4"/>
      <c r="X2111" s="4"/>
      <c r="AB2111" s="4"/>
      <c r="AL2111" s="81"/>
      <c r="AM2111" s="81"/>
    </row>
    <row r="2112" spans="1:39">
      <c r="A2112" s="76"/>
      <c r="C2112" s="77"/>
      <c r="M2112" s="80"/>
      <c r="T2112" s="4"/>
      <c r="V2112" s="4"/>
      <c r="W2112" s="4"/>
      <c r="X2112" s="4"/>
      <c r="AB2112" s="4"/>
      <c r="AL2112" s="81"/>
      <c r="AM2112" s="81"/>
    </row>
    <row r="2113" spans="1:39">
      <c r="A2113" s="76"/>
      <c r="C2113" s="77"/>
      <c r="M2113" s="80"/>
      <c r="T2113" s="4"/>
      <c r="V2113" s="4"/>
      <c r="W2113" s="4"/>
      <c r="X2113" s="4"/>
      <c r="AB2113" s="4"/>
      <c r="AL2113" s="81"/>
      <c r="AM2113" s="81"/>
    </row>
    <row r="2114" spans="1:39">
      <c r="A2114" s="76"/>
      <c r="C2114" s="77"/>
      <c r="M2114" s="80"/>
      <c r="T2114" s="4"/>
      <c r="V2114" s="4"/>
      <c r="W2114" s="4"/>
      <c r="X2114" s="4"/>
      <c r="AB2114" s="4"/>
      <c r="AL2114" s="81"/>
      <c r="AM2114" s="81"/>
    </row>
    <row r="2115" spans="1:39">
      <c r="A2115" s="76"/>
      <c r="C2115" s="77"/>
      <c r="M2115" s="80"/>
      <c r="T2115" s="4"/>
      <c r="V2115" s="4"/>
      <c r="W2115" s="4"/>
      <c r="X2115" s="4"/>
      <c r="AB2115" s="4"/>
      <c r="AL2115" s="81"/>
      <c r="AM2115" s="81"/>
    </row>
    <row r="2116" spans="1:39">
      <c r="A2116" s="76"/>
      <c r="C2116" s="77"/>
      <c r="M2116" s="80"/>
      <c r="T2116" s="4"/>
      <c r="V2116" s="4"/>
      <c r="W2116" s="4"/>
      <c r="X2116" s="4"/>
      <c r="AB2116" s="4"/>
      <c r="AL2116" s="81"/>
      <c r="AM2116" s="81"/>
    </row>
    <row r="2117" spans="1:39">
      <c r="A2117" s="76"/>
      <c r="C2117" s="77"/>
      <c r="M2117" s="80"/>
      <c r="T2117" s="4"/>
      <c r="V2117" s="4"/>
      <c r="W2117" s="4"/>
      <c r="X2117" s="4"/>
      <c r="AB2117" s="4"/>
      <c r="AL2117" s="81"/>
      <c r="AM2117" s="81"/>
    </row>
    <row r="2118" spans="1:39">
      <c r="A2118" s="76"/>
      <c r="C2118" s="77"/>
      <c r="M2118" s="80"/>
      <c r="T2118" s="4"/>
      <c r="V2118" s="4"/>
      <c r="W2118" s="4"/>
      <c r="X2118" s="4"/>
      <c r="AB2118" s="4"/>
      <c r="AL2118" s="81"/>
      <c r="AM2118" s="81"/>
    </row>
    <row r="2119" spans="1:39">
      <c r="A2119" s="76"/>
      <c r="C2119" s="77"/>
      <c r="M2119" s="80"/>
      <c r="T2119" s="4"/>
      <c r="V2119" s="4"/>
      <c r="W2119" s="4"/>
      <c r="X2119" s="4"/>
      <c r="AB2119" s="4"/>
      <c r="AL2119" s="81"/>
      <c r="AM2119" s="81"/>
    </row>
    <row r="2120" spans="1:39">
      <c r="A2120" s="76"/>
      <c r="C2120" s="77"/>
      <c r="M2120" s="80"/>
      <c r="T2120" s="4"/>
      <c r="V2120" s="4"/>
      <c r="W2120" s="4"/>
      <c r="X2120" s="4"/>
      <c r="AB2120" s="4"/>
      <c r="AL2120" s="81"/>
      <c r="AM2120" s="81"/>
    </row>
    <row r="2121" spans="1:39">
      <c r="A2121" s="76"/>
      <c r="C2121" s="77"/>
      <c r="M2121" s="80"/>
      <c r="T2121" s="4"/>
      <c r="V2121" s="4"/>
      <c r="W2121" s="4"/>
      <c r="X2121" s="4"/>
      <c r="AB2121" s="4"/>
      <c r="AL2121" s="81"/>
      <c r="AM2121" s="81"/>
    </row>
    <row r="2122" spans="1:39">
      <c r="A2122" s="76"/>
      <c r="C2122" s="77"/>
      <c r="M2122" s="80"/>
      <c r="T2122" s="4"/>
      <c r="V2122" s="4"/>
      <c r="W2122" s="4"/>
      <c r="X2122" s="4"/>
      <c r="AB2122" s="4"/>
      <c r="AL2122" s="81"/>
      <c r="AM2122" s="81"/>
    </row>
    <row r="2123" spans="1:39">
      <c r="A2123" s="76"/>
      <c r="C2123" s="77"/>
      <c r="M2123" s="80"/>
      <c r="T2123" s="4"/>
      <c r="V2123" s="4"/>
      <c r="W2123" s="4"/>
      <c r="X2123" s="4"/>
      <c r="AB2123" s="4"/>
      <c r="AL2123" s="81"/>
      <c r="AM2123" s="81"/>
    </row>
    <row r="2124" spans="1:39">
      <c r="A2124" s="76"/>
      <c r="C2124" s="77"/>
      <c r="M2124" s="80"/>
      <c r="T2124" s="4"/>
      <c r="V2124" s="4"/>
      <c r="W2124" s="4"/>
      <c r="X2124" s="4"/>
      <c r="AB2124" s="4"/>
      <c r="AL2124" s="81"/>
      <c r="AM2124" s="81"/>
    </row>
    <row r="2125" spans="1:39">
      <c r="A2125" s="76"/>
      <c r="C2125" s="77"/>
      <c r="M2125" s="80"/>
      <c r="T2125" s="4"/>
      <c r="V2125" s="4"/>
      <c r="W2125" s="4"/>
      <c r="X2125" s="4"/>
      <c r="AB2125" s="4"/>
      <c r="AL2125" s="81"/>
      <c r="AM2125" s="81"/>
    </row>
    <row r="2126" spans="1:39">
      <c r="A2126" s="76"/>
      <c r="C2126" s="77"/>
      <c r="M2126" s="80"/>
      <c r="T2126" s="4"/>
      <c r="V2126" s="4"/>
      <c r="W2126" s="4"/>
      <c r="X2126" s="4"/>
      <c r="AB2126" s="4"/>
      <c r="AL2126" s="81"/>
      <c r="AM2126" s="81"/>
    </row>
    <row r="2127" spans="1:39">
      <c r="A2127" s="76"/>
      <c r="C2127" s="77"/>
      <c r="M2127" s="80"/>
      <c r="T2127" s="4"/>
      <c r="V2127" s="4"/>
      <c r="W2127" s="4"/>
      <c r="X2127" s="4"/>
      <c r="AB2127" s="4"/>
      <c r="AL2127" s="81"/>
      <c r="AM2127" s="81"/>
    </row>
    <row r="2128" spans="1:39">
      <c r="A2128" s="76"/>
      <c r="C2128" s="77"/>
      <c r="M2128" s="80"/>
      <c r="T2128" s="4"/>
      <c r="V2128" s="4"/>
      <c r="W2128" s="4"/>
      <c r="X2128" s="4"/>
      <c r="AB2128" s="4"/>
      <c r="AL2128" s="81"/>
      <c r="AM2128" s="81"/>
    </row>
    <row r="2129" spans="1:39">
      <c r="A2129" s="76"/>
      <c r="C2129" s="77"/>
      <c r="M2129" s="80"/>
      <c r="T2129" s="4"/>
      <c r="V2129" s="4"/>
      <c r="W2129" s="4"/>
      <c r="X2129" s="4"/>
      <c r="AB2129" s="4"/>
      <c r="AL2129" s="81"/>
      <c r="AM2129" s="81"/>
    </row>
    <row r="2130" spans="1:39">
      <c r="A2130" s="76"/>
      <c r="C2130" s="77"/>
      <c r="M2130" s="80"/>
      <c r="T2130" s="4"/>
      <c r="V2130" s="4"/>
      <c r="W2130" s="4"/>
      <c r="X2130" s="4"/>
      <c r="AB2130" s="4"/>
      <c r="AL2130" s="81"/>
      <c r="AM2130" s="81"/>
    </row>
    <row r="2131" spans="1:39">
      <c r="A2131" s="76"/>
      <c r="C2131" s="77"/>
      <c r="M2131" s="80"/>
      <c r="T2131" s="4"/>
      <c r="V2131" s="4"/>
      <c r="W2131" s="4"/>
      <c r="X2131" s="4"/>
      <c r="AB2131" s="4"/>
      <c r="AL2131" s="81"/>
      <c r="AM2131" s="81"/>
    </row>
    <row r="2132" spans="1:39">
      <c r="A2132" s="76"/>
      <c r="C2132" s="77"/>
      <c r="M2132" s="80"/>
      <c r="T2132" s="4"/>
      <c r="V2132" s="4"/>
      <c r="W2132" s="4"/>
      <c r="X2132" s="4"/>
      <c r="AB2132" s="4"/>
      <c r="AL2132" s="81"/>
      <c r="AM2132" s="81"/>
    </row>
    <row r="2133" spans="1:39">
      <c r="A2133" s="76"/>
      <c r="C2133" s="77"/>
      <c r="M2133" s="80"/>
      <c r="T2133" s="4"/>
      <c r="V2133" s="4"/>
      <c r="W2133" s="4"/>
      <c r="X2133" s="4"/>
      <c r="AB2133" s="4"/>
      <c r="AL2133" s="81"/>
      <c r="AM2133" s="81"/>
    </row>
    <row r="2134" spans="1:39">
      <c r="A2134" s="76"/>
      <c r="C2134" s="77"/>
      <c r="M2134" s="80"/>
      <c r="T2134" s="4"/>
      <c r="V2134" s="4"/>
      <c r="W2134" s="4"/>
      <c r="X2134" s="4"/>
      <c r="AB2134" s="4"/>
      <c r="AL2134" s="81"/>
      <c r="AM2134" s="81"/>
    </row>
    <row r="2135" spans="1:39">
      <c r="A2135" s="76"/>
      <c r="C2135" s="77"/>
      <c r="M2135" s="80"/>
      <c r="T2135" s="4"/>
      <c r="V2135" s="4"/>
      <c r="W2135" s="4"/>
      <c r="X2135" s="4"/>
      <c r="AB2135" s="4"/>
      <c r="AL2135" s="81"/>
      <c r="AM2135" s="81"/>
    </row>
    <row r="2136" spans="1:39">
      <c r="A2136" s="76"/>
      <c r="C2136" s="77"/>
      <c r="M2136" s="80"/>
      <c r="T2136" s="4"/>
      <c r="V2136" s="4"/>
      <c r="W2136" s="4"/>
      <c r="X2136" s="4"/>
      <c r="AB2136" s="4"/>
      <c r="AL2136" s="81"/>
      <c r="AM2136" s="81"/>
    </row>
    <row r="2137" spans="1:39">
      <c r="A2137" s="76"/>
      <c r="C2137" s="77"/>
      <c r="M2137" s="80"/>
      <c r="T2137" s="4"/>
      <c r="V2137" s="4"/>
      <c r="W2137" s="4"/>
      <c r="X2137" s="4"/>
      <c r="AB2137" s="4"/>
      <c r="AL2137" s="81"/>
      <c r="AM2137" s="81"/>
    </row>
    <row r="2138" spans="1:39">
      <c r="A2138" s="76"/>
      <c r="C2138" s="77"/>
      <c r="M2138" s="80"/>
      <c r="T2138" s="4"/>
      <c r="V2138" s="4"/>
      <c r="W2138" s="4"/>
      <c r="X2138" s="4"/>
      <c r="AB2138" s="4"/>
      <c r="AL2138" s="81"/>
      <c r="AM2138" s="81"/>
    </row>
    <row r="2139" spans="1:39">
      <c r="A2139" s="76"/>
      <c r="C2139" s="77"/>
      <c r="M2139" s="80"/>
      <c r="T2139" s="4"/>
      <c r="V2139" s="4"/>
      <c r="W2139" s="4"/>
      <c r="X2139" s="4"/>
      <c r="AB2139" s="4"/>
      <c r="AL2139" s="81"/>
      <c r="AM2139" s="81"/>
    </row>
    <row r="2140" spans="1:39">
      <c r="A2140" s="76"/>
      <c r="C2140" s="77"/>
      <c r="M2140" s="80"/>
      <c r="T2140" s="4"/>
      <c r="V2140" s="4"/>
      <c r="W2140" s="4"/>
      <c r="X2140" s="4"/>
      <c r="AB2140" s="4"/>
      <c r="AL2140" s="81"/>
      <c r="AM2140" s="81"/>
    </row>
    <row r="2141" spans="1:39">
      <c r="A2141" s="76"/>
      <c r="C2141" s="77"/>
      <c r="M2141" s="80"/>
      <c r="T2141" s="4"/>
      <c r="V2141" s="4"/>
      <c r="W2141" s="4"/>
      <c r="X2141" s="4"/>
      <c r="AB2141" s="4"/>
      <c r="AL2141" s="81"/>
      <c r="AM2141" s="81"/>
    </row>
    <row r="2142" spans="1:39">
      <c r="A2142" s="76"/>
      <c r="C2142" s="77"/>
      <c r="M2142" s="80"/>
      <c r="T2142" s="4"/>
      <c r="V2142" s="4"/>
      <c r="W2142" s="4"/>
      <c r="X2142" s="4"/>
      <c r="AB2142" s="4"/>
      <c r="AL2142" s="81"/>
      <c r="AM2142" s="81"/>
    </row>
    <row r="2143" spans="1:39">
      <c r="A2143" s="76"/>
      <c r="C2143" s="77"/>
      <c r="M2143" s="80"/>
      <c r="T2143" s="4"/>
      <c r="V2143" s="4"/>
      <c r="W2143" s="4"/>
      <c r="X2143" s="4"/>
      <c r="AB2143" s="4"/>
      <c r="AL2143" s="81"/>
      <c r="AM2143" s="81"/>
    </row>
    <row r="2144" spans="1:39">
      <c r="A2144" s="76"/>
      <c r="C2144" s="77"/>
      <c r="M2144" s="80"/>
      <c r="T2144" s="4"/>
      <c r="V2144" s="4"/>
      <c r="W2144" s="4"/>
      <c r="X2144" s="4"/>
      <c r="AB2144" s="4"/>
      <c r="AL2144" s="81"/>
      <c r="AM2144" s="81"/>
    </row>
    <row r="2145" spans="1:39">
      <c r="A2145" s="76"/>
      <c r="C2145" s="77"/>
      <c r="M2145" s="80"/>
      <c r="T2145" s="4"/>
      <c r="V2145" s="4"/>
      <c r="W2145" s="4"/>
      <c r="X2145" s="4"/>
      <c r="AB2145" s="4"/>
      <c r="AL2145" s="81"/>
      <c r="AM2145" s="81"/>
    </row>
    <row r="2146" spans="1:39">
      <c r="A2146" s="76"/>
      <c r="C2146" s="77"/>
      <c r="M2146" s="80"/>
      <c r="T2146" s="4"/>
      <c r="V2146" s="4"/>
      <c r="W2146" s="4"/>
      <c r="X2146" s="4"/>
      <c r="AB2146" s="4"/>
      <c r="AL2146" s="81"/>
      <c r="AM2146" s="81"/>
    </row>
    <row r="2147" spans="1:39">
      <c r="A2147" s="76"/>
      <c r="C2147" s="77"/>
      <c r="M2147" s="80"/>
      <c r="T2147" s="4"/>
      <c r="V2147" s="4"/>
      <c r="W2147" s="4"/>
      <c r="X2147" s="4"/>
      <c r="AB2147" s="4"/>
      <c r="AL2147" s="81"/>
      <c r="AM2147" s="81"/>
    </row>
    <row r="2148" spans="1:39">
      <c r="A2148" s="76"/>
      <c r="C2148" s="77"/>
      <c r="M2148" s="80"/>
      <c r="T2148" s="4"/>
      <c r="V2148" s="4"/>
      <c r="W2148" s="4"/>
      <c r="X2148" s="4"/>
      <c r="AB2148" s="4"/>
      <c r="AL2148" s="81"/>
      <c r="AM2148" s="81"/>
    </row>
    <row r="2149" spans="1:39">
      <c r="A2149" s="76"/>
      <c r="C2149" s="77"/>
      <c r="M2149" s="80"/>
      <c r="T2149" s="4"/>
      <c r="V2149" s="4"/>
      <c r="W2149" s="4"/>
      <c r="X2149" s="4"/>
      <c r="AB2149" s="4"/>
      <c r="AL2149" s="81"/>
      <c r="AM2149" s="81"/>
    </row>
    <row r="2150" spans="1:39">
      <c r="A2150" s="76"/>
      <c r="C2150" s="77"/>
      <c r="M2150" s="80"/>
      <c r="T2150" s="4"/>
      <c r="V2150" s="4"/>
      <c r="W2150" s="4"/>
      <c r="X2150" s="4"/>
      <c r="AB2150" s="4"/>
      <c r="AL2150" s="81"/>
      <c r="AM2150" s="81"/>
    </row>
    <row r="2151" spans="1:39">
      <c r="A2151" s="76"/>
      <c r="C2151" s="77"/>
      <c r="M2151" s="80"/>
      <c r="T2151" s="4"/>
      <c r="V2151" s="4"/>
      <c r="W2151" s="4"/>
      <c r="X2151" s="4"/>
      <c r="AB2151" s="4"/>
      <c r="AL2151" s="81"/>
      <c r="AM2151" s="81"/>
    </row>
    <row r="2152" spans="1:39">
      <c r="A2152" s="76"/>
      <c r="C2152" s="77"/>
      <c r="M2152" s="80"/>
      <c r="T2152" s="4"/>
      <c r="V2152" s="4"/>
      <c r="W2152" s="4"/>
      <c r="X2152" s="4"/>
      <c r="AB2152" s="4"/>
      <c r="AL2152" s="81"/>
      <c r="AM2152" s="81"/>
    </row>
    <row r="2153" spans="1:39">
      <c r="A2153" s="76"/>
      <c r="C2153" s="77"/>
      <c r="M2153" s="80"/>
      <c r="T2153" s="4"/>
      <c r="V2153" s="4"/>
      <c r="W2153" s="4"/>
      <c r="X2153" s="4"/>
      <c r="AB2153" s="4"/>
      <c r="AL2153" s="81"/>
      <c r="AM2153" s="81"/>
    </row>
    <row r="2154" spans="1:39">
      <c r="A2154" s="76"/>
      <c r="C2154" s="77"/>
      <c r="M2154" s="80"/>
      <c r="T2154" s="4"/>
      <c r="V2154" s="4"/>
      <c r="W2154" s="4"/>
      <c r="X2154" s="4"/>
      <c r="AB2154" s="4"/>
      <c r="AL2154" s="81"/>
      <c r="AM2154" s="81"/>
    </row>
    <row r="2155" spans="1:39">
      <c r="A2155" s="76"/>
      <c r="C2155" s="77"/>
      <c r="M2155" s="80"/>
      <c r="T2155" s="4"/>
      <c r="V2155" s="4"/>
      <c r="W2155" s="4"/>
      <c r="X2155" s="4"/>
      <c r="AB2155" s="4"/>
      <c r="AL2155" s="81"/>
      <c r="AM2155" s="81"/>
    </row>
    <row r="2156" spans="1:39">
      <c r="A2156" s="76"/>
      <c r="C2156" s="77"/>
      <c r="M2156" s="80"/>
      <c r="T2156" s="4"/>
      <c r="V2156" s="4"/>
      <c r="W2156" s="4"/>
      <c r="X2156" s="4"/>
      <c r="AB2156" s="4"/>
      <c r="AL2156" s="81"/>
      <c r="AM2156" s="81"/>
    </row>
    <row r="2157" spans="1:39">
      <c r="A2157" s="76"/>
      <c r="C2157" s="77"/>
      <c r="M2157" s="80"/>
      <c r="T2157" s="4"/>
      <c r="V2157" s="4"/>
      <c r="W2157" s="4"/>
      <c r="X2157" s="4"/>
      <c r="AB2157" s="4"/>
      <c r="AL2157" s="81"/>
      <c r="AM2157" s="81"/>
    </row>
    <row r="2158" spans="1:39">
      <c r="A2158" s="76"/>
      <c r="C2158" s="77"/>
      <c r="M2158" s="80"/>
      <c r="T2158" s="4"/>
      <c r="V2158" s="4"/>
      <c r="W2158" s="4"/>
      <c r="X2158" s="4"/>
      <c r="AB2158" s="4"/>
      <c r="AL2158" s="81"/>
      <c r="AM2158" s="81"/>
    </row>
    <row r="2159" spans="1:39">
      <c r="A2159" s="76"/>
      <c r="C2159" s="77"/>
      <c r="M2159" s="80"/>
      <c r="T2159" s="4"/>
      <c r="V2159" s="4"/>
      <c r="W2159" s="4"/>
      <c r="X2159" s="4"/>
      <c r="AB2159" s="4"/>
      <c r="AL2159" s="81"/>
      <c r="AM2159" s="81"/>
    </row>
    <row r="2160" spans="1:39">
      <c r="A2160" s="76"/>
      <c r="C2160" s="77"/>
      <c r="M2160" s="80"/>
      <c r="T2160" s="4"/>
      <c r="V2160" s="4"/>
      <c r="W2160" s="4"/>
      <c r="X2160" s="4"/>
      <c r="AB2160" s="4"/>
      <c r="AL2160" s="81"/>
      <c r="AM2160" s="81"/>
    </row>
    <row r="2161" spans="1:39">
      <c r="A2161" s="76"/>
      <c r="C2161" s="77"/>
      <c r="M2161" s="80"/>
      <c r="T2161" s="4"/>
      <c r="V2161" s="4"/>
      <c r="W2161" s="4"/>
      <c r="X2161" s="4"/>
      <c r="AB2161" s="4"/>
      <c r="AL2161" s="81"/>
      <c r="AM2161" s="81"/>
    </row>
    <row r="2162" spans="1:39">
      <c r="A2162" s="76"/>
      <c r="C2162" s="77"/>
      <c r="M2162" s="80"/>
      <c r="T2162" s="4"/>
      <c r="V2162" s="4"/>
      <c r="W2162" s="4"/>
      <c r="X2162" s="4"/>
      <c r="AB2162" s="4"/>
      <c r="AL2162" s="81"/>
      <c r="AM2162" s="81"/>
    </row>
    <row r="2163" spans="1:39">
      <c r="A2163" s="76"/>
      <c r="C2163" s="77"/>
      <c r="M2163" s="80"/>
      <c r="T2163" s="4"/>
      <c r="V2163" s="4"/>
      <c r="W2163" s="4"/>
      <c r="X2163" s="4"/>
      <c r="AB2163" s="4"/>
      <c r="AL2163" s="81"/>
      <c r="AM2163" s="81"/>
    </row>
    <row r="2164" spans="1:39">
      <c r="A2164" s="76"/>
      <c r="C2164" s="77"/>
      <c r="M2164" s="80"/>
      <c r="T2164" s="4"/>
      <c r="V2164" s="4"/>
      <c r="W2164" s="4"/>
      <c r="X2164" s="4"/>
      <c r="AB2164" s="4"/>
      <c r="AL2164" s="81"/>
      <c r="AM2164" s="81"/>
    </row>
    <row r="2165" spans="1:39">
      <c r="A2165" s="76"/>
      <c r="C2165" s="77"/>
      <c r="M2165" s="80"/>
      <c r="T2165" s="4"/>
      <c r="V2165" s="4"/>
      <c r="W2165" s="4"/>
      <c r="X2165" s="4"/>
      <c r="AB2165" s="4"/>
      <c r="AL2165" s="81"/>
      <c r="AM2165" s="81"/>
    </row>
    <row r="2166" spans="1:39">
      <c r="A2166" s="76"/>
      <c r="C2166" s="77"/>
      <c r="M2166" s="80"/>
      <c r="T2166" s="4"/>
      <c r="V2166" s="4"/>
      <c r="W2166" s="4"/>
      <c r="X2166" s="4"/>
      <c r="AB2166" s="4"/>
      <c r="AL2166" s="81"/>
      <c r="AM2166" s="81"/>
    </row>
    <row r="2167" spans="1:39">
      <c r="A2167" s="76"/>
      <c r="C2167" s="77"/>
      <c r="M2167" s="80"/>
      <c r="T2167" s="4"/>
      <c r="V2167" s="4"/>
      <c r="W2167" s="4"/>
      <c r="X2167" s="4"/>
      <c r="AB2167" s="4"/>
      <c r="AL2167" s="81"/>
      <c r="AM2167" s="81"/>
    </row>
    <row r="2168" spans="1:39">
      <c r="A2168" s="76"/>
      <c r="C2168" s="77"/>
      <c r="M2168" s="80"/>
      <c r="T2168" s="4"/>
      <c r="V2168" s="4"/>
      <c r="W2168" s="4"/>
      <c r="X2168" s="4"/>
      <c r="AB2168" s="4"/>
      <c r="AL2168" s="81"/>
      <c r="AM2168" s="81"/>
    </row>
    <row r="2169" spans="1:39">
      <c r="A2169" s="76"/>
      <c r="C2169" s="77"/>
      <c r="M2169" s="80"/>
      <c r="T2169" s="4"/>
      <c r="V2169" s="4"/>
      <c r="W2169" s="4"/>
      <c r="X2169" s="4"/>
      <c r="AB2169" s="4"/>
      <c r="AL2169" s="81"/>
      <c r="AM2169" s="81"/>
    </row>
    <row r="2170" spans="1:39">
      <c r="A2170" s="76"/>
      <c r="C2170" s="77"/>
      <c r="M2170" s="80"/>
      <c r="T2170" s="4"/>
      <c r="V2170" s="4"/>
      <c r="W2170" s="4"/>
      <c r="X2170" s="4"/>
      <c r="AB2170" s="4"/>
      <c r="AL2170" s="81"/>
      <c r="AM2170" s="81"/>
    </row>
    <row r="2171" spans="1:39">
      <c r="A2171" s="76"/>
      <c r="C2171" s="77"/>
      <c r="M2171" s="80"/>
      <c r="T2171" s="4"/>
      <c r="V2171" s="4"/>
      <c r="W2171" s="4"/>
      <c r="X2171" s="4"/>
      <c r="AB2171" s="4"/>
      <c r="AL2171" s="81"/>
      <c r="AM2171" s="81"/>
    </row>
    <row r="2172" spans="1:39">
      <c r="A2172" s="76"/>
      <c r="C2172" s="77"/>
      <c r="M2172" s="80"/>
      <c r="T2172" s="4"/>
      <c r="V2172" s="4"/>
      <c r="W2172" s="4"/>
      <c r="X2172" s="4"/>
      <c r="AB2172" s="4"/>
      <c r="AL2172" s="81"/>
      <c r="AM2172" s="81"/>
    </row>
    <row r="2173" spans="1:39">
      <c r="A2173" s="76"/>
      <c r="C2173" s="77"/>
      <c r="M2173" s="80"/>
      <c r="T2173" s="4"/>
      <c r="V2173" s="4"/>
      <c r="W2173" s="4"/>
      <c r="X2173" s="4"/>
      <c r="AB2173" s="4"/>
      <c r="AL2173" s="81"/>
      <c r="AM2173" s="81"/>
    </row>
    <row r="2174" spans="1:39">
      <c r="A2174" s="76"/>
      <c r="C2174" s="77"/>
      <c r="M2174" s="80"/>
      <c r="T2174" s="4"/>
      <c r="V2174" s="4"/>
      <c r="W2174" s="4"/>
      <c r="X2174" s="4"/>
      <c r="AB2174" s="4"/>
      <c r="AL2174" s="81"/>
      <c r="AM2174" s="81"/>
    </row>
    <row r="2175" spans="1:39">
      <c r="A2175" s="76"/>
      <c r="C2175" s="77"/>
      <c r="M2175" s="80"/>
      <c r="T2175" s="4"/>
      <c r="V2175" s="4"/>
      <c r="W2175" s="4"/>
      <c r="X2175" s="4"/>
      <c r="AB2175" s="4"/>
      <c r="AL2175" s="81"/>
      <c r="AM2175" s="81"/>
    </row>
    <row r="2176" spans="1:39">
      <c r="A2176" s="76"/>
      <c r="C2176" s="77"/>
      <c r="M2176" s="80"/>
      <c r="T2176" s="4"/>
      <c r="V2176" s="4"/>
      <c r="W2176" s="4"/>
      <c r="X2176" s="4"/>
      <c r="AB2176" s="4"/>
      <c r="AL2176" s="81"/>
      <c r="AM2176" s="81"/>
    </row>
    <row r="2177" spans="1:39">
      <c r="A2177" s="76"/>
      <c r="C2177" s="77"/>
      <c r="M2177" s="80"/>
      <c r="T2177" s="4"/>
      <c r="V2177" s="4"/>
      <c r="W2177" s="4"/>
      <c r="X2177" s="4"/>
      <c r="AB2177" s="4"/>
      <c r="AL2177" s="81"/>
      <c r="AM2177" s="81"/>
    </row>
    <row r="2178" spans="1:39">
      <c r="A2178" s="76"/>
      <c r="C2178" s="77"/>
      <c r="M2178" s="80"/>
      <c r="T2178" s="4"/>
      <c r="V2178" s="4"/>
      <c r="W2178" s="4"/>
      <c r="X2178" s="4"/>
      <c r="AB2178" s="4"/>
      <c r="AL2178" s="81"/>
      <c r="AM2178" s="81"/>
    </row>
    <row r="2179" spans="1:39">
      <c r="A2179" s="76"/>
      <c r="C2179" s="77"/>
      <c r="M2179" s="80"/>
      <c r="T2179" s="4"/>
      <c r="V2179" s="4"/>
      <c r="W2179" s="4"/>
      <c r="X2179" s="4"/>
      <c r="AB2179" s="4"/>
      <c r="AL2179" s="81"/>
      <c r="AM2179" s="81"/>
    </row>
    <row r="2180" spans="1:39">
      <c r="A2180" s="76"/>
      <c r="C2180" s="77"/>
      <c r="M2180" s="80"/>
      <c r="T2180" s="4"/>
      <c r="V2180" s="4"/>
      <c r="W2180" s="4"/>
      <c r="X2180" s="4"/>
      <c r="AB2180" s="4"/>
      <c r="AL2180" s="81"/>
      <c r="AM2180" s="81"/>
    </row>
    <row r="2181" spans="1:39">
      <c r="A2181" s="76"/>
      <c r="C2181" s="77"/>
      <c r="M2181" s="80"/>
      <c r="T2181" s="4"/>
      <c r="V2181" s="4"/>
      <c r="W2181" s="4"/>
      <c r="X2181" s="4"/>
      <c r="AB2181" s="4"/>
      <c r="AL2181" s="81"/>
      <c r="AM2181" s="81"/>
    </row>
    <row r="2182" spans="1:39">
      <c r="A2182" s="76"/>
      <c r="C2182" s="77"/>
      <c r="M2182" s="80"/>
      <c r="T2182" s="4"/>
      <c r="V2182" s="4"/>
      <c r="W2182" s="4"/>
      <c r="X2182" s="4"/>
      <c r="AB2182" s="4"/>
      <c r="AL2182" s="81"/>
      <c r="AM2182" s="81"/>
    </row>
    <row r="2183" spans="1:39">
      <c r="A2183" s="76"/>
      <c r="C2183" s="77"/>
      <c r="M2183" s="80"/>
      <c r="T2183" s="4"/>
      <c r="V2183" s="4"/>
      <c r="W2183" s="4"/>
      <c r="X2183" s="4"/>
      <c r="AB2183" s="4"/>
      <c r="AL2183" s="81"/>
      <c r="AM2183" s="81"/>
    </row>
    <row r="2184" spans="1:39">
      <c r="A2184" s="76"/>
      <c r="C2184" s="77"/>
      <c r="M2184" s="80"/>
      <c r="T2184" s="4"/>
      <c r="V2184" s="4"/>
      <c r="W2184" s="4"/>
      <c r="X2184" s="4"/>
      <c r="AB2184" s="4"/>
      <c r="AL2184" s="81"/>
      <c r="AM2184" s="81"/>
    </row>
    <row r="2185" spans="1:39">
      <c r="A2185" s="76"/>
      <c r="C2185" s="77"/>
      <c r="M2185" s="80"/>
      <c r="T2185" s="4"/>
      <c r="V2185" s="4"/>
      <c r="W2185" s="4"/>
      <c r="X2185" s="4"/>
      <c r="AB2185" s="4"/>
      <c r="AL2185" s="81"/>
      <c r="AM2185" s="81"/>
    </row>
    <row r="2186" spans="1:39">
      <c r="A2186" s="76"/>
      <c r="C2186" s="77"/>
      <c r="M2186" s="80"/>
      <c r="T2186" s="4"/>
      <c r="V2186" s="4"/>
      <c r="W2186" s="4"/>
      <c r="X2186" s="4"/>
      <c r="AB2186" s="4"/>
      <c r="AL2186" s="81"/>
      <c r="AM2186" s="81"/>
    </row>
    <row r="2187" spans="1:39">
      <c r="A2187" s="76"/>
      <c r="C2187" s="77"/>
      <c r="M2187" s="80"/>
      <c r="T2187" s="4"/>
      <c r="V2187" s="4"/>
      <c r="W2187" s="4"/>
      <c r="X2187" s="4"/>
      <c r="AB2187" s="4"/>
      <c r="AL2187" s="81"/>
      <c r="AM2187" s="81"/>
    </row>
    <row r="2188" spans="1:39">
      <c r="A2188" s="76"/>
      <c r="C2188" s="77"/>
      <c r="M2188" s="80"/>
      <c r="T2188" s="4"/>
      <c r="V2188" s="4"/>
      <c r="W2188" s="4"/>
      <c r="X2188" s="4"/>
      <c r="AB2188" s="4"/>
      <c r="AL2188" s="81"/>
      <c r="AM2188" s="81"/>
    </row>
    <row r="2189" spans="1:39">
      <c r="A2189" s="76"/>
      <c r="C2189" s="77"/>
      <c r="M2189" s="80"/>
      <c r="T2189" s="4"/>
      <c r="V2189" s="4"/>
      <c r="W2189" s="4"/>
      <c r="X2189" s="4"/>
      <c r="AB2189" s="4"/>
      <c r="AL2189" s="81"/>
      <c r="AM2189" s="81"/>
    </row>
    <row r="2190" spans="1:39">
      <c r="A2190" s="76"/>
      <c r="C2190" s="77"/>
      <c r="M2190" s="80"/>
      <c r="T2190" s="4"/>
      <c r="V2190" s="4"/>
      <c r="W2190" s="4"/>
      <c r="X2190" s="4"/>
      <c r="AB2190" s="4"/>
      <c r="AL2190" s="81"/>
      <c r="AM2190" s="81"/>
    </row>
    <row r="2191" spans="1:39">
      <c r="A2191" s="76"/>
      <c r="C2191" s="77"/>
      <c r="M2191" s="80"/>
      <c r="T2191" s="4"/>
      <c r="V2191" s="4"/>
      <c r="W2191" s="4"/>
      <c r="X2191" s="4"/>
      <c r="AB2191" s="4"/>
      <c r="AL2191" s="81"/>
      <c r="AM2191" s="81"/>
    </row>
    <row r="2192" spans="1:39">
      <c r="A2192" s="76"/>
      <c r="C2192" s="77"/>
      <c r="M2192" s="80"/>
      <c r="T2192" s="4"/>
      <c r="V2192" s="4"/>
      <c r="W2192" s="4"/>
      <c r="X2192" s="4"/>
      <c r="AB2192" s="4"/>
      <c r="AL2192" s="81"/>
      <c r="AM2192" s="81"/>
    </row>
    <row r="2193" spans="1:39">
      <c r="A2193" s="76"/>
      <c r="C2193" s="77"/>
      <c r="M2193" s="80"/>
      <c r="T2193" s="4"/>
      <c r="V2193" s="4"/>
      <c r="W2193" s="4"/>
      <c r="X2193" s="4"/>
      <c r="AB2193" s="4"/>
      <c r="AL2193" s="81"/>
      <c r="AM2193" s="81"/>
    </row>
    <row r="2194" spans="1:39">
      <c r="A2194" s="76"/>
      <c r="C2194" s="77"/>
      <c r="M2194" s="80"/>
      <c r="T2194" s="4"/>
      <c r="V2194" s="4"/>
      <c r="W2194" s="4"/>
      <c r="X2194" s="4"/>
      <c r="AB2194" s="4"/>
      <c r="AL2194" s="81"/>
      <c r="AM2194" s="81"/>
    </row>
    <row r="2195" spans="1:39">
      <c r="A2195" s="76"/>
      <c r="C2195" s="77"/>
      <c r="M2195" s="80"/>
      <c r="T2195" s="4"/>
      <c r="V2195" s="4"/>
      <c r="W2195" s="4"/>
      <c r="X2195" s="4"/>
      <c r="AB2195" s="4"/>
      <c r="AL2195" s="81"/>
      <c r="AM2195" s="81"/>
    </row>
    <row r="2196" spans="1:39">
      <c r="A2196" s="76"/>
      <c r="C2196" s="77"/>
      <c r="M2196" s="80"/>
      <c r="T2196" s="4"/>
      <c r="V2196" s="4"/>
      <c r="W2196" s="4"/>
      <c r="X2196" s="4"/>
      <c r="AB2196" s="4"/>
      <c r="AL2196" s="81"/>
      <c r="AM2196" s="81"/>
    </row>
    <row r="2197" spans="1:39">
      <c r="A2197" s="76"/>
      <c r="C2197" s="77"/>
      <c r="M2197" s="80"/>
      <c r="T2197" s="4"/>
      <c r="V2197" s="4"/>
      <c r="W2197" s="4"/>
      <c r="X2197" s="4"/>
      <c r="AB2197" s="4"/>
      <c r="AL2197" s="81"/>
      <c r="AM2197" s="81"/>
    </row>
    <row r="2198" spans="1:39">
      <c r="A2198" s="76"/>
      <c r="C2198" s="77"/>
      <c r="M2198" s="80"/>
      <c r="T2198" s="4"/>
      <c r="V2198" s="4"/>
      <c r="W2198" s="4"/>
      <c r="X2198" s="4"/>
      <c r="AB2198" s="4"/>
      <c r="AL2198" s="81"/>
      <c r="AM2198" s="81"/>
    </row>
    <row r="2199" spans="1:39">
      <c r="A2199" s="76"/>
      <c r="C2199" s="77"/>
      <c r="M2199" s="80"/>
      <c r="T2199" s="4"/>
      <c r="V2199" s="4"/>
      <c r="W2199" s="4"/>
      <c r="X2199" s="4"/>
      <c r="AB2199" s="4"/>
      <c r="AL2199" s="81"/>
      <c r="AM2199" s="81"/>
    </row>
    <row r="2200" spans="1:39">
      <c r="A2200" s="76"/>
      <c r="C2200" s="77"/>
      <c r="M2200" s="80"/>
      <c r="T2200" s="4"/>
      <c r="V2200" s="4"/>
      <c r="W2200" s="4"/>
      <c r="X2200" s="4"/>
      <c r="AB2200" s="4"/>
      <c r="AL2200" s="81"/>
      <c r="AM2200" s="81"/>
    </row>
    <row r="2201" spans="1:39">
      <c r="A2201" s="76"/>
      <c r="C2201" s="77"/>
      <c r="M2201" s="80"/>
      <c r="T2201" s="4"/>
      <c r="V2201" s="4"/>
      <c r="W2201" s="4"/>
      <c r="X2201" s="4"/>
      <c r="AB2201" s="4"/>
      <c r="AL2201" s="81"/>
      <c r="AM2201" s="81"/>
    </row>
    <row r="2202" spans="1:39">
      <c r="A2202" s="76"/>
      <c r="C2202" s="77"/>
      <c r="M2202" s="80"/>
      <c r="T2202" s="4"/>
      <c r="V2202" s="4"/>
      <c r="W2202" s="4"/>
      <c r="X2202" s="4"/>
      <c r="AB2202" s="4"/>
      <c r="AL2202" s="81"/>
      <c r="AM2202" s="81"/>
    </row>
    <row r="2203" spans="1:39">
      <c r="A2203" s="76"/>
      <c r="C2203" s="77"/>
      <c r="M2203" s="80"/>
      <c r="T2203" s="4"/>
      <c r="V2203" s="4"/>
      <c r="W2203" s="4"/>
      <c r="X2203" s="4"/>
      <c r="AB2203" s="4"/>
      <c r="AL2203" s="81"/>
      <c r="AM2203" s="81"/>
    </row>
    <row r="2204" spans="1:39">
      <c r="A2204" s="76"/>
      <c r="C2204" s="77"/>
      <c r="M2204" s="80"/>
      <c r="T2204" s="4"/>
      <c r="V2204" s="4"/>
      <c r="W2204" s="4"/>
      <c r="X2204" s="4"/>
      <c r="AB2204" s="4"/>
      <c r="AL2204" s="81"/>
      <c r="AM2204" s="81"/>
    </row>
    <row r="2205" spans="1:39">
      <c r="A2205" s="76"/>
      <c r="C2205" s="77"/>
      <c r="M2205" s="80"/>
      <c r="T2205" s="4"/>
      <c r="V2205" s="4"/>
      <c r="W2205" s="4"/>
      <c r="X2205" s="4"/>
      <c r="AB2205" s="4"/>
      <c r="AL2205" s="81"/>
      <c r="AM2205" s="81"/>
    </row>
    <row r="2206" spans="1:39">
      <c r="A2206" s="76"/>
      <c r="C2206" s="77"/>
      <c r="M2206" s="80"/>
      <c r="T2206" s="4"/>
      <c r="V2206" s="4"/>
      <c r="W2206" s="4"/>
      <c r="X2206" s="4"/>
      <c r="AB2206" s="4"/>
      <c r="AL2206" s="81"/>
      <c r="AM2206" s="81"/>
    </row>
    <row r="2207" spans="1:39">
      <c r="A2207" s="76"/>
      <c r="C2207" s="77"/>
      <c r="M2207" s="80"/>
      <c r="T2207" s="4"/>
      <c r="V2207" s="4"/>
      <c r="W2207" s="4"/>
      <c r="X2207" s="4"/>
      <c r="AB2207" s="4"/>
      <c r="AL2207" s="81"/>
      <c r="AM2207" s="81"/>
    </row>
    <row r="2208" spans="1:39">
      <c r="A2208" s="76"/>
      <c r="C2208" s="77"/>
      <c r="M2208" s="80"/>
      <c r="T2208" s="4"/>
      <c r="V2208" s="4"/>
      <c r="W2208" s="4"/>
      <c r="X2208" s="4"/>
      <c r="AB2208" s="4"/>
      <c r="AL2208" s="81"/>
      <c r="AM2208" s="81"/>
    </row>
    <row r="2209" spans="1:39">
      <c r="A2209" s="76"/>
      <c r="C2209" s="77"/>
      <c r="M2209" s="80"/>
      <c r="T2209" s="4"/>
      <c r="V2209" s="4"/>
      <c r="W2209" s="4"/>
      <c r="X2209" s="4"/>
      <c r="AB2209" s="4"/>
      <c r="AL2209" s="81"/>
      <c r="AM2209" s="81"/>
    </row>
    <row r="2210" spans="1:39">
      <c r="A2210" s="76"/>
      <c r="C2210" s="77"/>
      <c r="M2210" s="80"/>
      <c r="T2210" s="4"/>
      <c r="V2210" s="4"/>
      <c r="W2210" s="4"/>
      <c r="X2210" s="4"/>
      <c r="AB2210" s="4"/>
      <c r="AL2210" s="81"/>
      <c r="AM2210" s="81"/>
    </row>
    <row r="2211" spans="1:39">
      <c r="A2211" s="76"/>
      <c r="C2211" s="77"/>
      <c r="M2211" s="80"/>
      <c r="T2211" s="4"/>
      <c r="V2211" s="4"/>
      <c r="W2211" s="4"/>
      <c r="X2211" s="4"/>
      <c r="AB2211" s="4"/>
      <c r="AL2211" s="81"/>
      <c r="AM2211" s="81"/>
    </row>
    <row r="2212" spans="1:39">
      <c r="A2212" s="76"/>
      <c r="C2212" s="77"/>
      <c r="M2212" s="80"/>
      <c r="T2212" s="4"/>
      <c r="V2212" s="4"/>
      <c r="W2212" s="4"/>
      <c r="X2212" s="4"/>
      <c r="AB2212" s="4"/>
      <c r="AL2212" s="81"/>
      <c r="AM2212" s="81"/>
    </row>
    <row r="2213" spans="1:39">
      <c r="A2213" s="76"/>
      <c r="C2213" s="77"/>
      <c r="M2213" s="80"/>
      <c r="T2213" s="4"/>
      <c r="V2213" s="4"/>
      <c r="W2213" s="4"/>
      <c r="X2213" s="4"/>
      <c r="AB2213" s="4"/>
      <c r="AL2213" s="81"/>
      <c r="AM2213" s="81"/>
    </row>
    <row r="2214" spans="1:39">
      <c r="A2214" s="76"/>
      <c r="C2214" s="77"/>
      <c r="M2214" s="80"/>
      <c r="T2214" s="4"/>
      <c r="V2214" s="4"/>
      <c r="W2214" s="4"/>
      <c r="X2214" s="4"/>
      <c r="AB2214" s="4"/>
      <c r="AL2214" s="81"/>
      <c r="AM2214" s="81"/>
    </row>
    <row r="2215" spans="1:39">
      <c r="A2215" s="76"/>
      <c r="C2215" s="77"/>
      <c r="M2215" s="80"/>
      <c r="T2215" s="4"/>
      <c r="V2215" s="4"/>
      <c r="W2215" s="4"/>
      <c r="X2215" s="4"/>
      <c r="AB2215" s="4"/>
      <c r="AL2215" s="81"/>
      <c r="AM2215" s="81"/>
    </row>
    <row r="2216" spans="1:39">
      <c r="A2216" s="76"/>
      <c r="C2216" s="77"/>
      <c r="M2216" s="80"/>
      <c r="T2216" s="4"/>
      <c r="V2216" s="4"/>
      <c r="W2216" s="4"/>
      <c r="X2216" s="4"/>
      <c r="AB2216" s="4"/>
      <c r="AL2216" s="81"/>
      <c r="AM2216" s="81"/>
    </row>
    <row r="2217" spans="1:39">
      <c r="A2217" s="76"/>
      <c r="C2217" s="77"/>
      <c r="M2217" s="80"/>
      <c r="T2217" s="4"/>
      <c r="V2217" s="4"/>
      <c r="W2217" s="4"/>
      <c r="X2217" s="4"/>
      <c r="AB2217" s="4"/>
      <c r="AL2217" s="81"/>
      <c r="AM2217" s="81"/>
    </row>
    <row r="2218" spans="1:39">
      <c r="A2218" s="76"/>
      <c r="C2218" s="77"/>
      <c r="M2218" s="80"/>
      <c r="T2218" s="4"/>
      <c r="V2218" s="4"/>
      <c r="W2218" s="4"/>
      <c r="X2218" s="4"/>
      <c r="AB2218" s="4"/>
      <c r="AL2218" s="81"/>
      <c r="AM2218" s="81"/>
    </row>
    <row r="2219" spans="1:39">
      <c r="A2219" s="76"/>
      <c r="C2219" s="77"/>
      <c r="M2219" s="80"/>
      <c r="T2219" s="4"/>
      <c r="V2219" s="4"/>
      <c r="W2219" s="4"/>
      <c r="X2219" s="4"/>
      <c r="AB2219" s="4"/>
      <c r="AL2219" s="81"/>
      <c r="AM2219" s="81"/>
    </row>
    <row r="2220" spans="1:39">
      <c r="A2220" s="76"/>
      <c r="C2220" s="77"/>
      <c r="M2220" s="80"/>
      <c r="T2220" s="4"/>
      <c r="V2220" s="4"/>
      <c r="W2220" s="4"/>
      <c r="X2220" s="4"/>
      <c r="AB2220" s="4"/>
      <c r="AL2220" s="81"/>
      <c r="AM2220" s="81"/>
    </row>
    <row r="2221" spans="1:39">
      <c r="A2221" s="76"/>
      <c r="C2221" s="77"/>
      <c r="M2221" s="80"/>
      <c r="T2221" s="4"/>
      <c r="V2221" s="4"/>
      <c r="W2221" s="4"/>
      <c r="X2221" s="4"/>
      <c r="AB2221" s="4"/>
      <c r="AL2221" s="81"/>
      <c r="AM2221" s="81"/>
    </row>
    <row r="2222" spans="1:39">
      <c r="A2222" s="76"/>
      <c r="C2222" s="77"/>
      <c r="M2222" s="80"/>
      <c r="T2222" s="4"/>
      <c r="V2222" s="4"/>
      <c r="W2222" s="4"/>
      <c r="X2222" s="4"/>
      <c r="AB2222" s="4"/>
      <c r="AL2222" s="81"/>
      <c r="AM2222" s="81"/>
    </row>
    <row r="2223" spans="1:39">
      <c r="A2223" s="76"/>
      <c r="C2223" s="77"/>
      <c r="M2223" s="80"/>
      <c r="T2223" s="4"/>
      <c r="V2223" s="4"/>
      <c r="W2223" s="4"/>
      <c r="X2223" s="4"/>
      <c r="AB2223" s="4"/>
      <c r="AL2223" s="81"/>
      <c r="AM2223" s="81"/>
    </row>
    <row r="2224" spans="1:39">
      <c r="A2224" s="76"/>
      <c r="C2224" s="77"/>
      <c r="M2224" s="80"/>
      <c r="T2224" s="4"/>
      <c r="V2224" s="4"/>
      <c r="W2224" s="4"/>
      <c r="X2224" s="4"/>
      <c r="AB2224" s="4"/>
      <c r="AL2224" s="81"/>
      <c r="AM2224" s="81"/>
    </row>
    <row r="2225" spans="1:39">
      <c r="A2225" s="76"/>
      <c r="C2225" s="77"/>
      <c r="M2225" s="80"/>
      <c r="T2225" s="4"/>
      <c r="V2225" s="4"/>
      <c r="W2225" s="4"/>
      <c r="X2225" s="4"/>
      <c r="AB2225" s="4"/>
      <c r="AL2225" s="81"/>
      <c r="AM2225" s="81"/>
    </row>
    <row r="2226" spans="1:39">
      <c r="A2226" s="76"/>
      <c r="C2226" s="77"/>
      <c r="M2226" s="80"/>
      <c r="T2226" s="4"/>
      <c r="V2226" s="4"/>
      <c r="W2226" s="4"/>
      <c r="X2226" s="4"/>
      <c r="AB2226" s="4"/>
      <c r="AL2226" s="81"/>
      <c r="AM2226" s="81"/>
    </row>
    <row r="2227" spans="1:39">
      <c r="A2227" s="76"/>
      <c r="C2227" s="77"/>
      <c r="M2227" s="80"/>
      <c r="T2227" s="4"/>
      <c r="V2227" s="4"/>
      <c r="W2227" s="4"/>
      <c r="X2227" s="4"/>
      <c r="AB2227" s="4"/>
      <c r="AL2227" s="81"/>
      <c r="AM2227" s="81"/>
    </row>
    <row r="2228" spans="1:39">
      <c r="A2228" s="76"/>
      <c r="C2228" s="77"/>
      <c r="M2228" s="80"/>
      <c r="T2228" s="4"/>
      <c r="V2228" s="4"/>
      <c r="W2228" s="4"/>
      <c r="X2228" s="4"/>
      <c r="AB2228" s="4"/>
      <c r="AL2228" s="81"/>
      <c r="AM2228" s="81"/>
    </row>
    <row r="2229" spans="1:39">
      <c r="A2229" s="76"/>
      <c r="C2229" s="77"/>
      <c r="M2229" s="80"/>
      <c r="T2229" s="4"/>
      <c r="V2229" s="4"/>
      <c r="W2229" s="4"/>
      <c r="X2229" s="4"/>
      <c r="AB2229" s="4"/>
      <c r="AL2229" s="81"/>
      <c r="AM2229" s="81"/>
    </row>
    <row r="2230" spans="1:39">
      <c r="A2230" s="76"/>
      <c r="C2230" s="77"/>
      <c r="M2230" s="80"/>
      <c r="T2230" s="4"/>
      <c r="V2230" s="4"/>
      <c r="W2230" s="4"/>
      <c r="X2230" s="4"/>
      <c r="AB2230" s="4"/>
      <c r="AL2230" s="81"/>
      <c r="AM2230" s="81"/>
    </row>
    <row r="2231" spans="1:39">
      <c r="A2231" s="76"/>
      <c r="C2231" s="77"/>
      <c r="M2231" s="80"/>
      <c r="T2231" s="4"/>
      <c r="V2231" s="4"/>
      <c r="W2231" s="4"/>
      <c r="X2231" s="4"/>
      <c r="AB2231" s="4"/>
      <c r="AL2231" s="81"/>
      <c r="AM2231" s="81"/>
    </row>
    <row r="2232" spans="1:39">
      <c r="A2232" s="76"/>
      <c r="C2232" s="77"/>
      <c r="M2232" s="80"/>
      <c r="T2232" s="4"/>
      <c r="V2232" s="4"/>
      <c r="W2232" s="4"/>
      <c r="X2232" s="4"/>
      <c r="AB2232" s="4"/>
      <c r="AL2232" s="81"/>
      <c r="AM2232" s="81"/>
    </row>
    <row r="2233" spans="1:39">
      <c r="A2233" s="76"/>
      <c r="C2233" s="77"/>
      <c r="M2233" s="80"/>
      <c r="T2233" s="4"/>
      <c r="V2233" s="4"/>
      <c r="W2233" s="4"/>
      <c r="X2233" s="4"/>
      <c r="AB2233" s="4"/>
      <c r="AL2233" s="81"/>
      <c r="AM2233" s="81"/>
    </row>
    <row r="2234" spans="1:39">
      <c r="A2234" s="76"/>
      <c r="C2234" s="77"/>
      <c r="M2234" s="80"/>
      <c r="T2234" s="4"/>
      <c r="V2234" s="4"/>
      <c r="W2234" s="4"/>
      <c r="X2234" s="4"/>
      <c r="AB2234" s="4"/>
      <c r="AL2234" s="81"/>
      <c r="AM2234" s="81"/>
    </row>
    <row r="2235" spans="1:39">
      <c r="A2235" s="76"/>
      <c r="C2235" s="77"/>
      <c r="M2235" s="80"/>
      <c r="T2235" s="4"/>
      <c r="V2235" s="4"/>
      <c r="W2235" s="4"/>
      <c r="X2235" s="4"/>
      <c r="AB2235" s="4"/>
      <c r="AL2235" s="81"/>
      <c r="AM2235" s="81"/>
    </row>
    <row r="2236" spans="1:39">
      <c r="A2236" s="76"/>
      <c r="C2236" s="77"/>
      <c r="M2236" s="80"/>
      <c r="T2236" s="4"/>
      <c r="V2236" s="4"/>
      <c r="W2236" s="4"/>
      <c r="X2236" s="4"/>
      <c r="AB2236" s="4"/>
      <c r="AL2236" s="81"/>
      <c r="AM2236" s="81"/>
    </row>
    <row r="2237" spans="1:39">
      <c r="A2237" s="76"/>
      <c r="C2237" s="77"/>
      <c r="M2237" s="80"/>
      <c r="T2237" s="4"/>
      <c r="V2237" s="4"/>
      <c r="W2237" s="4"/>
      <c r="X2237" s="4"/>
      <c r="AB2237" s="4"/>
      <c r="AL2237" s="81"/>
      <c r="AM2237" s="81"/>
    </row>
    <row r="2238" spans="1:39">
      <c r="A2238" s="76"/>
      <c r="C2238" s="77"/>
      <c r="M2238" s="80"/>
      <c r="T2238" s="4"/>
      <c r="V2238" s="4"/>
      <c r="W2238" s="4"/>
      <c r="X2238" s="4"/>
      <c r="AB2238" s="4"/>
      <c r="AL2238" s="81"/>
      <c r="AM2238" s="81"/>
    </row>
    <row r="2239" spans="1:39">
      <c r="A2239" s="76"/>
      <c r="C2239" s="77"/>
      <c r="M2239" s="80"/>
      <c r="T2239" s="4"/>
      <c r="V2239" s="4"/>
      <c r="W2239" s="4"/>
      <c r="X2239" s="4"/>
      <c r="AB2239" s="4"/>
      <c r="AL2239" s="81"/>
      <c r="AM2239" s="81"/>
    </row>
    <row r="2240" spans="1:39">
      <c r="A2240" s="76"/>
      <c r="C2240" s="77"/>
      <c r="M2240" s="80"/>
      <c r="T2240" s="4"/>
      <c r="V2240" s="4"/>
      <c r="W2240" s="4"/>
      <c r="X2240" s="4"/>
      <c r="AB2240" s="4"/>
      <c r="AL2240" s="81"/>
      <c r="AM2240" s="81"/>
    </row>
    <row r="2241" spans="1:39">
      <c r="A2241" s="76"/>
      <c r="C2241" s="77"/>
      <c r="M2241" s="80"/>
      <c r="T2241" s="4"/>
      <c r="V2241" s="4"/>
      <c r="W2241" s="4"/>
      <c r="X2241" s="4"/>
      <c r="AB2241" s="4"/>
      <c r="AL2241" s="81"/>
      <c r="AM2241" s="81"/>
    </row>
    <row r="2242" spans="1:39">
      <c r="A2242" s="76"/>
      <c r="C2242" s="77"/>
      <c r="M2242" s="80"/>
      <c r="T2242" s="4"/>
      <c r="V2242" s="4"/>
      <c r="W2242" s="4"/>
      <c r="X2242" s="4"/>
      <c r="AB2242" s="4"/>
      <c r="AL2242" s="81"/>
      <c r="AM2242" s="81"/>
    </row>
    <row r="2243" spans="1:39">
      <c r="A2243" s="76"/>
      <c r="C2243" s="77"/>
      <c r="M2243" s="80"/>
      <c r="T2243" s="4"/>
      <c r="V2243" s="4"/>
      <c r="W2243" s="4"/>
      <c r="X2243" s="4"/>
      <c r="AB2243" s="4"/>
      <c r="AL2243" s="81"/>
      <c r="AM2243" s="81"/>
    </row>
    <row r="2244" spans="1:39">
      <c r="A2244" s="76"/>
      <c r="C2244" s="77"/>
      <c r="M2244" s="80"/>
      <c r="T2244" s="4"/>
      <c r="V2244" s="4"/>
      <c r="W2244" s="4"/>
      <c r="X2244" s="4"/>
      <c r="AB2244" s="4"/>
      <c r="AL2244" s="81"/>
      <c r="AM2244" s="81"/>
    </row>
    <row r="2245" spans="1:39">
      <c r="A2245" s="76"/>
      <c r="C2245" s="77"/>
      <c r="M2245" s="80"/>
      <c r="T2245" s="4"/>
      <c r="V2245" s="4"/>
      <c r="W2245" s="4"/>
      <c r="X2245" s="4"/>
      <c r="AB2245" s="4"/>
      <c r="AL2245" s="81"/>
      <c r="AM2245" s="81"/>
    </row>
    <row r="2246" spans="1:39">
      <c r="A2246" s="76"/>
      <c r="C2246" s="77"/>
      <c r="M2246" s="80"/>
      <c r="T2246" s="4"/>
      <c r="V2246" s="4"/>
      <c r="W2246" s="4"/>
      <c r="X2246" s="4"/>
      <c r="AB2246" s="4"/>
      <c r="AL2246" s="81"/>
      <c r="AM2246" s="81"/>
    </row>
    <row r="2247" spans="1:39">
      <c r="A2247" s="76"/>
      <c r="C2247" s="77"/>
      <c r="M2247" s="80"/>
      <c r="T2247" s="4"/>
      <c r="V2247" s="4"/>
      <c r="W2247" s="4"/>
      <c r="X2247" s="4"/>
      <c r="AB2247" s="4"/>
      <c r="AL2247" s="81"/>
      <c r="AM2247" s="81"/>
    </row>
    <row r="2248" spans="1:39">
      <c r="A2248" s="76"/>
      <c r="C2248" s="77"/>
      <c r="M2248" s="80"/>
      <c r="T2248" s="4"/>
      <c r="V2248" s="4"/>
      <c r="W2248" s="4"/>
      <c r="X2248" s="4"/>
      <c r="AB2248" s="4"/>
      <c r="AL2248" s="81"/>
      <c r="AM2248" s="81"/>
    </row>
    <row r="2249" spans="1:39">
      <c r="A2249" s="76"/>
      <c r="C2249" s="77"/>
      <c r="M2249" s="80"/>
      <c r="T2249" s="4"/>
      <c r="V2249" s="4"/>
      <c r="W2249" s="4"/>
      <c r="X2249" s="4"/>
      <c r="AB2249" s="4"/>
      <c r="AL2249" s="81"/>
      <c r="AM2249" s="81"/>
    </row>
    <row r="2250" spans="1:39">
      <c r="A2250" s="76"/>
      <c r="C2250" s="77"/>
      <c r="M2250" s="80"/>
      <c r="T2250" s="4"/>
      <c r="V2250" s="4"/>
      <c r="W2250" s="4"/>
      <c r="X2250" s="4"/>
      <c r="AB2250" s="4"/>
      <c r="AL2250" s="81"/>
      <c r="AM2250" s="81"/>
    </row>
    <row r="2251" spans="1:39">
      <c r="A2251" s="76"/>
      <c r="C2251" s="77"/>
      <c r="M2251" s="80"/>
      <c r="T2251" s="4"/>
      <c r="V2251" s="4"/>
      <c r="W2251" s="4"/>
      <c r="X2251" s="4"/>
      <c r="AB2251" s="4"/>
      <c r="AL2251" s="81"/>
      <c r="AM2251" s="81"/>
    </row>
    <row r="2252" spans="1:39">
      <c r="A2252" s="76"/>
      <c r="C2252" s="77"/>
      <c r="M2252" s="80"/>
      <c r="T2252" s="4"/>
      <c r="V2252" s="4"/>
      <c r="W2252" s="4"/>
      <c r="X2252" s="4"/>
      <c r="AB2252" s="4"/>
      <c r="AL2252" s="81"/>
      <c r="AM2252" s="81"/>
    </row>
    <row r="2253" spans="1:39">
      <c r="A2253" s="76"/>
      <c r="C2253" s="77"/>
      <c r="M2253" s="80"/>
      <c r="T2253" s="4"/>
      <c r="V2253" s="4"/>
      <c r="W2253" s="4"/>
      <c r="X2253" s="4"/>
      <c r="AB2253" s="4"/>
      <c r="AL2253" s="81"/>
      <c r="AM2253" s="81"/>
    </row>
    <row r="2254" spans="1:39">
      <c r="A2254" s="76"/>
      <c r="C2254" s="77"/>
      <c r="M2254" s="80"/>
      <c r="T2254" s="4"/>
      <c r="V2254" s="4"/>
      <c r="W2254" s="4"/>
      <c r="X2254" s="4"/>
      <c r="AB2254" s="4"/>
      <c r="AL2254" s="81"/>
      <c r="AM2254" s="81"/>
    </row>
    <row r="2255" spans="1:39">
      <c r="A2255" s="76"/>
      <c r="C2255" s="77"/>
      <c r="M2255" s="80"/>
      <c r="T2255" s="4"/>
      <c r="V2255" s="4"/>
      <c r="W2255" s="4"/>
      <c r="X2255" s="4"/>
      <c r="AB2255" s="4"/>
      <c r="AL2255" s="81"/>
      <c r="AM2255" s="81"/>
    </row>
    <row r="2256" spans="1:39">
      <c r="A2256" s="76"/>
      <c r="C2256" s="77"/>
      <c r="M2256" s="80"/>
      <c r="T2256" s="4"/>
      <c r="V2256" s="4"/>
      <c r="W2256" s="4"/>
      <c r="X2256" s="4"/>
      <c r="AB2256" s="4"/>
      <c r="AL2256" s="81"/>
      <c r="AM2256" s="81"/>
    </row>
    <row r="2257" spans="1:39">
      <c r="A2257" s="76"/>
      <c r="C2257" s="77"/>
      <c r="M2257" s="80"/>
      <c r="T2257" s="4"/>
      <c r="V2257" s="4"/>
      <c r="W2257" s="4"/>
      <c r="X2257" s="4"/>
      <c r="AB2257" s="4"/>
      <c r="AL2257" s="81"/>
      <c r="AM2257" s="81"/>
    </row>
    <row r="2258" spans="1:39">
      <c r="A2258" s="76"/>
      <c r="C2258" s="77"/>
      <c r="M2258" s="80"/>
      <c r="T2258" s="4"/>
      <c r="V2258" s="4"/>
      <c r="W2258" s="4"/>
      <c r="X2258" s="4"/>
      <c r="AB2258" s="4"/>
      <c r="AL2258" s="81"/>
      <c r="AM2258" s="81"/>
    </row>
    <row r="2259" spans="1:39">
      <c r="A2259" s="76"/>
      <c r="C2259" s="77"/>
      <c r="M2259" s="80"/>
      <c r="T2259" s="4"/>
      <c r="V2259" s="4"/>
      <c r="W2259" s="4"/>
      <c r="X2259" s="4"/>
      <c r="AB2259" s="4"/>
      <c r="AL2259" s="81"/>
      <c r="AM2259" s="81"/>
    </row>
    <row r="2260" spans="1:39">
      <c r="A2260" s="76"/>
      <c r="C2260" s="77"/>
      <c r="M2260" s="80"/>
      <c r="T2260" s="4"/>
      <c r="V2260" s="4"/>
      <c r="W2260" s="4"/>
      <c r="X2260" s="4"/>
      <c r="AB2260" s="4"/>
      <c r="AL2260" s="81"/>
      <c r="AM2260" s="81"/>
    </row>
    <row r="2261" spans="1:39">
      <c r="A2261" s="76"/>
      <c r="C2261" s="77"/>
      <c r="M2261" s="80"/>
      <c r="T2261" s="4"/>
      <c r="V2261" s="4"/>
      <c r="W2261" s="4"/>
      <c r="X2261" s="4"/>
      <c r="AB2261" s="4"/>
      <c r="AL2261" s="81"/>
      <c r="AM2261" s="81"/>
    </row>
    <row r="2262" spans="1:39">
      <c r="A2262" s="76"/>
      <c r="C2262" s="77"/>
      <c r="M2262" s="80"/>
      <c r="T2262" s="4"/>
      <c r="V2262" s="4"/>
      <c r="W2262" s="4"/>
      <c r="X2262" s="4"/>
      <c r="AB2262" s="4"/>
      <c r="AL2262" s="81"/>
      <c r="AM2262" s="81"/>
    </row>
    <row r="2263" spans="1:39">
      <c r="A2263" s="76"/>
      <c r="C2263" s="77"/>
      <c r="M2263" s="80"/>
      <c r="T2263" s="4"/>
      <c r="V2263" s="4"/>
      <c r="W2263" s="4"/>
      <c r="X2263" s="4"/>
      <c r="AB2263" s="4"/>
      <c r="AL2263" s="81"/>
      <c r="AM2263" s="81"/>
    </row>
    <row r="2264" spans="1:39">
      <c r="A2264" s="76"/>
      <c r="C2264" s="77"/>
      <c r="M2264" s="80"/>
      <c r="T2264" s="4"/>
      <c r="V2264" s="4"/>
      <c r="W2264" s="4"/>
      <c r="X2264" s="4"/>
      <c r="AB2264" s="4"/>
      <c r="AL2264" s="81"/>
      <c r="AM2264" s="81"/>
    </row>
    <row r="2265" spans="1:39">
      <c r="A2265" s="76"/>
      <c r="C2265" s="77"/>
      <c r="M2265" s="80"/>
      <c r="T2265" s="4"/>
      <c r="V2265" s="4"/>
      <c r="W2265" s="4"/>
      <c r="X2265" s="4"/>
      <c r="AB2265" s="4"/>
      <c r="AL2265" s="81"/>
      <c r="AM2265" s="81"/>
    </row>
    <row r="2266" spans="1:39">
      <c r="A2266" s="76"/>
      <c r="C2266" s="77"/>
      <c r="M2266" s="80"/>
      <c r="T2266" s="4"/>
      <c r="V2266" s="4"/>
      <c r="W2266" s="4"/>
      <c r="X2266" s="4"/>
      <c r="AB2266" s="4"/>
      <c r="AL2266" s="81"/>
      <c r="AM2266" s="81"/>
    </row>
    <row r="2267" spans="1:39">
      <c r="A2267" s="76"/>
      <c r="C2267" s="77"/>
      <c r="M2267" s="80"/>
      <c r="T2267" s="4"/>
      <c r="V2267" s="4"/>
      <c r="W2267" s="4"/>
      <c r="X2267" s="4"/>
      <c r="AB2267" s="4"/>
      <c r="AL2267" s="81"/>
      <c r="AM2267" s="81"/>
    </row>
    <row r="2268" spans="1:39">
      <c r="A2268" s="76"/>
      <c r="C2268" s="77"/>
      <c r="M2268" s="80"/>
      <c r="T2268" s="4"/>
      <c r="V2268" s="4"/>
      <c r="W2268" s="4"/>
      <c r="X2268" s="4"/>
      <c r="AB2268" s="4"/>
      <c r="AL2268" s="81"/>
      <c r="AM2268" s="81"/>
    </row>
    <row r="2269" spans="1:39">
      <c r="A2269" s="76"/>
      <c r="C2269" s="77"/>
      <c r="M2269" s="80"/>
      <c r="T2269" s="4"/>
      <c r="V2269" s="4"/>
      <c r="W2269" s="4"/>
      <c r="X2269" s="4"/>
      <c r="AB2269" s="4"/>
      <c r="AL2269" s="81"/>
      <c r="AM2269" s="81"/>
    </row>
    <row r="2270" spans="1:39">
      <c r="A2270" s="76"/>
      <c r="C2270" s="77"/>
      <c r="M2270" s="80"/>
      <c r="T2270" s="4"/>
      <c r="V2270" s="4"/>
      <c r="W2270" s="4"/>
      <c r="X2270" s="4"/>
      <c r="AB2270" s="4"/>
      <c r="AL2270" s="81"/>
      <c r="AM2270" s="81"/>
    </row>
    <row r="2271" spans="1:39">
      <c r="A2271" s="76"/>
      <c r="C2271" s="77"/>
      <c r="M2271" s="80"/>
      <c r="T2271" s="4"/>
      <c r="V2271" s="4"/>
      <c r="W2271" s="4"/>
      <c r="X2271" s="4"/>
      <c r="AB2271" s="4"/>
      <c r="AL2271" s="81"/>
      <c r="AM2271" s="81"/>
    </row>
    <row r="2272" spans="1:39">
      <c r="A2272" s="76"/>
      <c r="C2272" s="77"/>
      <c r="M2272" s="80"/>
      <c r="T2272" s="4"/>
      <c r="V2272" s="4"/>
      <c r="W2272" s="4"/>
      <c r="X2272" s="4"/>
      <c r="AB2272" s="4"/>
      <c r="AL2272" s="81"/>
      <c r="AM2272" s="81"/>
    </row>
    <row r="2273" spans="1:39">
      <c r="A2273" s="76"/>
      <c r="C2273" s="77"/>
      <c r="M2273" s="80"/>
      <c r="T2273" s="4"/>
      <c r="V2273" s="4"/>
      <c r="W2273" s="4"/>
      <c r="X2273" s="4"/>
      <c r="AB2273" s="4"/>
      <c r="AL2273" s="81"/>
      <c r="AM2273" s="81"/>
    </row>
    <row r="2274" spans="1:39">
      <c r="A2274" s="76"/>
      <c r="C2274" s="77"/>
      <c r="M2274" s="80"/>
      <c r="T2274" s="4"/>
      <c r="V2274" s="4"/>
      <c r="W2274" s="4"/>
      <c r="X2274" s="4"/>
      <c r="AB2274" s="4"/>
      <c r="AL2274" s="81"/>
      <c r="AM2274" s="81"/>
    </row>
    <row r="2275" spans="1:39">
      <c r="A2275" s="76"/>
      <c r="C2275" s="77"/>
      <c r="M2275" s="80"/>
      <c r="T2275" s="4"/>
      <c r="V2275" s="4"/>
      <c r="W2275" s="4"/>
      <c r="X2275" s="4"/>
      <c r="AB2275" s="4"/>
      <c r="AL2275" s="81"/>
      <c r="AM2275" s="81"/>
    </row>
    <row r="2276" spans="1:39">
      <c r="A2276" s="76"/>
      <c r="C2276" s="77"/>
      <c r="M2276" s="80"/>
      <c r="T2276" s="4"/>
      <c r="V2276" s="4"/>
      <c r="W2276" s="4"/>
      <c r="X2276" s="4"/>
      <c r="AB2276" s="4"/>
      <c r="AL2276" s="81"/>
      <c r="AM2276" s="81"/>
    </row>
    <row r="2277" spans="1:39">
      <c r="A2277" s="76"/>
      <c r="C2277" s="77"/>
      <c r="M2277" s="80"/>
      <c r="T2277" s="4"/>
      <c r="V2277" s="4"/>
      <c r="W2277" s="4"/>
      <c r="X2277" s="4"/>
      <c r="AB2277" s="4"/>
      <c r="AL2277" s="81"/>
      <c r="AM2277" s="81"/>
    </row>
    <row r="2278" spans="1:39">
      <c r="A2278" s="76"/>
      <c r="C2278" s="77"/>
      <c r="M2278" s="80"/>
      <c r="T2278" s="4"/>
      <c r="V2278" s="4"/>
      <c r="W2278" s="4"/>
      <c r="X2278" s="4"/>
      <c r="AB2278" s="4"/>
      <c r="AL2278" s="81"/>
      <c r="AM2278" s="81"/>
    </row>
    <row r="2279" spans="1:39">
      <c r="A2279" s="76"/>
      <c r="C2279" s="77"/>
      <c r="M2279" s="80"/>
      <c r="T2279" s="4"/>
      <c r="V2279" s="4"/>
      <c r="W2279" s="4"/>
      <c r="X2279" s="4"/>
      <c r="AB2279" s="4"/>
      <c r="AL2279" s="81"/>
      <c r="AM2279" s="81"/>
    </row>
    <row r="2280" spans="1:39">
      <c r="A2280" s="76"/>
      <c r="C2280" s="77"/>
      <c r="M2280" s="80"/>
      <c r="T2280" s="4"/>
      <c r="V2280" s="4"/>
      <c r="W2280" s="4"/>
      <c r="X2280" s="4"/>
      <c r="AB2280" s="4"/>
      <c r="AL2280" s="81"/>
      <c r="AM2280" s="81"/>
    </row>
    <row r="2281" spans="1:39">
      <c r="A2281" s="76"/>
      <c r="C2281" s="77"/>
      <c r="M2281" s="80"/>
      <c r="T2281" s="4"/>
      <c r="V2281" s="4"/>
      <c r="W2281" s="4"/>
      <c r="X2281" s="4"/>
      <c r="AB2281" s="4"/>
      <c r="AL2281" s="81"/>
      <c r="AM2281" s="81"/>
    </row>
    <row r="2282" spans="1:39">
      <c r="A2282" s="76"/>
      <c r="C2282" s="77"/>
      <c r="M2282" s="80"/>
      <c r="T2282" s="4"/>
      <c r="V2282" s="4"/>
      <c r="W2282" s="4"/>
      <c r="X2282" s="4"/>
      <c r="AB2282" s="4"/>
      <c r="AL2282" s="81"/>
      <c r="AM2282" s="81"/>
    </row>
    <row r="2283" spans="1:39">
      <c r="A2283" s="76"/>
      <c r="C2283" s="77"/>
      <c r="M2283" s="80"/>
      <c r="T2283" s="4"/>
      <c r="V2283" s="4"/>
      <c r="W2283" s="4"/>
      <c r="X2283" s="4"/>
      <c r="AB2283" s="4"/>
      <c r="AL2283" s="81"/>
      <c r="AM2283" s="81"/>
    </row>
    <row r="2284" spans="1:39">
      <c r="A2284" s="76"/>
      <c r="C2284" s="77"/>
      <c r="M2284" s="80"/>
      <c r="T2284" s="4"/>
      <c r="V2284" s="4"/>
      <c r="W2284" s="4"/>
      <c r="X2284" s="4"/>
      <c r="AB2284" s="4"/>
      <c r="AL2284" s="81"/>
      <c r="AM2284" s="81"/>
    </row>
    <row r="2285" spans="1:39">
      <c r="A2285" s="76"/>
      <c r="C2285" s="77"/>
      <c r="M2285" s="80"/>
      <c r="T2285" s="4"/>
      <c r="V2285" s="4"/>
      <c r="W2285" s="4"/>
      <c r="X2285" s="4"/>
      <c r="AB2285" s="4"/>
      <c r="AL2285" s="81"/>
      <c r="AM2285" s="81"/>
    </row>
    <row r="2286" spans="1:39">
      <c r="A2286" s="76"/>
      <c r="C2286" s="77"/>
      <c r="M2286" s="80"/>
      <c r="T2286" s="4"/>
      <c r="V2286" s="4"/>
      <c r="W2286" s="4"/>
      <c r="X2286" s="4"/>
      <c r="AB2286" s="4"/>
      <c r="AL2286" s="81"/>
      <c r="AM2286" s="81"/>
    </row>
    <row r="2287" spans="1:39">
      <c r="A2287" s="76"/>
      <c r="C2287" s="77"/>
      <c r="M2287" s="80"/>
      <c r="T2287" s="4"/>
      <c r="V2287" s="4"/>
      <c r="W2287" s="4"/>
      <c r="X2287" s="4"/>
      <c r="AB2287" s="4"/>
      <c r="AL2287" s="81"/>
      <c r="AM2287" s="81"/>
    </row>
    <row r="2288" spans="1:39">
      <c r="A2288" s="76"/>
      <c r="C2288" s="77"/>
      <c r="M2288" s="80"/>
      <c r="T2288" s="4"/>
      <c r="V2288" s="4"/>
      <c r="W2288" s="4"/>
      <c r="X2288" s="4"/>
      <c r="AB2288" s="4"/>
      <c r="AL2288" s="81"/>
      <c r="AM2288" s="81"/>
    </row>
    <row r="2289" spans="1:39">
      <c r="A2289" s="76"/>
      <c r="C2289" s="77"/>
      <c r="M2289" s="80"/>
      <c r="T2289" s="4"/>
      <c r="V2289" s="4"/>
      <c r="W2289" s="4"/>
      <c r="X2289" s="4"/>
      <c r="AB2289" s="4"/>
      <c r="AL2289" s="81"/>
      <c r="AM2289" s="81"/>
    </row>
    <row r="2290" spans="1:39">
      <c r="A2290" s="76"/>
      <c r="C2290" s="77"/>
      <c r="M2290" s="80"/>
      <c r="T2290" s="4"/>
      <c r="V2290" s="4"/>
      <c r="W2290" s="4"/>
      <c r="X2290" s="4"/>
      <c r="AB2290" s="4"/>
      <c r="AL2290" s="81"/>
      <c r="AM2290" s="81"/>
    </row>
    <row r="2291" spans="1:39">
      <c r="A2291" s="76"/>
      <c r="C2291" s="77"/>
      <c r="M2291" s="80"/>
      <c r="T2291" s="4"/>
      <c r="V2291" s="4"/>
      <c r="W2291" s="4"/>
      <c r="X2291" s="4"/>
      <c r="AB2291" s="4"/>
      <c r="AL2291" s="81"/>
      <c r="AM2291" s="81"/>
    </row>
    <row r="2292" spans="1:39">
      <c r="A2292" s="76"/>
      <c r="C2292" s="77"/>
      <c r="M2292" s="80"/>
      <c r="T2292" s="4"/>
      <c r="V2292" s="4"/>
      <c r="W2292" s="4"/>
      <c r="X2292" s="4"/>
      <c r="AB2292" s="4"/>
      <c r="AL2292" s="81"/>
      <c r="AM2292" s="81"/>
    </row>
    <row r="2293" spans="1:39">
      <c r="A2293" s="76"/>
      <c r="C2293" s="77"/>
      <c r="M2293" s="80"/>
      <c r="T2293" s="4"/>
      <c r="V2293" s="4"/>
      <c r="W2293" s="4"/>
      <c r="X2293" s="4"/>
      <c r="AB2293" s="4"/>
      <c r="AL2293" s="81"/>
      <c r="AM2293" s="81"/>
    </row>
    <row r="2294" spans="1:39">
      <c r="A2294" s="76"/>
      <c r="C2294" s="77"/>
      <c r="M2294" s="80"/>
      <c r="T2294" s="4"/>
      <c r="V2294" s="4"/>
      <c r="W2294" s="4"/>
      <c r="X2294" s="4"/>
      <c r="AB2294" s="4"/>
      <c r="AL2294" s="81"/>
      <c r="AM2294" s="81"/>
    </row>
    <row r="2295" spans="1:39">
      <c r="A2295" s="76"/>
      <c r="C2295" s="77"/>
      <c r="M2295" s="80"/>
      <c r="T2295" s="4"/>
      <c r="V2295" s="4"/>
      <c r="W2295" s="4"/>
      <c r="X2295" s="4"/>
      <c r="AB2295" s="4"/>
      <c r="AL2295" s="81"/>
      <c r="AM2295" s="81"/>
    </row>
    <row r="2296" spans="1:39">
      <c r="A2296" s="76"/>
      <c r="C2296" s="77"/>
      <c r="M2296" s="80"/>
      <c r="T2296" s="4"/>
      <c r="V2296" s="4"/>
      <c r="W2296" s="4"/>
      <c r="X2296" s="4"/>
      <c r="AB2296" s="4"/>
      <c r="AL2296" s="81"/>
      <c r="AM2296" s="81"/>
    </row>
    <row r="2297" spans="1:39">
      <c r="A2297" s="76"/>
      <c r="C2297" s="77"/>
      <c r="M2297" s="80"/>
      <c r="T2297" s="4"/>
      <c r="V2297" s="4"/>
      <c r="W2297" s="4"/>
      <c r="X2297" s="4"/>
      <c r="AB2297" s="4"/>
      <c r="AL2297" s="81"/>
      <c r="AM2297" s="81"/>
    </row>
    <row r="2298" spans="1:39">
      <c r="A2298" s="76"/>
      <c r="C2298" s="77"/>
      <c r="M2298" s="80"/>
      <c r="T2298" s="4"/>
      <c r="V2298" s="4"/>
      <c r="W2298" s="4"/>
      <c r="X2298" s="4"/>
      <c r="AB2298" s="4"/>
      <c r="AL2298" s="81"/>
      <c r="AM2298" s="81"/>
    </row>
    <row r="2299" spans="1:39">
      <c r="A2299" s="76"/>
      <c r="C2299" s="77"/>
      <c r="M2299" s="80"/>
      <c r="T2299" s="4"/>
      <c r="V2299" s="4"/>
      <c r="W2299" s="4"/>
      <c r="X2299" s="4"/>
      <c r="AB2299" s="4"/>
      <c r="AL2299" s="81"/>
      <c r="AM2299" s="81"/>
    </row>
    <row r="2300" spans="1:39">
      <c r="A2300" s="76"/>
      <c r="C2300" s="77"/>
      <c r="M2300" s="80"/>
      <c r="T2300" s="4"/>
      <c r="V2300" s="4"/>
      <c r="W2300" s="4"/>
      <c r="X2300" s="4"/>
      <c r="AB2300" s="4"/>
      <c r="AL2300" s="81"/>
      <c r="AM2300" s="81"/>
    </row>
    <row r="2301" spans="1:39">
      <c r="A2301" s="76"/>
      <c r="C2301" s="77"/>
      <c r="M2301" s="80"/>
      <c r="T2301" s="4"/>
      <c r="V2301" s="4"/>
      <c r="W2301" s="4"/>
      <c r="X2301" s="4"/>
      <c r="AB2301" s="4"/>
      <c r="AL2301" s="81"/>
      <c r="AM2301" s="81"/>
    </row>
    <row r="2302" spans="1:39">
      <c r="A2302" s="76"/>
      <c r="C2302" s="77"/>
      <c r="M2302" s="80"/>
      <c r="T2302" s="4"/>
      <c r="V2302" s="4"/>
      <c r="W2302" s="4"/>
      <c r="X2302" s="4"/>
      <c r="AB2302" s="4"/>
      <c r="AL2302" s="81"/>
      <c r="AM2302" s="81"/>
    </row>
    <row r="2303" spans="1:39">
      <c r="A2303" s="76"/>
      <c r="C2303" s="77"/>
      <c r="M2303" s="80"/>
      <c r="T2303" s="4"/>
      <c r="V2303" s="4"/>
      <c r="W2303" s="4"/>
      <c r="X2303" s="4"/>
      <c r="AB2303" s="4"/>
      <c r="AL2303" s="81"/>
      <c r="AM2303" s="81"/>
    </row>
    <row r="2304" spans="1:39">
      <c r="A2304" s="76"/>
      <c r="C2304" s="77"/>
      <c r="M2304" s="80"/>
      <c r="T2304" s="4"/>
      <c r="V2304" s="4"/>
      <c r="W2304" s="4"/>
      <c r="X2304" s="4"/>
      <c r="AB2304" s="4"/>
      <c r="AL2304" s="81"/>
      <c r="AM2304" s="81"/>
    </row>
    <row r="2305" spans="1:39">
      <c r="A2305" s="76"/>
      <c r="C2305" s="77"/>
      <c r="M2305" s="80"/>
      <c r="T2305" s="4"/>
      <c r="V2305" s="4"/>
      <c r="W2305" s="4"/>
      <c r="X2305" s="4"/>
      <c r="AB2305" s="4"/>
      <c r="AL2305" s="81"/>
      <c r="AM2305" s="81"/>
    </row>
    <row r="2306" spans="1:39">
      <c r="A2306" s="76"/>
      <c r="C2306" s="77"/>
      <c r="M2306" s="80"/>
      <c r="T2306" s="4"/>
      <c r="V2306" s="4"/>
      <c r="W2306" s="4"/>
      <c r="X2306" s="4"/>
      <c r="AB2306" s="4"/>
      <c r="AL2306" s="81"/>
      <c r="AM2306" s="81"/>
    </row>
    <row r="2307" spans="1:39">
      <c r="A2307" s="76"/>
      <c r="C2307" s="77"/>
      <c r="M2307" s="80"/>
      <c r="T2307" s="4"/>
      <c r="V2307" s="4"/>
      <c r="W2307" s="4"/>
      <c r="X2307" s="4"/>
      <c r="AB2307" s="4"/>
      <c r="AL2307" s="81"/>
      <c r="AM2307" s="81"/>
    </row>
    <row r="2308" spans="1:39">
      <c r="A2308" s="76"/>
      <c r="C2308" s="77"/>
      <c r="M2308" s="80"/>
      <c r="T2308" s="4"/>
      <c r="V2308" s="4"/>
      <c r="W2308" s="4"/>
      <c r="X2308" s="4"/>
      <c r="AB2308" s="4"/>
      <c r="AL2308" s="81"/>
      <c r="AM2308" s="81"/>
    </row>
    <row r="2309" spans="1:39">
      <c r="A2309" s="76"/>
      <c r="C2309" s="77"/>
      <c r="M2309" s="80"/>
      <c r="T2309" s="4"/>
      <c r="V2309" s="4"/>
      <c r="W2309" s="4"/>
      <c r="X2309" s="4"/>
      <c r="AB2309" s="4"/>
      <c r="AL2309" s="81"/>
      <c r="AM2309" s="81"/>
    </row>
    <row r="2310" spans="1:39">
      <c r="A2310" s="76"/>
      <c r="C2310" s="77"/>
      <c r="M2310" s="80"/>
      <c r="T2310" s="4"/>
      <c r="V2310" s="4"/>
      <c r="W2310" s="4"/>
      <c r="X2310" s="4"/>
      <c r="AB2310" s="4"/>
      <c r="AL2310" s="81"/>
      <c r="AM2310" s="81"/>
    </row>
    <row r="2311" spans="1:39">
      <c r="A2311" s="76"/>
      <c r="C2311" s="77"/>
      <c r="M2311" s="80"/>
      <c r="T2311" s="4"/>
      <c r="V2311" s="4"/>
      <c r="W2311" s="4"/>
      <c r="X2311" s="4"/>
      <c r="AB2311" s="4"/>
      <c r="AL2311" s="81"/>
      <c r="AM2311" s="81"/>
    </row>
    <row r="2312" spans="1:39">
      <c r="A2312" s="76"/>
      <c r="C2312" s="77"/>
      <c r="M2312" s="80"/>
      <c r="T2312" s="4"/>
      <c r="V2312" s="4"/>
      <c r="W2312" s="4"/>
      <c r="X2312" s="4"/>
      <c r="AB2312" s="4"/>
      <c r="AL2312" s="81"/>
      <c r="AM2312" s="81"/>
    </row>
    <row r="2313" spans="1:39">
      <c r="A2313" s="76"/>
      <c r="C2313" s="77"/>
      <c r="M2313" s="80"/>
      <c r="T2313" s="4"/>
      <c r="V2313" s="4"/>
      <c r="W2313" s="4"/>
      <c r="X2313" s="4"/>
      <c r="AB2313" s="4"/>
      <c r="AL2313" s="81"/>
      <c r="AM2313" s="81"/>
    </row>
    <row r="2314" spans="1:39">
      <c r="A2314" s="76"/>
      <c r="C2314" s="77"/>
      <c r="M2314" s="80"/>
      <c r="T2314" s="4"/>
      <c r="V2314" s="4"/>
      <c r="W2314" s="4"/>
      <c r="X2314" s="4"/>
      <c r="AB2314" s="4"/>
      <c r="AL2314" s="81"/>
      <c r="AM2314" s="81"/>
    </row>
    <row r="2315" spans="1:39">
      <c r="A2315" s="76"/>
      <c r="C2315" s="77"/>
      <c r="M2315" s="80"/>
      <c r="T2315" s="4"/>
      <c r="V2315" s="4"/>
      <c r="W2315" s="4"/>
      <c r="X2315" s="4"/>
      <c r="AB2315" s="4"/>
      <c r="AL2315" s="81"/>
      <c r="AM2315" s="81"/>
    </row>
    <row r="2316" spans="1:39">
      <c r="A2316" s="76"/>
      <c r="C2316" s="77"/>
      <c r="M2316" s="80"/>
      <c r="T2316" s="4"/>
      <c r="V2316" s="4"/>
      <c r="W2316" s="4"/>
      <c r="X2316" s="4"/>
      <c r="AB2316" s="4"/>
      <c r="AL2316" s="81"/>
      <c r="AM2316" s="81"/>
    </row>
    <row r="2317" spans="1:39">
      <c r="A2317" s="76"/>
      <c r="C2317" s="77"/>
      <c r="M2317" s="80"/>
      <c r="T2317" s="4"/>
      <c r="V2317" s="4"/>
      <c r="W2317" s="4"/>
      <c r="X2317" s="4"/>
      <c r="AB2317" s="4"/>
      <c r="AL2317" s="81"/>
      <c r="AM2317" s="81"/>
    </row>
    <row r="2318" spans="1:39">
      <c r="A2318" s="76"/>
      <c r="C2318" s="77"/>
      <c r="M2318" s="80"/>
      <c r="T2318" s="4"/>
      <c r="V2318" s="4"/>
      <c r="W2318" s="4"/>
      <c r="X2318" s="4"/>
      <c r="AB2318" s="4"/>
      <c r="AL2318" s="81"/>
      <c r="AM2318" s="81"/>
    </row>
    <row r="2319" spans="1:39">
      <c r="A2319" s="76"/>
      <c r="C2319" s="77"/>
      <c r="M2319" s="80"/>
      <c r="T2319" s="4"/>
      <c r="V2319" s="4"/>
      <c r="W2319" s="4"/>
      <c r="X2319" s="4"/>
      <c r="AB2319" s="4"/>
      <c r="AL2319" s="81"/>
      <c r="AM2319" s="81"/>
    </row>
    <row r="2320" spans="1:39">
      <c r="A2320" s="76"/>
      <c r="C2320" s="77"/>
      <c r="M2320" s="80"/>
      <c r="T2320" s="4"/>
      <c r="V2320" s="4"/>
      <c r="W2320" s="4"/>
      <c r="X2320" s="4"/>
      <c r="AB2320" s="4"/>
      <c r="AL2320" s="81"/>
      <c r="AM2320" s="81"/>
    </row>
    <row r="2321" spans="1:39">
      <c r="A2321" s="76"/>
      <c r="C2321" s="77"/>
      <c r="M2321" s="80"/>
      <c r="T2321" s="4"/>
      <c r="V2321" s="4"/>
      <c r="W2321" s="4"/>
      <c r="X2321" s="4"/>
      <c r="AB2321" s="4"/>
      <c r="AL2321" s="81"/>
      <c r="AM2321" s="81"/>
    </row>
    <row r="2322" spans="1:39">
      <c r="A2322" s="76"/>
      <c r="C2322" s="77"/>
      <c r="M2322" s="80"/>
      <c r="T2322" s="4"/>
      <c r="V2322" s="4"/>
      <c r="W2322" s="4"/>
      <c r="X2322" s="4"/>
      <c r="AB2322" s="4"/>
      <c r="AL2322" s="81"/>
      <c r="AM2322" s="81"/>
    </row>
    <row r="2323" spans="1:39">
      <c r="A2323" s="76"/>
      <c r="C2323" s="77"/>
      <c r="M2323" s="80"/>
      <c r="T2323" s="4"/>
      <c r="V2323" s="4"/>
      <c r="W2323" s="4"/>
      <c r="X2323" s="4"/>
      <c r="AB2323" s="4"/>
      <c r="AL2323" s="81"/>
      <c r="AM2323" s="81"/>
    </row>
    <row r="2324" spans="1:39">
      <c r="A2324" s="76"/>
      <c r="C2324" s="77"/>
      <c r="M2324" s="80"/>
      <c r="T2324" s="4"/>
      <c r="V2324" s="4"/>
      <c r="W2324" s="4"/>
      <c r="X2324" s="4"/>
      <c r="AB2324" s="4"/>
      <c r="AL2324" s="81"/>
      <c r="AM2324" s="81"/>
    </row>
    <row r="2325" spans="1:39">
      <c r="A2325" s="76"/>
      <c r="C2325" s="77"/>
      <c r="M2325" s="80"/>
      <c r="T2325" s="4"/>
      <c r="V2325" s="4"/>
      <c r="W2325" s="4"/>
      <c r="X2325" s="4"/>
      <c r="AB2325" s="4"/>
      <c r="AL2325" s="81"/>
      <c r="AM2325" s="81"/>
    </row>
    <row r="2326" spans="1:39">
      <c r="A2326" s="76"/>
      <c r="C2326" s="77"/>
      <c r="M2326" s="80"/>
      <c r="T2326" s="4"/>
      <c r="V2326" s="4"/>
      <c r="W2326" s="4"/>
      <c r="X2326" s="4"/>
      <c r="AB2326" s="4"/>
      <c r="AL2326" s="81"/>
      <c r="AM2326" s="81"/>
    </row>
    <row r="2327" spans="1:39">
      <c r="A2327" s="76"/>
      <c r="C2327" s="77"/>
      <c r="M2327" s="80"/>
      <c r="T2327" s="4"/>
      <c r="V2327" s="4"/>
      <c r="W2327" s="4"/>
      <c r="X2327" s="4"/>
      <c r="AB2327" s="4"/>
      <c r="AL2327" s="81"/>
      <c r="AM2327" s="81"/>
    </row>
    <row r="2328" spans="1:39">
      <c r="A2328" s="76"/>
      <c r="C2328" s="77"/>
      <c r="M2328" s="80"/>
      <c r="T2328" s="4"/>
      <c r="V2328" s="4"/>
      <c r="W2328" s="4"/>
      <c r="X2328" s="4"/>
      <c r="AB2328" s="4"/>
      <c r="AL2328" s="81"/>
      <c r="AM2328" s="81"/>
    </row>
    <row r="2329" spans="1:39">
      <c r="A2329" s="76"/>
      <c r="C2329" s="77"/>
      <c r="M2329" s="80"/>
      <c r="T2329" s="4"/>
      <c r="V2329" s="4"/>
      <c r="W2329" s="4"/>
      <c r="X2329" s="4"/>
      <c r="AB2329" s="4"/>
      <c r="AL2329" s="81"/>
      <c r="AM2329" s="81"/>
    </row>
    <row r="2330" spans="1:39">
      <c r="A2330" s="76"/>
      <c r="C2330" s="77"/>
      <c r="M2330" s="80"/>
      <c r="T2330" s="4"/>
      <c r="V2330" s="4"/>
      <c r="W2330" s="4"/>
      <c r="X2330" s="4"/>
      <c r="AB2330" s="4"/>
      <c r="AL2330" s="81"/>
      <c r="AM2330" s="81"/>
    </row>
    <row r="2331" spans="1:39">
      <c r="A2331" s="76"/>
      <c r="C2331" s="77"/>
      <c r="M2331" s="80"/>
      <c r="T2331" s="4"/>
      <c r="V2331" s="4"/>
      <c r="W2331" s="4"/>
      <c r="X2331" s="4"/>
      <c r="AB2331" s="4"/>
      <c r="AL2331" s="81"/>
      <c r="AM2331" s="81"/>
    </row>
    <row r="2332" spans="1:39">
      <c r="A2332" s="76"/>
      <c r="C2332" s="77"/>
      <c r="M2332" s="80"/>
      <c r="T2332" s="4"/>
      <c r="V2332" s="4"/>
      <c r="W2332" s="4"/>
      <c r="X2332" s="4"/>
      <c r="AB2332" s="4"/>
      <c r="AL2332" s="81"/>
      <c r="AM2332" s="81"/>
    </row>
    <row r="2333" spans="1:39">
      <c r="A2333" s="76"/>
      <c r="C2333" s="77"/>
      <c r="M2333" s="80"/>
      <c r="T2333" s="4"/>
      <c r="V2333" s="4"/>
      <c r="W2333" s="4"/>
      <c r="X2333" s="4"/>
      <c r="AB2333" s="4"/>
      <c r="AL2333" s="81"/>
      <c r="AM2333" s="81"/>
    </row>
    <row r="2334" spans="1:39">
      <c r="A2334" s="76"/>
      <c r="C2334" s="77"/>
      <c r="M2334" s="80"/>
      <c r="T2334" s="4"/>
      <c r="V2334" s="4"/>
      <c r="W2334" s="4"/>
      <c r="X2334" s="4"/>
      <c r="AB2334" s="4"/>
      <c r="AL2334" s="81"/>
      <c r="AM2334" s="81"/>
    </row>
    <row r="2335" spans="1:39">
      <c r="A2335" s="76"/>
      <c r="C2335" s="77"/>
      <c r="M2335" s="80"/>
      <c r="T2335" s="4"/>
      <c r="V2335" s="4"/>
      <c r="W2335" s="4"/>
      <c r="X2335" s="4"/>
      <c r="AB2335" s="4"/>
      <c r="AL2335" s="81"/>
      <c r="AM2335" s="81"/>
    </row>
    <row r="2336" spans="1:39">
      <c r="A2336" s="76"/>
      <c r="C2336" s="77"/>
      <c r="M2336" s="80"/>
      <c r="T2336" s="4"/>
      <c r="V2336" s="4"/>
      <c r="W2336" s="4"/>
      <c r="X2336" s="4"/>
      <c r="AB2336" s="4"/>
      <c r="AL2336" s="81"/>
      <c r="AM2336" s="81"/>
    </row>
    <row r="2337" spans="1:39">
      <c r="A2337" s="76"/>
      <c r="C2337" s="77"/>
      <c r="M2337" s="80"/>
      <c r="T2337" s="4"/>
      <c r="V2337" s="4"/>
      <c r="W2337" s="4"/>
      <c r="X2337" s="4"/>
      <c r="AB2337" s="4"/>
      <c r="AL2337" s="81"/>
      <c r="AM2337" s="81"/>
    </row>
    <row r="2338" spans="1:39">
      <c r="A2338" s="76"/>
      <c r="C2338" s="77"/>
      <c r="M2338" s="80"/>
      <c r="T2338" s="4"/>
      <c r="V2338" s="4"/>
      <c r="W2338" s="4"/>
      <c r="X2338" s="4"/>
      <c r="AB2338" s="4"/>
      <c r="AL2338" s="81"/>
      <c r="AM2338" s="81"/>
    </row>
    <row r="2339" spans="1:39">
      <c r="A2339" s="76"/>
      <c r="C2339" s="77"/>
      <c r="M2339" s="80"/>
      <c r="T2339" s="4"/>
      <c r="V2339" s="4"/>
      <c r="W2339" s="4"/>
      <c r="X2339" s="4"/>
      <c r="AB2339" s="4"/>
      <c r="AL2339" s="81"/>
      <c r="AM2339" s="81"/>
    </row>
    <row r="2340" spans="1:39">
      <c r="A2340" s="76"/>
      <c r="C2340" s="77"/>
      <c r="M2340" s="80"/>
      <c r="T2340" s="4"/>
      <c r="V2340" s="4"/>
      <c r="W2340" s="4"/>
      <c r="X2340" s="4"/>
      <c r="AB2340" s="4"/>
      <c r="AL2340" s="81"/>
      <c r="AM2340" s="81"/>
    </row>
    <row r="2341" spans="1:39">
      <c r="A2341" s="76"/>
      <c r="C2341" s="77"/>
      <c r="M2341" s="80"/>
      <c r="T2341" s="4"/>
      <c r="V2341" s="4"/>
      <c r="W2341" s="4"/>
      <c r="X2341" s="4"/>
      <c r="AB2341" s="4"/>
      <c r="AL2341" s="81"/>
      <c r="AM2341" s="81"/>
    </row>
    <row r="2342" spans="1:39">
      <c r="A2342" s="76"/>
      <c r="C2342" s="77"/>
      <c r="M2342" s="80"/>
      <c r="T2342" s="4"/>
      <c r="V2342" s="4"/>
      <c r="W2342" s="4"/>
      <c r="X2342" s="4"/>
      <c r="AB2342" s="4"/>
      <c r="AL2342" s="81"/>
      <c r="AM2342" s="81"/>
    </row>
    <row r="2343" spans="1:39">
      <c r="A2343" s="76"/>
      <c r="C2343" s="77"/>
      <c r="M2343" s="80"/>
      <c r="T2343" s="4"/>
      <c r="V2343" s="4"/>
      <c r="W2343" s="4"/>
      <c r="X2343" s="4"/>
      <c r="AB2343" s="4"/>
      <c r="AL2343" s="81"/>
      <c r="AM2343" s="81"/>
    </row>
    <row r="2344" spans="1:39">
      <c r="A2344" s="76"/>
      <c r="C2344" s="77"/>
      <c r="M2344" s="80"/>
      <c r="T2344" s="4"/>
      <c r="V2344" s="4"/>
      <c r="W2344" s="4"/>
      <c r="X2344" s="4"/>
      <c r="AB2344" s="4"/>
      <c r="AL2344" s="81"/>
      <c r="AM2344" s="81"/>
    </row>
    <row r="2345" spans="1:39">
      <c r="A2345" s="76"/>
      <c r="C2345" s="77"/>
      <c r="M2345" s="80"/>
      <c r="T2345" s="4"/>
      <c r="V2345" s="4"/>
      <c r="W2345" s="4"/>
      <c r="X2345" s="4"/>
      <c r="AB2345" s="4"/>
      <c r="AL2345" s="81"/>
      <c r="AM2345" s="81"/>
    </row>
    <row r="2346" spans="1:39">
      <c r="A2346" s="76"/>
      <c r="C2346" s="77"/>
      <c r="M2346" s="80"/>
      <c r="T2346" s="4"/>
      <c r="V2346" s="4"/>
      <c r="W2346" s="4"/>
      <c r="X2346" s="4"/>
      <c r="AB2346" s="4"/>
      <c r="AL2346" s="81"/>
      <c r="AM2346" s="81"/>
    </row>
    <row r="2347" spans="1:39">
      <c r="A2347" s="76"/>
      <c r="C2347" s="77"/>
      <c r="M2347" s="80"/>
      <c r="T2347" s="4"/>
      <c r="V2347" s="4"/>
      <c r="W2347" s="4"/>
      <c r="X2347" s="4"/>
      <c r="AB2347" s="4"/>
      <c r="AL2347" s="81"/>
      <c r="AM2347" s="81"/>
    </row>
    <row r="2348" spans="1:39">
      <c r="A2348" s="76"/>
      <c r="C2348" s="77"/>
      <c r="M2348" s="80"/>
      <c r="T2348" s="4"/>
      <c r="V2348" s="4"/>
      <c r="W2348" s="4"/>
      <c r="X2348" s="4"/>
      <c r="AB2348" s="4"/>
      <c r="AL2348" s="81"/>
      <c r="AM2348" s="81"/>
    </row>
    <row r="2349" spans="1:39">
      <c r="A2349" s="76"/>
      <c r="C2349" s="77"/>
      <c r="M2349" s="80"/>
      <c r="T2349" s="4"/>
      <c r="V2349" s="4"/>
      <c r="W2349" s="4"/>
      <c r="X2349" s="4"/>
      <c r="AB2349" s="4"/>
      <c r="AL2349" s="81"/>
      <c r="AM2349" s="81"/>
    </row>
    <row r="2350" spans="1:39">
      <c r="A2350" s="76"/>
      <c r="C2350" s="77"/>
      <c r="M2350" s="80"/>
      <c r="T2350" s="4"/>
      <c r="V2350" s="4"/>
      <c r="W2350" s="4"/>
      <c r="X2350" s="4"/>
      <c r="AB2350" s="4"/>
      <c r="AL2350" s="81"/>
      <c r="AM2350" s="81"/>
    </row>
    <row r="2351" spans="1:39">
      <c r="A2351" s="76"/>
      <c r="C2351" s="77"/>
      <c r="M2351" s="80"/>
      <c r="T2351" s="4"/>
      <c r="V2351" s="4"/>
      <c r="W2351" s="4"/>
      <c r="X2351" s="4"/>
      <c r="AB2351" s="4"/>
      <c r="AL2351" s="81"/>
      <c r="AM2351" s="81"/>
    </row>
    <row r="2352" spans="1:39">
      <c r="A2352" s="76"/>
      <c r="C2352" s="77"/>
      <c r="M2352" s="80"/>
      <c r="T2352" s="4"/>
      <c r="V2352" s="4"/>
      <c r="W2352" s="4"/>
      <c r="X2352" s="4"/>
      <c r="AB2352" s="4"/>
      <c r="AL2352" s="81"/>
      <c r="AM2352" s="81"/>
    </row>
    <row r="2353" spans="1:39">
      <c r="A2353" s="76"/>
      <c r="C2353" s="77"/>
      <c r="M2353" s="80"/>
      <c r="T2353" s="4"/>
      <c r="V2353" s="4"/>
      <c r="W2353" s="4"/>
      <c r="X2353" s="4"/>
      <c r="AB2353" s="4"/>
      <c r="AL2353" s="81"/>
      <c r="AM2353" s="81"/>
    </row>
    <row r="2354" spans="1:39">
      <c r="A2354" s="76"/>
      <c r="C2354" s="77"/>
      <c r="M2354" s="80"/>
      <c r="T2354" s="4"/>
      <c r="V2354" s="4"/>
      <c r="W2354" s="4"/>
      <c r="X2354" s="4"/>
      <c r="AB2354" s="4"/>
      <c r="AL2354" s="81"/>
      <c r="AM2354" s="81"/>
    </row>
    <row r="2355" spans="1:39">
      <c r="A2355" s="76"/>
      <c r="C2355" s="77"/>
      <c r="M2355" s="80"/>
      <c r="T2355" s="4"/>
      <c r="V2355" s="4"/>
      <c r="W2355" s="4"/>
      <c r="X2355" s="4"/>
      <c r="AB2355" s="4"/>
      <c r="AL2355" s="81"/>
      <c r="AM2355" s="81"/>
    </row>
    <row r="2356" spans="1:39">
      <c r="A2356" s="76"/>
      <c r="C2356" s="77"/>
      <c r="M2356" s="80"/>
      <c r="T2356" s="4"/>
      <c r="V2356" s="4"/>
      <c r="W2356" s="4"/>
      <c r="X2356" s="4"/>
      <c r="AB2356" s="4"/>
      <c r="AL2356" s="81"/>
      <c r="AM2356" s="81"/>
    </row>
    <row r="2357" spans="1:39">
      <c r="A2357" s="76"/>
      <c r="C2357" s="77"/>
      <c r="M2357" s="80"/>
      <c r="T2357" s="4"/>
      <c r="V2357" s="4"/>
      <c r="W2357" s="4"/>
      <c r="X2357" s="4"/>
      <c r="AB2357" s="4"/>
      <c r="AL2357" s="81"/>
      <c r="AM2357" s="81"/>
    </row>
    <row r="2358" spans="1:39">
      <c r="A2358" s="76"/>
      <c r="C2358" s="77"/>
      <c r="M2358" s="80"/>
      <c r="T2358" s="4"/>
      <c r="V2358" s="4"/>
      <c r="W2358" s="4"/>
      <c r="X2358" s="4"/>
      <c r="AB2358" s="4"/>
      <c r="AL2358" s="81"/>
      <c r="AM2358" s="81"/>
    </row>
    <row r="2359" spans="1:39">
      <c r="A2359" s="76"/>
      <c r="C2359" s="77"/>
      <c r="M2359" s="80"/>
      <c r="T2359" s="4"/>
      <c r="V2359" s="4"/>
      <c r="W2359" s="4"/>
      <c r="X2359" s="4"/>
      <c r="AB2359" s="4"/>
      <c r="AL2359" s="81"/>
      <c r="AM2359" s="81"/>
    </row>
    <row r="2360" spans="1:39">
      <c r="A2360" s="76"/>
      <c r="C2360" s="77"/>
      <c r="M2360" s="80"/>
      <c r="T2360" s="4"/>
      <c r="V2360" s="4"/>
      <c r="W2360" s="4"/>
      <c r="X2360" s="4"/>
      <c r="AB2360" s="4"/>
      <c r="AL2360" s="81"/>
      <c r="AM2360" s="81"/>
    </row>
    <row r="2361" spans="1:39">
      <c r="A2361" s="76"/>
      <c r="C2361" s="77"/>
      <c r="M2361" s="80"/>
      <c r="T2361" s="4"/>
      <c r="V2361" s="4"/>
      <c r="W2361" s="4"/>
      <c r="X2361" s="4"/>
      <c r="AB2361" s="4"/>
      <c r="AL2361" s="81"/>
      <c r="AM2361" s="81"/>
    </row>
    <row r="2362" spans="1:39">
      <c r="A2362" s="76"/>
      <c r="C2362" s="77"/>
      <c r="M2362" s="80"/>
      <c r="T2362" s="4"/>
      <c r="V2362" s="4"/>
      <c r="W2362" s="4"/>
      <c r="X2362" s="4"/>
      <c r="AB2362" s="4"/>
      <c r="AL2362" s="81"/>
      <c r="AM2362" s="81"/>
    </row>
    <row r="2363" spans="1:39">
      <c r="A2363" s="76"/>
      <c r="C2363" s="77"/>
      <c r="M2363" s="80"/>
      <c r="T2363" s="4"/>
      <c r="V2363" s="4"/>
      <c r="W2363" s="4"/>
      <c r="X2363" s="4"/>
      <c r="AB2363" s="4"/>
      <c r="AL2363" s="81"/>
      <c r="AM2363" s="81"/>
    </row>
    <row r="2364" spans="1:39">
      <c r="A2364" s="76"/>
      <c r="C2364" s="77"/>
      <c r="M2364" s="80"/>
      <c r="T2364" s="4"/>
      <c r="V2364" s="4"/>
      <c r="W2364" s="4"/>
      <c r="X2364" s="4"/>
      <c r="AB2364" s="4"/>
      <c r="AL2364" s="81"/>
      <c r="AM2364" s="81"/>
    </row>
    <row r="2365" spans="1:39">
      <c r="A2365" s="76"/>
      <c r="C2365" s="77"/>
      <c r="M2365" s="80"/>
      <c r="T2365" s="4"/>
      <c r="V2365" s="4"/>
      <c r="W2365" s="4"/>
      <c r="X2365" s="4"/>
      <c r="AB2365" s="4"/>
      <c r="AL2365" s="81"/>
      <c r="AM2365" s="81"/>
    </row>
    <row r="2366" spans="1:39">
      <c r="A2366" s="76"/>
      <c r="C2366" s="77"/>
      <c r="M2366" s="80"/>
      <c r="T2366" s="4"/>
      <c r="V2366" s="4"/>
      <c r="W2366" s="4"/>
      <c r="X2366" s="4"/>
      <c r="AB2366" s="4"/>
      <c r="AL2366" s="81"/>
      <c r="AM2366" s="81"/>
    </row>
    <row r="2367" spans="1:39">
      <c r="A2367" s="76"/>
      <c r="C2367" s="77"/>
      <c r="M2367" s="80"/>
      <c r="T2367" s="4"/>
      <c r="V2367" s="4"/>
      <c r="W2367" s="4"/>
      <c r="X2367" s="4"/>
      <c r="AB2367" s="4"/>
      <c r="AL2367" s="81"/>
      <c r="AM2367" s="81"/>
    </row>
    <row r="2368" spans="1:39">
      <c r="A2368" s="76"/>
      <c r="C2368" s="77"/>
      <c r="M2368" s="80"/>
      <c r="T2368" s="4"/>
      <c r="V2368" s="4"/>
      <c r="W2368" s="4"/>
      <c r="X2368" s="4"/>
      <c r="AB2368" s="4"/>
      <c r="AL2368" s="81"/>
      <c r="AM2368" s="81"/>
    </row>
    <row r="2369" spans="1:39">
      <c r="A2369" s="76"/>
      <c r="C2369" s="77"/>
      <c r="M2369" s="80"/>
      <c r="T2369" s="4"/>
      <c r="V2369" s="4"/>
      <c r="W2369" s="4"/>
      <c r="X2369" s="4"/>
      <c r="AB2369" s="4"/>
      <c r="AL2369" s="81"/>
      <c r="AM2369" s="81"/>
    </row>
    <row r="2370" spans="1:39">
      <c r="A2370" s="76"/>
      <c r="C2370" s="77"/>
      <c r="M2370" s="80"/>
      <c r="T2370" s="4"/>
      <c r="V2370" s="4"/>
      <c r="W2370" s="4"/>
      <c r="X2370" s="4"/>
      <c r="AB2370" s="4"/>
      <c r="AL2370" s="81"/>
      <c r="AM2370" s="81"/>
    </row>
    <row r="2371" spans="1:39">
      <c r="A2371" s="76"/>
      <c r="C2371" s="77"/>
      <c r="M2371" s="80"/>
      <c r="T2371" s="4"/>
      <c r="V2371" s="4"/>
      <c r="W2371" s="4"/>
      <c r="X2371" s="4"/>
      <c r="AB2371" s="4"/>
      <c r="AL2371" s="81"/>
      <c r="AM2371" s="81"/>
    </row>
    <row r="2372" spans="1:39">
      <c r="A2372" s="76"/>
      <c r="C2372" s="77"/>
      <c r="M2372" s="80"/>
      <c r="T2372" s="4"/>
      <c r="V2372" s="4"/>
      <c r="W2372" s="4"/>
      <c r="X2372" s="4"/>
      <c r="AB2372" s="4"/>
      <c r="AL2372" s="81"/>
      <c r="AM2372" s="81"/>
    </row>
    <row r="2373" spans="1:39">
      <c r="A2373" s="76"/>
      <c r="C2373" s="77"/>
      <c r="M2373" s="80"/>
      <c r="T2373" s="4"/>
      <c r="V2373" s="4"/>
      <c r="W2373" s="4"/>
      <c r="X2373" s="4"/>
      <c r="AB2373" s="4"/>
      <c r="AL2373" s="81"/>
      <c r="AM2373" s="81"/>
    </row>
    <row r="2374" spans="1:39">
      <c r="A2374" s="76"/>
      <c r="C2374" s="77"/>
      <c r="M2374" s="80"/>
      <c r="T2374" s="4"/>
      <c r="V2374" s="4"/>
      <c r="W2374" s="4"/>
      <c r="X2374" s="4"/>
      <c r="AB2374" s="4"/>
      <c r="AL2374" s="81"/>
      <c r="AM2374" s="81"/>
    </row>
    <row r="2375" spans="1:39">
      <c r="A2375" s="76"/>
      <c r="C2375" s="77"/>
      <c r="M2375" s="80"/>
      <c r="T2375" s="4"/>
      <c r="V2375" s="4"/>
      <c r="W2375" s="4"/>
      <c r="X2375" s="4"/>
      <c r="AB2375" s="4"/>
      <c r="AL2375" s="81"/>
      <c r="AM2375" s="81"/>
    </row>
    <row r="2376" spans="1:39">
      <c r="A2376" s="76"/>
      <c r="C2376" s="77"/>
      <c r="M2376" s="80"/>
      <c r="T2376" s="4"/>
      <c r="V2376" s="4"/>
      <c r="W2376" s="4"/>
      <c r="X2376" s="4"/>
      <c r="AB2376" s="4"/>
      <c r="AL2376" s="81"/>
      <c r="AM2376" s="81"/>
    </row>
    <row r="2377" spans="1:39">
      <c r="A2377" s="76"/>
      <c r="C2377" s="77"/>
      <c r="M2377" s="80"/>
      <c r="T2377" s="4"/>
      <c r="V2377" s="4"/>
      <c r="W2377" s="4"/>
      <c r="X2377" s="4"/>
      <c r="AB2377" s="4"/>
      <c r="AL2377" s="81"/>
      <c r="AM2377" s="81"/>
    </row>
    <row r="2378" spans="1:39">
      <c r="A2378" s="76"/>
      <c r="C2378" s="77"/>
      <c r="M2378" s="80"/>
      <c r="T2378" s="4"/>
      <c r="V2378" s="4"/>
      <c r="W2378" s="4"/>
      <c r="X2378" s="4"/>
      <c r="AB2378" s="4"/>
      <c r="AL2378" s="81"/>
      <c r="AM2378" s="81"/>
    </row>
    <row r="2379" spans="1:39">
      <c r="A2379" s="76"/>
      <c r="C2379" s="77"/>
      <c r="M2379" s="80"/>
      <c r="T2379" s="4"/>
      <c r="V2379" s="4"/>
      <c r="W2379" s="4"/>
      <c r="X2379" s="4"/>
      <c r="AB2379" s="4"/>
      <c r="AL2379" s="81"/>
      <c r="AM2379" s="81"/>
    </row>
    <row r="2380" spans="1:39">
      <c r="A2380" s="76"/>
      <c r="C2380" s="77"/>
      <c r="M2380" s="80"/>
      <c r="T2380" s="4"/>
      <c r="V2380" s="4"/>
      <c r="W2380" s="4"/>
      <c r="X2380" s="4"/>
      <c r="AB2380" s="4"/>
      <c r="AL2380" s="81"/>
      <c r="AM2380" s="81"/>
    </row>
    <row r="2381" spans="1:39">
      <c r="A2381" s="76"/>
      <c r="C2381" s="77"/>
      <c r="M2381" s="80"/>
      <c r="T2381" s="4"/>
      <c r="V2381" s="4"/>
      <c r="W2381" s="4"/>
      <c r="X2381" s="4"/>
      <c r="AB2381" s="4"/>
      <c r="AL2381" s="81"/>
      <c r="AM2381" s="81"/>
    </row>
    <row r="2382" spans="1:39">
      <c r="A2382" s="76"/>
      <c r="C2382" s="77"/>
      <c r="M2382" s="80"/>
      <c r="T2382" s="4"/>
      <c r="V2382" s="4"/>
      <c r="W2382" s="4"/>
      <c r="X2382" s="4"/>
      <c r="AB2382" s="4"/>
      <c r="AL2382" s="81"/>
      <c r="AM2382" s="81"/>
    </row>
    <row r="2383" spans="1:39">
      <c r="A2383" s="76"/>
      <c r="C2383" s="77"/>
      <c r="M2383" s="80"/>
      <c r="T2383" s="4"/>
      <c r="V2383" s="4"/>
      <c r="W2383" s="4"/>
      <c r="X2383" s="4"/>
      <c r="AB2383" s="4"/>
      <c r="AL2383" s="81"/>
      <c r="AM2383" s="81"/>
    </row>
    <row r="2384" spans="1:39">
      <c r="A2384" s="76"/>
      <c r="C2384" s="77"/>
      <c r="M2384" s="80"/>
      <c r="T2384" s="4"/>
      <c r="V2384" s="4"/>
      <c r="W2384" s="4"/>
      <c r="X2384" s="4"/>
      <c r="AB2384" s="4"/>
      <c r="AL2384" s="81"/>
      <c r="AM2384" s="81"/>
    </row>
    <row r="2385" spans="1:39">
      <c r="A2385" s="76"/>
      <c r="C2385" s="77"/>
      <c r="M2385" s="80"/>
      <c r="T2385" s="4"/>
      <c r="V2385" s="4"/>
      <c r="W2385" s="4"/>
      <c r="X2385" s="4"/>
      <c r="AB2385" s="4"/>
      <c r="AL2385" s="81"/>
      <c r="AM2385" s="81"/>
    </row>
    <row r="2386" spans="1:39">
      <c r="A2386" s="76"/>
      <c r="C2386" s="77"/>
      <c r="M2386" s="80"/>
      <c r="T2386" s="4"/>
      <c r="V2386" s="4"/>
      <c r="W2386" s="4"/>
      <c r="X2386" s="4"/>
      <c r="AB2386" s="4"/>
      <c r="AL2386" s="81"/>
      <c r="AM2386" s="81"/>
    </row>
    <row r="2387" spans="1:39">
      <c r="A2387" s="76"/>
      <c r="C2387" s="77"/>
      <c r="M2387" s="80"/>
      <c r="T2387" s="4"/>
      <c r="V2387" s="4"/>
      <c r="W2387" s="4"/>
      <c r="X2387" s="4"/>
      <c r="AB2387" s="4"/>
      <c r="AL2387" s="81"/>
      <c r="AM2387" s="81"/>
    </row>
    <row r="2388" spans="1:39">
      <c r="A2388" s="76"/>
      <c r="C2388" s="77"/>
      <c r="M2388" s="80"/>
      <c r="T2388" s="4"/>
      <c r="V2388" s="4"/>
      <c r="W2388" s="4"/>
      <c r="X2388" s="4"/>
      <c r="AB2388" s="4"/>
      <c r="AL2388" s="81"/>
      <c r="AM2388" s="81"/>
    </row>
    <row r="2389" spans="1:39">
      <c r="A2389" s="76"/>
      <c r="C2389" s="77"/>
      <c r="M2389" s="80"/>
      <c r="T2389" s="4"/>
      <c r="V2389" s="4"/>
      <c r="W2389" s="4"/>
      <c r="X2389" s="4"/>
      <c r="AB2389" s="4"/>
      <c r="AL2389" s="81"/>
      <c r="AM2389" s="81"/>
    </row>
    <row r="2390" spans="1:39">
      <c r="A2390" s="76"/>
      <c r="C2390" s="77"/>
      <c r="M2390" s="80"/>
      <c r="T2390" s="4"/>
      <c r="V2390" s="4"/>
      <c r="W2390" s="4"/>
      <c r="X2390" s="4"/>
      <c r="AB2390" s="4"/>
      <c r="AL2390" s="81"/>
      <c r="AM2390" s="81"/>
    </row>
    <row r="2391" spans="1:39">
      <c r="A2391" s="76"/>
      <c r="C2391" s="77"/>
      <c r="M2391" s="80"/>
      <c r="T2391" s="4"/>
      <c r="V2391" s="4"/>
      <c r="W2391" s="4"/>
      <c r="X2391" s="4"/>
      <c r="AB2391" s="4"/>
      <c r="AL2391" s="81"/>
      <c r="AM2391" s="81"/>
    </row>
    <row r="2392" spans="1:39">
      <c r="A2392" s="76"/>
      <c r="C2392" s="77"/>
      <c r="M2392" s="80"/>
      <c r="T2392" s="4"/>
      <c r="V2392" s="4"/>
      <c r="W2392" s="4"/>
      <c r="X2392" s="4"/>
      <c r="AB2392" s="4"/>
      <c r="AL2392" s="81"/>
      <c r="AM2392" s="81"/>
    </row>
    <row r="2393" spans="1:39">
      <c r="A2393" s="76"/>
      <c r="C2393" s="77"/>
      <c r="M2393" s="80"/>
      <c r="T2393" s="4"/>
      <c r="V2393" s="4"/>
      <c r="W2393" s="4"/>
      <c r="X2393" s="4"/>
      <c r="AB2393" s="4"/>
      <c r="AL2393" s="81"/>
      <c r="AM2393" s="81"/>
    </row>
    <row r="2394" spans="1:39">
      <c r="A2394" s="76"/>
      <c r="C2394" s="77"/>
      <c r="M2394" s="80"/>
      <c r="T2394" s="4"/>
      <c r="V2394" s="4"/>
      <c r="W2394" s="4"/>
      <c r="X2394" s="4"/>
      <c r="AB2394" s="4"/>
      <c r="AL2394" s="81"/>
      <c r="AM2394" s="81"/>
    </row>
    <row r="2395" spans="1:39">
      <c r="A2395" s="76"/>
      <c r="C2395" s="77"/>
      <c r="M2395" s="80"/>
      <c r="T2395" s="4"/>
      <c r="V2395" s="4"/>
      <c r="W2395" s="4"/>
      <c r="X2395" s="4"/>
      <c r="AB2395" s="4"/>
      <c r="AL2395" s="81"/>
      <c r="AM2395" s="81"/>
    </row>
    <row r="2396" spans="1:39">
      <c r="A2396" s="76"/>
      <c r="C2396" s="77"/>
      <c r="M2396" s="80"/>
      <c r="T2396" s="4"/>
      <c r="V2396" s="4"/>
      <c r="W2396" s="4"/>
      <c r="X2396" s="4"/>
      <c r="AB2396" s="4"/>
      <c r="AL2396" s="81"/>
      <c r="AM2396" s="81"/>
    </row>
    <row r="2397" spans="1:39">
      <c r="A2397" s="76"/>
      <c r="C2397" s="77"/>
      <c r="M2397" s="80"/>
      <c r="T2397" s="4"/>
      <c r="V2397" s="4"/>
      <c r="W2397" s="4"/>
      <c r="X2397" s="4"/>
      <c r="AB2397" s="4"/>
      <c r="AL2397" s="81"/>
      <c r="AM2397" s="81"/>
    </row>
    <row r="2398" spans="1:39">
      <c r="A2398" s="76"/>
      <c r="C2398" s="77"/>
      <c r="M2398" s="80"/>
      <c r="T2398" s="4"/>
      <c r="V2398" s="4"/>
      <c r="W2398" s="4"/>
      <c r="X2398" s="4"/>
      <c r="AB2398" s="4"/>
      <c r="AL2398" s="81"/>
      <c r="AM2398" s="81"/>
    </row>
    <row r="2399" spans="1:39">
      <c r="A2399" s="76"/>
      <c r="C2399" s="77"/>
      <c r="M2399" s="80"/>
      <c r="T2399" s="4"/>
      <c r="V2399" s="4"/>
      <c r="W2399" s="4"/>
      <c r="X2399" s="4"/>
      <c r="AB2399" s="4"/>
      <c r="AL2399" s="81"/>
      <c r="AM2399" s="81"/>
    </row>
    <row r="2400" spans="1:39">
      <c r="A2400" s="76"/>
      <c r="C2400" s="77"/>
      <c r="M2400" s="80"/>
      <c r="T2400" s="4"/>
      <c r="V2400" s="4"/>
      <c r="W2400" s="4"/>
      <c r="X2400" s="4"/>
      <c r="AB2400" s="4"/>
      <c r="AL2400" s="81"/>
      <c r="AM2400" s="81"/>
    </row>
    <row r="2401" spans="1:39">
      <c r="A2401" s="76"/>
      <c r="C2401" s="77"/>
      <c r="M2401" s="80"/>
      <c r="T2401" s="4"/>
      <c r="V2401" s="4"/>
      <c r="W2401" s="4"/>
      <c r="X2401" s="4"/>
      <c r="AB2401" s="4"/>
      <c r="AL2401" s="81"/>
      <c r="AM2401" s="81"/>
    </row>
    <row r="2402" spans="1:39">
      <c r="A2402" s="76"/>
      <c r="C2402" s="77"/>
      <c r="M2402" s="80"/>
      <c r="T2402" s="4"/>
      <c r="V2402" s="4"/>
      <c r="W2402" s="4"/>
      <c r="X2402" s="4"/>
      <c r="AB2402" s="4"/>
      <c r="AL2402" s="81"/>
      <c r="AM2402" s="81"/>
    </row>
    <row r="2403" spans="1:39">
      <c r="A2403" s="76"/>
      <c r="C2403" s="77"/>
      <c r="M2403" s="80"/>
      <c r="T2403" s="4"/>
      <c r="V2403" s="4"/>
      <c r="W2403" s="4"/>
      <c r="X2403" s="4"/>
      <c r="AB2403" s="4"/>
      <c r="AL2403" s="81"/>
      <c r="AM2403" s="81"/>
    </row>
    <row r="2404" spans="1:39">
      <c r="A2404" s="76"/>
      <c r="C2404" s="77"/>
      <c r="M2404" s="80"/>
      <c r="T2404" s="4"/>
      <c r="V2404" s="4"/>
      <c r="W2404" s="4"/>
      <c r="X2404" s="4"/>
      <c r="AB2404" s="4"/>
      <c r="AL2404" s="81"/>
      <c r="AM2404" s="81"/>
    </row>
    <row r="2405" spans="1:39">
      <c r="A2405" s="76"/>
      <c r="C2405" s="77"/>
      <c r="M2405" s="80"/>
      <c r="T2405" s="4"/>
      <c r="V2405" s="4"/>
      <c r="W2405" s="4"/>
      <c r="X2405" s="4"/>
      <c r="AB2405" s="4"/>
      <c r="AL2405" s="81"/>
      <c r="AM2405" s="81"/>
    </row>
    <row r="2406" spans="1:39">
      <c r="A2406" s="76"/>
      <c r="C2406" s="77"/>
      <c r="M2406" s="80"/>
      <c r="T2406" s="4"/>
      <c r="V2406" s="4"/>
      <c r="W2406" s="4"/>
      <c r="X2406" s="4"/>
      <c r="AB2406" s="4"/>
      <c r="AL2406" s="81"/>
      <c r="AM2406" s="81"/>
    </row>
    <row r="2407" spans="1:39">
      <c r="A2407" s="76"/>
      <c r="C2407" s="77"/>
      <c r="M2407" s="80"/>
      <c r="T2407" s="4"/>
      <c r="V2407" s="4"/>
      <c r="W2407" s="4"/>
      <c r="X2407" s="4"/>
      <c r="AB2407" s="4"/>
      <c r="AL2407" s="81"/>
      <c r="AM2407" s="81"/>
    </row>
    <row r="2408" spans="1:39">
      <c r="A2408" s="76"/>
      <c r="C2408" s="77"/>
      <c r="M2408" s="80"/>
      <c r="T2408" s="4"/>
      <c r="V2408" s="4"/>
      <c r="W2408" s="4"/>
      <c r="X2408" s="4"/>
      <c r="AB2408" s="4"/>
      <c r="AL2408" s="81"/>
      <c r="AM2408" s="81"/>
    </row>
    <row r="2409" spans="1:39">
      <c r="A2409" s="76"/>
      <c r="C2409" s="77"/>
      <c r="M2409" s="80"/>
      <c r="T2409" s="4"/>
      <c r="V2409" s="4"/>
      <c r="W2409" s="4"/>
      <c r="X2409" s="4"/>
      <c r="AB2409" s="4"/>
      <c r="AL2409" s="81"/>
      <c r="AM2409" s="81"/>
    </row>
    <row r="2410" spans="1:39">
      <c r="A2410" s="76"/>
      <c r="C2410" s="77"/>
      <c r="M2410" s="80"/>
      <c r="T2410" s="4"/>
      <c r="V2410" s="4"/>
      <c r="W2410" s="4"/>
      <c r="X2410" s="4"/>
      <c r="AB2410" s="4"/>
      <c r="AL2410" s="81"/>
      <c r="AM2410" s="81"/>
    </row>
    <row r="2411" spans="1:39">
      <c r="A2411" s="76"/>
      <c r="C2411" s="77"/>
      <c r="M2411" s="80"/>
      <c r="T2411" s="4"/>
      <c r="V2411" s="4"/>
      <c r="W2411" s="4"/>
      <c r="X2411" s="4"/>
      <c r="AB2411" s="4"/>
      <c r="AL2411" s="81"/>
      <c r="AM2411" s="81"/>
    </row>
    <row r="2412" spans="1:39">
      <c r="A2412" s="76"/>
      <c r="C2412" s="77"/>
      <c r="M2412" s="80"/>
      <c r="T2412" s="4"/>
      <c r="V2412" s="4"/>
      <c r="W2412" s="4"/>
      <c r="X2412" s="4"/>
      <c r="AB2412" s="4"/>
      <c r="AL2412" s="81"/>
      <c r="AM2412" s="81"/>
    </row>
    <row r="2413" spans="1:39">
      <c r="A2413" s="76"/>
      <c r="C2413" s="77"/>
      <c r="M2413" s="80"/>
      <c r="T2413" s="4"/>
      <c r="V2413" s="4"/>
      <c r="W2413" s="4"/>
      <c r="X2413" s="4"/>
      <c r="AB2413" s="4"/>
      <c r="AL2413" s="81"/>
      <c r="AM2413" s="81"/>
    </row>
    <row r="2414" spans="1:39">
      <c r="A2414" s="76"/>
      <c r="C2414" s="77"/>
      <c r="M2414" s="80"/>
      <c r="T2414" s="4"/>
      <c r="V2414" s="4"/>
      <c r="W2414" s="4"/>
      <c r="X2414" s="4"/>
      <c r="AB2414" s="4"/>
      <c r="AL2414" s="81"/>
      <c r="AM2414" s="81"/>
    </row>
    <row r="2415" spans="1:39">
      <c r="A2415" s="76"/>
      <c r="C2415" s="77"/>
      <c r="M2415" s="80"/>
      <c r="T2415" s="4"/>
      <c r="V2415" s="4"/>
      <c r="W2415" s="4"/>
      <c r="X2415" s="4"/>
      <c r="AB2415" s="4"/>
      <c r="AL2415" s="81"/>
      <c r="AM2415" s="81"/>
    </row>
    <row r="2416" spans="1:39">
      <c r="A2416" s="76"/>
      <c r="C2416" s="77"/>
      <c r="M2416" s="80"/>
      <c r="T2416" s="4"/>
      <c r="V2416" s="4"/>
      <c r="W2416" s="4"/>
      <c r="X2416" s="4"/>
      <c r="AB2416" s="4"/>
      <c r="AL2416" s="81"/>
      <c r="AM2416" s="81"/>
    </row>
    <row r="2417" spans="1:39">
      <c r="A2417" s="76"/>
      <c r="C2417" s="77"/>
      <c r="M2417" s="80"/>
      <c r="T2417" s="4"/>
      <c r="V2417" s="4"/>
      <c r="W2417" s="4"/>
      <c r="X2417" s="4"/>
      <c r="AB2417" s="4"/>
      <c r="AL2417" s="81"/>
      <c r="AM2417" s="81"/>
    </row>
    <row r="2418" spans="1:39">
      <c r="A2418" s="76"/>
      <c r="C2418" s="77"/>
      <c r="M2418" s="80"/>
      <c r="T2418" s="4"/>
      <c r="V2418" s="4"/>
      <c r="W2418" s="4"/>
      <c r="X2418" s="4"/>
      <c r="AB2418" s="4"/>
      <c r="AL2418" s="81"/>
      <c r="AM2418" s="81"/>
    </row>
    <row r="2419" spans="1:39">
      <c r="A2419" s="76"/>
      <c r="C2419" s="77"/>
      <c r="M2419" s="80"/>
      <c r="T2419" s="4"/>
      <c r="V2419" s="4"/>
      <c r="W2419" s="4"/>
      <c r="X2419" s="4"/>
      <c r="AB2419" s="4"/>
      <c r="AL2419" s="81"/>
      <c r="AM2419" s="81"/>
    </row>
    <row r="2420" spans="1:39">
      <c r="A2420" s="76"/>
      <c r="C2420" s="77"/>
      <c r="M2420" s="80"/>
      <c r="T2420" s="4"/>
      <c r="V2420" s="4"/>
      <c r="W2420" s="4"/>
      <c r="X2420" s="4"/>
      <c r="AB2420" s="4"/>
      <c r="AL2420" s="81"/>
      <c r="AM2420" s="81"/>
    </row>
    <row r="2421" spans="1:39">
      <c r="A2421" s="76"/>
      <c r="C2421" s="77"/>
      <c r="M2421" s="80"/>
      <c r="T2421" s="4"/>
      <c r="V2421" s="4"/>
      <c r="W2421" s="4"/>
      <c r="X2421" s="4"/>
      <c r="AB2421" s="4"/>
      <c r="AL2421" s="81"/>
      <c r="AM2421" s="81"/>
    </row>
    <row r="2422" spans="1:39">
      <c r="A2422" s="76"/>
      <c r="C2422" s="77"/>
      <c r="M2422" s="80"/>
      <c r="T2422" s="4"/>
      <c r="V2422" s="4"/>
      <c r="W2422" s="4"/>
      <c r="X2422" s="4"/>
      <c r="AB2422" s="4"/>
      <c r="AL2422" s="81"/>
      <c r="AM2422" s="81"/>
    </row>
    <row r="2423" spans="1:39">
      <c r="A2423" s="76"/>
      <c r="C2423" s="77"/>
      <c r="M2423" s="80"/>
      <c r="T2423" s="4"/>
      <c r="V2423" s="4"/>
      <c r="W2423" s="4"/>
      <c r="X2423" s="4"/>
      <c r="AB2423" s="4"/>
      <c r="AL2423" s="81"/>
      <c r="AM2423" s="81"/>
    </row>
    <row r="2424" spans="1:39">
      <c r="A2424" s="76"/>
      <c r="C2424" s="77"/>
      <c r="M2424" s="80"/>
      <c r="T2424" s="4"/>
      <c r="V2424" s="4"/>
      <c r="W2424" s="4"/>
      <c r="X2424" s="4"/>
      <c r="AB2424" s="4"/>
      <c r="AL2424" s="81"/>
      <c r="AM2424" s="81"/>
    </row>
    <row r="2425" spans="1:39">
      <c r="A2425" s="76"/>
      <c r="C2425" s="77"/>
      <c r="M2425" s="80"/>
      <c r="T2425" s="4"/>
      <c r="V2425" s="4"/>
      <c r="W2425" s="4"/>
      <c r="X2425" s="4"/>
      <c r="AB2425" s="4"/>
      <c r="AL2425" s="81"/>
      <c r="AM2425" s="81"/>
    </row>
    <row r="2426" spans="1:39">
      <c r="A2426" s="76"/>
      <c r="C2426" s="77"/>
      <c r="M2426" s="80"/>
      <c r="T2426" s="4"/>
      <c r="V2426" s="4"/>
      <c r="W2426" s="4"/>
      <c r="X2426" s="4"/>
      <c r="AB2426" s="4"/>
      <c r="AL2426" s="81"/>
      <c r="AM2426" s="81"/>
    </row>
    <row r="2427" spans="1:39">
      <c r="A2427" s="76"/>
      <c r="C2427" s="77"/>
      <c r="M2427" s="80"/>
      <c r="T2427" s="4"/>
      <c r="V2427" s="4"/>
      <c r="W2427" s="4"/>
      <c r="X2427" s="4"/>
      <c r="AB2427" s="4"/>
      <c r="AL2427" s="81"/>
      <c r="AM2427" s="81"/>
    </row>
    <row r="2428" spans="1:39">
      <c r="A2428" s="76"/>
      <c r="C2428" s="77"/>
      <c r="M2428" s="80"/>
      <c r="T2428" s="4"/>
      <c r="V2428" s="4"/>
      <c r="W2428" s="4"/>
      <c r="X2428" s="4"/>
      <c r="AB2428" s="4"/>
      <c r="AL2428" s="81"/>
      <c r="AM2428" s="81"/>
    </row>
    <row r="2429" spans="1:39">
      <c r="A2429" s="76"/>
      <c r="C2429" s="77"/>
      <c r="M2429" s="80"/>
      <c r="T2429" s="4"/>
      <c r="V2429" s="4"/>
      <c r="W2429" s="4"/>
      <c r="X2429" s="4"/>
      <c r="AB2429" s="4"/>
      <c r="AL2429" s="81"/>
      <c r="AM2429" s="81"/>
    </row>
    <row r="2430" spans="1:39">
      <c r="A2430" s="76"/>
      <c r="C2430" s="77"/>
      <c r="M2430" s="80"/>
      <c r="T2430" s="4"/>
      <c r="V2430" s="4"/>
      <c r="W2430" s="4"/>
      <c r="X2430" s="4"/>
      <c r="AB2430" s="4"/>
      <c r="AL2430" s="81"/>
      <c r="AM2430" s="81"/>
    </row>
    <row r="2431" spans="1:39">
      <c r="A2431" s="76"/>
      <c r="C2431" s="77"/>
      <c r="M2431" s="80"/>
      <c r="T2431" s="4"/>
      <c r="V2431" s="4"/>
      <c r="W2431" s="4"/>
      <c r="X2431" s="4"/>
      <c r="AB2431" s="4"/>
      <c r="AL2431" s="81"/>
      <c r="AM2431" s="81"/>
    </row>
    <row r="2432" spans="1:39">
      <c r="A2432" s="76"/>
      <c r="C2432" s="77"/>
      <c r="M2432" s="80"/>
      <c r="T2432" s="4"/>
      <c r="V2432" s="4"/>
      <c r="W2432" s="4"/>
      <c r="X2432" s="4"/>
      <c r="AB2432" s="4"/>
      <c r="AL2432" s="81"/>
      <c r="AM2432" s="81"/>
    </row>
    <row r="2433" spans="1:39">
      <c r="A2433" s="76"/>
      <c r="C2433" s="77"/>
      <c r="M2433" s="80"/>
      <c r="T2433" s="4"/>
      <c r="V2433" s="4"/>
      <c r="W2433" s="4"/>
      <c r="X2433" s="4"/>
      <c r="AB2433" s="4"/>
      <c r="AL2433" s="81"/>
      <c r="AM2433" s="81"/>
    </row>
    <row r="2434" spans="1:39">
      <c r="A2434" s="76"/>
      <c r="C2434" s="77"/>
      <c r="M2434" s="80"/>
      <c r="T2434" s="4"/>
      <c r="V2434" s="4"/>
      <c r="W2434" s="4"/>
      <c r="X2434" s="4"/>
      <c r="AB2434" s="4"/>
      <c r="AL2434" s="81"/>
      <c r="AM2434" s="81"/>
    </row>
    <row r="2435" spans="1:39">
      <c r="A2435" s="76"/>
      <c r="C2435" s="77"/>
      <c r="M2435" s="80"/>
      <c r="T2435" s="4"/>
      <c r="V2435" s="4"/>
      <c r="W2435" s="4"/>
      <c r="X2435" s="4"/>
      <c r="AB2435" s="4"/>
      <c r="AL2435" s="81"/>
      <c r="AM2435" s="81"/>
    </row>
    <row r="2436" spans="1:39">
      <c r="A2436" s="76"/>
      <c r="C2436" s="77"/>
      <c r="M2436" s="80"/>
      <c r="T2436" s="4"/>
      <c r="V2436" s="4"/>
      <c r="W2436" s="4"/>
      <c r="X2436" s="4"/>
      <c r="AB2436" s="4"/>
      <c r="AL2436" s="81"/>
      <c r="AM2436" s="81"/>
    </row>
    <row r="2437" spans="1:39">
      <c r="A2437" s="76"/>
      <c r="C2437" s="77"/>
      <c r="M2437" s="80"/>
      <c r="T2437" s="4"/>
      <c r="V2437" s="4"/>
      <c r="W2437" s="4"/>
      <c r="X2437" s="4"/>
      <c r="AB2437" s="4"/>
      <c r="AL2437" s="81"/>
      <c r="AM2437" s="81"/>
    </row>
    <row r="2438" spans="1:39">
      <c r="A2438" s="76"/>
      <c r="C2438" s="77"/>
      <c r="M2438" s="80"/>
      <c r="T2438" s="4"/>
      <c r="V2438" s="4"/>
      <c r="W2438" s="4"/>
      <c r="X2438" s="4"/>
      <c r="AB2438" s="4"/>
      <c r="AL2438" s="81"/>
      <c r="AM2438" s="81"/>
    </row>
    <row r="2439" spans="1:39">
      <c r="A2439" s="76"/>
      <c r="C2439" s="77"/>
      <c r="M2439" s="80"/>
      <c r="T2439" s="4"/>
      <c r="V2439" s="4"/>
      <c r="W2439" s="4"/>
      <c r="X2439" s="4"/>
      <c r="AB2439" s="4"/>
      <c r="AL2439" s="81"/>
      <c r="AM2439" s="81"/>
    </row>
    <row r="2440" spans="1:39">
      <c r="A2440" s="76"/>
      <c r="C2440" s="77"/>
      <c r="M2440" s="80"/>
      <c r="T2440" s="4"/>
      <c r="V2440" s="4"/>
      <c r="W2440" s="4"/>
      <c r="X2440" s="4"/>
      <c r="AB2440" s="4"/>
      <c r="AL2440" s="81"/>
      <c r="AM2440" s="81"/>
    </row>
    <row r="2441" spans="1:39">
      <c r="A2441" s="76"/>
      <c r="C2441" s="77"/>
      <c r="M2441" s="80"/>
      <c r="T2441" s="4"/>
      <c r="V2441" s="4"/>
      <c r="W2441" s="4"/>
      <c r="X2441" s="4"/>
      <c r="AB2441" s="4"/>
      <c r="AL2441" s="81"/>
      <c r="AM2441" s="81"/>
    </row>
    <row r="2442" spans="1:39">
      <c r="A2442" s="76"/>
      <c r="C2442" s="77"/>
      <c r="M2442" s="80"/>
      <c r="T2442" s="4"/>
      <c r="V2442" s="4"/>
      <c r="W2442" s="4"/>
      <c r="X2442" s="4"/>
      <c r="AB2442" s="4"/>
      <c r="AL2442" s="81"/>
      <c r="AM2442" s="81"/>
    </row>
    <row r="2443" spans="1:39">
      <c r="A2443" s="76"/>
      <c r="C2443" s="77"/>
      <c r="M2443" s="80"/>
      <c r="T2443" s="4"/>
      <c r="V2443" s="4"/>
      <c r="W2443" s="4"/>
      <c r="X2443" s="4"/>
      <c r="AB2443" s="4"/>
      <c r="AL2443" s="81"/>
      <c r="AM2443" s="81"/>
    </row>
    <row r="2444" spans="1:39">
      <c r="A2444" s="76"/>
      <c r="C2444" s="77"/>
      <c r="M2444" s="80"/>
      <c r="T2444" s="4"/>
      <c r="V2444" s="4"/>
      <c r="W2444" s="4"/>
      <c r="X2444" s="4"/>
      <c r="AB2444" s="4"/>
      <c r="AL2444" s="81"/>
      <c r="AM2444" s="81"/>
    </row>
    <row r="2445" spans="1:39">
      <c r="A2445" s="76"/>
      <c r="C2445" s="77"/>
      <c r="M2445" s="80"/>
      <c r="T2445" s="4"/>
      <c r="V2445" s="4"/>
      <c r="W2445" s="4"/>
      <c r="X2445" s="4"/>
      <c r="AB2445" s="4"/>
      <c r="AL2445" s="81"/>
      <c r="AM2445" s="81"/>
    </row>
    <row r="2446" spans="1:39">
      <c r="A2446" s="76"/>
      <c r="C2446" s="77"/>
      <c r="M2446" s="80"/>
      <c r="T2446" s="4"/>
      <c r="V2446" s="4"/>
      <c r="W2446" s="4"/>
      <c r="X2446" s="4"/>
      <c r="AB2446" s="4"/>
      <c r="AL2446" s="81"/>
      <c r="AM2446" s="81"/>
    </row>
    <row r="2447" spans="1:39">
      <c r="A2447" s="76"/>
      <c r="C2447" s="77"/>
      <c r="M2447" s="80"/>
      <c r="T2447" s="4"/>
      <c r="V2447" s="4"/>
      <c r="W2447" s="4"/>
      <c r="X2447" s="4"/>
      <c r="AB2447" s="4"/>
      <c r="AL2447" s="81"/>
      <c r="AM2447" s="81"/>
    </row>
    <row r="2448" spans="1:39">
      <c r="A2448" s="76"/>
      <c r="C2448" s="77"/>
      <c r="M2448" s="80"/>
      <c r="T2448" s="4"/>
      <c r="V2448" s="4"/>
      <c r="W2448" s="4"/>
      <c r="X2448" s="4"/>
      <c r="AB2448" s="4"/>
      <c r="AL2448" s="81"/>
      <c r="AM2448" s="81"/>
    </row>
    <row r="2449" spans="1:39">
      <c r="A2449" s="76"/>
      <c r="C2449" s="77"/>
      <c r="M2449" s="80"/>
      <c r="T2449" s="4"/>
      <c r="V2449" s="4"/>
      <c r="W2449" s="4"/>
      <c r="X2449" s="4"/>
      <c r="AB2449" s="4"/>
      <c r="AL2449" s="81"/>
      <c r="AM2449" s="81"/>
    </row>
    <row r="2450" spans="1:39">
      <c r="A2450" s="76"/>
      <c r="C2450" s="77"/>
      <c r="M2450" s="80"/>
      <c r="T2450" s="4"/>
      <c r="V2450" s="4"/>
      <c r="W2450" s="4"/>
      <c r="X2450" s="4"/>
      <c r="AB2450" s="4"/>
      <c r="AL2450" s="81"/>
      <c r="AM2450" s="81"/>
    </row>
    <row r="2451" spans="1:39">
      <c r="A2451" s="76"/>
      <c r="C2451" s="77"/>
      <c r="M2451" s="80"/>
      <c r="T2451" s="4"/>
      <c r="V2451" s="4"/>
      <c r="W2451" s="4"/>
      <c r="X2451" s="4"/>
      <c r="AB2451" s="4"/>
      <c r="AL2451" s="81"/>
      <c r="AM2451" s="81"/>
    </row>
    <row r="2452" spans="1:39">
      <c r="A2452" s="76"/>
      <c r="C2452" s="77"/>
      <c r="M2452" s="80"/>
      <c r="T2452" s="4"/>
      <c r="V2452" s="4"/>
      <c r="W2452" s="4"/>
      <c r="X2452" s="4"/>
      <c r="AB2452" s="4"/>
      <c r="AL2452" s="81"/>
      <c r="AM2452" s="81"/>
    </row>
    <row r="2453" spans="1:39">
      <c r="A2453" s="76"/>
      <c r="C2453" s="77"/>
      <c r="M2453" s="80"/>
      <c r="T2453" s="4"/>
      <c r="V2453" s="4"/>
      <c r="W2453" s="4"/>
      <c r="X2453" s="4"/>
      <c r="AB2453" s="4"/>
      <c r="AL2453" s="81"/>
      <c r="AM2453" s="81"/>
    </row>
    <row r="2454" spans="1:39">
      <c r="A2454" s="76"/>
      <c r="C2454" s="77"/>
      <c r="M2454" s="80"/>
      <c r="T2454" s="4"/>
      <c r="V2454" s="4"/>
      <c r="W2454" s="4"/>
      <c r="X2454" s="4"/>
      <c r="AB2454" s="4"/>
      <c r="AL2454" s="81"/>
      <c r="AM2454" s="81"/>
    </row>
    <row r="2455" spans="1:39">
      <c r="A2455" s="76"/>
      <c r="C2455" s="77"/>
      <c r="M2455" s="80"/>
      <c r="T2455" s="4"/>
      <c r="V2455" s="4"/>
      <c r="W2455" s="4"/>
      <c r="X2455" s="4"/>
      <c r="AB2455" s="4"/>
      <c r="AL2455" s="81"/>
      <c r="AM2455" s="81"/>
    </row>
    <row r="2456" spans="1:39">
      <c r="A2456" s="76"/>
      <c r="C2456" s="77"/>
      <c r="M2456" s="80"/>
      <c r="T2456" s="4"/>
      <c r="V2456" s="4"/>
      <c r="W2456" s="4"/>
      <c r="X2456" s="4"/>
      <c r="AB2456" s="4"/>
      <c r="AL2456" s="81"/>
      <c r="AM2456" s="81"/>
    </row>
    <row r="2457" spans="1:39">
      <c r="A2457" s="76"/>
      <c r="C2457" s="77"/>
      <c r="M2457" s="80"/>
      <c r="T2457" s="4"/>
      <c r="V2457" s="4"/>
      <c r="W2457" s="4"/>
      <c r="X2457" s="4"/>
      <c r="AB2457" s="4"/>
      <c r="AL2457" s="81"/>
      <c r="AM2457" s="81"/>
    </row>
    <row r="2458" spans="1:39">
      <c r="A2458" s="76"/>
      <c r="C2458" s="77"/>
      <c r="M2458" s="80"/>
      <c r="T2458" s="4"/>
      <c r="V2458" s="4"/>
      <c r="W2458" s="4"/>
      <c r="X2458" s="4"/>
      <c r="AB2458" s="4"/>
      <c r="AL2458" s="81"/>
      <c r="AM2458" s="81"/>
    </row>
    <row r="2459" spans="1:39">
      <c r="A2459" s="76"/>
      <c r="C2459" s="77"/>
      <c r="M2459" s="80"/>
      <c r="T2459" s="4"/>
      <c r="V2459" s="4"/>
      <c r="W2459" s="4"/>
      <c r="X2459" s="4"/>
      <c r="AB2459" s="4"/>
      <c r="AL2459" s="81"/>
      <c r="AM2459" s="81"/>
    </row>
    <row r="2460" spans="1:39">
      <c r="A2460" s="76"/>
      <c r="C2460" s="77"/>
      <c r="M2460" s="80"/>
      <c r="T2460" s="4"/>
      <c r="V2460" s="4"/>
      <c r="W2460" s="4"/>
      <c r="X2460" s="4"/>
      <c r="AB2460" s="4"/>
      <c r="AL2460" s="81"/>
      <c r="AM2460" s="81"/>
    </row>
    <row r="2461" spans="1:39">
      <c r="A2461" s="76"/>
      <c r="C2461" s="77"/>
      <c r="M2461" s="80"/>
      <c r="T2461" s="4"/>
      <c r="V2461" s="4"/>
      <c r="W2461" s="4"/>
      <c r="X2461" s="4"/>
      <c r="AB2461" s="4"/>
      <c r="AL2461" s="81"/>
      <c r="AM2461" s="81"/>
    </row>
    <row r="2462" spans="1:39">
      <c r="A2462" s="76"/>
      <c r="C2462" s="77"/>
      <c r="M2462" s="80"/>
      <c r="T2462" s="4"/>
      <c r="V2462" s="4"/>
      <c r="W2462" s="4"/>
      <c r="X2462" s="4"/>
      <c r="AB2462" s="4"/>
      <c r="AL2462" s="81"/>
      <c r="AM2462" s="81"/>
    </row>
    <row r="2463" spans="1:39">
      <c r="A2463" s="76"/>
      <c r="C2463" s="77"/>
      <c r="M2463" s="80"/>
      <c r="T2463" s="4"/>
      <c r="V2463" s="4"/>
      <c r="W2463" s="4"/>
      <c r="X2463" s="4"/>
      <c r="AB2463" s="4"/>
      <c r="AL2463" s="81"/>
      <c r="AM2463" s="81"/>
    </row>
    <row r="2464" spans="1:39">
      <c r="A2464" s="76"/>
      <c r="C2464" s="77"/>
      <c r="M2464" s="80"/>
      <c r="T2464" s="4"/>
      <c r="V2464" s="4"/>
      <c r="W2464" s="4"/>
      <c r="X2464" s="4"/>
      <c r="AB2464" s="4"/>
      <c r="AL2464" s="81"/>
      <c r="AM2464" s="81"/>
    </row>
    <row r="2465" spans="1:39">
      <c r="A2465" s="76"/>
      <c r="C2465" s="77"/>
      <c r="M2465" s="80"/>
      <c r="T2465" s="4"/>
      <c r="V2465" s="4"/>
      <c r="W2465" s="4"/>
      <c r="X2465" s="4"/>
      <c r="AB2465" s="4"/>
      <c r="AL2465" s="81"/>
      <c r="AM2465" s="81"/>
    </row>
    <row r="2466" spans="1:39">
      <c r="A2466" s="76"/>
      <c r="C2466" s="77"/>
      <c r="M2466" s="80"/>
      <c r="T2466" s="4"/>
      <c r="V2466" s="4"/>
      <c r="W2466" s="4"/>
      <c r="X2466" s="4"/>
      <c r="AB2466" s="4"/>
      <c r="AL2466" s="81"/>
      <c r="AM2466" s="81"/>
    </row>
    <row r="2467" spans="1:39">
      <c r="A2467" s="76"/>
      <c r="C2467" s="77"/>
      <c r="M2467" s="80"/>
      <c r="T2467" s="4"/>
      <c r="V2467" s="4"/>
      <c r="W2467" s="4"/>
      <c r="X2467" s="4"/>
      <c r="AB2467" s="4"/>
      <c r="AL2467" s="81"/>
      <c r="AM2467" s="81"/>
    </row>
    <row r="2468" spans="1:39">
      <c r="A2468" s="76"/>
      <c r="C2468" s="77"/>
      <c r="M2468" s="80"/>
      <c r="T2468" s="4"/>
      <c r="V2468" s="4"/>
      <c r="W2468" s="4"/>
      <c r="X2468" s="4"/>
      <c r="AB2468" s="4"/>
      <c r="AL2468" s="81"/>
      <c r="AM2468" s="81"/>
    </row>
    <row r="2469" spans="1:39">
      <c r="A2469" s="76"/>
      <c r="C2469" s="77"/>
      <c r="M2469" s="80"/>
      <c r="T2469" s="4"/>
      <c r="V2469" s="4"/>
      <c r="W2469" s="4"/>
      <c r="X2469" s="4"/>
      <c r="AB2469" s="4"/>
      <c r="AL2469" s="81"/>
      <c r="AM2469" s="81"/>
    </row>
    <row r="2470" spans="1:39">
      <c r="A2470" s="76"/>
      <c r="C2470" s="77"/>
      <c r="M2470" s="80"/>
      <c r="T2470" s="4"/>
      <c r="V2470" s="4"/>
      <c r="W2470" s="4"/>
      <c r="X2470" s="4"/>
      <c r="AB2470" s="4"/>
      <c r="AL2470" s="81"/>
      <c r="AM2470" s="81"/>
    </row>
    <row r="2471" spans="1:39">
      <c r="A2471" s="76"/>
      <c r="C2471" s="77"/>
      <c r="M2471" s="80"/>
      <c r="T2471" s="4"/>
      <c r="V2471" s="4"/>
      <c r="W2471" s="4"/>
      <c r="X2471" s="4"/>
      <c r="AB2471" s="4"/>
      <c r="AL2471" s="81"/>
      <c r="AM2471" s="81"/>
    </row>
    <row r="2472" spans="1:39">
      <c r="A2472" s="76"/>
      <c r="C2472" s="77"/>
      <c r="M2472" s="80"/>
      <c r="T2472" s="4"/>
      <c r="V2472" s="4"/>
      <c r="W2472" s="4"/>
      <c r="X2472" s="4"/>
      <c r="AB2472" s="4"/>
      <c r="AL2472" s="81"/>
      <c r="AM2472" s="81"/>
    </row>
    <row r="2473" spans="1:39">
      <c r="A2473" s="76"/>
      <c r="C2473" s="77"/>
      <c r="M2473" s="80"/>
      <c r="T2473" s="4"/>
      <c r="V2473" s="4"/>
      <c r="W2473" s="4"/>
      <c r="X2473" s="4"/>
      <c r="AB2473" s="4"/>
      <c r="AL2473" s="81"/>
      <c r="AM2473" s="81"/>
    </row>
    <row r="2474" spans="1:39">
      <c r="A2474" s="76"/>
      <c r="C2474" s="77"/>
      <c r="M2474" s="80"/>
      <c r="T2474" s="4"/>
      <c r="V2474" s="4"/>
      <c r="W2474" s="4"/>
      <c r="X2474" s="4"/>
      <c r="AB2474" s="4"/>
      <c r="AL2474" s="81"/>
      <c r="AM2474" s="81"/>
    </row>
    <row r="2475" spans="1:39">
      <c r="A2475" s="76"/>
      <c r="C2475" s="77"/>
      <c r="M2475" s="80"/>
      <c r="T2475" s="4"/>
      <c r="V2475" s="4"/>
      <c r="W2475" s="4"/>
      <c r="X2475" s="4"/>
      <c r="AB2475" s="4"/>
      <c r="AL2475" s="81"/>
      <c r="AM2475" s="81"/>
    </row>
    <row r="2476" spans="1:39">
      <c r="A2476" s="76"/>
      <c r="C2476" s="77"/>
      <c r="M2476" s="80"/>
      <c r="T2476" s="4"/>
      <c r="V2476" s="4"/>
      <c r="W2476" s="4"/>
      <c r="X2476" s="4"/>
      <c r="AB2476" s="4"/>
      <c r="AL2476" s="81"/>
      <c r="AM2476" s="81"/>
    </row>
    <row r="2477" spans="1:39">
      <c r="A2477" s="76"/>
      <c r="C2477" s="77"/>
      <c r="M2477" s="80"/>
      <c r="T2477" s="4"/>
      <c r="V2477" s="4"/>
      <c r="W2477" s="4"/>
      <c r="X2477" s="4"/>
      <c r="AB2477" s="4"/>
      <c r="AL2477" s="81"/>
      <c r="AM2477" s="81"/>
    </row>
    <row r="2478" spans="1:39">
      <c r="A2478" s="76"/>
      <c r="C2478" s="77"/>
      <c r="M2478" s="80"/>
      <c r="T2478" s="4"/>
      <c r="V2478" s="4"/>
      <c r="W2478" s="4"/>
      <c r="X2478" s="4"/>
      <c r="AB2478" s="4"/>
      <c r="AL2478" s="81"/>
      <c r="AM2478" s="81"/>
    </row>
    <row r="2479" spans="1:39">
      <c r="A2479" s="76"/>
      <c r="C2479" s="77"/>
      <c r="M2479" s="80"/>
      <c r="T2479" s="4"/>
      <c r="V2479" s="4"/>
      <c r="W2479" s="4"/>
      <c r="X2479" s="4"/>
      <c r="AB2479" s="4"/>
      <c r="AL2479" s="81"/>
      <c r="AM2479" s="81"/>
    </row>
    <row r="2480" spans="1:39">
      <c r="A2480" s="76"/>
      <c r="C2480" s="77"/>
      <c r="M2480" s="80"/>
      <c r="T2480" s="4"/>
      <c r="V2480" s="4"/>
      <c r="W2480" s="4"/>
      <c r="X2480" s="4"/>
      <c r="AB2480" s="4"/>
      <c r="AL2480" s="81"/>
      <c r="AM2480" s="81"/>
    </row>
    <row r="2481" spans="1:39">
      <c r="A2481" s="76"/>
      <c r="C2481" s="77"/>
      <c r="M2481" s="80"/>
      <c r="T2481" s="4"/>
      <c r="V2481" s="4"/>
      <c r="W2481" s="4"/>
      <c r="X2481" s="4"/>
      <c r="AB2481" s="4"/>
      <c r="AL2481" s="81"/>
      <c r="AM2481" s="81"/>
    </row>
    <row r="2482" spans="1:39">
      <c r="A2482" s="76"/>
      <c r="C2482" s="77"/>
      <c r="M2482" s="80"/>
      <c r="T2482" s="4"/>
      <c r="V2482" s="4"/>
      <c r="W2482" s="4"/>
      <c r="X2482" s="4"/>
      <c r="AB2482" s="4"/>
      <c r="AL2482" s="81"/>
      <c r="AM2482" s="81"/>
    </row>
    <row r="2483" spans="1:39">
      <c r="A2483" s="76"/>
      <c r="C2483" s="77"/>
      <c r="M2483" s="80"/>
      <c r="T2483" s="4"/>
      <c r="V2483" s="4"/>
      <c r="W2483" s="4"/>
      <c r="X2483" s="4"/>
      <c r="AB2483" s="4"/>
      <c r="AL2483" s="81"/>
      <c r="AM2483" s="81"/>
    </row>
    <row r="2484" spans="1:39">
      <c r="A2484" s="76"/>
      <c r="C2484" s="77"/>
      <c r="M2484" s="80"/>
      <c r="T2484" s="4"/>
      <c r="V2484" s="4"/>
      <c r="W2484" s="4"/>
      <c r="X2484" s="4"/>
      <c r="AB2484" s="4"/>
      <c r="AL2484" s="81"/>
      <c r="AM2484" s="81"/>
    </row>
    <row r="2485" spans="1:39">
      <c r="A2485" s="76"/>
      <c r="C2485" s="77"/>
      <c r="M2485" s="80"/>
      <c r="T2485" s="4"/>
      <c r="V2485" s="4"/>
      <c r="W2485" s="4"/>
      <c r="X2485" s="4"/>
      <c r="AB2485" s="4"/>
      <c r="AL2485" s="81"/>
      <c r="AM2485" s="81"/>
    </row>
    <row r="2486" spans="1:39">
      <c r="A2486" s="76"/>
      <c r="C2486" s="77"/>
      <c r="M2486" s="80"/>
      <c r="T2486" s="4"/>
      <c r="V2486" s="4"/>
      <c r="W2486" s="4"/>
      <c r="X2486" s="4"/>
      <c r="AB2486" s="4"/>
      <c r="AL2486" s="81"/>
      <c r="AM2486" s="81"/>
    </row>
    <row r="2487" spans="1:39">
      <c r="A2487" s="76"/>
      <c r="C2487" s="77"/>
      <c r="M2487" s="80"/>
      <c r="T2487" s="4"/>
      <c r="V2487" s="4"/>
      <c r="W2487" s="4"/>
      <c r="X2487" s="4"/>
      <c r="AB2487" s="4"/>
      <c r="AL2487" s="81"/>
      <c r="AM2487" s="81"/>
    </row>
    <row r="2488" spans="1:39">
      <c r="A2488" s="76"/>
      <c r="C2488" s="77"/>
      <c r="M2488" s="80"/>
      <c r="T2488" s="4"/>
      <c r="V2488" s="4"/>
      <c r="W2488" s="4"/>
      <c r="X2488" s="4"/>
      <c r="AB2488" s="4"/>
      <c r="AL2488" s="81"/>
      <c r="AM2488" s="81"/>
    </row>
    <row r="2489" spans="1:39">
      <c r="A2489" s="76"/>
      <c r="C2489" s="77"/>
      <c r="M2489" s="80"/>
      <c r="T2489" s="4"/>
      <c r="V2489" s="4"/>
      <c r="W2489" s="4"/>
      <c r="X2489" s="4"/>
      <c r="AB2489" s="4"/>
      <c r="AL2489" s="81"/>
      <c r="AM2489" s="81"/>
    </row>
    <row r="2490" spans="1:39">
      <c r="A2490" s="76"/>
      <c r="C2490" s="77"/>
      <c r="M2490" s="80"/>
      <c r="T2490" s="4"/>
      <c r="V2490" s="4"/>
      <c r="W2490" s="4"/>
      <c r="X2490" s="4"/>
      <c r="AB2490" s="4"/>
      <c r="AL2490" s="81"/>
      <c r="AM2490" s="81"/>
    </row>
    <row r="2491" spans="1:39">
      <c r="A2491" s="76"/>
      <c r="C2491" s="77"/>
      <c r="M2491" s="80"/>
      <c r="T2491" s="4"/>
      <c r="V2491" s="4"/>
      <c r="W2491" s="4"/>
      <c r="X2491" s="4"/>
      <c r="AB2491" s="4"/>
      <c r="AL2491" s="81"/>
      <c r="AM2491" s="81"/>
    </row>
    <row r="2492" spans="1:39">
      <c r="A2492" s="76"/>
      <c r="C2492" s="77"/>
      <c r="M2492" s="80"/>
      <c r="T2492" s="4"/>
      <c r="V2492" s="4"/>
      <c r="W2492" s="4"/>
      <c r="X2492" s="4"/>
      <c r="AB2492" s="4"/>
      <c r="AL2492" s="81"/>
      <c r="AM2492" s="81"/>
    </row>
    <row r="2493" spans="1:39">
      <c r="A2493" s="76"/>
      <c r="C2493" s="77"/>
      <c r="M2493" s="80"/>
      <c r="T2493" s="4"/>
      <c r="V2493" s="4"/>
      <c r="W2493" s="4"/>
      <c r="X2493" s="4"/>
      <c r="AB2493" s="4"/>
      <c r="AL2493" s="81"/>
      <c r="AM2493" s="81"/>
    </row>
    <row r="2494" spans="1:39">
      <c r="A2494" s="76"/>
      <c r="C2494" s="77"/>
      <c r="M2494" s="80"/>
      <c r="T2494" s="4"/>
      <c r="V2494" s="4"/>
      <c r="W2494" s="4"/>
      <c r="X2494" s="4"/>
      <c r="AB2494" s="4"/>
      <c r="AL2494" s="81"/>
      <c r="AM2494" s="81"/>
    </row>
    <row r="2495" spans="1:39">
      <c r="A2495" s="76"/>
      <c r="C2495" s="77"/>
      <c r="M2495" s="80"/>
      <c r="T2495" s="4"/>
      <c r="V2495" s="4"/>
      <c r="W2495" s="4"/>
      <c r="X2495" s="4"/>
      <c r="AB2495" s="4"/>
      <c r="AL2495" s="81"/>
      <c r="AM2495" s="81"/>
    </row>
    <row r="2496" spans="1:39">
      <c r="A2496" s="76"/>
      <c r="C2496" s="77"/>
      <c r="M2496" s="80"/>
      <c r="T2496" s="4"/>
      <c r="V2496" s="4"/>
      <c r="W2496" s="4"/>
      <c r="X2496" s="4"/>
      <c r="AB2496" s="4"/>
      <c r="AL2496" s="81"/>
      <c r="AM2496" s="81"/>
    </row>
    <row r="2497" spans="1:39">
      <c r="A2497" s="76"/>
      <c r="C2497" s="77"/>
      <c r="M2497" s="80"/>
      <c r="T2497" s="4"/>
      <c r="V2497" s="4"/>
      <c r="W2497" s="4"/>
      <c r="X2497" s="4"/>
      <c r="AB2497" s="4"/>
      <c r="AL2497" s="81"/>
      <c r="AM2497" s="81"/>
    </row>
    <row r="2498" spans="1:39">
      <c r="A2498" s="76"/>
      <c r="C2498" s="77"/>
      <c r="M2498" s="80"/>
      <c r="T2498" s="4"/>
      <c r="V2498" s="4"/>
      <c r="W2498" s="4"/>
      <c r="X2498" s="4"/>
      <c r="AB2498" s="4"/>
      <c r="AL2498" s="81"/>
      <c r="AM2498" s="81"/>
    </row>
    <row r="2499" spans="1:39">
      <c r="A2499" s="76"/>
      <c r="C2499" s="77"/>
      <c r="M2499" s="80"/>
      <c r="T2499" s="4"/>
      <c r="V2499" s="4"/>
      <c r="W2499" s="4"/>
      <c r="X2499" s="4"/>
      <c r="AB2499" s="4"/>
      <c r="AL2499" s="81"/>
      <c r="AM2499" s="81"/>
    </row>
    <row r="2500" spans="1:39">
      <c r="A2500" s="76"/>
      <c r="C2500" s="77"/>
      <c r="M2500" s="80"/>
      <c r="T2500" s="4"/>
      <c r="V2500" s="4"/>
      <c r="W2500" s="4"/>
      <c r="X2500" s="4"/>
      <c r="AB2500" s="4"/>
      <c r="AL2500" s="81"/>
      <c r="AM2500" s="81"/>
    </row>
    <row r="2501" spans="1:39">
      <c r="A2501" s="76"/>
      <c r="C2501" s="77"/>
      <c r="M2501" s="80"/>
      <c r="T2501" s="4"/>
      <c r="V2501" s="4"/>
      <c r="W2501" s="4"/>
      <c r="X2501" s="4"/>
      <c r="AB2501" s="4"/>
      <c r="AL2501" s="81"/>
      <c r="AM2501" s="81"/>
    </row>
    <row r="2502" spans="1:39">
      <c r="A2502" s="76"/>
      <c r="C2502" s="77"/>
      <c r="M2502" s="80"/>
      <c r="T2502" s="4"/>
      <c r="V2502" s="4"/>
      <c r="W2502" s="4"/>
      <c r="X2502" s="4"/>
      <c r="AB2502" s="4"/>
      <c r="AL2502" s="81"/>
      <c r="AM2502" s="81"/>
    </row>
    <row r="2503" spans="1:39">
      <c r="A2503" s="76"/>
      <c r="C2503" s="77"/>
      <c r="M2503" s="80"/>
      <c r="T2503" s="4"/>
      <c r="V2503" s="4"/>
      <c r="W2503" s="4"/>
      <c r="X2503" s="4"/>
      <c r="AB2503" s="4"/>
      <c r="AL2503" s="81"/>
      <c r="AM2503" s="81"/>
    </row>
    <row r="2504" spans="1:39">
      <c r="A2504" s="76"/>
      <c r="C2504" s="77"/>
      <c r="M2504" s="80"/>
      <c r="T2504" s="4"/>
      <c r="V2504" s="4"/>
      <c r="W2504" s="4"/>
      <c r="X2504" s="4"/>
      <c r="AB2504" s="4"/>
      <c r="AL2504" s="81"/>
      <c r="AM2504" s="81"/>
    </row>
    <row r="2505" spans="1:39">
      <c r="A2505" s="76"/>
      <c r="C2505" s="77"/>
      <c r="M2505" s="80"/>
      <c r="T2505" s="4"/>
      <c r="V2505" s="4"/>
      <c r="W2505" s="4"/>
      <c r="X2505" s="4"/>
      <c r="AB2505" s="4"/>
      <c r="AL2505" s="81"/>
      <c r="AM2505" s="81"/>
    </row>
    <row r="2506" spans="1:39">
      <c r="A2506" s="76"/>
      <c r="C2506" s="77"/>
      <c r="M2506" s="80"/>
      <c r="T2506" s="4"/>
      <c r="V2506" s="4"/>
      <c r="W2506" s="4"/>
      <c r="X2506" s="4"/>
      <c r="AB2506" s="4"/>
      <c r="AL2506" s="81"/>
      <c r="AM2506" s="81"/>
    </row>
    <row r="2507" spans="1:39">
      <c r="A2507" s="76"/>
      <c r="C2507" s="77"/>
      <c r="M2507" s="80"/>
      <c r="T2507" s="4"/>
      <c r="V2507" s="4"/>
      <c r="W2507" s="4"/>
      <c r="X2507" s="4"/>
      <c r="AB2507" s="4"/>
      <c r="AL2507" s="81"/>
      <c r="AM2507" s="81"/>
    </row>
    <row r="2508" spans="1:39">
      <c r="A2508" s="76"/>
      <c r="C2508" s="77"/>
      <c r="M2508" s="80"/>
      <c r="T2508" s="4"/>
      <c r="V2508" s="4"/>
      <c r="W2508" s="4"/>
      <c r="X2508" s="4"/>
      <c r="AB2508" s="4"/>
      <c r="AL2508" s="81"/>
      <c r="AM2508" s="81"/>
    </row>
    <row r="2509" spans="1:39">
      <c r="A2509" s="76"/>
      <c r="C2509" s="77"/>
      <c r="M2509" s="80"/>
      <c r="T2509" s="4"/>
      <c r="V2509" s="4"/>
      <c r="W2509" s="4"/>
      <c r="X2509" s="4"/>
      <c r="AB2509" s="4"/>
      <c r="AL2509" s="81"/>
      <c r="AM2509" s="81"/>
    </row>
    <row r="2510" spans="1:39">
      <c r="A2510" s="76"/>
      <c r="C2510" s="77"/>
      <c r="M2510" s="80"/>
      <c r="T2510" s="4"/>
      <c r="V2510" s="4"/>
      <c r="W2510" s="4"/>
      <c r="X2510" s="4"/>
      <c r="AB2510" s="4"/>
      <c r="AL2510" s="81"/>
      <c r="AM2510" s="81"/>
    </row>
    <row r="2511" spans="1:39">
      <c r="A2511" s="76"/>
      <c r="C2511" s="77"/>
      <c r="M2511" s="80"/>
      <c r="T2511" s="4"/>
      <c r="V2511" s="4"/>
      <c r="W2511" s="4"/>
      <c r="X2511" s="4"/>
      <c r="AB2511" s="4"/>
      <c r="AL2511" s="81"/>
      <c r="AM2511" s="81"/>
    </row>
    <row r="2512" spans="1:39">
      <c r="A2512" s="76"/>
      <c r="C2512" s="77"/>
      <c r="M2512" s="80"/>
      <c r="T2512" s="4"/>
      <c r="V2512" s="4"/>
      <c r="W2512" s="4"/>
      <c r="X2512" s="4"/>
      <c r="AB2512" s="4"/>
      <c r="AL2512" s="81"/>
      <c r="AM2512" s="81"/>
    </row>
    <row r="2513" spans="1:39">
      <c r="A2513" s="76"/>
      <c r="C2513" s="77"/>
      <c r="M2513" s="80"/>
      <c r="T2513" s="4"/>
      <c r="V2513" s="4"/>
      <c r="W2513" s="4"/>
      <c r="X2513" s="4"/>
      <c r="AB2513" s="4"/>
      <c r="AL2513" s="81"/>
      <c r="AM2513" s="81"/>
    </row>
    <row r="2514" spans="1:39">
      <c r="A2514" s="76"/>
      <c r="C2514" s="77"/>
      <c r="M2514" s="80"/>
      <c r="T2514" s="4"/>
      <c r="V2514" s="4"/>
      <c r="W2514" s="4"/>
      <c r="X2514" s="4"/>
      <c r="AB2514" s="4"/>
      <c r="AL2514" s="81"/>
      <c r="AM2514" s="81"/>
    </row>
    <row r="2515" spans="1:39">
      <c r="A2515" s="76"/>
      <c r="C2515" s="77"/>
      <c r="M2515" s="80"/>
      <c r="T2515" s="4"/>
      <c r="V2515" s="4"/>
      <c r="W2515" s="4"/>
      <c r="X2515" s="4"/>
      <c r="AB2515" s="4"/>
      <c r="AL2515" s="81"/>
      <c r="AM2515" s="81"/>
    </row>
    <row r="2516" spans="1:39">
      <c r="A2516" s="76"/>
      <c r="C2516" s="77"/>
      <c r="M2516" s="80"/>
      <c r="T2516" s="4"/>
      <c r="V2516" s="4"/>
      <c r="W2516" s="4"/>
      <c r="X2516" s="4"/>
      <c r="AB2516" s="4"/>
      <c r="AL2516" s="81"/>
      <c r="AM2516" s="81"/>
    </row>
    <row r="2517" spans="1:39">
      <c r="A2517" s="76"/>
      <c r="C2517" s="77"/>
      <c r="M2517" s="80"/>
      <c r="T2517" s="4"/>
      <c r="V2517" s="4"/>
      <c r="W2517" s="4"/>
      <c r="X2517" s="4"/>
      <c r="AB2517" s="4"/>
      <c r="AL2517" s="81"/>
      <c r="AM2517" s="81"/>
    </row>
    <row r="2518" spans="1:39">
      <c r="A2518" s="76"/>
      <c r="C2518" s="77"/>
      <c r="M2518" s="80"/>
      <c r="T2518" s="4"/>
      <c r="V2518" s="4"/>
      <c r="W2518" s="4"/>
      <c r="X2518" s="4"/>
      <c r="AB2518" s="4"/>
      <c r="AL2518" s="81"/>
      <c r="AM2518" s="81"/>
    </row>
    <row r="2519" spans="1:39">
      <c r="A2519" s="76"/>
      <c r="C2519" s="77"/>
      <c r="M2519" s="80"/>
      <c r="T2519" s="4"/>
      <c r="V2519" s="4"/>
      <c r="W2519" s="4"/>
      <c r="X2519" s="4"/>
      <c r="AB2519" s="4"/>
      <c r="AL2519" s="81"/>
      <c r="AM2519" s="81"/>
    </row>
    <row r="2520" spans="1:39">
      <c r="A2520" s="76"/>
      <c r="C2520" s="77"/>
      <c r="M2520" s="80"/>
      <c r="T2520" s="4"/>
      <c r="V2520" s="4"/>
      <c r="W2520" s="4"/>
      <c r="X2520" s="4"/>
      <c r="AB2520" s="4"/>
      <c r="AL2520" s="81"/>
      <c r="AM2520" s="81"/>
    </row>
    <row r="2521" spans="1:39">
      <c r="A2521" s="76"/>
      <c r="C2521" s="77"/>
      <c r="M2521" s="80"/>
      <c r="T2521" s="4"/>
      <c r="V2521" s="4"/>
      <c r="W2521" s="4"/>
      <c r="X2521" s="4"/>
      <c r="AB2521" s="4"/>
      <c r="AL2521" s="81"/>
      <c r="AM2521" s="81"/>
    </row>
    <row r="2522" spans="1:39">
      <c r="A2522" s="76"/>
      <c r="C2522" s="77"/>
      <c r="M2522" s="80"/>
      <c r="T2522" s="4"/>
      <c r="V2522" s="4"/>
      <c r="W2522" s="4"/>
      <c r="X2522" s="4"/>
      <c r="AB2522" s="4"/>
      <c r="AL2522" s="81"/>
      <c r="AM2522" s="81"/>
    </row>
    <row r="2523" spans="1:39">
      <c r="A2523" s="76"/>
      <c r="C2523" s="77"/>
      <c r="M2523" s="80"/>
      <c r="T2523" s="4"/>
      <c r="V2523" s="4"/>
      <c r="W2523" s="4"/>
      <c r="X2523" s="4"/>
      <c r="AB2523" s="4"/>
      <c r="AL2523" s="81"/>
      <c r="AM2523" s="81"/>
    </row>
    <row r="2524" spans="1:39">
      <c r="A2524" s="76"/>
      <c r="C2524" s="77"/>
      <c r="M2524" s="80"/>
      <c r="T2524" s="4"/>
      <c r="V2524" s="4"/>
      <c r="W2524" s="4"/>
      <c r="X2524" s="4"/>
      <c r="AB2524" s="4"/>
      <c r="AL2524" s="81"/>
      <c r="AM2524" s="81"/>
    </row>
    <row r="2525" spans="1:39">
      <c r="A2525" s="76"/>
      <c r="C2525" s="77"/>
      <c r="M2525" s="80"/>
      <c r="T2525" s="4"/>
      <c r="V2525" s="4"/>
      <c r="W2525" s="4"/>
      <c r="X2525" s="4"/>
      <c r="AB2525" s="4"/>
      <c r="AL2525" s="81"/>
      <c r="AM2525" s="81"/>
    </row>
    <row r="2526" spans="1:39">
      <c r="A2526" s="76"/>
      <c r="C2526" s="77"/>
      <c r="M2526" s="80"/>
      <c r="T2526" s="4"/>
      <c r="V2526" s="4"/>
      <c r="W2526" s="4"/>
      <c r="X2526" s="4"/>
      <c r="AB2526" s="4"/>
      <c r="AL2526" s="81"/>
      <c r="AM2526" s="81"/>
    </row>
    <row r="2527" spans="1:39">
      <c r="A2527" s="76"/>
      <c r="C2527" s="77"/>
      <c r="M2527" s="80"/>
      <c r="T2527" s="4"/>
      <c r="V2527" s="4"/>
      <c r="W2527" s="4"/>
      <c r="X2527" s="4"/>
      <c r="AB2527" s="4"/>
      <c r="AL2527" s="81"/>
      <c r="AM2527" s="81"/>
    </row>
    <row r="2528" spans="1:39">
      <c r="A2528" s="76"/>
      <c r="C2528" s="77"/>
      <c r="M2528" s="80"/>
      <c r="T2528" s="4"/>
      <c r="V2528" s="4"/>
      <c r="W2528" s="4"/>
      <c r="X2528" s="4"/>
      <c r="AB2528" s="4"/>
      <c r="AL2528" s="81"/>
      <c r="AM2528" s="81"/>
    </row>
    <row r="2529" spans="1:39">
      <c r="A2529" s="76"/>
      <c r="C2529" s="77"/>
      <c r="M2529" s="80"/>
      <c r="T2529" s="4"/>
      <c r="V2529" s="4"/>
      <c r="W2529" s="4"/>
      <c r="X2529" s="4"/>
      <c r="AB2529" s="4"/>
      <c r="AL2529" s="81"/>
      <c r="AM2529" s="81"/>
    </row>
    <row r="2530" spans="1:39">
      <c r="A2530" s="76"/>
      <c r="C2530" s="77"/>
      <c r="M2530" s="80"/>
      <c r="T2530" s="4"/>
      <c r="V2530" s="4"/>
      <c r="W2530" s="4"/>
      <c r="X2530" s="4"/>
      <c r="AB2530" s="4"/>
      <c r="AL2530" s="81"/>
      <c r="AM2530" s="81"/>
    </row>
    <row r="2531" spans="1:39">
      <c r="A2531" s="76"/>
      <c r="C2531" s="77"/>
      <c r="M2531" s="80"/>
      <c r="T2531" s="4"/>
      <c r="V2531" s="4"/>
      <c r="W2531" s="4"/>
      <c r="X2531" s="4"/>
      <c r="AB2531" s="4"/>
      <c r="AL2531" s="81"/>
      <c r="AM2531" s="81"/>
    </row>
    <row r="2532" spans="1:39">
      <c r="A2532" s="76"/>
      <c r="C2532" s="77"/>
      <c r="M2532" s="80"/>
      <c r="T2532" s="4"/>
      <c r="V2532" s="4"/>
      <c r="W2532" s="4"/>
      <c r="X2532" s="4"/>
      <c r="AB2532" s="4"/>
      <c r="AL2532" s="81"/>
      <c r="AM2532" s="81"/>
    </row>
    <row r="2533" spans="1:39">
      <c r="A2533" s="76"/>
      <c r="C2533" s="77"/>
      <c r="M2533" s="80"/>
      <c r="T2533" s="4"/>
      <c r="V2533" s="4"/>
      <c r="W2533" s="4"/>
      <c r="X2533" s="4"/>
      <c r="AB2533" s="4"/>
      <c r="AL2533" s="81"/>
      <c r="AM2533" s="81"/>
    </row>
    <row r="2534" spans="1:39">
      <c r="A2534" s="76"/>
      <c r="C2534" s="77"/>
      <c r="M2534" s="80"/>
      <c r="T2534" s="4"/>
      <c r="V2534" s="4"/>
      <c r="W2534" s="4"/>
      <c r="X2534" s="4"/>
      <c r="AB2534" s="4"/>
      <c r="AL2534" s="81"/>
      <c r="AM2534" s="81"/>
    </row>
    <row r="2535" spans="1:39">
      <c r="A2535" s="76"/>
      <c r="C2535" s="77"/>
      <c r="M2535" s="80"/>
      <c r="T2535" s="4"/>
      <c r="V2535" s="4"/>
      <c r="W2535" s="4"/>
      <c r="X2535" s="4"/>
      <c r="AB2535" s="4"/>
      <c r="AL2535" s="81"/>
      <c r="AM2535" s="81"/>
    </row>
    <row r="2536" spans="1:39">
      <c r="A2536" s="76"/>
      <c r="C2536" s="77"/>
      <c r="M2536" s="80"/>
      <c r="T2536" s="4"/>
      <c r="V2536" s="4"/>
      <c r="W2536" s="4"/>
      <c r="X2536" s="4"/>
      <c r="AB2536" s="4"/>
      <c r="AL2536" s="81"/>
      <c r="AM2536" s="81"/>
    </row>
    <row r="2537" spans="1:39">
      <c r="A2537" s="76"/>
      <c r="C2537" s="77"/>
      <c r="M2537" s="80"/>
      <c r="T2537" s="4"/>
      <c r="V2537" s="4"/>
      <c r="W2537" s="4"/>
      <c r="X2537" s="4"/>
      <c r="AB2537" s="4"/>
      <c r="AL2537" s="81"/>
      <c r="AM2537" s="81"/>
    </row>
    <row r="2538" spans="1:39">
      <c r="A2538" s="76"/>
      <c r="C2538" s="77"/>
      <c r="M2538" s="80"/>
      <c r="T2538" s="4"/>
      <c r="V2538" s="4"/>
      <c r="W2538" s="4"/>
      <c r="X2538" s="4"/>
      <c r="AB2538" s="4"/>
      <c r="AL2538" s="81"/>
      <c r="AM2538" s="81"/>
    </row>
    <row r="2539" spans="1:39">
      <c r="A2539" s="76"/>
      <c r="C2539" s="77"/>
      <c r="M2539" s="80"/>
      <c r="T2539" s="4"/>
      <c r="V2539" s="4"/>
      <c r="W2539" s="4"/>
      <c r="X2539" s="4"/>
      <c r="AB2539" s="4"/>
      <c r="AL2539" s="81"/>
      <c r="AM2539" s="81"/>
    </row>
    <row r="2540" spans="1:39">
      <c r="A2540" s="76"/>
      <c r="C2540" s="77"/>
      <c r="M2540" s="80"/>
      <c r="T2540" s="4"/>
      <c r="V2540" s="4"/>
      <c r="W2540" s="4"/>
      <c r="X2540" s="4"/>
      <c r="AB2540" s="4"/>
      <c r="AL2540" s="81"/>
      <c r="AM2540" s="81"/>
    </row>
    <row r="2541" spans="1:39">
      <c r="A2541" s="76"/>
      <c r="C2541" s="77"/>
      <c r="M2541" s="80"/>
      <c r="T2541" s="4"/>
      <c r="V2541" s="4"/>
      <c r="W2541" s="4"/>
      <c r="X2541" s="4"/>
      <c r="AB2541" s="4"/>
      <c r="AL2541" s="81"/>
      <c r="AM2541" s="81"/>
    </row>
    <row r="2542" spans="1:39">
      <c r="A2542" s="76"/>
      <c r="C2542" s="77"/>
      <c r="M2542" s="80"/>
      <c r="T2542" s="4"/>
      <c r="V2542" s="4"/>
      <c r="W2542" s="4"/>
      <c r="X2542" s="4"/>
      <c r="AB2542" s="4"/>
      <c r="AL2542" s="81"/>
      <c r="AM2542" s="81"/>
    </row>
    <row r="2543" spans="1:39">
      <c r="A2543" s="76"/>
      <c r="C2543" s="77"/>
      <c r="M2543" s="80"/>
      <c r="T2543" s="4"/>
      <c r="V2543" s="4"/>
      <c r="W2543" s="4"/>
      <c r="X2543" s="4"/>
      <c r="AB2543" s="4"/>
      <c r="AL2543" s="81"/>
      <c r="AM2543" s="81"/>
    </row>
    <row r="2544" spans="1:39">
      <c r="A2544" s="76"/>
      <c r="C2544" s="77"/>
      <c r="M2544" s="80"/>
      <c r="T2544" s="4"/>
      <c r="V2544" s="4"/>
      <c r="W2544" s="4"/>
      <c r="X2544" s="4"/>
      <c r="AB2544" s="4"/>
      <c r="AL2544" s="81"/>
      <c r="AM2544" s="81"/>
    </row>
    <row r="2545" spans="1:39">
      <c r="A2545" s="76"/>
      <c r="C2545" s="77"/>
      <c r="M2545" s="80"/>
      <c r="T2545" s="4"/>
      <c r="V2545" s="4"/>
      <c r="W2545" s="4"/>
      <c r="X2545" s="4"/>
      <c r="AB2545" s="4"/>
      <c r="AL2545" s="81"/>
      <c r="AM2545" s="81"/>
    </row>
    <row r="2546" spans="1:39">
      <c r="A2546" s="76"/>
      <c r="C2546" s="77"/>
      <c r="M2546" s="80"/>
      <c r="T2546" s="4"/>
      <c r="V2546" s="4"/>
      <c r="W2546" s="4"/>
      <c r="X2546" s="4"/>
      <c r="AB2546" s="4"/>
      <c r="AL2546" s="81"/>
      <c r="AM2546" s="81"/>
    </row>
    <row r="2547" spans="1:39">
      <c r="A2547" s="76"/>
      <c r="C2547" s="77"/>
      <c r="M2547" s="80"/>
      <c r="T2547" s="4"/>
      <c r="V2547" s="4"/>
      <c r="W2547" s="4"/>
      <c r="X2547" s="4"/>
      <c r="AB2547" s="4"/>
      <c r="AL2547" s="81"/>
      <c r="AM2547" s="81"/>
    </row>
    <row r="2548" spans="1:39">
      <c r="A2548" s="76"/>
      <c r="C2548" s="77"/>
      <c r="M2548" s="80"/>
      <c r="T2548" s="4"/>
      <c r="V2548" s="4"/>
      <c r="W2548" s="4"/>
      <c r="X2548" s="4"/>
      <c r="AB2548" s="4"/>
      <c r="AL2548" s="81"/>
      <c r="AM2548" s="81"/>
    </row>
    <row r="2549" spans="1:39">
      <c r="A2549" s="76"/>
      <c r="C2549" s="77"/>
      <c r="M2549" s="80"/>
      <c r="T2549" s="4"/>
      <c r="V2549" s="4"/>
      <c r="W2549" s="4"/>
      <c r="X2549" s="4"/>
      <c r="AB2549" s="4"/>
      <c r="AL2549" s="81"/>
      <c r="AM2549" s="81"/>
    </row>
    <row r="2550" spans="1:39">
      <c r="A2550" s="76"/>
      <c r="C2550" s="77"/>
      <c r="M2550" s="80"/>
      <c r="T2550" s="4"/>
      <c r="V2550" s="4"/>
      <c r="W2550" s="4"/>
      <c r="X2550" s="4"/>
      <c r="AB2550" s="4"/>
      <c r="AL2550" s="81"/>
      <c r="AM2550" s="81"/>
    </row>
    <row r="2551" spans="1:39">
      <c r="A2551" s="76"/>
      <c r="C2551" s="77"/>
      <c r="M2551" s="80"/>
      <c r="T2551" s="4"/>
      <c r="V2551" s="4"/>
      <c r="W2551" s="4"/>
      <c r="X2551" s="4"/>
      <c r="AB2551" s="4"/>
      <c r="AL2551" s="81"/>
      <c r="AM2551" s="81"/>
    </row>
    <row r="2552" spans="1:39">
      <c r="A2552" s="76"/>
      <c r="C2552" s="77"/>
      <c r="M2552" s="80"/>
      <c r="T2552" s="4"/>
      <c r="V2552" s="4"/>
      <c r="W2552" s="4"/>
      <c r="X2552" s="4"/>
      <c r="AB2552" s="4"/>
      <c r="AL2552" s="81"/>
      <c r="AM2552" s="81"/>
    </row>
    <row r="2553" spans="1:39">
      <c r="A2553" s="76"/>
      <c r="C2553" s="77"/>
      <c r="M2553" s="80"/>
      <c r="T2553" s="4"/>
      <c r="V2553" s="4"/>
      <c r="W2553" s="4"/>
      <c r="X2553" s="4"/>
      <c r="AB2553" s="4"/>
      <c r="AL2553" s="81"/>
      <c r="AM2553" s="81"/>
    </row>
    <row r="2554" spans="1:39">
      <c r="A2554" s="76"/>
      <c r="C2554" s="77"/>
      <c r="M2554" s="80"/>
      <c r="T2554" s="4"/>
      <c r="V2554" s="4"/>
      <c r="W2554" s="4"/>
      <c r="X2554" s="4"/>
      <c r="AB2554" s="4"/>
      <c r="AL2554" s="81"/>
      <c r="AM2554" s="81"/>
    </row>
    <row r="2555" spans="1:39">
      <c r="A2555" s="76"/>
      <c r="C2555" s="77"/>
      <c r="M2555" s="80"/>
      <c r="T2555" s="4"/>
      <c r="V2555" s="4"/>
      <c r="W2555" s="4"/>
      <c r="X2555" s="4"/>
      <c r="AB2555" s="4"/>
      <c r="AL2555" s="81"/>
      <c r="AM2555" s="81"/>
    </row>
    <row r="2556" spans="1:39">
      <c r="A2556" s="76"/>
      <c r="C2556" s="77"/>
      <c r="M2556" s="80"/>
      <c r="T2556" s="4"/>
      <c r="V2556" s="4"/>
      <c r="W2556" s="4"/>
      <c r="X2556" s="4"/>
      <c r="AB2556" s="4"/>
      <c r="AL2556" s="81"/>
      <c r="AM2556" s="81"/>
    </row>
    <row r="2557" spans="1:39">
      <c r="A2557" s="76"/>
      <c r="C2557" s="77"/>
      <c r="M2557" s="80"/>
      <c r="T2557" s="4"/>
      <c r="V2557" s="4"/>
      <c r="W2557" s="4"/>
      <c r="X2557" s="4"/>
      <c r="AB2557" s="4"/>
      <c r="AL2557" s="81"/>
      <c r="AM2557" s="81"/>
    </row>
    <row r="2558" spans="1:39">
      <c r="A2558" s="76"/>
      <c r="C2558" s="77"/>
      <c r="M2558" s="80"/>
      <c r="T2558" s="4"/>
      <c r="V2558" s="4"/>
      <c r="W2558" s="4"/>
      <c r="X2558" s="4"/>
      <c r="AB2558" s="4"/>
      <c r="AL2558" s="81"/>
      <c r="AM2558" s="81"/>
    </row>
    <row r="2559" spans="1:39">
      <c r="A2559" s="76"/>
      <c r="C2559" s="77"/>
      <c r="M2559" s="80"/>
      <c r="T2559" s="4"/>
      <c r="V2559" s="4"/>
      <c r="W2559" s="4"/>
      <c r="X2559" s="4"/>
      <c r="AB2559" s="4"/>
      <c r="AL2559" s="81"/>
      <c r="AM2559" s="81"/>
    </row>
    <row r="2560" spans="1:39">
      <c r="A2560" s="76"/>
      <c r="C2560" s="77"/>
      <c r="M2560" s="80"/>
      <c r="T2560" s="4"/>
      <c r="V2560" s="4"/>
      <c r="W2560" s="4"/>
      <c r="X2560" s="4"/>
      <c r="AB2560" s="4"/>
      <c r="AL2560" s="81"/>
      <c r="AM2560" s="81"/>
    </row>
    <row r="2561" spans="1:39">
      <c r="A2561" s="76"/>
      <c r="C2561" s="77"/>
      <c r="M2561" s="80"/>
      <c r="T2561" s="4"/>
      <c r="V2561" s="4"/>
      <c r="W2561" s="4"/>
      <c r="X2561" s="4"/>
      <c r="AB2561" s="4"/>
      <c r="AL2561" s="81"/>
      <c r="AM2561" s="81"/>
    </row>
    <row r="2562" spans="1:39">
      <c r="A2562" s="76"/>
      <c r="C2562" s="77"/>
      <c r="M2562" s="80"/>
      <c r="T2562" s="4"/>
      <c r="V2562" s="4"/>
      <c r="W2562" s="4"/>
      <c r="X2562" s="4"/>
      <c r="AB2562" s="4"/>
      <c r="AL2562" s="81"/>
      <c r="AM2562" s="81"/>
    </row>
    <row r="2563" spans="1:39">
      <c r="A2563" s="76"/>
      <c r="C2563" s="77"/>
      <c r="M2563" s="80"/>
      <c r="T2563" s="4"/>
      <c r="V2563" s="4"/>
      <c r="W2563" s="4"/>
      <c r="X2563" s="4"/>
      <c r="AB2563" s="4"/>
      <c r="AL2563" s="81"/>
      <c r="AM2563" s="81"/>
    </row>
    <row r="2564" spans="1:39">
      <c r="A2564" s="76"/>
      <c r="C2564" s="77"/>
      <c r="M2564" s="80"/>
      <c r="T2564" s="4"/>
      <c r="V2564" s="4"/>
      <c r="W2564" s="4"/>
      <c r="X2564" s="4"/>
      <c r="AB2564" s="4"/>
      <c r="AL2564" s="81"/>
      <c r="AM2564" s="81"/>
    </row>
    <row r="2565" spans="1:39">
      <c r="A2565" s="76"/>
      <c r="C2565" s="77"/>
      <c r="M2565" s="80"/>
      <c r="T2565" s="4"/>
      <c r="V2565" s="4"/>
      <c r="W2565" s="4"/>
      <c r="X2565" s="4"/>
      <c r="AB2565" s="4"/>
      <c r="AL2565" s="81"/>
      <c r="AM2565" s="81"/>
    </row>
    <row r="2566" spans="1:39">
      <c r="A2566" s="76"/>
      <c r="C2566" s="77"/>
      <c r="M2566" s="80"/>
      <c r="T2566" s="4"/>
      <c r="V2566" s="4"/>
      <c r="W2566" s="4"/>
      <c r="X2566" s="4"/>
      <c r="AB2566" s="4"/>
      <c r="AL2566" s="81"/>
      <c r="AM2566" s="81"/>
    </row>
    <row r="2567" spans="1:39">
      <c r="A2567" s="76"/>
      <c r="C2567" s="77"/>
      <c r="M2567" s="80"/>
      <c r="T2567" s="4"/>
      <c r="V2567" s="4"/>
      <c r="W2567" s="4"/>
      <c r="X2567" s="4"/>
      <c r="AB2567" s="4"/>
      <c r="AL2567" s="81"/>
      <c r="AM2567" s="81"/>
    </row>
    <row r="2568" spans="1:39">
      <c r="A2568" s="76"/>
      <c r="C2568" s="77"/>
      <c r="M2568" s="80"/>
      <c r="T2568" s="4"/>
      <c r="V2568" s="4"/>
      <c r="W2568" s="4"/>
      <c r="X2568" s="4"/>
      <c r="AB2568" s="4"/>
      <c r="AL2568" s="81"/>
      <c r="AM2568" s="81"/>
    </row>
    <row r="2569" spans="1:39">
      <c r="A2569" s="76"/>
      <c r="C2569" s="77"/>
      <c r="M2569" s="80"/>
      <c r="T2569" s="4"/>
      <c r="V2569" s="4"/>
      <c r="W2569" s="4"/>
      <c r="X2569" s="4"/>
      <c r="AB2569" s="4"/>
      <c r="AL2569" s="81"/>
      <c r="AM2569" s="81"/>
    </row>
    <row r="2570" spans="1:39">
      <c r="A2570" s="76"/>
      <c r="C2570" s="77"/>
      <c r="M2570" s="80"/>
      <c r="T2570" s="4"/>
      <c r="V2570" s="4"/>
      <c r="W2570" s="4"/>
      <c r="X2570" s="4"/>
      <c r="AB2570" s="4"/>
      <c r="AL2570" s="81"/>
      <c r="AM2570" s="81"/>
    </row>
    <row r="2571" spans="1:39">
      <c r="A2571" s="76"/>
      <c r="C2571" s="77"/>
      <c r="M2571" s="80"/>
      <c r="T2571" s="4"/>
      <c r="V2571" s="4"/>
      <c r="W2571" s="4"/>
      <c r="X2571" s="4"/>
      <c r="AB2571" s="4"/>
      <c r="AL2571" s="81"/>
      <c r="AM2571" s="81"/>
    </row>
    <row r="2572" spans="1:39">
      <c r="A2572" s="76"/>
      <c r="C2572" s="77"/>
      <c r="M2572" s="80"/>
      <c r="T2572" s="4"/>
      <c r="V2572" s="4"/>
      <c r="W2572" s="4"/>
      <c r="X2572" s="4"/>
      <c r="AB2572" s="4"/>
      <c r="AL2572" s="81"/>
      <c r="AM2572" s="81"/>
    </row>
    <row r="2573" spans="1:39">
      <c r="A2573" s="76"/>
      <c r="C2573" s="77"/>
      <c r="M2573" s="80"/>
      <c r="T2573" s="4"/>
      <c r="V2573" s="4"/>
      <c r="W2573" s="4"/>
      <c r="X2573" s="4"/>
      <c r="AB2573" s="4"/>
      <c r="AL2573" s="81"/>
      <c r="AM2573" s="81"/>
    </row>
    <row r="2574" spans="1:39">
      <c r="A2574" s="76"/>
      <c r="C2574" s="77"/>
      <c r="M2574" s="80"/>
      <c r="T2574" s="4"/>
      <c r="V2574" s="4"/>
      <c r="W2574" s="4"/>
      <c r="X2574" s="4"/>
      <c r="AB2574" s="4"/>
      <c r="AL2574" s="81"/>
      <c r="AM2574" s="81"/>
    </row>
    <row r="2575" spans="1:39">
      <c r="A2575" s="76"/>
      <c r="C2575" s="77"/>
      <c r="M2575" s="80"/>
      <c r="T2575" s="4"/>
      <c r="V2575" s="4"/>
      <c r="W2575" s="4"/>
      <c r="X2575" s="4"/>
      <c r="AB2575" s="4"/>
      <c r="AL2575" s="81"/>
      <c r="AM2575" s="81"/>
    </row>
    <row r="2576" spans="1:39">
      <c r="A2576" s="76"/>
      <c r="C2576" s="77"/>
      <c r="M2576" s="80"/>
      <c r="T2576" s="4"/>
      <c r="V2576" s="4"/>
      <c r="W2576" s="4"/>
      <c r="X2576" s="4"/>
      <c r="AB2576" s="4"/>
      <c r="AL2576" s="81"/>
      <c r="AM2576" s="81"/>
    </row>
    <row r="2577" spans="1:39">
      <c r="A2577" s="76"/>
      <c r="C2577" s="77"/>
      <c r="M2577" s="80"/>
      <c r="T2577" s="4"/>
      <c r="V2577" s="4"/>
      <c r="W2577" s="4"/>
      <c r="X2577" s="4"/>
      <c r="AB2577" s="4"/>
      <c r="AL2577" s="81"/>
      <c r="AM2577" s="81"/>
    </row>
    <row r="2578" spans="1:39">
      <c r="A2578" s="76"/>
      <c r="C2578" s="77"/>
      <c r="M2578" s="80"/>
      <c r="T2578" s="4"/>
      <c r="V2578" s="4"/>
      <c r="W2578" s="4"/>
      <c r="X2578" s="4"/>
      <c r="AB2578" s="4"/>
      <c r="AL2578" s="81"/>
      <c r="AM2578" s="81"/>
    </row>
    <row r="2579" spans="1:39">
      <c r="A2579" s="76"/>
      <c r="C2579" s="77"/>
      <c r="M2579" s="80"/>
      <c r="T2579" s="4"/>
      <c r="V2579" s="4"/>
      <c r="W2579" s="4"/>
      <c r="X2579" s="4"/>
      <c r="AB2579" s="4"/>
      <c r="AL2579" s="81"/>
      <c r="AM2579" s="81"/>
    </row>
    <row r="2580" spans="1:39">
      <c r="A2580" s="76"/>
      <c r="C2580" s="77"/>
      <c r="M2580" s="80"/>
      <c r="T2580" s="4"/>
      <c r="V2580" s="4"/>
      <c r="W2580" s="4"/>
      <c r="X2580" s="4"/>
      <c r="AB2580" s="4"/>
      <c r="AL2580" s="81"/>
      <c r="AM2580" s="81"/>
    </row>
    <row r="2581" spans="1:39">
      <c r="A2581" s="76"/>
      <c r="C2581" s="77"/>
      <c r="M2581" s="80"/>
      <c r="T2581" s="4"/>
      <c r="V2581" s="4"/>
      <c r="W2581" s="4"/>
      <c r="X2581" s="4"/>
      <c r="AB2581" s="4"/>
      <c r="AL2581" s="81"/>
      <c r="AM2581" s="81"/>
    </row>
    <row r="2582" spans="1:39">
      <c r="A2582" s="76"/>
      <c r="C2582" s="77"/>
      <c r="M2582" s="80"/>
      <c r="T2582" s="4"/>
      <c r="V2582" s="4"/>
      <c r="W2582" s="4"/>
      <c r="X2582" s="4"/>
      <c r="AB2582" s="4"/>
      <c r="AL2582" s="81"/>
      <c r="AM2582" s="81"/>
    </row>
    <row r="2583" spans="1:39">
      <c r="A2583" s="76"/>
      <c r="C2583" s="77"/>
      <c r="M2583" s="80"/>
      <c r="T2583" s="4"/>
      <c r="V2583" s="4"/>
      <c r="W2583" s="4"/>
      <c r="X2583" s="4"/>
      <c r="AB2583" s="4"/>
      <c r="AL2583" s="81"/>
      <c r="AM2583" s="81"/>
    </row>
    <row r="2584" spans="1:39">
      <c r="A2584" s="76"/>
      <c r="C2584" s="77"/>
      <c r="M2584" s="80"/>
      <c r="T2584" s="4"/>
      <c r="V2584" s="4"/>
      <c r="W2584" s="4"/>
      <c r="X2584" s="4"/>
      <c r="AB2584" s="4"/>
      <c r="AL2584" s="81"/>
      <c r="AM2584" s="81"/>
    </row>
    <row r="2585" spans="1:39">
      <c r="A2585" s="76"/>
      <c r="C2585" s="77"/>
      <c r="M2585" s="80"/>
      <c r="T2585" s="4"/>
      <c r="V2585" s="4"/>
      <c r="W2585" s="4"/>
      <c r="X2585" s="4"/>
      <c r="AB2585" s="4"/>
      <c r="AL2585" s="81"/>
      <c r="AM2585" s="81"/>
    </row>
    <row r="2586" spans="1:39">
      <c r="A2586" s="76"/>
      <c r="C2586" s="77"/>
      <c r="M2586" s="80"/>
      <c r="T2586" s="4"/>
      <c r="V2586" s="4"/>
      <c r="W2586" s="4"/>
      <c r="X2586" s="4"/>
      <c r="AB2586" s="4"/>
      <c r="AL2586" s="81"/>
      <c r="AM2586" s="81"/>
    </row>
    <row r="2587" spans="1:39">
      <c r="A2587" s="76"/>
      <c r="C2587" s="77"/>
      <c r="M2587" s="80"/>
      <c r="T2587" s="4"/>
      <c r="V2587" s="4"/>
      <c r="W2587" s="4"/>
      <c r="X2587" s="4"/>
      <c r="AB2587" s="4"/>
      <c r="AL2587" s="81"/>
      <c r="AM2587" s="81"/>
    </row>
    <row r="2588" spans="1:39">
      <c r="A2588" s="76"/>
      <c r="C2588" s="77"/>
      <c r="M2588" s="80"/>
      <c r="T2588" s="4"/>
      <c r="V2588" s="4"/>
      <c r="W2588" s="4"/>
      <c r="X2588" s="4"/>
      <c r="AB2588" s="4"/>
      <c r="AL2588" s="81"/>
      <c r="AM2588" s="81"/>
    </row>
    <row r="2589" spans="1:39">
      <c r="A2589" s="76"/>
      <c r="C2589" s="77"/>
      <c r="M2589" s="80"/>
      <c r="T2589" s="4"/>
      <c r="V2589" s="4"/>
      <c r="W2589" s="4"/>
      <c r="X2589" s="4"/>
      <c r="AB2589" s="4"/>
      <c r="AL2589" s="81"/>
      <c r="AM2589" s="81"/>
    </row>
    <row r="2590" spans="1:39">
      <c r="A2590" s="76"/>
      <c r="C2590" s="77"/>
      <c r="M2590" s="80"/>
      <c r="T2590" s="4"/>
      <c r="V2590" s="4"/>
      <c r="W2590" s="4"/>
      <c r="X2590" s="4"/>
      <c r="AB2590" s="4"/>
      <c r="AL2590" s="81"/>
      <c r="AM2590" s="81"/>
    </row>
    <row r="2591" spans="1:39">
      <c r="A2591" s="76"/>
      <c r="C2591" s="77"/>
      <c r="M2591" s="80"/>
      <c r="T2591" s="4"/>
      <c r="V2591" s="4"/>
      <c r="W2591" s="4"/>
      <c r="X2591" s="4"/>
      <c r="AB2591" s="4"/>
      <c r="AL2591" s="81"/>
      <c r="AM2591" s="81"/>
    </row>
    <row r="2592" spans="1:39">
      <c r="A2592" s="76"/>
      <c r="C2592" s="77"/>
      <c r="M2592" s="80"/>
      <c r="T2592" s="4"/>
      <c r="V2592" s="4"/>
      <c r="W2592" s="4"/>
      <c r="X2592" s="4"/>
      <c r="AB2592" s="4"/>
      <c r="AL2592" s="81"/>
      <c r="AM2592" s="81"/>
    </row>
    <row r="2593" spans="1:39">
      <c r="A2593" s="76"/>
      <c r="C2593" s="77"/>
      <c r="M2593" s="80"/>
      <c r="T2593" s="4"/>
      <c r="V2593" s="4"/>
      <c r="W2593" s="4"/>
      <c r="X2593" s="4"/>
      <c r="AB2593" s="4"/>
      <c r="AL2593" s="81"/>
      <c r="AM2593" s="81"/>
    </row>
    <row r="2594" spans="1:39">
      <c r="A2594" s="76"/>
      <c r="C2594" s="77"/>
      <c r="M2594" s="80"/>
      <c r="T2594" s="4"/>
      <c r="V2594" s="4"/>
      <c r="W2594" s="4"/>
      <c r="X2594" s="4"/>
      <c r="AB2594" s="4"/>
      <c r="AL2594" s="81"/>
      <c r="AM2594" s="81"/>
    </row>
    <row r="2595" spans="1:39">
      <c r="A2595" s="76"/>
      <c r="C2595" s="77"/>
      <c r="M2595" s="80"/>
      <c r="T2595" s="4"/>
      <c r="V2595" s="4"/>
      <c r="W2595" s="4"/>
      <c r="X2595" s="4"/>
      <c r="AB2595" s="4"/>
      <c r="AL2595" s="81"/>
      <c r="AM2595" s="81"/>
    </row>
    <row r="2596" spans="1:39">
      <c r="A2596" s="76"/>
      <c r="C2596" s="77"/>
      <c r="M2596" s="80"/>
      <c r="T2596" s="4"/>
      <c r="V2596" s="4"/>
      <c r="W2596" s="4"/>
      <c r="X2596" s="4"/>
      <c r="AB2596" s="4"/>
      <c r="AL2596" s="81"/>
      <c r="AM2596" s="81"/>
    </row>
    <row r="2597" spans="1:39">
      <c r="A2597" s="76"/>
      <c r="C2597" s="77"/>
      <c r="M2597" s="80"/>
      <c r="T2597" s="4"/>
      <c r="V2597" s="4"/>
      <c r="W2597" s="4"/>
      <c r="X2597" s="4"/>
      <c r="AB2597" s="4"/>
      <c r="AL2597" s="81"/>
      <c r="AM2597" s="81"/>
    </row>
    <row r="2598" spans="1:39">
      <c r="A2598" s="76"/>
      <c r="C2598" s="77"/>
      <c r="M2598" s="80"/>
      <c r="T2598" s="4"/>
      <c r="V2598" s="4"/>
      <c r="W2598" s="4"/>
      <c r="X2598" s="4"/>
      <c r="AB2598" s="4"/>
      <c r="AL2598" s="81"/>
      <c r="AM2598" s="81"/>
    </row>
    <row r="2599" spans="1:39">
      <c r="A2599" s="76"/>
      <c r="C2599" s="77"/>
      <c r="M2599" s="80"/>
      <c r="T2599" s="4"/>
      <c r="V2599" s="4"/>
      <c r="W2599" s="4"/>
      <c r="X2599" s="4"/>
      <c r="AB2599" s="4"/>
      <c r="AL2599" s="81"/>
      <c r="AM2599" s="81"/>
    </row>
    <row r="2600" spans="1:39">
      <c r="A2600" s="76"/>
      <c r="C2600" s="77"/>
      <c r="M2600" s="80"/>
      <c r="T2600" s="4"/>
      <c r="V2600" s="4"/>
      <c r="W2600" s="4"/>
      <c r="X2600" s="4"/>
      <c r="AB2600" s="4"/>
      <c r="AL2600" s="81"/>
      <c r="AM2600" s="81"/>
    </row>
    <row r="2601" spans="1:39">
      <c r="A2601" s="76"/>
      <c r="C2601" s="77"/>
      <c r="M2601" s="80"/>
      <c r="T2601" s="4"/>
      <c r="V2601" s="4"/>
      <c r="W2601" s="4"/>
      <c r="X2601" s="4"/>
      <c r="AB2601" s="4"/>
      <c r="AL2601" s="81"/>
      <c r="AM2601" s="81"/>
    </row>
    <row r="2602" spans="1:39">
      <c r="A2602" s="76"/>
      <c r="C2602" s="77"/>
      <c r="M2602" s="80"/>
      <c r="T2602" s="4"/>
      <c r="V2602" s="4"/>
      <c r="W2602" s="4"/>
      <c r="X2602" s="4"/>
      <c r="AB2602" s="4"/>
      <c r="AL2602" s="81"/>
      <c r="AM2602" s="81"/>
    </row>
    <row r="2603" spans="1:39">
      <c r="A2603" s="76"/>
      <c r="C2603" s="77"/>
      <c r="M2603" s="80"/>
      <c r="T2603" s="4"/>
      <c r="V2603" s="4"/>
      <c r="W2603" s="4"/>
      <c r="X2603" s="4"/>
      <c r="AB2603" s="4"/>
      <c r="AL2603" s="81"/>
      <c r="AM2603" s="81"/>
    </row>
    <row r="2604" spans="1:39">
      <c r="A2604" s="76"/>
      <c r="C2604" s="77"/>
      <c r="M2604" s="80"/>
      <c r="T2604" s="4"/>
      <c r="V2604" s="4"/>
      <c r="W2604" s="4"/>
      <c r="X2604" s="4"/>
      <c r="AB2604" s="4"/>
      <c r="AL2604" s="81"/>
      <c r="AM2604" s="81"/>
    </row>
    <row r="2605" spans="1:39">
      <c r="A2605" s="76"/>
      <c r="C2605" s="77"/>
      <c r="M2605" s="80"/>
      <c r="T2605" s="4"/>
      <c r="V2605" s="4"/>
      <c r="W2605" s="4"/>
      <c r="X2605" s="4"/>
      <c r="AB2605" s="4"/>
      <c r="AL2605" s="81"/>
      <c r="AM2605" s="81"/>
    </row>
    <row r="2606" spans="1:39">
      <c r="A2606" s="76"/>
      <c r="C2606" s="77"/>
      <c r="M2606" s="80"/>
      <c r="T2606" s="4"/>
      <c r="V2606" s="4"/>
      <c r="W2606" s="4"/>
      <c r="X2606" s="4"/>
      <c r="AB2606" s="4"/>
      <c r="AL2606" s="81"/>
      <c r="AM2606" s="81"/>
    </row>
    <row r="2607" spans="1:39">
      <c r="A2607" s="76"/>
      <c r="C2607" s="77"/>
      <c r="M2607" s="80"/>
      <c r="T2607" s="4"/>
      <c r="V2607" s="4"/>
      <c r="W2607" s="4"/>
      <c r="X2607" s="4"/>
      <c r="AB2607" s="4"/>
      <c r="AL2607" s="81"/>
      <c r="AM2607" s="81"/>
    </row>
    <row r="2608" spans="1:39">
      <c r="A2608" s="76"/>
      <c r="C2608" s="77"/>
      <c r="M2608" s="80"/>
      <c r="T2608" s="4"/>
      <c r="V2608" s="4"/>
      <c r="W2608" s="4"/>
      <c r="X2608" s="4"/>
      <c r="AB2608" s="4"/>
      <c r="AL2608" s="81"/>
      <c r="AM2608" s="81"/>
    </row>
    <row r="2609" spans="1:39">
      <c r="A2609" s="76"/>
      <c r="C2609" s="77"/>
      <c r="M2609" s="80"/>
      <c r="T2609" s="4"/>
      <c r="V2609" s="4"/>
      <c r="W2609" s="4"/>
      <c r="X2609" s="4"/>
      <c r="AB2609" s="4"/>
      <c r="AL2609" s="81"/>
      <c r="AM2609" s="81"/>
    </row>
    <row r="2610" spans="1:39">
      <c r="A2610" s="76"/>
      <c r="C2610" s="77"/>
      <c r="M2610" s="80"/>
      <c r="T2610" s="4"/>
      <c r="V2610" s="4"/>
      <c r="W2610" s="4"/>
      <c r="X2610" s="4"/>
      <c r="AB2610" s="4"/>
      <c r="AL2610" s="81"/>
      <c r="AM2610" s="81"/>
    </row>
    <row r="2611" spans="1:39">
      <c r="A2611" s="76"/>
      <c r="C2611" s="77"/>
      <c r="M2611" s="80"/>
      <c r="T2611" s="4"/>
      <c r="V2611" s="4"/>
      <c r="W2611" s="4"/>
      <c r="X2611" s="4"/>
      <c r="AB2611" s="4"/>
      <c r="AL2611" s="81"/>
      <c r="AM2611" s="81"/>
    </row>
    <row r="2612" spans="1:39">
      <c r="A2612" s="76"/>
      <c r="C2612" s="77"/>
      <c r="M2612" s="80"/>
      <c r="T2612" s="4"/>
      <c r="V2612" s="4"/>
      <c r="W2612" s="4"/>
      <c r="X2612" s="4"/>
      <c r="AB2612" s="4"/>
      <c r="AL2612" s="81"/>
      <c r="AM2612" s="81"/>
    </row>
    <row r="2613" spans="1:39">
      <c r="A2613" s="76"/>
      <c r="C2613" s="77"/>
      <c r="M2613" s="80"/>
      <c r="T2613" s="4"/>
      <c r="V2613" s="4"/>
      <c r="W2613" s="4"/>
      <c r="X2613" s="4"/>
      <c r="AB2613" s="4"/>
      <c r="AL2613" s="81"/>
      <c r="AM2613" s="81"/>
    </row>
    <row r="2614" spans="1:39">
      <c r="A2614" s="76"/>
      <c r="C2614" s="77"/>
      <c r="M2614" s="80"/>
      <c r="T2614" s="4"/>
      <c r="V2614" s="4"/>
      <c r="W2614" s="4"/>
      <c r="X2614" s="4"/>
      <c r="AB2614" s="4"/>
      <c r="AL2614" s="81"/>
      <c r="AM2614" s="81"/>
    </row>
    <row r="2615" spans="1:39">
      <c r="A2615" s="76"/>
      <c r="C2615" s="77"/>
      <c r="M2615" s="80"/>
      <c r="T2615" s="4"/>
      <c r="V2615" s="4"/>
      <c r="W2615" s="4"/>
      <c r="X2615" s="4"/>
      <c r="AB2615" s="4"/>
      <c r="AL2615" s="81"/>
      <c r="AM2615" s="81"/>
    </row>
    <row r="2616" spans="1:39">
      <c r="A2616" s="76"/>
      <c r="C2616" s="77"/>
      <c r="M2616" s="80"/>
      <c r="T2616" s="4"/>
      <c r="V2616" s="4"/>
      <c r="W2616" s="4"/>
      <c r="X2616" s="4"/>
      <c r="AB2616" s="4"/>
      <c r="AL2616" s="81"/>
      <c r="AM2616" s="81"/>
    </row>
    <row r="2617" spans="1:39">
      <c r="A2617" s="76"/>
      <c r="C2617" s="77"/>
      <c r="M2617" s="80"/>
      <c r="T2617" s="4"/>
      <c r="V2617" s="4"/>
      <c r="W2617" s="4"/>
      <c r="X2617" s="4"/>
      <c r="AB2617" s="4"/>
      <c r="AL2617" s="81"/>
      <c r="AM2617" s="81"/>
    </row>
    <row r="2618" spans="1:39">
      <c r="A2618" s="76"/>
      <c r="C2618" s="77"/>
      <c r="M2618" s="80"/>
      <c r="T2618" s="4"/>
      <c r="V2618" s="4"/>
      <c r="W2618" s="4"/>
      <c r="X2618" s="4"/>
      <c r="AB2618" s="4"/>
      <c r="AL2618" s="81"/>
      <c r="AM2618" s="81"/>
    </row>
    <row r="2619" spans="1:39">
      <c r="A2619" s="76"/>
      <c r="C2619" s="77"/>
      <c r="M2619" s="80"/>
      <c r="T2619" s="4"/>
      <c r="V2619" s="4"/>
      <c r="W2619" s="4"/>
      <c r="X2619" s="4"/>
      <c r="AB2619" s="4"/>
      <c r="AL2619" s="81"/>
      <c r="AM2619" s="81"/>
    </row>
    <row r="2620" spans="1:39">
      <c r="A2620" s="76"/>
      <c r="C2620" s="77"/>
      <c r="M2620" s="80"/>
      <c r="T2620" s="4"/>
      <c r="V2620" s="4"/>
      <c r="W2620" s="4"/>
      <c r="X2620" s="4"/>
      <c r="AB2620" s="4"/>
      <c r="AL2620" s="81"/>
      <c r="AM2620" s="81"/>
    </row>
    <row r="2621" spans="1:39">
      <c r="A2621" s="76"/>
      <c r="C2621" s="77"/>
      <c r="M2621" s="80"/>
      <c r="T2621" s="4"/>
      <c r="V2621" s="4"/>
      <c r="W2621" s="4"/>
      <c r="X2621" s="4"/>
      <c r="AB2621" s="4"/>
      <c r="AL2621" s="81"/>
      <c r="AM2621" s="81"/>
    </row>
    <row r="2622" spans="1:39">
      <c r="A2622" s="76"/>
      <c r="C2622" s="77"/>
      <c r="M2622" s="80"/>
      <c r="T2622" s="4"/>
      <c r="V2622" s="4"/>
      <c r="W2622" s="4"/>
      <c r="X2622" s="4"/>
      <c r="AB2622" s="4"/>
      <c r="AL2622" s="81"/>
      <c r="AM2622" s="81"/>
    </row>
    <row r="2623" spans="1:39">
      <c r="A2623" s="76"/>
      <c r="C2623" s="77"/>
      <c r="M2623" s="80"/>
      <c r="T2623" s="4"/>
      <c r="V2623" s="4"/>
      <c r="W2623" s="4"/>
      <c r="X2623" s="4"/>
      <c r="AB2623" s="4"/>
      <c r="AL2623" s="81"/>
      <c r="AM2623" s="81"/>
    </row>
    <row r="2624" spans="1:39">
      <c r="A2624" s="76"/>
      <c r="C2624" s="77"/>
      <c r="M2624" s="80"/>
      <c r="T2624" s="4"/>
      <c r="V2624" s="4"/>
      <c r="W2624" s="4"/>
      <c r="X2624" s="4"/>
      <c r="AB2624" s="4"/>
      <c r="AL2624" s="81"/>
      <c r="AM2624" s="81"/>
    </row>
    <row r="2625" spans="1:39">
      <c r="A2625" s="76"/>
      <c r="C2625" s="77"/>
      <c r="M2625" s="80"/>
      <c r="T2625" s="4"/>
      <c r="V2625" s="4"/>
      <c r="W2625" s="4"/>
      <c r="X2625" s="4"/>
      <c r="AB2625" s="4"/>
      <c r="AL2625" s="81"/>
      <c r="AM2625" s="81"/>
    </row>
    <row r="2626" spans="1:39">
      <c r="A2626" s="76"/>
      <c r="C2626" s="77"/>
      <c r="M2626" s="80"/>
      <c r="T2626" s="4"/>
      <c r="V2626" s="4"/>
      <c r="W2626" s="4"/>
      <c r="X2626" s="4"/>
      <c r="AB2626" s="4"/>
      <c r="AL2626" s="81"/>
      <c r="AM2626" s="81"/>
    </row>
    <row r="2627" spans="1:39">
      <c r="A2627" s="76"/>
      <c r="C2627" s="77"/>
      <c r="M2627" s="80"/>
      <c r="T2627" s="4"/>
      <c r="V2627" s="4"/>
      <c r="W2627" s="4"/>
      <c r="X2627" s="4"/>
      <c r="AB2627" s="4"/>
      <c r="AL2627" s="81"/>
      <c r="AM2627" s="81"/>
    </row>
    <row r="2628" spans="1:39">
      <c r="A2628" s="76"/>
      <c r="C2628" s="77"/>
      <c r="M2628" s="80"/>
      <c r="T2628" s="4"/>
      <c r="V2628" s="4"/>
      <c r="W2628" s="4"/>
      <c r="X2628" s="4"/>
      <c r="AB2628" s="4"/>
      <c r="AL2628" s="81"/>
      <c r="AM2628" s="81"/>
    </row>
    <row r="2629" spans="1:39">
      <c r="A2629" s="76"/>
      <c r="C2629" s="77"/>
      <c r="M2629" s="80"/>
      <c r="T2629" s="4"/>
      <c r="V2629" s="4"/>
      <c r="W2629" s="4"/>
      <c r="X2629" s="4"/>
      <c r="AB2629" s="4"/>
      <c r="AL2629" s="81"/>
      <c r="AM2629" s="81"/>
    </row>
    <row r="2630" spans="1:39">
      <c r="A2630" s="76"/>
      <c r="C2630" s="77"/>
      <c r="M2630" s="80"/>
      <c r="T2630" s="4"/>
      <c r="V2630" s="4"/>
      <c r="W2630" s="4"/>
      <c r="X2630" s="4"/>
      <c r="AB2630" s="4"/>
      <c r="AL2630" s="81"/>
      <c r="AM2630" s="81"/>
    </row>
    <row r="2631" spans="1:39">
      <c r="A2631" s="76"/>
      <c r="C2631" s="77"/>
      <c r="M2631" s="80"/>
      <c r="T2631" s="4"/>
      <c r="V2631" s="4"/>
      <c r="W2631" s="4"/>
      <c r="X2631" s="4"/>
      <c r="AB2631" s="4"/>
      <c r="AL2631" s="81"/>
      <c r="AM2631" s="81"/>
    </row>
    <row r="2632" spans="1:39">
      <c r="A2632" s="76"/>
      <c r="C2632" s="77"/>
      <c r="M2632" s="80"/>
      <c r="T2632" s="4"/>
      <c r="V2632" s="4"/>
      <c r="W2632" s="4"/>
      <c r="X2632" s="4"/>
      <c r="AB2632" s="4"/>
      <c r="AL2632" s="81"/>
      <c r="AM2632" s="81"/>
    </row>
    <row r="2633" spans="1:39">
      <c r="A2633" s="76"/>
      <c r="C2633" s="77"/>
      <c r="M2633" s="80"/>
      <c r="T2633" s="4"/>
      <c r="V2633" s="4"/>
      <c r="W2633" s="4"/>
      <c r="X2633" s="4"/>
      <c r="AB2633" s="4"/>
      <c r="AL2633" s="81"/>
      <c r="AM2633" s="81"/>
    </row>
    <row r="2634" spans="1:39">
      <c r="A2634" s="76"/>
      <c r="C2634" s="77"/>
      <c r="M2634" s="80"/>
      <c r="T2634" s="4"/>
      <c r="V2634" s="4"/>
      <c r="W2634" s="4"/>
      <c r="X2634" s="4"/>
      <c r="AB2634" s="4"/>
      <c r="AL2634" s="81"/>
      <c r="AM2634" s="81"/>
    </row>
    <row r="2635" spans="1:39">
      <c r="A2635" s="76"/>
      <c r="C2635" s="77"/>
      <c r="M2635" s="80"/>
      <c r="T2635" s="4"/>
      <c r="V2635" s="4"/>
      <c r="W2635" s="4"/>
      <c r="X2635" s="4"/>
      <c r="AB2635" s="4"/>
      <c r="AL2635" s="81"/>
      <c r="AM2635" s="81"/>
    </row>
    <row r="2636" spans="1:39">
      <c r="A2636" s="76"/>
      <c r="C2636" s="77"/>
      <c r="M2636" s="80"/>
      <c r="T2636" s="4"/>
      <c r="V2636" s="4"/>
      <c r="W2636" s="4"/>
      <c r="X2636" s="4"/>
      <c r="AB2636" s="4"/>
      <c r="AL2636" s="81"/>
      <c r="AM2636" s="81"/>
    </row>
    <row r="2637" spans="1:39">
      <c r="A2637" s="76"/>
      <c r="C2637" s="77"/>
      <c r="M2637" s="80"/>
      <c r="T2637" s="4"/>
      <c r="V2637" s="4"/>
      <c r="W2637" s="4"/>
      <c r="X2637" s="4"/>
      <c r="AB2637" s="4"/>
      <c r="AL2637" s="81"/>
      <c r="AM2637" s="81"/>
    </row>
    <row r="2638" spans="1:39">
      <c r="A2638" s="76"/>
      <c r="C2638" s="77"/>
      <c r="M2638" s="80"/>
      <c r="T2638" s="4"/>
      <c r="V2638" s="4"/>
      <c r="W2638" s="4"/>
      <c r="X2638" s="4"/>
      <c r="AB2638" s="4"/>
      <c r="AL2638" s="81"/>
      <c r="AM2638" s="81"/>
    </row>
    <row r="2639" spans="1:39">
      <c r="A2639" s="76"/>
      <c r="C2639" s="77"/>
      <c r="M2639" s="80"/>
      <c r="T2639" s="4"/>
      <c r="V2639" s="4"/>
      <c r="W2639" s="4"/>
      <c r="X2639" s="4"/>
      <c r="AB2639" s="4"/>
      <c r="AL2639" s="81"/>
      <c r="AM2639" s="81"/>
    </row>
    <row r="2640" spans="1:39">
      <c r="A2640" s="76"/>
      <c r="C2640" s="77"/>
      <c r="M2640" s="80"/>
      <c r="T2640" s="4"/>
      <c r="V2640" s="4"/>
      <c r="W2640" s="4"/>
      <c r="X2640" s="4"/>
      <c r="AB2640" s="4"/>
      <c r="AL2640" s="81"/>
      <c r="AM2640" s="81"/>
    </row>
    <row r="2641" spans="1:39">
      <c r="A2641" s="76"/>
      <c r="C2641" s="77"/>
      <c r="M2641" s="80"/>
      <c r="T2641" s="4"/>
      <c r="V2641" s="4"/>
      <c r="W2641" s="4"/>
      <c r="X2641" s="4"/>
      <c r="AB2641" s="4"/>
      <c r="AL2641" s="81"/>
      <c r="AM2641" s="81"/>
    </row>
    <row r="2642" spans="1:39">
      <c r="A2642" s="76"/>
      <c r="C2642" s="77"/>
      <c r="M2642" s="80"/>
      <c r="T2642" s="4"/>
      <c r="V2642" s="4"/>
      <c r="W2642" s="4"/>
      <c r="X2642" s="4"/>
      <c r="AB2642" s="4"/>
      <c r="AL2642" s="81"/>
      <c r="AM2642" s="81"/>
    </row>
    <row r="2643" spans="1:39">
      <c r="A2643" s="76"/>
      <c r="C2643" s="77"/>
      <c r="M2643" s="80"/>
      <c r="T2643" s="4"/>
      <c r="V2643" s="4"/>
      <c r="W2643" s="4"/>
      <c r="X2643" s="4"/>
      <c r="AB2643" s="4"/>
      <c r="AL2643" s="81"/>
      <c r="AM2643" s="81"/>
    </row>
    <row r="2644" spans="1:39">
      <c r="A2644" s="76"/>
      <c r="C2644" s="77"/>
      <c r="M2644" s="80"/>
      <c r="T2644" s="4"/>
      <c r="V2644" s="4"/>
      <c r="W2644" s="4"/>
      <c r="X2644" s="4"/>
      <c r="AB2644" s="4"/>
      <c r="AL2644" s="81"/>
      <c r="AM2644" s="81"/>
    </row>
    <row r="2645" spans="1:39">
      <c r="A2645" s="76"/>
      <c r="C2645" s="77"/>
      <c r="M2645" s="80"/>
      <c r="T2645" s="4"/>
      <c r="V2645" s="4"/>
      <c r="W2645" s="4"/>
      <c r="X2645" s="4"/>
      <c r="AB2645" s="4"/>
      <c r="AL2645" s="81"/>
      <c r="AM2645" s="81"/>
    </row>
    <row r="2646" spans="1:39">
      <c r="A2646" s="76"/>
      <c r="C2646" s="77"/>
      <c r="M2646" s="80"/>
      <c r="T2646" s="4"/>
      <c r="V2646" s="4"/>
      <c r="W2646" s="4"/>
      <c r="X2646" s="4"/>
      <c r="AB2646" s="4"/>
      <c r="AL2646" s="81"/>
      <c r="AM2646" s="81"/>
    </row>
    <row r="2647" spans="1:39">
      <c r="A2647" s="76"/>
      <c r="C2647" s="77"/>
      <c r="M2647" s="80"/>
      <c r="T2647" s="4"/>
      <c r="V2647" s="4"/>
      <c r="W2647" s="4"/>
      <c r="X2647" s="4"/>
      <c r="AB2647" s="4"/>
      <c r="AL2647" s="81"/>
      <c r="AM2647" s="81"/>
    </row>
    <row r="2648" spans="1:39">
      <c r="A2648" s="76"/>
      <c r="C2648" s="77"/>
      <c r="M2648" s="80"/>
      <c r="T2648" s="4"/>
      <c r="V2648" s="4"/>
      <c r="W2648" s="4"/>
      <c r="X2648" s="4"/>
      <c r="AB2648" s="4"/>
      <c r="AL2648" s="81"/>
      <c r="AM2648" s="81"/>
    </row>
    <row r="2649" spans="1:39">
      <c r="A2649" s="76"/>
      <c r="C2649" s="77"/>
      <c r="M2649" s="80"/>
      <c r="T2649" s="4"/>
      <c r="V2649" s="4"/>
      <c r="W2649" s="4"/>
      <c r="X2649" s="4"/>
      <c r="AB2649" s="4"/>
      <c r="AL2649" s="81"/>
      <c r="AM2649" s="81"/>
    </row>
    <row r="2650" spans="1:39">
      <c r="A2650" s="76"/>
      <c r="C2650" s="77"/>
      <c r="M2650" s="80"/>
      <c r="T2650" s="4"/>
      <c r="V2650" s="4"/>
      <c r="W2650" s="4"/>
      <c r="X2650" s="4"/>
      <c r="AB2650" s="4"/>
      <c r="AL2650" s="81"/>
      <c r="AM2650" s="81"/>
    </row>
    <row r="2651" spans="1:39">
      <c r="A2651" s="76"/>
      <c r="C2651" s="77"/>
      <c r="M2651" s="80"/>
      <c r="T2651" s="4"/>
      <c r="V2651" s="4"/>
      <c r="W2651" s="4"/>
      <c r="X2651" s="4"/>
      <c r="AB2651" s="4"/>
      <c r="AL2651" s="81"/>
      <c r="AM2651" s="81"/>
    </row>
    <row r="2652" spans="1:39">
      <c r="A2652" s="76"/>
      <c r="C2652" s="77"/>
      <c r="M2652" s="80"/>
      <c r="T2652" s="4"/>
      <c r="V2652" s="4"/>
      <c r="W2652" s="4"/>
      <c r="X2652" s="4"/>
      <c r="AB2652" s="4"/>
      <c r="AL2652" s="81"/>
      <c r="AM2652" s="81"/>
    </row>
    <row r="2653" spans="1:39">
      <c r="A2653" s="76"/>
      <c r="C2653" s="77"/>
      <c r="M2653" s="80"/>
      <c r="T2653" s="4"/>
      <c r="V2653" s="4"/>
      <c r="W2653" s="4"/>
      <c r="X2653" s="4"/>
      <c r="AB2653" s="4"/>
      <c r="AL2653" s="81"/>
      <c r="AM2653" s="81"/>
    </row>
    <row r="2654" spans="1:39">
      <c r="A2654" s="76"/>
      <c r="C2654" s="77"/>
      <c r="M2654" s="80"/>
      <c r="T2654" s="4"/>
      <c r="V2654" s="4"/>
      <c r="W2654" s="4"/>
      <c r="X2654" s="4"/>
      <c r="AB2654" s="4"/>
      <c r="AL2654" s="81"/>
      <c r="AM2654" s="81"/>
    </row>
    <row r="2655" spans="1:39">
      <c r="A2655" s="76"/>
      <c r="C2655" s="77"/>
      <c r="M2655" s="80"/>
      <c r="T2655" s="4"/>
      <c r="V2655" s="4"/>
      <c r="W2655" s="4"/>
      <c r="X2655" s="4"/>
      <c r="AB2655" s="4"/>
      <c r="AL2655" s="81"/>
      <c r="AM2655" s="81"/>
    </row>
    <row r="2656" spans="1:39">
      <c r="A2656" s="76"/>
      <c r="C2656" s="77"/>
      <c r="M2656" s="80"/>
      <c r="T2656" s="4"/>
      <c r="V2656" s="4"/>
      <c r="W2656" s="4"/>
      <c r="X2656" s="4"/>
      <c r="AB2656" s="4"/>
      <c r="AL2656" s="81"/>
      <c r="AM2656" s="81"/>
    </row>
    <row r="2657" spans="1:39">
      <c r="A2657" s="76"/>
      <c r="C2657" s="77"/>
      <c r="M2657" s="80"/>
      <c r="T2657" s="4"/>
      <c r="V2657" s="4"/>
      <c r="W2657" s="4"/>
      <c r="X2657" s="4"/>
      <c r="AB2657" s="4"/>
      <c r="AL2657" s="81"/>
      <c r="AM2657" s="81"/>
    </row>
    <row r="2658" spans="1:39">
      <c r="A2658" s="76"/>
      <c r="C2658" s="77"/>
      <c r="M2658" s="80"/>
      <c r="T2658" s="4"/>
      <c r="V2658" s="4"/>
      <c r="W2658" s="4"/>
      <c r="X2658" s="4"/>
      <c r="AB2658" s="4"/>
      <c r="AL2658" s="81"/>
      <c r="AM2658" s="81"/>
    </row>
    <row r="2659" spans="1:39">
      <c r="A2659" s="76"/>
      <c r="C2659" s="77"/>
      <c r="M2659" s="80"/>
      <c r="T2659" s="4"/>
      <c r="V2659" s="4"/>
      <c r="W2659" s="4"/>
      <c r="X2659" s="4"/>
      <c r="AB2659" s="4"/>
      <c r="AL2659" s="81"/>
      <c r="AM2659" s="81"/>
    </row>
    <row r="2660" spans="1:39">
      <c r="A2660" s="76"/>
      <c r="C2660" s="77"/>
      <c r="M2660" s="80"/>
      <c r="T2660" s="4"/>
      <c r="V2660" s="4"/>
      <c r="W2660" s="4"/>
      <c r="X2660" s="4"/>
      <c r="AB2660" s="4"/>
      <c r="AL2660" s="81"/>
      <c r="AM2660" s="81"/>
    </row>
    <row r="2661" spans="1:39">
      <c r="A2661" s="76"/>
      <c r="C2661" s="77"/>
      <c r="M2661" s="80"/>
      <c r="T2661" s="4"/>
      <c r="V2661" s="4"/>
      <c r="W2661" s="4"/>
      <c r="X2661" s="4"/>
      <c r="AB2661" s="4"/>
      <c r="AL2661" s="81"/>
      <c r="AM2661" s="81"/>
    </row>
    <row r="2662" spans="1:39">
      <c r="A2662" s="76"/>
      <c r="C2662" s="77"/>
      <c r="M2662" s="80"/>
      <c r="T2662" s="4"/>
      <c r="V2662" s="4"/>
      <c r="W2662" s="4"/>
      <c r="X2662" s="4"/>
      <c r="AB2662" s="4"/>
      <c r="AL2662" s="81"/>
      <c r="AM2662" s="81"/>
    </row>
    <row r="2663" spans="1:39">
      <c r="A2663" s="76"/>
      <c r="C2663" s="77"/>
      <c r="M2663" s="80"/>
      <c r="T2663" s="4"/>
      <c r="V2663" s="4"/>
      <c r="W2663" s="4"/>
      <c r="X2663" s="4"/>
      <c r="AB2663" s="4"/>
      <c r="AL2663" s="81"/>
      <c r="AM2663" s="81"/>
    </row>
    <row r="2664" spans="1:39">
      <c r="A2664" s="76"/>
      <c r="C2664" s="77"/>
      <c r="M2664" s="80"/>
      <c r="T2664" s="4"/>
      <c r="V2664" s="4"/>
      <c r="W2664" s="4"/>
      <c r="X2664" s="4"/>
      <c r="AB2664" s="4"/>
      <c r="AL2664" s="81"/>
      <c r="AM2664" s="81"/>
    </row>
    <row r="2665" spans="1:39">
      <c r="A2665" s="76"/>
      <c r="C2665" s="77"/>
      <c r="M2665" s="80"/>
      <c r="T2665" s="4"/>
      <c r="V2665" s="4"/>
      <c r="W2665" s="4"/>
      <c r="X2665" s="4"/>
      <c r="AB2665" s="4"/>
      <c r="AL2665" s="81"/>
      <c r="AM2665" s="81"/>
    </row>
    <row r="2666" spans="1:39">
      <c r="A2666" s="76"/>
      <c r="C2666" s="77"/>
      <c r="M2666" s="80"/>
      <c r="T2666" s="4"/>
      <c r="V2666" s="4"/>
      <c r="W2666" s="4"/>
      <c r="X2666" s="4"/>
      <c r="AB2666" s="4"/>
      <c r="AL2666" s="81"/>
      <c r="AM2666" s="81"/>
    </row>
    <row r="2667" spans="1:39">
      <c r="A2667" s="76"/>
      <c r="C2667" s="77"/>
      <c r="M2667" s="80"/>
      <c r="T2667" s="4"/>
      <c r="V2667" s="4"/>
      <c r="W2667" s="4"/>
      <c r="X2667" s="4"/>
      <c r="AB2667" s="4"/>
      <c r="AL2667" s="81"/>
      <c r="AM2667" s="81"/>
    </row>
    <row r="2668" spans="1:39">
      <c r="A2668" s="76"/>
      <c r="C2668" s="77"/>
      <c r="M2668" s="80"/>
      <c r="T2668" s="4"/>
      <c r="V2668" s="4"/>
      <c r="W2668" s="4"/>
      <c r="X2668" s="4"/>
      <c r="AB2668" s="4"/>
      <c r="AL2668" s="81"/>
      <c r="AM2668" s="81"/>
    </row>
    <row r="2669" spans="1:39">
      <c r="A2669" s="76"/>
      <c r="C2669" s="77"/>
      <c r="M2669" s="80"/>
      <c r="T2669" s="4"/>
      <c r="V2669" s="4"/>
      <c r="W2669" s="4"/>
      <c r="X2669" s="4"/>
      <c r="AB2669" s="4"/>
      <c r="AL2669" s="81"/>
      <c r="AM2669" s="81"/>
    </row>
    <row r="2670" spans="1:39">
      <c r="A2670" s="76"/>
      <c r="C2670" s="77"/>
      <c r="M2670" s="80"/>
      <c r="T2670" s="4"/>
      <c r="V2670" s="4"/>
      <c r="W2670" s="4"/>
      <c r="X2670" s="4"/>
      <c r="AB2670" s="4"/>
      <c r="AL2670" s="81"/>
      <c r="AM2670" s="81"/>
    </row>
    <row r="2671" spans="1:39">
      <c r="A2671" s="76"/>
      <c r="C2671" s="77"/>
      <c r="M2671" s="80"/>
      <c r="T2671" s="4"/>
      <c r="V2671" s="4"/>
      <c r="W2671" s="4"/>
      <c r="X2671" s="4"/>
      <c r="AB2671" s="4"/>
      <c r="AL2671" s="81"/>
      <c r="AM2671" s="81"/>
    </row>
    <row r="2672" spans="1:39">
      <c r="A2672" s="76"/>
      <c r="C2672" s="77"/>
      <c r="M2672" s="80"/>
      <c r="T2672" s="4"/>
      <c r="V2672" s="4"/>
      <c r="W2672" s="4"/>
      <c r="X2672" s="4"/>
      <c r="AB2672" s="4"/>
      <c r="AL2672" s="81"/>
      <c r="AM2672" s="81"/>
    </row>
    <row r="2673" spans="1:39">
      <c r="A2673" s="76"/>
      <c r="C2673" s="77"/>
      <c r="M2673" s="80"/>
      <c r="T2673" s="4"/>
      <c r="V2673" s="4"/>
      <c r="W2673" s="4"/>
      <c r="X2673" s="4"/>
      <c r="AB2673" s="4"/>
      <c r="AL2673" s="81"/>
      <c r="AM2673" s="81"/>
    </row>
    <row r="2674" spans="1:39">
      <c r="A2674" s="76"/>
      <c r="C2674" s="77"/>
      <c r="M2674" s="80"/>
      <c r="T2674" s="4"/>
      <c r="V2674" s="4"/>
      <c r="W2674" s="4"/>
      <c r="X2674" s="4"/>
      <c r="AB2674" s="4"/>
      <c r="AL2674" s="81"/>
      <c r="AM2674" s="81"/>
    </row>
    <row r="2675" spans="1:39">
      <c r="A2675" s="76"/>
      <c r="C2675" s="77"/>
      <c r="M2675" s="80"/>
      <c r="T2675" s="4"/>
      <c r="V2675" s="4"/>
      <c r="W2675" s="4"/>
      <c r="X2675" s="4"/>
      <c r="AB2675" s="4"/>
      <c r="AL2675" s="81"/>
      <c r="AM2675" s="81"/>
    </row>
    <row r="2676" spans="1:39">
      <c r="A2676" s="76"/>
      <c r="C2676" s="77"/>
      <c r="M2676" s="80"/>
      <c r="T2676" s="4"/>
      <c r="V2676" s="4"/>
      <c r="W2676" s="4"/>
      <c r="X2676" s="4"/>
      <c r="AB2676" s="4"/>
      <c r="AL2676" s="81"/>
      <c r="AM2676" s="81"/>
    </row>
    <row r="2677" spans="1:39">
      <c r="A2677" s="76"/>
      <c r="C2677" s="77"/>
      <c r="M2677" s="80"/>
      <c r="T2677" s="4"/>
      <c r="V2677" s="4"/>
      <c r="W2677" s="4"/>
      <c r="X2677" s="4"/>
      <c r="AB2677" s="4"/>
      <c r="AL2677" s="81"/>
      <c r="AM2677" s="81"/>
    </row>
    <row r="2678" spans="1:39">
      <c r="A2678" s="76"/>
      <c r="C2678" s="77"/>
      <c r="M2678" s="80"/>
      <c r="T2678" s="4"/>
      <c r="V2678" s="4"/>
      <c r="W2678" s="4"/>
      <c r="X2678" s="4"/>
      <c r="AB2678" s="4"/>
      <c r="AL2678" s="81"/>
      <c r="AM2678" s="81"/>
    </row>
    <row r="2679" spans="1:39">
      <c r="A2679" s="76"/>
      <c r="C2679" s="77"/>
      <c r="M2679" s="80"/>
      <c r="T2679" s="4"/>
      <c r="V2679" s="4"/>
      <c r="W2679" s="4"/>
      <c r="X2679" s="4"/>
      <c r="AB2679" s="4"/>
      <c r="AL2679" s="81"/>
      <c r="AM2679" s="81"/>
    </row>
    <row r="2680" spans="1:39">
      <c r="A2680" s="76"/>
      <c r="C2680" s="77"/>
      <c r="M2680" s="80"/>
      <c r="T2680" s="4"/>
      <c r="V2680" s="4"/>
      <c r="W2680" s="4"/>
      <c r="X2680" s="4"/>
      <c r="AB2680" s="4"/>
      <c r="AL2680" s="81"/>
      <c r="AM2680" s="81"/>
    </row>
    <row r="2681" spans="1:39">
      <c r="A2681" s="76"/>
      <c r="C2681" s="77"/>
      <c r="M2681" s="80"/>
      <c r="T2681" s="4"/>
      <c r="V2681" s="4"/>
      <c r="W2681" s="4"/>
      <c r="X2681" s="4"/>
      <c r="AB2681" s="4"/>
      <c r="AL2681" s="81"/>
      <c r="AM2681" s="81"/>
    </row>
    <row r="2682" spans="1:39">
      <c r="A2682" s="76"/>
      <c r="C2682" s="77"/>
      <c r="M2682" s="80"/>
      <c r="T2682" s="4"/>
      <c r="V2682" s="4"/>
      <c r="W2682" s="4"/>
      <c r="X2682" s="4"/>
      <c r="AB2682" s="4"/>
      <c r="AL2682" s="81"/>
      <c r="AM2682" s="81"/>
    </row>
    <row r="2683" spans="1:39">
      <c r="A2683" s="76"/>
      <c r="C2683" s="77"/>
      <c r="M2683" s="80"/>
      <c r="T2683" s="4"/>
      <c r="V2683" s="4"/>
      <c r="W2683" s="4"/>
      <c r="X2683" s="4"/>
      <c r="AB2683" s="4"/>
      <c r="AL2683" s="81"/>
      <c r="AM2683" s="81"/>
    </row>
    <row r="2684" spans="1:39">
      <c r="A2684" s="76"/>
      <c r="C2684" s="77"/>
      <c r="M2684" s="80"/>
      <c r="T2684" s="4"/>
      <c r="V2684" s="4"/>
      <c r="W2684" s="4"/>
      <c r="X2684" s="4"/>
      <c r="AB2684" s="4"/>
      <c r="AL2684" s="81"/>
      <c r="AM2684" s="81"/>
    </row>
    <row r="2685" spans="1:39">
      <c r="A2685" s="76"/>
      <c r="C2685" s="77"/>
      <c r="M2685" s="80"/>
      <c r="T2685" s="4"/>
      <c r="V2685" s="4"/>
      <c r="W2685" s="4"/>
      <c r="X2685" s="4"/>
      <c r="AB2685" s="4"/>
      <c r="AL2685" s="81"/>
      <c r="AM2685" s="81"/>
    </row>
    <row r="2686" spans="1:39">
      <c r="A2686" s="76"/>
      <c r="C2686" s="77"/>
      <c r="M2686" s="80"/>
      <c r="T2686" s="4"/>
      <c r="V2686" s="4"/>
      <c r="W2686" s="4"/>
      <c r="X2686" s="4"/>
      <c r="AB2686" s="4"/>
      <c r="AL2686" s="81"/>
      <c r="AM2686" s="81"/>
    </row>
    <row r="2687" spans="1:39">
      <c r="A2687" s="76"/>
      <c r="C2687" s="77"/>
      <c r="M2687" s="80"/>
      <c r="T2687" s="4"/>
      <c r="V2687" s="4"/>
      <c r="W2687" s="4"/>
      <c r="X2687" s="4"/>
      <c r="AB2687" s="4"/>
      <c r="AL2687" s="81"/>
      <c r="AM2687" s="81"/>
    </row>
    <row r="2688" spans="1:39">
      <c r="A2688" s="76"/>
      <c r="C2688" s="77"/>
      <c r="M2688" s="80"/>
      <c r="T2688" s="4"/>
      <c r="V2688" s="4"/>
      <c r="W2688" s="4"/>
      <c r="X2688" s="4"/>
      <c r="AB2688" s="4"/>
      <c r="AL2688" s="81"/>
      <c r="AM2688" s="81"/>
    </row>
    <row r="2689" spans="1:39">
      <c r="A2689" s="76"/>
      <c r="C2689" s="77"/>
      <c r="M2689" s="80"/>
      <c r="T2689" s="4"/>
      <c r="V2689" s="4"/>
      <c r="W2689" s="4"/>
      <c r="X2689" s="4"/>
      <c r="AB2689" s="4"/>
      <c r="AL2689" s="81"/>
      <c r="AM2689" s="81"/>
    </row>
    <row r="2690" spans="1:39">
      <c r="A2690" s="76"/>
      <c r="C2690" s="77"/>
      <c r="M2690" s="80"/>
      <c r="T2690" s="4"/>
      <c r="V2690" s="4"/>
      <c r="W2690" s="4"/>
      <c r="X2690" s="4"/>
      <c r="AB2690" s="4"/>
      <c r="AL2690" s="81"/>
      <c r="AM2690" s="81"/>
    </row>
    <row r="2691" spans="1:39">
      <c r="A2691" s="76"/>
      <c r="C2691" s="77"/>
      <c r="M2691" s="80"/>
      <c r="T2691" s="4"/>
      <c r="V2691" s="4"/>
      <c r="W2691" s="4"/>
      <c r="X2691" s="4"/>
      <c r="AB2691" s="4"/>
      <c r="AL2691" s="81"/>
      <c r="AM2691" s="81"/>
    </row>
    <row r="2692" spans="1:39">
      <c r="A2692" s="76"/>
      <c r="C2692" s="77"/>
      <c r="M2692" s="80"/>
      <c r="T2692" s="4"/>
      <c r="V2692" s="4"/>
      <c r="W2692" s="4"/>
      <c r="X2692" s="4"/>
      <c r="AB2692" s="4"/>
      <c r="AL2692" s="81"/>
      <c r="AM2692" s="81"/>
    </row>
    <row r="2693" spans="1:39">
      <c r="A2693" s="76"/>
      <c r="C2693" s="77"/>
      <c r="M2693" s="80"/>
      <c r="T2693" s="4"/>
      <c r="V2693" s="4"/>
      <c r="W2693" s="4"/>
      <c r="X2693" s="4"/>
      <c r="AB2693" s="4"/>
      <c r="AL2693" s="81"/>
      <c r="AM2693" s="81"/>
    </row>
    <row r="2694" spans="1:39">
      <c r="A2694" s="76"/>
      <c r="C2694" s="77"/>
      <c r="M2694" s="80"/>
      <c r="T2694" s="4"/>
      <c r="V2694" s="4"/>
      <c r="W2694" s="4"/>
      <c r="X2694" s="4"/>
      <c r="AB2694" s="4"/>
      <c r="AL2694" s="81"/>
      <c r="AM2694" s="81"/>
    </row>
    <row r="2695" spans="1:39">
      <c r="A2695" s="76"/>
      <c r="C2695" s="77"/>
      <c r="M2695" s="80"/>
      <c r="T2695" s="4"/>
      <c r="V2695" s="4"/>
      <c r="W2695" s="4"/>
      <c r="X2695" s="4"/>
      <c r="AB2695" s="4"/>
      <c r="AL2695" s="81"/>
      <c r="AM2695" s="81"/>
    </row>
    <row r="2696" spans="1:39">
      <c r="A2696" s="76"/>
      <c r="C2696" s="77"/>
      <c r="M2696" s="80"/>
      <c r="T2696" s="4"/>
      <c r="V2696" s="4"/>
      <c r="W2696" s="4"/>
      <c r="X2696" s="4"/>
      <c r="AB2696" s="4"/>
      <c r="AL2696" s="81"/>
      <c r="AM2696" s="81"/>
    </row>
    <row r="2697" spans="1:39">
      <c r="A2697" s="76"/>
      <c r="C2697" s="77"/>
      <c r="M2697" s="80"/>
      <c r="T2697" s="4"/>
      <c r="V2697" s="4"/>
      <c r="W2697" s="4"/>
      <c r="X2697" s="4"/>
      <c r="AB2697" s="4"/>
      <c r="AL2697" s="81"/>
      <c r="AM2697" s="81"/>
    </row>
    <row r="2698" spans="1:39">
      <c r="A2698" s="76"/>
      <c r="C2698" s="77"/>
      <c r="M2698" s="80"/>
      <c r="T2698" s="4"/>
      <c r="V2698" s="4"/>
      <c r="W2698" s="4"/>
      <c r="X2698" s="4"/>
      <c r="AB2698" s="4"/>
      <c r="AL2698" s="81"/>
      <c r="AM2698" s="81"/>
    </row>
    <row r="2699" spans="1:39">
      <c r="A2699" s="76"/>
      <c r="C2699" s="77"/>
      <c r="M2699" s="80"/>
      <c r="T2699" s="4"/>
      <c r="V2699" s="4"/>
      <c r="W2699" s="4"/>
      <c r="X2699" s="4"/>
      <c r="AB2699" s="4"/>
      <c r="AL2699" s="81"/>
      <c r="AM2699" s="81"/>
    </row>
    <row r="2700" spans="1:39">
      <c r="A2700" s="76"/>
      <c r="C2700" s="77"/>
      <c r="M2700" s="80"/>
      <c r="T2700" s="4"/>
      <c r="V2700" s="4"/>
      <c r="W2700" s="4"/>
      <c r="X2700" s="4"/>
      <c r="AB2700" s="4"/>
      <c r="AL2700" s="81"/>
      <c r="AM2700" s="81"/>
    </row>
    <row r="2701" spans="1:39">
      <c r="A2701" s="76"/>
      <c r="C2701" s="77"/>
      <c r="M2701" s="80"/>
      <c r="T2701" s="4"/>
      <c r="V2701" s="4"/>
      <c r="W2701" s="4"/>
      <c r="X2701" s="4"/>
      <c r="AB2701" s="4"/>
      <c r="AL2701" s="81"/>
      <c r="AM2701" s="81"/>
    </row>
    <row r="2702" spans="1:39">
      <c r="A2702" s="76"/>
      <c r="C2702" s="77"/>
      <c r="M2702" s="80"/>
      <c r="T2702" s="4"/>
      <c r="V2702" s="4"/>
      <c r="W2702" s="4"/>
      <c r="X2702" s="4"/>
      <c r="AB2702" s="4"/>
      <c r="AL2702" s="81"/>
      <c r="AM2702" s="81"/>
    </row>
    <row r="2703" spans="1:39">
      <c r="A2703" s="76"/>
      <c r="C2703" s="77"/>
      <c r="M2703" s="80"/>
      <c r="T2703" s="4"/>
      <c r="V2703" s="4"/>
      <c r="W2703" s="4"/>
      <c r="X2703" s="4"/>
      <c r="AB2703" s="4"/>
      <c r="AL2703" s="81"/>
      <c r="AM2703" s="81"/>
    </row>
    <row r="2704" spans="1:39">
      <c r="A2704" s="76"/>
      <c r="C2704" s="77"/>
      <c r="M2704" s="80"/>
      <c r="T2704" s="4"/>
      <c r="V2704" s="4"/>
      <c r="W2704" s="4"/>
      <c r="X2704" s="4"/>
      <c r="AB2704" s="4"/>
      <c r="AL2704" s="81"/>
      <c r="AM2704" s="81"/>
    </row>
    <row r="2705" spans="1:39">
      <c r="A2705" s="76"/>
      <c r="C2705" s="77"/>
      <c r="M2705" s="80"/>
      <c r="T2705" s="4"/>
      <c r="V2705" s="4"/>
      <c r="W2705" s="4"/>
      <c r="X2705" s="4"/>
      <c r="AB2705" s="4"/>
      <c r="AL2705" s="81"/>
      <c r="AM2705" s="81"/>
    </row>
    <row r="2706" spans="1:39">
      <c r="A2706" s="76"/>
      <c r="C2706" s="77"/>
      <c r="M2706" s="80"/>
      <c r="T2706" s="4"/>
      <c r="V2706" s="4"/>
      <c r="W2706" s="4"/>
      <c r="X2706" s="4"/>
      <c r="AB2706" s="4"/>
      <c r="AL2706" s="81"/>
      <c r="AM2706" s="81"/>
    </row>
    <row r="2707" spans="1:39">
      <c r="A2707" s="76"/>
      <c r="C2707" s="77"/>
      <c r="M2707" s="80"/>
      <c r="T2707" s="4"/>
      <c r="V2707" s="4"/>
      <c r="W2707" s="4"/>
      <c r="X2707" s="4"/>
      <c r="AB2707" s="4"/>
      <c r="AL2707" s="81"/>
      <c r="AM2707" s="81"/>
    </row>
    <row r="2708" spans="1:39">
      <c r="A2708" s="76"/>
      <c r="C2708" s="77"/>
      <c r="M2708" s="80"/>
      <c r="T2708" s="4"/>
      <c r="V2708" s="4"/>
      <c r="W2708" s="4"/>
      <c r="X2708" s="4"/>
      <c r="AB2708" s="4"/>
      <c r="AL2708" s="81"/>
      <c r="AM2708" s="81"/>
    </row>
    <row r="2709" spans="1:39">
      <c r="A2709" s="76"/>
      <c r="C2709" s="77"/>
      <c r="M2709" s="80"/>
      <c r="T2709" s="4"/>
      <c r="V2709" s="4"/>
      <c r="W2709" s="4"/>
      <c r="X2709" s="4"/>
      <c r="AB2709" s="4"/>
      <c r="AL2709" s="81"/>
      <c r="AM2709" s="81"/>
    </row>
    <row r="2710" spans="1:39">
      <c r="A2710" s="76"/>
      <c r="C2710" s="77"/>
      <c r="M2710" s="80"/>
      <c r="T2710" s="4"/>
      <c r="V2710" s="4"/>
      <c r="W2710" s="4"/>
      <c r="X2710" s="4"/>
      <c r="AB2710" s="4"/>
      <c r="AL2710" s="81"/>
      <c r="AM2710" s="81"/>
    </row>
    <row r="2711" spans="1:39">
      <c r="A2711" s="76"/>
      <c r="C2711" s="77"/>
      <c r="M2711" s="80"/>
      <c r="T2711" s="4"/>
      <c r="V2711" s="4"/>
      <c r="W2711" s="4"/>
      <c r="X2711" s="4"/>
      <c r="AB2711" s="4"/>
      <c r="AL2711" s="81"/>
      <c r="AM2711" s="81"/>
    </row>
    <row r="2712" spans="1:39">
      <c r="A2712" s="76"/>
      <c r="C2712" s="77"/>
      <c r="M2712" s="80"/>
      <c r="T2712" s="4"/>
      <c r="V2712" s="4"/>
      <c r="W2712" s="4"/>
      <c r="X2712" s="4"/>
      <c r="AB2712" s="4"/>
      <c r="AL2712" s="81"/>
      <c r="AM2712" s="81"/>
    </row>
    <row r="2713" spans="1:39">
      <c r="A2713" s="76"/>
      <c r="C2713" s="77"/>
      <c r="M2713" s="80"/>
      <c r="T2713" s="4"/>
      <c r="V2713" s="4"/>
      <c r="W2713" s="4"/>
      <c r="X2713" s="4"/>
      <c r="AB2713" s="4"/>
      <c r="AL2713" s="81"/>
      <c r="AM2713" s="81"/>
    </row>
    <row r="2714" spans="1:39">
      <c r="A2714" s="76"/>
      <c r="C2714" s="77"/>
      <c r="M2714" s="80"/>
      <c r="T2714" s="4"/>
      <c r="V2714" s="4"/>
      <c r="W2714" s="4"/>
      <c r="X2714" s="4"/>
      <c r="AB2714" s="4"/>
      <c r="AL2714" s="81"/>
      <c r="AM2714" s="81"/>
    </row>
    <row r="2715" spans="1:39">
      <c r="A2715" s="76"/>
      <c r="C2715" s="77"/>
      <c r="M2715" s="80"/>
      <c r="T2715" s="4"/>
      <c r="V2715" s="4"/>
      <c r="W2715" s="4"/>
      <c r="X2715" s="4"/>
      <c r="AB2715" s="4"/>
      <c r="AL2715" s="81"/>
      <c r="AM2715" s="81"/>
    </row>
    <row r="2716" spans="1:39">
      <c r="A2716" s="76"/>
      <c r="C2716" s="77"/>
      <c r="M2716" s="80"/>
      <c r="T2716" s="4"/>
      <c r="V2716" s="4"/>
      <c r="W2716" s="4"/>
      <c r="X2716" s="4"/>
      <c r="AB2716" s="4"/>
      <c r="AL2716" s="81"/>
      <c r="AM2716" s="81"/>
    </row>
    <row r="2717" spans="1:39">
      <c r="A2717" s="76"/>
      <c r="C2717" s="77"/>
      <c r="M2717" s="80"/>
      <c r="T2717" s="4"/>
      <c r="V2717" s="4"/>
      <c r="W2717" s="4"/>
      <c r="X2717" s="4"/>
      <c r="AB2717" s="4"/>
      <c r="AL2717" s="81"/>
      <c r="AM2717" s="81"/>
    </row>
    <row r="2718" spans="1:39">
      <c r="A2718" s="76"/>
      <c r="C2718" s="77"/>
      <c r="M2718" s="80"/>
      <c r="T2718" s="4"/>
      <c r="V2718" s="4"/>
      <c r="W2718" s="4"/>
      <c r="X2718" s="4"/>
      <c r="AB2718" s="4"/>
      <c r="AL2718" s="81"/>
      <c r="AM2718" s="81"/>
    </row>
    <row r="2719" spans="1:39">
      <c r="A2719" s="76"/>
      <c r="C2719" s="77"/>
      <c r="M2719" s="80"/>
      <c r="T2719" s="4"/>
      <c r="V2719" s="4"/>
      <c r="W2719" s="4"/>
      <c r="X2719" s="4"/>
      <c r="AB2719" s="4"/>
      <c r="AL2719" s="81"/>
      <c r="AM2719" s="81"/>
    </row>
    <row r="2720" spans="1:39">
      <c r="A2720" s="76"/>
      <c r="C2720" s="77"/>
      <c r="M2720" s="80"/>
      <c r="T2720" s="4"/>
      <c r="V2720" s="4"/>
      <c r="W2720" s="4"/>
      <c r="X2720" s="4"/>
      <c r="AB2720" s="4"/>
      <c r="AL2720" s="81"/>
      <c r="AM2720" s="81"/>
    </row>
    <row r="2721" spans="1:39">
      <c r="A2721" s="76"/>
      <c r="C2721" s="77"/>
      <c r="M2721" s="80"/>
      <c r="T2721" s="4"/>
      <c r="V2721" s="4"/>
      <c r="W2721" s="4"/>
      <c r="X2721" s="4"/>
      <c r="AB2721" s="4"/>
      <c r="AL2721" s="81"/>
      <c r="AM2721" s="81"/>
    </row>
    <row r="2722" spans="1:39">
      <c r="A2722" s="76"/>
      <c r="C2722" s="77"/>
      <c r="M2722" s="80"/>
      <c r="T2722" s="4"/>
      <c r="V2722" s="4"/>
      <c r="W2722" s="4"/>
      <c r="X2722" s="4"/>
      <c r="AB2722" s="4"/>
      <c r="AL2722" s="81"/>
      <c r="AM2722" s="81"/>
    </row>
    <row r="2723" spans="1:39">
      <c r="A2723" s="76"/>
      <c r="C2723" s="77"/>
      <c r="M2723" s="80"/>
      <c r="T2723" s="4"/>
      <c r="V2723" s="4"/>
      <c r="W2723" s="4"/>
      <c r="X2723" s="4"/>
      <c r="AB2723" s="4"/>
      <c r="AL2723" s="81"/>
      <c r="AM2723" s="81"/>
    </row>
    <row r="2724" spans="1:39">
      <c r="A2724" s="76"/>
      <c r="C2724" s="77"/>
      <c r="M2724" s="80"/>
      <c r="T2724" s="4"/>
      <c r="V2724" s="4"/>
      <c r="W2724" s="4"/>
      <c r="X2724" s="4"/>
      <c r="AB2724" s="4"/>
      <c r="AL2724" s="81"/>
      <c r="AM2724" s="81"/>
    </row>
    <row r="2725" spans="1:39">
      <c r="A2725" s="76"/>
      <c r="C2725" s="77"/>
      <c r="M2725" s="80"/>
      <c r="T2725" s="4"/>
      <c r="V2725" s="4"/>
      <c r="W2725" s="4"/>
      <c r="X2725" s="4"/>
      <c r="AB2725" s="4"/>
      <c r="AL2725" s="81"/>
      <c r="AM2725" s="81"/>
    </row>
    <row r="2726" spans="1:39">
      <c r="A2726" s="76"/>
      <c r="C2726" s="77"/>
      <c r="M2726" s="80"/>
      <c r="T2726" s="4"/>
      <c r="V2726" s="4"/>
      <c r="W2726" s="4"/>
      <c r="X2726" s="4"/>
      <c r="AB2726" s="4"/>
      <c r="AL2726" s="81"/>
      <c r="AM2726" s="81"/>
    </row>
    <row r="2727" spans="1:39">
      <c r="A2727" s="76"/>
      <c r="C2727" s="77"/>
      <c r="M2727" s="80"/>
      <c r="T2727" s="4"/>
      <c r="V2727" s="4"/>
      <c r="W2727" s="4"/>
      <c r="X2727" s="4"/>
      <c r="AB2727" s="4"/>
      <c r="AL2727" s="81"/>
      <c r="AM2727" s="81"/>
    </row>
    <row r="2728" spans="1:39">
      <c r="A2728" s="76"/>
      <c r="C2728" s="77"/>
      <c r="M2728" s="80"/>
      <c r="T2728" s="4"/>
      <c r="V2728" s="4"/>
      <c r="W2728" s="4"/>
      <c r="X2728" s="4"/>
      <c r="AB2728" s="4"/>
      <c r="AL2728" s="81"/>
      <c r="AM2728" s="81"/>
    </row>
    <row r="2729" spans="1:39">
      <c r="A2729" s="76"/>
      <c r="C2729" s="77"/>
      <c r="M2729" s="80"/>
      <c r="T2729" s="4"/>
      <c r="V2729" s="4"/>
      <c r="W2729" s="4"/>
      <c r="X2729" s="4"/>
      <c r="AB2729" s="4"/>
      <c r="AL2729" s="81"/>
      <c r="AM2729" s="81"/>
    </row>
    <row r="2730" spans="1:39">
      <c r="A2730" s="76"/>
      <c r="C2730" s="77"/>
      <c r="M2730" s="80"/>
      <c r="T2730" s="4"/>
      <c r="V2730" s="4"/>
      <c r="W2730" s="4"/>
      <c r="X2730" s="4"/>
      <c r="AB2730" s="4"/>
      <c r="AL2730" s="81"/>
      <c r="AM2730" s="81"/>
    </row>
    <row r="2731" spans="1:39">
      <c r="A2731" s="76"/>
      <c r="C2731" s="77"/>
      <c r="M2731" s="80"/>
      <c r="T2731" s="4"/>
      <c r="V2731" s="4"/>
      <c r="W2731" s="4"/>
      <c r="X2731" s="4"/>
      <c r="AB2731" s="4"/>
      <c r="AL2731" s="81"/>
      <c r="AM2731" s="81"/>
    </row>
    <row r="2732" spans="1:39">
      <c r="A2732" s="76"/>
      <c r="C2732" s="77"/>
      <c r="M2732" s="80"/>
      <c r="T2732" s="4"/>
      <c r="V2732" s="4"/>
      <c r="W2732" s="4"/>
      <c r="X2732" s="4"/>
      <c r="AB2732" s="4"/>
      <c r="AL2732" s="81"/>
      <c r="AM2732" s="81"/>
    </row>
    <row r="2733" spans="1:39">
      <c r="A2733" s="76"/>
      <c r="C2733" s="77"/>
      <c r="M2733" s="80"/>
      <c r="T2733" s="4"/>
      <c r="V2733" s="4"/>
      <c r="W2733" s="4"/>
      <c r="X2733" s="4"/>
      <c r="AB2733" s="4"/>
      <c r="AL2733" s="81"/>
      <c r="AM2733" s="81"/>
    </row>
    <row r="2734" spans="1:39">
      <c r="A2734" s="76"/>
      <c r="C2734" s="77"/>
      <c r="M2734" s="80"/>
      <c r="T2734" s="4"/>
      <c r="V2734" s="4"/>
      <c r="W2734" s="4"/>
      <c r="X2734" s="4"/>
      <c r="AB2734" s="4"/>
      <c r="AL2734" s="81"/>
      <c r="AM2734" s="81"/>
    </row>
    <row r="2735" spans="1:39">
      <c r="A2735" s="76"/>
      <c r="C2735" s="77"/>
      <c r="M2735" s="80"/>
      <c r="T2735" s="4"/>
      <c r="V2735" s="4"/>
      <c r="W2735" s="4"/>
      <c r="X2735" s="4"/>
      <c r="AB2735" s="4"/>
      <c r="AL2735" s="81"/>
      <c r="AM2735" s="81"/>
    </row>
    <row r="2736" spans="1:39">
      <c r="A2736" s="76"/>
      <c r="C2736" s="77"/>
      <c r="M2736" s="80"/>
      <c r="T2736" s="4"/>
      <c r="V2736" s="4"/>
      <c r="W2736" s="4"/>
      <c r="X2736" s="4"/>
      <c r="AB2736" s="4"/>
      <c r="AL2736" s="81"/>
      <c r="AM2736" s="81"/>
    </row>
    <row r="2737" spans="1:39">
      <c r="A2737" s="76"/>
      <c r="C2737" s="77"/>
      <c r="M2737" s="80"/>
      <c r="T2737" s="4"/>
      <c r="V2737" s="4"/>
      <c r="W2737" s="4"/>
      <c r="X2737" s="4"/>
      <c r="AB2737" s="4"/>
      <c r="AL2737" s="81"/>
      <c r="AM2737" s="81"/>
    </row>
    <row r="2738" spans="1:39">
      <c r="A2738" s="76"/>
      <c r="C2738" s="77"/>
      <c r="M2738" s="80"/>
      <c r="T2738" s="4"/>
      <c r="V2738" s="4"/>
      <c r="W2738" s="4"/>
      <c r="X2738" s="4"/>
      <c r="AB2738" s="4"/>
      <c r="AL2738" s="81"/>
      <c r="AM2738" s="81"/>
    </row>
    <row r="2739" spans="1:39">
      <c r="A2739" s="76"/>
      <c r="C2739" s="77"/>
      <c r="M2739" s="80"/>
      <c r="T2739" s="4"/>
      <c r="V2739" s="4"/>
      <c r="W2739" s="4"/>
      <c r="X2739" s="4"/>
      <c r="AB2739" s="4"/>
      <c r="AL2739" s="81"/>
      <c r="AM2739" s="81"/>
    </row>
    <row r="2740" spans="1:39">
      <c r="A2740" s="76"/>
      <c r="C2740" s="77"/>
      <c r="M2740" s="80"/>
      <c r="T2740" s="4"/>
      <c r="V2740" s="4"/>
      <c r="W2740" s="4"/>
      <c r="X2740" s="4"/>
      <c r="AB2740" s="4"/>
      <c r="AL2740" s="81"/>
      <c r="AM2740" s="81"/>
    </row>
    <row r="2741" spans="1:39">
      <c r="A2741" s="76"/>
      <c r="C2741" s="77"/>
      <c r="M2741" s="80"/>
      <c r="T2741" s="4"/>
      <c r="V2741" s="4"/>
      <c r="W2741" s="4"/>
      <c r="X2741" s="4"/>
      <c r="AB2741" s="4"/>
      <c r="AL2741" s="81"/>
      <c r="AM2741" s="81"/>
    </row>
    <row r="2742" spans="1:39">
      <c r="A2742" s="76"/>
      <c r="C2742" s="77"/>
      <c r="M2742" s="80"/>
      <c r="T2742" s="4"/>
      <c r="V2742" s="4"/>
      <c r="W2742" s="4"/>
      <c r="X2742" s="4"/>
      <c r="AB2742" s="4"/>
      <c r="AL2742" s="81"/>
      <c r="AM2742" s="81"/>
    </row>
    <row r="2743" spans="1:39">
      <c r="A2743" s="76"/>
      <c r="C2743" s="77"/>
      <c r="M2743" s="80"/>
      <c r="T2743" s="4"/>
      <c r="V2743" s="4"/>
      <c r="W2743" s="4"/>
      <c r="X2743" s="4"/>
      <c r="AB2743" s="4"/>
      <c r="AL2743" s="81"/>
      <c r="AM2743" s="81"/>
    </row>
    <row r="2744" spans="1:39">
      <c r="A2744" s="76"/>
      <c r="C2744" s="77"/>
      <c r="M2744" s="80"/>
      <c r="T2744" s="4"/>
      <c r="V2744" s="4"/>
      <c r="W2744" s="4"/>
      <c r="X2744" s="4"/>
      <c r="AB2744" s="4"/>
      <c r="AL2744" s="81"/>
      <c r="AM2744" s="81"/>
    </row>
    <row r="2745" spans="1:39">
      <c r="A2745" s="76"/>
      <c r="C2745" s="77"/>
      <c r="M2745" s="80"/>
      <c r="T2745" s="4"/>
      <c r="V2745" s="4"/>
      <c r="W2745" s="4"/>
      <c r="X2745" s="4"/>
      <c r="AB2745" s="4"/>
      <c r="AL2745" s="81"/>
      <c r="AM2745" s="81"/>
    </row>
    <row r="2746" spans="1:39">
      <c r="A2746" s="76"/>
      <c r="C2746" s="77"/>
      <c r="M2746" s="80"/>
      <c r="T2746" s="4"/>
      <c r="V2746" s="4"/>
      <c r="W2746" s="4"/>
      <c r="X2746" s="4"/>
      <c r="AB2746" s="4"/>
      <c r="AL2746" s="81"/>
      <c r="AM2746" s="81"/>
    </row>
    <row r="2747" spans="1:39">
      <c r="A2747" s="76"/>
      <c r="C2747" s="77"/>
      <c r="M2747" s="80"/>
      <c r="T2747" s="4"/>
      <c r="V2747" s="4"/>
      <c r="W2747" s="4"/>
      <c r="X2747" s="4"/>
      <c r="AB2747" s="4"/>
      <c r="AL2747" s="81"/>
      <c r="AM2747" s="81"/>
    </row>
    <row r="2748" spans="1:39">
      <c r="A2748" s="76"/>
      <c r="C2748" s="77"/>
      <c r="M2748" s="80"/>
      <c r="T2748" s="4"/>
      <c r="V2748" s="4"/>
      <c r="W2748" s="4"/>
      <c r="X2748" s="4"/>
      <c r="AB2748" s="4"/>
      <c r="AL2748" s="81"/>
      <c r="AM2748" s="81"/>
    </row>
    <row r="2749" spans="1:39">
      <c r="A2749" s="76"/>
      <c r="C2749" s="77"/>
      <c r="M2749" s="80"/>
      <c r="T2749" s="4"/>
      <c r="V2749" s="4"/>
      <c r="W2749" s="4"/>
      <c r="X2749" s="4"/>
      <c r="AB2749" s="4"/>
      <c r="AL2749" s="81"/>
      <c r="AM2749" s="81"/>
    </row>
    <row r="2750" spans="1:39">
      <c r="A2750" s="76"/>
      <c r="C2750" s="77"/>
      <c r="M2750" s="80"/>
      <c r="T2750" s="4"/>
      <c r="V2750" s="4"/>
      <c r="W2750" s="4"/>
      <c r="X2750" s="4"/>
      <c r="AB2750" s="4"/>
      <c r="AL2750" s="81"/>
      <c r="AM2750" s="81"/>
    </row>
    <row r="2751" spans="1:39">
      <c r="A2751" s="76"/>
      <c r="C2751" s="77"/>
      <c r="M2751" s="80"/>
      <c r="T2751" s="4"/>
      <c r="V2751" s="4"/>
      <c r="W2751" s="4"/>
      <c r="X2751" s="4"/>
      <c r="AB2751" s="4"/>
      <c r="AL2751" s="81"/>
      <c r="AM2751" s="81"/>
    </row>
    <row r="2752" spans="1:39">
      <c r="A2752" s="76"/>
      <c r="C2752" s="77"/>
      <c r="M2752" s="80"/>
      <c r="T2752" s="4"/>
      <c r="V2752" s="4"/>
      <c r="W2752" s="4"/>
      <c r="X2752" s="4"/>
      <c r="AB2752" s="4"/>
      <c r="AL2752" s="81"/>
      <c r="AM2752" s="81"/>
    </row>
    <row r="2753" spans="1:39">
      <c r="A2753" s="76"/>
      <c r="C2753" s="77"/>
      <c r="M2753" s="80"/>
      <c r="T2753" s="4"/>
      <c r="V2753" s="4"/>
      <c r="W2753" s="4"/>
      <c r="X2753" s="4"/>
      <c r="AB2753" s="4"/>
      <c r="AL2753" s="81"/>
      <c r="AM2753" s="81"/>
    </row>
    <row r="2754" spans="1:39">
      <c r="A2754" s="76"/>
      <c r="C2754" s="77"/>
      <c r="M2754" s="80"/>
      <c r="T2754" s="4"/>
      <c r="V2754" s="4"/>
      <c r="W2754" s="4"/>
      <c r="X2754" s="4"/>
      <c r="AB2754" s="4"/>
      <c r="AL2754" s="81"/>
      <c r="AM2754" s="81"/>
    </row>
    <row r="2755" spans="1:39">
      <c r="A2755" s="76"/>
      <c r="C2755" s="77"/>
      <c r="M2755" s="80"/>
      <c r="T2755" s="4"/>
      <c r="V2755" s="4"/>
      <c r="W2755" s="4"/>
      <c r="X2755" s="4"/>
      <c r="AB2755" s="4"/>
      <c r="AL2755" s="81"/>
      <c r="AM2755" s="81"/>
    </row>
    <row r="2756" spans="1:39">
      <c r="A2756" s="76"/>
      <c r="C2756" s="77"/>
      <c r="M2756" s="80"/>
      <c r="T2756" s="4"/>
      <c r="V2756" s="4"/>
      <c r="W2756" s="4"/>
      <c r="X2756" s="4"/>
      <c r="AB2756" s="4"/>
      <c r="AL2756" s="81"/>
      <c r="AM2756" s="81"/>
    </row>
    <row r="2757" spans="1:39">
      <c r="A2757" s="76"/>
      <c r="C2757" s="77"/>
      <c r="M2757" s="80"/>
      <c r="T2757" s="4"/>
      <c r="V2757" s="4"/>
      <c r="W2757" s="4"/>
      <c r="X2757" s="4"/>
      <c r="AB2757" s="4"/>
      <c r="AL2757" s="81"/>
      <c r="AM2757" s="81"/>
    </row>
    <row r="2758" spans="1:39">
      <c r="A2758" s="76"/>
      <c r="C2758" s="77"/>
      <c r="M2758" s="80"/>
      <c r="T2758" s="4"/>
      <c r="V2758" s="4"/>
      <c r="W2758" s="4"/>
      <c r="X2758" s="4"/>
      <c r="AB2758" s="4"/>
      <c r="AL2758" s="81"/>
      <c r="AM2758" s="81"/>
    </row>
    <row r="2759" spans="1:39">
      <c r="A2759" s="76"/>
      <c r="C2759" s="77"/>
      <c r="M2759" s="80"/>
      <c r="T2759" s="4"/>
      <c r="V2759" s="4"/>
      <c r="W2759" s="4"/>
      <c r="X2759" s="4"/>
      <c r="AB2759" s="4"/>
      <c r="AL2759" s="81"/>
      <c r="AM2759" s="81"/>
    </row>
    <row r="2760" spans="1:39">
      <c r="A2760" s="76"/>
      <c r="C2760" s="77"/>
      <c r="M2760" s="80"/>
      <c r="T2760" s="4"/>
      <c r="V2760" s="4"/>
      <c r="W2760" s="4"/>
      <c r="X2760" s="4"/>
      <c r="AB2760" s="4"/>
      <c r="AL2760" s="81"/>
      <c r="AM2760" s="81"/>
    </row>
    <row r="2761" spans="1:39">
      <c r="A2761" s="76"/>
      <c r="C2761" s="77"/>
      <c r="M2761" s="80"/>
      <c r="T2761" s="4"/>
      <c r="V2761" s="4"/>
      <c r="W2761" s="4"/>
      <c r="X2761" s="4"/>
      <c r="AB2761" s="4"/>
      <c r="AL2761" s="81"/>
      <c r="AM2761" s="81"/>
    </row>
    <row r="2762" spans="1:39">
      <c r="A2762" s="76"/>
      <c r="C2762" s="77"/>
      <c r="M2762" s="80"/>
      <c r="T2762" s="4"/>
      <c r="V2762" s="4"/>
      <c r="W2762" s="4"/>
      <c r="X2762" s="4"/>
      <c r="AB2762" s="4"/>
      <c r="AL2762" s="81"/>
      <c r="AM2762" s="81"/>
    </row>
    <row r="2763" spans="1:39">
      <c r="A2763" s="76"/>
      <c r="C2763" s="77"/>
      <c r="M2763" s="80"/>
      <c r="T2763" s="4"/>
      <c r="V2763" s="4"/>
      <c r="W2763" s="4"/>
      <c r="X2763" s="4"/>
      <c r="AB2763" s="4"/>
      <c r="AL2763" s="81"/>
      <c r="AM2763" s="81"/>
    </row>
    <row r="2764" spans="1:39">
      <c r="A2764" s="76"/>
      <c r="C2764" s="77"/>
      <c r="M2764" s="80"/>
      <c r="T2764" s="4"/>
      <c r="V2764" s="4"/>
      <c r="W2764" s="4"/>
      <c r="X2764" s="4"/>
      <c r="AB2764" s="4"/>
      <c r="AL2764" s="81"/>
      <c r="AM2764" s="81"/>
    </row>
    <row r="2765" spans="1:39">
      <c r="A2765" s="76"/>
      <c r="C2765" s="77"/>
      <c r="M2765" s="80"/>
      <c r="T2765" s="4"/>
      <c r="V2765" s="4"/>
      <c r="W2765" s="4"/>
      <c r="X2765" s="4"/>
      <c r="AB2765" s="4"/>
      <c r="AL2765" s="81"/>
      <c r="AM2765" s="81"/>
    </row>
    <row r="2766" spans="1:39">
      <c r="A2766" s="76"/>
      <c r="C2766" s="77"/>
      <c r="M2766" s="80"/>
      <c r="T2766" s="4"/>
      <c r="V2766" s="4"/>
      <c r="W2766" s="4"/>
      <c r="X2766" s="4"/>
      <c r="AB2766" s="4"/>
      <c r="AL2766" s="81"/>
      <c r="AM2766" s="81"/>
    </row>
    <row r="2767" spans="1:39">
      <c r="A2767" s="76"/>
      <c r="C2767" s="77"/>
      <c r="M2767" s="80"/>
      <c r="T2767" s="4"/>
      <c r="V2767" s="4"/>
      <c r="W2767" s="4"/>
      <c r="X2767" s="4"/>
      <c r="AB2767" s="4"/>
      <c r="AL2767" s="81"/>
      <c r="AM2767" s="81"/>
    </row>
    <row r="2768" spans="1:39">
      <c r="A2768" s="76"/>
      <c r="C2768" s="77"/>
      <c r="M2768" s="80"/>
      <c r="T2768" s="4"/>
      <c r="V2768" s="4"/>
      <c r="W2768" s="4"/>
      <c r="X2768" s="4"/>
      <c r="AB2768" s="4"/>
      <c r="AL2768" s="81"/>
      <c r="AM2768" s="81"/>
    </row>
    <row r="2769" spans="1:39">
      <c r="A2769" s="76"/>
      <c r="C2769" s="77"/>
      <c r="M2769" s="80"/>
      <c r="T2769" s="4"/>
      <c r="V2769" s="4"/>
      <c r="W2769" s="4"/>
      <c r="X2769" s="4"/>
      <c r="AB2769" s="4"/>
      <c r="AL2769" s="81"/>
      <c r="AM2769" s="81"/>
    </row>
    <row r="2770" spans="1:39">
      <c r="A2770" s="76"/>
      <c r="C2770" s="77"/>
      <c r="M2770" s="80"/>
      <c r="T2770" s="4"/>
      <c r="V2770" s="4"/>
      <c r="W2770" s="4"/>
      <c r="X2770" s="4"/>
      <c r="AB2770" s="4"/>
      <c r="AL2770" s="81"/>
      <c r="AM2770" s="81"/>
    </row>
    <row r="2771" spans="1:39">
      <c r="A2771" s="76"/>
      <c r="C2771" s="77"/>
      <c r="M2771" s="80"/>
      <c r="T2771" s="4"/>
      <c r="V2771" s="4"/>
      <c r="W2771" s="4"/>
      <c r="X2771" s="4"/>
      <c r="AB2771" s="4"/>
      <c r="AL2771" s="81"/>
      <c r="AM2771" s="81"/>
    </row>
    <row r="2772" spans="1:39">
      <c r="A2772" s="76"/>
      <c r="C2772" s="77"/>
      <c r="M2772" s="80"/>
      <c r="T2772" s="4"/>
      <c r="V2772" s="4"/>
      <c r="W2772" s="4"/>
      <c r="X2772" s="4"/>
      <c r="AB2772" s="4"/>
      <c r="AL2772" s="81"/>
      <c r="AM2772" s="81"/>
    </row>
    <row r="2773" spans="1:39">
      <c r="A2773" s="76"/>
      <c r="C2773" s="77"/>
      <c r="M2773" s="80"/>
      <c r="T2773" s="4"/>
      <c r="V2773" s="4"/>
      <c r="W2773" s="4"/>
      <c r="X2773" s="4"/>
      <c r="AB2773" s="4"/>
      <c r="AL2773" s="81"/>
      <c r="AM2773" s="81"/>
    </row>
    <row r="2774" spans="1:39">
      <c r="A2774" s="76"/>
      <c r="C2774" s="77"/>
      <c r="M2774" s="80"/>
      <c r="T2774" s="4"/>
      <c r="V2774" s="4"/>
      <c r="W2774" s="4"/>
      <c r="X2774" s="4"/>
      <c r="AB2774" s="4"/>
      <c r="AL2774" s="81"/>
      <c r="AM2774" s="81"/>
    </row>
    <row r="2775" spans="1:39">
      <c r="A2775" s="76"/>
      <c r="C2775" s="77"/>
      <c r="M2775" s="80"/>
      <c r="T2775" s="4"/>
      <c r="V2775" s="4"/>
      <c r="W2775" s="4"/>
      <c r="X2775" s="4"/>
      <c r="AB2775" s="4"/>
      <c r="AL2775" s="81"/>
      <c r="AM2775" s="81"/>
    </row>
    <row r="2776" spans="1:39">
      <c r="A2776" s="76"/>
      <c r="C2776" s="77"/>
      <c r="M2776" s="80"/>
      <c r="T2776" s="4"/>
      <c r="V2776" s="4"/>
      <c r="W2776" s="4"/>
      <c r="X2776" s="4"/>
      <c r="AB2776" s="4"/>
      <c r="AL2776" s="81"/>
      <c r="AM2776" s="81"/>
    </row>
    <row r="2777" spans="1:39">
      <c r="A2777" s="76"/>
      <c r="C2777" s="77"/>
      <c r="M2777" s="80"/>
      <c r="T2777" s="4"/>
      <c r="V2777" s="4"/>
      <c r="W2777" s="4"/>
      <c r="X2777" s="4"/>
      <c r="AB2777" s="4"/>
      <c r="AL2777" s="81"/>
      <c r="AM2777" s="81"/>
    </row>
    <row r="2778" spans="1:39">
      <c r="A2778" s="76"/>
      <c r="C2778" s="77"/>
      <c r="M2778" s="80"/>
      <c r="T2778" s="4"/>
      <c r="V2778" s="4"/>
      <c r="W2778" s="4"/>
      <c r="X2778" s="4"/>
      <c r="AB2778" s="4"/>
      <c r="AL2778" s="81"/>
      <c r="AM2778" s="81"/>
    </row>
    <row r="2779" spans="1:39">
      <c r="A2779" s="76"/>
      <c r="C2779" s="77"/>
      <c r="M2779" s="80"/>
      <c r="T2779" s="4"/>
      <c r="V2779" s="4"/>
      <c r="W2779" s="4"/>
      <c r="X2779" s="4"/>
      <c r="AB2779" s="4"/>
      <c r="AL2779" s="81"/>
      <c r="AM2779" s="81"/>
    </row>
    <row r="2780" spans="1:39">
      <c r="A2780" s="76"/>
      <c r="C2780" s="77"/>
      <c r="M2780" s="80"/>
      <c r="T2780" s="4"/>
      <c r="V2780" s="4"/>
      <c r="W2780" s="4"/>
      <c r="X2780" s="4"/>
      <c r="AB2780" s="4"/>
      <c r="AL2780" s="81"/>
      <c r="AM2780" s="81"/>
    </row>
    <row r="2781" spans="1:39">
      <c r="A2781" s="76"/>
      <c r="C2781" s="77"/>
      <c r="M2781" s="80"/>
      <c r="T2781" s="4"/>
      <c r="V2781" s="4"/>
      <c r="W2781" s="4"/>
      <c r="X2781" s="4"/>
      <c r="AB2781" s="4"/>
      <c r="AL2781" s="81"/>
      <c r="AM2781" s="81"/>
    </row>
    <row r="2782" spans="1:39">
      <c r="A2782" s="76"/>
      <c r="C2782" s="77"/>
      <c r="M2782" s="80"/>
      <c r="T2782" s="4"/>
      <c r="V2782" s="4"/>
      <c r="W2782" s="4"/>
      <c r="X2782" s="4"/>
      <c r="AB2782" s="4"/>
      <c r="AL2782" s="81"/>
      <c r="AM2782" s="81"/>
    </row>
    <row r="2783" spans="1:39">
      <c r="A2783" s="76"/>
      <c r="C2783" s="77"/>
      <c r="M2783" s="80"/>
      <c r="T2783" s="4"/>
      <c r="V2783" s="4"/>
      <c r="W2783" s="4"/>
      <c r="X2783" s="4"/>
      <c r="AB2783" s="4"/>
      <c r="AL2783" s="81"/>
      <c r="AM2783" s="81"/>
    </row>
    <row r="2784" spans="1:39">
      <c r="A2784" s="76"/>
      <c r="C2784" s="77"/>
      <c r="M2784" s="80"/>
      <c r="T2784" s="4"/>
      <c r="V2784" s="4"/>
      <c r="W2784" s="4"/>
      <c r="X2784" s="4"/>
      <c r="AB2784" s="4"/>
      <c r="AL2784" s="81"/>
      <c r="AM2784" s="81"/>
    </row>
    <row r="2785" spans="1:39">
      <c r="A2785" s="76"/>
      <c r="C2785" s="77"/>
      <c r="M2785" s="80"/>
      <c r="T2785" s="4"/>
      <c r="V2785" s="4"/>
      <c r="W2785" s="4"/>
      <c r="X2785" s="4"/>
      <c r="AB2785" s="4"/>
      <c r="AL2785" s="81"/>
      <c r="AM2785" s="81"/>
    </row>
    <row r="2786" spans="1:39">
      <c r="A2786" s="76"/>
      <c r="C2786" s="77"/>
      <c r="M2786" s="80"/>
      <c r="T2786" s="4"/>
      <c r="V2786" s="4"/>
      <c r="W2786" s="4"/>
      <c r="X2786" s="4"/>
      <c r="AB2786" s="4"/>
      <c r="AL2786" s="81"/>
      <c r="AM2786" s="81"/>
    </row>
    <row r="2787" spans="1:39">
      <c r="A2787" s="76"/>
      <c r="C2787" s="77"/>
      <c r="M2787" s="80"/>
      <c r="T2787" s="4"/>
      <c r="V2787" s="4"/>
      <c r="W2787" s="4"/>
      <c r="X2787" s="4"/>
      <c r="AB2787" s="4"/>
      <c r="AL2787" s="81"/>
      <c r="AM2787" s="81"/>
    </row>
    <row r="2788" spans="1:39">
      <c r="A2788" s="76"/>
      <c r="C2788" s="77"/>
      <c r="M2788" s="80"/>
      <c r="T2788" s="4"/>
      <c r="V2788" s="4"/>
      <c r="W2788" s="4"/>
      <c r="X2788" s="4"/>
      <c r="AB2788" s="4"/>
      <c r="AL2788" s="81"/>
      <c r="AM2788" s="81"/>
    </row>
    <row r="2789" spans="1:39">
      <c r="A2789" s="76"/>
      <c r="C2789" s="77"/>
      <c r="M2789" s="80"/>
      <c r="T2789" s="4"/>
      <c r="V2789" s="4"/>
      <c r="W2789" s="4"/>
      <c r="X2789" s="4"/>
      <c r="AB2789" s="4"/>
      <c r="AL2789" s="81"/>
      <c r="AM2789" s="81"/>
    </row>
    <row r="2790" spans="1:39">
      <c r="A2790" s="76"/>
      <c r="C2790" s="77"/>
      <c r="M2790" s="80"/>
      <c r="T2790" s="4"/>
      <c r="V2790" s="4"/>
      <c r="W2790" s="4"/>
      <c r="X2790" s="4"/>
      <c r="AB2790" s="4"/>
      <c r="AL2790" s="81"/>
      <c r="AM2790" s="81"/>
    </row>
    <row r="2791" spans="1:39">
      <c r="A2791" s="76"/>
      <c r="C2791" s="77"/>
      <c r="M2791" s="80"/>
      <c r="T2791" s="4"/>
      <c r="V2791" s="4"/>
      <c r="W2791" s="4"/>
      <c r="X2791" s="4"/>
      <c r="AB2791" s="4"/>
      <c r="AL2791" s="81"/>
      <c r="AM2791" s="81"/>
    </row>
    <row r="2792" spans="1:39">
      <c r="A2792" s="76"/>
      <c r="C2792" s="77"/>
      <c r="M2792" s="80"/>
      <c r="T2792" s="4"/>
      <c r="V2792" s="4"/>
      <c r="W2792" s="4"/>
      <c r="X2792" s="4"/>
      <c r="AB2792" s="4"/>
      <c r="AL2792" s="81"/>
      <c r="AM2792" s="81"/>
    </row>
    <row r="2793" spans="1:39">
      <c r="A2793" s="76"/>
      <c r="C2793" s="77"/>
      <c r="M2793" s="80"/>
      <c r="T2793" s="4"/>
      <c r="V2793" s="4"/>
      <c r="W2793" s="4"/>
      <c r="X2793" s="4"/>
      <c r="AB2793" s="4"/>
      <c r="AL2793" s="81"/>
      <c r="AM2793" s="81"/>
    </row>
    <row r="2794" spans="1:39">
      <c r="A2794" s="76"/>
      <c r="C2794" s="77"/>
      <c r="M2794" s="80"/>
      <c r="T2794" s="4"/>
      <c r="V2794" s="4"/>
      <c r="W2794" s="4"/>
      <c r="X2794" s="4"/>
      <c r="AB2794" s="4"/>
      <c r="AL2794" s="81"/>
      <c r="AM2794" s="81"/>
    </row>
    <row r="2795" spans="1:39">
      <c r="A2795" s="76"/>
      <c r="C2795" s="77"/>
      <c r="M2795" s="80"/>
      <c r="T2795" s="4"/>
      <c r="V2795" s="4"/>
      <c r="W2795" s="4"/>
      <c r="X2795" s="4"/>
      <c r="AB2795" s="4"/>
      <c r="AL2795" s="81"/>
      <c r="AM2795" s="81"/>
    </row>
    <row r="2796" spans="1:39">
      <c r="A2796" s="76"/>
      <c r="C2796" s="77"/>
      <c r="M2796" s="80"/>
      <c r="T2796" s="4"/>
      <c r="V2796" s="4"/>
      <c r="W2796" s="4"/>
      <c r="X2796" s="4"/>
      <c r="AB2796" s="4"/>
      <c r="AL2796" s="81"/>
      <c r="AM2796" s="81"/>
    </row>
    <row r="2797" spans="1:39">
      <c r="A2797" s="76"/>
      <c r="C2797" s="77"/>
      <c r="M2797" s="80"/>
      <c r="T2797" s="4"/>
      <c r="V2797" s="4"/>
      <c r="W2797" s="4"/>
      <c r="X2797" s="4"/>
      <c r="AB2797" s="4"/>
      <c r="AL2797" s="81"/>
      <c r="AM2797" s="81"/>
    </row>
    <row r="2798" spans="1:39">
      <c r="A2798" s="76"/>
      <c r="C2798" s="77"/>
      <c r="M2798" s="80"/>
      <c r="T2798" s="4"/>
      <c r="V2798" s="4"/>
      <c r="W2798" s="4"/>
      <c r="X2798" s="4"/>
      <c r="AB2798" s="4"/>
      <c r="AL2798" s="81"/>
      <c r="AM2798" s="81"/>
    </row>
    <row r="2799" spans="1:39">
      <c r="A2799" s="76"/>
      <c r="C2799" s="77"/>
      <c r="M2799" s="80"/>
      <c r="T2799" s="4"/>
      <c r="V2799" s="4"/>
      <c r="W2799" s="4"/>
      <c r="X2799" s="4"/>
      <c r="AB2799" s="4"/>
      <c r="AL2799" s="81"/>
      <c r="AM2799" s="81"/>
    </row>
    <row r="2800" spans="1:39">
      <c r="A2800" s="76"/>
      <c r="C2800" s="77"/>
      <c r="M2800" s="80"/>
      <c r="T2800" s="4"/>
      <c r="V2800" s="4"/>
      <c r="W2800" s="4"/>
      <c r="X2800" s="4"/>
      <c r="AB2800" s="4"/>
      <c r="AL2800" s="81"/>
      <c r="AM2800" s="81"/>
    </row>
    <row r="2801" spans="1:39">
      <c r="A2801" s="76"/>
      <c r="C2801" s="77"/>
      <c r="M2801" s="80"/>
      <c r="T2801" s="4"/>
      <c r="V2801" s="4"/>
      <c r="W2801" s="4"/>
      <c r="X2801" s="4"/>
      <c r="AB2801" s="4"/>
      <c r="AL2801" s="81"/>
      <c r="AM2801" s="81"/>
    </row>
    <row r="2802" spans="1:39">
      <c r="A2802" s="76"/>
      <c r="C2802" s="77"/>
      <c r="M2802" s="80"/>
      <c r="T2802" s="4"/>
      <c r="V2802" s="4"/>
      <c r="W2802" s="4"/>
      <c r="X2802" s="4"/>
      <c r="AB2802" s="4"/>
      <c r="AL2802" s="81"/>
      <c r="AM2802" s="81"/>
    </row>
    <row r="2803" spans="1:39">
      <c r="A2803" s="76"/>
      <c r="C2803" s="77"/>
      <c r="M2803" s="80"/>
      <c r="T2803" s="4"/>
      <c r="V2803" s="4"/>
      <c r="W2803" s="4"/>
      <c r="X2803" s="4"/>
      <c r="AB2803" s="4"/>
      <c r="AL2803" s="81"/>
      <c r="AM2803" s="81"/>
    </row>
    <row r="2804" spans="1:39">
      <c r="A2804" s="76"/>
      <c r="C2804" s="77"/>
      <c r="M2804" s="80"/>
      <c r="T2804" s="4"/>
      <c r="V2804" s="4"/>
      <c r="W2804" s="4"/>
      <c r="X2804" s="4"/>
      <c r="AB2804" s="4"/>
      <c r="AL2804" s="81"/>
      <c r="AM2804" s="81"/>
    </row>
    <row r="2805" spans="1:39">
      <c r="A2805" s="76"/>
      <c r="C2805" s="77"/>
      <c r="M2805" s="80"/>
      <c r="T2805" s="4"/>
      <c r="V2805" s="4"/>
      <c r="W2805" s="4"/>
      <c r="X2805" s="4"/>
      <c r="AB2805" s="4"/>
      <c r="AL2805" s="81"/>
      <c r="AM2805" s="81"/>
    </row>
    <row r="2806" spans="1:39">
      <c r="A2806" s="76"/>
      <c r="C2806" s="77"/>
      <c r="M2806" s="80"/>
      <c r="T2806" s="4"/>
      <c r="V2806" s="4"/>
      <c r="W2806" s="4"/>
      <c r="X2806" s="4"/>
      <c r="AB2806" s="4"/>
      <c r="AL2806" s="81"/>
      <c r="AM2806" s="81"/>
    </row>
    <row r="2807" spans="1:39">
      <c r="A2807" s="76"/>
      <c r="C2807" s="77"/>
      <c r="M2807" s="80"/>
      <c r="T2807" s="4"/>
      <c r="V2807" s="4"/>
      <c r="W2807" s="4"/>
      <c r="X2807" s="4"/>
      <c r="AB2807" s="4"/>
      <c r="AL2807" s="81"/>
      <c r="AM2807" s="81"/>
    </row>
    <row r="2808" spans="1:39">
      <c r="A2808" s="76"/>
      <c r="C2808" s="77"/>
      <c r="M2808" s="80"/>
      <c r="T2808" s="4"/>
      <c r="V2808" s="4"/>
      <c r="W2808" s="4"/>
      <c r="X2808" s="4"/>
      <c r="AB2808" s="4"/>
      <c r="AL2808" s="81"/>
      <c r="AM2808" s="81"/>
    </row>
    <row r="2809" spans="1:39">
      <c r="A2809" s="76"/>
      <c r="C2809" s="77"/>
      <c r="M2809" s="80"/>
      <c r="T2809" s="4"/>
      <c r="V2809" s="4"/>
      <c r="W2809" s="4"/>
      <c r="X2809" s="4"/>
      <c r="AB2809" s="4"/>
      <c r="AL2809" s="81"/>
      <c r="AM2809" s="81"/>
    </row>
    <row r="2810" spans="1:39">
      <c r="A2810" s="76"/>
      <c r="C2810" s="77"/>
      <c r="M2810" s="80"/>
      <c r="T2810" s="4"/>
      <c r="V2810" s="4"/>
      <c r="W2810" s="4"/>
      <c r="X2810" s="4"/>
      <c r="AB2810" s="4"/>
      <c r="AL2810" s="81"/>
      <c r="AM2810" s="81"/>
    </row>
    <row r="2811" spans="1:39">
      <c r="A2811" s="76"/>
      <c r="C2811" s="77"/>
      <c r="M2811" s="80"/>
      <c r="T2811" s="4"/>
      <c r="V2811" s="4"/>
      <c r="W2811" s="4"/>
      <c r="X2811" s="4"/>
      <c r="AB2811" s="4"/>
      <c r="AL2811" s="81"/>
      <c r="AM2811" s="81"/>
    </row>
    <row r="2812" spans="1:39">
      <c r="A2812" s="76"/>
      <c r="C2812" s="77"/>
      <c r="M2812" s="80"/>
      <c r="T2812" s="4"/>
      <c r="V2812" s="4"/>
      <c r="W2812" s="4"/>
      <c r="X2812" s="4"/>
      <c r="AB2812" s="4"/>
      <c r="AL2812" s="81"/>
      <c r="AM2812" s="81"/>
    </row>
    <row r="2813" spans="1:39">
      <c r="A2813" s="76"/>
      <c r="C2813" s="77"/>
      <c r="M2813" s="80"/>
      <c r="T2813" s="4"/>
      <c r="V2813" s="4"/>
      <c r="W2813" s="4"/>
      <c r="X2813" s="4"/>
      <c r="AB2813" s="4"/>
      <c r="AL2813" s="81"/>
      <c r="AM2813" s="81"/>
    </row>
    <row r="2814" spans="1:39">
      <c r="A2814" s="76"/>
      <c r="C2814" s="77"/>
      <c r="M2814" s="80"/>
      <c r="T2814" s="4"/>
      <c r="V2814" s="4"/>
      <c r="W2814" s="4"/>
      <c r="X2814" s="4"/>
      <c r="AB2814" s="4"/>
      <c r="AL2814" s="81"/>
      <c r="AM2814" s="81"/>
    </row>
    <row r="2815" spans="1:39">
      <c r="A2815" s="76"/>
      <c r="C2815" s="77"/>
      <c r="M2815" s="80"/>
      <c r="T2815" s="4"/>
      <c r="V2815" s="4"/>
      <c r="W2815" s="4"/>
      <c r="X2815" s="4"/>
      <c r="AB2815" s="4"/>
      <c r="AL2815" s="81"/>
      <c r="AM2815" s="81"/>
    </row>
    <row r="2816" spans="1:39">
      <c r="A2816" s="76"/>
      <c r="C2816" s="77"/>
      <c r="M2816" s="80"/>
      <c r="T2816" s="4"/>
      <c r="V2816" s="4"/>
      <c r="W2816" s="4"/>
      <c r="X2816" s="4"/>
      <c r="AB2816" s="4"/>
      <c r="AL2816" s="81"/>
      <c r="AM2816" s="81"/>
    </row>
    <row r="2817" spans="1:39">
      <c r="A2817" s="76"/>
      <c r="C2817" s="77"/>
      <c r="M2817" s="80"/>
      <c r="T2817" s="4"/>
      <c r="V2817" s="4"/>
      <c r="W2817" s="4"/>
      <c r="X2817" s="4"/>
      <c r="AB2817" s="4"/>
      <c r="AL2817" s="81"/>
      <c r="AM2817" s="81"/>
    </row>
    <row r="2818" spans="1:39">
      <c r="A2818" s="76"/>
      <c r="C2818" s="77"/>
      <c r="M2818" s="80"/>
      <c r="T2818" s="4"/>
      <c r="V2818" s="4"/>
      <c r="W2818" s="4"/>
      <c r="X2818" s="4"/>
      <c r="AB2818" s="4"/>
      <c r="AL2818" s="81"/>
      <c r="AM2818" s="81"/>
    </row>
    <row r="2819" spans="1:39">
      <c r="A2819" s="76"/>
      <c r="C2819" s="77"/>
      <c r="M2819" s="80"/>
      <c r="T2819" s="4"/>
      <c r="V2819" s="4"/>
      <c r="W2819" s="4"/>
      <c r="X2819" s="4"/>
      <c r="AB2819" s="4"/>
      <c r="AL2819" s="81"/>
      <c r="AM2819" s="81"/>
    </row>
    <row r="2820" spans="1:39">
      <c r="A2820" s="76"/>
      <c r="C2820" s="77"/>
      <c r="M2820" s="80"/>
      <c r="T2820" s="4"/>
      <c r="V2820" s="4"/>
      <c r="W2820" s="4"/>
      <c r="X2820" s="4"/>
      <c r="AB2820" s="4"/>
      <c r="AL2820" s="81"/>
      <c r="AM2820" s="81"/>
    </row>
    <row r="2821" spans="1:39">
      <c r="A2821" s="76"/>
      <c r="C2821" s="77"/>
      <c r="M2821" s="80"/>
      <c r="T2821" s="4"/>
      <c r="V2821" s="4"/>
      <c r="W2821" s="4"/>
      <c r="X2821" s="4"/>
      <c r="AB2821" s="4"/>
      <c r="AL2821" s="81"/>
      <c r="AM2821" s="81"/>
    </row>
    <row r="2822" spans="1:39">
      <c r="A2822" s="76"/>
      <c r="C2822" s="77"/>
      <c r="M2822" s="80"/>
      <c r="T2822" s="4"/>
      <c r="V2822" s="4"/>
      <c r="W2822" s="4"/>
      <c r="X2822" s="4"/>
      <c r="AB2822" s="4"/>
      <c r="AL2822" s="81"/>
      <c r="AM2822" s="81"/>
    </row>
    <row r="2823" spans="1:39">
      <c r="A2823" s="76"/>
      <c r="C2823" s="77"/>
      <c r="M2823" s="80"/>
      <c r="T2823" s="4"/>
      <c r="V2823" s="4"/>
      <c r="W2823" s="4"/>
      <c r="X2823" s="4"/>
      <c r="AB2823" s="4"/>
      <c r="AL2823" s="81"/>
      <c r="AM2823" s="81"/>
    </row>
    <row r="2824" spans="1:39">
      <c r="A2824" s="76"/>
      <c r="C2824" s="77"/>
      <c r="M2824" s="80"/>
      <c r="T2824" s="4"/>
      <c r="V2824" s="4"/>
      <c r="W2824" s="4"/>
      <c r="X2824" s="4"/>
      <c r="AB2824" s="4"/>
      <c r="AL2824" s="81"/>
      <c r="AM2824" s="81"/>
    </row>
    <row r="2825" spans="1:39">
      <c r="A2825" s="76"/>
      <c r="C2825" s="77"/>
      <c r="M2825" s="80"/>
      <c r="T2825" s="4"/>
      <c r="V2825" s="4"/>
      <c r="W2825" s="4"/>
      <c r="X2825" s="4"/>
      <c r="AB2825" s="4"/>
      <c r="AL2825" s="81"/>
      <c r="AM2825" s="81"/>
    </row>
    <row r="2826" spans="1:39">
      <c r="A2826" s="76"/>
      <c r="C2826" s="77"/>
      <c r="M2826" s="80"/>
      <c r="T2826" s="4"/>
      <c r="V2826" s="4"/>
      <c r="W2826" s="4"/>
      <c r="X2826" s="4"/>
      <c r="AB2826" s="4"/>
      <c r="AL2826" s="81"/>
      <c r="AM2826" s="81"/>
    </row>
    <row r="2827" spans="1:39">
      <c r="A2827" s="76"/>
      <c r="C2827" s="77"/>
      <c r="M2827" s="80"/>
      <c r="T2827" s="4"/>
      <c r="V2827" s="4"/>
      <c r="W2827" s="4"/>
      <c r="X2827" s="4"/>
      <c r="AB2827" s="4"/>
      <c r="AL2827" s="81"/>
      <c r="AM2827" s="81"/>
    </row>
    <row r="2828" spans="1:39">
      <c r="A2828" s="76"/>
      <c r="C2828" s="77"/>
      <c r="M2828" s="80"/>
      <c r="T2828" s="4"/>
      <c r="V2828" s="4"/>
      <c r="W2828" s="4"/>
      <c r="X2828" s="4"/>
      <c r="AB2828" s="4"/>
      <c r="AL2828" s="81"/>
      <c r="AM2828" s="81"/>
    </row>
    <row r="2829" spans="1:39">
      <c r="A2829" s="76"/>
      <c r="C2829" s="77"/>
      <c r="M2829" s="80"/>
      <c r="T2829" s="4"/>
      <c r="V2829" s="4"/>
      <c r="W2829" s="4"/>
      <c r="X2829" s="4"/>
      <c r="AB2829" s="4"/>
      <c r="AL2829" s="81"/>
      <c r="AM2829" s="81"/>
    </row>
    <row r="2830" spans="1:39">
      <c r="A2830" s="76"/>
      <c r="C2830" s="77"/>
      <c r="M2830" s="80"/>
      <c r="T2830" s="4"/>
      <c r="V2830" s="4"/>
      <c r="W2830" s="4"/>
      <c r="X2830" s="4"/>
      <c r="AB2830" s="4"/>
      <c r="AL2830" s="81"/>
      <c r="AM2830" s="81"/>
    </row>
    <row r="2831" spans="1:39">
      <c r="A2831" s="76"/>
      <c r="C2831" s="77"/>
      <c r="M2831" s="80"/>
      <c r="T2831" s="4"/>
      <c r="V2831" s="4"/>
      <c r="W2831" s="4"/>
      <c r="X2831" s="4"/>
      <c r="AB2831" s="4"/>
      <c r="AL2831" s="81"/>
      <c r="AM2831" s="81"/>
    </row>
    <row r="2832" spans="1:39">
      <c r="A2832" s="76"/>
      <c r="C2832" s="77"/>
      <c r="M2832" s="80"/>
      <c r="T2832" s="4"/>
      <c r="V2832" s="4"/>
      <c r="W2832" s="4"/>
      <c r="X2832" s="4"/>
      <c r="AB2832" s="4"/>
      <c r="AL2832" s="81"/>
      <c r="AM2832" s="81"/>
    </row>
    <row r="2833" spans="1:39">
      <c r="A2833" s="76"/>
      <c r="C2833" s="77"/>
      <c r="M2833" s="80"/>
      <c r="T2833" s="4"/>
      <c r="V2833" s="4"/>
      <c r="W2833" s="4"/>
      <c r="X2833" s="4"/>
      <c r="AB2833" s="4"/>
      <c r="AL2833" s="81"/>
      <c r="AM2833" s="81"/>
    </row>
    <row r="2834" spans="1:39">
      <c r="A2834" s="76"/>
      <c r="C2834" s="77"/>
      <c r="M2834" s="80"/>
      <c r="T2834" s="4"/>
      <c r="V2834" s="4"/>
      <c r="W2834" s="4"/>
      <c r="X2834" s="4"/>
      <c r="AB2834" s="4"/>
      <c r="AL2834" s="81"/>
      <c r="AM2834" s="81"/>
    </row>
    <row r="2835" spans="1:39">
      <c r="A2835" s="76"/>
      <c r="C2835" s="77"/>
      <c r="M2835" s="80"/>
      <c r="T2835" s="4"/>
      <c r="V2835" s="4"/>
      <c r="W2835" s="4"/>
      <c r="X2835" s="4"/>
      <c r="AB2835" s="4"/>
      <c r="AL2835" s="81"/>
      <c r="AM2835" s="81"/>
    </row>
    <row r="2836" spans="1:39">
      <c r="A2836" s="76"/>
      <c r="C2836" s="77"/>
      <c r="M2836" s="80"/>
      <c r="T2836" s="4"/>
      <c r="V2836" s="4"/>
      <c r="W2836" s="4"/>
      <c r="X2836" s="4"/>
      <c r="AB2836" s="4"/>
      <c r="AL2836" s="81"/>
      <c r="AM2836" s="81"/>
    </row>
    <row r="2837" spans="1:39">
      <c r="A2837" s="76"/>
      <c r="C2837" s="77"/>
      <c r="M2837" s="80"/>
      <c r="T2837" s="4"/>
      <c r="V2837" s="4"/>
      <c r="W2837" s="4"/>
      <c r="X2837" s="4"/>
      <c r="AB2837" s="4"/>
      <c r="AL2837" s="81"/>
      <c r="AM2837" s="81"/>
    </row>
    <row r="2838" spans="1:39">
      <c r="A2838" s="76"/>
      <c r="C2838" s="77"/>
      <c r="M2838" s="80"/>
      <c r="T2838" s="4"/>
      <c r="V2838" s="4"/>
      <c r="W2838" s="4"/>
      <c r="X2838" s="4"/>
      <c r="AB2838" s="4"/>
      <c r="AL2838" s="81"/>
      <c r="AM2838" s="81"/>
    </row>
    <row r="2839" spans="1:39">
      <c r="A2839" s="76"/>
      <c r="C2839" s="77"/>
      <c r="M2839" s="80"/>
      <c r="T2839" s="4"/>
      <c r="V2839" s="4"/>
      <c r="W2839" s="4"/>
      <c r="X2839" s="4"/>
      <c r="AB2839" s="4"/>
      <c r="AL2839" s="81"/>
      <c r="AM2839" s="81"/>
    </row>
    <row r="2840" spans="1:39">
      <c r="A2840" s="76"/>
      <c r="C2840" s="77"/>
      <c r="M2840" s="80"/>
      <c r="T2840" s="4"/>
      <c r="V2840" s="4"/>
      <c r="W2840" s="4"/>
      <c r="X2840" s="4"/>
      <c r="AB2840" s="4"/>
      <c r="AL2840" s="81"/>
      <c r="AM2840" s="81"/>
    </row>
    <row r="2841" spans="1:39">
      <c r="A2841" s="76"/>
      <c r="C2841" s="77"/>
      <c r="M2841" s="80"/>
      <c r="T2841" s="4"/>
      <c r="V2841" s="4"/>
      <c r="W2841" s="4"/>
      <c r="X2841" s="4"/>
      <c r="AB2841" s="4"/>
      <c r="AL2841" s="81"/>
      <c r="AM2841" s="81"/>
    </row>
    <row r="2842" spans="1:39">
      <c r="A2842" s="76"/>
      <c r="C2842" s="77"/>
      <c r="M2842" s="80"/>
      <c r="T2842" s="4"/>
      <c r="V2842" s="4"/>
      <c r="W2842" s="4"/>
      <c r="X2842" s="4"/>
      <c r="AB2842" s="4"/>
      <c r="AL2842" s="81"/>
      <c r="AM2842" s="81"/>
    </row>
    <row r="2843" spans="1:39">
      <c r="A2843" s="76"/>
      <c r="C2843" s="77"/>
      <c r="M2843" s="80"/>
      <c r="T2843" s="4"/>
      <c r="V2843" s="4"/>
      <c r="W2843" s="4"/>
      <c r="X2843" s="4"/>
      <c r="AB2843" s="4"/>
      <c r="AL2843" s="81"/>
      <c r="AM2843" s="81"/>
    </row>
    <row r="2844" spans="1:39">
      <c r="A2844" s="76"/>
      <c r="C2844" s="77"/>
      <c r="M2844" s="80"/>
      <c r="T2844" s="4"/>
      <c r="V2844" s="4"/>
      <c r="W2844" s="4"/>
      <c r="X2844" s="4"/>
      <c r="AB2844" s="4"/>
      <c r="AL2844" s="81"/>
      <c r="AM2844" s="81"/>
    </row>
    <row r="2845" spans="1:39">
      <c r="A2845" s="76"/>
      <c r="C2845" s="77"/>
      <c r="M2845" s="80"/>
      <c r="T2845" s="4"/>
      <c r="V2845" s="4"/>
      <c r="W2845" s="4"/>
      <c r="X2845" s="4"/>
      <c r="AB2845" s="4"/>
      <c r="AL2845" s="81"/>
      <c r="AM2845" s="81"/>
    </row>
    <row r="2846" spans="1:39">
      <c r="A2846" s="76"/>
      <c r="C2846" s="77"/>
      <c r="M2846" s="80"/>
      <c r="T2846" s="4"/>
      <c r="V2846" s="4"/>
      <c r="W2846" s="4"/>
      <c r="X2846" s="4"/>
      <c r="AB2846" s="4"/>
      <c r="AL2846" s="81"/>
      <c r="AM2846" s="81"/>
    </row>
    <row r="2847" spans="1:39">
      <c r="A2847" s="76"/>
      <c r="C2847" s="77"/>
      <c r="M2847" s="80"/>
      <c r="T2847" s="4"/>
      <c r="V2847" s="4"/>
      <c r="W2847" s="4"/>
      <c r="X2847" s="4"/>
      <c r="AB2847" s="4"/>
      <c r="AL2847" s="81"/>
      <c r="AM2847" s="81"/>
    </row>
    <row r="2848" spans="1:39">
      <c r="A2848" s="76"/>
      <c r="C2848" s="77"/>
      <c r="M2848" s="80"/>
      <c r="T2848" s="4"/>
      <c r="V2848" s="4"/>
      <c r="W2848" s="4"/>
      <c r="X2848" s="4"/>
      <c r="AB2848" s="4"/>
      <c r="AL2848" s="81"/>
      <c r="AM2848" s="81"/>
    </row>
    <row r="2849" spans="1:39">
      <c r="A2849" s="76"/>
      <c r="C2849" s="77"/>
      <c r="M2849" s="80"/>
      <c r="T2849" s="4"/>
      <c r="V2849" s="4"/>
      <c r="W2849" s="4"/>
      <c r="X2849" s="4"/>
      <c r="AB2849" s="4"/>
      <c r="AL2849" s="81"/>
      <c r="AM2849" s="81"/>
    </row>
    <row r="2850" spans="1:39">
      <c r="A2850" s="76"/>
      <c r="C2850" s="77"/>
      <c r="M2850" s="80"/>
      <c r="T2850" s="4"/>
      <c r="V2850" s="4"/>
      <c r="W2850" s="4"/>
      <c r="X2850" s="4"/>
      <c r="AB2850" s="4"/>
      <c r="AL2850" s="81"/>
      <c r="AM2850" s="81"/>
    </row>
    <row r="2851" spans="1:39">
      <c r="A2851" s="76"/>
      <c r="C2851" s="77"/>
      <c r="M2851" s="80"/>
      <c r="T2851" s="4"/>
      <c r="V2851" s="4"/>
      <c r="W2851" s="4"/>
      <c r="X2851" s="4"/>
      <c r="AB2851" s="4"/>
      <c r="AL2851" s="81"/>
      <c r="AM2851" s="81"/>
    </row>
    <row r="2852" spans="1:39">
      <c r="A2852" s="76"/>
      <c r="C2852" s="77"/>
      <c r="M2852" s="80"/>
      <c r="T2852" s="4"/>
      <c r="V2852" s="4"/>
      <c r="W2852" s="4"/>
      <c r="X2852" s="4"/>
      <c r="AB2852" s="4"/>
      <c r="AL2852" s="81"/>
      <c r="AM2852" s="81"/>
    </row>
    <row r="2853" spans="1:39">
      <c r="A2853" s="76"/>
      <c r="C2853" s="77"/>
      <c r="M2853" s="80"/>
      <c r="T2853" s="4"/>
      <c r="V2853" s="4"/>
      <c r="W2853" s="4"/>
      <c r="X2853" s="4"/>
      <c r="AB2853" s="4"/>
      <c r="AL2853" s="81"/>
      <c r="AM2853" s="81"/>
    </row>
    <row r="2854" spans="1:39">
      <c r="A2854" s="76"/>
      <c r="C2854" s="77"/>
      <c r="M2854" s="80"/>
      <c r="T2854" s="4"/>
      <c r="V2854" s="4"/>
      <c r="W2854" s="4"/>
      <c r="X2854" s="4"/>
      <c r="AB2854" s="4"/>
      <c r="AL2854" s="81"/>
      <c r="AM2854" s="81"/>
    </row>
    <row r="2855" spans="1:39">
      <c r="A2855" s="76"/>
      <c r="C2855" s="77"/>
      <c r="M2855" s="80"/>
      <c r="T2855" s="4"/>
      <c r="V2855" s="4"/>
      <c r="W2855" s="4"/>
      <c r="X2855" s="4"/>
      <c r="AB2855" s="4"/>
      <c r="AL2855" s="81"/>
      <c r="AM2855" s="81"/>
    </row>
    <row r="2856" spans="1:39">
      <c r="A2856" s="76"/>
      <c r="C2856" s="77"/>
      <c r="M2856" s="80"/>
      <c r="T2856" s="4"/>
      <c r="V2856" s="4"/>
      <c r="W2856" s="4"/>
      <c r="X2856" s="4"/>
      <c r="AB2856" s="4"/>
      <c r="AL2856" s="81"/>
      <c r="AM2856" s="81"/>
    </row>
    <row r="2857" spans="1:39">
      <c r="A2857" s="76"/>
      <c r="C2857" s="77"/>
      <c r="M2857" s="80"/>
      <c r="T2857" s="4"/>
      <c r="V2857" s="4"/>
      <c r="W2857" s="4"/>
      <c r="X2857" s="4"/>
      <c r="AB2857" s="4"/>
      <c r="AL2857" s="81"/>
      <c r="AM2857" s="81"/>
    </row>
    <row r="2858" spans="1:39">
      <c r="A2858" s="76"/>
      <c r="C2858" s="77"/>
      <c r="M2858" s="80"/>
      <c r="T2858" s="4"/>
      <c r="V2858" s="4"/>
      <c r="W2858" s="4"/>
      <c r="X2858" s="4"/>
      <c r="AB2858" s="4"/>
      <c r="AL2858" s="81"/>
      <c r="AM2858" s="81"/>
    </row>
    <row r="2859" spans="1:39">
      <c r="A2859" s="76"/>
      <c r="C2859" s="77"/>
      <c r="M2859" s="80"/>
      <c r="T2859" s="4"/>
      <c r="V2859" s="4"/>
      <c r="W2859" s="4"/>
      <c r="X2859" s="4"/>
      <c r="AB2859" s="4"/>
      <c r="AL2859" s="81"/>
      <c r="AM2859" s="81"/>
    </row>
    <row r="2860" spans="1:39">
      <c r="A2860" s="76"/>
      <c r="C2860" s="77"/>
      <c r="M2860" s="80"/>
      <c r="T2860" s="4"/>
      <c r="V2860" s="4"/>
      <c r="W2860" s="4"/>
      <c r="X2860" s="4"/>
      <c r="AB2860" s="4"/>
      <c r="AL2860" s="81"/>
      <c r="AM2860" s="81"/>
    </row>
    <row r="2861" spans="1:39">
      <c r="A2861" s="76"/>
      <c r="C2861" s="77"/>
      <c r="M2861" s="80"/>
      <c r="T2861" s="4"/>
      <c r="V2861" s="4"/>
      <c r="W2861" s="4"/>
      <c r="X2861" s="4"/>
      <c r="AB2861" s="4"/>
      <c r="AL2861" s="81"/>
      <c r="AM2861" s="81"/>
    </row>
    <row r="2862" spans="1:39">
      <c r="A2862" s="76"/>
      <c r="C2862" s="77"/>
      <c r="M2862" s="80"/>
      <c r="T2862" s="4"/>
      <c r="V2862" s="4"/>
      <c r="W2862" s="4"/>
      <c r="X2862" s="4"/>
      <c r="AB2862" s="4"/>
      <c r="AL2862" s="81"/>
      <c r="AM2862" s="81"/>
    </row>
    <row r="2863" spans="1:39">
      <c r="A2863" s="76"/>
      <c r="C2863" s="77"/>
      <c r="M2863" s="80"/>
      <c r="T2863" s="4"/>
      <c r="V2863" s="4"/>
      <c r="W2863" s="4"/>
      <c r="X2863" s="4"/>
      <c r="AB2863" s="4"/>
      <c r="AL2863" s="81"/>
      <c r="AM2863" s="81"/>
    </row>
    <row r="2864" spans="1:39">
      <c r="A2864" s="76"/>
      <c r="C2864" s="77"/>
      <c r="M2864" s="80"/>
      <c r="T2864" s="4"/>
      <c r="V2864" s="4"/>
      <c r="W2864" s="4"/>
      <c r="X2864" s="4"/>
      <c r="AB2864" s="4"/>
      <c r="AL2864" s="81"/>
      <c r="AM2864" s="81"/>
    </row>
    <row r="2865" spans="1:39">
      <c r="A2865" s="76"/>
      <c r="C2865" s="77"/>
      <c r="M2865" s="80"/>
      <c r="T2865" s="4"/>
      <c r="V2865" s="4"/>
      <c r="W2865" s="4"/>
      <c r="X2865" s="4"/>
      <c r="AB2865" s="4"/>
      <c r="AL2865" s="81"/>
      <c r="AM2865" s="81"/>
    </row>
    <row r="2866" spans="1:39">
      <c r="A2866" s="76"/>
      <c r="C2866" s="77"/>
      <c r="M2866" s="80"/>
      <c r="T2866" s="4"/>
      <c r="V2866" s="4"/>
      <c r="W2866" s="4"/>
      <c r="X2866" s="4"/>
      <c r="AB2866" s="4"/>
      <c r="AL2866" s="81"/>
      <c r="AM2866" s="81"/>
    </row>
    <row r="2867" spans="1:39">
      <c r="A2867" s="76"/>
      <c r="C2867" s="77"/>
      <c r="M2867" s="80"/>
      <c r="T2867" s="4"/>
      <c r="V2867" s="4"/>
      <c r="W2867" s="4"/>
      <c r="X2867" s="4"/>
      <c r="AB2867" s="4"/>
      <c r="AL2867" s="81"/>
      <c r="AM2867" s="81"/>
    </row>
    <row r="2868" spans="1:39">
      <c r="A2868" s="76"/>
      <c r="C2868" s="77"/>
      <c r="M2868" s="80"/>
      <c r="T2868" s="4"/>
      <c r="V2868" s="4"/>
      <c r="W2868" s="4"/>
      <c r="X2868" s="4"/>
      <c r="AB2868" s="4"/>
      <c r="AL2868" s="81"/>
      <c r="AM2868" s="81"/>
    </row>
    <row r="2869" spans="1:39">
      <c r="A2869" s="76"/>
      <c r="C2869" s="77"/>
      <c r="M2869" s="80"/>
      <c r="T2869" s="4"/>
      <c r="V2869" s="4"/>
      <c r="W2869" s="4"/>
      <c r="X2869" s="4"/>
      <c r="AB2869" s="4"/>
      <c r="AL2869" s="81"/>
      <c r="AM2869" s="81"/>
    </row>
    <row r="2870" spans="1:39">
      <c r="A2870" s="76"/>
      <c r="C2870" s="77"/>
      <c r="M2870" s="80"/>
      <c r="T2870" s="4"/>
      <c r="V2870" s="4"/>
      <c r="W2870" s="4"/>
      <c r="X2870" s="4"/>
      <c r="AB2870" s="4"/>
      <c r="AL2870" s="81"/>
      <c r="AM2870" s="81"/>
    </row>
    <row r="2871" spans="1:39">
      <c r="A2871" s="76"/>
      <c r="C2871" s="77"/>
      <c r="M2871" s="80"/>
      <c r="T2871" s="4"/>
      <c r="V2871" s="4"/>
      <c r="W2871" s="4"/>
      <c r="X2871" s="4"/>
      <c r="AB2871" s="4"/>
      <c r="AL2871" s="81"/>
      <c r="AM2871" s="81"/>
    </row>
    <row r="2872" spans="1:39">
      <c r="A2872" s="76"/>
      <c r="C2872" s="77"/>
      <c r="M2872" s="80"/>
      <c r="T2872" s="4"/>
      <c r="V2872" s="4"/>
      <c r="W2872" s="4"/>
      <c r="X2872" s="4"/>
      <c r="AB2872" s="4"/>
      <c r="AL2872" s="81"/>
      <c r="AM2872" s="81"/>
    </row>
    <row r="2873" spans="1:39">
      <c r="A2873" s="76"/>
      <c r="C2873" s="77"/>
      <c r="M2873" s="80"/>
      <c r="T2873" s="4"/>
      <c r="V2873" s="4"/>
      <c r="W2873" s="4"/>
      <c r="X2873" s="4"/>
      <c r="AB2873" s="4"/>
      <c r="AL2873" s="81"/>
      <c r="AM2873" s="81"/>
    </row>
    <row r="2874" spans="1:39">
      <c r="A2874" s="76"/>
      <c r="C2874" s="77"/>
      <c r="M2874" s="80"/>
      <c r="T2874" s="4"/>
      <c r="V2874" s="4"/>
      <c r="W2874" s="4"/>
      <c r="X2874" s="4"/>
      <c r="AB2874" s="4"/>
      <c r="AL2874" s="81"/>
      <c r="AM2874" s="81"/>
    </row>
    <row r="2875" spans="1:39">
      <c r="A2875" s="76"/>
      <c r="C2875" s="77"/>
      <c r="M2875" s="80"/>
      <c r="T2875" s="4"/>
      <c r="V2875" s="4"/>
      <c r="W2875" s="4"/>
      <c r="X2875" s="4"/>
      <c r="AB2875" s="4"/>
      <c r="AL2875" s="81"/>
      <c r="AM2875" s="81"/>
    </row>
    <row r="2876" spans="1:39">
      <c r="A2876" s="76"/>
      <c r="C2876" s="77"/>
      <c r="M2876" s="80"/>
      <c r="T2876" s="4"/>
      <c r="V2876" s="4"/>
      <c r="W2876" s="4"/>
      <c r="X2876" s="4"/>
      <c r="AB2876" s="4"/>
      <c r="AL2876" s="81"/>
      <c r="AM2876" s="81"/>
    </row>
    <row r="2877" spans="1:39">
      <c r="A2877" s="76"/>
      <c r="C2877" s="77"/>
      <c r="M2877" s="80"/>
      <c r="T2877" s="4"/>
      <c r="V2877" s="4"/>
      <c r="W2877" s="4"/>
      <c r="X2877" s="4"/>
      <c r="AB2877" s="4"/>
      <c r="AL2877" s="81"/>
      <c r="AM2877" s="81"/>
    </row>
    <row r="2878" spans="1:39">
      <c r="A2878" s="76"/>
      <c r="C2878" s="77"/>
      <c r="M2878" s="80"/>
      <c r="T2878" s="4"/>
      <c r="V2878" s="4"/>
      <c r="W2878" s="4"/>
      <c r="X2878" s="4"/>
      <c r="AB2878" s="4"/>
      <c r="AL2878" s="81"/>
      <c r="AM2878" s="81"/>
    </row>
    <row r="2879" spans="1:39">
      <c r="A2879" s="76"/>
      <c r="C2879" s="77"/>
      <c r="M2879" s="80"/>
      <c r="T2879" s="4"/>
      <c r="V2879" s="4"/>
      <c r="W2879" s="4"/>
      <c r="X2879" s="4"/>
      <c r="AB2879" s="4"/>
      <c r="AL2879" s="81"/>
      <c r="AM2879" s="81"/>
    </row>
    <row r="2880" spans="1:39">
      <c r="A2880" s="76"/>
      <c r="C2880" s="77"/>
      <c r="M2880" s="80"/>
      <c r="T2880" s="4"/>
      <c r="V2880" s="4"/>
      <c r="W2880" s="4"/>
      <c r="X2880" s="4"/>
      <c r="AB2880" s="4"/>
      <c r="AL2880" s="81"/>
      <c r="AM2880" s="81"/>
    </row>
    <row r="2881" spans="1:39">
      <c r="A2881" s="76"/>
      <c r="C2881" s="77"/>
      <c r="M2881" s="80"/>
      <c r="T2881" s="4"/>
      <c r="V2881" s="4"/>
      <c r="W2881" s="4"/>
      <c r="X2881" s="4"/>
      <c r="AB2881" s="4"/>
      <c r="AL2881" s="81"/>
      <c r="AM2881" s="81"/>
    </row>
    <row r="2882" spans="1:39">
      <c r="A2882" s="76"/>
      <c r="C2882" s="77"/>
      <c r="M2882" s="80"/>
      <c r="T2882" s="4"/>
      <c r="V2882" s="4"/>
      <c r="W2882" s="4"/>
      <c r="X2882" s="4"/>
      <c r="AB2882" s="4"/>
      <c r="AL2882" s="81"/>
      <c r="AM2882" s="81"/>
    </row>
    <row r="2883" spans="1:39">
      <c r="A2883" s="76"/>
      <c r="C2883" s="77"/>
      <c r="M2883" s="80"/>
      <c r="T2883" s="4"/>
      <c r="V2883" s="4"/>
      <c r="W2883" s="4"/>
      <c r="X2883" s="4"/>
      <c r="AB2883" s="4"/>
      <c r="AL2883" s="81"/>
      <c r="AM2883" s="81"/>
    </row>
    <row r="2884" spans="1:39">
      <c r="A2884" s="76"/>
      <c r="C2884" s="77"/>
      <c r="M2884" s="80"/>
      <c r="T2884" s="4"/>
      <c r="V2884" s="4"/>
      <c r="W2884" s="4"/>
      <c r="X2884" s="4"/>
      <c r="AB2884" s="4"/>
      <c r="AL2884" s="81"/>
      <c r="AM2884" s="81"/>
    </row>
    <row r="2885" spans="1:39">
      <c r="A2885" s="76"/>
      <c r="C2885" s="77"/>
      <c r="M2885" s="80"/>
      <c r="T2885" s="4"/>
      <c r="V2885" s="4"/>
      <c r="W2885" s="4"/>
      <c r="X2885" s="4"/>
      <c r="AB2885" s="4"/>
      <c r="AL2885" s="81"/>
      <c r="AM2885" s="81"/>
    </row>
    <row r="2886" spans="1:39">
      <c r="A2886" s="76"/>
      <c r="C2886" s="77"/>
      <c r="M2886" s="80"/>
      <c r="T2886" s="4"/>
      <c r="V2886" s="4"/>
      <c r="W2886" s="4"/>
      <c r="X2886" s="4"/>
      <c r="AB2886" s="4"/>
      <c r="AL2886" s="81"/>
      <c r="AM2886" s="81"/>
    </row>
    <row r="2887" spans="1:39">
      <c r="A2887" s="76"/>
      <c r="C2887" s="77"/>
      <c r="M2887" s="80"/>
      <c r="T2887" s="4"/>
      <c r="V2887" s="4"/>
      <c r="W2887" s="4"/>
      <c r="X2887" s="4"/>
      <c r="AB2887" s="4"/>
      <c r="AL2887" s="81"/>
      <c r="AM2887" s="81"/>
    </row>
    <row r="2888" spans="1:39">
      <c r="A2888" s="76"/>
      <c r="C2888" s="77"/>
      <c r="M2888" s="80"/>
      <c r="T2888" s="4"/>
      <c r="V2888" s="4"/>
      <c r="W2888" s="4"/>
      <c r="X2888" s="4"/>
      <c r="AB2888" s="4"/>
      <c r="AL2888" s="81"/>
      <c r="AM2888" s="81"/>
    </row>
    <row r="2889" spans="1:39">
      <c r="A2889" s="76"/>
      <c r="C2889" s="77"/>
      <c r="M2889" s="80"/>
      <c r="T2889" s="4"/>
      <c r="V2889" s="4"/>
      <c r="W2889" s="4"/>
      <c r="X2889" s="4"/>
      <c r="AB2889" s="4"/>
      <c r="AL2889" s="81"/>
      <c r="AM2889" s="81"/>
    </row>
    <row r="2890" spans="1:39">
      <c r="A2890" s="76"/>
      <c r="C2890" s="77"/>
      <c r="M2890" s="80"/>
      <c r="T2890" s="4"/>
      <c r="V2890" s="4"/>
      <c r="W2890" s="4"/>
      <c r="X2890" s="4"/>
      <c r="AB2890" s="4"/>
      <c r="AL2890" s="81"/>
      <c r="AM2890" s="81"/>
    </row>
    <row r="2891" spans="1:39">
      <c r="A2891" s="76"/>
      <c r="C2891" s="77"/>
      <c r="M2891" s="80"/>
      <c r="T2891" s="4"/>
      <c r="V2891" s="4"/>
      <c r="W2891" s="4"/>
      <c r="X2891" s="4"/>
      <c r="AB2891" s="4"/>
      <c r="AL2891" s="81"/>
      <c r="AM2891" s="81"/>
    </row>
    <row r="2892" spans="1:39">
      <c r="A2892" s="76"/>
      <c r="C2892" s="77"/>
      <c r="M2892" s="80"/>
      <c r="T2892" s="4"/>
      <c r="V2892" s="4"/>
      <c r="W2892" s="4"/>
      <c r="X2892" s="4"/>
      <c r="AB2892" s="4"/>
      <c r="AL2892" s="81"/>
      <c r="AM2892" s="81"/>
    </row>
    <row r="2893" spans="1:39">
      <c r="A2893" s="76"/>
      <c r="C2893" s="77"/>
      <c r="M2893" s="80"/>
      <c r="T2893" s="4"/>
      <c r="V2893" s="4"/>
      <c r="W2893" s="4"/>
      <c r="X2893" s="4"/>
      <c r="AB2893" s="4"/>
      <c r="AL2893" s="81"/>
      <c r="AM2893" s="81"/>
    </row>
    <row r="2894" spans="1:39">
      <c r="A2894" s="76"/>
      <c r="C2894" s="77"/>
      <c r="M2894" s="80"/>
      <c r="T2894" s="4"/>
      <c r="V2894" s="4"/>
      <c r="W2894" s="4"/>
      <c r="X2894" s="4"/>
      <c r="AB2894" s="4"/>
      <c r="AL2894" s="81"/>
      <c r="AM2894" s="81"/>
    </row>
    <row r="2895" spans="1:39">
      <c r="A2895" s="76"/>
      <c r="C2895" s="77"/>
      <c r="M2895" s="80"/>
      <c r="T2895" s="4"/>
      <c r="V2895" s="4"/>
      <c r="W2895" s="4"/>
      <c r="X2895" s="4"/>
      <c r="AB2895" s="4"/>
      <c r="AL2895" s="81"/>
      <c r="AM2895" s="81"/>
    </row>
    <row r="2896" spans="1:39">
      <c r="A2896" s="76"/>
      <c r="C2896" s="77"/>
      <c r="M2896" s="80"/>
      <c r="T2896" s="4"/>
      <c r="V2896" s="4"/>
      <c r="W2896" s="4"/>
      <c r="X2896" s="4"/>
      <c r="AB2896" s="4"/>
      <c r="AL2896" s="81"/>
      <c r="AM2896" s="81"/>
    </row>
    <row r="2897" spans="1:39">
      <c r="A2897" s="76"/>
      <c r="C2897" s="77"/>
      <c r="M2897" s="80"/>
      <c r="T2897" s="4"/>
      <c r="V2897" s="4"/>
      <c r="W2897" s="4"/>
      <c r="X2897" s="4"/>
      <c r="AB2897" s="4"/>
      <c r="AL2897" s="81"/>
      <c r="AM2897" s="81"/>
    </row>
    <row r="2898" spans="1:39">
      <c r="A2898" s="76"/>
      <c r="C2898" s="77"/>
      <c r="M2898" s="80"/>
      <c r="T2898" s="4"/>
      <c r="V2898" s="4"/>
      <c r="W2898" s="4"/>
      <c r="X2898" s="4"/>
      <c r="AB2898" s="4"/>
      <c r="AL2898" s="81"/>
      <c r="AM2898" s="81"/>
    </row>
    <row r="2899" spans="1:39">
      <c r="A2899" s="76"/>
      <c r="C2899" s="77"/>
      <c r="M2899" s="80"/>
      <c r="T2899" s="4"/>
      <c r="V2899" s="4"/>
      <c r="W2899" s="4"/>
      <c r="X2899" s="4"/>
      <c r="AB2899" s="4"/>
      <c r="AL2899" s="81"/>
      <c r="AM2899" s="81"/>
    </row>
    <row r="2900" spans="1:39">
      <c r="A2900" s="76"/>
      <c r="C2900" s="77"/>
      <c r="M2900" s="80"/>
      <c r="T2900" s="4"/>
      <c r="V2900" s="4"/>
      <c r="W2900" s="4"/>
      <c r="X2900" s="4"/>
      <c r="AB2900" s="4"/>
      <c r="AL2900" s="81"/>
      <c r="AM2900" s="81"/>
    </row>
    <row r="2901" spans="1:39">
      <c r="A2901" s="76"/>
      <c r="C2901" s="77"/>
      <c r="M2901" s="80"/>
      <c r="T2901" s="4"/>
      <c r="V2901" s="4"/>
      <c r="W2901" s="4"/>
      <c r="X2901" s="4"/>
      <c r="AB2901" s="4"/>
      <c r="AL2901" s="81"/>
      <c r="AM2901" s="81"/>
    </row>
    <row r="2902" spans="1:39">
      <c r="A2902" s="76"/>
      <c r="C2902" s="77"/>
      <c r="M2902" s="80"/>
      <c r="T2902" s="4"/>
      <c r="V2902" s="4"/>
      <c r="W2902" s="4"/>
      <c r="X2902" s="4"/>
      <c r="AB2902" s="4"/>
      <c r="AL2902" s="81"/>
      <c r="AM2902" s="81"/>
    </row>
    <row r="2903" spans="1:39">
      <c r="A2903" s="76"/>
      <c r="C2903" s="77"/>
      <c r="M2903" s="80"/>
      <c r="T2903" s="4"/>
      <c r="V2903" s="4"/>
      <c r="W2903" s="4"/>
      <c r="X2903" s="4"/>
      <c r="AB2903" s="4"/>
      <c r="AL2903" s="81"/>
      <c r="AM2903" s="81"/>
    </row>
    <row r="2904" spans="1:39">
      <c r="A2904" s="76"/>
      <c r="C2904" s="77"/>
      <c r="M2904" s="80"/>
      <c r="T2904" s="4"/>
      <c r="V2904" s="4"/>
      <c r="W2904" s="4"/>
      <c r="X2904" s="4"/>
      <c r="AB2904" s="4"/>
      <c r="AL2904" s="81"/>
      <c r="AM2904" s="81"/>
    </row>
    <row r="2905" spans="1:39">
      <c r="A2905" s="76"/>
      <c r="C2905" s="77"/>
      <c r="M2905" s="80"/>
      <c r="T2905" s="4"/>
      <c r="V2905" s="4"/>
      <c r="W2905" s="4"/>
      <c r="X2905" s="4"/>
      <c r="AB2905" s="4"/>
      <c r="AL2905" s="81"/>
      <c r="AM2905" s="81"/>
    </row>
    <row r="2906" spans="1:39">
      <c r="A2906" s="76"/>
      <c r="C2906" s="77"/>
      <c r="M2906" s="80"/>
      <c r="T2906" s="4"/>
      <c r="V2906" s="4"/>
      <c r="W2906" s="4"/>
      <c r="X2906" s="4"/>
      <c r="AB2906" s="4"/>
      <c r="AL2906" s="81"/>
      <c r="AM2906" s="81"/>
    </row>
    <row r="2907" spans="1:39">
      <c r="A2907" s="76"/>
      <c r="C2907" s="77"/>
      <c r="M2907" s="80"/>
      <c r="T2907" s="4"/>
      <c r="V2907" s="4"/>
      <c r="W2907" s="4"/>
      <c r="X2907" s="4"/>
      <c r="AB2907" s="4"/>
      <c r="AL2907" s="81"/>
      <c r="AM2907" s="81"/>
    </row>
    <row r="2908" spans="1:39">
      <c r="A2908" s="76"/>
      <c r="C2908" s="77"/>
      <c r="M2908" s="80"/>
      <c r="T2908" s="4"/>
      <c r="V2908" s="4"/>
      <c r="W2908" s="4"/>
      <c r="X2908" s="4"/>
      <c r="AB2908" s="4"/>
      <c r="AL2908" s="81"/>
      <c r="AM2908" s="81"/>
    </row>
    <row r="2909" spans="1:39">
      <c r="A2909" s="76"/>
      <c r="C2909" s="77"/>
      <c r="M2909" s="80"/>
      <c r="T2909" s="4"/>
      <c r="V2909" s="4"/>
      <c r="W2909" s="4"/>
      <c r="X2909" s="4"/>
      <c r="AB2909" s="4"/>
      <c r="AL2909" s="81"/>
      <c r="AM2909" s="81"/>
    </row>
    <row r="2910" spans="1:39">
      <c r="A2910" s="76"/>
      <c r="C2910" s="77"/>
      <c r="M2910" s="80"/>
      <c r="T2910" s="4"/>
      <c r="V2910" s="4"/>
      <c r="W2910" s="4"/>
      <c r="X2910" s="4"/>
      <c r="AB2910" s="4"/>
      <c r="AL2910" s="81"/>
      <c r="AM2910" s="81"/>
    </row>
    <row r="2911" spans="1:39">
      <c r="A2911" s="76"/>
      <c r="C2911" s="77"/>
      <c r="M2911" s="80"/>
      <c r="T2911" s="4"/>
      <c r="V2911" s="4"/>
      <c r="W2911" s="4"/>
      <c r="X2911" s="4"/>
      <c r="AB2911" s="4"/>
      <c r="AL2911" s="81"/>
      <c r="AM2911" s="81"/>
    </row>
    <row r="2912" spans="1:39">
      <c r="A2912" s="76"/>
      <c r="C2912" s="77"/>
      <c r="M2912" s="80"/>
      <c r="T2912" s="4"/>
      <c r="V2912" s="4"/>
      <c r="W2912" s="4"/>
      <c r="X2912" s="4"/>
      <c r="AB2912" s="4"/>
      <c r="AL2912" s="81"/>
      <c r="AM2912" s="81"/>
    </row>
    <row r="2913" spans="1:39">
      <c r="A2913" s="76"/>
      <c r="C2913" s="77"/>
      <c r="M2913" s="80"/>
      <c r="T2913" s="4"/>
      <c r="V2913" s="4"/>
      <c r="W2913" s="4"/>
      <c r="X2913" s="4"/>
      <c r="AB2913" s="4"/>
      <c r="AL2913" s="81"/>
      <c r="AM2913" s="81"/>
    </row>
    <row r="2914" spans="1:39">
      <c r="A2914" s="76"/>
      <c r="C2914" s="77"/>
      <c r="M2914" s="80"/>
      <c r="T2914" s="4"/>
      <c r="V2914" s="4"/>
      <c r="W2914" s="4"/>
      <c r="X2914" s="4"/>
      <c r="AB2914" s="4"/>
      <c r="AL2914" s="81"/>
      <c r="AM2914" s="81"/>
    </row>
    <row r="2915" spans="1:39">
      <c r="A2915" s="76"/>
      <c r="C2915" s="77"/>
      <c r="M2915" s="80"/>
      <c r="T2915" s="4"/>
      <c r="V2915" s="4"/>
      <c r="W2915" s="4"/>
      <c r="X2915" s="4"/>
      <c r="AB2915" s="4"/>
      <c r="AL2915" s="81"/>
      <c r="AM2915" s="81"/>
    </row>
    <row r="2916" spans="1:39">
      <c r="A2916" s="76"/>
      <c r="C2916" s="77"/>
      <c r="M2916" s="80"/>
      <c r="T2916" s="4"/>
      <c r="V2916" s="4"/>
      <c r="W2916" s="4"/>
      <c r="X2916" s="4"/>
      <c r="AB2916" s="4"/>
      <c r="AL2916" s="81"/>
      <c r="AM2916" s="81"/>
    </row>
    <row r="2917" spans="1:39">
      <c r="A2917" s="76"/>
      <c r="C2917" s="77"/>
      <c r="M2917" s="80"/>
      <c r="T2917" s="4"/>
      <c r="V2917" s="4"/>
      <c r="W2917" s="4"/>
      <c r="X2917" s="4"/>
      <c r="AB2917" s="4"/>
      <c r="AL2917" s="81"/>
      <c r="AM2917" s="81"/>
    </row>
    <row r="2918" spans="1:39">
      <c r="A2918" s="76"/>
      <c r="C2918" s="77"/>
      <c r="M2918" s="80"/>
      <c r="T2918" s="4"/>
      <c r="V2918" s="4"/>
      <c r="W2918" s="4"/>
      <c r="X2918" s="4"/>
      <c r="AB2918" s="4"/>
      <c r="AL2918" s="81"/>
      <c r="AM2918" s="81"/>
    </row>
    <row r="2919" spans="1:39">
      <c r="A2919" s="76"/>
      <c r="C2919" s="77"/>
      <c r="M2919" s="80"/>
      <c r="T2919" s="4"/>
      <c r="V2919" s="4"/>
      <c r="W2919" s="4"/>
      <c r="X2919" s="4"/>
      <c r="AB2919" s="4"/>
      <c r="AL2919" s="81"/>
      <c r="AM2919" s="81"/>
    </row>
    <row r="2920" spans="1:39">
      <c r="A2920" s="76"/>
      <c r="C2920" s="77"/>
      <c r="M2920" s="80"/>
      <c r="T2920" s="4"/>
      <c r="V2920" s="4"/>
      <c r="W2920" s="4"/>
      <c r="X2920" s="4"/>
      <c r="AB2920" s="4"/>
      <c r="AL2920" s="81"/>
      <c r="AM2920" s="81"/>
    </row>
    <row r="2921" spans="1:39">
      <c r="A2921" s="76"/>
      <c r="C2921" s="77"/>
      <c r="M2921" s="80"/>
      <c r="T2921" s="4"/>
      <c r="V2921" s="4"/>
      <c r="W2921" s="4"/>
      <c r="X2921" s="4"/>
      <c r="AB2921" s="4"/>
      <c r="AL2921" s="81"/>
      <c r="AM2921" s="81"/>
    </row>
    <row r="2922" spans="1:39">
      <c r="A2922" s="76"/>
      <c r="C2922" s="77"/>
      <c r="M2922" s="80"/>
      <c r="T2922" s="4"/>
      <c r="V2922" s="4"/>
      <c r="W2922" s="4"/>
      <c r="X2922" s="4"/>
      <c r="AB2922" s="4"/>
      <c r="AL2922" s="81"/>
      <c r="AM2922" s="81"/>
    </row>
    <row r="2923" spans="1:39">
      <c r="A2923" s="76"/>
      <c r="C2923" s="77"/>
      <c r="M2923" s="80"/>
      <c r="T2923" s="4"/>
      <c r="V2923" s="4"/>
      <c r="W2923" s="4"/>
      <c r="X2923" s="4"/>
      <c r="AB2923" s="4"/>
      <c r="AL2923" s="81"/>
      <c r="AM2923" s="81"/>
    </row>
    <row r="2924" spans="1:39">
      <c r="A2924" s="76"/>
      <c r="C2924" s="77"/>
      <c r="M2924" s="80"/>
      <c r="T2924" s="4"/>
      <c r="V2924" s="4"/>
      <c r="W2924" s="4"/>
      <c r="X2924" s="4"/>
      <c r="AB2924" s="4"/>
      <c r="AL2924" s="81"/>
      <c r="AM2924" s="81"/>
    </row>
    <row r="2925" spans="1:39">
      <c r="A2925" s="76"/>
      <c r="C2925" s="77"/>
      <c r="M2925" s="80"/>
      <c r="T2925" s="4"/>
      <c r="V2925" s="4"/>
      <c r="W2925" s="4"/>
      <c r="X2925" s="4"/>
      <c r="AB2925" s="4"/>
      <c r="AL2925" s="81"/>
      <c r="AM2925" s="81"/>
    </row>
    <row r="2926" spans="1:39">
      <c r="A2926" s="76"/>
      <c r="C2926" s="77"/>
      <c r="M2926" s="80"/>
      <c r="T2926" s="4"/>
      <c r="V2926" s="4"/>
      <c r="W2926" s="4"/>
      <c r="X2926" s="4"/>
      <c r="AB2926" s="4"/>
      <c r="AL2926" s="81"/>
      <c r="AM2926" s="81"/>
    </row>
    <row r="2927" spans="1:39">
      <c r="A2927" s="76"/>
      <c r="C2927" s="77"/>
      <c r="M2927" s="80"/>
      <c r="T2927" s="4"/>
      <c r="V2927" s="4"/>
      <c r="W2927" s="4"/>
      <c r="X2927" s="4"/>
      <c r="AB2927" s="4"/>
      <c r="AL2927" s="81"/>
      <c r="AM2927" s="81"/>
    </row>
    <row r="2928" spans="1:39">
      <c r="A2928" s="76"/>
      <c r="C2928" s="77"/>
      <c r="M2928" s="80"/>
      <c r="T2928" s="4"/>
      <c r="V2928" s="4"/>
      <c r="W2928" s="4"/>
      <c r="X2928" s="4"/>
      <c r="AB2928" s="4"/>
      <c r="AL2928" s="81"/>
      <c r="AM2928" s="81"/>
    </row>
    <row r="2929" spans="1:39">
      <c r="A2929" s="76"/>
      <c r="C2929" s="77"/>
      <c r="M2929" s="80"/>
      <c r="T2929" s="4"/>
      <c r="V2929" s="4"/>
      <c r="W2929" s="4"/>
      <c r="X2929" s="4"/>
      <c r="AB2929" s="4"/>
      <c r="AL2929" s="81"/>
      <c r="AM2929" s="81"/>
    </row>
    <row r="2930" spans="1:39">
      <c r="A2930" s="76"/>
      <c r="C2930" s="77"/>
      <c r="M2930" s="80"/>
      <c r="T2930" s="4"/>
      <c r="V2930" s="4"/>
      <c r="W2930" s="4"/>
      <c r="X2930" s="4"/>
      <c r="AB2930" s="4"/>
      <c r="AL2930" s="81"/>
      <c r="AM2930" s="81"/>
    </row>
    <row r="2931" spans="1:39">
      <c r="A2931" s="76"/>
      <c r="C2931" s="77"/>
      <c r="M2931" s="80"/>
      <c r="T2931" s="4"/>
      <c r="V2931" s="4"/>
      <c r="W2931" s="4"/>
      <c r="X2931" s="4"/>
      <c r="AB2931" s="4"/>
      <c r="AL2931" s="81"/>
      <c r="AM2931" s="81"/>
    </row>
    <row r="2932" spans="1:39">
      <c r="A2932" s="76"/>
      <c r="C2932" s="77"/>
      <c r="M2932" s="80"/>
      <c r="T2932" s="4"/>
      <c r="V2932" s="4"/>
      <c r="W2932" s="4"/>
      <c r="X2932" s="4"/>
      <c r="AB2932" s="4"/>
      <c r="AL2932" s="81"/>
      <c r="AM2932" s="81"/>
    </row>
    <row r="2933" spans="1:39">
      <c r="A2933" s="76"/>
      <c r="C2933" s="77"/>
      <c r="M2933" s="80"/>
      <c r="T2933" s="4"/>
      <c r="V2933" s="4"/>
      <c r="W2933" s="4"/>
      <c r="X2933" s="4"/>
      <c r="AB2933" s="4"/>
      <c r="AL2933" s="81"/>
      <c r="AM2933" s="81"/>
    </row>
    <row r="2934" spans="1:39">
      <c r="A2934" s="76"/>
      <c r="C2934" s="77"/>
      <c r="M2934" s="80"/>
      <c r="T2934" s="4"/>
      <c r="V2934" s="4"/>
      <c r="W2934" s="4"/>
      <c r="X2934" s="4"/>
      <c r="AB2934" s="4"/>
      <c r="AL2934" s="81"/>
      <c r="AM2934" s="81"/>
    </row>
    <row r="2935" spans="1:39">
      <c r="A2935" s="76"/>
      <c r="C2935" s="77"/>
      <c r="M2935" s="80"/>
      <c r="T2935" s="4"/>
      <c r="V2935" s="4"/>
      <c r="W2935" s="4"/>
      <c r="X2935" s="4"/>
      <c r="AB2935" s="4"/>
      <c r="AL2935" s="81"/>
      <c r="AM2935" s="81"/>
    </row>
    <row r="2936" spans="1:39">
      <c r="A2936" s="76"/>
      <c r="C2936" s="77"/>
      <c r="M2936" s="80"/>
      <c r="T2936" s="4"/>
      <c r="V2936" s="4"/>
      <c r="W2936" s="4"/>
      <c r="X2936" s="4"/>
      <c r="AB2936" s="4"/>
      <c r="AL2936" s="81"/>
      <c r="AM2936" s="81"/>
    </row>
    <row r="2937" spans="1:39">
      <c r="A2937" s="76"/>
      <c r="C2937" s="77"/>
      <c r="M2937" s="80"/>
      <c r="T2937" s="4"/>
      <c r="V2937" s="4"/>
      <c r="W2937" s="4"/>
      <c r="X2937" s="4"/>
      <c r="AB2937" s="4"/>
      <c r="AL2937" s="81"/>
      <c r="AM2937" s="81"/>
    </row>
    <row r="2938" spans="1:39">
      <c r="A2938" s="76"/>
      <c r="C2938" s="77"/>
      <c r="M2938" s="80"/>
      <c r="T2938" s="4"/>
      <c r="V2938" s="4"/>
      <c r="W2938" s="4"/>
      <c r="X2938" s="4"/>
      <c r="AB2938" s="4"/>
      <c r="AL2938" s="81"/>
      <c r="AM2938" s="81"/>
    </row>
    <row r="2939" spans="1:39">
      <c r="A2939" s="76"/>
      <c r="C2939" s="77"/>
      <c r="M2939" s="80"/>
      <c r="T2939" s="4"/>
      <c r="V2939" s="4"/>
      <c r="W2939" s="4"/>
      <c r="X2939" s="4"/>
      <c r="AB2939" s="4"/>
      <c r="AL2939" s="81"/>
      <c r="AM2939" s="81"/>
    </row>
    <row r="2940" spans="1:39">
      <c r="A2940" s="76"/>
      <c r="C2940" s="77"/>
      <c r="M2940" s="80"/>
      <c r="T2940" s="4"/>
      <c r="V2940" s="4"/>
      <c r="W2940" s="4"/>
      <c r="X2940" s="4"/>
      <c r="AB2940" s="4"/>
      <c r="AL2940" s="81"/>
      <c r="AM2940" s="81"/>
    </row>
    <row r="2941" spans="1:39">
      <c r="A2941" s="76"/>
      <c r="C2941" s="77"/>
      <c r="M2941" s="80"/>
      <c r="T2941" s="4"/>
      <c r="V2941" s="4"/>
      <c r="W2941" s="4"/>
      <c r="X2941" s="4"/>
      <c r="AB2941" s="4"/>
      <c r="AL2941" s="81"/>
      <c r="AM2941" s="81"/>
    </row>
    <row r="2942" spans="1:39">
      <c r="A2942" s="76"/>
      <c r="C2942" s="77"/>
      <c r="M2942" s="80"/>
      <c r="T2942" s="4"/>
      <c r="V2942" s="4"/>
      <c r="W2942" s="4"/>
      <c r="X2942" s="4"/>
      <c r="AB2942" s="4"/>
      <c r="AL2942" s="81"/>
      <c r="AM2942" s="81"/>
    </row>
    <row r="2943" spans="1:39">
      <c r="A2943" s="76"/>
      <c r="C2943" s="77"/>
      <c r="M2943" s="80"/>
      <c r="T2943" s="4"/>
      <c r="V2943" s="4"/>
      <c r="W2943" s="4"/>
      <c r="X2943" s="4"/>
      <c r="AB2943" s="4"/>
      <c r="AL2943" s="81"/>
      <c r="AM2943" s="81"/>
    </row>
    <row r="2944" spans="1:39">
      <c r="A2944" s="76"/>
      <c r="C2944" s="77"/>
      <c r="M2944" s="80"/>
      <c r="T2944" s="4"/>
      <c r="V2944" s="4"/>
      <c r="W2944" s="4"/>
      <c r="X2944" s="4"/>
      <c r="AB2944" s="4"/>
      <c r="AL2944" s="81"/>
      <c r="AM2944" s="81"/>
    </row>
    <row r="2945" spans="1:39">
      <c r="A2945" s="76"/>
      <c r="C2945" s="77"/>
      <c r="M2945" s="80"/>
      <c r="T2945" s="4"/>
      <c r="V2945" s="4"/>
      <c r="W2945" s="4"/>
      <c r="X2945" s="4"/>
      <c r="AB2945" s="4"/>
      <c r="AL2945" s="81"/>
      <c r="AM2945" s="81"/>
    </row>
    <row r="2946" spans="1:39">
      <c r="A2946" s="76"/>
      <c r="C2946" s="77"/>
      <c r="M2946" s="80"/>
      <c r="T2946" s="4"/>
      <c r="V2946" s="4"/>
      <c r="W2946" s="4"/>
      <c r="X2946" s="4"/>
      <c r="AB2946" s="4"/>
      <c r="AL2946" s="81"/>
      <c r="AM2946" s="81"/>
    </row>
    <row r="2947" spans="1:39">
      <c r="A2947" s="76"/>
      <c r="C2947" s="77"/>
      <c r="M2947" s="80"/>
      <c r="T2947" s="4"/>
      <c r="V2947" s="4"/>
      <c r="W2947" s="4"/>
      <c r="X2947" s="4"/>
      <c r="AB2947" s="4"/>
      <c r="AL2947" s="81"/>
      <c r="AM2947" s="81"/>
    </row>
    <row r="2948" spans="1:39">
      <c r="A2948" s="76"/>
      <c r="C2948" s="77"/>
      <c r="M2948" s="80"/>
      <c r="T2948" s="4"/>
      <c r="V2948" s="4"/>
      <c r="W2948" s="4"/>
      <c r="X2948" s="4"/>
      <c r="AB2948" s="4"/>
      <c r="AL2948" s="81"/>
      <c r="AM2948" s="81"/>
    </row>
    <row r="2949" spans="1:39">
      <c r="A2949" s="76"/>
      <c r="C2949" s="77"/>
      <c r="M2949" s="80"/>
      <c r="T2949" s="4"/>
      <c r="V2949" s="4"/>
      <c r="W2949" s="4"/>
      <c r="X2949" s="4"/>
      <c r="AB2949" s="4"/>
      <c r="AL2949" s="81"/>
      <c r="AM2949" s="81"/>
    </row>
    <row r="2950" spans="1:39">
      <c r="A2950" s="76"/>
      <c r="C2950" s="77"/>
      <c r="M2950" s="80"/>
      <c r="T2950" s="4"/>
      <c r="V2950" s="4"/>
      <c r="W2950" s="4"/>
      <c r="X2950" s="4"/>
      <c r="AB2950" s="4"/>
      <c r="AL2950" s="81"/>
      <c r="AM2950" s="81"/>
    </row>
    <row r="2951" spans="1:39">
      <c r="A2951" s="76"/>
      <c r="C2951" s="77"/>
      <c r="M2951" s="80"/>
      <c r="T2951" s="4"/>
      <c r="V2951" s="4"/>
      <c r="W2951" s="4"/>
      <c r="X2951" s="4"/>
      <c r="AB2951" s="4"/>
      <c r="AL2951" s="81"/>
      <c r="AM2951" s="81"/>
    </row>
    <row r="2952" spans="1:39">
      <c r="A2952" s="76"/>
      <c r="C2952" s="77"/>
      <c r="M2952" s="80"/>
      <c r="T2952" s="4"/>
      <c r="V2952" s="4"/>
      <c r="W2952" s="4"/>
      <c r="X2952" s="4"/>
      <c r="AB2952" s="4"/>
      <c r="AL2952" s="81"/>
      <c r="AM2952" s="81"/>
    </row>
    <row r="2953" spans="1:39">
      <c r="A2953" s="76"/>
      <c r="C2953" s="77"/>
      <c r="M2953" s="80"/>
      <c r="T2953" s="4"/>
      <c r="V2953" s="4"/>
      <c r="W2953" s="4"/>
      <c r="X2953" s="4"/>
      <c r="AB2953" s="4"/>
      <c r="AL2953" s="81"/>
      <c r="AM2953" s="81"/>
    </row>
    <row r="2954" spans="1:39">
      <c r="A2954" s="76"/>
      <c r="C2954" s="77"/>
      <c r="M2954" s="80"/>
      <c r="T2954" s="4"/>
      <c r="V2954" s="4"/>
      <c r="W2954" s="4"/>
      <c r="X2954" s="4"/>
      <c r="AB2954" s="4"/>
      <c r="AL2954" s="81"/>
      <c r="AM2954" s="81"/>
    </row>
    <row r="2955" spans="1:39">
      <c r="A2955" s="76"/>
      <c r="C2955" s="77"/>
      <c r="M2955" s="80"/>
      <c r="T2955" s="4"/>
      <c r="V2955" s="4"/>
      <c r="W2955" s="4"/>
      <c r="X2955" s="4"/>
      <c r="AB2955" s="4"/>
      <c r="AL2955" s="81"/>
      <c r="AM2955" s="81"/>
    </row>
    <row r="2956" spans="1:39">
      <c r="A2956" s="76"/>
      <c r="C2956" s="77"/>
      <c r="M2956" s="80"/>
      <c r="T2956" s="4"/>
      <c r="V2956" s="4"/>
      <c r="W2956" s="4"/>
      <c r="X2956" s="4"/>
      <c r="AB2956" s="4"/>
      <c r="AL2956" s="81"/>
      <c r="AM2956" s="81"/>
    </row>
    <row r="2957" spans="1:39">
      <c r="A2957" s="76"/>
      <c r="C2957" s="77"/>
      <c r="M2957" s="80"/>
      <c r="T2957" s="4"/>
      <c r="V2957" s="4"/>
      <c r="W2957" s="4"/>
      <c r="X2957" s="4"/>
      <c r="AB2957" s="4"/>
      <c r="AL2957" s="81"/>
      <c r="AM2957" s="81"/>
    </row>
    <row r="2958" spans="1:39">
      <c r="A2958" s="76"/>
      <c r="C2958" s="77"/>
      <c r="M2958" s="80"/>
      <c r="T2958" s="4"/>
      <c r="V2958" s="4"/>
      <c r="W2958" s="4"/>
      <c r="X2958" s="4"/>
      <c r="AB2958" s="4"/>
      <c r="AL2958" s="81"/>
      <c r="AM2958" s="81"/>
    </row>
    <row r="2959" spans="1:39">
      <c r="A2959" s="76"/>
      <c r="C2959" s="77"/>
      <c r="M2959" s="80"/>
      <c r="T2959" s="4"/>
      <c r="V2959" s="4"/>
      <c r="W2959" s="4"/>
      <c r="X2959" s="4"/>
      <c r="AB2959" s="4"/>
      <c r="AL2959" s="81"/>
      <c r="AM2959" s="81"/>
    </row>
    <row r="2960" spans="1:39">
      <c r="A2960" s="76"/>
      <c r="C2960" s="77"/>
      <c r="M2960" s="80"/>
      <c r="T2960" s="4"/>
      <c r="V2960" s="4"/>
      <c r="W2960" s="4"/>
      <c r="X2960" s="4"/>
      <c r="AB2960" s="4"/>
      <c r="AL2960" s="81"/>
      <c r="AM2960" s="81"/>
    </row>
    <row r="2961" spans="1:39">
      <c r="A2961" s="76"/>
      <c r="C2961" s="77"/>
      <c r="M2961" s="80"/>
      <c r="T2961" s="4"/>
      <c r="V2961" s="4"/>
      <c r="W2961" s="4"/>
      <c r="X2961" s="4"/>
      <c r="AB2961" s="4"/>
      <c r="AL2961" s="81"/>
      <c r="AM2961" s="81"/>
    </row>
    <row r="2962" spans="1:39">
      <c r="A2962" s="76"/>
      <c r="C2962" s="77"/>
      <c r="M2962" s="80"/>
      <c r="T2962" s="4"/>
      <c r="V2962" s="4"/>
      <c r="W2962" s="4"/>
      <c r="X2962" s="4"/>
      <c r="AB2962" s="4"/>
      <c r="AL2962" s="81"/>
      <c r="AM2962" s="81"/>
    </row>
    <row r="2963" spans="1:39">
      <c r="A2963" s="76"/>
      <c r="C2963" s="77"/>
      <c r="M2963" s="80"/>
      <c r="T2963" s="4"/>
      <c r="V2963" s="4"/>
      <c r="W2963" s="4"/>
      <c r="X2963" s="4"/>
      <c r="AB2963" s="4"/>
      <c r="AL2963" s="81"/>
      <c r="AM2963" s="81"/>
    </row>
    <row r="2964" spans="1:39">
      <c r="A2964" s="76"/>
      <c r="C2964" s="77"/>
      <c r="M2964" s="80"/>
      <c r="T2964" s="4"/>
      <c r="V2964" s="4"/>
      <c r="W2964" s="4"/>
      <c r="X2964" s="4"/>
      <c r="AB2964" s="4"/>
      <c r="AL2964" s="81"/>
      <c r="AM2964" s="81"/>
    </row>
    <row r="2965" spans="1:39">
      <c r="A2965" s="76"/>
      <c r="C2965" s="77"/>
      <c r="M2965" s="80"/>
      <c r="T2965" s="4"/>
      <c r="V2965" s="4"/>
      <c r="W2965" s="4"/>
      <c r="X2965" s="4"/>
      <c r="AB2965" s="4"/>
      <c r="AL2965" s="81"/>
      <c r="AM2965" s="81"/>
    </row>
    <row r="2966" spans="1:39">
      <c r="A2966" s="76"/>
      <c r="C2966" s="77"/>
      <c r="M2966" s="80"/>
      <c r="T2966" s="4"/>
      <c r="V2966" s="4"/>
      <c r="W2966" s="4"/>
      <c r="X2966" s="4"/>
      <c r="AB2966" s="4"/>
      <c r="AL2966" s="81"/>
      <c r="AM2966" s="81"/>
    </row>
    <row r="2967" spans="1:39">
      <c r="A2967" s="76"/>
      <c r="C2967" s="77"/>
      <c r="M2967" s="80"/>
      <c r="T2967" s="4"/>
      <c r="V2967" s="4"/>
      <c r="W2967" s="4"/>
      <c r="X2967" s="4"/>
      <c r="AB2967" s="4"/>
      <c r="AL2967" s="81"/>
      <c r="AM2967" s="81"/>
    </row>
    <row r="2968" spans="1:39">
      <c r="A2968" s="76"/>
      <c r="C2968" s="77"/>
      <c r="M2968" s="80"/>
      <c r="T2968" s="4"/>
      <c r="V2968" s="4"/>
      <c r="W2968" s="4"/>
      <c r="X2968" s="4"/>
      <c r="AB2968" s="4"/>
      <c r="AL2968" s="81"/>
      <c r="AM2968" s="81"/>
    </row>
    <row r="2969" spans="1:39">
      <c r="A2969" s="76"/>
      <c r="C2969" s="77"/>
      <c r="M2969" s="80"/>
      <c r="T2969" s="4"/>
      <c r="V2969" s="4"/>
      <c r="W2969" s="4"/>
      <c r="X2969" s="4"/>
      <c r="AB2969" s="4"/>
      <c r="AL2969" s="81"/>
      <c r="AM2969" s="81"/>
    </row>
    <row r="2970" spans="1:39">
      <c r="A2970" s="76"/>
      <c r="C2970" s="77"/>
      <c r="M2970" s="80"/>
      <c r="T2970" s="4"/>
      <c r="V2970" s="4"/>
      <c r="W2970" s="4"/>
      <c r="X2970" s="4"/>
      <c r="AB2970" s="4"/>
      <c r="AL2970" s="81"/>
      <c r="AM2970" s="81"/>
    </row>
    <row r="2971" spans="1:39">
      <c r="A2971" s="76"/>
      <c r="C2971" s="77"/>
      <c r="M2971" s="80"/>
      <c r="T2971" s="4"/>
      <c r="V2971" s="4"/>
      <c r="W2971" s="4"/>
      <c r="X2971" s="4"/>
      <c r="AB2971" s="4"/>
      <c r="AL2971" s="81"/>
      <c r="AM2971" s="81"/>
    </row>
    <row r="2972" spans="1:39">
      <c r="A2972" s="76"/>
      <c r="C2972" s="77"/>
      <c r="M2972" s="80"/>
      <c r="T2972" s="4"/>
      <c r="V2972" s="4"/>
      <c r="W2972" s="4"/>
      <c r="X2972" s="4"/>
      <c r="AB2972" s="4"/>
      <c r="AL2972" s="81"/>
      <c r="AM2972" s="81"/>
    </row>
    <row r="2973" spans="1:39">
      <c r="A2973" s="76"/>
      <c r="C2973" s="77"/>
      <c r="M2973" s="80"/>
      <c r="T2973" s="4"/>
      <c r="V2973" s="4"/>
      <c r="W2973" s="4"/>
      <c r="X2973" s="4"/>
      <c r="AB2973" s="4"/>
      <c r="AL2973" s="81"/>
      <c r="AM2973" s="81"/>
    </row>
    <row r="2974" spans="1:39">
      <c r="A2974" s="76"/>
      <c r="C2974" s="77"/>
      <c r="M2974" s="80"/>
      <c r="T2974" s="4"/>
      <c r="V2974" s="4"/>
      <c r="W2974" s="4"/>
      <c r="X2974" s="4"/>
      <c r="AB2974" s="4"/>
      <c r="AL2974" s="81"/>
      <c r="AM2974" s="81"/>
    </row>
    <row r="2975" spans="1:39">
      <c r="A2975" s="76"/>
      <c r="C2975" s="77"/>
      <c r="M2975" s="80"/>
      <c r="T2975" s="4"/>
      <c r="V2975" s="4"/>
      <c r="W2975" s="4"/>
      <c r="X2975" s="4"/>
      <c r="AB2975" s="4"/>
      <c r="AL2975" s="81"/>
      <c r="AM2975" s="81"/>
    </row>
    <row r="2976" spans="1:39">
      <c r="A2976" s="76"/>
      <c r="C2976" s="77"/>
      <c r="M2976" s="80"/>
      <c r="T2976" s="4"/>
      <c r="V2976" s="4"/>
      <c r="W2976" s="4"/>
      <c r="X2976" s="4"/>
      <c r="AB2976" s="4"/>
      <c r="AL2976" s="81"/>
      <c r="AM2976" s="81"/>
    </row>
    <row r="2977" spans="1:39">
      <c r="A2977" s="76"/>
      <c r="C2977" s="77"/>
      <c r="M2977" s="80"/>
      <c r="T2977" s="4"/>
      <c r="V2977" s="4"/>
      <c r="W2977" s="4"/>
      <c r="X2977" s="4"/>
      <c r="AB2977" s="4"/>
      <c r="AL2977" s="81"/>
      <c r="AM2977" s="81"/>
    </row>
    <row r="2978" spans="1:39">
      <c r="A2978" s="76"/>
      <c r="C2978" s="77"/>
      <c r="M2978" s="80"/>
      <c r="T2978" s="4"/>
      <c r="V2978" s="4"/>
      <c r="W2978" s="4"/>
      <c r="X2978" s="4"/>
      <c r="AB2978" s="4"/>
      <c r="AL2978" s="81"/>
      <c r="AM2978" s="81"/>
    </row>
    <row r="2979" spans="1:39">
      <c r="A2979" s="76"/>
      <c r="C2979" s="77"/>
      <c r="M2979" s="80"/>
      <c r="T2979" s="4"/>
      <c r="V2979" s="4"/>
      <c r="W2979" s="4"/>
      <c r="X2979" s="4"/>
      <c r="AB2979" s="4"/>
      <c r="AL2979" s="81"/>
      <c r="AM2979" s="81"/>
    </row>
    <row r="2980" spans="1:39">
      <c r="A2980" s="76"/>
      <c r="C2980" s="77"/>
      <c r="M2980" s="80"/>
      <c r="T2980" s="4"/>
      <c r="V2980" s="4"/>
      <c r="W2980" s="4"/>
      <c r="X2980" s="4"/>
      <c r="AB2980" s="4"/>
      <c r="AL2980" s="81"/>
      <c r="AM2980" s="81"/>
    </row>
    <row r="2981" spans="1:39">
      <c r="A2981" s="76"/>
      <c r="C2981" s="77"/>
      <c r="M2981" s="80"/>
      <c r="T2981" s="4"/>
      <c r="V2981" s="4"/>
      <c r="W2981" s="4"/>
      <c r="X2981" s="4"/>
      <c r="AB2981" s="4"/>
      <c r="AL2981" s="81"/>
      <c r="AM2981" s="81"/>
    </row>
    <row r="2982" spans="1:39">
      <c r="A2982" s="76"/>
      <c r="C2982" s="77"/>
      <c r="M2982" s="80"/>
      <c r="T2982" s="4"/>
      <c r="V2982" s="4"/>
      <c r="W2982" s="4"/>
      <c r="X2982" s="4"/>
      <c r="AB2982" s="4"/>
      <c r="AL2982" s="81"/>
      <c r="AM2982" s="81"/>
    </row>
    <row r="2983" spans="1:39">
      <c r="A2983" s="76"/>
      <c r="C2983" s="77"/>
      <c r="M2983" s="80"/>
      <c r="T2983" s="4"/>
      <c r="V2983" s="4"/>
      <c r="W2983" s="4"/>
      <c r="X2983" s="4"/>
      <c r="AB2983" s="4"/>
      <c r="AL2983" s="81"/>
      <c r="AM2983" s="81"/>
    </row>
    <row r="2984" spans="1:39">
      <c r="A2984" s="76"/>
      <c r="C2984" s="77"/>
      <c r="M2984" s="80"/>
      <c r="T2984" s="4"/>
      <c r="V2984" s="4"/>
      <c r="W2984" s="4"/>
      <c r="X2984" s="4"/>
      <c r="AB2984" s="4"/>
      <c r="AL2984" s="81"/>
      <c r="AM2984" s="81"/>
    </row>
    <row r="2985" spans="1:39">
      <c r="A2985" s="76"/>
      <c r="C2985" s="77"/>
      <c r="M2985" s="80"/>
      <c r="T2985" s="4"/>
      <c r="V2985" s="4"/>
      <c r="W2985" s="4"/>
      <c r="X2985" s="4"/>
      <c r="AB2985" s="4"/>
      <c r="AL2985" s="81"/>
      <c r="AM2985" s="81"/>
    </row>
    <row r="2986" spans="1:39">
      <c r="A2986" s="76"/>
      <c r="C2986" s="77"/>
      <c r="M2986" s="80"/>
      <c r="T2986" s="4"/>
      <c r="V2986" s="4"/>
      <c r="W2986" s="4"/>
      <c r="X2986" s="4"/>
      <c r="AB2986" s="4"/>
      <c r="AL2986" s="81"/>
      <c r="AM2986" s="81"/>
    </row>
    <row r="2987" spans="1:39">
      <c r="A2987" s="76"/>
      <c r="C2987" s="77"/>
      <c r="M2987" s="80"/>
      <c r="T2987" s="4"/>
      <c r="V2987" s="4"/>
      <c r="W2987" s="4"/>
      <c r="X2987" s="4"/>
      <c r="AB2987" s="4"/>
      <c r="AL2987" s="81"/>
      <c r="AM2987" s="81"/>
    </row>
    <row r="2988" spans="1:39">
      <c r="A2988" s="76"/>
      <c r="C2988" s="77"/>
      <c r="M2988" s="80"/>
      <c r="T2988" s="4"/>
      <c r="V2988" s="4"/>
      <c r="W2988" s="4"/>
      <c r="X2988" s="4"/>
      <c r="AB2988" s="4"/>
      <c r="AL2988" s="81"/>
      <c r="AM2988" s="81"/>
    </row>
    <row r="2989" spans="1:39">
      <c r="A2989" s="76"/>
      <c r="C2989" s="77"/>
      <c r="M2989" s="80"/>
      <c r="T2989" s="4"/>
      <c r="V2989" s="4"/>
      <c r="W2989" s="4"/>
      <c r="X2989" s="4"/>
      <c r="AB2989" s="4"/>
      <c r="AL2989" s="81"/>
      <c r="AM2989" s="81"/>
    </row>
    <row r="2990" spans="1:39">
      <c r="A2990" s="76"/>
      <c r="C2990" s="77"/>
      <c r="M2990" s="80"/>
      <c r="T2990" s="4"/>
      <c r="V2990" s="4"/>
      <c r="W2990" s="4"/>
      <c r="X2990" s="4"/>
      <c r="AB2990" s="4"/>
      <c r="AL2990" s="81"/>
      <c r="AM2990" s="81"/>
    </row>
    <row r="2991" spans="1:39">
      <c r="A2991" s="76"/>
      <c r="C2991" s="77"/>
      <c r="M2991" s="80"/>
      <c r="T2991" s="4"/>
      <c r="V2991" s="4"/>
      <c r="W2991" s="4"/>
      <c r="X2991" s="4"/>
      <c r="AB2991" s="4"/>
      <c r="AL2991" s="81"/>
      <c r="AM2991" s="81"/>
    </row>
    <row r="2992" spans="1:39">
      <c r="A2992" s="76"/>
      <c r="C2992" s="77"/>
      <c r="M2992" s="80"/>
      <c r="T2992" s="4"/>
      <c r="V2992" s="4"/>
      <c r="W2992" s="4"/>
      <c r="X2992" s="4"/>
      <c r="AB2992" s="4"/>
      <c r="AL2992" s="81"/>
      <c r="AM2992" s="81"/>
    </row>
    <row r="2993" spans="1:39">
      <c r="A2993" s="76"/>
      <c r="C2993" s="77"/>
      <c r="M2993" s="80"/>
      <c r="T2993" s="4"/>
      <c r="V2993" s="4"/>
      <c r="W2993" s="4"/>
      <c r="X2993" s="4"/>
      <c r="AB2993" s="4"/>
      <c r="AL2993" s="81"/>
      <c r="AM2993" s="81"/>
    </row>
    <row r="2994" spans="1:39">
      <c r="A2994" s="76"/>
      <c r="C2994" s="77"/>
      <c r="M2994" s="80"/>
      <c r="T2994" s="4"/>
      <c r="V2994" s="4"/>
      <c r="W2994" s="4"/>
      <c r="X2994" s="4"/>
      <c r="AB2994" s="4"/>
      <c r="AL2994" s="81"/>
      <c r="AM2994" s="81"/>
    </row>
    <row r="2995" spans="1:39">
      <c r="A2995" s="76"/>
      <c r="C2995" s="77"/>
      <c r="M2995" s="80"/>
      <c r="T2995" s="4"/>
      <c r="V2995" s="4"/>
      <c r="W2995" s="4"/>
      <c r="X2995" s="4"/>
      <c r="AB2995" s="4"/>
      <c r="AL2995" s="81"/>
      <c r="AM2995" s="81"/>
    </row>
    <row r="2996" spans="1:39">
      <c r="A2996" s="76"/>
      <c r="C2996" s="77"/>
      <c r="M2996" s="80"/>
      <c r="T2996" s="4"/>
      <c r="V2996" s="4"/>
      <c r="W2996" s="4"/>
      <c r="X2996" s="4"/>
      <c r="AB2996" s="4"/>
      <c r="AL2996" s="81"/>
      <c r="AM2996" s="81"/>
    </row>
    <row r="2997" spans="1:39">
      <c r="A2997" s="76"/>
      <c r="C2997" s="77"/>
      <c r="M2997" s="80"/>
      <c r="T2997" s="4"/>
      <c r="V2997" s="4"/>
      <c r="W2997" s="4"/>
      <c r="X2997" s="4"/>
      <c r="AB2997" s="4"/>
      <c r="AL2997" s="81"/>
      <c r="AM2997" s="81"/>
    </row>
    <row r="2998" spans="1:39">
      <c r="A2998" s="76"/>
      <c r="C2998" s="77"/>
      <c r="M2998" s="80"/>
      <c r="T2998" s="4"/>
      <c r="V2998" s="4"/>
      <c r="W2998" s="4"/>
      <c r="X2998" s="4"/>
      <c r="AB2998" s="4"/>
      <c r="AL2998" s="81"/>
      <c r="AM2998" s="81"/>
    </row>
    <row r="2999" spans="1:39">
      <c r="A2999" s="76"/>
      <c r="C2999" s="77"/>
      <c r="M2999" s="80"/>
      <c r="T2999" s="4"/>
      <c r="V2999" s="4"/>
      <c r="W2999" s="4"/>
      <c r="X2999" s="4"/>
      <c r="AB2999" s="4"/>
      <c r="AL2999" s="81"/>
      <c r="AM2999" s="81"/>
    </row>
    <row r="3000" spans="1:39">
      <c r="A3000" s="76"/>
      <c r="C3000" s="77"/>
      <c r="M3000" s="80"/>
      <c r="T3000" s="4"/>
      <c r="V3000" s="4"/>
      <c r="W3000" s="4"/>
      <c r="X3000" s="4"/>
      <c r="AB3000" s="4"/>
      <c r="AL3000" s="81"/>
      <c r="AM3000" s="81"/>
    </row>
    <row r="3001" spans="1:39">
      <c r="A3001" s="76"/>
      <c r="C3001" s="77"/>
      <c r="M3001" s="80"/>
      <c r="T3001" s="4"/>
      <c r="V3001" s="4"/>
      <c r="W3001" s="4"/>
      <c r="X3001" s="4"/>
      <c r="AB3001" s="4"/>
      <c r="AL3001" s="81"/>
      <c r="AM3001" s="81"/>
    </row>
    <row r="3002" spans="1:39">
      <c r="A3002" s="76"/>
      <c r="C3002" s="77"/>
      <c r="M3002" s="80"/>
      <c r="T3002" s="4"/>
      <c r="V3002" s="4"/>
      <c r="W3002" s="4"/>
      <c r="X3002" s="4"/>
      <c r="AB3002" s="4"/>
      <c r="AL3002" s="81"/>
      <c r="AM3002" s="81"/>
    </row>
    <row r="3003" spans="1:39">
      <c r="A3003" s="76"/>
      <c r="C3003" s="77"/>
      <c r="M3003" s="80"/>
      <c r="T3003" s="4"/>
      <c r="V3003" s="4"/>
      <c r="W3003" s="4"/>
      <c r="X3003" s="4"/>
      <c r="AB3003" s="4"/>
      <c r="AL3003" s="81"/>
      <c r="AM3003" s="81"/>
    </row>
    <row r="3004" spans="1:39">
      <c r="A3004" s="76"/>
      <c r="C3004" s="77"/>
      <c r="M3004" s="80"/>
      <c r="T3004" s="4"/>
      <c r="V3004" s="4"/>
      <c r="W3004" s="4"/>
      <c r="X3004" s="4"/>
      <c r="AB3004" s="4"/>
      <c r="AL3004" s="81"/>
      <c r="AM3004" s="81"/>
    </row>
    <row r="3005" spans="1:39">
      <c r="A3005" s="76"/>
      <c r="C3005" s="77"/>
      <c r="M3005" s="80"/>
      <c r="T3005" s="4"/>
      <c r="V3005" s="4"/>
      <c r="W3005" s="4"/>
      <c r="X3005" s="4"/>
      <c r="AB3005" s="4"/>
      <c r="AL3005" s="81"/>
      <c r="AM3005" s="81"/>
    </row>
    <row r="3006" spans="1:39">
      <c r="A3006" s="76"/>
      <c r="C3006" s="77"/>
      <c r="M3006" s="80"/>
      <c r="T3006" s="4"/>
      <c r="V3006" s="4"/>
      <c r="W3006" s="4"/>
      <c r="X3006" s="4"/>
      <c r="AB3006" s="4"/>
      <c r="AL3006" s="81"/>
      <c r="AM3006" s="81"/>
    </row>
    <row r="3007" spans="1:39">
      <c r="A3007" s="76"/>
      <c r="C3007" s="77"/>
      <c r="M3007" s="80"/>
      <c r="T3007" s="4"/>
      <c r="V3007" s="4"/>
      <c r="W3007" s="4"/>
      <c r="X3007" s="4"/>
      <c r="AB3007" s="4"/>
      <c r="AL3007" s="81"/>
      <c r="AM3007" s="81"/>
    </row>
    <row r="3008" spans="1:39">
      <c r="A3008" s="76"/>
      <c r="C3008" s="77"/>
      <c r="M3008" s="80"/>
      <c r="T3008" s="4"/>
      <c r="V3008" s="4"/>
      <c r="W3008" s="4"/>
      <c r="X3008" s="4"/>
      <c r="AB3008" s="4"/>
      <c r="AL3008" s="81"/>
      <c r="AM3008" s="81"/>
    </row>
    <row r="3009" spans="1:39">
      <c r="A3009" s="76"/>
      <c r="C3009" s="77"/>
      <c r="M3009" s="80"/>
      <c r="T3009" s="4"/>
      <c r="V3009" s="4"/>
      <c r="W3009" s="4"/>
      <c r="X3009" s="4"/>
      <c r="AB3009" s="4"/>
      <c r="AL3009" s="81"/>
      <c r="AM3009" s="81"/>
    </row>
    <row r="3010" spans="1:39">
      <c r="A3010" s="76"/>
      <c r="C3010" s="77"/>
      <c r="M3010" s="80"/>
      <c r="T3010" s="4"/>
      <c r="V3010" s="4"/>
      <c r="W3010" s="4"/>
      <c r="X3010" s="4"/>
      <c r="AB3010" s="4"/>
      <c r="AL3010" s="81"/>
      <c r="AM3010" s="81"/>
    </row>
    <row r="3011" spans="1:39">
      <c r="A3011" s="76"/>
      <c r="C3011" s="77"/>
      <c r="M3011" s="80"/>
      <c r="T3011" s="4"/>
      <c r="V3011" s="4"/>
      <c r="W3011" s="4"/>
      <c r="X3011" s="4"/>
      <c r="AB3011" s="4"/>
      <c r="AL3011" s="81"/>
      <c r="AM3011" s="81"/>
    </row>
    <row r="3012" spans="1:39">
      <c r="A3012" s="76"/>
      <c r="C3012" s="77"/>
      <c r="M3012" s="80"/>
      <c r="T3012" s="4"/>
      <c r="V3012" s="4"/>
      <c r="W3012" s="4"/>
      <c r="X3012" s="4"/>
      <c r="AB3012" s="4"/>
      <c r="AL3012" s="81"/>
      <c r="AM3012" s="81"/>
    </row>
    <row r="3013" spans="1:39">
      <c r="A3013" s="76"/>
      <c r="C3013" s="77"/>
      <c r="M3013" s="80"/>
      <c r="T3013" s="4"/>
      <c r="V3013" s="4"/>
      <c r="W3013" s="4"/>
      <c r="X3013" s="4"/>
      <c r="AB3013" s="4"/>
      <c r="AL3013" s="81"/>
      <c r="AM3013" s="81"/>
    </row>
    <row r="3014" spans="1:39">
      <c r="A3014" s="76"/>
      <c r="C3014" s="77"/>
      <c r="M3014" s="80"/>
      <c r="T3014" s="4"/>
      <c r="V3014" s="4"/>
      <c r="W3014" s="4"/>
      <c r="X3014" s="4"/>
      <c r="AB3014" s="4"/>
      <c r="AL3014" s="81"/>
      <c r="AM3014" s="81"/>
    </row>
    <row r="3015" spans="1:39">
      <c r="A3015" s="76"/>
      <c r="C3015" s="77"/>
      <c r="M3015" s="80"/>
      <c r="T3015" s="4"/>
      <c r="V3015" s="4"/>
      <c r="W3015" s="4"/>
      <c r="X3015" s="4"/>
      <c r="AB3015" s="4"/>
      <c r="AL3015" s="81"/>
      <c r="AM3015" s="81"/>
    </row>
    <row r="3016" spans="1:39">
      <c r="A3016" s="76"/>
      <c r="C3016" s="77"/>
      <c r="M3016" s="80"/>
      <c r="T3016" s="4"/>
      <c r="V3016" s="4"/>
      <c r="W3016" s="4"/>
      <c r="X3016" s="4"/>
      <c r="AB3016" s="4"/>
      <c r="AL3016" s="81"/>
      <c r="AM3016" s="81"/>
    </row>
    <row r="3017" spans="1:39">
      <c r="A3017" s="76"/>
      <c r="C3017" s="77"/>
      <c r="M3017" s="80"/>
      <c r="T3017" s="4"/>
      <c r="V3017" s="4"/>
      <c r="W3017" s="4"/>
      <c r="X3017" s="4"/>
      <c r="AB3017" s="4"/>
      <c r="AL3017" s="81"/>
      <c r="AM3017" s="81"/>
    </row>
    <row r="3018" spans="1:39">
      <c r="A3018" s="76"/>
      <c r="C3018" s="77"/>
      <c r="M3018" s="80"/>
      <c r="T3018" s="4"/>
      <c r="V3018" s="4"/>
      <c r="W3018" s="4"/>
      <c r="X3018" s="4"/>
      <c r="AB3018" s="4"/>
      <c r="AL3018" s="81"/>
      <c r="AM3018" s="81"/>
    </row>
    <row r="3019" spans="1:39">
      <c r="A3019" s="76"/>
      <c r="C3019" s="77"/>
      <c r="M3019" s="80"/>
      <c r="T3019" s="4"/>
      <c r="V3019" s="4"/>
      <c r="W3019" s="4"/>
      <c r="X3019" s="4"/>
      <c r="AB3019" s="4"/>
      <c r="AL3019" s="81"/>
      <c r="AM3019" s="81"/>
    </row>
    <row r="3020" spans="1:39">
      <c r="A3020" s="76"/>
      <c r="C3020" s="77"/>
      <c r="M3020" s="80"/>
      <c r="T3020" s="4"/>
      <c r="V3020" s="4"/>
      <c r="W3020" s="4"/>
      <c r="X3020" s="4"/>
      <c r="AB3020" s="4"/>
      <c r="AL3020" s="81"/>
      <c r="AM3020" s="81"/>
    </row>
    <row r="3021" spans="1:39">
      <c r="A3021" s="76"/>
      <c r="C3021" s="77"/>
      <c r="M3021" s="80"/>
      <c r="T3021" s="4"/>
      <c r="V3021" s="4"/>
      <c r="W3021" s="4"/>
      <c r="X3021" s="4"/>
      <c r="AB3021" s="4"/>
      <c r="AL3021" s="81"/>
      <c r="AM3021" s="81"/>
    </row>
    <row r="3022" spans="1:39">
      <c r="A3022" s="76"/>
      <c r="C3022" s="77"/>
      <c r="M3022" s="80"/>
      <c r="T3022" s="4"/>
      <c r="V3022" s="4"/>
      <c r="W3022" s="4"/>
      <c r="X3022" s="4"/>
      <c r="AB3022" s="4"/>
      <c r="AL3022" s="81"/>
      <c r="AM3022" s="81"/>
    </row>
    <row r="3023" spans="1:39">
      <c r="A3023" s="76"/>
      <c r="C3023" s="77"/>
      <c r="M3023" s="80"/>
      <c r="T3023" s="4"/>
      <c r="V3023" s="4"/>
      <c r="W3023" s="4"/>
      <c r="X3023" s="4"/>
      <c r="AB3023" s="4"/>
      <c r="AL3023" s="81"/>
      <c r="AM3023" s="81"/>
    </row>
    <row r="3024" spans="1:39">
      <c r="A3024" s="76"/>
      <c r="C3024" s="77"/>
      <c r="M3024" s="80"/>
      <c r="T3024" s="4"/>
      <c r="V3024" s="4"/>
      <c r="W3024" s="4"/>
      <c r="X3024" s="4"/>
      <c r="AB3024" s="4"/>
      <c r="AL3024" s="81"/>
      <c r="AM3024" s="81"/>
    </row>
    <row r="3025" spans="1:39">
      <c r="A3025" s="76"/>
      <c r="C3025" s="77"/>
      <c r="M3025" s="80"/>
      <c r="T3025" s="4"/>
      <c r="V3025" s="4"/>
      <c r="W3025" s="4"/>
      <c r="X3025" s="4"/>
      <c r="AB3025" s="4"/>
      <c r="AL3025" s="81"/>
      <c r="AM3025" s="81"/>
    </row>
    <row r="3026" spans="1:39">
      <c r="A3026" s="76"/>
      <c r="C3026" s="77"/>
      <c r="M3026" s="80"/>
      <c r="T3026" s="4"/>
      <c r="V3026" s="4"/>
      <c r="W3026" s="4"/>
      <c r="X3026" s="4"/>
      <c r="AB3026" s="4"/>
      <c r="AL3026" s="81"/>
      <c r="AM3026" s="81"/>
    </row>
    <row r="3027" spans="1:39">
      <c r="A3027" s="76"/>
      <c r="C3027" s="77"/>
      <c r="M3027" s="80"/>
      <c r="T3027" s="4"/>
      <c r="V3027" s="4"/>
      <c r="W3027" s="4"/>
      <c r="X3027" s="4"/>
      <c r="AB3027" s="4"/>
      <c r="AL3027" s="81"/>
      <c r="AM3027" s="81"/>
    </row>
    <row r="3028" spans="1:39">
      <c r="A3028" s="76"/>
      <c r="C3028" s="77"/>
      <c r="M3028" s="80"/>
      <c r="T3028" s="4"/>
      <c r="V3028" s="4"/>
      <c r="W3028" s="4"/>
      <c r="X3028" s="4"/>
      <c r="AB3028" s="4"/>
      <c r="AL3028" s="81"/>
      <c r="AM3028" s="81"/>
    </row>
    <row r="3029" spans="1:39">
      <c r="A3029" s="76"/>
      <c r="C3029" s="77"/>
      <c r="M3029" s="80"/>
      <c r="T3029" s="4"/>
      <c r="V3029" s="4"/>
      <c r="W3029" s="4"/>
      <c r="X3029" s="4"/>
      <c r="AB3029" s="4"/>
      <c r="AL3029" s="81"/>
      <c r="AM3029" s="81"/>
    </row>
    <row r="3030" spans="1:39">
      <c r="A3030" s="76"/>
      <c r="C3030" s="77"/>
      <c r="M3030" s="80"/>
      <c r="T3030" s="4"/>
      <c r="V3030" s="4"/>
      <c r="W3030" s="4"/>
      <c r="X3030" s="4"/>
      <c r="AB3030" s="4"/>
      <c r="AL3030" s="81"/>
      <c r="AM3030" s="81"/>
    </row>
    <row r="3031" spans="1:39">
      <c r="A3031" s="76"/>
      <c r="C3031" s="77"/>
      <c r="M3031" s="80"/>
      <c r="T3031" s="4"/>
      <c r="V3031" s="4"/>
      <c r="W3031" s="4"/>
      <c r="X3031" s="4"/>
      <c r="AB3031" s="4"/>
      <c r="AL3031" s="81"/>
      <c r="AM3031" s="81"/>
    </row>
    <row r="3032" spans="1:39">
      <c r="A3032" s="76"/>
      <c r="C3032" s="77"/>
      <c r="M3032" s="80"/>
      <c r="T3032" s="4"/>
      <c r="V3032" s="4"/>
      <c r="W3032" s="4"/>
      <c r="X3032" s="4"/>
      <c r="AB3032" s="4"/>
      <c r="AL3032" s="81"/>
      <c r="AM3032" s="81"/>
    </row>
    <row r="3033" spans="1:39">
      <c r="A3033" s="76"/>
      <c r="C3033" s="77"/>
      <c r="M3033" s="80"/>
      <c r="T3033" s="4"/>
      <c r="V3033" s="4"/>
      <c r="W3033" s="4"/>
      <c r="X3033" s="4"/>
      <c r="AB3033" s="4"/>
      <c r="AL3033" s="81"/>
      <c r="AM3033" s="81"/>
    </row>
    <row r="3034" spans="1:39">
      <c r="A3034" s="76"/>
      <c r="C3034" s="77"/>
      <c r="M3034" s="80"/>
      <c r="T3034" s="4"/>
      <c r="V3034" s="4"/>
      <c r="W3034" s="4"/>
      <c r="X3034" s="4"/>
      <c r="AB3034" s="4"/>
      <c r="AL3034" s="81"/>
      <c r="AM3034" s="81"/>
    </row>
    <row r="3035" spans="1:39">
      <c r="A3035" s="76"/>
      <c r="C3035" s="77"/>
      <c r="M3035" s="80"/>
      <c r="T3035" s="4"/>
      <c r="V3035" s="4"/>
      <c r="W3035" s="4"/>
      <c r="X3035" s="4"/>
      <c r="AB3035" s="4"/>
      <c r="AL3035" s="81"/>
      <c r="AM3035" s="81"/>
    </row>
    <row r="3036" spans="1:39">
      <c r="A3036" s="76"/>
      <c r="C3036" s="77"/>
      <c r="M3036" s="80"/>
      <c r="T3036" s="4"/>
      <c r="V3036" s="4"/>
      <c r="W3036" s="4"/>
      <c r="X3036" s="4"/>
      <c r="AB3036" s="4"/>
      <c r="AL3036" s="81"/>
      <c r="AM3036" s="81"/>
    </row>
    <row r="3037" spans="1:39">
      <c r="A3037" s="76"/>
      <c r="C3037" s="77"/>
      <c r="M3037" s="80"/>
      <c r="T3037" s="4"/>
      <c r="V3037" s="4"/>
      <c r="W3037" s="4"/>
      <c r="X3037" s="4"/>
      <c r="AB3037" s="4"/>
      <c r="AL3037" s="81"/>
      <c r="AM3037" s="81"/>
    </row>
    <row r="3038" spans="1:39">
      <c r="A3038" s="76"/>
      <c r="C3038" s="77"/>
      <c r="M3038" s="80"/>
      <c r="T3038" s="4"/>
      <c r="V3038" s="4"/>
      <c r="W3038" s="4"/>
      <c r="X3038" s="4"/>
      <c r="AB3038" s="4"/>
      <c r="AL3038" s="81"/>
      <c r="AM3038" s="81"/>
    </row>
    <row r="3039" spans="1:39">
      <c r="A3039" s="76"/>
      <c r="C3039" s="77"/>
      <c r="M3039" s="80"/>
      <c r="T3039" s="4"/>
      <c r="V3039" s="4"/>
      <c r="W3039" s="4"/>
      <c r="X3039" s="4"/>
      <c r="AB3039" s="4"/>
      <c r="AL3039" s="81"/>
      <c r="AM3039" s="81"/>
    </row>
    <row r="3040" spans="1:39">
      <c r="A3040" s="76"/>
      <c r="C3040" s="77"/>
      <c r="M3040" s="80"/>
      <c r="T3040" s="4"/>
      <c r="V3040" s="4"/>
      <c r="W3040" s="4"/>
      <c r="X3040" s="4"/>
      <c r="AB3040" s="4"/>
      <c r="AL3040" s="81"/>
      <c r="AM3040" s="81"/>
    </row>
    <row r="3041" spans="1:39">
      <c r="A3041" s="76"/>
      <c r="C3041" s="77"/>
      <c r="M3041" s="80"/>
      <c r="T3041" s="4"/>
      <c r="V3041" s="4"/>
      <c r="W3041" s="4"/>
      <c r="X3041" s="4"/>
      <c r="AB3041" s="4"/>
      <c r="AL3041" s="81"/>
      <c r="AM3041" s="81"/>
    </row>
    <row r="3042" spans="1:39">
      <c r="A3042" s="76"/>
      <c r="C3042" s="77"/>
      <c r="M3042" s="80"/>
      <c r="T3042" s="4"/>
      <c r="V3042" s="4"/>
      <c r="W3042" s="4"/>
      <c r="X3042" s="4"/>
      <c r="AB3042" s="4"/>
      <c r="AL3042" s="81"/>
      <c r="AM3042" s="81"/>
    </row>
    <row r="3043" spans="1:39">
      <c r="A3043" s="76"/>
      <c r="C3043" s="77"/>
      <c r="M3043" s="80"/>
      <c r="T3043" s="4"/>
      <c r="V3043" s="4"/>
      <c r="W3043" s="4"/>
      <c r="X3043" s="4"/>
      <c r="AB3043" s="4"/>
      <c r="AL3043" s="81"/>
      <c r="AM3043" s="81"/>
    </row>
    <row r="3044" spans="1:39">
      <c r="A3044" s="76"/>
      <c r="C3044" s="77"/>
      <c r="M3044" s="80"/>
      <c r="T3044" s="4"/>
      <c r="V3044" s="4"/>
      <c r="W3044" s="4"/>
      <c r="X3044" s="4"/>
      <c r="AB3044" s="4"/>
      <c r="AL3044" s="81"/>
      <c r="AM3044" s="81"/>
    </row>
    <row r="3045" spans="1:39">
      <c r="A3045" s="76"/>
      <c r="C3045" s="77"/>
      <c r="M3045" s="80"/>
      <c r="T3045" s="4"/>
      <c r="V3045" s="4"/>
      <c r="W3045" s="4"/>
      <c r="X3045" s="4"/>
      <c r="AB3045" s="4"/>
      <c r="AL3045" s="81"/>
      <c r="AM3045" s="81"/>
    </row>
    <row r="3046" spans="1:39">
      <c r="A3046" s="76"/>
      <c r="C3046" s="77"/>
      <c r="M3046" s="80"/>
      <c r="T3046" s="4"/>
      <c r="V3046" s="4"/>
      <c r="W3046" s="4"/>
      <c r="X3046" s="4"/>
      <c r="AB3046" s="4"/>
      <c r="AL3046" s="81"/>
      <c r="AM3046" s="81"/>
    </row>
    <row r="3047" spans="1:39">
      <c r="A3047" s="76"/>
      <c r="C3047" s="77"/>
      <c r="M3047" s="80"/>
      <c r="T3047" s="4"/>
      <c r="V3047" s="4"/>
      <c r="W3047" s="4"/>
      <c r="X3047" s="4"/>
      <c r="AB3047" s="4"/>
      <c r="AL3047" s="81"/>
      <c r="AM3047" s="81"/>
    </row>
    <row r="3048" spans="1:39">
      <c r="A3048" s="76"/>
      <c r="C3048" s="77"/>
      <c r="M3048" s="80"/>
      <c r="T3048" s="4"/>
      <c r="V3048" s="4"/>
      <c r="W3048" s="4"/>
      <c r="X3048" s="4"/>
      <c r="AB3048" s="4"/>
      <c r="AL3048" s="81"/>
      <c r="AM3048" s="81"/>
    </row>
    <row r="3049" spans="1:39">
      <c r="A3049" s="76"/>
      <c r="C3049" s="77"/>
      <c r="M3049" s="80"/>
      <c r="T3049" s="4"/>
      <c r="V3049" s="4"/>
      <c r="W3049" s="4"/>
      <c r="X3049" s="4"/>
      <c r="AB3049" s="4"/>
      <c r="AL3049" s="81"/>
      <c r="AM3049" s="81"/>
    </row>
    <row r="3050" spans="1:39">
      <c r="A3050" s="76"/>
      <c r="C3050" s="77"/>
      <c r="M3050" s="80"/>
      <c r="T3050" s="4"/>
      <c r="V3050" s="4"/>
      <c r="W3050" s="4"/>
      <c r="X3050" s="4"/>
      <c r="AB3050" s="4"/>
      <c r="AL3050" s="81"/>
      <c r="AM3050" s="81"/>
    </row>
    <row r="3051" spans="1:39">
      <c r="A3051" s="76"/>
      <c r="C3051" s="77"/>
      <c r="M3051" s="80"/>
      <c r="T3051" s="4"/>
      <c r="V3051" s="4"/>
      <c r="W3051" s="4"/>
      <c r="X3051" s="4"/>
      <c r="AB3051" s="4"/>
      <c r="AL3051" s="81"/>
      <c r="AM3051" s="81"/>
    </row>
    <row r="3052" spans="1:39">
      <c r="A3052" s="76"/>
      <c r="C3052" s="77"/>
      <c r="M3052" s="80"/>
      <c r="T3052" s="4"/>
      <c r="V3052" s="4"/>
      <c r="W3052" s="4"/>
      <c r="X3052" s="4"/>
      <c r="AB3052" s="4"/>
      <c r="AL3052" s="81"/>
      <c r="AM3052" s="81"/>
    </row>
    <row r="3053" spans="1:39">
      <c r="A3053" s="76"/>
      <c r="C3053" s="77"/>
      <c r="M3053" s="80"/>
      <c r="T3053" s="4"/>
      <c r="V3053" s="4"/>
      <c r="W3053" s="4"/>
      <c r="X3053" s="4"/>
      <c r="AB3053" s="4"/>
      <c r="AL3053" s="81"/>
      <c r="AM3053" s="81"/>
    </row>
    <row r="3054" spans="1:39">
      <c r="A3054" s="76"/>
      <c r="C3054" s="77"/>
      <c r="M3054" s="80"/>
      <c r="T3054" s="4"/>
      <c r="V3054" s="4"/>
      <c r="W3054" s="4"/>
      <c r="X3054" s="4"/>
      <c r="AB3054" s="4"/>
      <c r="AL3054" s="81"/>
      <c r="AM3054" s="81"/>
    </row>
    <row r="3055" spans="1:39">
      <c r="A3055" s="76"/>
      <c r="C3055" s="77"/>
      <c r="M3055" s="80"/>
      <c r="T3055" s="4"/>
      <c r="V3055" s="4"/>
      <c r="W3055" s="4"/>
      <c r="X3055" s="4"/>
      <c r="AB3055" s="4"/>
      <c r="AL3055" s="81"/>
      <c r="AM3055" s="81"/>
    </row>
    <row r="3056" spans="1:39">
      <c r="A3056" s="76"/>
      <c r="C3056" s="77"/>
      <c r="M3056" s="80"/>
      <c r="T3056" s="4"/>
      <c r="V3056" s="4"/>
      <c r="W3056" s="4"/>
      <c r="X3056" s="4"/>
      <c r="AB3056" s="4"/>
      <c r="AL3056" s="81"/>
      <c r="AM3056" s="81"/>
    </row>
    <row r="3057" spans="1:39">
      <c r="A3057" s="76"/>
      <c r="C3057" s="77"/>
      <c r="M3057" s="80"/>
      <c r="T3057" s="4"/>
      <c r="V3057" s="4"/>
      <c r="W3057" s="4"/>
      <c r="X3057" s="4"/>
      <c r="AB3057" s="4"/>
      <c r="AL3057" s="81"/>
      <c r="AM3057" s="81"/>
    </row>
    <row r="3058" spans="1:39">
      <c r="A3058" s="76"/>
      <c r="C3058" s="77"/>
      <c r="M3058" s="80"/>
      <c r="T3058" s="4"/>
      <c r="V3058" s="4"/>
      <c r="W3058" s="4"/>
      <c r="X3058" s="4"/>
      <c r="AB3058" s="4"/>
      <c r="AL3058" s="81"/>
      <c r="AM3058" s="81"/>
    </row>
    <row r="3059" spans="1:39">
      <c r="A3059" s="76"/>
      <c r="C3059" s="77"/>
      <c r="M3059" s="80"/>
      <c r="T3059" s="4"/>
      <c r="V3059" s="4"/>
      <c r="W3059" s="4"/>
      <c r="X3059" s="4"/>
      <c r="AB3059" s="4"/>
      <c r="AL3059" s="81"/>
      <c r="AM3059" s="81"/>
    </row>
    <row r="3060" spans="1:39">
      <c r="A3060" s="76"/>
      <c r="C3060" s="77"/>
      <c r="M3060" s="80"/>
      <c r="T3060" s="4"/>
      <c r="V3060" s="4"/>
      <c r="W3060" s="4"/>
      <c r="X3060" s="4"/>
      <c r="AB3060" s="4"/>
      <c r="AL3060" s="81"/>
      <c r="AM3060" s="81"/>
    </row>
    <row r="3061" spans="1:39">
      <c r="A3061" s="76"/>
      <c r="C3061" s="77"/>
      <c r="M3061" s="80"/>
      <c r="T3061" s="4"/>
      <c r="V3061" s="4"/>
      <c r="W3061" s="4"/>
      <c r="X3061" s="4"/>
      <c r="AB3061" s="4"/>
      <c r="AL3061" s="81"/>
      <c r="AM3061" s="81"/>
    </row>
    <row r="3062" spans="1:39">
      <c r="A3062" s="76"/>
      <c r="C3062" s="77"/>
      <c r="M3062" s="80"/>
      <c r="T3062" s="4"/>
      <c r="V3062" s="4"/>
      <c r="W3062" s="4"/>
      <c r="X3062" s="4"/>
      <c r="AB3062" s="4"/>
      <c r="AL3062" s="81"/>
      <c r="AM3062" s="81"/>
    </row>
    <row r="3063" spans="1:39">
      <c r="A3063" s="76"/>
      <c r="C3063" s="77"/>
      <c r="M3063" s="80"/>
      <c r="T3063" s="4"/>
      <c r="V3063" s="4"/>
      <c r="W3063" s="4"/>
      <c r="X3063" s="4"/>
      <c r="AB3063" s="4"/>
      <c r="AL3063" s="81"/>
      <c r="AM3063" s="81"/>
    </row>
    <row r="3064" spans="1:39">
      <c r="A3064" s="76"/>
      <c r="C3064" s="77"/>
      <c r="M3064" s="80"/>
      <c r="T3064" s="4"/>
      <c r="V3064" s="4"/>
      <c r="W3064" s="4"/>
      <c r="X3064" s="4"/>
      <c r="AB3064" s="4"/>
      <c r="AL3064" s="81"/>
      <c r="AM3064" s="81"/>
    </row>
    <row r="3065" spans="1:39">
      <c r="A3065" s="76"/>
      <c r="C3065" s="77"/>
      <c r="M3065" s="80"/>
      <c r="T3065" s="4"/>
      <c r="V3065" s="4"/>
      <c r="W3065" s="4"/>
      <c r="X3065" s="4"/>
      <c r="AB3065" s="4"/>
      <c r="AL3065" s="81"/>
      <c r="AM3065" s="81"/>
    </row>
    <row r="3066" spans="1:39">
      <c r="A3066" s="76"/>
      <c r="C3066" s="77"/>
      <c r="M3066" s="80"/>
      <c r="T3066" s="4"/>
      <c r="V3066" s="4"/>
      <c r="W3066" s="4"/>
      <c r="X3066" s="4"/>
      <c r="AB3066" s="4"/>
      <c r="AL3066" s="81"/>
      <c r="AM3066" s="81"/>
    </row>
    <row r="3067" spans="1:39">
      <c r="A3067" s="76"/>
      <c r="C3067" s="77"/>
      <c r="M3067" s="80"/>
      <c r="T3067" s="4"/>
      <c r="V3067" s="4"/>
      <c r="W3067" s="4"/>
      <c r="X3067" s="4"/>
      <c r="AB3067" s="4"/>
      <c r="AL3067" s="81"/>
      <c r="AM3067" s="81"/>
    </row>
    <row r="3068" spans="1:39">
      <c r="A3068" s="76"/>
      <c r="C3068" s="77"/>
      <c r="M3068" s="80"/>
      <c r="T3068" s="4"/>
      <c r="V3068" s="4"/>
      <c r="W3068" s="4"/>
      <c r="X3068" s="4"/>
      <c r="AB3068" s="4"/>
      <c r="AL3068" s="81"/>
      <c r="AM3068" s="81"/>
    </row>
    <row r="3069" spans="1:39">
      <c r="A3069" s="76"/>
      <c r="C3069" s="77"/>
      <c r="M3069" s="80"/>
      <c r="T3069" s="4"/>
      <c r="V3069" s="4"/>
      <c r="W3069" s="4"/>
      <c r="X3069" s="4"/>
      <c r="AB3069" s="4"/>
      <c r="AL3069" s="81"/>
      <c r="AM3069" s="81"/>
    </row>
    <row r="3070" spans="1:39">
      <c r="A3070" s="76"/>
      <c r="C3070" s="77"/>
      <c r="M3070" s="80"/>
      <c r="T3070" s="4"/>
      <c r="V3070" s="4"/>
      <c r="W3070" s="4"/>
      <c r="X3070" s="4"/>
      <c r="AB3070" s="4"/>
      <c r="AL3070" s="81"/>
      <c r="AM3070" s="81"/>
    </row>
    <row r="3071" spans="1:39">
      <c r="A3071" s="76"/>
      <c r="C3071" s="77"/>
      <c r="M3071" s="80"/>
      <c r="T3071" s="4"/>
      <c r="V3071" s="4"/>
      <c r="W3071" s="4"/>
      <c r="X3071" s="4"/>
      <c r="AB3071" s="4"/>
      <c r="AL3071" s="81"/>
      <c r="AM3071" s="81"/>
    </row>
    <row r="3072" spans="1:39">
      <c r="A3072" s="76"/>
      <c r="C3072" s="77"/>
      <c r="M3072" s="80"/>
      <c r="T3072" s="4"/>
      <c r="V3072" s="4"/>
      <c r="W3072" s="4"/>
      <c r="X3072" s="4"/>
      <c r="AB3072" s="4"/>
      <c r="AL3072" s="81"/>
      <c r="AM3072" s="81"/>
    </row>
    <row r="3073" spans="1:39">
      <c r="A3073" s="76"/>
      <c r="C3073" s="77"/>
      <c r="M3073" s="80"/>
      <c r="T3073" s="4"/>
      <c r="V3073" s="4"/>
      <c r="W3073" s="4"/>
      <c r="X3073" s="4"/>
      <c r="AB3073" s="4"/>
      <c r="AL3073" s="81"/>
      <c r="AM3073" s="81"/>
    </row>
    <row r="3074" spans="1:39">
      <c r="A3074" s="76"/>
      <c r="C3074" s="77"/>
      <c r="M3074" s="80"/>
      <c r="T3074" s="4"/>
      <c r="V3074" s="4"/>
      <c r="W3074" s="4"/>
      <c r="X3074" s="4"/>
      <c r="AB3074" s="4"/>
      <c r="AL3074" s="81"/>
      <c r="AM3074" s="81"/>
    </row>
    <row r="3075" spans="1:39">
      <c r="A3075" s="76"/>
      <c r="C3075" s="77"/>
      <c r="M3075" s="80"/>
      <c r="T3075" s="4"/>
      <c r="V3075" s="4"/>
      <c r="W3075" s="4"/>
      <c r="X3075" s="4"/>
      <c r="AB3075" s="4"/>
      <c r="AL3075" s="81"/>
      <c r="AM3075" s="81"/>
    </row>
    <row r="3076" spans="1:39">
      <c r="A3076" s="76"/>
      <c r="C3076" s="77"/>
      <c r="M3076" s="80"/>
      <c r="T3076" s="4"/>
      <c r="V3076" s="4"/>
      <c r="W3076" s="4"/>
      <c r="X3076" s="4"/>
      <c r="AB3076" s="4"/>
      <c r="AL3076" s="81"/>
      <c r="AM3076" s="81"/>
    </row>
    <row r="3077" spans="1:39">
      <c r="A3077" s="76"/>
      <c r="C3077" s="77"/>
      <c r="M3077" s="80"/>
      <c r="T3077" s="4"/>
      <c r="V3077" s="4"/>
      <c r="W3077" s="4"/>
      <c r="X3077" s="4"/>
      <c r="AB3077" s="4"/>
      <c r="AL3077" s="81"/>
      <c r="AM3077" s="81"/>
    </row>
    <row r="3078" spans="1:39">
      <c r="A3078" s="76"/>
      <c r="C3078" s="77"/>
      <c r="M3078" s="80"/>
      <c r="T3078" s="4"/>
      <c r="V3078" s="4"/>
      <c r="W3078" s="4"/>
      <c r="X3078" s="4"/>
      <c r="AB3078" s="4"/>
      <c r="AL3078" s="81"/>
      <c r="AM3078" s="81"/>
    </row>
    <row r="3079" spans="1:39">
      <c r="A3079" s="76"/>
      <c r="C3079" s="77"/>
      <c r="M3079" s="80"/>
      <c r="T3079" s="4"/>
      <c r="V3079" s="4"/>
      <c r="W3079" s="4"/>
      <c r="X3079" s="4"/>
      <c r="AB3079" s="4"/>
      <c r="AL3079" s="81"/>
      <c r="AM3079" s="81"/>
    </row>
    <row r="3080" spans="1:39">
      <c r="A3080" s="76"/>
      <c r="C3080" s="77"/>
      <c r="M3080" s="80"/>
      <c r="T3080" s="4"/>
      <c r="V3080" s="4"/>
      <c r="W3080" s="4"/>
      <c r="X3080" s="4"/>
      <c r="AB3080" s="4"/>
      <c r="AL3080" s="81"/>
      <c r="AM3080" s="81"/>
    </row>
    <row r="3081" spans="1:39">
      <c r="A3081" s="76"/>
      <c r="C3081" s="77"/>
      <c r="M3081" s="80"/>
      <c r="T3081" s="4"/>
      <c r="V3081" s="4"/>
      <c r="W3081" s="4"/>
      <c r="X3081" s="4"/>
      <c r="AB3081" s="4"/>
      <c r="AL3081" s="81"/>
      <c r="AM3081" s="81"/>
    </row>
    <row r="3082" spans="1:39">
      <c r="A3082" s="76"/>
      <c r="C3082" s="77"/>
      <c r="M3082" s="80"/>
      <c r="T3082" s="4"/>
      <c r="V3082" s="4"/>
      <c r="W3082" s="4"/>
      <c r="X3082" s="4"/>
      <c r="AB3082" s="4"/>
      <c r="AL3082" s="81"/>
      <c r="AM3082" s="81"/>
    </row>
    <row r="3083" spans="1:39">
      <c r="A3083" s="76"/>
      <c r="C3083" s="77"/>
      <c r="M3083" s="80"/>
      <c r="T3083" s="4"/>
      <c r="V3083" s="4"/>
      <c r="W3083" s="4"/>
      <c r="X3083" s="4"/>
      <c r="AB3083" s="4"/>
      <c r="AL3083" s="81"/>
      <c r="AM3083" s="81"/>
    </row>
    <row r="3084" spans="1:39">
      <c r="A3084" s="76"/>
      <c r="C3084" s="77"/>
      <c r="M3084" s="80"/>
      <c r="T3084" s="4"/>
      <c r="V3084" s="4"/>
      <c r="W3084" s="4"/>
      <c r="X3084" s="4"/>
      <c r="AB3084" s="4"/>
      <c r="AL3084" s="81"/>
      <c r="AM3084" s="81"/>
    </row>
    <row r="3085" spans="1:39">
      <c r="A3085" s="76"/>
      <c r="C3085" s="77"/>
      <c r="M3085" s="80"/>
      <c r="T3085" s="4"/>
      <c r="V3085" s="4"/>
      <c r="W3085" s="4"/>
      <c r="X3085" s="4"/>
      <c r="AB3085" s="4"/>
      <c r="AL3085" s="81"/>
      <c r="AM3085" s="81"/>
    </row>
    <row r="3086" spans="1:39">
      <c r="A3086" s="76"/>
      <c r="C3086" s="77"/>
      <c r="M3086" s="80"/>
      <c r="T3086" s="4"/>
      <c r="V3086" s="4"/>
      <c r="W3086" s="4"/>
      <c r="X3086" s="4"/>
      <c r="AB3086" s="4"/>
      <c r="AL3086" s="81"/>
      <c r="AM3086" s="81"/>
    </row>
    <row r="3087" spans="1:39">
      <c r="A3087" s="76"/>
      <c r="C3087" s="77"/>
      <c r="M3087" s="80"/>
      <c r="T3087" s="4"/>
      <c r="V3087" s="4"/>
      <c r="W3087" s="4"/>
      <c r="X3087" s="4"/>
      <c r="AB3087" s="4"/>
      <c r="AL3087" s="81"/>
      <c r="AM3087" s="81"/>
    </row>
    <row r="3088" spans="1:39">
      <c r="A3088" s="76"/>
      <c r="C3088" s="77"/>
      <c r="M3088" s="80"/>
      <c r="T3088" s="4"/>
      <c r="V3088" s="4"/>
      <c r="W3088" s="4"/>
      <c r="X3088" s="4"/>
      <c r="AB3088" s="4"/>
      <c r="AL3088" s="81"/>
      <c r="AM3088" s="81"/>
    </row>
    <row r="3089" spans="1:39">
      <c r="A3089" s="76"/>
      <c r="C3089" s="77"/>
      <c r="M3089" s="80"/>
      <c r="T3089" s="4"/>
      <c r="V3089" s="4"/>
      <c r="W3089" s="4"/>
      <c r="X3089" s="4"/>
      <c r="AB3089" s="4"/>
      <c r="AL3089" s="81"/>
      <c r="AM3089" s="81"/>
    </row>
    <row r="3090" spans="1:39">
      <c r="A3090" s="76"/>
      <c r="C3090" s="77"/>
      <c r="M3090" s="80"/>
      <c r="T3090" s="4"/>
      <c r="V3090" s="4"/>
      <c r="W3090" s="4"/>
      <c r="X3090" s="4"/>
      <c r="AB3090" s="4"/>
      <c r="AL3090" s="81"/>
      <c r="AM3090" s="81"/>
    </row>
    <row r="3091" spans="1:39">
      <c r="A3091" s="76"/>
      <c r="C3091" s="77"/>
      <c r="M3091" s="80"/>
      <c r="T3091" s="4"/>
      <c r="V3091" s="4"/>
      <c r="W3091" s="4"/>
      <c r="X3091" s="4"/>
      <c r="AB3091" s="4"/>
      <c r="AL3091" s="81"/>
      <c r="AM3091" s="81"/>
    </row>
    <row r="3092" spans="1:39">
      <c r="A3092" s="76"/>
      <c r="C3092" s="77"/>
      <c r="M3092" s="80"/>
      <c r="T3092" s="4"/>
      <c r="V3092" s="4"/>
      <c r="W3092" s="4"/>
      <c r="X3092" s="4"/>
      <c r="AB3092" s="4"/>
      <c r="AL3092" s="81"/>
      <c r="AM3092" s="81"/>
    </row>
    <row r="3093" spans="1:39">
      <c r="A3093" s="76"/>
      <c r="C3093" s="77"/>
      <c r="M3093" s="80"/>
      <c r="T3093" s="4"/>
      <c r="V3093" s="4"/>
      <c r="W3093" s="4"/>
      <c r="X3093" s="4"/>
      <c r="AB3093" s="4"/>
      <c r="AL3093" s="81"/>
      <c r="AM3093" s="81"/>
    </row>
    <row r="3094" spans="1:39">
      <c r="A3094" s="76"/>
      <c r="C3094" s="77"/>
      <c r="M3094" s="80"/>
      <c r="T3094" s="4"/>
      <c r="V3094" s="4"/>
      <c r="W3094" s="4"/>
      <c r="X3094" s="4"/>
      <c r="AB3094" s="4"/>
      <c r="AL3094" s="81"/>
      <c r="AM3094" s="81"/>
    </row>
    <row r="3095" spans="1:39">
      <c r="A3095" s="76"/>
      <c r="C3095" s="77"/>
      <c r="M3095" s="80"/>
      <c r="T3095" s="4"/>
      <c r="V3095" s="4"/>
      <c r="W3095" s="4"/>
      <c r="X3095" s="4"/>
      <c r="AB3095" s="4"/>
      <c r="AL3095" s="81"/>
      <c r="AM3095" s="81"/>
    </row>
    <row r="3096" spans="1:39">
      <c r="A3096" s="76"/>
      <c r="C3096" s="77"/>
      <c r="M3096" s="80"/>
      <c r="T3096" s="4"/>
      <c r="V3096" s="4"/>
      <c r="W3096" s="4"/>
      <c r="X3096" s="4"/>
      <c r="AB3096" s="4"/>
      <c r="AL3096" s="81"/>
      <c r="AM3096" s="81"/>
    </row>
    <row r="3097" spans="1:39">
      <c r="A3097" s="76"/>
      <c r="C3097" s="77"/>
      <c r="M3097" s="80"/>
      <c r="T3097" s="4"/>
      <c r="V3097" s="4"/>
      <c r="W3097" s="4"/>
      <c r="X3097" s="4"/>
      <c r="AB3097" s="4"/>
      <c r="AL3097" s="81"/>
      <c r="AM3097" s="81"/>
    </row>
    <row r="3098" spans="1:39">
      <c r="A3098" s="76"/>
      <c r="C3098" s="77"/>
      <c r="M3098" s="80"/>
      <c r="T3098" s="4"/>
      <c r="V3098" s="4"/>
      <c r="W3098" s="4"/>
      <c r="X3098" s="4"/>
      <c r="AB3098" s="4"/>
      <c r="AL3098" s="81"/>
      <c r="AM3098" s="81"/>
    </row>
    <row r="3099" spans="1:39">
      <c r="A3099" s="76"/>
      <c r="C3099" s="77"/>
      <c r="M3099" s="80"/>
      <c r="T3099" s="4"/>
      <c r="V3099" s="4"/>
      <c r="W3099" s="4"/>
      <c r="X3099" s="4"/>
      <c r="AB3099" s="4"/>
      <c r="AL3099" s="81"/>
      <c r="AM3099" s="81"/>
    </row>
    <row r="3100" spans="1:39">
      <c r="A3100" s="76"/>
      <c r="C3100" s="77"/>
      <c r="M3100" s="80"/>
      <c r="T3100" s="4"/>
      <c r="V3100" s="4"/>
      <c r="W3100" s="4"/>
      <c r="X3100" s="4"/>
      <c r="AB3100" s="4"/>
      <c r="AL3100" s="81"/>
      <c r="AM3100" s="81"/>
    </row>
    <row r="3101" spans="1:39">
      <c r="A3101" s="76"/>
      <c r="C3101" s="77"/>
      <c r="M3101" s="80"/>
      <c r="T3101" s="4"/>
      <c r="V3101" s="4"/>
      <c r="W3101" s="4"/>
      <c r="X3101" s="4"/>
      <c r="AB3101" s="4"/>
      <c r="AL3101" s="81"/>
      <c r="AM3101" s="81"/>
    </row>
    <row r="3102" spans="1:39">
      <c r="A3102" s="76"/>
      <c r="C3102" s="77"/>
      <c r="M3102" s="80"/>
      <c r="T3102" s="4"/>
      <c r="V3102" s="4"/>
      <c r="W3102" s="4"/>
      <c r="X3102" s="4"/>
      <c r="AB3102" s="4"/>
      <c r="AL3102" s="81"/>
      <c r="AM3102" s="81"/>
    </row>
    <row r="3103" spans="1:39">
      <c r="A3103" s="76"/>
      <c r="C3103" s="77"/>
      <c r="M3103" s="80"/>
      <c r="T3103" s="4"/>
      <c r="V3103" s="4"/>
      <c r="W3103" s="4"/>
      <c r="X3103" s="4"/>
      <c r="AB3103" s="4"/>
      <c r="AL3103" s="81"/>
      <c r="AM3103" s="81"/>
    </row>
    <row r="3104" spans="1:39">
      <c r="A3104" s="76"/>
      <c r="C3104" s="77"/>
      <c r="M3104" s="80"/>
      <c r="T3104" s="4"/>
      <c r="V3104" s="4"/>
      <c r="W3104" s="4"/>
      <c r="X3104" s="4"/>
      <c r="AB3104" s="4"/>
      <c r="AL3104" s="81"/>
      <c r="AM3104" s="81"/>
    </row>
    <row r="3105" spans="1:39">
      <c r="A3105" s="76"/>
      <c r="C3105" s="77"/>
      <c r="M3105" s="80"/>
      <c r="T3105" s="4"/>
      <c r="V3105" s="4"/>
      <c r="W3105" s="4"/>
      <c r="X3105" s="4"/>
      <c r="AB3105" s="4"/>
      <c r="AL3105" s="81"/>
      <c r="AM3105" s="81"/>
    </row>
    <row r="3106" spans="1:39">
      <c r="A3106" s="76"/>
      <c r="C3106" s="77"/>
      <c r="M3106" s="80"/>
      <c r="T3106" s="4"/>
      <c r="V3106" s="4"/>
      <c r="W3106" s="4"/>
      <c r="X3106" s="4"/>
      <c r="AB3106" s="4"/>
      <c r="AL3106" s="81"/>
      <c r="AM3106" s="81"/>
    </row>
    <row r="3107" spans="1:39">
      <c r="A3107" s="76"/>
      <c r="C3107" s="77"/>
      <c r="M3107" s="80"/>
      <c r="T3107" s="4"/>
      <c r="V3107" s="4"/>
      <c r="W3107" s="4"/>
      <c r="X3107" s="4"/>
      <c r="AB3107" s="4"/>
      <c r="AL3107" s="81"/>
      <c r="AM3107" s="81"/>
    </row>
    <row r="3108" spans="1:39">
      <c r="A3108" s="76"/>
      <c r="C3108" s="77"/>
      <c r="M3108" s="80"/>
      <c r="T3108" s="4"/>
      <c r="V3108" s="4"/>
      <c r="W3108" s="4"/>
      <c r="X3108" s="4"/>
      <c r="AB3108" s="4"/>
      <c r="AL3108" s="81"/>
      <c r="AM3108" s="81"/>
    </row>
    <row r="3109" spans="1:39">
      <c r="A3109" s="76"/>
      <c r="C3109" s="77"/>
      <c r="M3109" s="80"/>
      <c r="T3109" s="4"/>
      <c r="V3109" s="4"/>
      <c r="W3109" s="4"/>
      <c r="X3109" s="4"/>
      <c r="AB3109" s="4"/>
      <c r="AL3109" s="81"/>
      <c r="AM3109" s="81"/>
    </row>
    <row r="3110" spans="1:39">
      <c r="A3110" s="76"/>
      <c r="C3110" s="77"/>
      <c r="M3110" s="80"/>
      <c r="T3110" s="4"/>
      <c r="V3110" s="4"/>
      <c r="W3110" s="4"/>
      <c r="X3110" s="4"/>
      <c r="AB3110" s="4"/>
      <c r="AL3110" s="81"/>
      <c r="AM3110" s="81"/>
    </row>
    <row r="3111" spans="1:39">
      <c r="A3111" s="76"/>
      <c r="C3111" s="77"/>
      <c r="M3111" s="80"/>
      <c r="T3111" s="4"/>
      <c r="V3111" s="4"/>
      <c r="W3111" s="4"/>
      <c r="X3111" s="4"/>
      <c r="AB3111" s="4"/>
      <c r="AL3111" s="81"/>
      <c r="AM3111" s="81"/>
    </row>
    <row r="3112" spans="1:39">
      <c r="A3112" s="76"/>
      <c r="C3112" s="77"/>
      <c r="M3112" s="80"/>
      <c r="T3112" s="4"/>
      <c r="V3112" s="4"/>
      <c r="W3112" s="4"/>
      <c r="X3112" s="4"/>
      <c r="AB3112" s="4"/>
      <c r="AL3112" s="81"/>
      <c r="AM3112" s="81"/>
    </row>
    <row r="3113" spans="1:39">
      <c r="A3113" s="76"/>
      <c r="C3113" s="77"/>
      <c r="M3113" s="80"/>
      <c r="T3113" s="4"/>
      <c r="V3113" s="4"/>
      <c r="W3113" s="4"/>
      <c r="X3113" s="4"/>
      <c r="AB3113" s="4"/>
      <c r="AL3113" s="81"/>
      <c r="AM3113" s="81"/>
    </row>
    <row r="3114" spans="1:39">
      <c r="A3114" s="76"/>
      <c r="C3114" s="77"/>
      <c r="M3114" s="80"/>
      <c r="T3114" s="4"/>
      <c r="V3114" s="4"/>
      <c r="W3114" s="4"/>
      <c r="X3114" s="4"/>
      <c r="AB3114" s="4"/>
      <c r="AL3114" s="81"/>
      <c r="AM3114" s="81"/>
    </row>
    <row r="3115" spans="1:39">
      <c r="A3115" s="76"/>
      <c r="C3115" s="77"/>
      <c r="M3115" s="80"/>
      <c r="T3115" s="4"/>
      <c r="V3115" s="4"/>
      <c r="W3115" s="4"/>
      <c r="X3115" s="4"/>
      <c r="AB3115" s="4"/>
      <c r="AL3115" s="81"/>
      <c r="AM3115" s="81"/>
    </row>
    <row r="3116" spans="1:39">
      <c r="A3116" s="76"/>
      <c r="C3116" s="77"/>
      <c r="M3116" s="80"/>
      <c r="T3116" s="4"/>
      <c r="V3116" s="4"/>
      <c r="W3116" s="4"/>
      <c r="X3116" s="4"/>
      <c r="AB3116" s="4"/>
      <c r="AL3116" s="81"/>
      <c r="AM3116" s="81"/>
    </row>
    <row r="3117" spans="1:39">
      <c r="A3117" s="76"/>
      <c r="C3117" s="77"/>
      <c r="M3117" s="80"/>
      <c r="T3117" s="4"/>
      <c r="V3117" s="4"/>
      <c r="W3117" s="4"/>
      <c r="X3117" s="4"/>
      <c r="AB3117" s="4"/>
      <c r="AL3117" s="81"/>
      <c r="AM3117" s="81"/>
    </row>
    <row r="3118" spans="1:39">
      <c r="A3118" s="76"/>
      <c r="C3118" s="77"/>
      <c r="M3118" s="80"/>
      <c r="T3118" s="4"/>
      <c r="V3118" s="4"/>
      <c r="W3118" s="4"/>
      <c r="X3118" s="4"/>
      <c r="AB3118" s="4"/>
      <c r="AL3118" s="81"/>
      <c r="AM3118" s="81"/>
    </row>
    <row r="3119" spans="1:39">
      <c r="A3119" s="76"/>
      <c r="C3119" s="77"/>
      <c r="M3119" s="80"/>
      <c r="T3119" s="4"/>
      <c r="V3119" s="4"/>
      <c r="W3119" s="4"/>
      <c r="X3119" s="4"/>
      <c r="AB3119" s="4"/>
      <c r="AL3119" s="81"/>
      <c r="AM3119" s="81"/>
    </row>
    <row r="3120" spans="1:39">
      <c r="A3120" s="76"/>
      <c r="C3120" s="77"/>
      <c r="M3120" s="80"/>
      <c r="T3120" s="4"/>
      <c r="V3120" s="4"/>
      <c r="W3120" s="4"/>
      <c r="X3120" s="4"/>
      <c r="AB3120" s="4"/>
      <c r="AL3120" s="81"/>
      <c r="AM3120" s="81"/>
    </row>
    <row r="3121" spans="1:39">
      <c r="A3121" s="76"/>
      <c r="C3121" s="77"/>
      <c r="M3121" s="80"/>
      <c r="T3121" s="4"/>
      <c r="V3121" s="4"/>
      <c r="W3121" s="4"/>
      <c r="X3121" s="4"/>
      <c r="AB3121" s="4"/>
      <c r="AL3121" s="81"/>
      <c r="AM3121" s="81"/>
    </row>
    <row r="3122" spans="1:39">
      <c r="A3122" s="76"/>
      <c r="C3122" s="77"/>
      <c r="M3122" s="80"/>
      <c r="T3122" s="4"/>
      <c r="V3122" s="4"/>
      <c r="W3122" s="4"/>
      <c r="X3122" s="4"/>
      <c r="AB3122" s="4"/>
      <c r="AL3122" s="81"/>
      <c r="AM3122" s="81"/>
    </row>
    <row r="3123" spans="1:39">
      <c r="A3123" s="76"/>
      <c r="C3123" s="77"/>
      <c r="M3123" s="80"/>
      <c r="T3123" s="4"/>
      <c r="V3123" s="4"/>
      <c r="W3123" s="4"/>
      <c r="X3123" s="4"/>
      <c r="AB3123" s="4"/>
      <c r="AL3123" s="81"/>
      <c r="AM3123" s="81"/>
    </row>
    <row r="3124" spans="1:39">
      <c r="A3124" s="76"/>
      <c r="C3124" s="77"/>
      <c r="M3124" s="80"/>
      <c r="T3124" s="4"/>
      <c r="V3124" s="4"/>
      <c r="W3124" s="4"/>
      <c r="X3124" s="4"/>
      <c r="AB3124" s="4"/>
      <c r="AL3124" s="81"/>
      <c r="AM3124" s="81"/>
    </row>
    <row r="3125" spans="1:39">
      <c r="A3125" s="76"/>
      <c r="C3125" s="77"/>
      <c r="M3125" s="80"/>
      <c r="T3125" s="4"/>
      <c r="V3125" s="4"/>
      <c r="W3125" s="4"/>
      <c r="X3125" s="4"/>
      <c r="AB3125" s="4"/>
      <c r="AL3125" s="81"/>
      <c r="AM3125" s="81"/>
    </row>
    <row r="3126" spans="1:39">
      <c r="A3126" s="76"/>
      <c r="C3126" s="77"/>
      <c r="M3126" s="80"/>
      <c r="T3126" s="4"/>
      <c r="V3126" s="4"/>
      <c r="W3126" s="4"/>
      <c r="X3126" s="4"/>
      <c r="AB3126" s="4"/>
      <c r="AL3126" s="81"/>
      <c r="AM3126" s="81"/>
    </row>
    <row r="3127" spans="1:39">
      <c r="A3127" s="76"/>
      <c r="C3127" s="77"/>
      <c r="M3127" s="80"/>
      <c r="T3127" s="4"/>
      <c r="V3127" s="4"/>
      <c r="W3127" s="4"/>
      <c r="X3127" s="4"/>
      <c r="AB3127" s="4"/>
      <c r="AL3127" s="81"/>
      <c r="AM3127" s="81"/>
    </row>
    <row r="3128" spans="1:39">
      <c r="A3128" s="76"/>
      <c r="C3128" s="77"/>
      <c r="M3128" s="80"/>
      <c r="T3128" s="4"/>
      <c r="V3128" s="4"/>
      <c r="W3128" s="4"/>
      <c r="X3128" s="4"/>
      <c r="AB3128" s="4"/>
      <c r="AL3128" s="81"/>
      <c r="AM3128" s="81"/>
    </row>
    <row r="3129" spans="1:39">
      <c r="A3129" s="76"/>
      <c r="C3129" s="77"/>
      <c r="M3129" s="80"/>
      <c r="T3129" s="4"/>
      <c r="V3129" s="4"/>
      <c r="W3129" s="4"/>
      <c r="X3129" s="4"/>
      <c r="AB3129" s="4"/>
      <c r="AL3129" s="81"/>
      <c r="AM3129" s="81"/>
    </row>
    <row r="3130" spans="1:39">
      <c r="A3130" s="76"/>
      <c r="C3130" s="77"/>
      <c r="M3130" s="80"/>
      <c r="T3130" s="4"/>
      <c r="V3130" s="4"/>
      <c r="W3130" s="4"/>
      <c r="X3130" s="4"/>
      <c r="AB3130" s="4"/>
      <c r="AL3130" s="81"/>
      <c r="AM3130" s="81"/>
    </row>
    <row r="3131" spans="1:39">
      <c r="A3131" s="76"/>
      <c r="C3131" s="77"/>
      <c r="M3131" s="80"/>
      <c r="T3131" s="4"/>
      <c r="V3131" s="4"/>
      <c r="W3131" s="4"/>
      <c r="X3131" s="4"/>
      <c r="AB3131" s="4"/>
      <c r="AL3131" s="81"/>
      <c r="AM3131" s="81"/>
    </row>
    <row r="3132" spans="1:39">
      <c r="A3132" s="76"/>
      <c r="C3132" s="77"/>
      <c r="M3132" s="80"/>
      <c r="T3132" s="4"/>
      <c r="V3132" s="4"/>
      <c r="W3132" s="4"/>
      <c r="X3132" s="4"/>
      <c r="AB3132" s="4"/>
      <c r="AL3132" s="81"/>
      <c r="AM3132" s="81"/>
    </row>
    <row r="3133" spans="1:39">
      <c r="A3133" s="76"/>
      <c r="C3133" s="77"/>
      <c r="M3133" s="80"/>
      <c r="T3133" s="4"/>
      <c r="V3133" s="4"/>
      <c r="W3133" s="4"/>
      <c r="X3133" s="4"/>
      <c r="AB3133" s="4"/>
      <c r="AL3133" s="81"/>
      <c r="AM3133" s="81"/>
    </row>
    <row r="3134" spans="1:39">
      <c r="A3134" s="76"/>
      <c r="C3134" s="77"/>
      <c r="M3134" s="80"/>
      <c r="T3134" s="4"/>
      <c r="V3134" s="4"/>
      <c r="W3134" s="4"/>
      <c r="X3134" s="4"/>
      <c r="AB3134" s="4"/>
      <c r="AL3134" s="81"/>
      <c r="AM3134" s="81"/>
    </row>
    <row r="3135" spans="1:39">
      <c r="A3135" s="76"/>
      <c r="C3135" s="77"/>
      <c r="M3135" s="80"/>
      <c r="T3135" s="4"/>
      <c r="V3135" s="4"/>
      <c r="W3135" s="4"/>
      <c r="X3135" s="4"/>
      <c r="AB3135" s="4"/>
      <c r="AL3135" s="81"/>
      <c r="AM3135" s="81"/>
    </row>
    <row r="3136" spans="1:39">
      <c r="A3136" s="76"/>
      <c r="C3136" s="77"/>
      <c r="M3136" s="80"/>
      <c r="T3136" s="4"/>
      <c r="V3136" s="4"/>
      <c r="W3136" s="4"/>
      <c r="X3136" s="4"/>
      <c r="AB3136" s="4"/>
      <c r="AL3136" s="81"/>
      <c r="AM3136" s="81"/>
    </row>
    <row r="3137" spans="1:39">
      <c r="A3137" s="76"/>
      <c r="C3137" s="77"/>
      <c r="M3137" s="80"/>
      <c r="T3137" s="4"/>
      <c r="V3137" s="4"/>
      <c r="W3137" s="4"/>
      <c r="X3137" s="4"/>
      <c r="AB3137" s="4"/>
      <c r="AL3137" s="81"/>
      <c r="AM3137" s="81"/>
    </row>
    <row r="3138" spans="1:39">
      <c r="A3138" s="76"/>
      <c r="C3138" s="77"/>
      <c r="M3138" s="80"/>
      <c r="T3138" s="4"/>
      <c r="V3138" s="4"/>
      <c r="W3138" s="4"/>
      <c r="X3138" s="4"/>
      <c r="AB3138" s="4"/>
      <c r="AL3138" s="81"/>
      <c r="AM3138" s="81"/>
    </row>
    <row r="3139" spans="1:39">
      <c r="A3139" s="76"/>
      <c r="C3139" s="77"/>
      <c r="M3139" s="80"/>
      <c r="T3139" s="4"/>
      <c r="V3139" s="4"/>
      <c r="W3139" s="4"/>
      <c r="X3139" s="4"/>
      <c r="AB3139" s="4"/>
      <c r="AL3139" s="81"/>
      <c r="AM3139" s="81"/>
    </row>
    <row r="3140" spans="1:39">
      <c r="A3140" s="76"/>
      <c r="C3140" s="77"/>
      <c r="M3140" s="80"/>
      <c r="T3140" s="4"/>
      <c r="V3140" s="4"/>
      <c r="W3140" s="4"/>
      <c r="X3140" s="4"/>
      <c r="AB3140" s="4"/>
      <c r="AL3140" s="81"/>
      <c r="AM3140" s="81"/>
    </row>
    <row r="3141" spans="1:39">
      <c r="A3141" s="76"/>
      <c r="C3141" s="77"/>
      <c r="M3141" s="80"/>
      <c r="T3141" s="4"/>
      <c r="V3141" s="4"/>
      <c r="W3141" s="4"/>
      <c r="X3141" s="4"/>
      <c r="AB3141" s="4"/>
      <c r="AL3141" s="81"/>
      <c r="AM3141" s="81"/>
    </row>
    <row r="3142" spans="1:39">
      <c r="A3142" s="76"/>
      <c r="C3142" s="77"/>
      <c r="M3142" s="80"/>
      <c r="T3142" s="4"/>
      <c r="V3142" s="4"/>
      <c r="W3142" s="4"/>
      <c r="X3142" s="4"/>
      <c r="AB3142" s="4"/>
      <c r="AL3142" s="81"/>
      <c r="AM3142" s="81"/>
    </row>
    <row r="3143" spans="1:39">
      <c r="A3143" s="76"/>
      <c r="C3143" s="77"/>
      <c r="M3143" s="80"/>
      <c r="T3143" s="4"/>
      <c r="V3143" s="4"/>
      <c r="W3143" s="4"/>
      <c r="X3143" s="4"/>
      <c r="AB3143" s="4"/>
      <c r="AL3143" s="81"/>
      <c r="AM3143" s="81"/>
    </row>
    <row r="3144" spans="1:39">
      <c r="A3144" s="76"/>
      <c r="C3144" s="77"/>
      <c r="M3144" s="80"/>
      <c r="T3144" s="4"/>
      <c r="V3144" s="4"/>
      <c r="W3144" s="4"/>
      <c r="X3144" s="4"/>
      <c r="AB3144" s="4"/>
      <c r="AL3144" s="81"/>
      <c r="AM3144" s="81"/>
    </row>
    <row r="3145" spans="1:39">
      <c r="A3145" s="76"/>
      <c r="C3145" s="77"/>
      <c r="M3145" s="80"/>
      <c r="T3145" s="4"/>
      <c r="V3145" s="4"/>
      <c r="W3145" s="4"/>
      <c r="X3145" s="4"/>
      <c r="AB3145" s="4"/>
      <c r="AL3145" s="81"/>
      <c r="AM3145" s="81"/>
    </row>
    <row r="3146" spans="1:39">
      <c r="A3146" s="76"/>
      <c r="C3146" s="77"/>
      <c r="M3146" s="80"/>
      <c r="T3146" s="4"/>
      <c r="V3146" s="4"/>
      <c r="W3146" s="4"/>
      <c r="X3146" s="4"/>
      <c r="AB3146" s="4"/>
      <c r="AL3146" s="81"/>
      <c r="AM3146" s="81"/>
    </row>
    <row r="3147" spans="1:39">
      <c r="A3147" s="76"/>
      <c r="C3147" s="77"/>
      <c r="M3147" s="80"/>
      <c r="T3147" s="4"/>
      <c r="V3147" s="4"/>
      <c r="W3147" s="4"/>
      <c r="X3147" s="4"/>
      <c r="AB3147" s="4"/>
      <c r="AL3147" s="81"/>
      <c r="AM3147" s="81"/>
    </row>
    <row r="3148" spans="1:39">
      <c r="A3148" s="76"/>
      <c r="C3148" s="77"/>
      <c r="M3148" s="80"/>
      <c r="T3148" s="4"/>
      <c r="V3148" s="4"/>
      <c r="W3148" s="4"/>
      <c r="X3148" s="4"/>
      <c r="AB3148" s="4"/>
      <c r="AL3148" s="81"/>
      <c r="AM3148" s="81"/>
    </row>
    <row r="3149" spans="1:39">
      <c r="A3149" s="76"/>
      <c r="C3149" s="77"/>
      <c r="M3149" s="80"/>
      <c r="T3149" s="4"/>
      <c r="V3149" s="4"/>
      <c r="W3149" s="4"/>
      <c r="X3149" s="4"/>
      <c r="AB3149" s="4"/>
      <c r="AL3149" s="81"/>
      <c r="AM3149" s="81"/>
    </row>
    <row r="3150" spans="1:39">
      <c r="A3150" s="76"/>
      <c r="C3150" s="77"/>
      <c r="M3150" s="80"/>
      <c r="T3150" s="4"/>
      <c r="V3150" s="4"/>
      <c r="W3150" s="4"/>
      <c r="X3150" s="4"/>
      <c r="AB3150" s="4"/>
      <c r="AL3150" s="81"/>
      <c r="AM3150" s="81"/>
    </row>
    <row r="3151" spans="1:39">
      <c r="A3151" s="76"/>
      <c r="C3151" s="77"/>
      <c r="M3151" s="80"/>
      <c r="T3151" s="4"/>
      <c r="V3151" s="4"/>
      <c r="W3151" s="4"/>
      <c r="X3151" s="4"/>
      <c r="AB3151" s="4"/>
      <c r="AL3151" s="81"/>
      <c r="AM3151" s="81"/>
    </row>
    <row r="3152" spans="1:39">
      <c r="A3152" s="76"/>
      <c r="C3152" s="77"/>
      <c r="M3152" s="80"/>
      <c r="T3152" s="4"/>
      <c r="V3152" s="4"/>
      <c r="W3152" s="4"/>
      <c r="X3152" s="4"/>
      <c r="AB3152" s="4"/>
      <c r="AL3152" s="81"/>
      <c r="AM3152" s="81"/>
    </row>
    <row r="3153" spans="1:39">
      <c r="A3153" s="76"/>
      <c r="C3153" s="77"/>
      <c r="M3153" s="80"/>
      <c r="T3153" s="4"/>
      <c r="V3153" s="4"/>
      <c r="W3153" s="4"/>
      <c r="X3153" s="4"/>
      <c r="AB3153" s="4"/>
      <c r="AL3153" s="81"/>
      <c r="AM3153" s="81"/>
    </row>
    <row r="3154" spans="1:39">
      <c r="A3154" s="76"/>
      <c r="C3154" s="77"/>
      <c r="M3154" s="80"/>
      <c r="T3154" s="4"/>
      <c r="V3154" s="4"/>
      <c r="W3154" s="4"/>
      <c r="X3154" s="4"/>
      <c r="AB3154" s="4"/>
      <c r="AL3154" s="81"/>
      <c r="AM3154" s="81"/>
    </row>
    <row r="3155" spans="1:39">
      <c r="A3155" s="76"/>
      <c r="C3155" s="77"/>
      <c r="M3155" s="80"/>
      <c r="T3155" s="4"/>
      <c r="V3155" s="4"/>
      <c r="W3155" s="4"/>
      <c r="X3155" s="4"/>
      <c r="AB3155" s="4"/>
      <c r="AL3155" s="81"/>
      <c r="AM3155" s="81"/>
    </row>
    <row r="3156" spans="1:39">
      <c r="A3156" s="76"/>
      <c r="C3156" s="77"/>
      <c r="M3156" s="80"/>
      <c r="T3156" s="4"/>
      <c r="V3156" s="4"/>
      <c r="W3156" s="4"/>
      <c r="X3156" s="4"/>
      <c r="AB3156" s="4"/>
      <c r="AL3156" s="81"/>
      <c r="AM3156" s="81"/>
    </row>
    <row r="3157" spans="1:39">
      <c r="A3157" s="76"/>
      <c r="C3157" s="77"/>
      <c r="M3157" s="80"/>
      <c r="T3157" s="4"/>
      <c r="V3157" s="4"/>
      <c r="W3157" s="4"/>
      <c r="X3157" s="4"/>
      <c r="AB3157" s="4"/>
      <c r="AL3157" s="81"/>
      <c r="AM3157" s="81"/>
    </row>
    <row r="3158" spans="1:39">
      <c r="A3158" s="76"/>
      <c r="C3158" s="77"/>
      <c r="M3158" s="80"/>
      <c r="T3158" s="4"/>
      <c r="V3158" s="4"/>
      <c r="W3158" s="4"/>
      <c r="X3158" s="4"/>
      <c r="AB3158" s="4"/>
      <c r="AL3158" s="81"/>
      <c r="AM3158" s="81"/>
    </row>
    <row r="3159" spans="1:39">
      <c r="A3159" s="76"/>
      <c r="C3159" s="77"/>
      <c r="M3159" s="80"/>
      <c r="T3159" s="4"/>
      <c r="V3159" s="4"/>
      <c r="W3159" s="4"/>
      <c r="X3159" s="4"/>
      <c r="AB3159" s="4"/>
      <c r="AL3159" s="81"/>
      <c r="AM3159" s="81"/>
    </row>
    <row r="3160" spans="1:39">
      <c r="A3160" s="76"/>
      <c r="C3160" s="77"/>
      <c r="M3160" s="80"/>
      <c r="T3160" s="4"/>
      <c r="V3160" s="4"/>
      <c r="W3160" s="4"/>
      <c r="X3160" s="4"/>
      <c r="AB3160" s="4"/>
      <c r="AL3160" s="81"/>
      <c r="AM3160" s="81"/>
    </row>
    <row r="3161" spans="1:39">
      <c r="A3161" s="76"/>
      <c r="C3161" s="77"/>
      <c r="M3161" s="80"/>
      <c r="T3161" s="4"/>
      <c r="V3161" s="4"/>
      <c r="W3161" s="4"/>
      <c r="X3161" s="4"/>
      <c r="AB3161" s="4"/>
      <c r="AL3161" s="81"/>
      <c r="AM3161" s="81"/>
    </row>
    <row r="3162" spans="1:39">
      <c r="A3162" s="76"/>
      <c r="C3162" s="77"/>
      <c r="M3162" s="80"/>
      <c r="T3162" s="4"/>
      <c r="V3162" s="4"/>
      <c r="W3162" s="4"/>
      <c r="X3162" s="4"/>
      <c r="AB3162" s="4"/>
      <c r="AL3162" s="81"/>
      <c r="AM3162" s="81"/>
    </row>
    <row r="3163" spans="1:39">
      <c r="A3163" s="76"/>
      <c r="C3163" s="77"/>
      <c r="M3163" s="80"/>
      <c r="T3163" s="4"/>
      <c r="V3163" s="4"/>
      <c r="W3163" s="4"/>
      <c r="X3163" s="4"/>
      <c r="AB3163" s="4"/>
      <c r="AL3163" s="81"/>
      <c r="AM3163" s="81"/>
    </row>
    <row r="3164" spans="1:39">
      <c r="A3164" s="76"/>
      <c r="C3164" s="77"/>
      <c r="M3164" s="80"/>
      <c r="T3164" s="4"/>
      <c r="V3164" s="4"/>
      <c r="W3164" s="4"/>
      <c r="X3164" s="4"/>
      <c r="AB3164" s="4"/>
      <c r="AL3164" s="81"/>
      <c r="AM3164" s="81"/>
    </row>
    <row r="3165" spans="1:39">
      <c r="A3165" s="76"/>
      <c r="C3165" s="77"/>
      <c r="M3165" s="80"/>
      <c r="T3165" s="4"/>
      <c r="V3165" s="4"/>
      <c r="W3165" s="4"/>
      <c r="X3165" s="4"/>
      <c r="AB3165" s="4"/>
      <c r="AL3165" s="81"/>
      <c r="AM3165" s="81"/>
    </row>
    <row r="3166" spans="1:39">
      <c r="A3166" s="76"/>
      <c r="C3166" s="77"/>
      <c r="M3166" s="80"/>
      <c r="T3166" s="4"/>
      <c r="V3166" s="4"/>
      <c r="W3166" s="4"/>
      <c r="X3166" s="4"/>
      <c r="AB3166" s="4"/>
      <c r="AL3166" s="81"/>
      <c r="AM3166" s="81"/>
    </row>
    <row r="3167" spans="1:39">
      <c r="A3167" s="76"/>
      <c r="C3167" s="77"/>
      <c r="M3167" s="80"/>
      <c r="T3167" s="4"/>
      <c r="V3167" s="4"/>
      <c r="W3167" s="4"/>
      <c r="X3167" s="4"/>
      <c r="AB3167" s="4"/>
      <c r="AL3167" s="81"/>
      <c r="AM3167" s="81"/>
    </row>
    <row r="3168" spans="1:39">
      <c r="A3168" s="76"/>
      <c r="C3168" s="77"/>
      <c r="M3168" s="80"/>
      <c r="T3168" s="4"/>
      <c r="V3168" s="4"/>
      <c r="W3168" s="4"/>
      <c r="X3168" s="4"/>
      <c r="AB3168" s="4"/>
      <c r="AL3168" s="81"/>
      <c r="AM3168" s="81"/>
    </row>
    <row r="3169" spans="1:39">
      <c r="A3169" s="76"/>
      <c r="C3169" s="77"/>
      <c r="M3169" s="80"/>
      <c r="T3169" s="4"/>
      <c r="V3169" s="4"/>
      <c r="W3169" s="4"/>
      <c r="X3169" s="4"/>
      <c r="AB3169" s="4"/>
      <c r="AL3169" s="81"/>
      <c r="AM3169" s="81"/>
    </row>
    <row r="3170" spans="1:39">
      <c r="A3170" s="76"/>
      <c r="C3170" s="77"/>
      <c r="M3170" s="80"/>
      <c r="T3170" s="4"/>
      <c r="V3170" s="4"/>
      <c r="W3170" s="4"/>
      <c r="X3170" s="4"/>
      <c r="AB3170" s="4"/>
      <c r="AL3170" s="81"/>
      <c r="AM3170" s="81"/>
    </row>
    <row r="3171" spans="1:39">
      <c r="A3171" s="76"/>
      <c r="C3171" s="77"/>
      <c r="M3171" s="80"/>
      <c r="T3171" s="4"/>
      <c r="V3171" s="4"/>
      <c r="W3171" s="4"/>
      <c r="X3171" s="4"/>
      <c r="AB3171" s="4"/>
      <c r="AL3171" s="81"/>
      <c r="AM3171" s="81"/>
    </row>
    <row r="3172" spans="1:39">
      <c r="A3172" s="76"/>
      <c r="C3172" s="77"/>
      <c r="M3172" s="80"/>
      <c r="T3172" s="4"/>
      <c r="V3172" s="4"/>
      <c r="W3172" s="4"/>
      <c r="X3172" s="4"/>
      <c r="AB3172" s="4"/>
      <c r="AL3172" s="81"/>
      <c r="AM3172" s="81"/>
    </row>
    <row r="3173" spans="1:39">
      <c r="A3173" s="76"/>
      <c r="C3173" s="77"/>
      <c r="M3173" s="80"/>
      <c r="T3173" s="4"/>
      <c r="V3173" s="4"/>
      <c r="W3173" s="4"/>
      <c r="X3173" s="4"/>
      <c r="AB3173" s="4"/>
      <c r="AL3173" s="81"/>
      <c r="AM3173" s="81"/>
    </row>
    <row r="3174" spans="1:39">
      <c r="A3174" s="76"/>
      <c r="C3174" s="77"/>
      <c r="M3174" s="80"/>
      <c r="T3174" s="4"/>
      <c r="V3174" s="4"/>
      <c r="W3174" s="4"/>
      <c r="X3174" s="4"/>
      <c r="AB3174" s="4"/>
      <c r="AL3174" s="81"/>
      <c r="AM3174" s="81"/>
    </row>
    <row r="3175" spans="1:39">
      <c r="A3175" s="76"/>
      <c r="C3175" s="77"/>
      <c r="M3175" s="80"/>
      <c r="T3175" s="4"/>
      <c r="V3175" s="4"/>
      <c r="W3175" s="4"/>
      <c r="X3175" s="4"/>
      <c r="AB3175" s="4"/>
      <c r="AL3175" s="81"/>
      <c r="AM3175" s="81"/>
    </row>
    <row r="3176" spans="1:39">
      <c r="A3176" s="76"/>
      <c r="C3176" s="77"/>
      <c r="M3176" s="80"/>
      <c r="T3176" s="4"/>
      <c r="V3176" s="4"/>
      <c r="W3176" s="4"/>
      <c r="X3176" s="4"/>
      <c r="AB3176" s="4"/>
      <c r="AL3176" s="81"/>
      <c r="AM3176" s="81"/>
    </row>
    <row r="3177" spans="1:39">
      <c r="A3177" s="76"/>
      <c r="C3177" s="77"/>
      <c r="M3177" s="80"/>
      <c r="T3177" s="4"/>
      <c r="V3177" s="4"/>
      <c r="W3177" s="4"/>
      <c r="X3177" s="4"/>
      <c r="AB3177" s="4"/>
      <c r="AL3177" s="81"/>
      <c r="AM3177" s="81"/>
    </row>
    <row r="3178" spans="1:39">
      <c r="A3178" s="76"/>
      <c r="C3178" s="77"/>
      <c r="M3178" s="80"/>
      <c r="T3178" s="4"/>
      <c r="V3178" s="4"/>
      <c r="W3178" s="4"/>
      <c r="X3178" s="4"/>
      <c r="AB3178" s="4"/>
      <c r="AL3178" s="81"/>
      <c r="AM3178" s="81"/>
    </row>
    <row r="3179" spans="1:39">
      <c r="A3179" s="76"/>
      <c r="C3179" s="77"/>
      <c r="M3179" s="80"/>
      <c r="T3179" s="4"/>
      <c r="V3179" s="4"/>
      <c r="W3179" s="4"/>
      <c r="X3179" s="4"/>
      <c r="AB3179" s="4"/>
      <c r="AL3179" s="81"/>
      <c r="AM3179" s="81"/>
    </row>
    <row r="3180" spans="1:39">
      <c r="A3180" s="76"/>
      <c r="C3180" s="77"/>
      <c r="M3180" s="80"/>
      <c r="T3180" s="4"/>
      <c r="V3180" s="4"/>
      <c r="W3180" s="4"/>
      <c r="X3180" s="4"/>
      <c r="AB3180" s="4"/>
      <c r="AL3180" s="81"/>
      <c r="AM3180" s="81"/>
    </row>
    <row r="3181" spans="1:39">
      <c r="A3181" s="76"/>
      <c r="C3181" s="77"/>
      <c r="M3181" s="80"/>
      <c r="T3181" s="4"/>
      <c r="V3181" s="4"/>
      <c r="W3181" s="4"/>
      <c r="X3181" s="4"/>
      <c r="AB3181" s="4"/>
      <c r="AL3181" s="81"/>
      <c r="AM3181" s="81"/>
    </row>
    <row r="3182" spans="1:39">
      <c r="A3182" s="76"/>
      <c r="C3182" s="77"/>
      <c r="M3182" s="80"/>
      <c r="T3182" s="4"/>
      <c r="V3182" s="4"/>
      <c r="W3182" s="4"/>
      <c r="X3182" s="4"/>
      <c r="AB3182" s="4"/>
      <c r="AL3182" s="81"/>
      <c r="AM3182" s="81"/>
    </row>
    <row r="3183" spans="1:39">
      <c r="A3183" s="76"/>
      <c r="C3183" s="77"/>
      <c r="M3183" s="80"/>
      <c r="T3183" s="4"/>
      <c r="V3183" s="4"/>
      <c r="W3183" s="4"/>
      <c r="X3183" s="4"/>
      <c r="AB3183" s="4"/>
      <c r="AL3183" s="81"/>
      <c r="AM3183" s="81"/>
    </row>
    <row r="3184" spans="1:39">
      <c r="A3184" s="76"/>
      <c r="C3184" s="77"/>
      <c r="M3184" s="80"/>
      <c r="T3184" s="4"/>
      <c r="V3184" s="4"/>
      <c r="W3184" s="4"/>
      <c r="X3184" s="4"/>
      <c r="AB3184" s="4"/>
      <c r="AL3184" s="81"/>
      <c r="AM3184" s="81"/>
    </row>
    <row r="3185" spans="1:39">
      <c r="A3185" s="76"/>
      <c r="C3185" s="77"/>
      <c r="M3185" s="80"/>
      <c r="T3185" s="4"/>
      <c r="V3185" s="4"/>
      <c r="W3185" s="4"/>
      <c r="X3185" s="4"/>
      <c r="AB3185" s="4"/>
      <c r="AL3185" s="81"/>
      <c r="AM3185" s="81"/>
    </row>
    <row r="3186" spans="1:39">
      <c r="A3186" s="76"/>
      <c r="C3186" s="77"/>
      <c r="M3186" s="80"/>
      <c r="T3186" s="4"/>
      <c r="V3186" s="4"/>
      <c r="W3186" s="4"/>
      <c r="X3186" s="4"/>
      <c r="AB3186" s="4"/>
      <c r="AL3186" s="81"/>
      <c r="AM3186" s="81"/>
    </row>
    <row r="3187" spans="1:39">
      <c r="A3187" s="76"/>
      <c r="C3187" s="77"/>
      <c r="M3187" s="80"/>
      <c r="T3187" s="4"/>
      <c r="V3187" s="4"/>
      <c r="W3187" s="4"/>
      <c r="X3187" s="4"/>
      <c r="AB3187" s="4"/>
      <c r="AL3187" s="81"/>
      <c r="AM3187" s="81"/>
    </row>
    <row r="3188" spans="1:39">
      <c r="A3188" s="76"/>
      <c r="C3188" s="77"/>
      <c r="M3188" s="80"/>
      <c r="T3188" s="4"/>
      <c r="V3188" s="4"/>
      <c r="W3188" s="4"/>
      <c r="X3188" s="4"/>
      <c r="AB3188" s="4"/>
      <c r="AL3188" s="81"/>
      <c r="AM3188" s="81"/>
    </row>
    <row r="3189" spans="1:39">
      <c r="A3189" s="76"/>
      <c r="C3189" s="77"/>
      <c r="M3189" s="80"/>
      <c r="T3189" s="4"/>
      <c r="V3189" s="4"/>
      <c r="W3189" s="4"/>
      <c r="X3189" s="4"/>
      <c r="AB3189" s="4"/>
      <c r="AL3189" s="81"/>
      <c r="AM3189" s="81"/>
    </row>
    <row r="3190" spans="1:39">
      <c r="A3190" s="76"/>
      <c r="C3190" s="77"/>
      <c r="M3190" s="80"/>
      <c r="T3190" s="4"/>
      <c r="V3190" s="4"/>
      <c r="W3190" s="4"/>
      <c r="X3190" s="4"/>
      <c r="AB3190" s="4"/>
      <c r="AL3190" s="81"/>
      <c r="AM3190" s="81"/>
    </row>
    <row r="3191" spans="1:39">
      <c r="A3191" s="76"/>
      <c r="C3191" s="77"/>
      <c r="M3191" s="80"/>
      <c r="T3191" s="4"/>
      <c r="V3191" s="4"/>
      <c r="W3191" s="4"/>
      <c r="X3191" s="4"/>
      <c r="AB3191" s="4"/>
      <c r="AL3191" s="81"/>
      <c r="AM3191" s="81"/>
    </row>
    <row r="3192" spans="1:39">
      <c r="A3192" s="76"/>
      <c r="C3192" s="77"/>
      <c r="M3192" s="80"/>
      <c r="T3192" s="4"/>
      <c r="V3192" s="4"/>
      <c r="W3192" s="4"/>
      <c r="X3192" s="4"/>
      <c r="AB3192" s="4"/>
      <c r="AL3192" s="81"/>
      <c r="AM3192" s="81"/>
    </row>
    <row r="3193" spans="1:39">
      <c r="A3193" s="76"/>
      <c r="C3193" s="77"/>
      <c r="M3193" s="80"/>
      <c r="T3193" s="4"/>
      <c r="V3193" s="4"/>
      <c r="W3193" s="4"/>
      <c r="X3193" s="4"/>
      <c r="AB3193" s="4"/>
      <c r="AL3193" s="81"/>
      <c r="AM3193" s="81"/>
    </row>
    <row r="3194" spans="1:39">
      <c r="A3194" s="76"/>
      <c r="C3194" s="77"/>
      <c r="M3194" s="80"/>
      <c r="T3194" s="4"/>
      <c r="V3194" s="4"/>
      <c r="W3194" s="4"/>
      <c r="X3194" s="4"/>
      <c r="AB3194" s="4"/>
      <c r="AL3194" s="81"/>
      <c r="AM3194" s="81"/>
    </row>
    <row r="3195" spans="1:39">
      <c r="A3195" s="76"/>
      <c r="C3195" s="77"/>
      <c r="M3195" s="80"/>
      <c r="T3195" s="4"/>
      <c r="V3195" s="4"/>
      <c r="W3195" s="4"/>
      <c r="X3195" s="4"/>
      <c r="AB3195" s="4"/>
      <c r="AL3195" s="81"/>
      <c r="AM3195" s="81"/>
    </row>
    <row r="3196" spans="1:39">
      <c r="A3196" s="76"/>
      <c r="C3196" s="77"/>
      <c r="M3196" s="80"/>
      <c r="T3196" s="4"/>
      <c r="V3196" s="4"/>
      <c r="W3196" s="4"/>
      <c r="X3196" s="4"/>
      <c r="AB3196" s="4"/>
      <c r="AL3196" s="81"/>
      <c r="AM3196" s="81"/>
    </row>
    <row r="3197" spans="1:39">
      <c r="A3197" s="76"/>
      <c r="C3197" s="77"/>
      <c r="M3197" s="80"/>
      <c r="T3197" s="4"/>
      <c r="V3197" s="4"/>
      <c r="W3197" s="4"/>
      <c r="X3197" s="4"/>
      <c r="AB3197" s="4"/>
      <c r="AL3197" s="81"/>
      <c r="AM3197" s="81"/>
    </row>
    <row r="3198" spans="1:39">
      <c r="A3198" s="76"/>
      <c r="C3198" s="77"/>
      <c r="M3198" s="80"/>
      <c r="T3198" s="4"/>
      <c r="V3198" s="4"/>
      <c r="W3198" s="4"/>
      <c r="X3198" s="4"/>
      <c r="AB3198" s="4"/>
      <c r="AL3198" s="81"/>
      <c r="AM3198" s="81"/>
    </row>
    <row r="3199" spans="1:39">
      <c r="A3199" s="76"/>
      <c r="C3199" s="77"/>
      <c r="M3199" s="80"/>
      <c r="T3199" s="4"/>
      <c r="V3199" s="4"/>
      <c r="W3199" s="4"/>
      <c r="X3199" s="4"/>
      <c r="AB3199" s="4"/>
      <c r="AL3199" s="81"/>
      <c r="AM3199" s="81"/>
    </row>
    <row r="3200" spans="1:39">
      <c r="A3200" s="76"/>
      <c r="C3200" s="77"/>
      <c r="M3200" s="80"/>
      <c r="T3200" s="4"/>
      <c r="V3200" s="4"/>
      <c r="W3200" s="4"/>
      <c r="X3200" s="4"/>
      <c r="AB3200" s="4"/>
      <c r="AL3200" s="81"/>
      <c r="AM3200" s="81"/>
    </row>
    <row r="3201" spans="1:39">
      <c r="A3201" s="76"/>
      <c r="C3201" s="77"/>
      <c r="M3201" s="80"/>
      <c r="T3201" s="4"/>
      <c r="V3201" s="4"/>
      <c r="W3201" s="4"/>
      <c r="X3201" s="4"/>
      <c r="AB3201" s="4"/>
      <c r="AL3201" s="81"/>
      <c r="AM3201" s="81"/>
    </row>
    <row r="3202" spans="1:39">
      <c r="A3202" s="76"/>
      <c r="C3202" s="77"/>
      <c r="M3202" s="80"/>
      <c r="T3202" s="4"/>
      <c r="V3202" s="4"/>
      <c r="W3202" s="4"/>
      <c r="X3202" s="4"/>
      <c r="AB3202" s="4"/>
      <c r="AL3202" s="81"/>
      <c r="AM3202" s="81"/>
    </row>
    <row r="3203" spans="1:39">
      <c r="A3203" s="76"/>
      <c r="C3203" s="77"/>
      <c r="M3203" s="80"/>
      <c r="T3203" s="4"/>
      <c r="V3203" s="4"/>
      <c r="W3203" s="4"/>
      <c r="X3203" s="4"/>
      <c r="AB3203" s="4"/>
      <c r="AL3203" s="81"/>
      <c r="AM3203" s="81"/>
    </row>
    <row r="3204" spans="1:39">
      <c r="A3204" s="76"/>
      <c r="C3204" s="77"/>
      <c r="M3204" s="80"/>
      <c r="T3204" s="4"/>
      <c r="V3204" s="4"/>
      <c r="W3204" s="4"/>
      <c r="X3204" s="4"/>
      <c r="AB3204" s="4"/>
      <c r="AL3204" s="81"/>
      <c r="AM3204" s="81"/>
    </row>
    <row r="3205" spans="1:39">
      <c r="A3205" s="76"/>
      <c r="C3205" s="77"/>
      <c r="M3205" s="80"/>
      <c r="T3205" s="4"/>
      <c r="V3205" s="4"/>
      <c r="W3205" s="4"/>
      <c r="X3205" s="4"/>
      <c r="AB3205" s="4"/>
      <c r="AL3205" s="81"/>
      <c r="AM3205" s="81"/>
    </row>
    <row r="3206" spans="1:39">
      <c r="A3206" s="76"/>
      <c r="C3206" s="77"/>
      <c r="M3206" s="80"/>
      <c r="T3206" s="4"/>
      <c r="V3206" s="4"/>
      <c r="W3206" s="4"/>
      <c r="X3206" s="4"/>
      <c r="AB3206" s="4"/>
      <c r="AL3206" s="81"/>
      <c r="AM3206" s="81"/>
    </row>
    <row r="3207" spans="1:39">
      <c r="A3207" s="76"/>
      <c r="C3207" s="77"/>
      <c r="M3207" s="80"/>
      <c r="T3207" s="4"/>
      <c r="V3207" s="4"/>
      <c r="W3207" s="4"/>
      <c r="X3207" s="4"/>
      <c r="AB3207" s="4"/>
      <c r="AL3207" s="81"/>
      <c r="AM3207" s="81"/>
    </row>
    <row r="3208" spans="1:39">
      <c r="A3208" s="76"/>
      <c r="C3208" s="77"/>
      <c r="M3208" s="80"/>
      <c r="T3208" s="4"/>
      <c r="V3208" s="4"/>
      <c r="W3208" s="4"/>
      <c r="X3208" s="4"/>
      <c r="AB3208" s="4"/>
      <c r="AL3208" s="81"/>
      <c r="AM3208" s="81"/>
    </row>
    <row r="3209" spans="1:39">
      <c r="A3209" s="76"/>
      <c r="C3209" s="77"/>
      <c r="M3209" s="80"/>
      <c r="T3209" s="4"/>
      <c r="V3209" s="4"/>
      <c r="W3209" s="4"/>
      <c r="X3209" s="4"/>
      <c r="AB3209" s="4"/>
      <c r="AL3209" s="81"/>
      <c r="AM3209" s="81"/>
    </row>
    <row r="3210" spans="1:39">
      <c r="A3210" s="76"/>
      <c r="C3210" s="77"/>
      <c r="M3210" s="80"/>
      <c r="T3210" s="4"/>
      <c r="V3210" s="4"/>
      <c r="W3210" s="4"/>
      <c r="X3210" s="4"/>
      <c r="AB3210" s="4"/>
      <c r="AL3210" s="81"/>
      <c r="AM3210" s="81"/>
    </row>
    <row r="3211" spans="1:39">
      <c r="A3211" s="76"/>
      <c r="C3211" s="77"/>
      <c r="M3211" s="80"/>
      <c r="T3211" s="4"/>
      <c r="V3211" s="4"/>
      <c r="W3211" s="4"/>
      <c r="X3211" s="4"/>
      <c r="AB3211" s="4"/>
      <c r="AL3211" s="81"/>
      <c r="AM3211" s="81"/>
    </row>
    <row r="3212" spans="1:39">
      <c r="A3212" s="76"/>
      <c r="C3212" s="77"/>
      <c r="M3212" s="80"/>
      <c r="T3212" s="4"/>
      <c r="V3212" s="4"/>
      <c r="W3212" s="4"/>
      <c r="X3212" s="4"/>
      <c r="AB3212" s="4"/>
      <c r="AL3212" s="81"/>
      <c r="AM3212" s="81"/>
    </row>
    <row r="3213" spans="1:39">
      <c r="A3213" s="76"/>
      <c r="C3213" s="77"/>
      <c r="M3213" s="80"/>
      <c r="T3213" s="4"/>
      <c r="V3213" s="4"/>
      <c r="W3213" s="4"/>
      <c r="X3213" s="4"/>
      <c r="AB3213" s="4"/>
      <c r="AL3213" s="81"/>
      <c r="AM3213" s="81"/>
    </row>
    <row r="3214" spans="1:39">
      <c r="A3214" s="76"/>
      <c r="C3214" s="77"/>
      <c r="M3214" s="80"/>
      <c r="T3214" s="4"/>
      <c r="V3214" s="4"/>
      <c r="W3214" s="4"/>
      <c r="X3214" s="4"/>
      <c r="AB3214" s="4"/>
      <c r="AL3214" s="81"/>
      <c r="AM3214" s="81"/>
    </row>
    <row r="3215" spans="1:39">
      <c r="A3215" s="76"/>
      <c r="C3215" s="77"/>
      <c r="M3215" s="80"/>
      <c r="T3215" s="4"/>
      <c r="V3215" s="4"/>
      <c r="W3215" s="4"/>
      <c r="X3215" s="4"/>
      <c r="AB3215" s="4"/>
      <c r="AL3215" s="81"/>
      <c r="AM3215" s="81"/>
    </row>
    <row r="3216" spans="1:39">
      <c r="A3216" s="76"/>
      <c r="C3216" s="77"/>
      <c r="M3216" s="80"/>
      <c r="T3216" s="4"/>
      <c r="V3216" s="4"/>
      <c r="W3216" s="4"/>
      <c r="X3216" s="4"/>
      <c r="AB3216" s="4"/>
      <c r="AL3216" s="81"/>
      <c r="AM3216" s="81"/>
    </row>
    <row r="3217" spans="1:39">
      <c r="A3217" s="76"/>
      <c r="C3217" s="77"/>
      <c r="M3217" s="80"/>
      <c r="T3217" s="4"/>
      <c r="V3217" s="4"/>
      <c r="W3217" s="4"/>
      <c r="X3217" s="4"/>
      <c r="AB3217" s="4"/>
      <c r="AL3217" s="81"/>
      <c r="AM3217" s="81"/>
    </row>
    <row r="3218" spans="1:39">
      <c r="A3218" s="76"/>
      <c r="C3218" s="77"/>
      <c r="M3218" s="80"/>
      <c r="T3218" s="4"/>
      <c r="V3218" s="4"/>
      <c r="W3218" s="4"/>
      <c r="X3218" s="4"/>
      <c r="AB3218" s="4"/>
      <c r="AL3218" s="81"/>
      <c r="AM3218" s="81"/>
    </row>
    <row r="3219" spans="1:39">
      <c r="A3219" s="76"/>
      <c r="C3219" s="77"/>
      <c r="M3219" s="80"/>
      <c r="T3219" s="4"/>
      <c r="V3219" s="4"/>
      <c r="W3219" s="4"/>
      <c r="X3219" s="4"/>
      <c r="AB3219" s="4"/>
      <c r="AL3219" s="81"/>
      <c r="AM3219" s="81"/>
    </row>
    <row r="3220" spans="1:39">
      <c r="A3220" s="76"/>
      <c r="C3220" s="77"/>
      <c r="M3220" s="80"/>
      <c r="T3220" s="4"/>
      <c r="V3220" s="4"/>
      <c r="W3220" s="4"/>
      <c r="X3220" s="4"/>
      <c r="AB3220" s="4"/>
      <c r="AL3220" s="81"/>
      <c r="AM3220" s="81"/>
    </row>
    <row r="3221" spans="1:39">
      <c r="A3221" s="76"/>
      <c r="C3221" s="77"/>
      <c r="M3221" s="80"/>
      <c r="T3221" s="4"/>
      <c r="V3221" s="4"/>
      <c r="W3221" s="4"/>
      <c r="X3221" s="4"/>
      <c r="AB3221" s="4"/>
      <c r="AL3221" s="81"/>
      <c r="AM3221" s="81"/>
    </row>
    <row r="3222" spans="1:39">
      <c r="A3222" s="76"/>
      <c r="C3222" s="77"/>
      <c r="M3222" s="80"/>
      <c r="T3222" s="4"/>
      <c r="V3222" s="4"/>
      <c r="W3222" s="4"/>
      <c r="X3222" s="4"/>
      <c r="AB3222" s="4"/>
      <c r="AL3222" s="81"/>
      <c r="AM3222" s="81"/>
    </row>
    <row r="3223" spans="1:39">
      <c r="A3223" s="76"/>
      <c r="C3223" s="77"/>
      <c r="M3223" s="80"/>
      <c r="T3223" s="4"/>
      <c r="V3223" s="4"/>
      <c r="W3223" s="4"/>
      <c r="X3223" s="4"/>
      <c r="AB3223" s="4"/>
      <c r="AL3223" s="81"/>
      <c r="AM3223" s="81"/>
    </row>
    <row r="3224" spans="1:39">
      <c r="A3224" s="76"/>
      <c r="C3224" s="77"/>
      <c r="M3224" s="80"/>
      <c r="T3224" s="4"/>
      <c r="V3224" s="4"/>
      <c r="W3224" s="4"/>
      <c r="X3224" s="4"/>
      <c r="AB3224" s="4"/>
      <c r="AL3224" s="81"/>
      <c r="AM3224" s="81"/>
    </row>
    <row r="3225" spans="1:39">
      <c r="A3225" s="76"/>
      <c r="C3225" s="77"/>
      <c r="M3225" s="80"/>
      <c r="T3225" s="4"/>
      <c r="V3225" s="4"/>
      <c r="W3225" s="4"/>
      <c r="X3225" s="4"/>
      <c r="AB3225" s="4"/>
      <c r="AL3225" s="81"/>
      <c r="AM3225" s="81"/>
    </row>
    <row r="3226" spans="1:39">
      <c r="A3226" s="76"/>
      <c r="C3226" s="77"/>
      <c r="M3226" s="80"/>
      <c r="T3226" s="4"/>
      <c r="V3226" s="4"/>
      <c r="W3226" s="4"/>
      <c r="X3226" s="4"/>
      <c r="AB3226" s="4"/>
      <c r="AL3226" s="81"/>
      <c r="AM3226" s="81"/>
    </row>
    <row r="3227" spans="1:39">
      <c r="A3227" s="76"/>
      <c r="C3227" s="77"/>
      <c r="M3227" s="80"/>
      <c r="T3227" s="4"/>
      <c r="V3227" s="4"/>
      <c r="W3227" s="4"/>
      <c r="X3227" s="4"/>
      <c r="AB3227" s="4"/>
      <c r="AL3227" s="81"/>
      <c r="AM3227" s="81"/>
    </row>
    <row r="3228" spans="1:39">
      <c r="A3228" s="76"/>
      <c r="C3228" s="77"/>
      <c r="M3228" s="80"/>
      <c r="T3228" s="4"/>
      <c r="V3228" s="4"/>
      <c r="W3228" s="4"/>
      <c r="X3228" s="4"/>
      <c r="AB3228" s="4"/>
      <c r="AL3228" s="81"/>
      <c r="AM3228" s="81"/>
    </row>
    <row r="3229" spans="1:39">
      <c r="A3229" s="76"/>
      <c r="C3229" s="77"/>
      <c r="M3229" s="80"/>
      <c r="T3229" s="4"/>
      <c r="V3229" s="4"/>
      <c r="W3229" s="4"/>
      <c r="X3229" s="4"/>
      <c r="AB3229" s="4"/>
      <c r="AL3229" s="81"/>
      <c r="AM3229" s="81"/>
    </row>
    <row r="3230" spans="1:39">
      <c r="A3230" s="76"/>
      <c r="C3230" s="77"/>
      <c r="M3230" s="80"/>
      <c r="T3230" s="4"/>
      <c r="V3230" s="4"/>
      <c r="W3230" s="4"/>
      <c r="X3230" s="4"/>
      <c r="AB3230" s="4"/>
      <c r="AL3230" s="81"/>
      <c r="AM3230" s="81"/>
    </row>
    <row r="3231" spans="1:39">
      <c r="A3231" s="76"/>
      <c r="C3231" s="77"/>
      <c r="M3231" s="80"/>
      <c r="T3231" s="4"/>
      <c r="V3231" s="4"/>
      <c r="W3231" s="4"/>
      <c r="X3231" s="4"/>
      <c r="AB3231" s="4"/>
      <c r="AL3231" s="81"/>
      <c r="AM3231" s="81"/>
    </row>
    <row r="3232" spans="1:39">
      <c r="A3232" s="76"/>
      <c r="C3232" s="77"/>
      <c r="M3232" s="80"/>
      <c r="T3232" s="4"/>
      <c r="V3232" s="4"/>
      <c r="W3232" s="4"/>
      <c r="X3232" s="4"/>
      <c r="AB3232" s="4"/>
      <c r="AL3232" s="81"/>
      <c r="AM3232" s="81"/>
    </row>
    <row r="3233" spans="1:39">
      <c r="A3233" s="76"/>
      <c r="C3233" s="77"/>
      <c r="M3233" s="80"/>
      <c r="T3233" s="4"/>
      <c r="V3233" s="4"/>
      <c r="W3233" s="4"/>
      <c r="X3233" s="4"/>
      <c r="AB3233" s="4"/>
      <c r="AL3233" s="81"/>
      <c r="AM3233" s="81"/>
    </row>
    <row r="3234" spans="1:39">
      <c r="A3234" s="76"/>
      <c r="C3234" s="77"/>
      <c r="M3234" s="80"/>
      <c r="T3234" s="4"/>
      <c r="V3234" s="4"/>
      <c r="W3234" s="4"/>
      <c r="X3234" s="4"/>
      <c r="AB3234" s="4"/>
      <c r="AL3234" s="81"/>
      <c r="AM3234" s="81"/>
    </row>
    <row r="3235" spans="1:39">
      <c r="A3235" s="76"/>
      <c r="C3235" s="77"/>
      <c r="M3235" s="80"/>
      <c r="T3235" s="4"/>
      <c r="V3235" s="4"/>
      <c r="W3235" s="4"/>
      <c r="X3235" s="4"/>
      <c r="AB3235" s="4"/>
      <c r="AL3235" s="81"/>
      <c r="AM3235" s="81"/>
    </row>
    <row r="3236" spans="1:39">
      <c r="A3236" s="76"/>
      <c r="C3236" s="77"/>
      <c r="M3236" s="80"/>
      <c r="T3236" s="4"/>
      <c r="V3236" s="4"/>
      <c r="W3236" s="4"/>
      <c r="X3236" s="4"/>
      <c r="AB3236" s="4"/>
      <c r="AL3236" s="81"/>
      <c r="AM3236" s="81"/>
    </row>
    <row r="3237" spans="1:39">
      <c r="A3237" s="76"/>
      <c r="C3237" s="77"/>
      <c r="M3237" s="80"/>
      <c r="T3237" s="4"/>
      <c r="V3237" s="4"/>
      <c r="W3237" s="4"/>
      <c r="X3237" s="4"/>
      <c r="AB3237" s="4"/>
      <c r="AL3237" s="81"/>
      <c r="AM3237" s="81"/>
    </row>
    <row r="3238" spans="1:39">
      <c r="A3238" s="76"/>
      <c r="C3238" s="77"/>
      <c r="M3238" s="80"/>
      <c r="T3238" s="4"/>
      <c r="V3238" s="4"/>
      <c r="W3238" s="4"/>
      <c r="X3238" s="4"/>
      <c r="AB3238" s="4"/>
      <c r="AL3238" s="81"/>
      <c r="AM3238" s="81"/>
    </row>
    <row r="3239" spans="1:39">
      <c r="A3239" s="76"/>
      <c r="C3239" s="77"/>
      <c r="M3239" s="80"/>
      <c r="T3239" s="4"/>
      <c r="V3239" s="4"/>
      <c r="W3239" s="4"/>
      <c r="X3239" s="4"/>
      <c r="AB3239" s="4"/>
      <c r="AL3239" s="81"/>
      <c r="AM3239" s="81"/>
    </row>
    <row r="3240" spans="1:39">
      <c r="A3240" s="76"/>
      <c r="C3240" s="77"/>
      <c r="M3240" s="80"/>
      <c r="T3240" s="4"/>
      <c r="V3240" s="4"/>
      <c r="W3240" s="4"/>
      <c r="X3240" s="4"/>
      <c r="AB3240" s="4"/>
      <c r="AL3240" s="81"/>
      <c r="AM3240" s="81"/>
    </row>
    <row r="3241" spans="1:39">
      <c r="A3241" s="76"/>
      <c r="C3241" s="77"/>
      <c r="M3241" s="80"/>
      <c r="T3241" s="4"/>
      <c r="V3241" s="4"/>
      <c r="W3241" s="4"/>
      <c r="X3241" s="4"/>
      <c r="AB3241" s="4"/>
      <c r="AL3241" s="81"/>
      <c r="AM3241" s="81"/>
    </row>
    <row r="3242" spans="1:39">
      <c r="A3242" s="76"/>
      <c r="C3242" s="77"/>
      <c r="M3242" s="80"/>
      <c r="T3242" s="4"/>
      <c r="V3242" s="4"/>
      <c r="W3242" s="4"/>
      <c r="X3242" s="4"/>
      <c r="AB3242" s="4"/>
      <c r="AL3242" s="81"/>
      <c r="AM3242" s="81"/>
    </row>
    <row r="3243" spans="1:39">
      <c r="A3243" s="76"/>
      <c r="C3243" s="77"/>
      <c r="M3243" s="80"/>
      <c r="T3243" s="4"/>
      <c r="V3243" s="4"/>
      <c r="W3243" s="4"/>
      <c r="X3243" s="4"/>
      <c r="AB3243" s="4"/>
      <c r="AL3243" s="81"/>
      <c r="AM3243" s="81"/>
    </row>
    <row r="3244" spans="1:39">
      <c r="A3244" s="76"/>
      <c r="C3244" s="77"/>
      <c r="M3244" s="80"/>
      <c r="T3244" s="4"/>
      <c r="V3244" s="4"/>
      <c r="W3244" s="4"/>
      <c r="X3244" s="4"/>
      <c r="AB3244" s="4"/>
      <c r="AL3244" s="81"/>
      <c r="AM3244" s="81"/>
    </row>
    <row r="3245" spans="1:39">
      <c r="A3245" s="76"/>
      <c r="C3245" s="77"/>
      <c r="M3245" s="80"/>
      <c r="T3245" s="4"/>
      <c r="V3245" s="4"/>
      <c r="W3245" s="4"/>
      <c r="X3245" s="4"/>
      <c r="AB3245" s="4"/>
      <c r="AL3245" s="81"/>
      <c r="AM3245" s="81"/>
    </row>
    <row r="3246" spans="1:39">
      <c r="A3246" s="76"/>
      <c r="C3246" s="77"/>
      <c r="M3246" s="80"/>
      <c r="T3246" s="4"/>
      <c r="V3246" s="4"/>
      <c r="W3246" s="4"/>
      <c r="X3246" s="4"/>
      <c r="AB3246" s="4"/>
      <c r="AL3246" s="81"/>
      <c r="AM3246" s="81"/>
    </row>
    <row r="3247" spans="1:39">
      <c r="A3247" s="76"/>
      <c r="C3247" s="77"/>
      <c r="M3247" s="80"/>
      <c r="T3247" s="4"/>
      <c r="V3247" s="4"/>
      <c r="W3247" s="4"/>
      <c r="X3247" s="4"/>
      <c r="AB3247" s="4"/>
      <c r="AL3247" s="81"/>
      <c r="AM3247" s="81"/>
    </row>
    <row r="3248" spans="1:39">
      <c r="A3248" s="76"/>
      <c r="C3248" s="77"/>
      <c r="M3248" s="80"/>
      <c r="T3248" s="4"/>
      <c r="V3248" s="4"/>
      <c r="W3248" s="4"/>
      <c r="X3248" s="4"/>
      <c r="AB3248" s="4"/>
      <c r="AL3248" s="81"/>
      <c r="AM3248" s="81"/>
    </row>
    <row r="3249" spans="1:39">
      <c r="A3249" s="76"/>
      <c r="C3249" s="77"/>
      <c r="M3249" s="80"/>
      <c r="T3249" s="4"/>
      <c r="V3249" s="4"/>
      <c r="W3249" s="4"/>
      <c r="X3249" s="4"/>
      <c r="AB3249" s="4"/>
      <c r="AL3249" s="81"/>
      <c r="AM3249" s="81"/>
    </row>
    <row r="3250" spans="1:39">
      <c r="A3250" s="76"/>
      <c r="C3250" s="77"/>
      <c r="M3250" s="80"/>
      <c r="T3250" s="4"/>
      <c r="V3250" s="4"/>
      <c r="W3250" s="4"/>
      <c r="X3250" s="4"/>
      <c r="AB3250" s="4"/>
      <c r="AL3250" s="81"/>
      <c r="AM3250" s="81"/>
    </row>
    <row r="3251" spans="1:39">
      <c r="A3251" s="76"/>
      <c r="C3251" s="77"/>
      <c r="M3251" s="80"/>
      <c r="T3251" s="4"/>
      <c r="V3251" s="4"/>
      <c r="W3251" s="4"/>
      <c r="X3251" s="4"/>
      <c r="AB3251" s="4"/>
      <c r="AL3251" s="81"/>
      <c r="AM3251" s="81"/>
    </row>
    <row r="3252" spans="1:39">
      <c r="A3252" s="76"/>
      <c r="C3252" s="77"/>
      <c r="M3252" s="80"/>
      <c r="T3252" s="4"/>
      <c r="V3252" s="4"/>
      <c r="W3252" s="4"/>
      <c r="X3252" s="4"/>
      <c r="AB3252" s="4"/>
      <c r="AL3252" s="81"/>
      <c r="AM3252" s="81"/>
    </row>
    <row r="3253" spans="1:39">
      <c r="A3253" s="76"/>
      <c r="C3253" s="77"/>
      <c r="M3253" s="80"/>
      <c r="T3253" s="4"/>
      <c r="V3253" s="4"/>
      <c r="W3253" s="4"/>
      <c r="X3253" s="4"/>
      <c r="AB3253" s="4"/>
      <c r="AL3253" s="81"/>
      <c r="AM3253" s="81"/>
    </row>
    <row r="3254" spans="1:39">
      <c r="A3254" s="76"/>
      <c r="C3254" s="77"/>
      <c r="M3254" s="80"/>
      <c r="T3254" s="4"/>
      <c r="V3254" s="4"/>
      <c r="W3254" s="4"/>
      <c r="X3254" s="4"/>
      <c r="AB3254" s="4"/>
      <c r="AL3254" s="81"/>
      <c r="AM3254" s="81"/>
    </row>
    <row r="3255" spans="1:39">
      <c r="A3255" s="76"/>
      <c r="C3255" s="77"/>
      <c r="M3255" s="80"/>
      <c r="T3255" s="4"/>
      <c r="V3255" s="4"/>
      <c r="W3255" s="4"/>
      <c r="X3255" s="4"/>
      <c r="AB3255" s="4"/>
      <c r="AL3255" s="81"/>
      <c r="AM3255" s="81"/>
    </row>
    <row r="3256" spans="1:39">
      <c r="A3256" s="76"/>
      <c r="C3256" s="77"/>
      <c r="M3256" s="80"/>
      <c r="T3256" s="4"/>
      <c r="V3256" s="4"/>
      <c r="W3256" s="4"/>
      <c r="X3256" s="4"/>
      <c r="AB3256" s="4"/>
      <c r="AL3256" s="81"/>
      <c r="AM3256" s="81"/>
    </row>
    <row r="3257" spans="1:39">
      <c r="A3257" s="76"/>
      <c r="C3257" s="77"/>
      <c r="M3257" s="80"/>
      <c r="T3257" s="4"/>
      <c r="V3257" s="4"/>
      <c r="W3257" s="4"/>
      <c r="X3257" s="4"/>
      <c r="AB3257" s="4"/>
      <c r="AL3257" s="81"/>
      <c r="AM3257" s="81"/>
    </row>
    <row r="3258" spans="1:39">
      <c r="A3258" s="76"/>
      <c r="C3258" s="77"/>
      <c r="M3258" s="80"/>
      <c r="T3258" s="4"/>
      <c r="V3258" s="4"/>
      <c r="W3258" s="4"/>
      <c r="X3258" s="4"/>
      <c r="AB3258" s="4"/>
      <c r="AL3258" s="81"/>
      <c r="AM3258" s="81"/>
    </row>
    <row r="3259" spans="1:39">
      <c r="A3259" s="76"/>
      <c r="C3259" s="77"/>
      <c r="M3259" s="80"/>
      <c r="T3259" s="4"/>
      <c r="V3259" s="4"/>
      <c r="W3259" s="4"/>
      <c r="X3259" s="4"/>
      <c r="AB3259" s="4"/>
      <c r="AL3259" s="81"/>
      <c r="AM3259" s="81"/>
    </row>
    <row r="3260" spans="1:39">
      <c r="A3260" s="76"/>
      <c r="C3260" s="77"/>
      <c r="M3260" s="80"/>
      <c r="T3260" s="4"/>
      <c r="V3260" s="4"/>
      <c r="W3260" s="4"/>
      <c r="X3260" s="4"/>
      <c r="AB3260" s="4"/>
      <c r="AL3260" s="81"/>
      <c r="AM3260" s="81"/>
    </row>
    <row r="3261" spans="1:39">
      <c r="A3261" s="76"/>
      <c r="C3261" s="77"/>
      <c r="M3261" s="80"/>
      <c r="T3261" s="4"/>
      <c r="V3261" s="4"/>
      <c r="W3261" s="4"/>
      <c r="X3261" s="4"/>
      <c r="AB3261" s="4"/>
      <c r="AL3261" s="81"/>
      <c r="AM3261" s="81"/>
    </row>
    <row r="3262" spans="1:39">
      <c r="A3262" s="76"/>
      <c r="C3262" s="77"/>
      <c r="M3262" s="80"/>
      <c r="T3262" s="4"/>
      <c r="V3262" s="4"/>
      <c r="W3262" s="4"/>
      <c r="X3262" s="4"/>
      <c r="AB3262" s="4"/>
      <c r="AL3262" s="81"/>
      <c r="AM3262" s="81"/>
    </row>
    <row r="3263" spans="1:39">
      <c r="A3263" s="76"/>
      <c r="C3263" s="77"/>
      <c r="M3263" s="80"/>
      <c r="T3263" s="4"/>
      <c r="V3263" s="4"/>
      <c r="W3263" s="4"/>
      <c r="X3263" s="4"/>
      <c r="AB3263" s="4"/>
      <c r="AL3263" s="81"/>
      <c r="AM3263" s="81"/>
    </row>
    <row r="3264" spans="1:39">
      <c r="A3264" s="76"/>
      <c r="C3264" s="77"/>
      <c r="M3264" s="80"/>
      <c r="T3264" s="4"/>
      <c r="V3264" s="4"/>
      <c r="W3264" s="4"/>
      <c r="X3264" s="4"/>
      <c r="AB3264" s="4"/>
      <c r="AL3264" s="81"/>
      <c r="AM3264" s="81"/>
    </row>
    <row r="3265" spans="1:39">
      <c r="A3265" s="76"/>
      <c r="C3265" s="77"/>
      <c r="M3265" s="80"/>
      <c r="T3265" s="4"/>
      <c r="V3265" s="4"/>
      <c r="W3265" s="4"/>
      <c r="X3265" s="4"/>
      <c r="AB3265" s="4"/>
      <c r="AL3265" s="81"/>
      <c r="AM3265" s="81"/>
    </row>
    <row r="3266" spans="1:39">
      <c r="A3266" s="76"/>
      <c r="C3266" s="77"/>
      <c r="M3266" s="80"/>
      <c r="T3266" s="4"/>
      <c r="V3266" s="4"/>
      <c r="W3266" s="4"/>
      <c r="X3266" s="4"/>
      <c r="AB3266" s="4"/>
      <c r="AL3266" s="81"/>
      <c r="AM3266" s="81"/>
    </row>
    <row r="3267" spans="1:39">
      <c r="A3267" s="76"/>
      <c r="C3267" s="77"/>
      <c r="M3267" s="80"/>
      <c r="T3267" s="4"/>
      <c r="V3267" s="4"/>
      <c r="W3267" s="4"/>
      <c r="X3267" s="4"/>
      <c r="AB3267" s="4"/>
      <c r="AL3267" s="81"/>
      <c r="AM3267" s="81"/>
    </row>
    <row r="3268" spans="1:39">
      <c r="A3268" s="76"/>
      <c r="C3268" s="77"/>
      <c r="M3268" s="80"/>
      <c r="T3268" s="4"/>
      <c r="V3268" s="4"/>
      <c r="W3268" s="4"/>
      <c r="X3268" s="4"/>
      <c r="AB3268" s="4"/>
      <c r="AL3268" s="81"/>
      <c r="AM3268" s="81"/>
    </row>
    <row r="3269" spans="1:39">
      <c r="A3269" s="76"/>
      <c r="C3269" s="77"/>
      <c r="M3269" s="80"/>
      <c r="T3269" s="4"/>
      <c r="V3269" s="4"/>
      <c r="W3269" s="4"/>
      <c r="X3269" s="4"/>
      <c r="AB3269" s="4"/>
      <c r="AL3269" s="81"/>
      <c r="AM3269" s="81"/>
    </row>
    <row r="3270" spans="1:39">
      <c r="A3270" s="76"/>
      <c r="C3270" s="77"/>
      <c r="M3270" s="80"/>
      <c r="T3270" s="4"/>
      <c r="V3270" s="4"/>
      <c r="W3270" s="4"/>
      <c r="X3270" s="4"/>
      <c r="AB3270" s="4"/>
      <c r="AL3270" s="81"/>
      <c r="AM3270" s="81"/>
    </row>
    <row r="3271" spans="1:39">
      <c r="A3271" s="76"/>
      <c r="C3271" s="77"/>
      <c r="M3271" s="80"/>
      <c r="T3271" s="4"/>
      <c r="V3271" s="4"/>
      <c r="W3271" s="4"/>
      <c r="X3271" s="4"/>
      <c r="AB3271" s="4"/>
      <c r="AL3271" s="81"/>
      <c r="AM3271" s="81"/>
    </row>
    <row r="3272" spans="1:39">
      <c r="A3272" s="76"/>
      <c r="C3272" s="77"/>
      <c r="M3272" s="80"/>
      <c r="T3272" s="4"/>
      <c r="V3272" s="4"/>
      <c r="W3272" s="4"/>
      <c r="X3272" s="4"/>
      <c r="AB3272" s="4"/>
      <c r="AL3272" s="81"/>
      <c r="AM3272" s="81"/>
    </row>
    <row r="3273" spans="1:39">
      <c r="A3273" s="76"/>
      <c r="C3273" s="77"/>
      <c r="M3273" s="80"/>
      <c r="T3273" s="4"/>
      <c r="V3273" s="4"/>
      <c r="W3273" s="4"/>
      <c r="X3273" s="4"/>
      <c r="AB3273" s="4"/>
      <c r="AL3273" s="81"/>
      <c r="AM3273" s="81"/>
    </row>
    <row r="3274" spans="1:39">
      <c r="A3274" s="76"/>
      <c r="C3274" s="77"/>
      <c r="M3274" s="80"/>
      <c r="T3274" s="4"/>
      <c r="V3274" s="4"/>
      <c r="W3274" s="4"/>
      <c r="X3274" s="4"/>
      <c r="AB3274" s="4"/>
      <c r="AL3274" s="81"/>
      <c r="AM3274" s="81"/>
    </row>
    <row r="3275" spans="1:39">
      <c r="A3275" s="76"/>
      <c r="C3275" s="77"/>
      <c r="M3275" s="80"/>
      <c r="T3275" s="4"/>
      <c r="V3275" s="4"/>
      <c r="W3275" s="4"/>
      <c r="X3275" s="4"/>
      <c r="AB3275" s="4"/>
      <c r="AL3275" s="81"/>
      <c r="AM3275" s="81"/>
    </row>
    <row r="3276" spans="1:39">
      <c r="A3276" s="76"/>
      <c r="C3276" s="77"/>
      <c r="M3276" s="80"/>
      <c r="T3276" s="4"/>
      <c r="V3276" s="4"/>
      <c r="W3276" s="4"/>
      <c r="X3276" s="4"/>
      <c r="AB3276" s="4"/>
      <c r="AL3276" s="81"/>
      <c r="AM3276" s="81"/>
    </row>
    <row r="3277" spans="1:39">
      <c r="A3277" s="76"/>
      <c r="C3277" s="77"/>
      <c r="M3277" s="80"/>
      <c r="T3277" s="4"/>
      <c r="V3277" s="4"/>
      <c r="W3277" s="4"/>
      <c r="X3277" s="4"/>
      <c r="AB3277" s="4"/>
      <c r="AL3277" s="81"/>
      <c r="AM3277" s="81"/>
    </row>
    <row r="3278" spans="1:39">
      <c r="A3278" s="76"/>
      <c r="C3278" s="77"/>
      <c r="M3278" s="80"/>
      <c r="T3278" s="4"/>
      <c r="V3278" s="4"/>
      <c r="W3278" s="4"/>
      <c r="X3278" s="4"/>
      <c r="AB3278" s="4"/>
      <c r="AL3278" s="81"/>
      <c r="AM3278" s="81"/>
    </row>
    <row r="3279" spans="1:39">
      <c r="A3279" s="76"/>
      <c r="C3279" s="77"/>
      <c r="M3279" s="80"/>
      <c r="T3279" s="4"/>
      <c r="V3279" s="4"/>
      <c r="W3279" s="4"/>
      <c r="X3279" s="4"/>
      <c r="AB3279" s="4"/>
      <c r="AL3279" s="81"/>
      <c r="AM3279" s="81"/>
    </row>
    <row r="3280" spans="1:39">
      <c r="A3280" s="76"/>
      <c r="C3280" s="77"/>
      <c r="M3280" s="80"/>
      <c r="T3280" s="4"/>
      <c r="V3280" s="4"/>
      <c r="W3280" s="4"/>
      <c r="X3280" s="4"/>
      <c r="AB3280" s="4"/>
      <c r="AL3280" s="81"/>
      <c r="AM3280" s="81"/>
    </row>
    <row r="3281" spans="1:39">
      <c r="A3281" s="76"/>
      <c r="C3281" s="77"/>
      <c r="M3281" s="80"/>
      <c r="T3281" s="4"/>
      <c r="V3281" s="4"/>
      <c r="W3281" s="4"/>
      <c r="X3281" s="4"/>
      <c r="AB3281" s="4"/>
      <c r="AL3281" s="81"/>
      <c r="AM3281" s="81"/>
    </row>
    <row r="3282" spans="1:39">
      <c r="A3282" s="76"/>
      <c r="C3282" s="77"/>
      <c r="M3282" s="80"/>
      <c r="T3282" s="4"/>
      <c r="V3282" s="4"/>
      <c r="W3282" s="4"/>
      <c r="X3282" s="4"/>
      <c r="AB3282" s="4"/>
      <c r="AL3282" s="81"/>
      <c r="AM3282" s="81"/>
    </row>
    <row r="3283" spans="1:39">
      <c r="A3283" s="76"/>
      <c r="C3283" s="77"/>
      <c r="M3283" s="80"/>
      <c r="T3283" s="4"/>
      <c r="V3283" s="4"/>
      <c r="W3283" s="4"/>
      <c r="X3283" s="4"/>
      <c r="AB3283" s="4"/>
      <c r="AL3283" s="81"/>
      <c r="AM3283" s="81"/>
    </row>
    <row r="3284" spans="1:39">
      <c r="A3284" s="76"/>
      <c r="C3284" s="77"/>
      <c r="M3284" s="80"/>
      <c r="T3284" s="4"/>
      <c r="V3284" s="4"/>
      <c r="W3284" s="4"/>
      <c r="X3284" s="4"/>
      <c r="AB3284" s="4"/>
      <c r="AL3284" s="81"/>
      <c r="AM3284" s="81"/>
    </row>
    <row r="3285" spans="1:39">
      <c r="A3285" s="76"/>
      <c r="C3285" s="77"/>
      <c r="M3285" s="80"/>
      <c r="T3285" s="4"/>
      <c r="V3285" s="4"/>
      <c r="W3285" s="4"/>
      <c r="X3285" s="4"/>
      <c r="AB3285" s="4"/>
      <c r="AL3285" s="81"/>
      <c r="AM3285" s="81"/>
    </row>
    <row r="3286" spans="1:39">
      <c r="A3286" s="76"/>
      <c r="C3286" s="77"/>
      <c r="M3286" s="80"/>
      <c r="T3286" s="4"/>
      <c r="V3286" s="4"/>
      <c r="W3286" s="4"/>
      <c r="X3286" s="4"/>
      <c r="AB3286" s="4"/>
      <c r="AL3286" s="81"/>
      <c r="AM3286" s="81"/>
    </row>
    <row r="3287" spans="1:39">
      <c r="A3287" s="76"/>
      <c r="C3287" s="77"/>
      <c r="M3287" s="80"/>
      <c r="T3287" s="4"/>
      <c r="V3287" s="4"/>
      <c r="W3287" s="4"/>
      <c r="X3287" s="4"/>
      <c r="AB3287" s="4"/>
      <c r="AL3287" s="81"/>
      <c r="AM3287" s="81"/>
    </row>
    <row r="3288" spans="1:39">
      <c r="A3288" s="76"/>
      <c r="C3288" s="77"/>
      <c r="M3288" s="80"/>
      <c r="T3288" s="4"/>
      <c r="V3288" s="4"/>
      <c r="W3288" s="4"/>
      <c r="X3288" s="4"/>
      <c r="AB3288" s="4"/>
      <c r="AL3288" s="81"/>
      <c r="AM3288" s="81"/>
    </row>
    <row r="3289" spans="1:39">
      <c r="A3289" s="76"/>
      <c r="C3289" s="77"/>
      <c r="M3289" s="80"/>
      <c r="T3289" s="4"/>
      <c r="V3289" s="4"/>
      <c r="W3289" s="4"/>
      <c r="X3289" s="4"/>
      <c r="AB3289" s="4"/>
      <c r="AL3289" s="81"/>
      <c r="AM3289" s="81"/>
    </row>
    <row r="3290" spans="1:39">
      <c r="A3290" s="76"/>
      <c r="C3290" s="77"/>
      <c r="M3290" s="80"/>
      <c r="T3290" s="4"/>
      <c r="V3290" s="4"/>
      <c r="W3290" s="4"/>
      <c r="X3290" s="4"/>
      <c r="AB3290" s="4"/>
      <c r="AL3290" s="81"/>
      <c r="AM3290" s="81"/>
    </row>
    <row r="3291" spans="1:39">
      <c r="A3291" s="76"/>
      <c r="C3291" s="77"/>
      <c r="M3291" s="80"/>
      <c r="T3291" s="4"/>
      <c r="V3291" s="4"/>
      <c r="W3291" s="4"/>
      <c r="X3291" s="4"/>
      <c r="AB3291" s="4"/>
      <c r="AL3291" s="81"/>
      <c r="AM3291" s="81"/>
    </row>
    <row r="3292" spans="1:39">
      <c r="A3292" s="76"/>
      <c r="C3292" s="77"/>
      <c r="M3292" s="80"/>
      <c r="T3292" s="4"/>
      <c r="V3292" s="4"/>
      <c r="W3292" s="4"/>
      <c r="X3292" s="4"/>
      <c r="AB3292" s="4"/>
      <c r="AL3292" s="81"/>
      <c r="AM3292" s="81"/>
    </row>
    <row r="3293" spans="1:39">
      <c r="A3293" s="76"/>
      <c r="C3293" s="77"/>
      <c r="M3293" s="80"/>
      <c r="T3293" s="4"/>
      <c r="V3293" s="4"/>
      <c r="W3293" s="4"/>
      <c r="X3293" s="4"/>
      <c r="AB3293" s="4"/>
      <c r="AL3293" s="81"/>
      <c r="AM3293" s="81"/>
    </row>
    <row r="3294" spans="1:39">
      <c r="A3294" s="76"/>
      <c r="C3294" s="77"/>
      <c r="M3294" s="80"/>
      <c r="T3294" s="4"/>
      <c r="V3294" s="4"/>
      <c r="W3294" s="4"/>
      <c r="X3294" s="4"/>
      <c r="AB3294" s="4"/>
      <c r="AL3294" s="81"/>
      <c r="AM3294" s="81"/>
    </row>
    <row r="3295" spans="1:39">
      <c r="A3295" s="76"/>
      <c r="C3295" s="77"/>
      <c r="M3295" s="80"/>
      <c r="T3295" s="4"/>
      <c r="V3295" s="4"/>
      <c r="W3295" s="4"/>
      <c r="X3295" s="4"/>
      <c r="AB3295" s="4"/>
      <c r="AL3295" s="81"/>
      <c r="AM3295" s="81"/>
    </row>
    <row r="3296" spans="1:39">
      <c r="A3296" s="76"/>
      <c r="C3296" s="77"/>
      <c r="M3296" s="80"/>
      <c r="T3296" s="4"/>
      <c r="V3296" s="4"/>
      <c r="W3296" s="4"/>
      <c r="X3296" s="4"/>
      <c r="AB3296" s="4"/>
      <c r="AL3296" s="81"/>
      <c r="AM3296" s="81"/>
    </row>
    <row r="3297" spans="1:39">
      <c r="A3297" s="76"/>
      <c r="C3297" s="77"/>
      <c r="M3297" s="80"/>
      <c r="T3297" s="4"/>
      <c r="V3297" s="4"/>
      <c r="W3297" s="4"/>
      <c r="X3297" s="4"/>
      <c r="AB3297" s="4"/>
      <c r="AL3297" s="81"/>
      <c r="AM3297" s="81"/>
    </row>
    <row r="3298" spans="1:39">
      <c r="A3298" s="76"/>
      <c r="C3298" s="77"/>
      <c r="M3298" s="80"/>
      <c r="T3298" s="4"/>
      <c r="V3298" s="4"/>
      <c r="W3298" s="4"/>
      <c r="X3298" s="4"/>
      <c r="AB3298" s="4"/>
      <c r="AL3298" s="81"/>
      <c r="AM3298" s="81"/>
    </row>
    <row r="3299" spans="1:39">
      <c r="A3299" s="76"/>
      <c r="C3299" s="77"/>
      <c r="M3299" s="80"/>
      <c r="T3299" s="4"/>
      <c r="V3299" s="4"/>
      <c r="W3299" s="4"/>
      <c r="X3299" s="4"/>
      <c r="AB3299" s="4"/>
      <c r="AL3299" s="81"/>
      <c r="AM3299" s="81"/>
    </row>
    <row r="3300" spans="1:39">
      <c r="A3300" s="76"/>
      <c r="C3300" s="77"/>
      <c r="M3300" s="80"/>
      <c r="T3300" s="4"/>
      <c r="V3300" s="4"/>
      <c r="W3300" s="4"/>
      <c r="X3300" s="4"/>
      <c r="AB3300" s="4"/>
      <c r="AL3300" s="81"/>
      <c r="AM3300" s="81"/>
    </row>
    <row r="3301" spans="1:39">
      <c r="A3301" s="76"/>
      <c r="C3301" s="77"/>
      <c r="M3301" s="80"/>
      <c r="T3301" s="4"/>
      <c r="V3301" s="4"/>
      <c r="W3301" s="4"/>
      <c r="X3301" s="4"/>
      <c r="AB3301" s="4"/>
      <c r="AL3301" s="81"/>
      <c r="AM3301" s="81"/>
    </row>
    <row r="3302" spans="1:39">
      <c r="A3302" s="76"/>
      <c r="C3302" s="77"/>
      <c r="M3302" s="80"/>
      <c r="T3302" s="4"/>
      <c r="V3302" s="4"/>
      <c r="W3302" s="4"/>
      <c r="X3302" s="4"/>
      <c r="AB3302" s="4"/>
      <c r="AL3302" s="81"/>
      <c r="AM3302" s="81"/>
    </row>
    <row r="3303" spans="1:39">
      <c r="A3303" s="76"/>
      <c r="C3303" s="77"/>
      <c r="M3303" s="80"/>
      <c r="T3303" s="4"/>
      <c r="V3303" s="4"/>
      <c r="W3303" s="4"/>
      <c r="X3303" s="4"/>
      <c r="AB3303" s="4"/>
      <c r="AL3303" s="81"/>
      <c r="AM3303" s="81"/>
    </row>
    <row r="3304" spans="1:39">
      <c r="A3304" s="76"/>
      <c r="C3304" s="77"/>
      <c r="M3304" s="80"/>
      <c r="T3304" s="4"/>
      <c r="V3304" s="4"/>
      <c r="W3304" s="4"/>
      <c r="X3304" s="4"/>
      <c r="AB3304" s="4"/>
      <c r="AL3304" s="81"/>
      <c r="AM3304" s="81"/>
    </row>
    <row r="3305" spans="1:39">
      <c r="A3305" s="76"/>
      <c r="C3305" s="77"/>
      <c r="M3305" s="80"/>
      <c r="T3305" s="4"/>
      <c r="V3305" s="4"/>
      <c r="W3305" s="4"/>
      <c r="X3305" s="4"/>
      <c r="AB3305" s="4"/>
      <c r="AL3305" s="81"/>
      <c r="AM3305" s="81"/>
    </row>
    <row r="3306" spans="1:39">
      <c r="A3306" s="76"/>
      <c r="C3306" s="77"/>
      <c r="M3306" s="80"/>
      <c r="T3306" s="4"/>
      <c r="V3306" s="4"/>
      <c r="W3306" s="4"/>
      <c r="X3306" s="4"/>
      <c r="AB3306" s="4"/>
      <c r="AL3306" s="81"/>
      <c r="AM3306" s="81"/>
    </row>
    <row r="3307" spans="1:39">
      <c r="A3307" s="76"/>
      <c r="C3307" s="77"/>
      <c r="M3307" s="80"/>
      <c r="T3307" s="4"/>
      <c r="V3307" s="4"/>
      <c r="W3307" s="4"/>
      <c r="X3307" s="4"/>
      <c r="AB3307" s="4"/>
      <c r="AL3307" s="81"/>
      <c r="AM3307" s="81"/>
    </row>
    <row r="3308" spans="1:39">
      <c r="A3308" s="76"/>
      <c r="C3308" s="77"/>
      <c r="M3308" s="80"/>
      <c r="T3308" s="4"/>
      <c r="V3308" s="4"/>
      <c r="W3308" s="4"/>
      <c r="X3308" s="4"/>
      <c r="AB3308" s="4"/>
      <c r="AL3308" s="81"/>
      <c r="AM3308" s="81"/>
    </row>
    <row r="3309" spans="1:39">
      <c r="A3309" s="76"/>
      <c r="C3309" s="77"/>
      <c r="M3309" s="80"/>
      <c r="T3309" s="4"/>
      <c r="V3309" s="4"/>
      <c r="W3309" s="4"/>
      <c r="X3309" s="4"/>
      <c r="AB3309" s="4"/>
      <c r="AL3309" s="81"/>
      <c r="AM3309" s="81"/>
    </row>
    <row r="3310" spans="1:39">
      <c r="A3310" s="76"/>
      <c r="C3310" s="77"/>
      <c r="M3310" s="80"/>
      <c r="T3310" s="4"/>
      <c r="V3310" s="4"/>
      <c r="W3310" s="4"/>
      <c r="X3310" s="4"/>
      <c r="AB3310" s="4"/>
      <c r="AL3310" s="81"/>
      <c r="AM3310" s="81"/>
    </row>
    <row r="3311" spans="1:39">
      <c r="A3311" s="76"/>
      <c r="C3311" s="77"/>
      <c r="M3311" s="80"/>
      <c r="T3311" s="4"/>
      <c r="V3311" s="4"/>
      <c r="W3311" s="4"/>
      <c r="X3311" s="4"/>
      <c r="AB3311" s="4"/>
      <c r="AL3311" s="81"/>
      <c r="AM3311" s="81"/>
    </row>
    <row r="3312" spans="1:39">
      <c r="A3312" s="76"/>
      <c r="C3312" s="77"/>
      <c r="M3312" s="80"/>
      <c r="T3312" s="4"/>
      <c r="V3312" s="4"/>
      <c r="W3312" s="4"/>
      <c r="X3312" s="4"/>
      <c r="AB3312" s="4"/>
      <c r="AL3312" s="81"/>
      <c r="AM3312" s="81"/>
    </row>
    <row r="3313" spans="1:39">
      <c r="A3313" s="76"/>
      <c r="C3313" s="77"/>
      <c r="M3313" s="80"/>
      <c r="T3313" s="4"/>
      <c r="V3313" s="4"/>
      <c r="W3313" s="4"/>
      <c r="X3313" s="4"/>
      <c r="AB3313" s="4"/>
      <c r="AL3313" s="81"/>
      <c r="AM3313" s="81"/>
    </row>
    <row r="3314" spans="1:39">
      <c r="A3314" s="76"/>
      <c r="C3314" s="77"/>
      <c r="M3314" s="80"/>
      <c r="T3314" s="4"/>
      <c r="V3314" s="4"/>
      <c r="W3314" s="4"/>
      <c r="X3314" s="4"/>
      <c r="AB3314" s="4"/>
      <c r="AL3314" s="81"/>
      <c r="AM3314" s="81"/>
    </row>
    <row r="3315" spans="1:39">
      <c r="A3315" s="76"/>
      <c r="C3315" s="77"/>
      <c r="M3315" s="80"/>
      <c r="T3315" s="4"/>
      <c r="V3315" s="4"/>
      <c r="W3315" s="4"/>
      <c r="X3315" s="4"/>
      <c r="AB3315" s="4"/>
      <c r="AL3315" s="81"/>
      <c r="AM3315" s="81"/>
    </row>
    <row r="3316" spans="1:39">
      <c r="A3316" s="76"/>
      <c r="C3316" s="77"/>
      <c r="M3316" s="80"/>
      <c r="T3316" s="4"/>
      <c r="V3316" s="4"/>
      <c r="W3316" s="4"/>
      <c r="X3316" s="4"/>
      <c r="AB3316" s="4"/>
      <c r="AL3316" s="81"/>
      <c r="AM3316" s="81"/>
    </row>
    <row r="3317" spans="1:39">
      <c r="A3317" s="76"/>
      <c r="C3317" s="77"/>
      <c r="M3317" s="80"/>
      <c r="T3317" s="4"/>
      <c r="V3317" s="4"/>
      <c r="W3317" s="4"/>
      <c r="X3317" s="4"/>
      <c r="AB3317" s="4"/>
      <c r="AL3317" s="81"/>
      <c r="AM3317" s="81"/>
    </row>
    <row r="3318" spans="1:39">
      <c r="A3318" s="76"/>
      <c r="C3318" s="77"/>
      <c r="M3318" s="80"/>
      <c r="T3318" s="4"/>
      <c r="V3318" s="4"/>
      <c r="W3318" s="4"/>
      <c r="X3318" s="4"/>
      <c r="AB3318" s="4"/>
      <c r="AL3318" s="81"/>
      <c r="AM3318" s="81"/>
    </row>
    <row r="3319" spans="1:39">
      <c r="A3319" s="76"/>
      <c r="C3319" s="77"/>
      <c r="M3319" s="80"/>
      <c r="T3319" s="4"/>
      <c r="V3319" s="4"/>
      <c r="W3319" s="4"/>
      <c r="X3319" s="4"/>
      <c r="AB3319" s="4"/>
      <c r="AL3319" s="81"/>
      <c r="AM3319" s="81"/>
    </row>
    <row r="3320" spans="1:39">
      <c r="A3320" s="76"/>
      <c r="C3320" s="77"/>
      <c r="M3320" s="80"/>
      <c r="T3320" s="4"/>
      <c r="V3320" s="4"/>
      <c r="W3320" s="4"/>
      <c r="X3320" s="4"/>
      <c r="AB3320" s="4"/>
      <c r="AL3320" s="81"/>
      <c r="AM3320" s="81"/>
    </row>
    <row r="3321" spans="1:39">
      <c r="A3321" s="76"/>
      <c r="C3321" s="77"/>
      <c r="M3321" s="80"/>
      <c r="T3321" s="4"/>
      <c r="V3321" s="4"/>
      <c r="W3321" s="4"/>
      <c r="X3321" s="4"/>
      <c r="AB3321" s="4"/>
      <c r="AL3321" s="81"/>
      <c r="AM3321" s="81"/>
    </row>
    <row r="3322" spans="1:39">
      <c r="A3322" s="76"/>
      <c r="C3322" s="77"/>
      <c r="M3322" s="80"/>
      <c r="T3322" s="4"/>
      <c r="V3322" s="4"/>
      <c r="W3322" s="4"/>
      <c r="X3322" s="4"/>
      <c r="AB3322" s="4"/>
      <c r="AL3322" s="81"/>
      <c r="AM3322" s="81"/>
    </row>
    <row r="3323" spans="1:39">
      <c r="A3323" s="76"/>
      <c r="C3323" s="77"/>
      <c r="M3323" s="80"/>
      <c r="T3323" s="4"/>
      <c r="V3323" s="4"/>
      <c r="W3323" s="4"/>
      <c r="X3323" s="4"/>
      <c r="AB3323" s="4"/>
      <c r="AL3323" s="81"/>
      <c r="AM3323" s="81"/>
    </row>
    <row r="3324" spans="1:39">
      <c r="A3324" s="76"/>
      <c r="C3324" s="77"/>
      <c r="M3324" s="80"/>
      <c r="T3324" s="4"/>
      <c r="V3324" s="4"/>
      <c r="W3324" s="4"/>
      <c r="X3324" s="4"/>
      <c r="AB3324" s="4"/>
      <c r="AL3324" s="81"/>
      <c r="AM3324" s="81"/>
    </row>
    <row r="3325" spans="1:39">
      <c r="A3325" s="76"/>
      <c r="C3325" s="77"/>
      <c r="M3325" s="80"/>
      <c r="T3325" s="4"/>
      <c r="V3325" s="4"/>
      <c r="W3325" s="4"/>
      <c r="X3325" s="4"/>
      <c r="AB3325" s="4"/>
      <c r="AL3325" s="81"/>
      <c r="AM3325" s="81"/>
    </row>
    <row r="3326" spans="1:39">
      <c r="A3326" s="76"/>
      <c r="C3326" s="77"/>
      <c r="M3326" s="80"/>
      <c r="T3326" s="4"/>
      <c r="V3326" s="4"/>
      <c r="W3326" s="4"/>
      <c r="X3326" s="4"/>
      <c r="AB3326" s="4"/>
      <c r="AL3326" s="81"/>
      <c r="AM3326" s="81"/>
    </row>
    <row r="3327" spans="1:39">
      <c r="A3327" s="76"/>
      <c r="C3327" s="77"/>
      <c r="M3327" s="80"/>
      <c r="T3327" s="4"/>
      <c r="V3327" s="4"/>
      <c r="W3327" s="4"/>
      <c r="X3327" s="4"/>
      <c r="AB3327" s="4"/>
      <c r="AL3327" s="81"/>
      <c r="AM3327" s="81"/>
    </row>
    <row r="3328" spans="1:39">
      <c r="A3328" s="76"/>
      <c r="C3328" s="77"/>
      <c r="M3328" s="80"/>
      <c r="T3328" s="4"/>
      <c r="V3328" s="4"/>
      <c r="W3328" s="4"/>
      <c r="X3328" s="4"/>
      <c r="AB3328" s="4"/>
      <c r="AL3328" s="81"/>
      <c r="AM3328" s="81"/>
    </row>
    <row r="3329" spans="1:39">
      <c r="A3329" s="76"/>
      <c r="C3329" s="77"/>
      <c r="M3329" s="80"/>
      <c r="T3329" s="4"/>
      <c r="V3329" s="4"/>
      <c r="W3329" s="4"/>
      <c r="X3329" s="4"/>
      <c r="AB3329" s="4"/>
      <c r="AL3329" s="81"/>
      <c r="AM3329" s="81"/>
    </row>
    <row r="3330" spans="1:39">
      <c r="A3330" s="76"/>
      <c r="C3330" s="77"/>
      <c r="M3330" s="80"/>
      <c r="T3330" s="4"/>
      <c r="V3330" s="4"/>
      <c r="W3330" s="4"/>
      <c r="X3330" s="4"/>
      <c r="AB3330" s="4"/>
      <c r="AL3330" s="81"/>
      <c r="AM3330" s="81"/>
    </row>
    <row r="3331" spans="1:39">
      <c r="A3331" s="76"/>
      <c r="C3331" s="77"/>
      <c r="M3331" s="80"/>
      <c r="T3331" s="4"/>
      <c r="V3331" s="4"/>
      <c r="W3331" s="4"/>
      <c r="X3331" s="4"/>
      <c r="AB3331" s="4"/>
      <c r="AL3331" s="81"/>
      <c r="AM3331" s="81"/>
    </row>
    <row r="3332" spans="1:39">
      <c r="A3332" s="76"/>
      <c r="C3332" s="77"/>
      <c r="M3332" s="80"/>
      <c r="T3332" s="4"/>
      <c r="V3332" s="4"/>
      <c r="W3332" s="4"/>
      <c r="X3332" s="4"/>
      <c r="AB3332" s="4"/>
      <c r="AL3332" s="81"/>
      <c r="AM3332" s="81"/>
    </row>
    <row r="3333" spans="1:39">
      <c r="A3333" s="76"/>
      <c r="C3333" s="77"/>
      <c r="M3333" s="80"/>
      <c r="T3333" s="4"/>
      <c r="V3333" s="4"/>
      <c r="W3333" s="4"/>
      <c r="X3333" s="4"/>
      <c r="AB3333" s="4"/>
      <c r="AL3333" s="81"/>
      <c r="AM3333" s="81"/>
    </row>
    <row r="3334" spans="1:39">
      <c r="A3334" s="76"/>
      <c r="C3334" s="77"/>
      <c r="M3334" s="80"/>
      <c r="T3334" s="4"/>
      <c r="V3334" s="4"/>
      <c r="W3334" s="4"/>
      <c r="X3334" s="4"/>
      <c r="AB3334" s="4"/>
      <c r="AL3334" s="81"/>
      <c r="AM3334" s="81"/>
    </row>
    <row r="3335" spans="1:39">
      <c r="A3335" s="76"/>
      <c r="C3335" s="77"/>
      <c r="M3335" s="80"/>
      <c r="T3335" s="4"/>
      <c r="V3335" s="4"/>
      <c r="W3335" s="4"/>
      <c r="X3335" s="4"/>
      <c r="AB3335" s="4"/>
      <c r="AL3335" s="81"/>
      <c r="AM3335" s="81"/>
    </row>
    <row r="3336" spans="1:39">
      <c r="A3336" s="76"/>
      <c r="C3336" s="77"/>
      <c r="M3336" s="80"/>
      <c r="T3336" s="4"/>
      <c r="V3336" s="4"/>
      <c r="W3336" s="4"/>
      <c r="X3336" s="4"/>
      <c r="AB3336" s="4"/>
      <c r="AL3336" s="81"/>
      <c r="AM3336" s="81"/>
    </row>
    <row r="3337" spans="1:39">
      <c r="A3337" s="76"/>
      <c r="C3337" s="77"/>
      <c r="M3337" s="80"/>
      <c r="T3337" s="4"/>
      <c r="V3337" s="4"/>
      <c r="W3337" s="4"/>
      <c r="X3337" s="4"/>
      <c r="AB3337" s="4"/>
      <c r="AL3337" s="81"/>
      <c r="AM3337" s="81"/>
    </row>
    <row r="3338" spans="1:39">
      <c r="A3338" s="76"/>
      <c r="C3338" s="77"/>
      <c r="M3338" s="80"/>
      <c r="T3338" s="4"/>
      <c r="V3338" s="4"/>
      <c r="W3338" s="4"/>
      <c r="X3338" s="4"/>
      <c r="AB3338" s="4"/>
      <c r="AL3338" s="81"/>
      <c r="AM3338" s="81"/>
    </row>
    <row r="3339" spans="1:39">
      <c r="A3339" s="76"/>
      <c r="C3339" s="77"/>
      <c r="M3339" s="80"/>
      <c r="T3339" s="4"/>
      <c r="V3339" s="4"/>
      <c r="W3339" s="4"/>
      <c r="X3339" s="4"/>
      <c r="AB3339" s="4"/>
      <c r="AL3339" s="81"/>
      <c r="AM3339" s="81"/>
    </row>
    <row r="3340" spans="1:39">
      <c r="A3340" s="76"/>
      <c r="C3340" s="77"/>
      <c r="M3340" s="80"/>
      <c r="T3340" s="4"/>
      <c r="V3340" s="4"/>
      <c r="W3340" s="4"/>
      <c r="X3340" s="4"/>
      <c r="AB3340" s="4"/>
      <c r="AL3340" s="81"/>
      <c r="AM3340" s="81"/>
    </row>
    <row r="3341" spans="1:39">
      <c r="A3341" s="76"/>
      <c r="C3341" s="77"/>
      <c r="M3341" s="80"/>
      <c r="T3341" s="4"/>
      <c r="V3341" s="4"/>
      <c r="W3341" s="4"/>
      <c r="X3341" s="4"/>
      <c r="AB3341" s="4"/>
      <c r="AL3341" s="81"/>
      <c r="AM3341" s="81"/>
    </row>
    <row r="3342" spans="1:39">
      <c r="A3342" s="76"/>
      <c r="C3342" s="77"/>
      <c r="M3342" s="80"/>
      <c r="T3342" s="4"/>
      <c r="V3342" s="4"/>
      <c r="W3342" s="4"/>
      <c r="X3342" s="4"/>
      <c r="AB3342" s="4"/>
      <c r="AL3342" s="81"/>
      <c r="AM3342" s="81"/>
    </row>
    <row r="3343" spans="1:39">
      <c r="A3343" s="76"/>
      <c r="C3343" s="77"/>
      <c r="M3343" s="80"/>
      <c r="T3343" s="4"/>
      <c r="V3343" s="4"/>
      <c r="W3343" s="4"/>
      <c r="X3343" s="4"/>
      <c r="AB3343" s="4"/>
      <c r="AL3343" s="81"/>
      <c r="AM3343" s="81"/>
    </row>
    <row r="3344" spans="1:39">
      <c r="A3344" s="76"/>
      <c r="C3344" s="77"/>
      <c r="M3344" s="80"/>
      <c r="T3344" s="4"/>
      <c r="V3344" s="4"/>
      <c r="W3344" s="4"/>
      <c r="X3344" s="4"/>
      <c r="AB3344" s="4"/>
      <c r="AL3344" s="81"/>
      <c r="AM3344" s="81"/>
    </row>
    <row r="3345" spans="1:39">
      <c r="A3345" s="76"/>
      <c r="C3345" s="77"/>
      <c r="M3345" s="80"/>
      <c r="T3345" s="4"/>
      <c r="V3345" s="4"/>
      <c r="W3345" s="4"/>
      <c r="X3345" s="4"/>
      <c r="AB3345" s="4"/>
      <c r="AL3345" s="81"/>
      <c r="AM3345" s="81"/>
    </row>
    <row r="3346" spans="1:39">
      <c r="A3346" s="76"/>
      <c r="C3346" s="77"/>
      <c r="M3346" s="80"/>
      <c r="T3346" s="4"/>
      <c r="V3346" s="4"/>
      <c r="W3346" s="4"/>
      <c r="X3346" s="4"/>
      <c r="AB3346" s="4"/>
      <c r="AL3346" s="81"/>
      <c r="AM3346" s="81"/>
    </row>
    <row r="3347" spans="1:39">
      <c r="A3347" s="76"/>
      <c r="C3347" s="77"/>
      <c r="M3347" s="80"/>
      <c r="T3347" s="4"/>
      <c r="V3347" s="4"/>
      <c r="W3347" s="4"/>
      <c r="X3347" s="4"/>
      <c r="AB3347" s="4"/>
      <c r="AL3347" s="81"/>
      <c r="AM3347" s="81"/>
    </row>
    <row r="3348" spans="1:39">
      <c r="A3348" s="76"/>
      <c r="C3348" s="77"/>
      <c r="M3348" s="80"/>
      <c r="T3348" s="4"/>
      <c r="V3348" s="4"/>
      <c r="W3348" s="4"/>
      <c r="X3348" s="4"/>
      <c r="AB3348" s="4"/>
      <c r="AL3348" s="81"/>
      <c r="AM3348" s="81"/>
    </row>
    <row r="3349" spans="1:39">
      <c r="A3349" s="76"/>
      <c r="C3349" s="77"/>
      <c r="M3349" s="80"/>
      <c r="T3349" s="4"/>
      <c r="V3349" s="4"/>
      <c r="W3349" s="4"/>
      <c r="X3349" s="4"/>
      <c r="AB3349" s="4"/>
      <c r="AL3349" s="81"/>
      <c r="AM3349" s="81"/>
    </row>
    <row r="3350" spans="1:39">
      <c r="A3350" s="76"/>
      <c r="C3350" s="77"/>
      <c r="M3350" s="80"/>
      <c r="T3350" s="4"/>
      <c r="V3350" s="4"/>
      <c r="W3350" s="4"/>
      <c r="X3350" s="4"/>
      <c r="AB3350" s="4"/>
      <c r="AL3350" s="81"/>
      <c r="AM3350" s="81"/>
    </row>
    <row r="3351" spans="1:39">
      <c r="A3351" s="76"/>
      <c r="C3351" s="77"/>
      <c r="M3351" s="80"/>
      <c r="T3351" s="4"/>
      <c r="V3351" s="4"/>
      <c r="W3351" s="4"/>
      <c r="X3351" s="4"/>
      <c r="AB3351" s="4"/>
      <c r="AL3351" s="81"/>
      <c r="AM3351" s="81"/>
    </row>
    <row r="3352" spans="1:39">
      <c r="A3352" s="76"/>
      <c r="C3352" s="77"/>
      <c r="M3352" s="80"/>
      <c r="T3352" s="4"/>
      <c r="V3352" s="4"/>
      <c r="W3352" s="4"/>
      <c r="X3352" s="4"/>
      <c r="AB3352" s="4"/>
      <c r="AL3352" s="81"/>
      <c r="AM3352" s="81"/>
    </row>
    <row r="3353" spans="1:39">
      <c r="A3353" s="76"/>
      <c r="C3353" s="77"/>
      <c r="M3353" s="80"/>
      <c r="T3353" s="4"/>
      <c r="V3353" s="4"/>
      <c r="W3353" s="4"/>
      <c r="X3353" s="4"/>
      <c r="AB3353" s="4"/>
      <c r="AL3353" s="81"/>
      <c r="AM3353" s="81"/>
    </row>
    <row r="3354" spans="1:39">
      <c r="A3354" s="76"/>
      <c r="C3354" s="77"/>
      <c r="M3354" s="80"/>
      <c r="T3354" s="4"/>
      <c r="V3354" s="4"/>
      <c r="W3354" s="4"/>
      <c r="X3354" s="4"/>
      <c r="AB3354" s="4"/>
      <c r="AL3354" s="81"/>
      <c r="AM3354" s="81"/>
    </row>
    <row r="3355" spans="1:39">
      <c r="A3355" s="76"/>
      <c r="C3355" s="77"/>
      <c r="M3355" s="80"/>
      <c r="T3355" s="4"/>
      <c r="V3355" s="4"/>
      <c r="W3355" s="4"/>
      <c r="X3355" s="4"/>
      <c r="AB3355" s="4"/>
      <c r="AL3355" s="81"/>
      <c r="AM3355" s="81"/>
    </row>
    <row r="3356" spans="1:39">
      <c r="A3356" s="76"/>
      <c r="C3356" s="77"/>
      <c r="M3356" s="80"/>
      <c r="T3356" s="4"/>
      <c r="V3356" s="4"/>
      <c r="W3356" s="4"/>
      <c r="X3356" s="4"/>
      <c r="AB3356" s="4"/>
      <c r="AL3356" s="81"/>
      <c r="AM3356" s="81"/>
    </row>
    <row r="3357" spans="1:39">
      <c r="A3357" s="76"/>
      <c r="C3357" s="77"/>
      <c r="M3357" s="80"/>
      <c r="T3357" s="4"/>
      <c r="V3357" s="4"/>
      <c r="W3357" s="4"/>
      <c r="X3357" s="4"/>
      <c r="AB3357" s="4"/>
      <c r="AL3357" s="81"/>
      <c r="AM3357" s="81"/>
    </row>
    <row r="3358" spans="1:39">
      <c r="A3358" s="76"/>
      <c r="C3358" s="77"/>
      <c r="M3358" s="80"/>
      <c r="T3358" s="4"/>
      <c r="V3358" s="4"/>
      <c r="W3358" s="4"/>
      <c r="X3358" s="4"/>
      <c r="AB3358" s="4"/>
      <c r="AL3358" s="81"/>
      <c r="AM3358" s="81"/>
    </row>
    <row r="3359" spans="1:39">
      <c r="A3359" s="76"/>
      <c r="C3359" s="77"/>
      <c r="M3359" s="80"/>
      <c r="T3359" s="4"/>
      <c r="V3359" s="4"/>
      <c r="W3359" s="4"/>
      <c r="X3359" s="4"/>
      <c r="AB3359" s="4"/>
      <c r="AL3359" s="81"/>
      <c r="AM3359" s="81"/>
    </row>
    <row r="3360" spans="1:39">
      <c r="A3360" s="76"/>
      <c r="C3360" s="77"/>
      <c r="M3360" s="80"/>
      <c r="T3360" s="4"/>
      <c r="V3360" s="4"/>
      <c r="W3360" s="4"/>
      <c r="X3360" s="4"/>
      <c r="AB3360" s="4"/>
      <c r="AL3360" s="81"/>
      <c r="AM3360" s="81"/>
    </row>
    <row r="3361" spans="1:39">
      <c r="A3361" s="76"/>
      <c r="C3361" s="77"/>
      <c r="M3361" s="80"/>
      <c r="T3361" s="4"/>
      <c r="V3361" s="4"/>
      <c r="W3361" s="4"/>
      <c r="X3361" s="4"/>
      <c r="AB3361" s="4"/>
      <c r="AL3361" s="81"/>
      <c r="AM3361" s="81"/>
    </row>
    <row r="3362" spans="1:39">
      <c r="A3362" s="76"/>
      <c r="C3362" s="77"/>
      <c r="M3362" s="80"/>
      <c r="T3362" s="4"/>
      <c r="V3362" s="4"/>
      <c r="W3362" s="4"/>
      <c r="X3362" s="4"/>
      <c r="AB3362" s="4"/>
      <c r="AL3362" s="81"/>
      <c r="AM3362" s="81"/>
    </row>
    <row r="3363" spans="1:39">
      <c r="A3363" s="76"/>
      <c r="C3363" s="77"/>
      <c r="M3363" s="80"/>
      <c r="T3363" s="4"/>
      <c r="V3363" s="4"/>
      <c r="W3363" s="4"/>
      <c r="X3363" s="4"/>
      <c r="AB3363" s="4"/>
      <c r="AL3363" s="81"/>
      <c r="AM3363" s="81"/>
    </row>
    <row r="3364" spans="1:39">
      <c r="A3364" s="76"/>
      <c r="C3364" s="77"/>
      <c r="M3364" s="80"/>
      <c r="T3364" s="4"/>
      <c r="V3364" s="4"/>
      <c r="W3364" s="4"/>
      <c r="X3364" s="4"/>
      <c r="AB3364" s="4"/>
      <c r="AL3364" s="81"/>
      <c r="AM3364" s="81"/>
    </row>
    <row r="3365" spans="1:39">
      <c r="A3365" s="76"/>
      <c r="C3365" s="77"/>
      <c r="M3365" s="80"/>
      <c r="T3365" s="4"/>
      <c r="V3365" s="4"/>
      <c r="W3365" s="4"/>
      <c r="X3365" s="4"/>
      <c r="AB3365" s="4"/>
      <c r="AL3365" s="81"/>
      <c r="AM3365" s="81"/>
    </row>
    <row r="3366" spans="1:39">
      <c r="A3366" s="76"/>
      <c r="C3366" s="77"/>
      <c r="M3366" s="80"/>
      <c r="T3366" s="4"/>
      <c r="V3366" s="4"/>
      <c r="W3366" s="4"/>
      <c r="X3366" s="4"/>
      <c r="AB3366" s="4"/>
      <c r="AL3366" s="81"/>
      <c r="AM3366" s="81"/>
    </row>
    <row r="3367" spans="1:39">
      <c r="A3367" s="76"/>
      <c r="C3367" s="77"/>
      <c r="M3367" s="80"/>
      <c r="T3367" s="4"/>
      <c r="V3367" s="4"/>
      <c r="W3367" s="4"/>
      <c r="X3367" s="4"/>
      <c r="AB3367" s="4"/>
      <c r="AL3367" s="81"/>
      <c r="AM3367" s="81"/>
    </row>
    <row r="3368" spans="1:39">
      <c r="A3368" s="76"/>
      <c r="C3368" s="77"/>
      <c r="M3368" s="80"/>
      <c r="T3368" s="4"/>
      <c r="V3368" s="4"/>
      <c r="W3368" s="4"/>
      <c r="X3368" s="4"/>
      <c r="AB3368" s="4"/>
      <c r="AL3368" s="81"/>
      <c r="AM3368" s="81"/>
    </row>
    <row r="3369" spans="1:39">
      <c r="A3369" s="76"/>
      <c r="C3369" s="77"/>
      <c r="M3369" s="80"/>
      <c r="T3369" s="4"/>
      <c r="V3369" s="4"/>
      <c r="W3369" s="4"/>
      <c r="X3369" s="4"/>
      <c r="AB3369" s="4"/>
      <c r="AL3369" s="81"/>
      <c r="AM3369" s="81"/>
    </row>
    <row r="3370" spans="1:39">
      <c r="A3370" s="76"/>
      <c r="C3370" s="77"/>
      <c r="M3370" s="80"/>
      <c r="T3370" s="4"/>
      <c r="V3370" s="4"/>
      <c r="W3370" s="4"/>
      <c r="X3370" s="4"/>
      <c r="AB3370" s="4"/>
      <c r="AL3370" s="81"/>
      <c r="AM3370" s="81"/>
    </row>
    <row r="3371" spans="1:39">
      <c r="A3371" s="76"/>
      <c r="C3371" s="77"/>
      <c r="M3371" s="80"/>
      <c r="T3371" s="4"/>
      <c r="V3371" s="4"/>
      <c r="W3371" s="4"/>
      <c r="X3371" s="4"/>
      <c r="AB3371" s="4"/>
      <c r="AL3371" s="81"/>
      <c r="AM3371" s="81"/>
    </row>
    <row r="3372" spans="1:39">
      <c r="A3372" s="76"/>
      <c r="C3372" s="77"/>
      <c r="M3372" s="80"/>
      <c r="T3372" s="4"/>
      <c r="V3372" s="4"/>
      <c r="W3372" s="4"/>
      <c r="X3372" s="4"/>
      <c r="AB3372" s="4"/>
      <c r="AL3372" s="81"/>
      <c r="AM3372" s="81"/>
    </row>
    <row r="3373" spans="1:39">
      <c r="A3373" s="76"/>
      <c r="C3373" s="77"/>
      <c r="M3373" s="80"/>
      <c r="T3373" s="4"/>
      <c r="V3373" s="4"/>
      <c r="W3373" s="4"/>
      <c r="X3373" s="4"/>
      <c r="AB3373" s="4"/>
      <c r="AL3373" s="81"/>
      <c r="AM3373" s="81"/>
    </row>
    <row r="3374" spans="1:39">
      <c r="A3374" s="76"/>
      <c r="C3374" s="77"/>
      <c r="M3374" s="80"/>
      <c r="T3374" s="4"/>
      <c r="V3374" s="4"/>
      <c r="W3374" s="4"/>
      <c r="X3374" s="4"/>
      <c r="AB3374" s="4"/>
      <c r="AL3374" s="81"/>
      <c r="AM3374" s="81"/>
    </row>
    <row r="3375" spans="1:39">
      <c r="A3375" s="76"/>
      <c r="C3375" s="77"/>
      <c r="M3375" s="80"/>
      <c r="T3375" s="4"/>
      <c r="V3375" s="4"/>
      <c r="W3375" s="4"/>
      <c r="X3375" s="4"/>
      <c r="AB3375" s="4"/>
      <c r="AL3375" s="81"/>
      <c r="AM3375" s="81"/>
    </row>
    <row r="3376" spans="1:39">
      <c r="A3376" s="76"/>
      <c r="C3376" s="77"/>
      <c r="M3376" s="80"/>
      <c r="T3376" s="4"/>
      <c r="V3376" s="4"/>
      <c r="W3376" s="4"/>
      <c r="X3376" s="4"/>
      <c r="AB3376" s="4"/>
      <c r="AL3376" s="81"/>
      <c r="AM3376" s="81"/>
    </row>
    <row r="3377" spans="1:39">
      <c r="A3377" s="76"/>
      <c r="C3377" s="77"/>
      <c r="M3377" s="80"/>
      <c r="T3377" s="4"/>
      <c r="V3377" s="4"/>
      <c r="W3377" s="4"/>
      <c r="X3377" s="4"/>
      <c r="AB3377" s="4"/>
      <c r="AL3377" s="81"/>
      <c r="AM3377" s="81"/>
    </row>
    <row r="3378" spans="1:39">
      <c r="A3378" s="76"/>
      <c r="C3378" s="77"/>
      <c r="M3378" s="80"/>
      <c r="T3378" s="4"/>
      <c r="V3378" s="4"/>
      <c r="W3378" s="4"/>
      <c r="X3378" s="4"/>
      <c r="AB3378" s="4"/>
      <c r="AL3378" s="81"/>
      <c r="AM3378" s="81"/>
    </row>
    <row r="3379" spans="1:39">
      <c r="A3379" s="76"/>
      <c r="C3379" s="77"/>
      <c r="M3379" s="80"/>
      <c r="T3379" s="4"/>
      <c r="V3379" s="4"/>
      <c r="W3379" s="4"/>
      <c r="X3379" s="4"/>
      <c r="AB3379" s="4"/>
      <c r="AL3379" s="81"/>
      <c r="AM3379" s="81"/>
    </row>
    <row r="3380" spans="1:39">
      <c r="A3380" s="76"/>
      <c r="C3380" s="77"/>
      <c r="M3380" s="80"/>
      <c r="T3380" s="4"/>
      <c r="V3380" s="4"/>
      <c r="W3380" s="4"/>
      <c r="X3380" s="4"/>
      <c r="AB3380" s="4"/>
      <c r="AL3380" s="81"/>
      <c r="AM3380" s="81"/>
    </row>
    <row r="3381" spans="1:39">
      <c r="A3381" s="76"/>
      <c r="C3381" s="77"/>
      <c r="M3381" s="80"/>
      <c r="T3381" s="4"/>
      <c r="V3381" s="4"/>
      <c r="W3381" s="4"/>
      <c r="X3381" s="4"/>
      <c r="AB3381" s="4"/>
      <c r="AL3381" s="81"/>
      <c r="AM3381" s="81"/>
    </row>
    <row r="3382" spans="1:39">
      <c r="A3382" s="76"/>
      <c r="C3382" s="77"/>
      <c r="M3382" s="80"/>
      <c r="T3382" s="4"/>
      <c r="V3382" s="4"/>
      <c r="W3382" s="4"/>
      <c r="X3382" s="4"/>
      <c r="AB3382" s="4"/>
      <c r="AL3382" s="81"/>
      <c r="AM3382" s="81"/>
    </row>
    <row r="3383" spans="1:39">
      <c r="A3383" s="76"/>
      <c r="C3383" s="77"/>
      <c r="M3383" s="80"/>
      <c r="T3383" s="4"/>
      <c r="V3383" s="4"/>
      <c r="W3383" s="4"/>
      <c r="X3383" s="4"/>
      <c r="AB3383" s="4"/>
      <c r="AL3383" s="81"/>
      <c r="AM3383" s="81"/>
    </row>
    <row r="3384" spans="1:39">
      <c r="A3384" s="76"/>
      <c r="C3384" s="77"/>
      <c r="M3384" s="80"/>
      <c r="T3384" s="4"/>
      <c r="V3384" s="4"/>
      <c r="W3384" s="4"/>
      <c r="X3384" s="4"/>
      <c r="AB3384" s="4"/>
      <c r="AL3384" s="81"/>
      <c r="AM3384" s="81"/>
    </row>
    <row r="3385" spans="1:39">
      <c r="A3385" s="76"/>
      <c r="C3385" s="77"/>
      <c r="M3385" s="80"/>
      <c r="T3385" s="4"/>
      <c r="V3385" s="4"/>
      <c r="W3385" s="4"/>
      <c r="X3385" s="4"/>
      <c r="AB3385" s="4"/>
      <c r="AL3385" s="81"/>
      <c r="AM3385" s="81"/>
    </row>
    <row r="3386" spans="1:39">
      <c r="A3386" s="76"/>
      <c r="C3386" s="77"/>
      <c r="M3386" s="80"/>
      <c r="T3386" s="4"/>
      <c r="V3386" s="4"/>
      <c r="W3386" s="4"/>
      <c r="X3386" s="4"/>
      <c r="AB3386" s="4"/>
      <c r="AL3386" s="81"/>
      <c r="AM3386" s="81"/>
    </row>
    <row r="3387" spans="1:39">
      <c r="A3387" s="76"/>
      <c r="C3387" s="77"/>
      <c r="M3387" s="80"/>
      <c r="T3387" s="4"/>
      <c r="V3387" s="4"/>
      <c r="W3387" s="4"/>
      <c r="X3387" s="4"/>
      <c r="AB3387" s="4"/>
      <c r="AL3387" s="81"/>
      <c r="AM3387" s="81"/>
    </row>
    <row r="3388" spans="1:39">
      <c r="A3388" s="76"/>
      <c r="C3388" s="77"/>
      <c r="M3388" s="80"/>
      <c r="T3388" s="4"/>
      <c r="V3388" s="4"/>
      <c r="W3388" s="4"/>
      <c r="X3388" s="4"/>
      <c r="AB3388" s="4"/>
      <c r="AL3388" s="81"/>
      <c r="AM3388" s="81"/>
    </row>
    <row r="3389" spans="1:39">
      <c r="A3389" s="76"/>
      <c r="C3389" s="77"/>
      <c r="M3389" s="80"/>
      <c r="T3389" s="4"/>
      <c r="V3389" s="4"/>
      <c r="W3389" s="4"/>
      <c r="X3389" s="4"/>
      <c r="AB3389" s="4"/>
      <c r="AL3389" s="81"/>
      <c r="AM3389" s="81"/>
    </row>
    <row r="3390" spans="1:39">
      <c r="A3390" s="76"/>
      <c r="C3390" s="77"/>
      <c r="M3390" s="80"/>
      <c r="T3390" s="4"/>
      <c r="V3390" s="4"/>
      <c r="W3390" s="4"/>
      <c r="X3390" s="4"/>
      <c r="AB3390" s="4"/>
      <c r="AL3390" s="81"/>
      <c r="AM3390" s="81"/>
    </row>
    <row r="3391" spans="1:39">
      <c r="A3391" s="76"/>
      <c r="C3391" s="77"/>
      <c r="M3391" s="80"/>
      <c r="T3391" s="4"/>
      <c r="V3391" s="4"/>
      <c r="W3391" s="4"/>
      <c r="X3391" s="4"/>
      <c r="AB3391" s="4"/>
      <c r="AL3391" s="81"/>
      <c r="AM3391" s="81"/>
    </row>
    <row r="3392" spans="1:39">
      <c r="A3392" s="76"/>
      <c r="C3392" s="77"/>
      <c r="M3392" s="80"/>
      <c r="T3392" s="4"/>
      <c r="V3392" s="4"/>
      <c r="W3392" s="4"/>
      <c r="X3392" s="4"/>
      <c r="AB3392" s="4"/>
      <c r="AL3392" s="81"/>
      <c r="AM3392" s="81"/>
    </row>
    <row r="3393" spans="1:39">
      <c r="A3393" s="76"/>
      <c r="C3393" s="77"/>
      <c r="M3393" s="80"/>
      <c r="T3393" s="4"/>
      <c r="V3393" s="4"/>
      <c r="W3393" s="4"/>
      <c r="X3393" s="4"/>
      <c r="AB3393" s="4"/>
      <c r="AL3393" s="81"/>
      <c r="AM3393" s="81"/>
    </row>
    <row r="3394" spans="1:39">
      <c r="A3394" s="76"/>
      <c r="C3394" s="77"/>
      <c r="M3394" s="80"/>
      <c r="T3394" s="4"/>
      <c r="V3394" s="4"/>
      <c r="W3394" s="4"/>
      <c r="X3394" s="4"/>
      <c r="AB3394" s="4"/>
      <c r="AL3394" s="81"/>
      <c r="AM3394" s="81"/>
    </row>
    <row r="3395" spans="1:39">
      <c r="A3395" s="76"/>
      <c r="C3395" s="77"/>
      <c r="M3395" s="80"/>
      <c r="T3395" s="4"/>
      <c r="V3395" s="4"/>
      <c r="W3395" s="4"/>
      <c r="X3395" s="4"/>
      <c r="AB3395" s="4"/>
      <c r="AL3395" s="81"/>
      <c r="AM3395" s="81"/>
    </row>
    <row r="3396" spans="1:39">
      <c r="A3396" s="76"/>
      <c r="C3396" s="77"/>
      <c r="M3396" s="80"/>
      <c r="T3396" s="4"/>
      <c r="V3396" s="4"/>
      <c r="W3396" s="4"/>
      <c r="X3396" s="4"/>
      <c r="AB3396" s="4"/>
      <c r="AL3396" s="81"/>
      <c r="AM3396" s="81"/>
    </row>
    <row r="3397" spans="1:39">
      <c r="A3397" s="76"/>
      <c r="C3397" s="77"/>
      <c r="M3397" s="80"/>
      <c r="T3397" s="4"/>
      <c r="V3397" s="4"/>
      <c r="W3397" s="4"/>
      <c r="X3397" s="4"/>
      <c r="AB3397" s="4"/>
      <c r="AL3397" s="81"/>
      <c r="AM3397" s="81"/>
    </row>
    <row r="3398" spans="1:39">
      <c r="A3398" s="76"/>
      <c r="C3398" s="77"/>
      <c r="M3398" s="80"/>
      <c r="T3398" s="4"/>
      <c r="V3398" s="4"/>
      <c r="W3398" s="4"/>
      <c r="X3398" s="4"/>
      <c r="AB3398" s="4"/>
      <c r="AL3398" s="81"/>
      <c r="AM3398" s="81"/>
    </row>
    <row r="3399" spans="1:39">
      <c r="A3399" s="76"/>
      <c r="C3399" s="77"/>
      <c r="M3399" s="80"/>
      <c r="T3399" s="4"/>
      <c r="V3399" s="4"/>
      <c r="W3399" s="4"/>
      <c r="X3399" s="4"/>
      <c r="AB3399" s="4"/>
      <c r="AL3399" s="81"/>
      <c r="AM3399" s="81"/>
    </row>
    <row r="3400" spans="1:39">
      <c r="A3400" s="76"/>
      <c r="C3400" s="77"/>
      <c r="M3400" s="80"/>
      <c r="T3400" s="4"/>
      <c r="V3400" s="4"/>
      <c r="W3400" s="4"/>
      <c r="X3400" s="4"/>
      <c r="AB3400" s="4"/>
      <c r="AL3400" s="81"/>
      <c r="AM3400" s="81"/>
    </row>
    <row r="3401" spans="1:39">
      <c r="A3401" s="76"/>
      <c r="C3401" s="77"/>
      <c r="M3401" s="80"/>
      <c r="T3401" s="4"/>
      <c r="V3401" s="4"/>
      <c r="W3401" s="4"/>
      <c r="X3401" s="4"/>
      <c r="AB3401" s="4"/>
      <c r="AL3401" s="81"/>
      <c r="AM3401" s="81"/>
    </row>
    <row r="3402" spans="1:39">
      <c r="A3402" s="76"/>
      <c r="C3402" s="77"/>
      <c r="M3402" s="80"/>
      <c r="T3402" s="4"/>
      <c r="V3402" s="4"/>
      <c r="W3402" s="4"/>
      <c r="X3402" s="4"/>
      <c r="AB3402" s="4"/>
      <c r="AL3402" s="81"/>
      <c r="AM3402" s="81"/>
    </row>
    <row r="3403" spans="1:39">
      <c r="A3403" s="76"/>
      <c r="C3403" s="77"/>
      <c r="M3403" s="80"/>
      <c r="T3403" s="4"/>
      <c r="V3403" s="4"/>
      <c r="W3403" s="4"/>
      <c r="X3403" s="4"/>
      <c r="AB3403" s="4"/>
      <c r="AL3403" s="81"/>
      <c r="AM3403" s="81"/>
    </row>
    <row r="3404" spans="1:39">
      <c r="A3404" s="76"/>
      <c r="C3404" s="77"/>
      <c r="M3404" s="80"/>
      <c r="T3404" s="4"/>
      <c r="V3404" s="4"/>
      <c r="W3404" s="4"/>
      <c r="X3404" s="4"/>
      <c r="AB3404" s="4"/>
      <c r="AL3404" s="81"/>
      <c r="AM3404" s="81"/>
    </row>
    <row r="3405" spans="1:39">
      <c r="A3405" s="76"/>
      <c r="C3405" s="77"/>
      <c r="M3405" s="80"/>
      <c r="T3405" s="4"/>
      <c r="V3405" s="4"/>
      <c r="W3405" s="4"/>
      <c r="X3405" s="4"/>
      <c r="AB3405" s="4"/>
      <c r="AL3405" s="81"/>
      <c r="AM3405" s="81"/>
    </row>
    <row r="3406" spans="1:39">
      <c r="A3406" s="76"/>
      <c r="C3406" s="77"/>
      <c r="M3406" s="80"/>
      <c r="T3406" s="4"/>
      <c r="V3406" s="4"/>
      <c r="W3406" s="4"/>
      <c r="X3406" s="4"/>
      <c r="AB3406" s="4"/>
      <c r="AL3406" s="81"/>
      <c r="AM3406" s="81"/>
    </row>
    <row r="3407" spans="1:39">
      <c r="A3407" s="76"/>
      <c r="C3407" s="77"/>
      <c r="M3407" s="80"/>
      <c r="T3407" s="4"/>
      <c r="V3407" s="4"/>
      <c r="W3407" s="4"/>
      <c r="X3407" s="4"/>
      <c r="AB3407" s="4"/>
      <c r="AL3407" s="81"/>
      <c r="AM3407" s="81"/>
    </row>
    <row r="3408" spans="1:39">
      <c r="A3408" s="76"/>
      <c r="C3408" s="77"/>
      <c r="M3408" s="80"/>
      <c r="T3408" s="4"/>
      <c r="V3408" s="4"/>
      <c r="W3408" s="4"/>
      <c r="X3408" s="4"/>
      <c r="AB3408" s="4"/>
      <c r="AL3408" s="81"/>
      <c r="AM3408" s="81"/>
    </row>
    <row r="3409" spans="1:39">
      <c r="A3409" s="76"/>
      <c r="C3409" s="77"/>
      <c r="M3409" s="80"/>
      <c r="T3409" s="4"/>
      <c r="V3409" s="4"/>
      <c r="W3409" s="4"/>
      <c r="X3409" s="4"/>
      <c r="AB3409" s="4"/>
      <c r="AL3409" s="81"/>
      <c r="AM3409" s="81"/>
    </row>
    <row r="3410" spans="1:39">
      <c r="A3410" s="76"/>
      <c r="C3410" s="77"/>
      <c r="M3410" s="80"/>
      <c r="T3410" s="4"/>
      <c r="V3410" s="4"/>
      <c r="W3410" s="4"/>
      <c r="X3410" s="4"/>
      <c r="AB3410" s="4"/>
      <c r="AL3410" s="81"/>
      <c r="AM3410" s="81"/>
    </row>
    <row r="3411" spans="1:39">
      <c r="A3411" s="76"/>
      <c r="C3411" s="77"/>
      <c r="M3411" s="80"/>
      <c r="T3411" s="4"/>
      <c r="V3411" s="4"/>
      <c r="W3411" s="4"/>
      <c r="X3411" s="4"/>
      <c r="AB3411" s="4"/>
      <c r="AL3411" s="81"/>
      <c r="AM3411" s="81"/>
    </row>
    <row r="3412" spans="1:39">
      <c r="A3412" s="76"/>
      <c r="C3412" s="77"/>
      <c r="M3412" s="80"/>
      <c r="T3412" s="4"/>
      <c r="V3412" s="4"/>
      <c r="W3412" s="4"/>
      <c r="X3412" s="4"/>
      <c r="AB3412" s="4"/>
      <c r="AL3412" s="81"/>
      <c r="AM3412" s="81"/>
    </row>
    <row r="3413" spans="1:39">
      <c r="A3413" s="76"/>
      <c r="C3413" s="77"/>
      <c r="M3413" s="80"/>
      <c r="T3413" s="4"/>
      <c r="V3413" s="4"/>
      <c r="W3413" s="4"/>
      <c r="X3413" s="4"/>
      <c r="AB3413" s="4"/>
      <c r="AL3413" s="81"/>
      <c r="AM3413" s="81"/>
    </row>
    <row r="3414" spans="1:39">
      <c r="A3414" s="76"/>
      <c r="C3414" s="77"/>
      <c r="M3414" s="80"/>
      <c r="T3414" s="4"/>
      <c r="V3414" s="4"/>
      <c r="W3414" s="4"/>
      <c r="X3414" s="4"/>
      <c r="AB3414" s="4"/>
      <c r="AL3414" s="81"/>
      <c r="AM3414" s="81"/>
    </row>
    <row r="3415" spans="1:39">
      <c r="A3415" s="76"/>
      <c r="C3415" s="77"/>
      <c r="M3415" s="80"/>
      <c r="T3415" s="4"/>
      <c r="V3415" s="4"/>
      <c r="W3415" s="4"/>
      <c r="X3415" s="4"/>
      <c r="AB3415" s="4"/>
      <c r="AL3415" s="81"/>
      <c r="AM3415" s="81"/>
    </row>
    <row r="3416" spans="1:39">
      <c r="A3416" s="76"/>
      <c r="C3416" s="77"/>
      <c r="M3416" s="80"/>
      <c r="T3416" s="4"/>
      <c r="V3416" s="4"/>
      <c r="W3416" s="4"/>
      <c r="X3416" s="4"/>
      <c r="AB3416" s="4"/>
      <c r="AL3416" s="81"/>
      <c r="AM3416" s="81"/>
    </row>
    <row r="3417" spans="1:39">
      <c r="A3417" s="76"/>
      <c r="C3417" s="77"/>
      <c r="M3417" s="80"/>
      <c r="T3417" s="4"/>
      <c r="V3417" s="4"/>
      <c r="W3417" s="4"/>
      <c r="X3417" s="4"/>
      <c r="AB3417" s="4"/>
      <c r="AL3417" s="81"/>
      <c r="AM3417" s="81"/>
    </row>
    <row r="3418" spans="1:39">
      <c r="A3418" s="76"/>
      <c r="C3418" s="77"/>
      <c r="M3418" s="80"/>
      <c r="T3418" s="4"/>
      <c r="V3418" s="4"/>
      <c r="W3418" s="4"/>
      <c r="X3418" s="4"/>
      <c r="AB3418" s="4"/>
      <c r="AL3418" s="81"/>
      <c r="AM3418" s="81"/>
    </row>
    <row r="3419" spans="1:39">
      <c r="A3419" s="76"/>
      <c r="C3419" s="77"/>
      <c r="M3419" s="80"/>
      <c r="T3419" s="4"/>
      <c r="V3419" s="4"/>
      <c r="W3419" s="4"/>
      <c r="X3419" s="4"/>
      <c r="AB3419" s="4"/>
      <c r="AL3419" s="81"/>
      <c r="AM3419" s="81"/>
    </row>
    <row r="3420" spans="1:39">
      <c r="A3420" s="76"/>
      <c r="C3420" s="77"/>
      <c r="M3420" s="80"/>
      <c r="T3420" s="4"/>
      <c r="V3420" s="4"/>
      <c r="W3420" s="4"/>
      <c r="X3420" s="4"/>
      <c r="AB3420" s="4"/>
      <c r="AL3420" s="81"/>
      <c r="AM3420" s="81"/>
    </row>
    <row r="3421" spans="1:39">
      <c r="A3421" s="76"/>
      <c r="C3421" s="77"/>
      <c r="M3421" s="80"/>
      <c r="T3421" s="4"/>
      <c r="V3421" s="4"/>
      <c r="W3421" s="4"/>
      <c r="X3421" s="4"/>
      <c r="AB3421" s="4"/>
      <c r="AL3421" s="81"/>
      <c r="AM3421" s="81"/>
    </row>
    <row r="3422" spans="1:39">
      <c r="A3422" s="76"/>
      <c r="C3422" s="77"/>
      <c r="M3422" s="80"/>
      <c r="T3422" s="4"/>
      <c r="V3422" s="4"/>
      <c r="W3422" s="4"/>
      <c r="X3422" s="4"/>
      <c r="AB3422" s="4"/>
      <c r="AL3422" s="81"/>
      <c r="AM3422" s="81"/>
    </row>
    <row r="3423" spans="1:39">
      <c r="A3423" s="76"/>
      <c r="C3423" s="77"/>
      <c r="M3423" s="80"/>
      <c r="T3423" s="4"/>
      <c r="V3423" s="4"/>
      <c r="W3423" s="4"/>
      <c r="X3423" s="4"/>
      <c r="AB3423" s="4"/>
      <c r="AL3423" s="81"/>
      <c r="AM3423" s="81"/>
    </row>
    <row r="3424" spans="1:39">
      <c r="A3424" s="76"/>
      <c r="C3424" s="77"/>
      <c r="M3424" s="80"/>
      <c r="T3424" s="4"/>
      <c r="V3424" s="4"/>
      <c r="W3424" s="4"/>
      <c r="X3424" s="4"/>
      <c r="AB3424" s="4"/>
      <c r="AL3424" s="81"/>
      <c r="AM3424" s="81"/>
    </row>
    <row r="3425" spans="1:39">
      <c r="A3425" s="76"/>
      <c r="C3425" s="77"/>
      <c r="M3425" s="80"/>
      <c r="T3425" s="4"/>
      <c r="V3425" s="4"/>
      <c r="W3425" s="4"/>
      <c r="X3425" s="4"/>
      <c r="AB3425" s="4"/>
      <c r="AL3425" s="81"/>
      <c r="AM3425" s="81"/>
    </row>
    <row r="3426" spans="1:39">
      <c r="A3426" s="76"/>
      <c r="C3426" s="77"/>
      <c r="M3426" s="80"/>
      <c r="T3426" s="4"/>
      <c r="V3426" s="4"/>
      <c r="W3426" s="4"/>
      <c r="X3426" s="4"/>
      <c r="AB3426" s="4"/>
      <c r="AL3426" s="81"/>
      <c r="AM3426" s="81"/>
    </row>
    <row r="3427" spans="1:39">
      <c r="A3427" s="76"/>
      <c r="C3427" s="77"/>
      <c r="M3427" s="80"/>
      <c r="T3427" s="4"/>
      <c r="V3427" s="4"/>
      <c r="W3427" s="4"/>
      <c r="X3427" s="4"/>
      <c r="AB3427" s="4"/>
      <c r="AL3427" s="81"/>
      <c r="AM3427" s="81"/>
    </row>
    <row r="3428" spans="1:39">
      <c r="A3428" s="76"/>
      <c r="C3428" s="77"/>
      <c r="M3428" s="80"/>
      <c r="T3428" s="4"/>
      <c r="V3428" s="4"/>
      <c r="W3428" s="4"/>
      <c r="X3428" s="4"/>
      <c r="AB3428" s="4"/>
      <c r="AL3428" s="81"/>
      <c r="AM3428" s="81"/>
    </row>
    <row r="3429" spans="1:39">
      <c r="A3429" s="76"/>
      <c r="C3429" s="77"/>
      <c r="M3429" s="80"/>
      <c r="T3429" s="4"/>
      <c r="V3429" s="4"/>
      <c r="W3429" s="4"/>
      <c r="X3429" s="4"/>
      <c r="AB3429" s="4"/>
      <c r="AL3429" s="81"/>
      <c r="AM3429" s="81"/>
    </row>
    <row r="3430" spans="1:39">
      <c r="A3430" s="76"/>
      <c r="C3430" s="77"/>
      <c r="M3430" s="80"/>
      <c r="T3430" s="4"/>
      <c r="V3430" s="4"/>
      <c r="W3430" s="4"/>
      <c r="X3430" s="4"/>
      <c r="AB3430" s="4"/>
      <c r="AL3430" s="81"/>
      <c r="AM3430" s="81"/>
    </row>
    <row r="3431" spans="1:39">
      <c r="A3431" s="76"/>
      <c r="C3431" s="77"/>
      <c r="M3431" s="80"/>
      <c r="T3431" s="4"/>
      <c r="V3431" s="4"/>
      <c r="W3431" s="4"/>
      <c r="X3431" s="4"/>
      <c r="AB3431" s="4"/>
      <c r="AL3431" s="81"/>
      <c r="AM3431" s="81"/>
    </row>
    <row r="3432" spans="1:39">
      <c r="A3432" s="76"/>
      <c r="C3432" s="77"/>
      <c r="M3432" s="80"/>
      <c r="T3432" s="4"/>
      <c r="V3432" s="4"/>
      <c r="W3432" s="4"/>
      <c r="X3432" s="4"/>
      <c r="AB3432" s="4"/>
      <c r="AL3432" s="81"/>
      <c r="AM3432" s="81"/>
    </row>
    <row r="3433" spans="1:39">
      <c r="A3433" s="76"/>
      <c r="C3433" s="77"/>
      <c r="M3433" s="80"/>
      <c r="T3433" s="4"/>
      <c r="V3433" s="4"/>
      <c r="W3433" s="4"/>
      <c r="X3433" s="4"/>
      <c r="AB3433" s="4"/>
      <c r="AL3433" s="81"/>
      <c r="AM3433" s="81"/>
    </row>
    <row r="3434" spans="1:39">
      <c r="A3434" s="76"/>
      <c r="C3434" s="77"/>
      <c r="M3434" s="80"/>
      <c r="T3434" s="4"/>
      <c r="V3434" s="4"/>
      <c r="W3434" s="4"/>
      <c r="X3434" s="4"/>
      <c r="AB3434" s="4"/>
      <c r="AL3434" s="81"/>
      <c r="AM3434" s="81"/>
    </row>
    <row r="3435" spans="1:39">
      <c r="A3435" s="76"/>
      <c r="C3435" s="77"/>
      <c r="M3435" s="80"/>
      <c r="T3435" s="4"/>
      <c r="V3435" s="4"/>
      <c r="W3435" s="4"/>
      <c r="X3435" s="4"/>
      <c r="AB3435" s="4"/>
      <c r="AL3435" s="81"/>
      <c r="AM3435" s="81"/>
    </row>
    <row r="3436" spans="1:39">
      <c r="A3436" s="76"/>
      <c r="C3436" s="77"/>
      <c r="M3436" s="80"/>
      <c r="T3436" s="4"/>
      <c r="V3436" s="4"/>
      <c r="W3436" s="4"/>
      <c r="X3436" s="4"/>
      <c r="AB3436" s="4"/>
      <c r="AL3436" s="81"/>
      <c r="AM3436" s="81"/>
    </row>
    <row r="3437" spans="1:39">
      <c r="A3437" s="76"/>
      <c r="C3437" s="77"/>
      <c r="M3437" s="80"/>
      <c r="T3437" s="4"/>
      <c r="V3437" s="4"/>
      <c r="W3437" s="4"/>
      <c r="X3437" s="4"/>
      <c r="AB3437" s="4"/>
      <c r="AL3437" s="81"/>
      <c r="AM3437" s="81"/>
    </row>
    <row r="3438" spans="1:39">
      <c r="A3438" s="76"/>
      <c r="C3438" s="77"/>
      <c r="M3438" s="80"/>
      <c r="T3438" s="4"/>
      <c r="V3438" s="4"/>
      <c r="W3438" s="4"/>
      <c r="X3438" s="4"/>
      <c r="AB3438" s="4"/>
      <c r="AL3438" s="81"/>
      <c r="AM3438" s="81"/>
    </row>
    <row r="3439" spans="1:39">
      <c r="A3439" s="76"/>
      <c r="C3439" s="77"/>
      <c r="M3439" s="80"/>
      <c r="T3439" s="4"/>
      <c r="V3439" s="4"/>
      <c r="W3439" s="4"/>
      <c r="X3439" s="4"/>
      <c r="AB3439" s="4"/>
      <c r="AL3439" s="81"/>
      <c r="AM3439" s="81"/>
    </row>
    <row r="3440" spans="1:39">
      <c r="A3440" s="76"/>
      <c r="C3440" s="77"/>
      <c r="M3440" s="80"/>
      <c r="T3440" s="4"/>
      <c r="V3440" s="4"/>
      <c r="W3440" s="4"/>
      <c r="X3440" s="4"/>
      <c r="AB3440" s="4"/>
      <c r="AL3440" s="81"/>
      <c r="AM3440" s="81"/>
    </row>
    <row r="3441" spans="1:39">
      <c r="A3441" s="76"/>
      <c r="C3441" s="77"/>
      <c r="M3441" s="80"/>
      <c r="T3441" s="4"/>
      <c r="V3441" s="4"/>
      <c r="W3441" s="4"/>
      <c r="X3441" s="4"/>
      <c r="AB3441" s="4"/>
      <c r="AL3441" s="81"/>
      <c r="AM3441" s="81"/>
    </row>
    <row r="3442" spans="1:39">
      <c r="A3442" s="76"/>
      <c r="C3442" s="77"/>
      <c r="M3442" s="80"/>
      <c r="T3442" s="4"/>
      <c r="V3442" s="4"/>
      <c r="W3442" s="4"/>
      <c r="X3442" s="4"/>
      <c r="AB3442" s="4"/>
      <c r="AL3442" s="81"/>
      <c r="AM3442" s="81"/>
    </row>
    <row r="3443" spans="1:39">
      <c r="A3443" s="76"/>
      <c r="C3443" s="77"/>
      <c r="M3443" s="80"/>
      <c r="T3443" s="4"/>
      <c r="V3443" s="4"/>
      <c r="W3443" s="4"/>
      <c r="X3443" s="4"/>
      <c r="AB3443" s="4"/>
      <c r="AL3443" s="81"/>
      <c r="AM3443" s="81"/>
    </row>
    <row r="3444" spans="1:39">
      <c r="A3444" s="76"/>
      <c r="C3444" s="77"/>
      <c r="M3444" s="80"/>
      <c r="T3444" s="4"/>
      <c r="V3444" s="4"/>
      <c r="W3444" s="4"/>
      <c r="X3444" s="4"/>
      <c r="AB3444" s="4"/>
      <c r="AL3444" s="81"/>
      <c r="AM3444" s="81"/>
    </row>
    <row r="3445" spans="1:39">
      <c r="A3445" s="76"/>
      <c r="C3445" s="77"/>
      <c r="M3445" s="80"/>
      <c r="T3445" s="4"/>
      <c r="V3445" s="4"/>
      <c r="W3445" s="4"/>
      <c r="X3445" s="4"/>
      <c r="AB3445" s="4"/>
      <c r="AL3445" s="81"/>
      <c r="AM3445" s="81"/>
    </row>
    <row r="3446" spans="1:39">
      <c r="A3446" s="76"/>
      <c r="C3446" s="77"/>
      <c r="M3446" s="80"/>
      <c r="T3446" s="4"/>
      <c r="V3446" s="4"/>
      <c r="W3446" s="4"/>
      <c r="X3446" s="4"/>
      <c r="AB3446" s="4"/>
      <c r="AL3446" s="81"/>
      <c r="AM3446" s="81"/>
    </row>
    <row r="3447" spans="1:39">
      <c r="A3447" s="76"/>
      <c r="C3447" s="77"/>
      <c r="M3447" s="80"/>
      <c r="T3447" s="4"/>
      <c r="V3447" s="4"/>
      <c r="W3447" s="4"/>
      <c r="X3447" s="4"/>
      <c r="AB3447" s="4"/>
      <c r="AL3447" s="81"/>
      <c r="AM3447" s="81"/>
    </row>
    <row r="3448" spans="1:39">
      <c r="A3448" s="76"/>
      <c r="C3448" s="77"/>
      <c r="M3448" s="80"/>
      <c r="T3448" s="4"/>
      <c r="V3448" s="4"/>
      <c r="W3448" s="4"/>
      <c r="X3448" s="4"/>
      <c r="AB3448" s="4"/>
      <c r="AL3448" s="81"/>
      <c r="AM3448" s="81"/>
    </row>
    <row r="3449" spans="1:39">
      <c r="A3449" s="76"/>
      <c r="C3449" s="77"/>
      <c r="M3449" s="80"/>
      <c r="T3449" s="4"/>
      <c r="V3449" s="4"/>
      <c r="W3449" s="4"/>
      <c r="X3449" s="4"/>
      <c r="AB3449" s="4"/>
      <c r="AL3449" s="81"/>
      <c r="AM3449" s="81"/>
    </row>
    <row r="3450" spans="1:39">
      <c r="A3450" s="76"/>
      <c r="C3450" s="77"/>
      <c r="M3450" s="80"/>
      <c r="T3450" s="4"/>
      <c r="V3450" s="4"/>
      <c r="W3450" s="4"/>
      <c r="X3450" s="4"/>
      <c r="AB3450" s="4"/>
      <c r="AL3450" s="81"/>
      <c r="AM3450" s="81"/>
    </row>
    <row r="3451" spans="1:39">
      <c r="A3451" s="76"/>
      <c r="C3451" s="77"/>
      <c r="M3451" s="80"/>
      <c r="T3451" s="4"/>
      <c r="V3451" s="4"/>
      <c r="W3451" s="4"/>
      <c r="X3451" s="4"/>
      <c r="AB3451" s="4"/>
      <c r="AL3451" s="81"/>
      <c r="AM3451" s="81"/>
    </row>
    <row r="3452" spans="1:39">
      <c r="A3452" s="76"/>
      <c r="C3452" s="77"/>
      <c r="M3452" s="80"/>
      <c r="T3452" s="4"/>
      <c r="V3452" s="4"/>
      <c r="W3452" s="4"/>
      <c r="X3452" s="4"/>
      <c r="AB3452" s="4"/>
      <c r="AL3452" s="81"/>
      <c r="AM3452" s="81"/>
    </row>
    <row r="3453" spans="1:39">
      <c r="A3453" s="76"/>
      <c r="C3453" s="77"/>
      <c r="M3453" s="80"/>
      <c r="T3453" s="4"/>
      <c r="V3453" s="4"/>
      <c r="W3453" s="4"/>
      <c r="X3453" s="4"/>
      <c r="AB3453" s="4"/>
      <c r="AL3453" s="81"/>
      <c r="AM3453" s="81"/>
    </row>
    <row r="3454" spans="1:39">
      <c r="A3454" s="76"/>
      <c r="C3454" s="77"/>
      <c r="M3454" s="80"/>
      <c r="T3454" s="4"/>
      <c r="V3454" s="4"/>
      <c r="W3454" s="4"/>
      <c r="X3454" s="4"/>
      <c r="AB3454" s="4"/>
      <c r="AL3454" s="81"/>
      <c r="AM3454" s="81"/>
    </row>
    <row r="3455" spans="1:39">
      <c r="A3455" s="76"/>
      <c r="C3455" s="77"/>
      <c r="M3455" s="80"/>
      <c r="T3455" s="4"/>
      <c r="V3455" s="4"/>
      <c r="W3455" s="4"/>
      <c r="X3455" s="4"/>
      <c r="AB3455" s="4"/>
      <c r="AL3455" s="81"/>
      <c r="AM3455" s="81"/>
    </row>
    <row r="3456" spans="1:39">
      <c r="A3456" s="76"/>
      <c r="C3456" s="77"/>
      <c r="M3456" s="80"/>
      <c r="T3456" s="4"/>
      <c r="V3456" s="4"/>
      <c r="W3456" s="4"/>
      <c r="X3456" s="4"/>
      <c r="AB3456" s="4"/>
      <c r="AL3456" s="81"/>
      <c r="AM3456" s="81"/>
    </row>
    <row r="3457" spans="1:39">
      <c r="A3457" s="76"/>
      <c r="C3457" s="77"/>
      <c r="M3457" s="80"/>
      <c r="T3457" s="4"/>
      <c r="V3457" s="4"/>
      <c r="W3457" s="4"/>
      <c r="X3457" s="4"/>
      <c r="AB3457" s="4"/>
      <c r="AL3457" s="81"/>
      <c r="AM3457" s="81"/>
    </row>
    <row r="3458" spans="1:39">
      <c r="A3458" s="76"/>
      <c r="C3458" s="77"/>
      <c r="M3458" s="80"/>
      <c r="T3458" s="4"/>
      <c r="V3458" s="4"/>
      <c r="W3458" s="4"/>
      <c r="X3458" s="4"/>
      <c r="AB3458" s="4"/>
      <c r="AL3458" s="81"/>
      <c r="AM3458" s="81"/>
    </row>
    <row r="3459" spans="1:39">
      <c r="A3459" s="76"/>
      <c r="C3459" s="77"/>
      <c r="M3459" s="80"/>
      <c r="T3459" s="4"/>
      <c r="V3459" s="4"/>
      <c r="W3459" s="4"/>
      <c r="X3459" s="4"/>
      <c r="AB3459" s="4"/>
      <c r="AL3459" s="81"/>
      <c r="AM3459" s="81"/>
    </row>
    <row r="3460" spans="1:39">
      <c r="A3460" s="76"/>
      <c r="C3460" s="77"/>
      <c r="M3460" s="80"/>
      <c r="T3460" s="4"/>
      <c r="V3460" s="4"/>
      <c r="W3460" s="4"/>
      <c r="X3460" s="4"/>
      <c r="AB3460" s="4"/>
      <c r="AL3460" s="81"/>
      <c r="AM3460" s="81"/>
    </row>
    <row r="3461" spans="1:39">
      <c r="A3461" s="76"/>
      <c r="C3461" s="77"/>
      <c r="M3461" s="80"/>
      <c r="T3461" s="4"/>
      <c r="V3461" s="4"/>
      <c r="W3461" s="4"/>
      <c r="X3461" s="4"/>
      <c r="AB3461" s="4"/>
      <c r="AL3461" s="81"/>
      <c r="AM3461" s="81"/>
    </row>
    <row r="3462" spans="1:39">
      <c r="A3462" s="76"/>
      <c r="C3462" s="77"/>
      <c r="M3462" s="80"/>
      <c r="T3462" s="4"/>
      <c r="V3462" s="4"/>
      <c r="W3462" s="4"/>
      <c r="X3462" s="4"/>
      <c r="AB3462" s="4"/>
      <c r="AL3462" s="81"/>
      <c r="AM3462" s="81"/>
    </row>
    <row r="3463" spans="1:39">
      <c r="A3463" s="76"/>
      <c r="C3463" s="77"/>
      <c r="M3463" s="80"/>
      <c r="T3463" s="4"/>
      <c r="V3463" s="4"/>
      <c r="W3463" s="4"/>
      <c r="X3463" s="4"/>
      <c r="AB3463" s="4"/>
      <c r="AL3463" s="81"/>
      <c r="AM3463" s="81"/>
    </row>
    <row r="3464" spans="1:39">
      <c r="A3464" s="76"/>
      <c r="C3464" s="77"/>
      <c r="M3464" s="80"/>
      <c r="T3464" s="4"/>
      <c r="V3464" s="4"/>
      <c r="W3464" s="4"/>
      <c r="X3464" s="4"/>
      <c r="AB3464" s="4"/>
      <c r="AL3464" s="81"/>
      <c r="AM3464" s="81"/>
    </row>
    <row r="3465" spans="1:39">
      <c r="A3465" s="76"/>
      <c r="C3465" s="77"/>
      <c r="M3465" s="80"/>
      <c r="T3465" s="4"/>
      <c r="V3465" s="4"/>
      <c r="W3465" s="4"/>
      <c r="X3465" s="4"/>
      <c r="AB3465" s="4"/>
      <c r="AL3465" s="81"/>
      <c r="AM3465" s="81"/>
    </row>
    <row r="3466" spans="1:39">
      <c r="A3466" s="76"/>
      <c r="C3466" s="77"/>
      <c r="M3466" s="80"/>
      <c r="T3466" s="4"/>
      <c r="V3466" s="4"/>
      <c r="W3466" s="4"/>
      <c r="X3466" s="4"/>
      <c r="AB3466" s="4"/>
      <c r="AL3466" s="81"/>
      <c r="AM3466" s="81"/>
    </row>
    <row r="3467" spans="1:39">
      <c r="A3467" s="76"/>
      <c r="C3467" s="77"/>
      <c r="M3467" s="80"/>
      <c r="T3467" s="4"/>
      <c r="V3467" s="4"/>
      <c r="W3467" s="4"/>
      <c r="X3467" s="4"/>
      <c r="AB3467" s="4"/>
      <c r="AL3467" s="81"/>
      <c r="AM3467" s="81"/>
    </row>
    <row r="3468" spans="1:39">
      <c r="A3468" s="76"/>
      <c r="C3468" s="77"/>
      <c r="M3468" s="80"/>
      <c r="T3468" s="4"/>
      <c r="V3468" s="4"/>
      <c r="W3468" s="4"/>
      <c r="X3468" s="4"/>
      <c r="AB3468" s="4"/>
      <c r="AL3468" s="81"/>
      <c r="AM3468" s="81"/>
    </row>
    <row r="3469" spans="1:39">
      <c r="A3469" s="76"/>
      <c r="C3469" s="77"/>
      <c r="M3469" s="80"/>
      <c r="T3469" s="4"/>
      <c r="V3469" s="4"/>
      <c r="W3469" s="4"/>
      <c r="X3469" s="4"/>
      <c r="AB3469" s="4"/>
      <c r="AL3469" s="81"/>
      <c r="AM3469" s="81"/>
    </row>
    <row r="3470" spans="1:39">
      <c r="A3470" s="76"/>
      <c r="C3470" s="77"/>
      <c r="M3470" s="80"/>
      <c r="T3470" s="4"/>
      <c r="V3470" s="4"/>
      <c r="W3470" s="4"/>
      <c r="X3470" s="4"/>
      <c r="AB3470" s="4"/>
      <c r="AL3470" s="81"/>
      <c r="AM3470" s="81"/>
    </row>
    <row r="3471" spans="1:39">
      <c r="A3471" s="76"/>
      <c r="C3471" s="77"/>
      <c r="M3471" s="80"/>
      <c r="T3471" s="4"/>
      <c r="V3471" s="4"/>
      <c r="W3471" s="4"/>
      <c r="X3471" s="4"/>
      <c r="AB3471" s="4"/>
      <c r="AL3471" s="81"/>
      <c r="AM3471" s="81"/>
    </row>
    <row r="3472" spans="1:39">
      <c r="A3472" s="76"/>
      <c r="C3472" s="77"/>
      <c r="M3472" s="80"/>
      <c r="T3472" s="4"/>
      <c r="V3472" s="4"/>
      <c r="W3472" s="4"/>
      <c r="X3472" s="4"/>
      <c r="AB3472" s="4"/>
      <c r="AL3472" s="81"/>
      <c r="AM3472" s="81"/>
    </row>
    <row r="3473" spans="1:39">
      <c r="A3473" s="76"/>
      <c r="C3473" s="77"/>
      <c r="M3473" s="80"/>
      <c r="T3473" s="4"/>
      <c r="V3473" s="4"/>
      <c r="W3473" s="4"/>
      <c r="X3473" s="4"/>
      <c r="AB3473" s="4"/>
      <c r="AL3473" s="81"/>
      <c r="AM3473" s="81"/>
    </row>
    <row r="3474" spans="1:39">
      <c r="A3474" s="76"/>
      <c r="C3474" s="77"/>
      <c r="M3474" s="80"/>
      <c r="T3474" s="4"/>
      <c r="V3474" s="4"/>
      <c r="W3474" s="4"/>
      <c r="X3474" s="4"/>
      <c r="AB3474" s="4"/>
      <c r="AL3474" s="81"/>
      <c r="AM3474" s="81"/>
    </row>
    <row r="3475" spans="1:39">
      <c r="A3475" s="76"/>
      <c r="C3475" s="77"/>
      <c r="M3475" s="80"/>
      <c r="T3475" s="4"/>
      <c r="V3475" s="4"/>
      <c r="W3475" s="4"/>
      <c r="X3475" s="4"/>
      <c r="AB3475" s="4"/>
      <c r="AL3475" s="81"/>
      <c r="AM3475" s="81"/>
    </row>
    <row r="3476" spans="1:39">
      <c r="A3476" s="76"/>
      <c r="C3476" s="77"/>
      <c r="M3476" s="80"/>
      <c r="T3476" s="4"/>
      <c r="V3476" s="4"/>
      <c r="W3476" s="4"/>
      <c r="X3476" s="4"/>
      <c r="AB3476" s="4"/>
      <c r="AL3476" s="81"/>
      <c r="AM3476" s="81"/>
    </row>
    <row r="3477" spans="1:39">
      <c r="A3477" s="76"/>
      <c r="C3477" s="77"/>
      <c r="M3477" s="80"/>
      <c r="T3477" s="4"/>
      <c r="V3477" s="4"/>
      <c r="W3477" s="4"/>
      <c r="X3477" s="4"/>
      <c r="AB3477" s="4"/>
      <c r="AL3477" s="81"/>
      <c r="AM3477" s="81"/>
    </row>
    <row r="3478" spans="1:39">
      <c r="A3478" s="76"/>
      <c r="C3478" s="77"/>
      <c r="M3478" s="80"/>
      <c r="T3478" s="4"/>
      <c r="V3478" s="4"/>
      <c r="W3478" s="4"/>
      <c r="X3478" s="4"/>
      <c r="AB3478" s="4"/>
      <c r="AL3478" s="81"/>
      <c r="AM3478" s="81"/>
    </row>
    <row r="3479" spans="1:39">
      <c r="A3479" s="76"/>
      <c r="C3479" s="77"/>
      <c r="M3479" s="80"/>
      <c r="T3479" s="4"/>
      <c r="V3479" s="4"/>
      <c r="W3479" s="4"/>
      <c r="X3479" s="4"/>
      <c r="AB3479" s="4"/>
      <c r="AL3479" s="81"/>
      <c r="AM3479" s="81"/>
    </row>
    <row r="3480" spans="1:39">
      <c r="A3480" s="76"/>
      <c r="C3480" s="77"/>
      <c r="M3480" s="80"/>
      <c r="T3480" s="4"/>
      <c r="V3480" s="4"/>
      <c r="W3480" s="4"/>
      <c r="X3480" s="4"/>
      <c r="AB3480" s="4"/>
      <c r="AL3480" s="81"/>
      <c r="AM3480" s="81"/>
    </row>
    <row r="3481" spans="1:39">
      <c r="A3481" s="76"/>
      <c r="C3481" s="77"/>
      <c r="M3481" s="80"/>
      <c r="T3481" s="4"/>
      <c r="V3481" s="4"/>
      <c r="W3481" s="4"/>
      <c r="X3481" s="4"/>
      <c r="AB3481" s="4"/>
      <c r="AL3481" s="81"/>
      <c r="AM3481" s="81"/>
    </row>
    <row r="3482" spans="1:39">
      <c r="A3482" s="76"/>
      <c r="C3482" s="77"/>
      <c r="M3482" s="80"/>
      <c r="T3482" s="4"/>
      <c r="V3482" s="4"/>
      <c r="W3482" s="4"/>
      <c r="X3482" s="4"/>
      <c r="AB3482" s="4"/>
      <c r="AL3482" s="81"/>
      <c r="AM3482" s="81"/>
    </row>
    <row r="3483" spans="1:39">
      <c r="A3483" s="76"/>
      <c r="C3483" s="77"/>
      <c r="M3483" s="80"/>
      <c r="T3483" s="4"/>
      <c r="V3483" s="4"/>
      <c r="W3483" s="4"/>
      <c r="X3483" s="4"/>
      <c r="AB3483" s="4"/>
      <c r="AL3483" s="81"/>
      <c r="AM3483" s="81"/>
    </row>
    <row r="3484" spans="1:39">
      <c r="A3484" s="76"/>
      <c r="C3484" s="77"/>
      <c r="M3484" s="80"/>
      <c r="T3484" s="4"/>
      <c r="V3484" s="4"/>
      <c r="W3484" s="4"/>
      <c r="X3484" s="4"/>
      <c r="AB3484" s="4"/>
      <c r="AL3484" s="81"/>
      <c r="AM3484" s="81"/>
    </row>
    <row r="3485" spans="1:39">
      <c r="A3485" s="76"/>
      <c r="C3485" s="77"/>
      <c r="M3485" s="80"/>
      <c r="T3485" s="4"/>
      <c r="V3485" s="4"/>
      <c r="W3485" s="4"/>
      <c r="X3485" s="4"/>
      <c r="AB3485" s="4"/>
      <c r="AL3485" s="81"/>
      <c r="AM3485" s="81"/>
    </row>
    <row r="3486" spans="1:39">
      <c r="A3486" s="76"/>
      <c r="C3486" s="77"/>
      <c r="M3486" s="80"/>
      <c r="T3486" s="4"/>
      <c r="V3486" s="4"/>
      <c r="W3486" s="4"/>
      <c r="X3486" s="4"/>
      <c r="AB3486" s="4"/>
      <c r="AL3486" s="81"/>
      <c r="AM3486" s="81"/>
    </row>
    <row r="3487" spans="1:39">
      <c r="A3487" s="76"/>
      <c r="C3487" s="77"/>
      <c r="M3487" s="80"/>
      <c r="T3487" s="4"/>
      <c r="V3487" s="4"/>
      <c r="W3487" s="4"/>
      <c r="X3487" s="4"/>
      <c r="AB3487" s="4"/>
      <c r="AL3487" s="81"/>
      <c r="AM3487" s="81"/>
    </row>
    <row r="3488" spans="1:39">
      <c r="A3488" s="76"/>
      <c r="C3488" s="77"/>
      <c r="M3488" s="80"/>
      <c r="T3488" s="4"/>
      <c r="V3488" s="4"/>
      <c r="W3488" s="4"/>
      <c r="X3488" s="4"/>
      <c r="AB3488" s="4"/>
      <c r="AL3488" s="81"/>
      <c r="AM3488" s="81"/>
    </row>
    <row r="3489" spans="1:39">
      <c r="A3489" s="76"/>
      <c r="C3489" s="77"/>
      <c r="M3489" s="80"/>
      <c r="T3489" s="4"/>
      <c r="V3489" s="4"/>
      <c r="W3489" s="4"/>
      <c r="X3489" s="4"/>
      <c r="AB3489" s="4"/>
      <c r="AL3489" s="81"/>
      <c r="AM3489" s="81"/>
    </row>
    <row r="3490" spans="1:39">
      <c r="A3490" s="76"/>
      <c r="C3490" s="77"/>
      <c r="M3490" s="80"/>
      <c r="T3490" s="4"/>
      <c r="V3490" s="4"/>
      <c r="W3490" s="4"/>
      <c r="X3490" s="4"/>
      <c r="AB3490" s="4"/>
      <c r="AL3490" s="81"/>
      <c r="AM3490" s="81"/>
    </row>
    <row r="3491" spans="1:39">
      <c r="A3491" s="76"/>
      <c r="C3491" s="77"/>
      <c r="M3491" s="80"/>
      <c r="T3491" s="4"/>
      <c r="V3491" s="4"/>
      <c r="W3491" s="4"/>
      <c r="X3491" s="4"/>
      <c r="AB3491" s="4"/>
      <c r="AL3491" s="81"/>
      <c r="AM3491" s="81"/>
    </row>
    <row r="3492" spans="1:39">
      <c r="A3492" s="76"/>
      <c r="C3492" s="77"/>
      <c r="M3492" s="80"/>
      <c r="T3492" s="4"/>
      <c r="V3492" s="4"/>
      <c r="W3492" s="4"/>
      <c r="X3492" s="4"/>
      <c r="AB3492" s="4"/>
      <c r="AL3492" s="81"/>
      <c r="AM3492" s="81"/>
    </row>
    <row r="3493" spans="1:39">
      <c r="A3493" s="76"/>
      <c r="C3493" s="77"/>
      <c r="M3493" s="80"/>
      <c r="T3493" s="4"/>
      <c r="V3493" s="4"/>
      <c r="W3493" s="4"/>
      <c r="X3493" s="4"/>
      <c r="AB3493" s="4"/>
      <c r="AL3493" s="81"/>
      <c r="AM3493" s="81"/>
    </row>
    <row r="3494" spans="1:39">
      <c r="A3494" s="76"/>
      <c r="C3494" s="77"/>
      <c r="M3494" s="80"/>
      <c r="T3494" s="4"/>
      <c r="V3494" s="4"/>
      <c r="W3494" s="4"/>
      <c r="X3494" s="4"/>
      <c r="AB3494" s="4"/>
      <c r="AL3494" s="81"/>
      <c r="AM3494" s="81"/>
    </row>
    <row r="3495" spans="1:39">
      <c r="A3495" s="76"/>
      <c r="C3495" s="77"/>
      <c r="M3495" s="80"/>
      <c r="T3495" s="4"/>
      <c r="V3495" s="4"/>
      <c r="W3495" s="4"/>
      <c r="X3495" s="4"/>
      <c r="AB3495" s="4"/>
      <c r="AL3495" s="81"/>
      <c r="AM3495" s="81"/>
    </row>
    <row r="3496" spans="1:39">
      <c r="A3496" s="76"/>
      <c r="C3496" s="77"/>
      <c r="M3496" s="80"/>
      <c r="T3496" s="4"/>
      <c r="V3496" s="4"/>
      <c r="W3496" s="4"/>
      <c r="X3496" s="4"/>
      <c r="AB3496" s="4"/>
      <c r="AL3496" s="81"/>
      <c r="AM3496" s="81"/>
    </row>
    <row r="3497" spans="1:39">
      <c r="A3497" s="76"/>
      <c r="C3497" s="77"/>
      <c r="M3497" s="80"/>
      <c r="T3497" s="4"/>
      <c r="V3497" s="4"/>
      <c r="W3497" s="4"/>
      <c r="X3497" s="4"/>
      <c r="AB3497" s="4"/>
      <c r="AL3497" s="81"/>
      <c r="AM3497" s="81"/>
    </row>
    <row r="3498" spans="1:39">
      <c r="A3498" s="76"/>
      <c r="C3498" s="77"/>
      <c r="M3498" s="80"/>
      <c r="T3498" s="4"/>
      <c r="V3498" s="4"/>
      <c r="W3498" s="4"/>
      <c r="X3498" s="4"/>
      <c r="AB3498" s="4"/>
      <c r="AL3498" s="81"/>
      <c r="AM3498" s="81"/>
    </row>
    <row r="3499" spans="1:39">
      <c r="A3499" s="76"/>
      <c r="C3499" s="77"/>
      <c r="M3499" s="80"/>
      <c r="T3499" s="4"/>
      <c r="V3499" s="4"/>
      <c r="W3499" s="4"/>
      <c r="X3499" s="4"/>
      <c r="AB3499" s="4"/>
      <c r="AL3499" s="81"/>
      <c r="AM3499" s="81"/>
    </row>
    <row r="3500" spans="1:39">
      <c r="A3500" s="76"/>
      <c r="C3500" s="77"/>
      <c r="M3500" s="80"/>
      <c r="T3500" s="4"/>
      <c r="V3500" s="4"/>
      <c r="W3500" s="4"/>
      <c r="X3500" s="4"/>
      <c r="AB3500" s="4"/>
      <c r="AL3500" s="81"/>
      <c r="AM3500" s="81"/>
    </row>
    <row r="3501" spans="1:39">
      <c r="A3501" s="76"/>
      <c r="C3501" s="77"/>
      <c r="M3501" s="80"/>
      <c r="T3501" s="4"/>
      <c r="V3501" s="4"/>
      <c r="W3501" s="4"/>
      <c r="X3501" s="4"/>
      <c r="AB3501" s="4"/>
      <c r="AL3501" s="81"/>
      <c r="AM3501" s="81"/>
    </row>
    <row r="3502" spans="1:39">
      <c r="A3502" s="76"/>
      <c r="C3502" s="77"/>
      <c r="M3502" s="80"/>
      <c r="T3502" s="4"/>
      <c r="V3502" s="4"/>
      <c r="W3502" s="4"/>
      <c r="X3502" s="4"/>
      <c r="AB3502" s="4"/>
      <c r="AL3502" s="81"/>
      <c r="AM3502" s="81"/>
    </row>
    <row r="3503" spans="1:39">
      <c r="A3503" s="76"/>
      <c r="C3503" s="77"/>
      <c r="M3503" s="80"/>
      <c r="T3503" s="4"/>
      <c r="V3503" s="4"/>
      <c r="W3503" s="4"/>
      <c r="X3503" s="4"/>
      <c r="AB3503" s="4"/>
      <c r="AL3503" s="81"/>
      <c r="AM3503" s="81"/>
    </row>
    <row r="3504" spans="1:39">
      <c r="A3504" s="76"/>
      <c r="C3504" s="77"/>
      <c r="M3504" s="80"/>
      <c r="T3504" s="4"/>
      <c r="V3504" s="4"/>
      <c r="W3504" s="4"/>
      <c r="X3504" s="4"/>
      <c r="AB3504" s="4"/>
      <c r="AL3504" s="81"/>
      <c r="AM3504" s="81"/>
    </row>
    <row r="3505" spans="1:39">
      <c r="A3505" s="76"/>
      <c r="C3505" s="77"/>
      <c r="M3505" s="80"/>
      <c r="T3505" s="4"/>
      <c r="V3505" s="4"/>
      <c r="W3505" s="4"/>
      <c r="X3505" s="4"/>
      <c r="AB3505" s="4"/>
      <c r="AL3505" s="81"/>
      <c r="AM3505" s="81"/>
    </row>
    <row r="3506" spans="1:39">
      <c r="A3506" s="76"/>
      <c r="C3506" s="77"/>
      <c r="M3506" s="80"/>
      <c r="T3506" s="4"/>
      <c r="V3506" s="4"/>
      <c r="W3506" s="4"/>
      <c r="X3506" s="4"/>
      <c r="AB3506" s="4"/>
      <c r="AL3506" s="81"/>
      <c r="AM3506" s="81"/>
    </row>
    <row r="3507" spans="1:39">
      <c r="A3507" s="76"/>
      <c r="C3507" s="77"/>
      <c r="M3507" s="80"/>
      <c r="T3507" s="4"/>
      <c r="V3507" s="4"/>
      <c r="W3507" s="4"/>
      <c r="X3507" s="4"/>
      <c r="AB3507" s="4"/>
      <c r="AL3507" s="81"/>
      <c r="AM3507" s="81"/>
    </row>
    <row r="3508" spans="1:39">
      <c r="A3508" s="76"/>
      <c r="C3508" s="77"/>
      <c r="M3508" s="80"/>
      <c r="T3508" s="4"/>
      <c r="V3508" s="4"/>
      <c r="W3508" s="4"/>
      <c r="X3508" s="4"/>
      <c r="AB3508" s="4"/>
      <c r="AL3508" s="81"/>
      <c r="AM3508" s="81"/>
    </row>
    <row r="3509" spans="1:39">
      <c r="A3509" s="76"/>
      <c r="C3509" s="77"/>
      <c r="M3509" s="80"/>
      <c r="T3509" s="4"/>
      <c r="V3509" s="4"/>
      <c r="W3509" s="4"/>
      <c r="X3509" s="4"/>
      <c r="AB3509" s="4"/>
      <c r="AL3509" s="81"/>
      <c r="AM3509" s="81"/>
    </row>
    <row r="3510" spans="1:39">
      <c r="A3510" s="76"/>
      <c r="C3510" s="77"/>
      <c r="M3510" s="80"/>
      <c r="T3510" s="4"/>
      <c r="V3510" s="4"/>
      <c r="W3510" s="4"/>
      <c r="X3510" s="4"/>
      <c r="AB3510" s="4"/>
      <c r="AL3510" s="81"/>
      <c r="AM3510" s="81"/>
    </row>
    <row r="3511" spans="1:39">
      <c r="A3511" s="76"/>
      <c r="C3511" s="77"/>
      <c r="M3511" s="80"/>
      <c r="T3511" s="4"/>
      <c r="V3511" s="4"/>
      <c r="W3511" s="4"/>
      <c r="X3511" s="4"/>
      <c r="AB3511" s="4"/>
      <c r="AL3511" s="81"/>
      <c r="AM3511" s="81"/>
    </row>
    <row r="3512" spans="1:39">
      <c r="A3512" s="76"/>
      <c r="C3512" s="77"/>
      <c r="M3512" s="80"/>
      <c r="T3512" s="4"/>
      <c r="V3512" s="4"/>
      <c r="W3512" s="4"/>
      <c r="X3512" s="4"/>
      <c r="AB3512" s="4"/>
      <c r="AL3512" s="81"/>
      <c r="AM3512" s="81"/>
    </row>
    <row r="3513" spans="1:39">
      <c r="A3513" s="76"/>
      <c r="C3513" s="77"/>
      <c r="M3513" s="80"/>
      <c r="T3513" s="4"/>
      <c r="V3513" s="4"/>
      <c r="W3513" s="4"/>
      <c r="X3513" s="4"/>
      <c r="AB3513" s="4"/>
      <c r="AL3513" s="81"/>
      <c r="AM3513" s="81"/>
    </row>
    <row r="3514" spans="1:39">
      <c r="A3514" s="76"/>
      <c r="C3514" s="77"/>
      <c r="M3514" s="80"/>
      <c r="T3514" s="4"/>
      <c r="V3514" s="4"/>
      <c r="W3514" s="4"/>
      <c r="X3514" s="4"/>
      <c r="AB3514" s="4"/>
      <c r="AL3514" s="81"/>
      <c r="AM3514" s="81"/>
    </row>
    <row r="3515" spans="1:39">
      <c r="A3515" s="76"/>
      <c r="C3515" s="77"/>
      <c r="M3515" s="80"/>
      <c r="T3515" s="4"/>
      <c r="V3515" s="4"/>
      <c r="W3515" s="4"/>
      <c r="X3515" s="4"/>
      <c r="AB3515" s="4"/>
      <c r="AL3515" s="81"/>
      <c r="AM3515" s="81"/>
    </row>
    <row r="3516" spans="1:39">
      <c r="A3516" s="76"/>
      <c r="C3516" s="77"/>
      <c r="M3516" s="80"/>
      <c r="T3516" s="4"/>
      <c r="V3516" s="4"/>
      <c r="W3516" s="4"/>
      <c r="X3516" s="4"/>
      <c r="AB3516" s="4"/>
      <c r="AL3516" s="81"/>
      <c r="AM3516" s="81"/>
    </row>
    <row r="3517" spans="1:39">
      <c r="A3517" s="76"/>
      <c r="C3517" s="77"/>
      <c r="M3517" s="80"/>
      <c r="T3517" s="4"/>
      <c r="V3517" s="4"/>
      <c r="W3517" s="4"/>
      <c r="X3517" s="4"/>
      <c r="AB3517" s="4"/>
      <c r="AL3517" s="81"/>
      <c r="AM3517" s="81"/>
    </row>
    <row r="3518" spans="1:39">
      <c r="A3518" s="76"/>
      <c r="C3518" s="77"/>
      <c r="M3518" s="80"/>
      <c r="T3518" s="4"/>
      <c r="V3518" s="4"/>
      <c r="W3518" s="4"/>
      <c r="X3518" s="4"/>
      <c r="AB3518" s="4"/>
      <c r="AL3518" s="81"/>
      <c r="AM3518" s="81"/>
    </row>
    <row r="3519" spans="1:39">
      <c r="A3519" s="76"/>
      <c r="C3519" s="77"/>
      <c r="M3519" s="80"/>
      <c r="T3519" s="4"/>
      <c r="V3519" s="4"/>
      <c r="W3519" s="4"/>
      <c r="X3519" s="4"/>
      <c r="AB3519" s="4"/>
      <c r="AL3519" s="81"/>
      <c r="AM3519" s="81"/>
    </row>
    <row r="3520" spans="1:39">
      <c r="A3520" s="76"/>
      <c r="C3520" s="77"/>
      <c r="M3520" s="80"/>
      <c r="T3520" s="4"/>
      <c r="V3520" s="4"/>
      <c r="W3520" s="4"/>
      <c r="X3520" s="4"/>
      <c r="AB3520" s="4"/>
      <c r="AL3520" s="81"/>
      <c r="AM3520" s="81"/>
    </row>
    <row r="3521" spans="1:39">
      <c r="A3521" s="76"/>
      <c r="C3521" s="77"/>
      <c r="M3521" s="80"/>
      <c r="T3521" s="4"/>
      <c r="V3521" s="4"/>
      <c r="W3521" s="4"/>
      <c r="X3521" s="4"/>
      <c r="AB3521" s="4"/>
      <c r="AL3521" s="81"/>
      <c r="AM3521" s="81"/>
    </row>
    <row r="3522" spans="1:39">
      <c r="A3522" s="76"/>
      <c r="C3522" s="77"/>
      <c r="M3522" s="80"/>
      <c r="T3522" s="4"/>
      <c r="V3522" s="4"/>
      <c r="W3522" s="4"/>
      <c r="X3522" s="4"/>
      <c r="AB3522" s="4"/>
      <c r="AL3522" s="81"/>
      <c r="AM3522" s="81"/>
    </row>
    <row r="3523" spans="1:39">
      <c r="A3523" s="76"/>
      <c r="C3523" s="77"/>
      <c r="M3523" s="80"/>
      <c r="T3523" s="4"/>
      <c r="V3523" s="4"/>
      <c r="W3523" s="4"/>
      <c r="X3523" s="4"/>
      <c r="AB3523" s="4"/>
      <c r="AL3523" s="81"/>
      <c r="AM3523" s="81"/>
    </row>
    <row r="3524" spans="1:39">
      <c r="A3524" s="76"/>
      <c r="C3524" s="77"/>
      <c r="M3524" s="80"/>
      <c r="T3524" s="4"/>
      <c r="V3524" s="4"/>
      <c r="W3524" s="4"/>
      <c r="X3524" s="4"/>
      <c r="AB3524" s="4"/>
      <c r="AL3524" s="81"/>
      <c r="AM3524" s="81"/>
    </row>
    <row r="3525" spans="1:39">
      <c r="A3525" s="76"/>
      <c r="C3525" s="77"/>
      <c r="M3525" s="80"/>
      <c r="T3525" s="4"/>
      <c r="V3525" s="4"/>
      <c r="W3525" s="4"/>
      <c r="X3525" s="4"/>
      <c r="AB3525" s="4"/>
      <c r="AL3525" s="81"/>
      <c r="AM3525" s="81"/>
    </row>
    <row r="3526" spans="1:39">
      <c r="A3526" s="76"/>
      <c r="C3526" s="77"/>
      <c r="M3526" s="80"/>
      <c r="T3526" s="4"/>
      <c r="V3526" s="4"/>
      <c r="W3526" s="4"/>
      <c r="X3526" s="4"/>
      <c r="AB3526" s="4"/>
      <c r="AL3526" s="81"/>
      <c r="AM3526" s="81"/>
    </row>
    <row r="3527" spans="1:39">
      <c r="A3527" s="76"/>
      <c r="C3527" s="77"/>
      <c r="M3527" s="80"/>
      <c r="T3527" s="4"/>
      <c r="V3527" s="4"/>
      <c r="W3527" s="4"/>
      <c r="X3527" s="4"/>
      <c r="AB3527" s="4"/>
      <c r="AL3527" s="81"/>
      <c r="AM3527" s="81"/>
    </row>
    <row r="3528" spans="1:39">
      <c r="A3528" s="76"/>
      <c r="C3528" s="77"/>
      <c r="M3528" s="80"/>
      <c r="T3528" s="4"/>
      <c r="V3528" s="4"/>
      <c r="W3528" s="4"/>
      <c r="X3528" s="4"/>
      <c r="AB3528" s="4"/>
      <c r="AL3528" s="81"/>
      <c r="AM3528" s="81"/>
    </row>
    <row r="3529" spans="1:39">
      <c r="A3529" s="76"/>
      <c r="C3529" s="77"/>
      <c r="M3529" s="80"/>
      <c r="T3529" s="4"/>
      <c r="V3529" s="4"/>
      <c r="W3529" s="4"/>
      <c r="X3529" s="4"/>
      <c r="AB3529" s="4"/>
      <c r="AL3529" s="81"/>
      <c r="AM3529" s="81"/>
    </row>
    <row r="3530" spans="1:39">
      <c r="A3530" s="76"/>
      <c r="C3530" s="77"/>
      <c r="M3530" s="80"/>
      <c r="T3530" s="4"/>
      <c r="V3530" s="4"/>
      <c r="W3530" s="4"/>
      <c r="X3530" s="4"/>
      <c r="AB3530" s="4"/>
      <c r="AL3530" s="81"/>
      <c r="AM3530" s="81"/>
    </row>
    <row r="3531" spans="1:39">
      <c r="A3531" s="76"/>
      <c r="C3531" s="77"/>
      <c r="M3531" s="80"/>
      <c r="T3531" s="4"/>
      <c r="V3531" s="4"/>
      <c r="W3531" s="4"/>
      <c r="X3531" s="4"/>
      <c r="AB3531" s="4"/>
      <c r="AL3531" s="81"/>
      <c r="AM3531" s="81"/>
    </row>
    <row r="3532" spans="1:39">
      <c r="A3532" s="76"/>
      <c r="C3532" s="77"/>
      <c r="M3532" s="80"/>
      <c r="T3532" s="4"/>
      <c r="V3532" s="4"/>
      <c r="W3532" s="4"/>
      <c r="X3532" s="4"/>
      <c r="AB3532" s="4"/>
      <c r="AL3532" s="81"/>
      <c r="AM3532" s="81"/>
    </row>
    <row r="3533" spans="1:39">
      <c r="A3533" s="76"/>
      <c r="C3533" s="77"/>
      <c r="M3533" s="80"/>
      <c r="T3533" s="4"/>
      <c r="V3533" s="4"/>
      <c r="W3533" s="4"/>
      <c r="X3533" s="4"/>
      <c r="AB3533" s="4"/>
      <c r="AL3533" s="81"/>
      <c r="AM3533" s="81"/>
    </row>
    <row r="3534" spans="1:39">
      <c r="A3534" s="76"/>
      <c r="C3534" s="77"/>
      <c r="M3534" s="80"/>
      <c r="T3534" s="4"/>
      <c r="V3534" s="4"/>
      <c r="W3534" s="4"/>
      <c r="X3534" s="4"/>
      <c r="AB3534" s="4"/>
      <c r="AL3534" s="81"/>
      <c r="AM3534" s="81"/>
    </row>
    <row r="3535" spans="1:39">
      <c r="A3535" s="76"/>
      <c r="C3535" s="77"/>
      <c r="M3535" s="80"/>
      <c r="T3535" s="4"/>
      <c r="V3535" s="4"/>
      <c r="W3535" s="4"/>
      <c r="X3535" s="4"/>
      <c r="AB3535" s="4"/>
      <c r="AL3535" s="81"/>
      <c r="AM3535" s="81"/>
    </row>
    <row r="3536" spans="1:39">
      <c r="A3536" s="76"/>
      <c r="C3536" s="77"/>
      <c r="M3536" s="80"/>
      <c r="T3536" s="4"/>
      <c r="V3536" s="4"/>
      <c r="W3536" s="4"/>
      <c r="X3536" s="4"/>
      <c r="AB3536" s="4"/>
      <c r="AL3536" s="81"/>
      <c r="AM3536" s="81"/>
    </row>
    <row r="3537" spans="1:39">
      <c r="A3537" s="76"/>
      <c r="C3537" s="77"/>
      <c r="M3537" s="80"/>
      <c r="T3537" s="4"/>
      <c r="V3537" s="4"/>
      <c r="W3537" s="4"/>
      <c r="X3537" s="4"/>
      <c r="AB3537" s="4"/>
      <c r="AL3537" s="81"/>
      <c r="AM3537" s="81"/>
    </row>
    <row r="3538" spans="1:39">
      <c r="A3538" s="76"/>
      <c r="C3538" s="77"/>
      <c r="M3538" s="80"/>
      <c r="T3538" s="4"/>
      <c r="V3538" s="4"/>
      <c r="W3538" s="4"/>
      <c r="X3538" s="4"/>
      <c r="AB3538" s="4"/>
      <c r="AL3538" s="81"/>
      <c r="AM3538" s="81"/>
    </row>
    <row r="3539" spans="1:39">
      <c r="A3539" s="76"/>
      <c r="C3539" s="77"/>
      <c r="M3539" s="80"/>
      <c r="T3539" s="4"/>
      <c r="V3539" s="4"/>
      <c r="W3539" s="4"/>
      <c r="X3539" s="4"/>
      <c r="AB3539" s="4"/>
      <c r="AL3539" s="81"/>
      <c r="AM3539" s="81"/>
    </row>
    <row r="3540" spans="1:39">
      <c r="A3540" s="76"/>
      <c r="C3540" s="77"/>
      <c r="M3540" s="80"/>
      <c r="T3540" s="4"/>
      <c r="V3540" s="4"/>
      <c r="W3540" s="4"/>
      <c r="X3540" s="4"/>
      <c r="AB3540" s="4"/>
      <c r="AL3540" s="81"/>
      <c r="AM3540" s="81"/>
    </row>
    <row r="3541" spans="1:39">
      <c r="A3541" s="76"/>
      <c r="C3541" s="77"/>
      <c r="M3541" s="80"/>
      <c r="T3541" s="4"/>
      <c r="V3541" s="4"/>
      <c r="W3541" s="4"/>
      <c r="X3541" s="4"/>
      <c r="AB3541" s="4"/>
      <c r="AL3541" s="81"/>
      <c r="AM3541" s="81"/>
    </row>
    <row r="3542" spans="1:39">
      <c r="A3542" s="76"/>
      <c r="C3542" s="77"/>
      <c r="M3542" s="80"/>
      <c r="T3542" s="4"/>
      <c r="V3542" s="4"/>
      <c r="W3542" s="4"/>
      <c r="X3542" s="4"/>
      <c r="AB3542" s="4"/>
      <c r="AL3542" s="81"/>
      <c r="AM3542" s="81"/>
    </row>
    <row r="3543" spans="1:39">
      <c r="A3543" s="76"/>
      <c r="C3543" s="77"/>
      <c r="M3543" s="80"/>
      <c r="T3543" s="4"/>
      <c r="V3543" s="4"/>
      <c r="W3543" s="4"/>
      <c r="X3543" s="4"/>
      <c r="AB3543" s="4"/>
      <c r="AL3543" s="81"/>
      <c r="AM3543" s="81"/>
    </row>
    <row r="3544" spans="1:39">
      <c r="A3544" s="76"/>
      <c r="C3544" s="77"/>
      <c r="M3544" s="80"/>
      <c r="T3544" s="4"/>
      <c r="V3544" s="4"/>
      <c r="W3544" s="4"/>
      <c r="X3544" s="4"/>
      <c r="AB3544" s="4"/>
      <c r="AL3544" s="81"/>
      <c r="AM3544" s="81"/>
    </row>
    <row r="3545" spans="1:39">
      <c r="A3545" s="76"/>
      <c r="C3545" s="77"/>
      <c r="M3545" s="80"/>
      <c r="T3545" s="4"/>
      <c r="V3545" s="4"/>
      <c r="W3545" s="4"/>
      <c r="X3545" s="4"/>
      <c r="AB3545" s="4"/>
      <c r="AL3545" s="81"/>
      <c r="AM3545" s="81"/>
    </row>
    <row r="3546" spans="1:39">
      <c r="A3546" s="76"/>
      <c r="C3546" s="77"/>
      <c r="M3546" s="80"/>
      <c r="T3546" s="4"/>
      <c r="V3546" s="4"/>
      <c r="W3546" s="4"/>
      <c r="X3546" s="4"/>
      <c r="AB3546" s="4"/>
      <c r="AL3546" s="81"/>
      <c r="AM3546" s="81"/>
    </row>
    <row r="3547" spans="1:39">
      <c r="A3547" s="76"/>
      <c r="C3547" s="77"/>
      <c r="M3547" s="80"/>
      <c r="T3547" s="4"/>
      <c r="V3547" s="4"/>
      <c r="W3547" s="4"/>
      <c r="X3547" s="4"/>
      <c r="AB3547" s="4"/>
      <c r="AL3547" s="81"/>
      <c r="AM3547" s="81"/>
    </row>
    <row r="3548" spans="1:39">
      <c r="A3548" s="76"/>
      <c r="C3548" s="77"/>
      <c r="M3548" s="80"/>
      <c r="T3548" s="4"/>
      <c r="V3548" s="4"/>
      <c r="W3548" s="4"/>
      <c r="X3548" s="4"/>
      <c r="AB3548" s="4"/>
      <c r="AL3548" s="81"/>
      <c r="AM3548" s="81"/>
    </row>
    <row r="3549" spans="1:39">
      <c r="A3549" s="76"/>
      <c r="C3549" s="77"/>
      <c r="M3549" s="80"/>
      <c r="T3549" s="4"/>
      <c r="V3549" s="4"/>
      <c r="W3549" s="4"/>
      <c r="X3549" s="4"/>
      <c r="AB3549" s="4"/>
      <c r="AL3549" s="81"/>
      <c r="AM3549" s="81"/>
    </row>
    <row r="3550" spans="1:39">
      <c r="A3550" s="76"/>
      <c r="C3550" s="77"/>
      <c r="M3550" s="80"/>
      <c r="T3550" s="4"/>
      <c r="V3550" s="4"/>
      <c r="W3550" s="4"/>
      <c r="X3550" s="4"/>
      <c r="AB3550" s="4"/>
      <c r="AL3550" s="81"/>
      <c r="AM3550" s="81"/>
    </row>
    <row r="3551" spans="1:39">
      <c r="A3551" s="76"/>
      <c r="C3551" s="77"/>
      <c r="M3551" s="80"/>
      <c r="T3551" s="4"/>
      <c r="V3551" s="4"/>
      <c r="W3551" s="4"/>
      <c r="X3551" s="4"/>
      <c r="AB3551" s="4"/>
      <c r="AL3551" s="81"/>
      <c r="AM3551" s="81"/>
    </row>
    <row r="3552" spans="1:39">
      <c r="A3552" s="76"/>
      <c r="C3552" s="77"/>
      <c r="M3552" s="80"/>
      <c r="T3552" s="4"/>
      <c r="V3552" s="4"/>
      <c r="W3552" s="4"/>
      <c r="X3552" s="4"/>
      <c r="AB3552" s="4"/>
      <c r="AL3552" s="81"/>
      <c r="AM3552" s="81"/>
    </row>
    <row r="3553" spans="1:39">
      <c r="A3553" s="76"/>
      <c r="C3553" s="77"/>
      <c r="M3553" s="80"/>
      <c r="T3553" s="4"/>
      <c r="V3553" s="4"/>
      <c r="W3553" s="4"/>
      <c r="X3553" s="4"/>
      <c r="AB3553" s="4"/>
      <c r="AL3553" s="81"/>
      <c r="AM3553" s="81"/>
    </row>
    <row r="3554" spans="1:39">
      <c r="A3554" s="76"/>
      <c r="C3554" s="77"/>
      <c r="M3554" s="80"/>
      <c r="T3554" s="4"/>
      <c r="V3554" s="4"/>
      <c r="W3554" s="4"/>
      <c r="X3554" s="4"/>
      <c r="AB3554" s="4"/>
      <c r="AL3554" s="81"/>
      <c r="AM3554" s="81"/>
    </row>
    <row r="3555" spans="1:39">
      <c r="A3555" s="76"/>
      <c r="C3555" s="77"/>
      <c r="M3555" s="80"/>
      <c r="T3555" s="4"/>
      <c r="V3555" s="4"/>
      <c r="W3555" s="4"/>
      <c r="X3555" s="4"/>
      <c r="AB3555" s="4"/>
      <c r="AL3555" s="81"/>
      <c r="AM3555" s="81"/>
    </row>
    <row r="3556" spans="1:39">
      <c r="A3556" s="76"/>
      <c r="C3556" s="77"/>
      <c r="M3556" s="80"/>
      <c r="T3556" s="4"/>
      <c r="V3556" s="4"/>
      <c r="W3556" s="4"/>
      <c r="X3556" s="4"/>
      <c r="AB3556" s="4"/>
      <c r="AL3556" s="81"/>
      <c r="AM3556" s="81"/>
    </row>
    <row r="3557" spans="1:39">
      <c r="A3557" s="76"/>
      <c r="C3557" s="77"/>
      <c r="M3557" s="80"/>
      <c r="T3557" s="4"/>
      <c r="V3557" s="4"/>
      <c r="W3557" s="4"/>
      <c r="X3557" s="4"/>
      <c r="AB3557" s="4"/>
      <c r="AL3557" s="81"/>
      <c r="AM3557" s="81"/>
    </row>
    <row r="3558" spans="1:39">
      <c r="A3558" s="76"/>
      <c r="C3558" s="77"/>
      <c r="M3558" s="80"/>
      <c r="T3558" s="4"/>
      <c r="V3558" s="4"/>
      <c r="W3558" s="4"/>
      <c r="X3558" s="4"/>
      <c r="AB3558" s="4"/>
      <c r="AL3558" s="81"/>
      <c r="AM3558" s="81"/>
    </row>
    <row r="3559" spans="1:39">
      <c r="A3559" s="76"/>
      <c r="C3559" s="77"/>
      <c r="M3559" s="80"/>
      <c r="T3559" s="4"/>
      <c r="V3559" s="4"/>
      <c r="W3559" s="4"/>
      <c r="X3559" s="4"/>
      <c r="AB3559" s="4"/>
      <c r="AL3559" s="81"/>
      <c r="AM3559" s="81"/>
    </row>
    <row r="3560" spans="1:39">
      <c r="A3560" s="76"/>
      <c r="C3560" s="77"/>
      <c r="M3560" s="80"/>
      <c r="T3560" s="4"/>
      <c r="V3560" s="4"/>
      <c r="W3560" s="4"/>
      <c r="X3560" s="4"/>
      <c r="AB3560" s="4"/>
      <c r="AL3560" s="81"/>
      <c r="AM3560" s="81"/>
    </row>
    <row r="3561" spans="1:39">
      <c r="A3561" s="76"/>
      <c r="C3561" s="77"/>
      <c r="M3561" s="80"/>
      <c r="T3561" s="4"/>
      <c r="V3561" s="4"/>
      <c r="W3561" s="4"/>
      <c r="X3561" s="4"/>
      <c r="AB3561" s="4"/>
      <c r="AL3561" s="81"/>
      <c r="AM3561" s="81"/>
    </row>
    <row r="3562" spans="1:39">
      <c r="A3562" s="76"/>
      <c r="C3562" s="77"/>
      <c r="M3562" s="80"/>
      <c r="T3562" s="4"/>
      <c r="V3562" s="4"/>
      <c r="W3562" s="4"/>
      <c r="X3562" s="4"/>
      <c r="AB3562" s="4"/>
      <c r="AL3562" s="81"/>
      <c r="AM3562" s="81"/>
    </row>
    <row r="3563" spans="1:39">
      <c r="A3563" s="76"/>
      <c r="C3563" s="77"/>
      <c r="M3563" s="80"/>
      <c r="T3563" s="4"/>
      <c r="V3563" s="4"/>
      <c r="W3563" s="4"/>
      <c r="X3563" s="4"/>
      <c r="AB3563" s="4"/>
      <c r="AL3563" s="81"/>
      <c r="AM3563" s="81"/>
    </row>
    <row r="3564" spans="1:39">
      <c r="A3564" s="76"/>
      <c r="C3564" s="77"/>
      <c r="M3564" s="80"/>
      <c r="T3564" s="4"/>
      <c r="V3564" s="4"/>
      <c r="W3564" s="4"/>
      <c r="X3564" s="4"/>
      <c r="AB3564" s="4"/>
      <c r="AL3564" s="81"/>
      <c r="AM3564" s="81"/>
    </row>
    <row r="3565" spans="1:39">
      <c r="A3565" s="76"/>
      <c r="C3565" s="77"/>
      <c r="M3565" s="80"/>
      <c r="T3565" s="4"/>
      <c r="V3565" s="4"/>
      <c r="W3565" s="4"/>
      <c r="X3565" s="4"/>
      <c r="AB3565" s="4"/>
      <c r="AL3565" s="81"/>
      <c r="AM3565" s="81"/>
    </row>
    <row r="3566" spans="1:39">
      <c r="A3566" s="76"/>
      <c r="C3566" s="77"/>
      <c r="M3566" s="80"/>
      <c r="T3566" s="4"/>
      <c r="V3566" s="4"/>
      <c r="W3566" s="4"/>
      <c r="X3566" s="4"/>
      <c r="AB3566" s="4"/>
      <c r="AL3566" s="81"/>
      <c r="AM3566" s="81"/>
    </row>
    <row r="3567" spans="1:39">
      <c r="A3567" s="76"/>
      <c r="C3567" s="77"/>
      <c r="M3567" s="80"/>
      <c r="T3567" s="4"/>
      <c r="V3567" s="4"/>
      <c r="W3567" s="4"/>
      <c r="X3567" s="4"/>
      <c r="AB3567" s="4"/>
      <c r="AL3567" s="81"/>
      <c r="AM3567" s="81"/>
    </row>
    <row r="3568" spans="1:39">
      <c r="A3568" s="76"/>
      <c r="C3568" s="77"/>
      <c r="M3568" s="80"/>
      <c r="T3568" s="4"/>
      <c r="V3568" s="4"/>
      <c r="W3568" s="4"/>
      <c r="X3568" s="4"/>
      <c r="AB3568" s="4"/>
      <c r="AL3568" s="81"/>
      <c r="AM3568" s="81"/>
    </row>
    <row r="3569" spans="1:39">
      <c r="A3569" s="76"/>
      <c r="C3569" s="77"/>
      <c r="M3569" s="80"/>
      <c r="T3569" s="4"/>
      <c r="V3569" s="4"/>
      <c r="W3569" s="4"/>
      <c r="X3569" s="4"/>
      <c r="AB3569" s="4"/>
      <c r="AL3569" s="81"/>
      <c r="AM3569" s="81"/>
    </row>
    <row r="3570" spans="1:39">
      <c r="A3570" s="76"/>
      <c r="C3570" s="77"/>
      <c r="M3570" s="80"/>
      <c r="T3570" s="4"/>
      <c r="V3570" s="4"/>
      <c r="W3570" s="4"/>
      <c r="X3570" s="4"/>
      <c r="AB3570" s="4"/>
      <c r="AL3570" s="81"/>
      <c r="AM3570" s="81"/>
    </row>
    <row r="3571" spans="1:39">
      <c r="A3571" s="76"/>
      <c r="C3571" s="77"/>
      <c r="M3571" s="80"/>
      <c r="T3571" s="4"/>
      <c r="V3571" s="4"/>
      <c r="W3571" s="4"/>
      <c r="X3571" s="4"/>
      <c r="AB3571" s="4"/>
      <c r="AL3571" s="81"/>
      <c r="AM3571" s="81"/>
    </row>
    <row r="3572" spans="1:39">
      <c r="A3572" s="76"/>
      <c r="C3572" s="77"/>
      <c r="M3572" s="80"/>
      <c r="T3572" s="4"/>
      <c r="V3572" s="4"/>
      <c r="W3572" s="4"/>
      <c r="X3572" s="4"/>
      <c r="AB3572" s="4"/>
      <c r="AL3572" s="81"/>
      <c r="AM3572" s="81"/>
    </row>
    <row r="3573" spans="1:39">
      <c r="A3573" s="76"/>
      <c r="C3573" s="77"/>
      <c r="M3573" s="80"/>
      <c r="T3573" s="4"/>
      <c r="V3573" s="4"/>
      <c r="W3573" s="4"/>
      <c r="X3573" s="4"/>
      <c r="AB3573" s="4"/>
      <c r="AL3573" s="81"/>
      <c r="AM3573" s="81"/>
    </row>
    <row r="3574" spans="1:39">
      <c r="A3574" s="76"/>
      <c r="C3574" s="77"/>
      <c r="M3574" s="80"/>
      <c r="T3574" s="4"/>
      <c r="V3574" s="4"/>
      <c r="W3574" s="4"/>
      <c r="X3574" s="4"/>
      <c r="AB3574" s="4"/>
      <c r="AL3574" s="81"/>
      <c r="AM3574" s="81"/>
    </row>
    <row r="3575" spans="1:39">
      <c r="A3575" s="76"/>
      <c r="C3575" s="77"/>
      <c r="M3575" s="80"/>
      <c r="T3575" s="4"/>
      <c r="V3575" s="4"/>
      <c r="W3575" s="4"/>
      <c r="X3575" s="4"/>
      <c r="AB3575" s="4"/>
      <c r="AL3575" s="81"/>
      <c r="AM3575" s="81"/>
    </row>
    <row r="3576" spans="1:39">
      <c r="A3576" s="76"/>
      <c r="C3576" s="77"/>
      <c r="M3576" s="80"/>
      <c r="T3576" s="4"/>
      <c r="V3576" s="4"/>
      <c r="W3576" s="4"/>
      <c r="X3576" s="4"/>
      <c r="AB3576" s="4"/>
      <c r="AL3576" s="81"/>
      <c r="AM3576" s="81"/>
    </row>
    <row r="3577" spans="1:39">
      <c r="A3577" s="76"/>
      <c r="C3577" s="77"/>
      <c r="M3577" s="80"/>
      <c r="T3577" s="4"/>
      <c r="V3577" s="4"/>
      <c r="W3577" s="4"/>
      <c r="X3577" s="4"/>
      <c r="AB3577" s="4"/>
      <c r="AL3577" s="81"/>
      <c r="AM3577" s="81"/>
    </row>
    <row r="3578" spans="1:39">
      <c r="A3578" s="76"/>
      <c r="C3578" s="77"/>
      <c r="M3578" s="80"/>
      <c r="T3578" s="4"/>
      <c r="V3578" s="4"/>
      <c r="W3578" s="4"/>
      <c r="X3578" s="4"/>
      <c r="AB3578" s="4"/>
      <c r="AL3578" s="81"/>
      <c r="AM3578" s="81"/>
    </row>
    <row r="3579" spans="1:39">
      <c r="A3579" s="76"/>
      <c r="C3579" s="77"/>
      <c r="M3579" s="80"/>
      <c r="T3579" s="4"/>
      <c r="V3579" s="4"/>
      <c r="W3579" s="4"/>
      <c r="X3579" s="4"/>
      <c r="AB3579" s="4"/>
      <c r="AL3579" s="81"/>
      <c r="AM3579" s="81"/>
    </row>
    <row r="3580" spans="1:39">
      <c r="A3580" s="76"/>
      <c r="C3580" s="77"/>
      <c r="M3580" s="80"/>
      <c r="T3580" s="4"/>
      <c r="V3580" s="4"/>
      <c r="W3580" s="4"/>
      <c r="X3580" s="4"/>
      <c r="AB3580" s="4"/>
      <c r="AL3580" s="81"/>
      <c r="AM3580" s="81"/>
    </row>
    <row r="3581" spans="1:39">
      <c r="A3581" s="76"/>
      <c r="C3581" s="77"/>
      <c r="M3581" s="80"/>
      <c r="T3581" s="4"/>
      <c r="V3581" s="4"/>
      <c r="W3581" s="4"/>
      <c r="X3581" s="4"/>
      <c r="AB3581" s="4"/>
      <c r="AL3581" s="81"/>
      <c r="AM3581" s="81"/>
    </row>
    <row r="3582" spans="1:39">
      <c r="A3582" s="76"/>
      <c r="C3582" s="77"/>
      <c r="M3582" s="80"/>
      <c r="T3582" s="4"/>
      <c r="V3582" s="4"/>
      <c r="W3582" s="4"/>
      <c r="X3582" s="4"/>
      <c r="AB3582" s="4"/>
      <c r="AL3582" s="81"/>
      <c r="AM3582" s="81"/>
    </row>
    <row r="3583" spans="1:39">
      <c r="A3583" s="76"/>
      <c r="C3583" s="77"/>
      <c r="M3583" s="80"/>
      <c r="T3583" s="4"/>
      <c r="V3583" s="4"/>
      <c r="W3583" s="4"/>
      <c r="X3583" s="4"/>
      <c r="AB3583" s="4"/>
      <c r="AL3583" s="81"/>
      <c r="AM3583" s="81"/>
    </row>
    <row r="3584" spans="1:39">
      <c r="A3584" s="76"/>
      <c r="C3584" s="77"/>
      <c r="M3584" s="80"/>
      <c r="T3584" s="4"/>
      <c r="V3584" s="4"/>
      <c r="W3584" s="4"/>
      <c r="X3584" s="4"/>
      <c r="AB3584" s="4"/>
      <c r="AL3584" s="81"/>
      <c r="AM3584" s="81"/>
    </row>
    <row r="3585" spans="1:39">
      <c r="A3585" s="76"/>
      <c r="C3585" s="77"/>
      <c r="M3585" s="80"/>
      <c r="T3585" s="4"/>
      <c r="V3585" s="4"/>
      <c r="W3585" s="4"/>
      <c r="X3585" s="4"/>
      <c r="AB3585" s="4"/>
      <c r="AL3585" s="81"/>
      <c r="AM3585" s="81"/>
    </row>
    <row r="3586" spans="1:39">
      <c r="A3586" s="76"/>
      <c r="C3586" s="77"/>
      <c r="M3586" s="80"/>
      <c r="T3586" s="4"/>
      <c r="V3586" s="4"/>
      <c r="W3586" s="4"/>
      <c r="X3586" s="4"/>
      <c r="AB3586" s="4"/>
      <c r="AL3586" s="81"/>
      <c r="AM3586" s="81"/>
    </row>
    <row r="3587" spans="1:39">
      <c r="A3587" s="76"/>
      <c r="C3587" s="77"/>
      <c r="M3587" s="80"/>
      <c r="T3587" s="4"/>
      <c r="V3587" s="4"/>
      <c r="W3587" s="4"/>
      <c r="X3587" s="4"/>
      <c r="AB3587" s="4"/>
      <c r="AL3587" s="81"/>
      <c r="AM3587" s="81"/>
    </row>
    <row r="3588" spans="1:39">
      <c r="A3588" s="76"/>
      <c r="C3588" s="77"/>
      <c r="M3588" s="80"/>
      <c r="T3588" s="4"/>
      <c r="V3588" s="4"/>
      <c r="W3588" s="4"/>
      <c r="X3588" s="4"/>
      <c r="AB3588" s="4"/>
      <c r="AL3588" s="81"/>
      <c r="AM3588" s="81"/>
    </row>
    <row r="3589" spans="1:39">
      <c r="A3589" s="76"/>
      <c r="C3589" s="77"/>
      <c r="M3589" s="80"/>
      <c r="T3589" s="4"/>
      <c r="V3589" s="4"/>
      <c r="W3589" s="4"/>
      <c r="X3589" s="4"/>
      <c r="AB3589" s="4"/>
      <c r="AL3589" s="81"/>
      <c r="AM3589" s="81"/>
    </row>
    <row r="3590" spans="1:39">
      <c r="A3590" s="76"/>
      <c r="C3590" s="77"/>
      <c r="M3590" s="80"/>
      <c r="T3590" s="4"/>
      <c r="V3590" s="4"/>
      <c r="W3590" s="4"/>
      <c r="X3590" s="4"/>
      <c r="AB3590" s="4"/>
      <c r="AL3590" s="81"/>
      <c r="AM3590" s="81"/>
    </row>
    <row r="3591" spans="1:39">
      <c r="A3591" s="76"/>
      <c r="C3591" s="77"/>
      <c r="M3591" s="80"/>
      <c r="T3591" s="4"/>
      <c r="V3591" s="4"/>
      <c r="W3591" s="4"/>
      <c r="X3591" s="4"/>
      <c r="AB3591" s="4"/>
      <c r="AL3591" s="81"/>
      <c r="AM3591" s="81"/>
    </row>
    <row r="3592" spans="1:39">
      <c r="A3592" s="76"/>
      <c r="C3592" s="77"/>
      <c r="M3592" s="80"/>
      <c r="T3592" s="4"/>
      <c r="V3592" s="4"/>
      <c r="W3592" s="4"/>
      <c r="X3592" s="4"/>
      <c r="AB3592" s="4"/>
      <c r="AL3592" s="81"/>
      <c r="AM3592" s="81"/>
    </row>
    <row r="3593" spans="1:39">
      <c r="A3593" s="76"/>
      <c r="C3593" s="77"/>
      <c r="M3593" s="80"/>
      <c r="T3593" s="4"/>
      <c r="V3593" s="4"/>
      <c r="W3593" s="4"/>
      <c r="X3593" s="4"/>
      <c r="AB3593" s="4"/>
      <c r="AL3593" s="81"/>
      <c r="AM3593" s="81"/>
    </row>
    <row r="3594" spans="1:39">
      <c r="A3594" s="76"/>
      <c r="C3594" s="77"/>
      <c r="M3594" s="80"/>
      <c r="T3594" s="4"/>
      <c r="V3594" s="4"/>
      <c r="W3594" s="4"/>
      <c r="X3594" s="4"/>
      <c r="AB3594" s="4"/>
      <c r="AL3594" s="81"/>
      <c r="AM3594" s="81"/>
    </row>
    <row r="3595" spans="1:39">
      <c r="A3595" s="76"/>
      <c r="C3595" s="77"/>
      <c r="M3595" s="80"/>
      <c r="T3595" s="4"/>
      <c r="V3595" s="4"/>
      <c r="W3595" s="4"/>
      <c r="X3595" s="4"/>
      <c r="AB3595" s="4"/>
      <c r="AL3595" s="81"/>
      <c r="AM3595" s="81"/>
    </row>
    <row r="3596" spans="1:39">
      <c r="A3596" s="76"/>
      <c r="C3596" s="77"/>
      <c r="M3596" s="80"/>
      <c r="T3596" s="4"/>
      <c r="V3596" s="4"/>
      <c r="W3596" s="4"/>
      <c r="X3596" s="4"/>
      <c r="AB3596" s="4"/>
      <c r="AL3596" s="81"/>
      <c r="AM3596" s="81"/>
    </row>
    <row r="3597" spans="1:39">
      <c r="A3597" s="76"/>
      <c r="C3597" s="77"/>
      <c r="M3597" s="80"/>
      <c r="T3597" s="4"/>
      <c r="V3597" s="4"/>
      <c r="W3597" s="4"/>
      <c r="X3597" s="4"/>
      <c r="AB3597" s="4"/>
      <c r="AL3597" s="81"/>
      <c r="AM3597" s="81"/>
    </row>
    <row r="3598" spans="1:39">
      <c r="A3598" s="76"/>
      <c r="C3598" s="77"/>
      <c r="M3598" s="80"/>
      <c r="T3598" s="4"/>
      <c r="V3598" s="4"/>
      <c r="W3598" s="4"/>
      <c r="X3598" s="4"/>
      <c r="AB3598" s="4"/>
      <c r="AL3598" s="81"/>
      <c r="AM3598" s="81"/>
    </row>
    <row r="3599" spans="1:39">
      <c r="A3599" s="76"/>
      <c r="C3599" s="77"/>
      <c r="M3599" s="80"/>
      <c r="T3599" s="4"/>
      <c r="V3599" s="4"/>
      <c r="W3599" s="4"/>
      <c r="X3599" s="4"/>
      <c r="AB3599" s="4"/>
      <c r="AL3599" s="81"/>
      <c r="AM3599" s="81"/>
    </row>
    <row r="3600" spans="1:39">
      <c r="A3600" s="76"/>
      <c r="C3600" s="77"/>
      <c r="M3600" s="80"/>
      <c r="T3600" s="4"/>
      <c r="V3600" s="4"/>
      <c r="W3600" s="4"/>
      <c r="X3600" s="4"/>
      <c r="AB3600" s="4"/>
      <c r="AL3600" s="81"/>
      <c r="AM3600" s="81"/>
    </row>
    <row r="3601" spans="1:39">
      <c r="A3601" s="76"/>
      <c r="C3601" s="77"/>
      <c r="M3601" s="80"/>
      <c r="T3601" s="4"/>
      <c r="V3601" s="4"/>
      <c r="W3601" s="4"/>
      <c r="X3601" s="4"/>
      <c r="AB3601" s="4"/>
      <c r="AL3601" s="81"/>
      <c r="AM3601" s="81"/>
    </row>
    <row r="3602" spans="1:39">
      <c r="A3602" s="76"/>
      <c r="C3602" s="77"/>
      <c r="M3602" s="80"/>
      <c r="T3602" s="4"/>
      <c r="V3602" s="4"/>
      <c r="W3602" s="4"/>
      <c r="X3602" s="4"/>
      <c r="AB3602" s="4"/>
      <c r="AL3602" s="81"/>
      <c r="AM3602" s="81"/>
    </row>
    <row r="3603" spans="1:39">
      <c r="A3603" s="76"/>
      <c r="C3603" s="77"/>
      <c r="M3603" s="80"/>
      <c r="T3603" s="4"/>
      <c r="V3603" s="4"/>
      <c r="W3603" s="4"/>
      <c r="X3603" s="4"/>
      <c r="AB3603" s="4"/>
      <c r="AL3603" s="81"/>
      <c r="AM3603" s="81"/>
    </row>
    <row r="3604" spans="1:39">
      <c r="A3604" s="76"/>
      <c r="C3604" s="77"/>
      <c r="M3604" s="80"/>
      <c r="T3604" s="4"/>
      <c r="V3604" s="4"/>
      <c r="W3604" s="4"/>
      <c r="X3604" s="4"/>
      <c r="AB3604" s="4"/>
      <c r="AL3604" s="81"/>
      <c r="AM3604" s="81"/>
    </row>
    <row r="3605" spans="1:39">
      <c r="A3605" s="76"/>
      <c r="C3605" s="77"/>
      <c r="M3605" s="80"/>
      <c r="T3605" s="4"/>
      <c r="V3605" s="4"/>
      <c r="W3605" s="4"/>
      <c r="X3605" s="4"/>
      <c r="AB3605" s="4"/>
      <c r="AL3605" s="81"/>
      <c r="AM3605" s="81"/>
    </row>
    <row r="3606" spans="1:39">
      <c r="A3606" s="76"/>
      <c r="C3606" s="77"/>
      <c r="M3606" s="80"/>
      <c r="T3606" s="4"/>
      <c r="V3606" s="4"/>
      <c r="W3606" s="4"/>
      <c r="X3606" s="4"/>
      <c r="AB3606" s="4"/>
      <c r="AL3606" s="81"/>
      <c r="AM3606" s="81"/>
    </row>
    <row r="3607" spans="1:39">
      <c r="A3607" s="76"/>
      <c r="C3607" s="77"/>
      <c r="M3607" s="80"/>
      <c r="T3607" s="4"/>
      <c r="V3607" s="4"/>
      <c r="W3607" s="4"/>
      <c r="X3607" s="4"/>
      <c r="AB3607" s="4"/>
      <c r="AL3607" s="81"/>
      <c r="AM3607" s="81"/>
    </row>
    <row r="3608" spans="1:39">
      <c r="A3608" s="76"/>
      <c r="C3608" s="77"/>
      <c r="M3608" s="80"/>
      <c r="T3608" s="4"/>
      <c r="V3608" s="4"/>
      <c r="W3608" s="4"/>
      <c r="X3608" s="4"/>
      <c r="AB3608" s="4"/>
      <c r="AL3608" s="81"/>
      <c r="AM3608" s="81"/>
    </row>
    <row r="3609" spans="1:39">
      <c r="A3609" s="76"/>
      <c r="C3609" s="77"/>
      <c r="M3609" s="80"/>
      <c r="T3609" s="4"/>
      <c r="V3609" s="4"/>
      <c r="W3609" s="4"/>
      <c r="X3609" s="4"/>
      <c r="AB3609" s="4"/>
      <c r="AL3609" s="81"/>
      <c r="AM3609" s="81"/>
    </row>
    <row r="3610" spans="1:39">
      <c r="A3610" s="76"/>
      <c r="C3610" s="77"/>
      <c r="M3610" s="80"/>
      <c r="T3610" s="4"/>
      <c r="V3610" s="4"/>
      <c r="W3610" s="4"/>
      <c r="X3610" s="4"/>
      <c r="AB3610" s="4"/>
      <c r="AL3610" s="81"/>
      <c r="AM3610" s="81"/>
    </row>
    <row r="3611" spans="1:39">
      <c r="A3611" s="76"/>
      <c r="C3611" s="77"/>
      <c r="M3611" s="80"/>
      <c r="T3611" s="4"/>
      <c r="V3611" s="4"/>
      <c r="W3611" s="4"/>
      <c r="X3611" s="4"/>
      <c r="AB3611" s="4"/>
      <c r="AL3611" s="81"/>
      <c r="AM3611" s="81"/>
    </row>
    <row r="3612" spans="1:39">
      <c r="A3612" s="76"/>
      <c r="C3612" s="77"/>
      <c r="M3612" s="80"/>
      <c r="T3612" s="4"/>
      <c r="V3612" s="4"/>
      <c r="W3612" s="4"/>
      <c r="X3612" s="4"/>
      <c r="AB3612" s="4"/>
      <c r="AL3612" s="81"/>
      <c r="AM3612" s="81"/>
    </row>
    <row r="3613" spans="1:39">
      <c r="A3613" s="76"/>
      <c r="C3613" s="77"/>
      <c r="M3613" s="80"/>
      <c r="T3613" s="4"/>
      <c r="V3613" s="4"/>
      <c r="W3613" s="4"/>
      <c r="X3613" s="4"/>
      <c r="AB3613" s="4"/>
      <c r="AL3613" s="81"/>
      <c r="AM3613" s="81"/>
    </row>
    <row r="3614" spans="1:39">
      <c r="A3614" s="76"/>
      <c r="C3614" s="77"/>
      <c r="M3614" s="80"/>
      <c r="T3614" s="4"/>
      <c r="V3614" s="4"/>
      <c r="W3614" s="4"/>
      <c r="X3614" s="4"/>
      <c r="AB3614" s="4"/>
      <c r="AL3614" s="81"/>
      <c r="AM3614" s="81"/>
    </row>
    <row r="3615" spans="1:39">
      <c r="A3615" s="76"/>
      <c r="C3615" s="77"/>
      <c r="M3615" s="80"/>
      <c r="T3615" s="4"/>
      <c r="V3615" s="4"/>
      <c r="W3615" s="4"/>
      <c r="X3615" s="4"/>
      <c r="AB3615" s="4"/>
      <c r="AL3615" s="81"/>
      <c r="AM3615" s="81"/>
    </row>
    <row r="3616" spans="1:39">
      <c r="A3616" s="76"/>
      <c r="C3616" s="77"/>
      <c r="M3616" s="80"/>
      <c r="T3616" s="4"/>
      <c r="V3616" s="4"/>
      <c r="W3616" s="4"/>
      <c r="X3616" s="4"/>
      <c r="AB3616" s="4"/>
      <c r="AL3616" s="81"/>
      <c r="AM3616" s="81"/>
    </row>
    <row r="3617" spans="1:39">
      <c r="A3617" s="76"/>
      <c r="C3617" s="77"/>
      <c r="M3617" s="80"/>
      <c r="T3617" s="4"/>
      <c r="V3617" s="4"/>
      <c r="W3617" s="4"/>
      <c r="X3617" s="4"/>
      <c r="AB3617" s="4"/>
      <c r="AL3617" s="81"/>
      <c r="AM3617" s="81"/>
    </row>
    <row r="3618" spans="1:39">
      <c r="A3618" s="76"/>
      <c r="C3618" s="77"/>
      <c r="M3618" s="80"/>
      <c r="T3618" s="4"/>
      <c r="V3618" s="4"/>
      <c r="W3618" s="4"/>
      <c r="X3618" s="4"/>
      <c r="AB3618" s="4"/>
      <c r="AL3618" s="81"/>
      <c r="AM3618" s="81"/>
    </row>
    <row r="3619" spans="1:39">
      <c r="A3619" s="76"/>
      <c r="C3619" s="77"/>
      <c r="M3619" s="80"/>
      <c r="T3619" s="4"/>
      <c r="V3619" s="4"/>
      <c r="W3619" s="4"/>
      <c r="X3619" s="4"/>
      <c r="AB3619" s="4"/>
      <c r="AL3619" s="81"/>
      <c r="AM3619" s="81"/>
    </row>
    <row r="3620" spans="1:39">
      <c r="A3620" s="76"/>
      <c r="C3620" s="77"/>
      <c r="M3620" s="80"/>
      <c r="T3620" s="4"/>
      <c r="V3620" s="4"/>
      <c r="W3620" s="4"/>
      <c r="X3620" s="4"/>
      <c r="AB3620" s="4"/>
      <c r="AL3620" s="81"/>
      <c r="AM3620" s="81"/>
    </row>
    <row r="3621" spans="1:39">
      <c r="A3621" s="76"/>
      <c r="C3621" s="77"/>
      <c r="M3621" s="80"/>
      <c r="T3621" s="4"/>
      <c r="V3621" s="4"/>
      <c r="W3621" s="4"/>
      <c r="X3621" s="4"/>
      <c r="AB3621" s="4"/>
      <c r="AL3621" s="81"/>
      <c r="AM3621" s="81"/>
    </row>
    <row r="3622" spans="1:39">
      <c r="A3622" s="76"/>
      <c r="C3622" s="77"/>
      <c r="M3622" s="80"/>
      <c r="T3622" s="4"/>
      <c r="V3622" s="4"/>
      <c r="W3622" s="4"/>
      <c r="X3622" s="4"/>
      <c r="AB3622" s="4"/>
      <c r="AL3622" s="81"/>
      <c r="AM3622" s="81"/>
    </row>
    <row r="3623" spans="1:39">
      <c r="A3623" s="76"/>
      <c r="C3623" s="77"/>
      <c r="M3623" s="80"/>
      <c r="T3623" s="4"/>
      <c r="V3623" s="4"/>
      <c r="W3623" s="4"/>
      <c r="X3623" s="4"/>
      <c r="AB3623" s="4"/>
      <c r="AL3623" s="81"/>
      <c r="AM3623" s="81"/>
    </row>
    <row r="3624" spans="1:39">
      <c r="A3624" s="76"/>
      <c r="C3624" s="77"/>
      <c r="M3624" s="80"/>
      <c r="T3624" s="4"/>
      <c r="V3624" s="4"/>
      <c r="W3624" s="4"/>
      <c r="X3624" s="4"/>
      <c r="AB3624" s="4"/>
      <c r="AL3624" s="81"/>
      <c r="AM3624" s="81"/>
    </row>
    <row r="3625" spans="1:39">
      <c r="A3625" s="76"/>
      <c r="C3625" s="77"/>
      <c r="M3625" s="80"/>
      <c r="T3625" s="4"/>
      <c r="V3625" s="4"/>
      <c r="W3625" s="4"/>
      <c r="X3625" s="4"/>
      <c r="AB3625" s="4"/>
      <c r="AL3625" s="81"/>
      <c r="AM3625" s="81"/>
    </row>
    <row r="3626" spans="1:39">
      <c r="A3626" s="76"/>
      <c r="C3626" s="77"/>
      <c r="M3626" s="80"/>
      <c r="T3626" s="4"/>
      <c r="V3626" s="4"/>
      <c r="W3626" s="4"/>
      <c r="X3626" s="4"/>
      <c r="AB3626" s="4"/>
      <c r="AL3626" s="81"/>
      <c r="AM3626" s="81"/>
    </row>
    <row r="3627" spans="1:39">
      <c r="A3627" s="76"/>
      <c r="C3627" s="77"/>
      <c r="M3627" s="80"/>
      <c r="T3627" s="4"/>
      <c r="V3627" s="4"/>
      <c r="W3627" s="4"/>
      <c r="X3627" s="4"/>
      <c r="AB3627" s="4"/>
      <c r="AL3627" s="81"/>
      <c r="AM3627" s="81"/>
    </row>
    <row r="3628" spans="1:39">
      <c r="A3628" s="76"/>
      <c r="C3628" s="77"/>
      <c r="M3628" s="80"/>
      <c r="T3628" s="4"/>
      <c r="V3628" s="4"/>
      <c r="W3628" s="4"/>
      <c r="X3628" s="4"/>
      <c r="AB3628" s="4"/>
      <c r="AL3628" s="81"/>
      <c r="AM3628" s="81"/>
    </row>
    <row r="3629" spans="1:39">
      <c r="A3629" s="76"/>
      <c r="C3629" s="77"/>
      <c r="M3629" s="80"/>
      <c r="T3629" s="4"/>
      <c r="V3629" s="4"/>
      <c r="W3629" s="4"/>
      <c r="X3629" s="4"/>
      <c r="AB3629" s="4"/>
      <c r="AL3629" s="81"/>
      <c r="AM3629" s="81"/>
    </row>
    <row r="3630" spans="1:39">
      <c r="A3630" s="76"/>
      <c r="C3630" s="77"/>
      <c r="M3630" s="80"/>
      <c r="T3630" s="4"/>
      <c r="V3630" s="4"/>
      <c r="W3630" s="4"/>
      <c r="X3630" s="4"/>
      <c r="AB3630" s="4"/>
      <c r="AL3630" s="81"/>
      <c r="AM3630" s="81"/>
    </row>
    <row r="3631" spans="1:39">
      <c r="A3631" s="76"/>
      <c r="C3631" s="77"/>
      <c r="M3631" s="80"/>
      <c r="T3631" s="4"/>
      <c r="V3631" s="4"/>
      <c r="W3631" s="4"/>
      <c r="X3631" s="4"/>
      <c r="AB3631" s="4"/>
      <c r="AL3631" s="81"/>
      <c r="AM3631" s="81"/>
    </row>
    <row r="3632" spans="1:39">
      <c r="A3632" s="76"/>
      <c r="C3632" s="77"/>
      <c r="M3632" s="80"/>
      <c r="T3632" s="4"/>
      <c r="V3632" s="4"/>
      <c r="W3632" s="4"/>
      <c r="X3632" s="4"/>
      <c r="AB3632" s="4"/>
      <c r="AL3632" s="81"/>
      <c r="AM3632" s="81"/>
    </row>
    <row r="3633" spans="1:39">
      <c r="A3633" s="76"/>
      <c r="C3633" s="77"/>
      <c r="M3633" s="80"/>
      <c r="T3633" s="4"/>
      <c r="V3633" s="4"/>
      <c r="W3633" s="4"/>
      <c r="X3633" s="4"/>
      <c r="AB3633" s="4"/>
      <c r="AL3633" s="81"/>
      <c r="AM3633" s="81"/>
    </row>
    <row r="3634" spans="1:39">
      <c r="A3634" s="76"/>
      <c r="C3634" s="77"/>
      <c r="M3634" s="80"/>
      <c r="T3634" s="4"/>
      <c r="V3634" s="4"/>
      <c r="W3634" s="4"/>
      <c r="X3634" s="4"/>
      <c r="AB3634" s="4"/>
      <c r="AL3634" s="81"/>
      <c r="AM3634" s="81"/>
    </row>
    <row r="3635" spans="1:39">
      <c r="A3635" s="76"/>
      <c r="C3635" s="77"/>
      <c r="M3635" s="80"/>
      <c r="T3635" s="4"/>
      <c r="V3635" s="4"/>
      <c r="W3635" s="4"/>
      <c r="X3635" s="4"/>
      <c r="AB3635" s="4"/>
      <c r="AL3635" s="81"/>
      <c r="AM3635" s="81"/>
    </row>
    <row r="3636" spans="1:39">
      <c r="A3636" s="76"/>
      <c r="C3636" s="77"/>
      <c r="M3636" s="80"/>
      <c r="T3636" s="4"/>
      <c r="V3636" s="4"/>
      <c r="W3636" s="4"/>
      <c r="X3636" s="4"/>
      <c r="AB3636" s="4"/>
      <c r="AL3636" s="81"/>
      <c r="AM3636" s="81"/>
    </row>
    <row r="3637" spans="1:39">
      <c r="A3637" s="76"/>
      <c r="C3637" s="77"/>
      <c r="M3637" s="80"/>
      <c r="T3637" s="4"/>
      <c r="V3637" s="4"/>
      <c r="W3637" s="4"/>
      <c r="X3637" s="4"/>
      <c r="AB3637" s="4"/>
      <c r="AL3637" s="81"/>
      <c r="AM3637" s="81"/>
    </row>
    <row r="3638" spans="1:39">
      <c r="A3638" s="76"/>
      <c r="C3638" s="77"/>
      <c r="M3638" s="80"/>
      <c r="T3638" s="4"/>
      <c r="V3638" s="4"/>
      <c r="W3638" s="4"/>
      <c r="X3638" s="4"/>
      <c r="AB3638" s="4"/>
      <c r="AL3638" s="81"/>
      <c r="AM3638" s="81"/>
    </row>
    <row r="3639" spans="1:39">
      <c r="A3639" s="76"/>
      <c r="C3639" s="77"/>
      <c r="M3639" s="80"/>
      <c r="T3639" s="4"/>
      <c r="V3639" s="4"/>
      <c r="W3639" s="4"/>
      <c r="X3639" s="4"/>
      <c r="AB3639" s="4"/>
      <c r="AL3639" s="81"/>
      <c r="AM3639" s="81"/>
    </row>
    <row r="3640" spans="1:39">
      <c r="A3640" s="76"/>
      <c r="C3640" s="77"/>
      <c r="M3640" s="80"/>
      <c r="T3640" s="4"/>
      <c r="V3640" s="4"/>
      <c r="W3640" s="4"/>
      <c r="X3640" s="4"/>
      <c r="AB3640" s="4"/>
      <c r="AL3640" s="81"/>
      <c r="AM3640" s="81"/>
    </row>
    <row r="3641" spans="1:39">
      <c r="A3641" s="76"/>
      <c r="C3641" s="77"/>
      <c r="M3641" s="80"/>
      <c r="T3641" s="4"/>
      <c r="V3641" s="4"/>
      <c r="W3641" s="4"/>
      <c r="X3641" s="4"/>
      <c r="AB3641" s="4"/>
      <c r="AL3641" s="81"/>
      <c r="AM3641" s="81"/>
    </row>
    <row r="3642" spans="1:39">
      <c r="A3642" s="76"/>
      <c r="C3642" s="77"/>
      <c r="M3642" s="80"/>
      <c r="T3642" s="4"/>
      <c r="V3642" s="4"/>
      <c r="W3642" s="4"/>
      <c r="X3642" s="4"/>
      <c r="AB3642" s="4"/>
      <c r="AL3642" s="81"/>
      <c r="AM3642" s="81"/>
    </row>
    <row r="3643" spans="1:39">
      <c r="A3643" s="76"/>
      <c r="C3643" s="77"/>
      <c r="M3643" s="80"/>
      <c r="T3643" s="4"/>
      <c r="V3643" s="4"/>
      <c r="W3643" s="4"/>
      <c r="X3643" s="4"/>
      <c r="AB3643" s="4"/>
      <c r="AL3643" s="81"/>
      <c r="AM3643" s="81"/>
    </row>
    <row r="3644" spans="1:39">
      <c r="A3644" s="76"/>
      <c r="C3644" s="77"/>
      <c r="M3644" s="80"/>
      <c r="T3644" s="4"/>
      <c r="V3644" s="4"/>
      <c r="W3644" s="4"/>
      <c r="X3644" s="4"/>
      <c r="AB3644" s="4"/>
      <c r="AL3644" s="81"/>
      <c r="AM3644" s="81"/>
    </row>
    <row r="3645" spans="1:39">
      <c r="A3645" s="76"/>
      <c r="C3645" s="77"/>
      <c r="M3645" s="80"/>
      <c r="T3645" s="4"/>
      <c r="V3645" s="4"/>
      <c r="W3645" s="4"/>
      <c r="X3645" s="4"/>
      <c r="AB3645" s="4"/>
      <c r="AL3645" s="81"/>
      <c r="AM3645" s="81"/>
    </row>
    <row r="3646" spans="1:39">
      <c r="A3646" s="76"/>
      <c r="C3646" s="77"/>
      <c r="M3646" s="80"/>
      <c r="T3646" s="4"/>
      <c r="V3646" s="4"/>
      <c r="W3646" s="4"/>
      <c r="X3646" s="4"/>
      <c r="AB3646" s="4"/>
      <c r="AL3646" s="81"/>
      <c r="AM3646" s="81"/>
    </row>
    <row r="3647" spans="1:39">
      <c r="A3647" s="76"/>
      <c r="C3647" s="77"/>
      <c r="M3647" s="80"/>
      <c r="T3647" s="4"/>
      <c r="V3647" s="4"/>
      <c r="W3647" s="4"/>
      <c r="X3647" s="4"/>
      <c r="AB3647" s="4"/>
      <c r="AL3647" s="81"/>
      <c r="AM3647" s="81"/>
    </row>
    <row r="3648" spans="1:39">
      <c r="A3648" s="76"/>
      <c r="C3648" s="77"/>
      <c r="M3648" s="80"/>
      <c r="T3648" s="4"/>
      <c r="V3648" s="4"/>
      <c r="W3648" s="4"/>
      <c r="X3648" s="4"/>
      <c r="AB3648" s="4"/>
      <c r="AL3648" s="81"/>
      <c r="AM3648" s="81"/>
    </row>
    <row r="3649" spans="1:39">
      <c r="A3649" s="76"/>
      <c r="C3649" s="77"/>
      <c r="M3649" s="80"/>
      <c r="T3649" s="4"/>
      <c r="V3649" s="4"/>
      <c r="W3649" s="4"/>
      <c r="X3649" s="4"/>
      <c r="AB3649" s="4"/>
      <c r="AL3649" s="81"/>
      <c r="AM3649" s="81"/>
    </row>
    <row r="3650" spans="1:39">
      <c r="A3650" s="76"/>
      <c r="C3650" s="77"/>
      <c r="M3650" s="80"/>
      <c r="T3650" s="4"/>
      <c r="V3650" s="4"/>
      <c r="W3650" s="4"/>
      <c r="X3650" s="4"/>
      <c r="AB3650" s="4"/>
      <c r="AL3650" s="81"/>
      <c r="AM3650" s="81"/>
    </row>
    <row r="3651" spans="1:39">
      <c r="A3651" s="76"/>
      <c r="C3651" s="77"/>
      <c r="M3651" s="80"/>
      <c r="T3651" s="4"/>
      <c r="V3651" s="4"/>
      <c r="W3651" s="4"/>
      <c r="X3651" s="4"/>
      <c r="AB3651" s="4"/>
      <c r="AL3651" s="81"/>
      <c r="AM3651" s="81"/>
    </row>
    <row r="3652" spans="1:39">
      <c r="A3652" s="76"/>
      <c r="C3652" s="77"/>
      <c r="M3652" s="80"/>
      <c r="T3652" s="4"/>
      <c r="V3652" s="4"/>
      <c r="W3652" s="4"/>
      <c r="X3652" s="4"/>
      <c r="AB3652" s="4"/>
      <c r="AL3652" s="81"/>
      <c r="AM3652" s="81"/>
    </row>
    <row r="3653" spans="1:39">
      <c r="A3653" s="76"/>
      <c r="C3653" s="77"/>
      <c r="M3653" s="80"/>
      <c r="T3653" s="4"/>
      <c r="V3653" s="4"/>
      <c r="W3653" s="4"/>
      <c r="X3653" s="4"/>
      <c r="AB3653" s="4"/>
      <c r="AL3653" s="81"/>
      <c r="AM3653" s="81"/>
    </row>
    <row r="3654" spans="1:39">
      <c r="A3654" s="76"/>
      <c r="C3654" s="77"/>
      <c r="M3654" s="80"/>
      <c r="T3654" s="4"/>
      <c r="V3654" s="4"/>
      <c r="W3654" s="4"/>
      <c r="X3654" s="4"/>
      <c r="AB3654" s="4"/>
      <c r="AL3654" s="81"/>
      <c r="AM3654" s="81"/>
    </row>
    <row r="3655" spans="1:39">
      <c r="A3655" s="76"/>
      <c r="C3655" s="77"/>
      <c r="M3655" s="80"/>
      <c r="T3655" s="4"/>
      <c r="V3655" s="4"/>
      <c r="W3655" s="4"/>
      <c r="X3655" s="4"/>
      <c r="AB3655" s="4"/>
      <c r="AL3655" s="81"/>
      <c r="AM3655" s="81"/>
    </row>
    <row r="3656" spans="1:39">
      <c r="A3656" s="76"/>
      <c r="C3656" s="77"/>
      <c r="M3656" s="80"/>
      <c r="T3656" s="4"/>
      <c r="V3656" s="4"/>
      <c r="W3656" s="4"/>
      <c r="X3656" s="4"/>
      <c r="AB3656" s="4"/>
      <c r="AL3656" s="81"/>
      <c r="AM3656" s="81"/>
    </row>
    <row r="3657" spans="1:39">
      <c r="A3657" s="76"/>
      <c r="C3657" s="77"/>
      <c r="M3657" s="80"/>
      <c r="T3657" s="4"/>
      <c r="V3657" s="4"/>
      <c r="W3657" s="4"/>
      <c r="X3657" s="4"/>
      <c r="AB3657" s="4"/>
      <c r="AL3657" s="81"/>
      <c r="AM3657" s="81"/>
    </row>
    <row r="3658" spans="1:39">
      <c r="A3658" s="76"/>
      <c r="C3658" s="77"/>
      <c r="M3658" s="80"/>
      <c r="T3658" s="4"/>
      <c r="V3658" s="4"/>
      <c r="W3658" s="4"/>
      <c r="X3658" s="4"/>
      <c r="AB3658" s="4"/>
      <c r="AL3658" s="81"/>
      <c r="AM3658" s="81"/>
    </row>
    <row r="3659" spans="1:39">
      <c r="A3659" s="76"/>
      <c r="C3659" s="77"/>
      <c r="M3659" s="80"/>
      <c r="T3659" s="4"/>
      <c r="V3659" s="4"/>
      <c r="W3659" s="4"/>
      <c r="X3659" s="4"/>
      <c r="AB3659" s="4"/>
      <c r="AL3659" s="81"/>
      <c r="AM3659" s="81"/>
    </row>
    <row r="3660" spans="1:39">
      <c r="A3660" s="76"/>
      <c r="C3660" s="77"/>
      <c r="M3660" s="80"/>
      <c r="T3660" s="4"/>
      <c r="V3660" s="4"/>
      <c r="W3660" s="4"/>
      <c r="X3660" s="4"/>
      <c r="AB3660" s="4"/>
      <c r="AL3660" s="81"/>
      <c r="AM3660" s="81"/>
    </row>
    <row r="3661" spans="1:39">
      <c r="A3661" s="76"/>
      <c r="C3661" s="77"/>
      <c r="M3661" s="80"/>
      <c r="T3661" s="4"/>
      <c r="V3661" s="4"/>
      <c r="W3661" s="4"/>
      <c r="X3661" s="4"/>
      <c r="AB3661" s="4"/>
      <c r="AL3661" s="81"/>
      <c r="AM3661" s="81"/>
    </row>
    <row r="3662" spans="1:39">
      <c r="A3662" s="76"/>
      <c r="C3662" s="77"/>
      <c r="M3662" s="80"/>
      <c r="T3662" s="4"/>
      <c r="V3662" s="4"/>
      <c r="W3662" s="4"/>
      <c r="X3662" s="4"/>
      <c r="AB3662" s="4"/>
      <c r="AL3662" s="81"/>
      <c r="AM3662" s="81"/>
    </row>
    <row r="3663" spans="1:39">
      <c r="A3663" s="76"/>
      <c r="C3663" s="77"/>
      <c r="M3663" s="80"/>
      <c r="T3663" s="4"/>
      <c r="V3663" s="4"/>
      <c r="W3663" s="4"/>
      <c r="X3663" s="4"/>
      <c r="AB3663" s="4"/>
      <c r="AL3663" s="81"/>
      <c r="AM3663" s="81"/>
    </row>
    <row r="3664" spans="1:39">
      <c r="A3664" s="76"/>
      <c r="C3664" s="77"/>
      <c r="M3664" s="80"/>
      <c r="T3664" s="4"/>
      <c r="V3664" s="4"/>
      <c r="W3664" s="4"/>
      <c r="X3664" s="4"/>
      <c r="AB3664" s="4"/>
      <c r="AL3664" s="81"/>
      <c r="AM3664" s="81"/>
    </row>
    <row r="3665" spans="1:39">
      <c r="A3665" s="76"/>
      <c r="C3665" s="77"/>
      <c r="M3665" s="80"/>
      <c r="T3665" s="4"/>
      <c r="V3665" s="4"/>
      <c r="W3665" s="4"/>
      <c r="X3665" s="4"/>
      <c r="AB3665" s="4"/>
      <c r="AL3665" s="81"/>
      <c r="AM3665" s="81"/>
    </row>
    <row r="3666" spans="1:39">
      <c r="A3666" s="76"/>
      <c r="C3666" s="77"/>
      <c r="M3666" s="80"/>
      <c r="T3666" s="4"/>
      <c r="V3666" s="4"/>
      <c r="W3666" s="4"/>
      <c r="X3666" s="4"/>
      <c r="AB3666" s="4"/>
      <c r="AL3666" s="81"/>
      <c r="AM3666" s="81"/>
    </row>
    <row r="3667" spans="1:39">
      <c r="A3667" s="76"/>
      <c r="C3667" s="77"/>
      <c r="M3667" s="80"/>
      <c r="T3667" s="4"/>
      <c r="V3667" s="4"/>
      <c r="W3667" s="4"/>
      <c r="X3667" s="4"/>
      <c r="AB3667" s="4"/>
      <c r="AL3667" s="81"/>
      <c r="AM3667" s="81"/>
    </row>
    <row r="3668" spans="1:39">
      <c r="A3668" s="76"/>
      <c r="C3668" s="77"/>
      <c r="M3668" s="80"/>
      <c r="T3668" s="4"/>
      <c r="V3668" s="4"/>
      <c r="W3668" s="4"/>
      <c r="X3668" s="4"/>
      <c r="AB3668" s="4"/>
      <c r="AL3668" s="81"/>
      <c r="AM3668" s="81"/>
    </row>
    <row r="3669" spans="1:39">
      <c r="A3669" s="76"/>
      <c r="C3669" s="77"/>
      <c r="M3669" s="80"/>
      <c r="T3669" s="4"/>
      <c r="V3669" s="4"/>
      <c r="W3669" s="4"/>
      <c r="X3669" s="4"/>
      <c r="AB3669" s="4"/>
      <c r="AL3669" s="81"/>
      <c r="AM3669" s="81"/>
    </row>
    <row r="3670" spans="1:39">
      <c r="A3670" s="76"/>
      <c r="C3670" s="77"/>
      <c r="M3670" s="80"/>
      <c r="T3670" s="4"/>
      <c r="V3670" s="4"/>
      <c r="W3670" s="4"/>
      <c r="X3670" s="4"/>
      <c r="AB3670" s="4"/>
      <c r="AL3670" s="81"/>
      <c r="AM3670" s="81"/>
    </row>
    <row r="3671" spans="1:39">
      <c r="A3671" s="76"/>
      <c r="C3671" s="77"/>
      <c r="M3671" s="80"/>
      <c r="T3671" s="4"/>
      <c r="V3671" s="4"/>
      <c r="W3671" s="4"/>
      <c r="X3671" s="4"/>
      <c r="AB3671" s="4"/>
      <c r="AL3671" s="81"/>
      <c r="AM3671" s="81"/>
    </row>
    <row r="3672" spans="1:39">
      <c r="A3672" s="76"/>
      <c r="C3672" s="77"/>
      <c r="M3672" s="80"/>
      <c r="T3672" s="4"/>
      <c r="V3672" s="4"/>
      <c r="W3672" s="4"/>
      <c r="X3672" s="4"/>
      <c r="AB3672" s="4"/>
      <c r="AL3672" s="81"/>
      <c r="AM3672" s="81"/>
    </row>
    <row r="3673" spans="1:39">
      <c r="A3673" s="76"/>
      <c r="C3673" s="77"/>
      <c r="M3673" s="80"/>
      <c r="T3673" s="4"/>
      <c r="V3673" s="4"/>
      <c r="W3673" s="4"/>
      <c r="X3673" s="4"/>
      <c r="AB3673" s="4"/>
      <c r="AL3673" s="81"/>
      <c r="AM3673" s="81"/>
    </row>
    <row r="3674" spans="1:39">
      <c r="A3674" s="76"/>
      <c r="C3674" s="77"/>
      <c r="M3674" s="80"/>
      <c r="T3674" s="4"/>
      <c r="V3674" s="4"/>
      <c r="W3674" s="4"/>
      <c r="X3674" s="4"/>
      <c r="AB3674" s="4"/>
      <c r="AL3674" s="81"/>
      <c r="AM3674" s="81"/>
    </row>
    <row r="3675" spans="1:39">
      <c r="A3675" s="76"/>
      <c r="C3675" s="77"/>
      <c r="M3675" s="80"/>
      <c r="T3675" s="4"/>
      <c r="V3675" s="4"/>
      <c r="W3675" s="4"/>
      <c r="X3675" s="4"/>
      <c r="AB3675" s="4"/>
      <c r="AL3675" s="81"/>
      <c r="AM3675" s="81"/>
    </row>
    <row r="3676" spans="1:39">
      <c r="A3676" s="76"/>
      <c r="C3676" s="77"/>
      <c r="M3676" s="80"/>
      <c r="T3676" s="4"/>
      <c r="V3676" s="4"/>
      <c r="W3676" s="4"/>
      <c r="X3676" s="4"/>
      <c r="AB3676" s="4"/>
      <c r="AL3676" s="81"/>
      <c r="AM3676" s="81"/>
    </row>
    <row r="3677" spans="1:39">
      <c r="A3677" s="76"/>
      <c r="C3677" s="77"/>
      <c r="M3677" s="80"/>
      <c r="T3677" s="4"/>
      <c r="V3677" s="4"/>
      <c r="W3677" s="4"/>
      <c r="X3677" s="4"/>
      <c r="AB3677" s="4"/>
      <c r="AL3677" s="81"/>
      <c r="AM3677" s="81"/>
    </row>
    <row r="3678" spans="1:39">
      <c r="A3678" s="76"/>
      <c r="C3678" s="77"/>
      <c r="M3678" s="80"/>
      <c r="T3678" s="4"/>
      <c r="V3678" s="4"/>
      <c r="W3678" s="4"/>
      <c r="X3678" s="4"/>
      <c r="AB3678" s="4"/>
      <c r="AL3678" s="81"/>
      <c r="AM3678" s="81"/>
    </row>
    <row r="3679" spans="1:39">
      <c r="A3679" s="76"/>
      <c r="C3679" s="77"/>
      <c r="M3679" s="80"/>
      <c r="T3679" s="4"/>
      <c r="V3679" s="4"/>
      <c r="W3679" s="4"/>
      <c r="X3679" s="4"/>
      <c r="AB3679" s="4"/>
      <c r="AL3679" s="81"/>
      <c r="AM3679" s="81"/>
    </row>
    <row r="3680" spans="1:39">
      <c r="A3680" s="76"/>
      <c r="C3680" s="77"/>
      <c r="M3680" s="80"/>
      <c r="T3680" s="4"/>
      <c r="V3680" s="4"/>
      <c r="W3680" s="4"/>
      <c r="X3680" s="4"/>
      <c r="AB3680" s="4"/>
      <c r="AL3680" s="81"/>
      <c r="AM3680" s="81"/>
    </row>
    <row r="3681" spans="1:39">
      <c r="A3681" s="76"/>
      <c r="C3681" s="77"/>
      <c r="M3681" s="80"/>
      <c r="T3681" s="4"/>
      <c r="V3681" s="4"/>
      <c r="W3681" s="4"/>
      <c r="X3681" s="4"/>
      <c r="AB3681" s="4"/>
      <c r="AL3681" s="81"/>
      <c r="AM3681" s="81"/>
    </row>
    <row r="3682" spans="1:39">
      <c r="A3682" s="76"/>
      <c r="C3682" s="77"/>
      <c r="M3682" s="80"/>
      <c r="T3682" s="4"/>
      <c r="V3682" s="4"/>
      <c r="W3682" s="4"/>
      <c r="X3682" s="4"/>
      <c r="AB3682" s="4"/>
      <c r="AL3682" s="81"/>
      <c r="AM3682" s="81"/>
    </row>
    <row r="3683" spans="1:39">
      <c r="A3683" s="76"/>
      <c r="C3683" s="77"/>
      <c r="M3683" s="80"/>
      <c r="T3683" s="4"/>
      <c r="V3683" s="4"/>
      <c r="W3683" s="4"/>
      <c r="X3683" s="4"/>
      <c r="AB3683" s="4"/>
      <c r="AL3683" s="81"/>
      <c r="AM3683" s="81"/>
    </row>
    <row r="3684" spans="1:39">
      <c r="A3684" s="76"/>
      <c r="C3684" s="77"/>
      <c r="M3684" s="80"/>
      <c r="T3684" s="4"/>
      <c r="V3684" s="4"/>
      <c r="W3684" s="4"/>
      <c r="X3684" s="4"/>
      <c r="AB3684" s="4"/>
      <c r="AL3684" s="81"/>
      <c r="AM3684" s="81"/>
    </row>
    <row r="3685" spans="1:39">
      <c r="A3685" s="76"/>
      <c r="C3685" s="77"/>
      <c r="M3685" s="80"/>
      <c r="T3685" s="4"/>
      <c r="V3685" s="4"/>
      <c r="W3685" s="4"/>
      <c r="X3685" s="4"/>
      <c r="AB3685" s="4"/>
      <c r="AL3685" s="81"/>
      <c r="AM3685" s="81"/>
    </row>
    <row r="3686" spans="1:39">
      <c r="A3686" s="76"/>
      <c r="C3686" s="77"/>
      <c r="M3686" s="80"/>
      <c r="T3686" s="4"/>
      <c r="V3686" s="4"/>
      <c r="W3686" s="4"/>
      <c r="X3686" s="4"/>
      <c r="AB3686" s="4"/>
      <c r="AL3686" s="81"/>
      <c r="AM3686" s="81"/>
    </row>
    <row r="3687" spans="1:39">
      <c r="A3687" s="76"/>
      <c r="C3687" s="77"/>
      <c r="M3687" s="80"/>
      <c r="T3687" s="4"/>
      <c r="V3687" s="4"/>
      <c r="W3687" s="4"/>
      <c r="X3687" s="4"/>
      <c r="AB3687" s="4"/>
      <c r="AL3687" s="81"/>
      <c r="AM3687" s="81"/>
    </row>
    <row r="3688" spans="1:39">
      <c r="A3688" s="76"/>
      <c r="C3688" s="77"/>
      <c r="M3688" s="80"/>
      <c r="T3688" s="4"/>
      <c r="V3688" s="4"/>
      <c r="W3688" s="4"/>
      <c r="X3688" s="4"/>
      <c r="AB3688" s="4"/>
      <c r="AL3688" s="81"/>
      <c r="AM3688" s="81"/>
    </row>
    <row r="3689" spans="1:39">
      <c r="A3689" s="76"/>
      <c r="C3689" s="77"/>
      <c r="M3689" s="80"/>
      <c r="T3689" s="4"/>
      <c r="V3689" s="4"/>
      <c r="W3689" s="4"/>
      <c r="X3689" s="4"/>
      <c r="AB3689" s="4"/>
      <c r="AL3689" s="81"/>
      <c r="AM3689" s="81"/>
    </row>
    <row r="3690" spans="1:39">
      <c r="A3690" s="76"/>
      <c r="C3690" s="77"/>
      <c r="M3690" s="80"/>
      <c r="T3690" s="4"/>
      <c r="V3690" s="4"/>
      <c r="W3690" s="4"/>
      <c r="X3690" s="4"/>
      <c r="AB3690" s="4"/>
      <c r="AL3690" s="81"/>
      <c r="AM3690" s="81"/>
    </row>
    <row r="3691" spans="1:39">
      <c r="A3691" s="76"/>
      <c r="C3691" s="77"/>
      <c r="M3691" s="80"/>
      <c r="T3691" s="4"/>
      <c r="V3691" s="4"/>
      <c r="W3691" s="4"/>
      <c r="X3691" s="4"/>
      <c r="AB3691" s="4"/>
      <c r="AL3691" s="81"/>
      <c r="AM3691" s="81"/>
    </row>
    <row r="3692" spans="1:39">
      <c r="A3692" s="76"/>
      <c r="C3692" s="77"/>
      <c r="M3692" s="80"/>
      <c r="T3692" s="4"/>
      <c r="V3692" s="4"/>
      <c r="W3692" s="4"/>
      <c r="X3692" s="4"/>
      <c r="AB3692" s="4"/>
      <c r="AL3692" s="81"/>
      <c r="AM3692" s="81"/>
    </row>
    <row r="3693" spans="1:39">
      <c r="A3693" s="76"/>
      <c r="C3693" s="77"/>
      <c r="M3693" s="80"/>
      <c r="T3693" s="4"/>
      <c r="V3693" s="4"/>
      <c r="W3693" s="4"/>
      <c r="X3693" s="4"/>
      <c r="AB3693" s="4"/>
      <c r="AL3693" s="81"/>
      <c r="AM3693" s="81"/>
    </row>
    <row r="3694" spans="1:39">
      <c r="A3694" s="76"/>
      <c r="C3694" s="77"/>
      <c r="M3694" s="80"/>
      <c r="T3694" s="4"/>
      <c r="V3694" s="4"/>
      <c r="W3694" s="4"/>
      <c r="X3694" s="4"/>
      <c r="AB3694" s="4"/>
      <c r="AL3694" s="81"/>
      <c r="AM3694" s="81"/>
    </row>
    <row r="3695" spans="1:39">
      <c r="A3695" s="76"/>
      <c r="C3695" s="77"/>
      <c r="M3695" s="80"/>
      <c r="T3695" s="4"/>
      <c r="V3695" s="4"/>
      <c r="W3695" s="4"/>
      <c r="X3695" s="4"/>
      <c r="AB3695" s="4"/>
      <c r="AL3695" s="81"/>
      <c r="AM3695" s="81"/>
    </row>
    <row r="3696" spans="1:39">
      <c r="A3696" s="76"/>
      <c r="C3696" s="77"/>
      <c r="M3696" s="80"/>
      <c r="T3696" s="4"/>
      <c r="V3696" s="4"/>
      <c r="W3696" s="4"/>
      <c r="X3696" s="4"/>
      <c r="AB3696" s="4"/>
      <c r="AL3696" s="81"/>
      <c r="AM3696" s="81"/>
    </row>
    <row r="3697" spans="1:39">
      <c r="A3697" s="76"/>
      <c r="C3697" s="77"/>
      <c r="M3697" s="80"/>
      <c r="T3697" s="4"/>
      <c r="V3697" s="4"/>
      <c r="W3697" s="4"/>
      <c r="X3697" s="4"/>
      <c r="AB3697" s="4"/>
      <c r="AL3697" s="81"/>
      <c r="AM3697" s="81"/>
    </row>
    <row r="3698" spans="1:39">
      <c r="A3698" s="76"/>
      <c r="C3698" s="77"/>
      <c r="M3698" s="80"/>
      <c r="T3698" s="4"/>
      <c r="V3698" s="4"/>
      <c r="W3698" s="4"/>
      <c r="X3698" s="4"/>
      <c r="AB3698" s="4"/>
      <c r="AL3698" s="81"/>
      <c r="AM3698" s="81"/>
    </row>
    <row r="3699" spans="1:39">
      <c r="A3699" s="76"/>
      <c r="C3699" s="77"/>
      <c r="M3699" s="80"/>
      <c r="T3699" s="4"/>
      <c r="V3699" s="4"/>
      <c r="W3699" s="4"/>
      <c r="X3699" s="4"/>
      <c r="AB3699" s="4"/>
      <c r="AL3699" s="81"/>
      <c r="AM3699" s="81"/>
    </row>
    <row r="3700" spans="1:39">
      <c r="A3700" s="76"/>
      <c r="C3700" s="77"/>
      <c r="M3700" s="80"/>
      <c r="T3700" s="4"/>
      <c r="V3700" s="4"/>
      <c r="W3700" s="4"/>
      <c r="X3700" s="4"/>
      <c r="AB3700" s="4"/>
      <c r="AL3700" s="81"/>
      <c r="AM3700" s="81"/>
    </row>
    <row r="3701" spans="1:39">
      <c r="A3701" s="76"/>
      <c r="C3701" s="77"/>
      <c r="M3701" s="80"/>
      <c r="T3701" s="4"/>
      <c r="V3701" s="4"/>
      <c r="W3701" s="4"/>
      <c r="X3701" s="4"/>
      <c r="AB3701" s="4"/>
      <c r="AL3701" s="81"/>
      <c r="AM3701" s="81"/>
    </row>
    <row r="3702" spans="1:39">
      <c r="A3702" s="76"/>
      <c r="C3702" s="77"/>
      <c r="M3702" s="80"/>
      <c r="T3702" s="4"/>
      <c r="V3702" s="4"/>
      <c r="W3702" s="4"/>
      <c r="X3702" s="4"/>
      <c r="AB3702" s="4"/>
      <c r="AL3702" s="81"/>
      <c r="AM3702" s="81"/>
    </row>
    <row r="3703" spans="1:39">
      <c r="A3703" s="76"/>
      <c r="C3703" s="77"/>
      <c r="M3703" s="80"/>
      <c r="T3703" s="4"/>
      <c r="V3703" s="4"/>
      <c r="W3703" s="4"/>
      <c r="X3703" s="4"/>
      <c r="AB3703" s="4"/>
      <c r="AL3703" s="81"/>
      <c r="AM3703" s="81"/>
    </row>
    <row r="3704" spans="1:39">
      <c r="A3704" s="76"/>
      <c r="C3704" s="77"/>
      <c r="M3704" s="80"/>
      <c r="T3704" s="4"/>
      <c r="V3704" s="4"/>
      <c r="W3704" s="4"/>
      <c r="X3704" s="4"/>
      <c r="AB3704" s="4"/>
      <c r="AL3704" s="81"/>
      <c r="AM3704" s="81"/>
    </row>
    <row r="3705" spans="1:39">
      <c r="A3705" s="76"/>
      <c r="C3705" s="77"/>
      <c r="M3705" s="80"/>
      <c r="T3705" s="4"/>
      <c r="V3705" s="4"/>
      <c r="W3705" s="4"/>
      <c r="X3705" s="4"/>
      <c r="AB3705" s="4"/>
      <c r="AL3705" s="81"/>
      <c r="AM3705" s="81"/>
    </row>
    <row r="3706" spans="1:39">
      <c r="A3706" s="76"/>
      <c r="C3706" s="77"/>
      <c r="M3706" s="80"/>
      <c r="T3706" s="4"/>
      <c r="V3706" s="4"/>
      <c r="W3706" s="4"/>
      <c r="X3706" s="4"/>
      <c r="AB3706" s="4"/>
      <c r="AL3706" s="81"/>
      <c r="AM3706" s="81"/>
    </row>
    <row r="3707" spans="1:39">
      <c r="A3707" s="76"/>
      <c r="C3707" s="77"/>
      <c r="M3707" s="80"/>
      <c r="T3707" s="4"/>
      <c r="V3707" s="4"/>
      <c r="W3707" s="4"/>
      <c r="X3707" s="4"/>
      <c r="AB3707" s="4"/>
      <c r="AL3707" s="81"/>
      <c r="AM3707" s="81"/>
    </row>
    <row r="3708" spans="1:39">
      <c r="A3708" s="76"/>
      <c r="C3708" s="77"/>
      <c r="M3708" s="80"/>
      <c r="T3708" s="4"/>
      <c r="V3708" s="4"/>
      <c r="W3708" s="4"/>
      <c r="X3708" s="4"/>
      <c r="AB3708" s="4"/>
      <c r="AL3708" s="81"/>
      <c r="AM3708" s="81"/>
    </row>
    <row r="3709" spans="1:39">
      <c r="A3709" s="76"/>
      <c r="C3709" s="77"/>
      <c r="M3709" s="80"/>
      <c r="T3709" s="4"/>
      <c r="V3709" s="4"/>
      <c r="W3709" s="4"/>
      <c r="X3709" s="4"/>
      <c r="AB3709" s="4"/>
      <c r="AL3709" s="81"/>
      <c r="AM3709" s="81"/>
    </row>
    <row r="3710" spans="1:39">
      <c r="A3710" s="76"/>
      <c r="C3710" s="77"/>
      <c r="M3710" s="80"/>
      <c r="T3710" s="4"/>
      <c r="V3710" s="4"/>
      <c r="W3710" s="4"/>
      <c r="X3710" s="4"/>
      <c r="AB3710" s="4"/>
      <c r="AL3710" s="81"/>
      <c r="AM3710" s="81"/>
    </row>
    <row r="3711" spans="1:39">
      <c r="A3711" s="76"/>
      <c r="C3711" s="77"/>
      <c r="M3711" s="80"/>
      <c r="T3711" s="4"/>
      <c r="V3711" s="4"/>
      <c r="W3711" s="4"/>
      <c r="X3711" s="4"/>
      <c r="AB3711" s="4"/>
      <c r="AL3711" s="81"/>
      <c r="AM3711" s="81"/>
    </row>
    <row r="3712" spans="1:39">
      <c r="A3712" s="76"/>
      <c r="C3712" s="77"/>
      <c r="M3712" s="80"/>
      <c r="T3712" s="4"/>
      <c r="V3712" s="4"/>
      <c r="W3712" s="4"/>
      <c r="X3712" s="4"/>
      <c r="AB3712" s="4"/>
      <c r="AL3712" s="81"/>
      <c r="AM3712" s="81"/>
    </row>
    <row r="3713" spans="1:39">
      <c r="A3713" s="76"/>
      <c r="C3713" s="77"/>
      <c r="M3713" s="80"/>
      <c r="T3713" s="4"/>
      <c r="V3713" s="4"/>
      <c r="W3713" s="4"/>
      <c r="X3713" s="4"/>
      <c r="AB3713" s="4"/>
      <c r="AL3713" s="81"/>
      <c r="AM3713" s="81"/>
    </row>
    <row r="3714" spans="1:39">
      <c r="A3714" s="76"/>
      <c r="C3714" s="77"/>
      <c r="M3714" s="80"/>
      <c r="T3714" s="4"/>
      <c r="V3714" s="4"/>
      <c r="W3714" s="4"/>
      <c r="X3714" s="4"/>
      <c r="AB3714" s="4"/>
      <c r="AL3714" s="81"/>
      <c r="AM3714" s="81"/>
    </row>
    <row r="3715" spans="1:39">
      <c r="A3715" s="76"/>
      <c r="C3715" s="77"/>
      <c r="M3715" s="80"/>
      <c r="T3715" s="4"/>
      <c r="V3715" s="4"/>
      <c r="W3715" s="4"/>
      <c r="X3715" s="4"/>
      <c r="AB3715" s="4"/>
      <c r="AL3715" s="81"/>
      <c r="AM3715" s="81"/>
    </row>
    <row r="3716" spans="1:39">
      <c r="A3716" s="76"/>
      <c r="C3716" s="77"/>
      <c r="M3716" s="80"/>
      <c r="T3716" s="4"/>
      <c r="V3716" s="4"/>
      <c r="W3716" s="4"/>
      <c r="X3716" s="4"/>
      <c r="AB3716" s="4"/>
      <c r="AL3716" s="81"/>
      <c r="AM3716" s="81"/>
    </row>
    <row r="3717" spans="1:39">
      <c r="A3717" s="76"/>
      <c r="C3717" s="77"/>
      <c r="M3717" s="80"/>
      <c r="T3717" s="4"/>
      <c r="V3717" s="4"/>
      <c r="W3717" s="4"/>
      <c r="X3717" s="4"/>
      <c r="AB3717" s="4"/>
      <c r="AL3717" s="81"/>
      <c r="AM3717" s="81"/>
    </row>
    <row r="3718" spans="1:39">
      <c r="A3718" s="76"/>
      <c r="C3718" s="77"/>
      <c r="M3718" s="80"/>
      <c r="T3718" s="4"/>
      <c r="V3718" s="4"/>
      <c r="W3718" s="4"/>
      <c r="X3718" s="4"/>
      <c r="AB3718" s="4"/>
      <c r="AL3718" s="81"/>
      <c r="AM3718" s="81"/>
    </row>
    <row r="3719" spans="1:39">
      <c r="A3719" s="76"/>
      <c r="C3719" s="77"/>
      <c r="M3719" s="80"/>
      <c r="T3719" s="4"/>
      <c r="V3719" s="4"/>
      <c r="W3719" s="4"/>
      <c r="X3719" s="4"/>
      <c r="AB3719" s="4"/>
      <c r="AL3719" s="81"/>
      <c r="AM3719" s="81"/>
    </row>
    <row r="3720" spans="1:39">
      <c r="A3720" s="76"/>
      <c r="C3720" s="77"/>
      <c r="M3720" s="80"/>
      <c r="T3720" s="4"/>
      <c r="V3720" s="4"/>
      <c r="W3720" s="4"/>
      <c r="X3720" s="4"/>
      <c r="AB3720" s="4"/>
      <c r="AL3720" s="81"/>
      <c r="AM3720" s="81"/>
    </row>
    <row r="3721" spans="1:39">
      <c r="A3721" s="76"/>
      <c r="C3721" s="77"/>
      <c r="M3721" s="80"/>
      <c r="T3721" s="4"/>
      <c r="V3721" s="4"/>
      <c r="W3721" s="4"/>
      <c r="X3721" s="4"/>
      <c r="AB3721" s="4"/>
      <c r="AL3721" s="81"/>
      <c r="AM3721" s="81"/>
    </row>
    <row r="3722" spans="1:39">
      <c r="A3722" s="76"/>
      <c r="C3722" s="77"/>
      <c r="M3722" s="80"/>
      <c r="T3722" s="4"/>
      <c r="V3722" s="4"/>
      <c r="W3722" s="4"/>
      <c r="X3722" s="4"/>
      <c r="AB3722" s="4"/>
      <c r="AL3722" s="81"/>
      <c r="AM3722" s="81"/>
    </row>
    <row r="3723" spans="1:39">
      <c r="A3723" s="76"/>
      <c r="C3723" s="77"/>
      <c r="M3723" s="80"/>
      <c r="T3723" s="4"/>
      <c r="V3723" s="4"/>
      <c r="W3723" s="4"/>
      <c r="X3723" s="4"/>
      <c r="AB3723" s="4"/>
      <c r="AL3723" s="81"/>
      <c r="AM3723" s="81"/>
    </row>
    <row r="3724" spans="1:39">
      <c r="A3724" s="76"/>
      <c r="C3724" s="77"/>
      <c r="M3724" s="80"/>
      <c r="T3724" s="4"/>
      <c r="V3724" s="4"/>
      <c r="W3724" s="4"/>
      <c r="X3724" s="4"/>
      <c r="AB3724" s="4"/>
      <c r="AL3724" s="81"/>
      <c r="AM3724" s="81"/>
    </row>
    <row r="3725" spans="1:39">
      <c r="A3725" s="76"/>
      <c r="C3725" s="77"/>
      <c r="M3725" s="80"/>
      <c r="T3725" s="4"/>
      <c r="V3725" s="4"/>
      <c r="W3725" s="4"/>
      <c r="X3725" s="4"/>
      <c r="AB3725" s="4"/>
      <c r="AL3725" s="81"/>
      <c r="AM3725" s="81"/>
    </row>
    <row r="3726" spans="1:39">
      <c r="A3726" s="76"/>
      <c r="C3726" s="77"/>
      <c r="M3726" s="80"/>
      <c r="T3726" s="4"/>
      <c r="V3726" s="4"/>
      <c r="W3726" s="4"/>
      <c r="X3726" s="4"/>
      <c r="AB3726" s="4"/>
      <c r="AL3726" s="81"/>
      <c r="AM3726" s="81"/>
    </row>
    <row r="3727" spans="1:39">
      <c r="A3727" s="76"/>
      <c r="C3727" s="77"/>
      <c r="M3727" s="80"/>
      <c r="T3727" s="4"/>
      <c r="V3727" s="4"/>
      <c r="W3727" s="4"/>
      <c r="X3727" s="4"/>
      <c r="AB3727" s="4"/>
      <c r="AL3727" s="81"/>
      <c r="AM3727" s="81"/>
    </row>
    <row r="3728" spans="1:39">
      <c r="A3728" s="76"/>
      <c r="C3728" s="77"/>
      <c r="M3728" s="80"/>
      <c r="T3728" s="4"/>
      <c r="V3728" s="4"/>
      <c r="W3728" s="4"/>
      <c r="X3728" s="4"/>
      <c r="AB3728" s="4"/>
      <c r="AL3728" s="81"/>
      <c r="AM3728" s="81"/>
    </row>
    <row r="3729" spans="1:39">
      <c r="A3729" s="76"/>
      <c r="C3729" s="77"/>
      <c r="M3729" s="80"/>
      <c r="T3729" s="4"/>
      <c r="V3729" s="4"/>
      <c r="W3729" s="4"/>
      <c r="X3729" s="4"/>
      <c r="AB3729" s="4"/>
      <c r="AL3729" s="81"/>
      <c r="AM3729" s="81"/>
    </row>
    <row r="3730" spans="1:39">
      <c r="A3730" s="76"/>
      <c r="C3730" s="77"/>
      <c r="M3730" s="80"/>
      <c r="T3730" s="4"/>
      <c r="V3730" s="4"/>
      <c r="W3730" s="4"/>
      <c r="X3730" s="4"/>
      <c r="AB3730" s="4"/>
      <c r="AL3730" s="81"/>
      <c r="AM3730" s="81"/>
    </row>
    <row r="3731" spans="1:39">
      <c r="A3731" s="76"/>
      <c r="C3731" s="77"/>
      <c r="M3731" s="80"/>
      <c r="T3731" s="4"/>
      <c r="V3731" s="4"/>
      <c r="W3731" s="4"/>
      <c r="X3731" s="4"/>
      <c r="AB3731" s="4"/>
      <c r="AL3731" s="81"/>
      <c r="AM3731" s="81"/>
    </row>
    <row r="3732" spans="1:39">
      <c r="A3732" s="76"/>
      <c r="C3732" s="77"/>
      <c r="M3732" s="80"/>
      <c r="T3732" s="4"/>
      <c r="V3732" s="4"/>
      <c r="W3732" s="4"/>
      <c r="X3732" s="4"/>
      <c r="AB3732" s="4"/>
      <c r="AL3732" s="81"/>
      <c r="AM3732" s="81"/>
    </row>
    <row r="3733" spans="1:39">
      <c r="A3733" s="76"/>
      <c r="C3733" s="77"/>
      <c r="M3733" s="80"/>
      <c r="T3733" s="4"/>
      <c r="V3733" s="4"/>
      <c r="W3733" s="4"/>
      <c r="X3733" s="4"/>
      <c r="AB3733" s="4"/>
      <c r="AL3733" s="81"/>
      <c r="AM3733" s="81"/>
    </row>
    <row r="3734" spans="1:39">
      <c r="A3734" s="76"/>
      <c r="C3734" s="77"/>
      <c r="M3734" s="80"/>
      <c r="T3734" s="4"/>
      <c r="V3734" s="4"/>
      <c r="W3734" s="4"/>
      <c r="X3734" s="4"/>
      <c r="AB3734" s="4"/>
      <c r="AL3734" s="81"/>
      <c r="AM3734" s="81"/>
    </row>
    <row r="3735" spans="1:39">
      <c r="A3735" s="76"/>
      <c r="C3735" s="77"/>
      <c r="M3735" s="80"/>
      <c r="T3735" s="4"/>
      <c r="V3735" s="4"/>
      <c r="W3735" s="4"/>
      <c r="X3735" s="4"/>
      <c r="AB3735" s="4"/>
      <c r="AL3735" s="81"/>
      <c r="AM3735" s="81"/>
    </row>
    <row r="3736" spans="1:39">
      <c r="A3736" s="76"/>
      <c r="C3736" s="77"/>
      <c r="M3736" s="80"/>
      <c r="T3736" s="4"/>
      <c r="V3736" s="4"/>
      <c r="W3736" s="4"/>
      <c r="X3736" s="4"/>
      <c r="AB3736" s="4"/>
      <c r="AL3736" s="81"/>
      <c r="AM3736" s="81"/>
    </row>
    <row r="3737" spans="1:39">
      <c r="A3737" s="76"/>
      <c r="C3737" s="77"/>
      <c r="M3737" s="80"/>
      <c r="T3737" s="4"/>
      <c r="V3737" s="4"/>
      <c r="W3737" s="4"/>
      <c r="X3737" s="4"/>
      <c r="AB3737" s="4"/>
      <c r="AL3737" s="81"/>
      <c r="AM3737" s="81"/>
    </row>
    <row r="3738" spans="1:39">
      <c r="A3738" s="76"/>
      <c r="C3738" s="77"/>
      <c r="M3738" s="80"/>
      <c r="T3738" s="4"/>
      <c r="V3738" s="4"/>
      <c r="W3738" s="4"/>
      <c r="X3738" s="4"/>
      <c r="AB3738" s="4"/>
      <c r="AL3738" s="81"/>
      <c r="AM3738" s="81"/>
    </row>
    <row r="3739" spans="1:39">
      <c r="A3739" s="76"/>
      <c r="C3739" s="77"/>
      <c r="M3739" s="80"/>
      <c r="T3739" s="4"/>
      <c r="V3739" s="4"/>
      <c r="W3739" s="4"/>
      <c r="X3739" s="4"/>
      <c r="AB3739" s="4"/>
      <c r="AL3739" s="81"/>
      <c r="AM3739" s="81"/>
    </row>
    <row r="3740" spans="1:39">
      <c r="A3740" s="76"/>
      <c r="C3740" s="77"/>
      <c r="M3740" s="80"/>
      <c r="T3740" s="4"/>
      <c r="V3740" s="4"/>
      <c r="W3740" s="4"/>
      <c r="X3740" s="4"/>
      <c r="AB3740" s="4"/>
      <c r="AL3740" s="81"/>
      <c r="AM3740" s="81"/>
    </row>
    <row r="3741" spans="1:39">
      <c r="A3741" s="76"/>
      <c r="C3741" s="77"/>
      <c r="M3741" s="80"/>
      <c r="T3741" s="4"/>
      <c r="V3741" s="4"/>
      <c r="W3741" s="4"/>
      <c r="X3741" s="4"/>
      <c r="AB3741" s="4"/>
      <c r="AL3741" s="81"/>
      <c r="AM3741" s="81"/>
    </row>
    <row r="3742" spans="1:39">
      <c r="A3742" s="76"/>
      <c r="C3742" s="77"/>
      <c r="M3742" s="80"/>
      <c r="T3742" s="4"/>
      <c r="V3742" s="4"/>
      <c r="W3742" s="4"/>
      <c r="X3742" s="4"/>
      <c r="AB3742" s="4"/>
      <c r="AL3742" s="81"/>
      <c r="AM3742" s="81"/>
    </row>
    <row r="3743" spans="1:39">
      <c r="A3743" s="76"/>
      <c r="C3743" s="77"/>
      <c r="M3743" s="80"/>
      <c r="T3743" s="4"/>
      <c r="V3743" s="4"/>
      <c r="W3743" s="4"/>
      <c r="X3743" s="4"/>
      <c r="AB3743" s="4"/>
      <c r="AL3743" s="81"/>
      <c r="AM3743" s="81"/>
    </row>
    <row r="3744" spans="1:39">
      <c r="A3744" s="76"/>
      <c r="C3744" s="77"/>
      <c r="M3744" s="80"/>
      <c r="T3744" s="4"/>
      <c r="V3744" s="4"/>
      <c r="W3744" s="4"/>
      <c r="X3744" s="4"/>
      <c r="AB3744" s="4"/>
      <c r="AL3744" s="81"/>
      <c r="AM3744" s="81"/>
    </row>
    <row r="3745" spans="1:39">
      <c r="A3745" s="76"/>
      <c r="C3745" s="77"/>
      <c r="M3745" s="80"/>
      <c r="T3745" s="4"/>
      <c r="V3745" s="4"/>
      <c r="W3745" s="4"/>
      <c r="X3745" s="4"/>
      <c r="AB3745" s="4"/>
      <c r="AL3745" s="81"/>
      <c r="AM3745" s="81"/>
    </row>
    <row r="3746" spans="1:39">
      <c r="A3746" s="76"/>
      <c r="C3746" s="77"/>
      <c r="M3746" s="80"/>
      <c r="T3746" s="4"/>
      <c r="V3746" s="4"/>
      <c r="W3746" s="4"/>
      <c r="X3746" s="4"/>
      <c r="AB3746" s="4"/>
      <c r="AL3746" s="81"/>
      <c r="AM3746" s="81"/>
    </row>
    <row r="3747" spans="1:39">
      <c r="A3747" s="76"/>
      <c r="C3747" s="77"/>
      <c r="M3747" s="80"/>
      <c r="T3747" s="4"/>
      <c r="V3747" s="4"/>
      <c r="W3747" s="4"/>
      <c r="X3747" s="4"/>
      <c r="AB3747" s="4"/>
      <c r="AL3747" s="81"/>
      <c r="AM3747" s="81"/>
    </row>
    <row r="3748" spans="1:39">
      <c r="A3748" s="76"/>
      <c r="C3748" s="77"/>
      <c r="M3748" s="80"/>
      <c r="T3748" s="4"/>
      <c r="V3748" s="4"/>
      <c r="W3748" s="4"/>
      <c r="X3748" s="4"/>
      <c r="AB3748" s="4"/>
      <c r="AL3748" s="81"/>
      <c r="AM3748" s="81"/>
    </row>
    <row r="3749" spans="1:39">
      <c r="A3749" s="76"/>
      <c r="C3749" s="77"/>
      <c r="M3749" s="80"/>
      <c r="T3749" s="4"/>
      <c r="V3749" s="4"/>
      <c r="W3749" s="4"/>
      <c r="X3749" s="4"/>
      <c r="AB3749" s="4"/>
      <c r="AL3749" s="81"/>
      <c r="AM3749" s="81"/>
    </row>
    <row r="3750" spans="1:39">
      <c r="A3750" s="76"/>
      <c r="C3750" s="77"/>
      <c r="M3750" s="80"/>
      <c r="T3750" s="4"/>
      <c r="V3750" s="4"/>
      <c r="W3750" s="4"/>
      <c r="X3750" s="4"/>
      <c r="AB3750" s="4"/>
      <c r="AL3750" s="81"/>
      <c r="AM3750" s="81"/>
    </row>
    <row r="3751" spans="1:39">
      <c r="A3751" s="76"/>
      <c r="C3751" s="77"/>
      <c r="M3751" s="80"/>
      <c r="T3751" s="4"/>
      <c r="V3751" s="4"/>
      <c r="W3751" s="4"/>
      <c r="X3751" s="4"/>
      <c r="AB3751" s="4"/>
      <c r="AL3751" s="81"/>
      <c r="AM3751" s="81"/>
    </row>
    <row r="3752" spans="1:39">
      <c r="A3752" s="76"/>
      <c r="C3752" s="77"/>
      <c r="M3752" s="80"/>
      <c r="T3752" s="4"/>
      <c r="V3752" s="4"/>
      <c r="W3752" s="4"/>
      <c r="X3752" s="4"/>
      <c r="AB3752" s="4"/>
      <c r="AL3752" s="81"/>
      <c r="AM3752" s="81"/>
    </row>
    <row r="3753" spans="1:39">
      <c r="A3753" s="76"/>
      <c r="C3753" s="77"/>
      <c r="M3753" s="80"/>
      <c r="T3753" s="4"/>
      <c r="V3753" s="4"/>
      <c r="W3753" s="4"/>
      <c r="X3753" s="4"/>
      <c r="AB3753" s="4"/>
      <c r="AL3753" s="81"/>
      <c r="AM3753" s="81"/>
    </row>
    <row r="3754" spans="1:39">
      <c r="A3754" s="76"/>
      <c r="C3754" s="77"/>
      <c r="M3754" s="80"/>
      <c r="T3754" s="4"/>
      <c r="V3754" s="4"/>
      <c r="W3754" s="4"/>
      <c r="X3754" s="4"/>
      <c r="AB3754" s="4"/>
      <c r="AL3754" s="81"/>
      <c r="AM3754" s="81"/>
    </row>
    <row r="3755" spans="1:39">
      <c r="A3755" s="76"/>
      <c r="C3755" s="77"/>
      <c r="M3755" s="80"/>
      <c r="T3755" s="4"/>
      <c r="V3755" s="4"/>
      <c r="W3755" s="4"/>
      <c r="X3755" s="4"/>
      <c r="AB3755" s="4"/>
      <c r="AL3755" s="81"/>
      <c r="AM3755" s="81"/>
    </row>
    <row r="3756" spans="1:39">
      <c r="A3756" s="76"/>
      <c r="C3756" s="77"/>
      <c r="M3756" s="80"/>
      <c r="T3756" s="4"/>
      <c r="V3756" s="4"/>
      <c r="W3756" s="4"/>
      <c r="X3756" s="4"/>
      <c r="AB3756" s="4"/>
      <c r="AL3756" s="81"/>
      <c r="AM3756" s="81"/>
    </row>
    <row r="3757" spans="1:39">
      <c r="A3757" s="76"/>
      <c r="C3757" s="77"/>
      <c r="M3757" s="80"/>
      <c r="T3757" s="4"/>
      <c r="V3757" s="4"/>
      <c r="W3757" s="4"/>
      <c r="X3757" s="4"/>
      <c r="AB3757" s="4"/>
      <c r="AL3757" s="81"/>
      <c r="AM3757" s="81"/>
    </row>
    <row r="3758" spans="1:39">
      <c r="A3758" s="76"/>
      <c r="C3758" s="77"/>
      <c r="M3758" s="80"/>
      <c r="T3758" s="4"/>
      <c r="V3758" s="4"/>
      <c r="W3758" s="4"/>
      <c r="X3758" s="4"/>
      <c r="AB3758" s="4"/>
      <c r="AL3758" s="81"/>
      <c r="AM3758" s="81"/>
    </row>
    <row r="3759" spans="1:39">
      <c r="A3759" s="76"/>
      <c r="C3759" s="77"/>
      <c r="M3759" s="80"/>
      <c r="T3759" s="4"/>
      <c r="V3759" s="4"/>
      <c r="W3759" s="4"/>
      <c r="X3759" s="4"/>
      <c r="AB3759" s="4"/>
      <c r="AL3759" s="81"/>
      <c r="AM3759" s="81"/>
    </row>
    <row r="3760" spans="1:39">
      <c r="A3760" s="76"/>
      <c r="C3760" s="77"/>
      <c r="M3760" s="80"/>
      <c r="T3760" s="4"/>
      <c r="V3760" s="4"/>
      <c r="W3760" s="4"/>
      <c r="X3760" s="4"/>
      <c r="AB3760" s="4"/>
      <c r="AL3760" s="81"/>
      <c r="AM3760" s="81"/>
    </row>
    <row r="3761" spans="1:39">
      <c r="A3761" s="76"/>
      <c r="C3761" s="77"/>
      <c r="M3761" s="80"/>
      <c r="T3761" s="4"/>
      <c r="V3761" s="4"/>
      <c r="W3761" s="4"/>
      <c r="X3761" s="4"/>
      <c r="AB3761" s="4"/>
      <c r="AL3761" s="81"/>
      <c r="AM3761" s="81"/>
    </row>
    <row r="3762" spans="1:39">
      <c r="A3762" s="76"/>
      <c r="C3762" s="77"/>
      <c r="M3762" s="80"/>
      <c r="T3762" s="4"/>
      <c r="V3762" s="4"/>
      <c r="W3762" s="4"/>
      <c r="X3762" s="4"/>
      <c r="AB3762" s="4"/>
      <c r="AL3762" s="81"/>
      <c r="AM3762" s="81"/>
    </row>
    <row r="3763" spans="1:39">
      <c r="A3763" s="76"/>
      <c r="C3763" s="77"/>
      <c r="M3763" s="80"/>
      <c r="T3763" s="4"/>
      <c r="V3763" s="4"/>
      <c r="W3763" s="4"/>
      <c r="X3763" s="4"/>
      <c r="AB3763" s="4"/>
      <c r="AL3763" s="81"/>
      <c r="AM3763" s="81"/>
    </row>
    <row r="3764" spans="1:39">
      <c r="A3764" s="76"/>
      <c r="C3764" s="77"/>
      <c r="M3764" s="80"/>
      <c r="T3764" s="4"/>
      <c r="V3764" s="4"/>
      <c r="W3764" s="4"/>
      <c r="X3764" s="4"/>
      <c r="AB3764" s="4"/>
      <c r="AL3764" s="81"/>
      <c r="AM3764" s="81"/>
    </row>
    <row r="3765" spans="1:39">
      <c r="A3765" s="76"/>
      <c r="C3765" s="77"/>
      <c r="M3765" s="80"/>
      <c r="T3765" s="4"/>
      <c r="V3765" s="4"/>
      <c r="W3765" s="4"/>
      <c r="X3765" s="4"/>
      <c r="AB3765" s="4"/>
      <c r="AL3765" s="81"/>
      <c r="AM3765" s="81"/>
    </row>
    <row r="3766" spans="1:39">
      <c r="A3766" s="76"/>
      <c r="C3766" s="77"/>
      <c r="M3766" s="80"/>
      <c r="T3766" s="4"/>
      <c r="V3766" s="4"/>
      <c r="W3766" s="4"/>
      <c r="X3766" s="4"/>
      <c r="AB3766" s="4"/>
      <c r="AL3766" s="81"/>
      <c r="AM3766" s="81"/>
    </row>
    <row r="3767" spans="1:39">
      <c r="A3767" s="76"/>
      <c r="C3767" s="77"/>
      <c r="M3767" s="80"/>
      <c r="T3767" s="4"/>
      <c r="V3767" s="4"/>
      <c r="W3767" s="4"/>
      <c r="X3767" s="4"/>
      <c r="AB3767" s="4"/>
      <c r="AL3767" s="81"/>
      <c r="AM3767" s="81"/>
    </row>
    <row r="3768" spans="1:39">
      <c r="A3768" s="76"/>
      <c r="C3768" s="77"/>
      <c r="M3768" s="80"/>
      <c r="T3768" s="4"/>
      <c r="V3768" s="4"/>
      <c r="W3768" s="4"/>
      <c r="X3768" s="4"/>
      <c r="AB3768" s="4"/>
      <c r="AL3768" s="81"/>
      <c r="AM3768" s="81"/>
    </row>
    <row r="3769" spans="1:39">
      <c r="A3769" s="76"/>
      <c r="C3769" s="77"/>
      <c r="M3769" s="80"/>
      <c r="T3769" s="4"/>
      <c r="V3769" s="4"/>
      <c r="W3769" s="4"/>
      <c r="X3769" s="4"/>
      <c r="AB3769" s="4"/>
      <c r="AL3769" s="81"/>
      <c r="AM3769" s="81"/>
    </row>
    <row r="3770" spans="1:39">
      <c r="A3770" s="76"/>
      <c r="C3770" s="77"/>
      <c r="M3770" s="80"/>
      <c r="T3770" s="4"/>
      <c r="V3770" s="4"/>
      <c r="W3770" s="4"/>
      <c r="X3770" s="4"/>
      <c r="AB3770" s="4"/>
      <c r="AL3770" s="81"/>
      <c r="AM3770" s="81"/>
    </row>
    <row r="3771" spans="1:39">
      <c r="A3771" s="76"/>
      <c r="C3771" s="77"/>
      <c r="M3771" s="80"/>
      <c r="T3771" s="4"/>
      <c r="V3771" s="4"/>
      <c r="W3771" s="4"/>
      <c r="X3771" s="4"/>
      <c r="AB3771" s="4"/>
      <c r="AL3771" s="81"/>
      <c r="AM3771" s="81"/>
    </row>
    <row r="3772" spans="1:39">
      <c r="A3772" s="76"/>
      <c r="C3772" s="77"/>
      <c r="M3772" s="80"/>
      <c r="T3772" s="4"/>
      <c r="V3772" s="4"/>
      <c r="W3772" s="4"/>
      <c r="X3772" s="4"/>
      <c r="AB3772" s="4"/>
      <c r="AL3772" s="81"/>
      <c r="AM3772" s="81"/>
    </row>
    <row r="3773" spans="1:39">
      <c r="A3773" s="76"/>
      <c r="C3773" s="77"/>
      <c r="M3773" s="80"/>
      <c r="T3773" s="4"/>
      <c r="V3773" s="4"/>
      <c r="W3773" s="4"/>
      <c r="X3773" s="4"/>
      <c r="AB3773" s="4"/>
      <c r="AL3773" s="81"/>
      <c r="AM3773" s="81"/>
    </row>
    <row r="3774" spans="1:39">
      <c r="A3774" s="76"/>
      <c r="C3774" s="77"/>
      <c r="M3774" s="80"/>
      <c r="T3774" s="4"/>
      <c r="V3774" s="4"/>
      <c r="W3774" s="4"/>
      <c r="X3774" s="4"/>
      <c r="AB3774" s="4"/>
      <c r="AL3774" s="81"/>
      <c r="AM3774" s="81"/>
    </row>
    <row r="3775" spans="1:39">
      <c r="A3775" s="76"/>
      <c r="C3775" s="77"/>
      <c r="M3775" s="80"/>
      <c r="T3775" s="4"/>
      <c r="V3775" s="4"/>
      <c r="W3775" s="4"/>
      <c r="X3775" s="4"/>
      <c r="AB3775" s="4"/>
      <c r="AL3775" s="81"/>
      <c r="AM3775" s="81"/>
    </row>
    <row r="3776" spans="1:39">
      <c r="A3776" s="76"/>
      <c r="C3776" s="77"/>
      <c r="M3776" s="80"/>
      <c r="T3776" s="4"/>
      <c r="V3776" s="4"/>
      <c r="W3776" s="4"/>
      <c r="X3776" s="4"/>
      <c r="AB3776" s="4"/>
      <c r="AL3776" s="81"/>
      <c r="AM3776" s="81"/>
    </row>
    <row r="3777" spans="1:39">
      <c r="A3777" s="76"/>
      <c r="C3777" s="77"/>
      <c r="M3777" s="80"/>
      <c r="T3777" s="4"/>
      <c r="V3777" s="4"/>
      <c r="W3777" s="4"/>
      <c r="X3777" s="4"/>
      <c r="AB3777" s="4"/>
      <c r="AL3777" s="81"/>
      <c r="AM3777" s="81"/>
    </row>
    <row r="3778" spans="1:39">
      <c r="A3778" s="76"/>
      <c r="C3778" s="77"/>
      <c r="M3778" s="80"/>
      <c r="T3778" s="4"/>
      <c r="V3778" s="4"/>
      <c r="W3778" s="4"/>
      <c r="X3778" s="4"/>
      <c r="AB3778" s="4"/>
      <c r="AL3778" s="81"/>
      <c r="AM3778" s="81"/>
    </row>
    <row r="3779" spans="1:39">
      <c r="A3779" s="76"/>
      <c r="C3779" s="77"/>
      <c r="M3779" s="80"/>
      <c r="T3779" s="4"/>
      <c r="V3779" s="4"/>
      <c r="W3779" s="4"/>
      <c r="X3779" s="4"/>
      <c r="AB3779" s="4"/>
      <c r="AL3779" s="81"/>
      <c r="AM3779" s="81"/>
    </row>
    <row r="3780" spans="1:39">
      <c r="A3780" s="76"/>
      <c r="C3780" s="77"/>
      <c r="M3780" s="80"/>
      <c r="T3780" s="4"/>
      <c r="V3780" s="4"/>
      <c r="W3780" s="4"/>
      <c r="X3780" s="4"/>
      <c r="AB3780" s="4"/>
      <c r="AL3780" s="81"/>
      <c r="AM3780" s="81"/>
    </row>
    <row r="3781" spans="1:39">
      <c r="A3781" s="76"/>
      <c r="C3781" s="77"/>
      <c r="M3781" s="80"/>
      <c r="T3781" s="4"/>
      <c r="V3781" s="4"/>
      <c r="W3781" s="4"/>
      <c r="X3781" s="4"/>
      <c r="AB3781" s="4"/>
      <c r="AL3781" s="81"/>
      <c r="AM3781" s="81"/>
    </row>
    <row r="3782" spans="1:39">
      <c r="A3782" s="76"/>
      <c r="C3782" s="77"/>
      <c r="M3782" s="80"/>
      <c r="T3782" s="4"/>
      <c r="V3782" s="4"/>
      <c r="W3782" s="4"/>
      <c r="X3782" s="4"/>
      <c r="AB3782" s="4"/>
      <c r="AL3782" s="81"/>
      <c r="AM3782" s="81"/>
    </row>
    <row r="3783" spans="1:39">
      <c r="A3783" s="76"/>
      <c r="C3783" s="77"/>
      <c r="M3783" s="80"/>
      <c r="T3783" s="4"/>
      <c r="V3783" s="4"/>
      <c r="W3783" s="4"/>
      <c r="X3783" s="4"/>
      <c r="AB3783" s="4"/>
      <c r="AL3783" s="81"/>
      <c r="AM3783" s="81"/>
    </row>
    <row r="3784" spans="1:39">
      <c r="A3784" s="76"/>
      <c r="C3784" s="77"/>
      <c r="M3784" s="80"/>
      <c r="T3784" s="4"/>
      <c r="V3784" s="4"/>
      <c r="W3784" s="4"/>
      <c r="X3784" s="4"/>
      <c r="AB3784" s="4"/>
      <c r="AL3784" s="81"/>
      <c r="AM3784" s="81"/>
    </row>
    <row r="3785" spans="1:39">
      <c r="A3785" s="76"/>
      <c r="C3785" s="77"/>
      <c r="M3785" s="80"/>
      <c r="T3785" s="4"/>
      <c r="V3785" s="4"/>
      <c r="W3785" s="4"/>
      <c r="X3785" s="4"/>
      <c r="AB3785" s="4"/>
      <c r="AL3785" s="81"/>
      <c r="AM3785" s="81"/>
    </row>
    <row r="3786" spans="1:39">
      <c r="A3786" s="76"/>
      <c r="C3786" s="77"/>
      <c r="M3786" s="80"/>
      <c r="T3786" s="4"/>
      <c r="V3786" s="4"/>
      <c r="W3786" s="4"/>
      <c r="X3786" s="4"/>
      <c r="AB3786" s="4"/>
      <c r="AL3786" s="81"/>
      <c r="AM3786" s="81"/>
    </row>
    <row r="3787" spans="1:39">
      <c r="A3787" s="76"/>
      <c r="C3787" s="77"/>
      <c r="M3787" s="80"/>
      <c r="T3787" s="4"/>
      <c r="V3787" s="4"/>
      <c r="W3787" s="4"/>
      <c r="X3787" s="4"/>
      <c r="AB3787" s="4"/>
      <c r="AL3787" s="81"/>
      <c r="AM3787" s="81"/>
    </row>
    <row r="3788" spans="1:39">
      <c r="A3788" s="76"/>
      <c r="C3788" s="77"/>
      <c r="M3788" s="80"/>
      <c r="T3788" s="4"/>
      <c r="V3788" s="4"/>
      <c r="W3788" s="4"/>
      <c r="X3788" s="4"/>
      <c r="AB3788" s="4"/>
      <c r="AL3788" s="81"/>
      <c r="AM3788" s="81"/>
    </row>
    <row r="3789" spans="1:39">
      <c r="A3789" s="76"/>
      <c r="C3789" s="77"/>
      <c r="M3789" s="80"/>
      <c r="T3789" s="4"/>
      <c r="V3789" s="4"/>
      <c r="W3789" s="4"/>
      <c r="X3789" s="4"/>
      <c r="AB3789" s="4"/>
      <c r="AL3789" s="81"/>
      <c r="AM3789" s="81"/>
    </row>
    <row r="3790" spans="1:39">
      <c r="A3790" s="76"/>
      <c r="C3790" s="77"/>
      <c r="M3790" s="80"/>
      <c r="T3790" s="4"/>
      <c r="V3790" s="4"/>
      <c r="W3790" s="4"/>
      <c r="X3790" s="4"/>
      <c r="AB3790" s="4"/>
      <c r="AL3790" s="81"/>
      <c r="AM3790" s="81"/>
    </row>
    <row r="3791" spans="1:39">
      <c r="A3791" s="76"/>
      <c r="C3791" s="77"/>
      <c r="M3791" s="80"/>
      <c r="T3791" s="4"/>
      <c r="V3791" s="4"/>
      <c r="W3791" s="4"/>
      <c r="X3791" s="4"/>
      <c r="AB3791" s="4"/>
      <c r="AL3791" s="81"/>
      <c r="AM3791" s="81"/>
    </row>
    <row r="3792" spans="1:39">
      <c r="A3792" s="76"/>
      <c r="C3792" s="77"/>
      <c r="M3792" s="80"/>
      <c r="T3792" s="4"/>
      <c r="V3792" s="4"/>
      <c r="W3792" s="4"/>
      <c r="X3792" s="4"/>
      <c r="AB3792" s="4"/>
      <c r="AL3792" s="81"/>
      <c r="AM3792" s="81"/>
    </row>
    <row r="3793" spans="1:39">
      <c r="A3793" s="76"/>
      <c r="C3793" s="77"/>
      <c r="M3793" s="80"/>
      <c r="T3793" s="4"/>
      <c r="V3793" s="4"/>
      <c r="W3793" s="4"/>
      <c r="X3793" s="4"/>
      <c r="AB3793" s="4"/>
      <c r="AL3793" s="81"/>
      <c r="AM3793" s="81"/>
    </row>
    <row r="3794" spans="1:39">
      <c r="A3794" s="76"/>
      <c r="C3794" s="77"/>
      <c r="M3794" s="80"/>
      <c r="T3794" s="4"/>
      <c r="V3794" s="4"/>
      <c r="W3794" s="4"/>
      <c r="X3794" s="4"/>
      <c r="AB3794" s="4"/>
      <c r="AL3794" s="81"/>
      <c r="AM3794" s="81"/>
    </row>
    <row r="3795" spans="1:39">
      <c r="A3795" s="76"/>
      <c r="C3795" s="77"/>
      <c r="M3795" s="80"/>
      <c r="T3795" s="4"/>
      <c r="V3795" s="4"/>
      <c r="W3795" s="4"/>
      <c r="X3795" s="4"/>
      <c r="AB3795" s="4"/>
      <c r="AL3795" s="81"/>
      <c r="AM3795" s="81"/>
    </row>
    <row r="3796" spans="1:39">
      <c r="A3796" s="76"/>
      <c r="C3796" s="77"/>
      <c r="M3796" s="80"/>
      <c r="T3796" s="4"/>
      <c r="V3796" s="4"/>
      <c r="W3796" s="4"/>
      <c r="X3796" s="4"/>
      <c r="AB3796" s="4"/>
      <c r="AL3796" s="81"/>
      <c r="AM3796" s="81"/>
    </row>
    <row r="3797" spans="1:39">
      <c r="A3797" s="76"/>
      <c r="C3797" s="77"/>
      <c r="M3797" s="80"/>
      <c r="T3797" s="4"/>
      <c r="V3797" s="4"/>
      <c r="W3797" s="4"/>
      <c r="X3797" s="4"/>
      <c r="AB3797" s="4"/>
      <c r="AL3797" s="81"/>
      <c r="AM3797" s="81"/>
    </row>
    <row r="3798" spans="1:39">
      <c r="A3798" s="76"/>
      <c r="C3798" s="77"/>
      <c r="M3798" s="80"/>
      <c r="T3798" s="4"/>
      <c r="V3798" s="4"/>
      <c r="W3798" s="4"/>
      <c r="X3798" s="4"/>
      <c r="AB3798" s="4"/>
      <c r="AL3798" s="81"/>
      <c r="AM3798" s="81"/>
    </row>
    <row r="3799" spans="1:39">
      <c r="A3799" s="76"/>
      <c r="C3799" s="77"/>
      <c r="M3799" s="80"/>
      <c r="T3799" s="4"/>
      <c r="V3799" s="4"/>
      <c r="W3799" s="4"/>
      <c r="X3799" s="4"/>
      <c r="AB3799" s="4"/>
      <c r="AL3799" s="81"/>
      <c r="AM3799" s="81"/>
    </row>
    <row r="3800" spans="1:39">
      <c r="A3800" s="76"/>
      <c r="C3800" s="77"/>
      <c r="M3800" s="80"/>
      <c r="T3800" s="4"/>
      <c r="V3800" s="4"/>
      <c r="W3800" s="4"/>
      <c r="X3800" s="4"/>
      <c r="AB3800" s="4"/>
      <c r="AL3800" s="81"/>
      <c r="AM3800" s="81"/>
    </row>
    <row r="3801" spans="1:39">
      <c r="A3801" s="76"/>
      <c r="C3801" s="77"/>
      <c r="M3801" s="80"/>
      <c r="T3801" s="4"/>
      <c r="V3801" s="4"/>
      <c r="W3801" s="4"/>
      <c r="X3801" s="4"/>
      <c r="AB3801" s="4"/>
      <c r="AL3801" s="81"/>
      <c r="AM3801" s="81"/>
    </row>
    <row r="3802" spans="1:39">
      <c r="A3802" s="76"/>
      <c r="C3802" s="77"/>
      <c r="M3802" s="80"/>
      <c r="T3802" s="4"/>
      <c r="V3802" s="4"/>
      <c r="W3802" s="4"/>
      <c r="X3802" s="4"/>
      <c r="AB3802" s="4"/>
      <c r="AL3802" s="81"/>
      <c r="AM3802" s="81"/>
    </row>
    <row r="3803" spans="1:39">
      <c r="A3803" s="76"/>
      <c r="C3803" s="77"/>
      <c r="M3803" s="80"/>
      <c r="T3803" s="4"/>
      <c r="V3803" s="4"/>
      <c r="W3803" s="4"/>
      <c r="X3803" s="4"/>
      <c r="AB3803" s="4"/>
      <c r="AL3803" s="81"/>
      <c r="AM3803" s="81"/>
    </row>
    <row r="3804" spans="1:39">
      <c r="A3804" s="76"/>
      <c r="C3804" s="77"/>
      <c r="M3804" s="80"/>
      <c r="T3804" s="4"/>
      <c r="V3804" s="4"/>
      <c r="W3804" s="4"/>
      <c r="X3804" s="4"/>
      <c r="AB3804" s="4"/>
      <c r="AL3804" s="81"/>
      <c r="AM3804" s="81"/>
    </row>
    <row r="3805" spans="1:39">
      <c r="A3805" s="76"/>
      <c r="C3805" s="77"/>
      <c r="M3805" s="80"/>
      <c r="T3805" s="4"/>
      <c r="V3805" s="4"/>
      <c r="W3805" s="4"/>
      <c r="X3805" s="4"/>
      <c r="AB3805" s="4"/>
      <c r="AL3805" s="81"/>
      <c r="AM3805" s="81"/>
    </row>
    <row r="3806" spans="1:39">
      <c r="A3806" s="76"/>
      <c r="C3806" s="77"/>
      <c r="M3806" s="80"/>
      <c r="T3806" s="4"/>
      <c r="V3806" s="4"/>
      <c r="W3806" s="4"/>
      <c r="X3806" s="4"/>
      <c r="AB3806" s="4"/>
      <c r="AL3806" s="81"/>
      <c r="AM3806" s="81"/>
    </row>
    <row r="3807" spans="1:39">
      <c r="A3807" s="76"/>
      <c r="C3807" s="77"/>
      <c r="M3807" s="80"/>
      <c r="T3807" s="4"/>
      <c r="V3807" s="4"/>
      <c r="W3807" s="4"/>
      <c r="X3807" s="4"/>
      <c r="AB3807" s="4"/>
      <c r="AL3807" s="81"/>
      <c r="AM3807" s="81"/>
    </row>
    <row r="3808" spans="1:39">
      <c r="A3808" s="76"/>
      <c r="C3808" s="77"/>
      <c r="M3808" s="80"/>
      <c r="T3808" s="4"/>
      <c r="V3808" s="4"/>
      <c r="W3808" s="4"/>
      <c r="X3808" s="4"/>
      <c r="AB3808" s="4"/>
      <c r="AL3808" s="81"/>
      <c r="AM3808" s="81"/>
    </row>
    <row r="3809" spans="1:39">
      <c r="A3809" s="76"/>
      <c r="C3809" s="77"/>
      <c r="M3809" s="80"/>
      <c r="T3809" s="4"/>
      <c r="V3809" s="4"/>
      <c r="W3809" s="4"/>
      <c r="X3809" s="4"/>
      <c r="AB3809" s="4"/>
      <c r="AL3809" s="81"/>
      <c r="AM3809" s="81"/>
    </row>
    <row r="3810" spans="1:39">
      <c r="A3810" s="76"/>
      <c r="C3810" s="77"/>
      <c r="M3810" s="80"/>
      <c r="T3810" s="4"/>
      <c r="V3810" s="4"/>
      <c r="W3810" s="4"/>
      <c r="X3810" s="4"/>
      <c r="AB3810" s="4"/>
      <c r="AL3810" s="81"/>
      <c r="AM3810" s="81"/>
    </row>
    <row r="3811" spans="1:39">
      <c r="A3811" s="76"/>
      <c r="C3811" s="77"/>
      <c r="M3811" s="80"/>
      <c r="T3811" s="4"/>
      <c r="V3811" s="4"/>
      <c r="W3811" s="4"/>
      <c r="X3811" s="4"/>
      <c r="AB3811" s="4"/>
      <c r="AL3811" s="81"/>
      <c r="AM3811" s="81"/>
    </row>
    <row r="3812" spans="1:39">
      <c r="A3812" s="76"/>
      <c r="C3812" s="77"/>
      <c r="M3812" s="80"/>
      <c r="T3812" s="4"/>
      <c r="V3812" s="4"/>
      <c r="W3812" s="4"/>
      <c r="X3812" s="4"/>
      <c r="AB3812" s="4"/>
      <c r="AL3812" s="81"/>
      <c r="AM3812" s="81"/>
    </row>
    <row r="3813" spans="1:39">
      <c r="A3813" s="76"/>
      <c r="C3813" s="77"/>
      <c r="M3813" s="80"/>
      <c r="T3813" s="4"/>
      <c r="V3813" s="4"/>
      <c r="W3813" s="4"/>
      <c r="X3813" s="4"/>
      <c r="AB3813" s="4"/>
      <c r="AL3813" s="81"/>
      <c r="AM3813" s="81"/>
    </row>
    <row r="3814" spans="1:39">
      <c r="A3814" s="76"/>
      <c r="C3814" s="77"/>
      <c r="M3814" s="80"/>
      <c r="T3814" s="4"/>
      <c r="V3814" s="4"/>
      <c r="W3814" s="4"/>
      <c r="X3814" s="4"/>
      <c r="AB3814" s="4"/>
      <c r="AL3814" s="81"/>
      <c r="AM3814" s="81"/>
    </row>
    <row r="3815" spans="1:39">
      <c r="A3815" s="76"/>
      <c r="C3815" s="77"/>
      <c r="M3815" s="80"/>
      <c r="T3815" s="4"/>
      <c r="V3815" s="4"/>
      <c r="W3815" s="4"/>
      <c r="X3815" s="4"/>
      <c r="AB3815" s="4"/>
      <c r="AL3815" s="81"/>
      <c r="AM3815" s="81"/>
    </row>
    <row r="3816" spans="1:39">
      <c r="A3816" s="76"/>
      <c r="C3816" s="77"/>
      <c r="M3816" s="80"/>
      <c r="T3816" s="4"/>
      <c r="V3816" s="4"/>
      <c r="W3816" s="4"/>
      <c r="X3816" s="4"/>
      <c r="AB3816" s="4"/>
      <c r="AL3816" s="81"/>
      <c r="AM3816" s="81"/>
    </row>
    <row r="3817" spans="1:39">
      <c r="A3817" s="76"/>
      <c r="C3817" s="77"/>
      <c r="M3817" s="80"/>
      <c r="T3817" s="4"/>
      <c r="V3817" s="4"/>
      <c r="W3817" s="4"/>
      <c r="X3817" s="4"/>
      <c r="AB3817" s="4"/>
      <c r="AL3817" s="81"/>
      <c r="AM3817" s="81"/>
    </row>
    <row r="3818" spans="1:39">
      <c r="A3818" s="76"/>
      <c r="C3818" s="77"/>
      <c r="M3818" s="80"/>
      <c r="T3818" s="4"/>
      <c r="V3818" s="4"/>
      <c r="W3818" s="4"/>
      <c r="X3818" s="4"/>
      <c r="AB3818" s="4"/>
      <c r="AL3818" s="81"/>
      <c r="AM3818" s="81"/>
    </row>
    <row r="3819" spans="1:39">
      <c r="A3819" s="76"/>
      <c r="C3819" s="77"/>
      <c r="M3819" s="80"/>
      <c r="T3819" s="4"/>
      <c r="V3819" s="4"/>
      <c r="W3819" s="4"/>
      <c r="X3819" s="4"/>
      <c r="AB3819" s="4"/>
      <c r="AL3819" s="81"/>
      <c r="AM3819" s="81"/>
    </row>
    <row r="3820" spans="1:39">
      <c r="A3820" s="76"/>
      <c r="C3820" s="77"/>
      <c r="M3820" s="80"/>
      <c r="T3820" s="4"/>
      <c r="V3820" s="4"/>
      <c r="W3820" s="4"/>
      <c r="X3820" s="4"/>
      <c r="AB3820" s="4"/>
      <c r="AL3820" s="81"/>
      <c r="AM3820" s="81"/>
    </row>
    <row r="3821" spans="1:39">
      <c r="A3821" s="76"/>
      <c r="C3821" s="77"/>
      <c r="M3821" s="80"/>
      <c r="T3821" s="4"/>
      <c r="V3821" s="4"/>
      <c r="W3821" s="4"/>
      <c r="X3821" s="4"/>
      <c r="AB3821" s="4"/>
      <c r="AL3821" s="81"/>
      <c r="AM3821" s="81"/>
    </row>
    <row r="3822" spans="1:39">
      <c r="A3822" s="76"/>
      <c r="C3822" s="77"/>
      <c r="M3822" s="80"/>
      <c r="T3822" s="4"/>
      <c r="V3822" s="4"/>
      <c r="W3822" s="4"/>
      <c r="X3822" s="4"/>
      <c r="AB3822" s="4"/>
      <c r="AL3822" s="81"/>
      <c r="AM3822" s="81"/>
    </row>
    <row r="3823" spans="1:39">
      <c r="A3823" s="76"/>
      <c r="C3823" s="77"/>
      <c r="M3823" s="80"/>
      <c r="T3823" s="4"/>
      <c r="V3823" s="4"/>
      <c r="W3823" s="4"/>
      <c r="X3823" s="4"/>
      <c r="AB3823" s="4"/>
      <c r="AL3823" s="81"/>
      <c r="AM3823" s="81"/>
    </row>
    <row r="3824" spans="1:39">
      <c r="A3824" s="76"/>
      <c r="C3824" s="77"/>
      <c r="M3824" s="80"/>
      <c r="T3824" s="4"/>
      <c r="V3824" s="4"/>
      <c r="W3824" s="4"/>
      <c r="X3824" s="4"/>
      <c r="AB3824" s="4"/>
      <c r="AL3824" s="81"/>
      <c r="AM3824" s="81"/>
    </row>
    <row r="3825" spans="1:39">
      <c r="A3825" s="76"/>
      <c r="C3825" s="77"/>
      <c r="M3825" s="80"/>
      <c r="T3825" s="4"/>
      <c r="V3825" s="4"/>
      <c r="W3825" s="4"/>
      <c r="X3825" s="4"/>
      <c r="AB3825" s="4"/>
      <c r="AL3825" s="81"/>
      <c r="AM3825" s="81"/>
    </row>
    <row r="3826" spans="1:39">
      <c r="A3826" s="76"/>
      <c r="C3826" s="77"/>
      <c r="M3826" s="80"/>
      <c r="T3826" s="4"/>
      <c r="V3826" s="4"/>
      <c r="W3826" s="4"/>
      <c r="X3826" s="4"/>
      <c r="AB3826" s="4"/>
      <c r="AL3826" s="81"/>
      <c r="AM3826" s="81"/>
    </row>
    <row r="3827" spans="1:39">
      <c r="A3827" s="76"/>
      <c r="C3827" s="77"/>
      <c r="M3827" s="80"/>
      <c r="T3827" s="4"/>
      <c r="V3827" s="4"/>
      <c r="W3827" s="4"/>
      <c r="X3827" s="4"/>
      <c r="AB3827" s="4"/>
      <c r="AL3827" s="81"/>
      <c r="AM3827" s="81"/>
    </row>
    <row r="3828" spans="1:39">
      <c r="A3828" s="76"/>
      <c r="C3828" s="77"/>
      <c r="M3828" s="80"/>
      <c r="T3828" s="4"/>
      <c r="V3828" s="4"/>
      <c r="W3828" s="4"/>
      <c r="X3828" s="4"/>
      <c r="AB3828" s="4"/>
      <c r="AL3828" s="81"/>
      <c r="AM3828" s="81"/>
    </row>
    <row r="3829" spans="1:39">
      <c r="A3829" s="76"/>
      <c r="C3829" s="77"/>
      <c r="M3829" s="80"/>
      <c r="T3829" s="4"/>
      <c r="V3829" s="4"/>
      <c r="W3829" s="4"/>
      <c r="X3829" s="4"/>
      <c r="AB3829" s="4"/>
      <c r="AL3829" s="81"/>
      <c r="AM3829" s="81"/>
    </row>
    <row r="3830" spans="1:39">
      <c r="A3830" s="76"/>
      <c r="C3830" s="77"/>
      <c r="M3830" s="80"/>
      <c r="T3830" s="4"/>
      <c r="V3830" s="4"/>
      <c r="W3830" s="4"/>
      <c r="X3830" s="4"/>
      <c r="AB3830" s="4"/>
      <c r="AL3830" s="81"/>
      <c r="AM3830" s="81"/>
    </row>
    <row r="3831" spans="1:39">
      <c r="A3831" s="76"/>
      <c r="C3831" s="77"/>
      <c r="M3831" s="80"/>
      <c r="T3831" s="4"/>
      <c r="V3831" s="4"/>
      <c r="W3831" s="4"/>
      <c r="X3831" s="4"/>
      <c r="AB3831" s="4"/>
      <c r="AL3831" s="81"/>
      <c r="AM3831" s="81"/>
    </row>
    <row r="3832" spans="1:39">
      <c r="A3832" s="76"/>
      <c r="C3832" s="77"/>
      <c r="M3832" s="80"/>
      <c r="T3832" s="4"/>
      <c r="V3832" s="4"/>
      <c r="W3832" s="4"/>
      <c r="X3832" s="4"/>
      <c r="AB3832" s="4"/>
      <c r="AL3832" s="81"/>
      <c r="AM3832" s="81"/>
    </row>
    <row r="3833" spans="1:39">
      <c r="A3833" s="76"/>
      <c r="C3833" s="77"/>
      <c r="M3833" s="80"/>
      <c r="T3833" s="4"/>
      <c r="V3833" s="4"/>
      <c r="W3833" s="4"/>
      <c r="X3833" s="4"/>
      <c r="AB3833" s="4"/>
      <c r="AL3833" s="81"/>
      <c r="AM3833" s="81"/>
    </row>
    <row r="3834" spans="1:39">
      <c r="A3834" s="76"/>
      <c r="C3834" s="77"/>
      <c r="M3834" s="80"/>
      <c r="T3834" s="4"/>
      <c r="V3834" s="4"/>
      <c r="W3834" s="4"/>
      <c r="X3834" s="4"/>
      <c r="AB3834" s="4"/>
      <c r="AL3834" s="81"/>
      <c r="AM3834" s="81"/>
    </row>
    <row r="3835" spans="1:39">
      <c r="A3835" s="76"/>
      <c r="C3835" s="77"/>
      <c r="M3835" s="80"/>
      <c r="T3835" s="4"/>
      <c r="V3835" s="4"/>
      <c r="W3835" s="4"/>
      <c r="X3835" s="4"/>
      <c r="AB3835" s="4"/>
      <c r="AL3835" s="81"/>
      <c r="AM3835" s="81"/>
    </row>
    <row r="3836" spans="1:39">
      <c r="A3836" s="76"/>
      <c r="C3836" s="77"/>
      <c r="M3836" s="80"/>
      <c r="T3836" s="4"/>
      <c r="V3836" s="4"/>
      <c r="W3836" s="4"/>
      <c r="X3836" s="4"/>
      <c r="AB3836" s="4"/>
      <c r="AL3836" s="81"/>
      <c r="AM3836" s="81"/>
    </row>
    <row r="3837" spans="1:39">
      <c r="A3837" s="76"/>
      <c r="C3837" s="77"/>
      <c r="M3837" s="80"/>
      <c r="T3837" s="4"/>
      <c r="V3837" s="4"/>
      <c r="W3837" s="4"/>
      <c r="X3837" s="4"/>
      <c r="AB3837" s="4"/>
      <c r="AL3837" s="81"/>
      <c r="AM3837" s="81"/>
    </row>
    <row r="3838" spans="1:39">
      <c r="A3838" s="76"/>
      <c r="C3838" s="77"/>
      <c r="M3838" s="80"/>
      <c r="T3838" s="4"/>
      <c r="V3838" s="4"/>
      <c r="W3838" s="4"/>
      <c r="X3838" s="4"/>
      <c r="AB3838" s="4"/>
      <c r="AL3838" s="81"/>
      <c r="AM3838" s="81"/>
    </row>
    <row r="3839" spans="1:39">
      <c r="A3839" s="76"/>
      <c r="C3839" s="77"/>
      <c r="M3839" s="80"/>
      <c r="T3839" s="4"/>
      <c r="V3839" s="4"/>
      <c r="W3839" s="4"/>
      <c r="X3839" s="4"/>
      <c r="AB3839" s="4"/>
      <c r="AL3839" s="81"/>
      <c r="AM3839" s="81"/>
    </row>
    <row r="3840" spans="1:39">
      <c r="A3840" s="76"/>
      <c r="C3840" s="77"/>
      <c r="M3840" s="80"/>
      <c r="T3840" s="4"/>
      <c r="V3840" s="4"/>
      <c r="W3840" s="4"/>
      <c r="X3840" s="4"/>
      <c r="AB3840" s="4"/>
      <c r="AL3840" s="81"/>
      <c r="AM3840" s="81"/>
    </row>
    <row r="3841" spans="1:39">
      <c r="A3841" s="76"/>
      <c r="C3841" s="77"/>
      <c r="M3841" s="80"/>
      <c r="T3841" s="4"/>
      <c r="V3841" s="4"/>
      <c r="W3841" s="4"/>
      <c r="X3841" s="4"/>
      <c r="AB3841" s="4"/>
      <c r="AL3841" s="81"/>
      <c r="AM3841" s="81"/>
    </row>
    <row r="3842" spans="1:39">
      <c r="A3842" s="76"/>
      <c r="C3842" s="77"/>
      <c r="M3842" s="80"/>
      <c r="T3842" s="4"/>
      <c r="V3842" s="4"/>
      <c r="W3842" s="4"/>
      <c r="X3842" s="4"/>
      <c r="AB3842" s="4"/>
      <c r="AL3842" s="81"/>
      <c r="AM3842" s="81"/>
    </row>
    <row r="3843" spans="1:39">
      <c r="A3843" s="76"/>
      <c r="C3843" s="77"/>
      <c r="M3843" s="80"/>
      <c r="T3843" s="4"/>
      <c r="V3843" s="4"/>
      <c r="W3843" s="4"/>
      <c r="X3843" s="4"/>
      <c r="AB3843" s="4"/>
      <c r="AL3843" s="81"/>
      <c r="AM3843" s="81"/>
    </row>
    <row r="3844" spans="1:39">
      <c r="A3844" s="76"/>
      <c r="C3844" s="77"/>
      <c r="M3844" s="80"/>
      <c r="T3844" s="4"/>
      <c r="V3844" s="4"/>
      <c r="W3844" s="4"/>
      <c r="X3844" s="4"/>
      <c r="AB3844" s="4"/>
      <c r="AL3844" s="81"/>
      <c r="AM3844" s="81"/>
    </row>
    <row r="3845" spans="1:39">
      <c r="A3845" s="76"/>
      <c r="C3845" s="77"/>
      <c r="M3845" s="80"/>
      <c r="T3845" s="4"/>
      <c r="V3845" s="4"/>
      <c r="W3845" s="4"/>
      <c r="X3845" s="4"/>
      <c r="AB3845" s="4"/>
      <c r="AL3845" s="81"/>
      <c r="AM3845" s="81"/>
    </row>
    <row r="3846" spans="1:39">
      <c r="A3846" s="76"/>
      <c r="C3846" s="77"/>
      <c r="M3846" s="80"/>
      <c r="T3846" s="4"/>
      <c r="V3846" s="4"/>
      <c r="W3846" s="4"/>
      <c r="X3846" s="4"/>
      <c r="AB3846" s="4"/>
      <c r="AL3846" s="81"/>
      <c r="AM3846" s="81"/>
    </row>
    <row r="3847" spans="1:39">
      <c r="A3847" s="76"/>
      <c r="C3847" s="77"/>
      <c r="M3847" s="80"/>
      <c r="T3847" s="4"/>
      <c r="V3847" s="4"/>
      <c r="W3847" s="4"/>
      <c r="X3847" s="4"/>
      <c r="AB3847" s="4"/>
      <c r="AL3847" s="81"/>
      <c r="AM3847" s="81"/>
    </row>
    <row r="3848" spans="1:39">
      <c r="A3848" s="76"/>
      <c r="C3848" s="77"/>
      <c r="M3848" s="80"/>
      <c r="T3848" s="4"/>
      <c r="V3848" s="4"/>
      <c r="W3848" s="4"/>
      <c r="X3848" s="4"/>
      <c r="AB3848" s="4"/>
      <c r="AL3848" s="81"/>
      <c r="AM3848" s="81"/>
    </row>
    <row r="3849" spans="1:39">
      <c r="A3849" s="76"/>
      <c r="C3849" s="77"/>
      <c r="M3849" s="80"/>
      <c r="T3849" s="4"/>
      <c r="V3849" s="4"/>
      <c r="W3849" s="4"/>
      <c r="X3849" s="4"/>
      <c r="AB3849" s="4"/>
      <c r="AL3849" s="81"/>
      <c r="AM3849" s="81"/>
    </row>
    <row r="3850" spans="1:39">
      <c r="A3850" s="76"/>
      <c r="C3850" s="77"/>
      <c r="M3850" s="80"/>
      <c r="T3850" s="4"/>
      <c r="V3850" s="4"/>
      <c r="W3850" s="4"/>
      <c r="X3850" s="4"/>
      <c r="AB3850" s="4"/>
      <c r="AL3850" s="81"/>
      <c r="AM3850" s="81"/>
    </row>
    <row r="3851" spans="1:39">
      <c r="A3851" s="76"/>
      <c r="C3851" s="77"/>
      <c r="M3851" s="80"/>
      <c r="T3851" s="4"/>
      <c r="V3851" s="4"/>
      <c r="W3851" s="4"/>
      <c r="X3851" s="4"/>
      <c r="AB3851" s="4"/>
      <c r="AL3851" s="81"/>
      <c r="AM3851" s="81"/>
    </row>
    <row r="3852" spans="1:39">
      <c r="A3852" s="76"/>
      <c r="C3852" s="77"/>
      <c r="M3852" s="80"/>
      <c r="T3852" s="4"/>
      <c r="V3852" s="4"/>
      <c r="W3852" s="4"/>
      <c r="X3852" s="4"/>
      <c r="AB3852" s="4"/>
      <c r="AL3852" s="81"/>
      <c r="AM3852" s="81"/>
    </row>
    <row r="3853" spans="1:39">
      <c r="A3853" s="76"/>
      <c r="C3853" s="77"/>
      <c r="M3853" s="80"/>
      <c r="T3853" s="4"/>
      <c r="V3853" s="4"/>
      <c r="W3853" s="4"/>
      <c r="X3853" s="4"/>
      <c r="AB3853" s="4"/>
      <c r="AL3853" s="81"/>
      <c r="AM3853" s="81"/>
    </row>
    <row r="3854" spans="1:39">
      <c r="A3854" s="76"/>
      <c r="C3854" s="77"/>
      <c r="M3854" s="80"/>
      <c r="T3854" s="4"/>
      <c r="V3854" s="4"/>
      <c r="W3854" s="4"/>
      <c r="X3854" s="4"/>
      <c r="AB3854" s="4"/>
      <c r="AL3854" s="81"/>
      <c r="AM3854" s="81"/>
    </row>
    <row r="3855" spans="1:39">
      <c r="A3855" s="76"/>
      <c r="C3855" s="77"/>
      <c r="M3855" s="80"/>
      <c r="T3855" s="4"/>
      <c r="V3855" s="4"/>
      <c r="W3855" s="4"/>
      <c r="X3855" s="4"/>
      <c r="AB3855" s="4"/>
      <c r="AL3855" s="81"/>
      <c r="AM3855" s="81"/>
    </row>
    <row r="3856" spans="1:39">
      <c r="A3856" s="76"/>
      <c r="C3856" s="77"/>
      <c r="M3856" s="80"/>
      <c r="T3856" s="4"/>
      <c r="V3856" s="4"/>
      <c r="W3856" s="4"/>
      <c r="X3856" s="4"/>
      <c r="AB3856" s="4"/>
      <c r="AL3856" s="81"/>
      <c r="AM3856" s="81"/>
    </row>
    <row r="3857" spans="1:39">
      <c r="A3857" s="76"/>
      <c r="C3857" s="77"/>
      <c r="M3857" s="80"/>
      <c r="T3857" s="4"/>
      <c r="V3857" s="4"/>
      <c r="W3857" s="4"/>
      <c r="X3857" s="4"/>
      <c r="AB3857" s="4"/>
      <c r="AL3857" s="81"/>
      <c r="AM3857" s="81"/>
    </row>
    <row r="3858" spans="1:39">
      <c r="A3858" s="76"/>
      <c r="C3858" s="77"/>
      <c r="M3858" s="80"/>
      <c r="T3858" s="4"/>
      <c r="V3858" s="4"/>
      <c r="W3858" s="4"/>
      <c r="X3858" s="4"/>
      <c r="AB3858" s="4"/>
      <c r="AL3858" s="81"/>
      <c r="AM3858" s="81"/>
    </row>
    <row r="3859" spans="1:39">
      <c r="A3859" s="76"/>
      <c r="C3859" s="77"/>
      <c r="M3859" s="80"/>
      <c r="T3859" s="4"/>
      <c r="V3859" s="4"/>
      <c r="W3859" s="4"/>
      <c r="X3859" s="4"/>
      <c r="AB3859" s="4"/>
      <c r="AL3859" s="81"/>
      <c r="AM3859" s="81"/>
    </row>
    <row r="3860" spans="1:39">
      <c r="A3860" s="76"/>
      <c r="C3860" s="77"/>
      <c r="M3860" s="80"/>
      <c r="T3860" s="4"/>
      <c r="V3860" s="4"/>
      <c r="W3860" s="4"/>
      <c r="X3860" s="4"/>
      <c r="AB3860" s="4"/>
      <c r="AL3860" s="81"/>
      <c r="AM3860" s="81"/>
    </row>
    <row r="3861" spans="1:39">
      <c r="A3861" s="76"/>
      <c r="C3861" s="77"/>
      <c r="M3861" s="80"/>
      <c r="T3861" s="4"/>
      <c r="V3861" s="4"/>
      <c r="W3861" s="4"/>
      <c r="X3861" s="4"/>
      <c r="AB3861" s="4"/>
      <c r="AL3861" s="81"/>
      <c r="AM3861" s="81"/>
    </row>
    <row r="3862" spans="1:39">
      <c r="A3862" s="76"/>
      <c r="C3862" s="77"/>
      <c r="M3862" s="80"/>
      <c r="T3862" s="4"/>
      <c r="V3862" s="4"/>
      <c r="W3862" s="4"/>
      <c r="X3862" s="4"/>
      <c r="AB3862" s="4"/>
      <c r="AL3862" s="81"/>
      <c r="AM3862" s="81"/>
    </row>
    <row r="3863" spans="1:39">
      <c r="A3863" s="76"/>
      <c r="C3863" s="77"/>
      <c r="M3863" s="80"/>
      <c r="T3863" s="4"/>
      <c r="V3863" s="4"/>
      <c r="W3863" s="4"/>
      <c r="X3863" s="4"/>
      <c r="AB3863" s="4"/>
      <c r="AL3863" s="81"/>
      <c r="AM3863" s="81"/>
    </row>
    <row r="3864" spans="1:39">
      <c r="A3864" s="76"/>
      <c r="C3864" s="77"/>
      <c r="M3864" s="80"/>
      <c r="T3864" s="4"/>
      <c r="V3864" s="4"/>
      <c r="W3864" s="4"/>
      <c r="X3864" s="4"/>
      <c r="AB3864" s="4"/>
      <c r="AL3864" s="81"/>
      <c r="AM3864" s="81"/>
    </row>
    <row r="3865" spans="1:39">
      <c r="A3865" s="76"/>
      <c r="C3865" s="77"/>
      <c r="M3865" s="80"/>
      <c r="T3865" s="4"/>
      <c r="V3865" s="4"/>
      <c r="W3865" s="4"/>
      <c r="X3865" s="4"/>
      <c r="AB3865" s="4"/>
      <c r="AL3865" s="81"/>
      <c r="AM3865" s="81"/>
    </row>
    <row r="3866" spans="1:39">
      <c r="A3866" s="76"/>
      <c r="C3866" s="77"/>
      <c r="M3866" s="80"/>
      <c r="T3866" s="4"/>
      <c r="V3866" s="4"/>
      <c r="W3866" s="4"/>
      <c r="X3866" s="4"/>
      <c r="AB3866" s="4"/>
      <c r="AL3866" s="81"/>
      <c r="AM3866" s="81"/>
    </row>
    <row r="3867" spans="1:39">
      <c r="A3867" s="76"/>
      <c r="C3867" s="77"/>
      <c r="M3867" s="80"/>
      <c r="T3867" s="4"/>
      <c r="V3867" s="4"/>
      <c r="W3867" s="4"/>
      <c r="X3867" s="4"/>
      <c r="AB3867" s="4"/>
      <c r="AL3867" s="81"/>
      <c r="AM3867" s="81"/>
    </row>
    <row r="3868" spans="1:39">
      <c r="A3868" s="76"/>
      <c r="C3868" s="77"/>
      <c r="M3868" s="80"/>
      <c r="T3868" s="4"/>
      <c r="V3868" s="4"/>
      <c r="W3868" s="4"/>
      <c r="X3868" s="4"/>
      <c r="AB3868" s="4"/>
      <c r="AL3868" s="81"/>
      <c r="AM3868" s="81"/>
    </row>
    <row r="3869" spans="1:39">
      <c r="A3869" s="76"/>
      <c r="C3869" s="77"/>
      <c r="M3869" s="80"/>
      <c r="T3869" s="4"/>
      <c r="V3869" s="4"/>
      <c r="W3869" s="4"/>
      <c r="X3869" s="4"/>
      <c r="AB3869" s="4"/>
      <c r="AL3869" s="81"/>
      <c r="AM3869" s="81"/>
    </row>
    <row r="3870" spans="1:39">
      <c r="A3870" s="76"/>
      <c r="C3870" s="77"/>
      <c r="M3870" s="80"/>
      <c r="T3870" s="4"/>
      <c r="V3870" s="4"/>
      <c r="W3870" s="4"/>
      <c r="X3870" s="4"/>
      <c r="AB3870" s="4"/>
      <c r="AL3870" s="81"/>
      <c r="AM3870" s="81"/>
    </row>
    <row r="3871" spans="1:39">
      <c r="A3871" s="76"/>
      <c r="C3871" s="77"/>
      <c r="M3871" s="80"/>
      <c r="T3871" s="4"/>
      <c r="V3871" s="4"/>
      <c r="W3871" s="4"/>
      <c r="X3871" s="4"/>
      <c r="AB3871" s="4"/>
      <c r="AL3871" s="81"/>
      <c r="AM3871" s="81"/>
    </row>
    <row r="3872" spans="1:39">
      <c r="A3872" s="76"/>
      <c r="C3872" s="77"/>
      <c r="M3872" s="80"/>
      <c r="T3872" s="4"/>
      <c r="V3872" s="4"/>
      <c r="W3872" s="4"/>
      <c r="X3872" s="4"/>
      <c r="AB3872" s="4"/>
      <c r="AL3872" s="81"/>
      <c r="AM3872" s="81"/>
    </row>
    <row r="3873" spans="1:39">
      <c r="A3873" s="76"/>
      <c r="C3873" s="77"/>
      <c r="M3873" s="80"/>
      <c r="T3873" s="4"/>
      <c r="V3873" s="4"/>
      <c r="W3873" s="4"/>
      <c r="X3873" s="4"/>
      <c r="AB3873" s="4"/>
      <c r="AL3873" s="81"/>
      <c r="AM3873" s="81"/>
    </row>
    <row r="3874" spans="1:39">
      <c r="A3874" s="76"/>
      <c r="C3874" s="77"/>
      <c r="M3874" s="80"/>
      <c r="T3874" s="4"/>
      <c r="V3874" s="4"/>
      <c r="W3874" s="4"/>
      <c r="X3874" s="4"/>
      <c r="AB3874" s="4"/>
      <c r="AL3874" s="81"/>
      <c r="AM3874" s="81"/>
    </row>
    <row r="3875" spans="1:39">
      <c r="A3875" s="76"/>
      <c r="C3875" s="77"/>
      <c r="M3875" s="80"/>
      <c r="T3875" s="4"/>
      <c r="V3875" s="4"/>
      <c r="W3875" s="4"/>
      <c r="X3875" s="4"/>
      <c r="AB3875" s="4"/>
      <c r="AL3875" s="81"/>
      <c r="AM3875" s="81"/>
    </row>
    <row r="3876" spans="1:39">
      <c r="A3876" s="76"/>
      <c r="C3876" s="77"/>
      <c r="M3876" s="80"/>
      <c r="T3876" s="4"/>
      <c r="V3876" s="4"/>
      <c r="W3876" s="4"/>
      <c r="X3876" s="4"/>
      <c r="AB3876" s="4"/>
      <c r="AL3876" s="81"/>
      <c r="AM3876" s="81"/>
    </row>
    <row r="3877" spans="1:39">
      <c r="A3877" s="76"/>
      <c r="C3877" s="77"/>
      <c r="M3877" s="80"/>
      <c r="T3877" s="4"/>
      <c r="V3877" s="4"/>
      <c r="W3877" s="4"/>
      <c r="X3877" s="4"/>
      <c r="AB3877" s="4"/>
      <c r="AL3877" s="81"/>
      <c r="AM3877" s="81"/>
    </row>
    <row r="3878" spans="1:39">
      <c r="A3878" s="76"/>
      <c r="C3878" s="77"/>
      <c r="M3878" s="80"/>
      <c r="T3878" s="4"/>
      <c r="V3878" s="4"/>
      <c r="W3878" s="4"/>
      <c r="X3878" s="4"/>
      <c r="AB3878" s="4"/>
      <c r="AL3878" s="81"/>
      <c r="AM3878" s="81"/>
    </row>
    <row r="3879" spans="1:39">
      <c r="A3879" s="76"/>
      <c r="C3879" s="77"/>
      <c r="M3879" s="80"/>
      <c r="T3879" s="4"/>
      <c r="V3879" s="4"/>
      <c r="W3879" s="4"/>
      <c r="X3879" s="4"/>
      <c r="AB3879" s="4"/>
      <c r="AL3879" s="81"/>
      <c r="AM3879" s="81"/>
    </row>
    <row r="3880" spans="1:39">
      <c r="A3880" s="76"/>
      <c r="C3880" s="77"/>
      <c r="M3880" s="80"/>
      <c r="T3880" s="4"/>
      <c r="V3880" s="4"/>
      <c r="W3880" s="4"/>
      <c r="X3880" s="4"/>
      <c r="AB3880" s="4"/>
      <c r="AL3880" s="81"/>
      <c r="AM3880" s="81"/>
    </row>
    <row r="3881" spans="1:39">
      <c r="A3881" s="76"/>
      <c r="C3881" s="77"/>
      <c r="M3881" s="80"/>
      <c r="T3881" s="4"/>
      <c r="V3881" s="4"/>
      <c r="W3881" s="4"/>
      <c r="X3881" s="4"/>
      <c r="AB3881" s="4"/>
      <c r="AL3881" s="81"/>
      <c r="AM3881" s="81"/>
    </row>
    <row r="3882" spans="1:39">
      <c r="A3882" s="76"/>
      <c r="C3882" s="77"/>
      <c r="M3882" s="80"/>
      <c r="T3882" s="4"/>
      <c r="V3882" s="4"/>
      <c r="W3882" s="4"/>
      <c r="X3882" s="4"/>
      <c r="AB3882" s="4"/>
      <c r="AL3882" s="81"/>
      <c r="AM3882" s="81"/>
    </row>
    <row r="3883" spans="1:39">
      <c r="A3883" s="76"/>
      <c r="C3883" s="77"/>
      <c r="M3883" s="80"/>
      <c r="T3883" s="4"/>
      <c r="V3883" s="4"/>
      <c r="W3883" s="4"/>
      <c r="X3883" s="4"/>
      <c r="AB3883" s="4"/>
      <c r="AL3883" s="81"/>
      <c r="AM3883" s="81"/>
    </row>
    <row r="3884" spans="1:39">
      <c r="A3884" s="76"/>
      <c r="C3884" s="77"/>
      <c r="M3884" s="80"/>
      <c r="T3884" s="4"/>
      <c r="V3884" s="4"/>
      <c r="W3884" s="4"/>
      <c r="X3884" s="4"/>
      <c r="AB3884" s="4"/>
      <c r="AL3884" s="81"/>
      <c r="AM3884" s="81"/>
    </row>
    <row r="3885" spans="1:39">
      <c r="A3885" s="76"/>
      <c r="C3885" s="77"/>
      <c r="M3885" s="80"/>
      <c r="T3885" s="4"/>
      <c r="V3885" s="4"/>
      <c r="W3885" s="4"/>
      <c r="X3885" s="4"/>
      <c r="AB3885" s="4"/>
      <c r="AL3885" s="81"/>
      <c r="AM3885" s="81"/>
    </row>
    <row r="3886" spans="1:39">
      <c r="A3886" s="76"/>
      <c r="C3886" s="77"/>
      <c r="M3886" s="80"/>
      <c r="T3886" s="4"/>
      <c r="V3886" s="4"/>
      <c r="W3886" s="4"/>
      <c r="X3886" s="4"/>
      <c r="AB3886" s="4"/>
      <c r="AL3886" s="81"/>
      <c r="AM3886" s="81"/>
    </row>
    <row r="3887" spans="1:39">
      <c r="A3887" s="76"/>
      <c r="C3887" s="77"/>
      <c r="M3887" s="80"/>
      <c r="T3887" s="4"/>
      <c r="V3887" s="4"/>
      <c r="W3887" s="4"/>
      <c r="X3887" s="4"/>
      <c r="AB3887" s="4"/>
      <c r="AL3887" s="81"/>
      <c r="AM3887" s="81"/>
    </row>
    <row r="3888" spans="1:39">
      <c r="A3888" s="76"/>
      <c r="C3888" s="77"/>
      <c r="M3888" s="80"/>
      <c r="T3888" s="4"/>
      <c r="V3888" s="4"/>
      <c r="W3888" s="4"/>
      <c r="X3888" s="4"/>
      <c r="AB3888" s="4"/>
      <c r="AL3888" s="81"/>
      <c r="AM3888" s="81"/>
    </row>
    <row r="3889" spans="1:39">
      <c r="A3889" s="76"/>
      <c r="C3889" s="77"/>
      <c r="M3889" s="80"/>
      <c r="T3889" s="4"/>
      <c r="V3889" s="4"/>
      <c r="W3889" s="4"/>
      <c r="X3889" s="4"/>
      <c r="AB3889" s="4"/>
      <c r="AL3889" s="81"/>
      <c r="AM3889" s="81"/>
    </row>
    <row r="3890" spans="1:39">
      <c r="A3890" s="76"/>
      <c r="C3890" s="77"/>
      <c r="M3890" s="80"/>
      <c r="T3890" s="4"/>
      <c r="V3890" s="4"/>
      <c r="W3890" s="4"/>
      <c r="X3890" s="4"/>
      <c r="AB3890" s="4"/>
      <c r="AL3890" s="81"/>
      <c r="AM3890" s="81"/>
    </row>
    <row r="3891" spans="1:39">
      <c r="A3891" s="76"/>
      <c r="C3891" s="77"/>
      <c r="M3891" s="80"/>
      <c r="T3891" s="4"/>
      <c r="V3891" s="4"/>
      <c r="W3891" s="4"/>
      <c r="X3891" s="4"/>
      <c r="AB3891" s="4"/>
      <c r="AL3891" s="81"/>
      <c r="AM3891" s="81"/>
    </row>
    <row r="3892" spans="1:39">
      <c r="A3892" s="76"/>
      <c r="C3892" s="77"/>
      <c r="M3892" s="80"/>
      <c r="T3892" s="4"/>
      <c r="V3892" s="4"/>
      <c r="W3892" s="4"/>
      <c r="X3892" s="4"/>
      <c r="AB3892" s="4"/>
      <c r="AL3892" s="81"/>
      <c r="AM3892" s="81"/>
    </row>
    <row r="3893" spans="1:39">
      <c r="A3893" s="76"/>
      <c r="C3893" s="77"/>
      <c r="M3893" s="80"/>
      <c r="T3893" s="4"/>
      <c r="V3893" s="4"/>
      <c r="W3893" s="4"/>
      <c r="X3893" s="4"/>
      <c r="AB3893" s="4"/>
      <c r="AL3893" s="81"/>
      <c r="AM3893" s="81"/>
    </row>
    <row r="3894" spans="1:39">
      <c r="A3894" s="76"/>
      <c r="C3894" s="77"/>
      <c r="M3894" s="80"/>
      <c r="T3894" s="4"/>
      <c r="V3894" s="4"/>
      <c r="W3894" s="4"/>
      <c r="X3894" s="4"/>
      <c r="AB3894" s="4"/>
      <c r="AL3894" s="81"/>
      <c r="AM3894" s="81"/>
    </row>
    <row r="3895" spans="1:39">
      <c r="A3895" s="76"/>
      <c r="C3895" s="77"/>
      <c r="M3895" s="80"/>
      <c r="T3895" s="4"/>
      <c r="V3895" s="4"/>
      <c r="W3895" s="4"/>
      <c r="X3895" s="4"/>
      <c r="AB3895" s="4"/>
      <c r="AL3895" s="81"/>
      <c r="AM3895" s="81"/>
    </row>
    <row r="3896" spans="1:39">
      <c r="A3896" s="76"/>
      <c r="C3896" s="77"/>
      <c r="M3896" s="80"/>
      <c r="T3896" s="4"/>
      <c r="V3896" s="4"/>
      <c r="W3896" s="4"/>
      <c r="X3896" s="4"/>
      <c r="AB3896" s="4"/>
      <c r="AL3896" s="81"/>
      <c r="AM3896" s="81"/>
    </row>
    <row r="3897" spans="1:39">
      <c r="A3897" s="76"/>
      <c r="C3897" s="77"/>
      <c r="M3897" s="80"/>
      <c r="T3897" s="4"/>
      <c r="V3897" s="4"/>
      <c r="W3897" s="4"/>
      <c r="X3897" s="4"/>
      <c r="AB3897" s="4"/>
      <c r="AL3897" s="81"/>
      <c r="AM3897" s="81"/>
    </row>
    <row r="3898" spans="1:39">
      <c r="A3898" s="76"/>
      <c r="C3898" s="77"/>
      <c r="M3898" s="80"/>
      <c r="T3898" s="4"/>
      <c r="V3898" s="4"/>
      <c r="W3898" s="4"/>
      <c r="X3898" s="4"/>
      <c r="AB3898" s="4"/>
      <c r="AL3898" s="81"/>
      <c r="AM3898" s="81"/>
    </row>
    <row r="3899" spans="1:39">
      <c r="A3899" s="76"/>
      <c r="C3899" s="77"/>
      <c r="M3899" s="80"/>
      <c r="T3899" s="4"/>
      <c r="V3899" s="4"/>
      <c r="W3899" s="4"/>
      <c r="X3899" s="4"/>
      <c r="AB3899" s="4"/>
      <c r="AL3899" s="81"/>
      <c r="AM3899" s="81"/>
    </row>
    <row r="3900" spans="1:39">
      <c r="A3900" s="76"/>
      <c r="C3900" s="77"/>
      <c r="M3900" s="80"/>
      <c r="T3900" s="4"/>
      <c r="V3900" s="4"/>
      <c r="W3900" s="4"/>
      <c r="X3900" s="4"/>
      <c r="AB3900" s="4"/>
      <c r="AL3900" s="81"/>
      <c r="AM3900" s="81"/>
    </row>
    <row r="3901" spans="1:39">
      <c r="A3901" s="76"/>
      <c r="C3901" s="77"/>
      <c r="M3901" s="80"/>
      <c r="T3901" s="4"/>
      <c r="V3901" s="4"/>
      <c r="W3901" s="4"/>
      <c r="X3901" s="4"/>
      <c r="AB3901" s="4"/>
      <c r="AL3901" s="81"/>
      <c r="AM3901" s="81"/>
    </row>
    <row r="3902" spans="1:39">
      <c r="A3902" s="76"/>
      <c r="C3902" s="77"/>
      <c r="M3902" s="80"/>
      <c r="T3902" s="4"/>
      <c r="V3902" s="4"/>
      <c r="W3902" s="4"/>
      <c r="X3902" s="4"/>
      <c r="AB3902" s="4"/>
      <c r="AL3902" s="81"/>
      <c r="AM3902" s="81"/>
    </row>
    <row r="3903" spans="1:39">
      <c r="A3903" s="76"/>
      <c r="C3903" s="77"/>
      <c r="M3903" s="80"/>
      <c r="T3903" s="4"/>
      <c r="V3903" s="4"/>
      <c r="W3903" s="4"/>
      <c r="X3903" s="4"/>
      <c r="AB3903" s="4"/>
      <c r="AL3903" s="81"/>
      <c r="AM3903" s="81"/>
    </row>
    <row r="3904" spans="1:39">
      <c r="A3904" s="76"/>
      <c r="C3904" s="77"/>
      <c r="M3904" s="80"/>
      <c r="T3904" s="4"/>
      <c r="V3904" s="4"/>
      <c r="W3904" s="4"/>
      <c r="X3904" s="4"/>
      <c r="AB3904" s="4"/>
      <c r="AL3904" s="81"/>
      <c r="AM3904" s="81"/>
    </row>
    <row r="3905" spans="1:39">
      <c r="A3905" s="76"/>
      <c r="C3905" s="77"/>
      <c r="M3905" s="80"/>
      <c r="T3905" s="4"/>
      <c r="V3905" s="4"/>
      <c r="W3905" s="4"/>
      <c r="X3905" s="4"/>
      <c r="AB3905" s="4"/>
      <c r="AL3905" s="81"/>
      <c r="AM3905" s="81"/>
    </row>
    <row r="3906" spans="1:39">
      <c r="A3906" s="76"/>
      <c r="C3906" s="77"/>
      <c r="M3906" s="80"/>
      <c r="T3906" s="4"/>
      <c r="V3906" s="4"/>
      <c r="W3906" s="4"/>
      <c r="X3906" s="4"/>
      <c r="AB3906" s="4"/>
      <c r="AL3906" s="81"/>
      <c r="AM3906" s="81"/>
    </row>
    <row r="3907" spans="1:39">
      <c r="A3907" s="76"/>
      <c r="C3907" s="77"/>
      <c r="M3907" s="80"/>
      <c r="T3907" s="4"/>
      <c r="V3907" s="4"/>
      <c r="W3907" s="4"/>
      <c r="X3907" s="4"/>
      <c r="AB3907" s="4"/>
      <c r="AL3907" s="81"/>
      <c r="AM3907" s="81"/>
    </row>
    <row r="3908" spans="1:39">
      <c r="A3908" s="76"/>
      <c r="C3908" s="77"/>
      <c r="M3908" s="80"/>
      <c r="T3908" s="4"/>
      <c r="V3908" s="4"/>
      <c r="W3908" s="4"/>
      <c r="X3908" s="4"/>
      <c r="AB3908" s="4"/>
      <c r="AL3908" s="81"/>
      <c r="AM3908" s="81"/>
    </row>
    <row r="3909" spans="1:39">
      <c r="A3909" s="76"/>
      <c r="C3909" s="77"/>
      <c r="M3909" s="80"/>
      <c r="T3909" s="4"/>
      <c r="V3909" s="4"/>
      <c r="W3909" s="4"/>
      <c r="X3909" s="4"/>
      <c r="AB3909" s="4"/>
      <c r="AL3909" s="81"/>
      <c r="AM3909" s="81"/>
    </row>
    <row r="3910" spans="1:39">
      <c r="A3910" s="76"/>
      <c r="C3910" s="77"/>
      <c r="M3910" s="80"/>
      <c r="T3910" s="4"/>
      <c r="V3910" s="4"/>
      <c r="W3910" s="4"/>
      <c r="X3910" s="4"/>
      <c r="AB3910" s="4"/>
      <c r="AL3910" s="81"/>
      <c r="AM3910" s="81"/>
    </row>
    <row r="3911" spans="1:39">
      <c r="A3911" s="76"/>
      <c r="C3911" s="77"/>
      <c r="M3911" s="80"/>
      <c r="T3911" s="4"/>
      <c r="V3911" s="4"/>
      <c r="W3911" s="4"/>
      <c r="X3911" s="4"/>
      <c r="AB3911" s="4"/>
      <c r="AL3911" s="81"/>
      <c r="AM3911" s="81"/>
    </row>
    <row r="3912" spans="1:39">
      <c r="A3912" s="76"/>
      <c r="C3912" s="77"/>
      <c r="M3912" s="80"/>
      <c r="T3912" s="4"/>
      <c r="V3912" s="4"/>
      <c r="W3912" s="4"/>
      <c r="X3912" s="4"/>
      <c r="AB3912" s="4"/>
      <c r="AL3912" s="81"/>
      <c r="AM3912" s="81"/>
    </row>
    <row r="3913" spans="1:39">
      <c r="A3913" s="76"/>
      <c r="C3913" s="77"/>
      <c r="M3913" s="80"/>
      <c r="T3913" s="4"/>
      <c r="V3913" s="4"/>
      <c r="W3913" s="4"/>
      <c r="X3913" s="4"/>
      <c r="AB3913" s="4"/>
      <c r="AL3913" s="81"/>
      <c r="AM3913" s="81"/>
    </row>
    <row r="3914" spans="1:39">
      <c r="A3914" s="76"/>
      <c r="C3914" s="77"/>
      <c r="M3914" s="80"/>
      <c r="T3914" s="4"/>
      <c r="V3914" s="4"/>
      <c r="W3914" s="4"/>
      <c r="X3914" s="4"/>
      <c r="AB3914" s="4"/>
      <c r="AL3914" s="81"/>
      <c r="AM3914" s="81"/>
    </row>
    <row r="3915" spans="1:39">
      <c r="A3915" s="76"/>
      <c r="C3915" s="77"/>
      <c r="M3915" s="80"/>
      <c r="T3915" s="4"/>
      <c r="V3915" s="4"/>
      <c r="W3915" s="4"/>
      <c r="X3915" s="4"/>
      <c r="AB3915" s="4"/>
      <c r="AL3915" s="81"/>
      <c r="AM3915" s="81"/>
    </row>
    <row r="3916" spans="1:39">
      <c r="A3916" s="76"/>
      <c r="C3916" s="77"/>
      <c r="M3916" s="80"/>
      <c r="T3916" s="4"/>
      <c r="V3916" s="4"/>
      <c r="W3916" s="4"/>
      <c r="X3916" s="4"/>
      <c r="AB3916" s="4"/>
      <c r="AL3916" s="81"/>
      <c r="AM3916" s="81"/>
    </row>
    <row r="3917" spans="1:39">
      <c r="A3917" s="76"/>
      <c r="C3917" s="77"/>
      <c r="M3917" s="80"/>
      <c r="T3917" s="4"/>
      <c r="V3917" s="4"/>
      <c r="W3917" s="4"/>
      <c r="X3917" s="4"/>
      <c r="AB3917" s="4"/>
      <c r="AL3917" s="81"/>
      <c r="AM3917" s="81"/>
    </row>
    <row r="3918" spans="1:39">
      <c r="A3918" s="76"/>
      <c r="C3918" s="77"/>
      <c r="M3918" s="80"/>
      <c r="T3918" s="4"/>
      <c r="V3918" s="4"/>
      <c r="W3918" s="4"/>
      <c r="X3918" s="4"/>
      <c r="AB3918" s="4"/>
      <c r="AL3918" s="81"/>
      <c r="AM3918" s="81"/>
    </row>
    <row r="3919" spans="1:39">
      <c r="A3919" s="76"/>
      <c r="C3919" s="77"/>
      <c r="M3919" s="80"/>
      <c r="T3919" s="4"/>
      <c r="V3919" s="4"/>
      <c r="W3919" s="4"/>
      <c r="X3919" s="4"/>
      <c r="AB3919" s="4"/>
      <c r="AL3919" s="81"/>
      <c r="AM3919" s="81"/>
    </row>
    <row r="3920" spans="1:39">
      <c r="A3920" s="76"/>
      <c r="C3920" s="77"/>
      <c r="M3920" s="80"/>
      <c r="T3920" s="4"/>
      <c r="V3920" s="4"/>
      <c r="W3920" s="4"/>
      <c r="X3920" s="4"/>
      <c r="AB3920" s="4"/>
      <c r="AL3920" s="81"/>
      <c r="AM3920" s="81"/>
    </row>
    <row r="3921" spans="1:39">
      <c r="A3921" s="76"/>
      <c r="C3921" s="77"/>
      <c r="M3921" s="80"/>
      <c r="T3921" s="4"/>
      <c r="V3921" s="4"/>
      <c r="W3921" s="4"/>
      <c r="X3921" s="4"/>
      <c r="AB3921" s="4"/>
      <c r="AL3921" s="81"/>
      <c r="AM3921" s="81"/>
    </row>
    <row r="3922" spans="1:39">
      <c r="A3922" s="76"/>
      <c r="C3922" s="77"/>
      <c r="M3922" s="80"/>
      <c r="T3922" s="4"/>
      <c r="V3922" s="4"/>
      <c r="W3922" s="4"/>
      <c r="X3922" s="4"/>
      <c r="AB3922" s="4"/>
      <c r="AL3922" s="81"/>
      <c r="AM3922" s="81"/>
    </row>
    <row r="3923" spans="1:39">
      <c r="A3923" s="76"/>
      <c r="C3923" s="77"/>
      <c r="M3923" s="80"/>
      <c r="T3923" s="4"/>
      <c r="V3923" s="4"/>
      <c r="W3923" s="4"/>
      <c r="X3923" s="4"/>
      <c r="AB3923" s="4"/>
      <c r="AL3923" s="81"/>
      <c r="AM3923" s="81"/>
    </row>
    <row r="3924" spans="1:39">
      <c r="A3924" s="76"/>
      <c r="C3924" s="77"/>
      <c r="M3924" s="80"/>
      <c r="T3924" s="4"/>
      <c r="V3924" s="4"/>
      <c r="W3924" s="4"/>
      <c r="X3924" s="4"/>
      <c r="AB3924" s="4"/>
      <c r="AL3924" s="81"/>
      <c r="AM3924" s="81"/>
    </row>
    <row r="3925" spans="1:39">
      <c r="A3925" s="76"/>
      <c r="C3925" s="77"/>
      <c r="M3925" s="80"/>
      <c r="T3925" s="4"/>
      <c r="V3925" s="4"/>
      <c r="W3925" s="4"/>
      <c r="X3925" s="4"/>
      <c r="AB3925" s="4"/>
      <c r="AL3925" s="81"/>
      <c r="AM3925" s="81"/>
    </row>
    <row r="3926" spans="1:39">
      <c r="A3926" s="76"/>
      <c r="C3926" s="77"/>
      <c r="M3926" s="80"/>
      <c r="T3926" s="4"/>
      <c r="V3926" s="4"/>
      <c r="W3926" s="4"/>
      <c r="X3926" s="4"/>
      <c r="AB3926" s="4"/>
      <c r="AL3926" s="81"/>
      <c r="AM3926" s="81"/>
    </row>
    <row r="3927" spans="1:39">
      <c r="A3927" s="76"/>
      <c r="C3927" s="77"/>
      <c r="M3927" s="80"/>
      <c r="T3927" s="4"/>
      <c r="V3927" s="4"/>
      <c r="W3927" s="4"/>
      <c r="X3927" s="4"/>
      <c r="AB3927" s="4"/>
      <c r="AL3927" s="81"/>
      <c r="AM3927" s="81"/>
    </row>
    <row r="3928" spans="1:39">
      <c r="A3928" s="76"/>
      <c r="C3928" s="77"/>
      <c r="M3928" s="80"/>
      <c r="T3928" s="4"/>
      <c r="V3928" s="4"/>
      <c r="W3928" s="4"/>
      <c r="X3928" s="4"/>
      <c r="AB3928" s="4"/>
      <c r="AL3928" s="81"/>
      <c r="AM3928" s="81"/>
    </row>
    <row r="3929" spans="1:39">
      <c r="A3929" s="76"/>
      <c r="C3929" s="77"/>
      <c r="M3929" s="80"/>
      <c r="T3929" s="4"/>
      <c r="V3929" s="4"/>
      <c r="W3929" s="4"/>
      <c r="X3929" s="4"/>
      <c r="AB3929" s="4"/>
      <c r="AL3929" s="81"/>
      <c r="AM3929" s="81"/>
    </row>
    <row r="3930" spans="1:39">
      <c r="A3930" s="76"/>
      <c r="C3930" s="77"/>
      <c r="M3930" s="80"/>
      <c r="T3930" s="4"/>
      <c r="V3930" s="4"/>
      <c r="W3930" s="4"/>
      <c r="X3930" s="4"/>
      <c r="AB3930" s="4"/>
      <c r="AL3930" s="81"/>
      <c r="AM3930" s="81"/>
    </row>
    <row r="3931" spans="1:39">
      <c r="A3931" s="76"/>
      <c r="C3931" s="77"/>
      <c r="M3931" s="80"/>
      <c r="T3931" s="4"/>
      <c r="V3931" s="4"/>
      <c r="W3931" s="4"/>
      <c r="X3931" s="4"/>
      <c r="AB3931" s="4"/>
      <c r="AL3931" s="81"/>
      <c r="AM3931" s="81"/>
    </row>
    <row r="3932" spans="1:39">
      <c r="A3932" s="76"/>
      <c r="C3932" s="77"/>
      <c r="M3932" s="80"/>
      <c r="T3932" s="4"/>
      <c r="V3932" s="4"/>
      <c r="W3932" s="4"/>
      <c r="X3932" s="4"/>
      <c r="AB3932" s="4"/>
      <c r="AL3932" s="81"/>
      <c r="AM3932" s="81"/>
    </row>
    <row r="3933" spans="1:39">
      <c r="A3933" s="76"/>
      <c r="C3933" s="77"/>
      <c r="M3933" s="80"/>
      <c r="T3933" s="4"/>
      <c r="V3933" s="4"/>
      <c r="W3933" s="4"/>
      <c r="X3933" s="4"/>
      <c r="AB3933" s="4"/>
      <c r="AL3933" s="81"/>
      <c r="AM3933" s="81"/>
    </row>
    <row r="3934" spans="1:39">
      <c r="A3934" s="76"/>
      <c r="C3934" s="77"/>
      <c r="M3934" s="80"/>
      <c r="T3934" s="4"/>
      <c r="V3934" s="4"/>
      <c r="W3934" s="4"/>
      <c r="X3934" s="4"/>
      <c r="AB3934" s="4"/>
      <c r="AL3934" s="81"/>
      <c r="AM3934" s="81"/>
    </row>
    <row r="3935" spans="1:39">
      <c r="A3935" s="76"/>
      <c r="C3935" s="77"/>
      <c r="M3935" s="80"/>
      <c r="T3935" s="4"/>
      <c r="V3935" s="4"/>
      <c r="W3935" s="4"/>
      <c r="X3935" s="4"/>
      <c r="AB3935" s="4"/>
      <c r="AL3935" s="81"/>
      <c r="AM3935" s="81"/>
    </row>
    <row r="3936" spans="1:39">
      <c r="A3936" s="76"/>
      <c r="C3936" s="77"/>
      <c r="M3936" s="80"/>
      <c r="T3936" s="4"/>
      <c r="V3936" s="4"/>
      <c r="W3936" s="4"/>
      <c r="X3936" s="4"/>
      <c r="AB3936" s="4"/>
      <c r="AL3936" s="81"/>
      <c r="AM3936" s="81"/>
    </row>
    <row r="3937" spans="1:39">
      <c r="A3937" s="76"/>
      <c r="C3937" s="77"/>
      <c r="M3937" s="80"/>
      <c r="T3937" s="4"/>
      <c r="V3937" s="4"/>
      <c r="W3937" s="4"/>
      <c r="X3937" s="4"/>
      <c r="AB3937" s="4"/>
      <c r="AL3937" s="81"/>
      <c r="AM3937" s="81"/>
    </row>
    <row r="3938" spans="1:39">
      <c r="A3938" s="76"/>
      <c r="C3938" s="77"/>
      <c r="M3938" s="80"/>
      <c r="T3938" s="4"/>
      <c r="V3938" s="4"/>
      <c r="W3938" s="4"/>
      <c r="X3938" s="4"/>
      <c r="AB3938" s="4"/>
      <c r="AL3938" s="81"/>
      <c r="AM3938" s="81"/>
    </row>
    <row r="3939" spans="1:39">
      <c r="A3939" s="76"/>
      <c r="C3939" s="77"/>
      <c r="M3939" s="80"/>
      <c r="T3939" s="4"/>
      <c r="V3939" s="4"/>
      <c r="W3939" s="4"/>
      <c r="X3939" s="4"/>
      <c r="AB3939" s="4"/>
      <c r="AL3939" s="81"/>
      <c r="AM3939" s="81"/>
    </row>
    <row r="3940" spans="1:39">
      <c r="A3940" s="76"/>
      <c r="C3940" s="77"/>
      <c r="M3940" s="80"/>
      <c r="T3940" s="4"/>
      <c r="V3940" s="4"/>
      <c r="W3940" s="4"/>
      <c r="X3940" s="4"/>
      <c r="AB3940" s="4"/>
      <c r="AL3940" s="81"/>
      <c r="AM3940" s="81"/>
    </row>
    <row r="3941" spans="1:39">
      <c r="A3941" s="76"/>
      <c r="C3941" s="77"/>
      <c r="M3941" s="80"/>
      <c r="T3941" s="4"/>
      <c r="V3941" s="4"/>
      <c r="W3941" s="4"/>
      <c r="X3941" s="4"/>
      <c r="AB3941" s="4"/>
      <c r="AL3941" s="81"/>
      <c r="AM3941" s="81"/>
    </row>
    <row r="3942" spans="1:39">
      <c r="A3942" s="76"/>
      <c r="C3942" s="77"/>
      <c r="M3942" s="80"/>
      <c r="T3942" s="4"/>
      <c r="V3942" s="4"/>
      <c r="W3942" s="4"/>
      <c r="X3942" s="4"/>
      <c r="AB3942" s="4"/>
      <c r="AL3942" s="81"/>
      <c r="AM3942" s="81"/>
    </row>
    <row r="3943" spans="1:39">
      <c r="A3943" s="76"/>
      <c r="C3943" s="77"/>
      <c r="M3943" s="80"/>
      <c r="T3943" s="4"/>
      <c r="V3943" s="4"/>
      <c r="W3943" s="4"/>
      <c r="X3943" s="4"/>
      <c r="AB3943" s="4"/>
      <c r="AL3943" s="81"/>
      <c r="AM3943" s="81"/>
    </row>
    <row r="3944" spans="1:39">
      <c r="A3944" s="76"/>
      <c r="C3944" s="77"/>
      <c r="M3944" s="80"/>
      <c r="T3944" s="4"/>
      <c r="V3944" s="4"/>
      <c r="W3944" s="4"/>
      <c r="X3944" s="4"/>
      <c r="AB3944" s="4"/>
      <c r="AL3944" s="81"/>
      <c r="AM3944" s="81"/>
    </row>
    <row r="3945" spans="1:39">
      <c r="A3945" s="76"/>
      <c r="C3945" s="77"/>
      <c r="M3945" s="80"/>
      <c r="T3945" s="4"/>
      <c r="V3945" s="4"/>
      <c r="W3945" s="4"/>
      <c r="X3945" s="4"/>
      <c r="AB3945" s="4"/>
      <c r="AL3945" s="81"/>
      <c r="AM3945" s="81"/>
    </row>
    <row r="3946" spans="1:39">
      <c r="A3946" s="76"/>
      <c r="C3946" s="77"/>
      <c r="M3946" s="80"/>
      <c r="T3946" s="4"/>
      <c r="V3946" s="4"/>
      <c r="W3946" s="4"/>
      <c r="X3946" s="4"/>
      <c r="AB3946" s="4"/>
      <c r="AL3946" s="81"/>
      <c r="AM3946" s="81"/>
    </row>
    <row r="3947" spans="1:39">
      <c r="A3947" s="76"/>
      <c r="C3947" s="77"/>
      <c r="M3947" s="80"/>
      <c r="T3947" s="4"/>
      <c r="V3947" s="4"/>
      <c r="W3947" s="4"/>
      <c r="X3947" s="4"/>
      <c r="AB3947" s="4"/>
      <c r="AL3947" s="81"/>
      <c r="AM3947" s="81"/>
    </row>
    <row r="3948" spans="1:39">
      <c r="A3948" s="76"/>
      <c r="C3948" s="77"/>
      <c r="M3948" s="80"/>
      <c r="T3948" s="4"/>
      <c r="V3948" s="4"/>
      <c r="W3948" s="4"/>
      <c r="X3948" s="4"/>
      <c r="AB3948" s="4"/>
      <c r="AL3948" s="81"/>
      <c r="AM3948" s="81"/>
    </row>
    <row r="3949" spans="1:39">
      <c r="A3949" s="76"/>
      <c r="C3949" s="77"/>
      <c r="M3949" s="80"/>
      <c r="T3949" s="4"/>
      <c r="V3949" s="4"/>
      <c r="W3949" s="4"/>
      <c r="X3949" s="4"/>
      <c r="AB3949" s="4"/>
      <c r="AL3949" s="81"/>
      <c r="AM3949" s="81"/>
    </row>
    <row r="3950" spans="1:39">
      <c r="A3950" s="76"/>
      <c r="C3950" s="77"/>
      <c r="M3950" s="80"/>
      <c r="T3950" s="4"/>
      <c r="V3950" s="4"/>
      <c r="W3950" s="4"/>
      <c r="X3950" s="4"/>
      <c r="AB3950" s="4"/>
      <c r="AL3950" s="81"/>
      <c r="AM3950" s="81"/>
    </row>
    <row r="3951" spans="1:39">
      <c r="A3951" s="76"/>
      <c r="C3951" s="77"/>
      <c r="M3951" s="80"/>
      <c r="T3951" s="4"/>
      <c r="V3951" s="4"/>
      <c r="W3951" s="4"/>
      <c r="X3951" s="4"/>
      <c r="AB3951" s="4"/>
      <c r="AL3951" s="81"/>
      <c r="AM3951" s="81"/>
    </row>
    <row r="3952" spans="1:39">
      <c r="A3952" s="76"/>
      <c r="C3952" s="77"/>
      <c r="M3952" s="80"/>
      <c r="T3952" s="4"/>
      <c r="V3952" s="4"/>
      <c r="W3952" s="4"/>
      <c r="X3952" s="4"/>
      <c r="AB3952" s="4"/>
      <c r="AL3952" s="81"/>
      <c r="AM3952" s="81"/>
    </row>
    <row r="3953" spans="1:39">
      <c r="A3953" s="76"/>
      <c r="C3953" s="77"/>
      <c r="M3953" s="80"/>
      <c r="T3953" s="4"/>
      <c r="V3953" s="4"/>
      <c r="W3953" s="4"/>
      <c r="X3953" s="4"/>
      <c r="AB3953" s="4"/>
      <c r="AL3953" s="81"/>
      <c r="AM3953" s="81"/>
    </row>
    <row r="3954" spans="1:39">
      <c r="A3954" s="76"/>
      <c r="C3954" s="77"/>
      <c r="M3954" s="80"/>
      <c r="T3954" s="4"/>
      <c r="V3954" s="4"/>
      <c r="W3954" s="4"/>
      <c r="X3954" s="4"/>
      <c r="AB3954" s="4"/>
      <c r="AL3954" s="81"/>
      <c r="AM3954" s="81"/>
    </row>
    <row r="3955" spans="1:39">
      <c r="A3955" s="76"/>
      <c r="C3955" s="77"/>
      <c r="M3955" s="80"/>
      <c r="T3955" s="4"/>
      <c r="V3955" s="4"/>
      <c r="W3955" s="4"/>
      <c r="X3955" s="4"/>
      <c r="AB3955" s="4"/>
      <c r="AL3955" s="81"/>
      <c r="AM3955" s="81"/>
    </row>
    <row r="3956" spans="1:39">
      <c r="A3956" s="76"/>
      <c r="C3956" s="77"/>
      <c r="M3956" s="80"/>
      <c r="T3956" s="4"/>
      <c r="V3956" s="4"/>
      <c r="W3956" s="4"/>
      <c r="X3956" s="4"/>
      <c r="AB3956" s="4"/>
      <c r="AL3956" s="81"/>
      <c r="AM3956" s="81"/>
    </row>
    <row r="3957" spans="1:39">
      <c r="A3957" s="76"/>
      <c r="C3957" s="77"/>
      <c r="M3957" s="80"/>
      <c r="T3957" s="4"/>
      <c r="V3957" s="4"/>
      <c r="W3957" s="4"/>
      <c r="X3957" s="4"/>
      <c r="AB3957" s="4"/>
      <c r="AL3957" s="81"/>
      <c r="AM3957" s="81"/>
    </row>
    <row r="3958" spans="1:39">
      <c r="A3958" s="76"/>
      <c r="C3958" s="77"/>
      <c r="M3958" s="80"/>
      <c r="T3958" s="4"/>
      <c r="V3958" s="4"/>
      <c r="W3958" s="4"/>
      <c r="X3958" s="4"/>
      <c r="AB3958" s="4"/>
      <c r="AL3958" s="81"/>
      <c r="AM3958" s="81"/>
    </row>
    <row r="3959" spans="1:39">
      <c r="A3959" s="76"/>
      <c r="C3959" s="77"/>
      <c r="M3959" s="80"/>
      <c r="T3959" s="4"/>
      <c r="V3959" s="4"/>
      <c r="W3959" s="4"/>
      <c r="X3959" s="4"/>
      <c r="AB3959" s="4"/>
      <c r="AL3959" s="81"/>
      <c r="AM3959" s="81"/>
    </row>
    <row r="3960" spans="1:39">
      <c r="A3960" s="76"/>
      <c r="C3960" s="77"/>
      <c r="M3960" s="80"/>
      <c r="T3960" s="4"/>
      <c r="V3960" s="4"/>
      <c r="W3960" s="4"/>
      <c r="X3960" s="4"/>
      <c r="AB3960" s="4"/>
      <c r="AL3960" s="81"/>
      <c r="AM3960" s="81"/>
    </row>
    <row r="3961" spans="1:39">
      <c r="A3961" s="76"/>
      <c r="C3961" s="77"/>
      <c r="M3961" s="80"/>
      <c r="T3961" s="4"/>
      <c r="V3961" s="4"/>
      <c r="W3961" s="4"/>
      <c r="X3961" s="4"/>
      <c r="AB3961" s="4"/>
      <c r="AL3961" s="81"/>
      <c r="AM3961" s="81"/>
    </row>
    <row r="3962" spans="1:39">
      <c r="A3962" s="76"/>
      <c r="C3962" s="77"/>
      <c r="M3962" s="80"/>
      <c r="T3962" s="4"/>
      <c r="V3962" s="4"/>
      <c r="W3962" s="4"/>
      <c r="X3962" s="4"/>
      <c r="AB3962" s="4"/>
      <c r="AL3962" s="81"/>
      <c r="AM3962" s="81"/>
    </row>
    <row r="3963" spans="1:39">
      <c r="A3963" s="76"/>
      <c r="C3963" s="77"/>
      <c r="M3963" s="80"/>
      <c r="T3963" s="4"/>
      <c r="V3963" s="4"/>
      <c r="W3963" s="4"/>
      <c r="X3963" s="4"/>
      <c r="AB3963" s="4"/>
      <c r="AL3963" s="81"/>
      <c r="AM3963" s="81"/>
    </row>
    <row r="3964" spans="1:39">
      <c r="A3964" s="76"/>
      <c r="C3964" s="77"/>
      <c r="M3964" s="80"/>
      <c r="T3964" s="4"/>
      <c r="V3964" s="4"/>
      <c r="W3964" s="4"/>
      <c r="X3964" s="4"/>
      <c r="AB3964" s="4"/>
      <c r="AL3964" s="81"/>
      <c r="AM3964" s="81"/>
    </row>
    <row r="3965" spans="1:39">
      <c r="A3965" s="76"/>
      <c r="C3965" s="77"/>
      <c r="M3965" s="80"/>
      <c r="T3965" s="4"/>
      <c r="V3965" s="4"/>
      <c r="W3965" s="4"/>
      <c r="X3965" s="4"/>
      <c r="AB3965" s="4"/>
      <c r="AL3965" s="81"/>
      <c r="AM3965" s="81"/>
    </row>
    <row r="3966" spans="1:39">
      <c r="A3966" s="76"/>
      <c r="C3966" s="77"/>
      <c r="M3966" s="80"/>
      <c r="T3966" s="4"/>
      <c r="V3966" s="4"/>
      <c r="W3966" s="4"/>
      <c r="X3966" s="4"/>
      <c r="AB3966" s="4"/>
      <c r="AL3966" s="81"/>
      <c r="AM3966" s="81"/>
    </row>
    <row r="3967" spans="1:39">
      <c r="A3967" s="76"/>
      <c r="C3967" s="77"/>
      <c r="M3967" s="80"/>
      <c r="T3967" s="4"/>
      <c r="V3967" s="4"/>
      <c r="W3967" s="4"/>
      <c r="X3967" s="4"/>
      <c r="AB3967" s="4"/>
      <c r="AL3967" s="81"/>
      <c r="AM3967" s="81"/>
    </row>
    <row r="3968" spans="1:39">
      <c r="A3968" s="76"/>
      <c r="C3968" s="77"/>
      <c r="M3968" s="80"/>
      <c r="T3968" s="4"/>
      <c r="V3968" s="4"/>
      <c r="W3968" s="4"/>
      <c r="X3968" s="4"/>
      <c r="AB3968" s="4"/>
      <c r="AL3968" s="81"/>
      <c r="AM3968" s="81"/>
    </row>
    <row r="3969" spans="1:39">
      <c r="A3969" s="76"/>
      <c r="C3969" s="77"/>
      <c r="M3969" s="80"/>
      <c r="T3969" s="4"/>
      <c r="V3969" s="4"/>
      <c r="W3969" s="4"/>
      <c r="X3969" s="4"/>
      <c r="AB3969" s="4"/>
      <c r="AL3969" s="81"/>
      <c r="AM3969" s="81"/>
    </row>
    <row r="3970" spans="1:39">
      <c r="A3970" s="76"/>
      <c r="C3970" s="77"/>
      <c r="M3970" s="80"/>
      <c r="T3970" s="4"/>
      <c r="V3970" s="4"/>
      <c r="W3970" s="4"/>
      <c r="X3970" s="4"/>
      <c r="AB3970" s="4"/>
      <c r="AL3970" s="81"/>
      <c r="AM3970" s="81"/>
    </row>
    <row r="3971" spans="1:39">
      <c r="A3971" s="76"/>
      <c r="C3971" s="77"/>
      <c r="M3971" s="80"/>
      <c r="T3971" s="4"/>
      <c r="V3971" s="4"/>
      <c r="W3971" s="4"/>
      <c r="X3971" s="4"/>
      <c r="AB3971" s="4"/>
      <c r="AL3971" s="81"/>
      <c r="AM3971" s="81"/>
    </row>
    <row r="3972" spans="1:39">
      <c r="A3972" s="76"/>
      <c r="C3972" s="77"/>
      <c r="M3972" s="80"/>
      <c r="T3972" s="4"/>
      <c r="V3972" s="4"/>
      <c r="W3972" s="4"/>
      <c r="X3972" s="4"/>
      <c r="AB3972" s="4"/>
      <c r="AL3972" s="81"/>
      <c r="AM3972" s="81"/>
    </row>
    <row r="3973" spans="1:39">
      <c r="A3973" s="76"/>
      <c r="C3973" s="77"/>
      <c r="M3973" s="80"/>
      <c r="T3973" s="4"/>
      <c r="V3973" s="4"/>
      <c r="W3973" s="4"/>
      <c r="X3973" s="4"/>
      <c r="AB3973" s="4"/>
      <c r="AL3973" s="81"/>
      <c r="AM3973" s="81"/>
    </row>
    <row r="3974" spans="1:39">
      <c r="A3974" s="76"/>
      <c r="C3974" s="77"/>
      <c r="M3974" s="80"/>
      <c r="T3974" s="4"/>
      <c r="V3974" s="4"/>
      <c r="W3974" s="4"/>
      <c r="X3974" s="4"/>
      <c r="AB3974" s="4"/>
      <c r="AL3974" s="81"/>
      <c r="AM3974" s="81"/>
    </row>
    <row r="3975" spans="1:39">
      <c r="A3975" s="76"/>
      <c r="C3975" s="77"/>
      <c r="M3975" s="80"/>
      <c r="T3975" s="4"/>
      <c r="V3975" s="4"/>
      <c r="W3975" s="4"/>
      <c r="X3975" s="4"/>
      <c r="AB3975" s="4"/>
      <c r="AL3975" s="81"/>
      <c r="AM3975" s="81"/>
    </row>
    <row r="3976" spans="1:39">
      <c r="A3976" s="76"/>
      <c r="C3976" s="77"/>
      <c r="M3976" s="80"/>
      <c r="T3976" s="4"/>
      <c r="V3976" s="4"/>
      <c r="W3976" s="4"/>
      <c r="X3976" s="4"/>
      <c r="AB3976" s="4"/>
      <c r="AL3976" s="81"/>
      <c r="AM3976" s="81"/>
    </row>
    <row r="3977" spans="1:39">
      <c r="A3977" s="76"/>
      <c r="C3977" s="77"/>
      <c r="M3977" s="80"/>
      <c r="T3977" s="4"/>
      <c r="V3977" s="4"/>
      <c r="W3977" s="4"/>
      <c r="X3977" s="4"/>
      <c r="AB3977" s="4"/>
      <c r="AL3977" s="81"/>
      <c r="AM3977" s="81"/>
    </row>
    <row r="3978" spans="1:39">
      <c r="A3978" s="76"/>
      <c r="C3978" s="77"/>
      <c r="M3978" s="80"/>
      <c r="T3978" s="4"/>
      <c r="V3978" s="4"/>
      <c r="W3978" s="4"/>
      <c r="X3978" s="4"/>
      <c r="AB3978" s="4"/>
      <c r="AL3978" s="81"/>
      <c r="AM3978" s="81"/>
    </row>
    <row r="3979" spans="1:39">
      <c r="A3979" s="76"/>
      <c r="C3979" s="77"/>
      <c r="M3979" s="80"/>
      <c r="T3979" s="4"/>
      <c r="V3979" s="4"/>
      <c r="W3979" s="4"/>
      <c r="X3979" s="4"/>
      <c r="AB3979" s="4"/>
      <c r="AL3979" s="81"/>
      <c r="AM3979" s="81"/>
    </row>
    <row r="3980" spans="1:39">
      <c r="A3980" s="76"/>
      <c r="C3980" s="77"/>
      <c r="M3980" s="80"/>
      <c r="T3980" s="4"/>
      <c r="V3980" s="4"/>
      <c r="W3980" s="4"/>
      <c r="X3980" s="4"/>
      <c r="AB3980" s="4"/>
      <c r="AL3980" s="81"/>
      <c r="AM3980" s="81"/>
    </row>
    <row r="3981" spans="1:39">
      <c r="A3981" s="76"/>
      <c r="C3981" s="77"/>
      <c r="M3981" s="80"/>
      <c r="T3981" s="4"/>
      <c r="V3981" s="4"/>
      <c r="W3981" s="4"/>
      <c r="X3981" s="4"/>
      <c r="AB3981" s="4"/>
      <c r="AL3981" s="81"/>
      <c r="AM3981" s="81"/>
    </row>
    <row r="3982" spans="1:39">
      <c r="A3982" s="76"/>
      <c r="C3982" s="77"/>
      <c r="M3982" s="80"/>
      <c r="T3982" s="4"/>
      <c r="V3982" s="4"/>
      <c r="W3982" s="4"/>
      <c r="X3982" s="4"/>
      <c r="AB3982" s="4"/>
      <c r="AL3982" s="81"/>
      <c r="AM3982" s="81"/>
    </row>
    <row r="3983" spans="1:39">
      <c r="A3983" s="76"/>
      <c r="C3983" s="77"/>
      <c r="M3983" s="80"/>
      <c r="T3983" s="4"/>
      <c r="V3983" s="4"/>
      <c r="W3983" s="4"/>
      <c r="X3983" s="4"/>
      <c r="AB3983" s="4"/>
      <c r="AL3983" s="81"/>
      <c r="AM3983" s="81"/>
    </row>
    <row r="3984" spans="1:39">
      <c r="A3984" s="76"/>
      <c r="C3984" s="77"/>
      <c r="M3984" s="80"/>
      <c r="T3984" s="4"/>
      <c r="V3984" s="4"/>
      <c r="W3984" s="4"/>
      <c r="X3984" s="4"/>
      <c r="AB3984" s="4"/>
      <c r="AL3984" s="81"/>
      <c r="AM3984" s="81"/>
    </row>
    <row r="3985" spans="1:39">
      <c r="A3985" s="76"/>
      <c r="C3985" s="77"/>
      <c r="M3985" s="80"/>
      <c r="T3985" s="4"/>
      <c r="V3985" s="4"/>
      <c r="W3985" s="4"/>
      <c r="X3985" s="4"/>
      <c r="AB3985" s="4"/>
      <c r="AL3985" s="81"/>
      <c r="AM3985" s="81"/>
    </row>
    <row r="3986" spans="1:39">
      <c r="A3986" s="76"/>
      <c r="C3986" s="77"/>
      <c r="M3986" s="80"/>
      <c r="T3986" s="4"/>
      <c r="V3986" s="4"/>
      <c r="W3986" s="4"/>
      <c r="X3986" s="4"/>
      <c r="AB3986" s="4"/>
      <c r="AL3986" s="81"/>
      <c r="AM3986" s="81"/>
    </row>
    <row r="3987" spans="1:39">
      <c r="A3987" s="76"/>
      <c r="C3987" s="77"/>
      <c r="M3987" s="80"/>
      <c r="T3987" s="4"/>
      <c r="V3987" s="4"/>
      <c r="W3987" s="4"/>
      <c r="X3987" s="4"/>
      <c r="AB3987" s="4"/>
      <c r="AL3987" s="81"/>
      <c r="AM3987" s="81"/>
    </row>
    <row r="3988" spans="1:39">
      <c r="A3988" s="76"/>
      <c r="C3988" s="77"/>
      <c r="M3988" s="80"/>
      <c r="T3988" s="4"/>
      <c r="V3988" s="4"/>
      <c r="W3988" s="4"/>
      <c r="X3988" s="4"/>
      <c r="AB3988" s="4"/>
      <c r="AL3988" s="81"/>
      <c r="AM3988" s="81"/>
    </row>
    <row r="3989" spans="1:39">
      <c r="A3989" s="76"/>
      <c r="C3989" s="77"/>
      <c r="M3989" s="80"/>
      <c r="T3989" s="4"/>
      <c r="V3989" s="4"/>
      <c r="W3989" s="4"/>
      <c r="X3989" s="4"/>
      <c r="AB3989" s="4"/>
      <c r="AL3989" s="81"/>
      <c r="AM3989" s="81"/>
    </row>
    <row r="3990" spans="1:39">
      <c r="A3990" s="76"/>
      <c r="C3990" s="77"/>
      <c r="M3990" s="80"/>
      <c r="T3990" s="4"/>
      <c r="V3990" s="4"/>
      <c r="W3990" s="4"/>
      <c r="X3990" s="4"/>
      <c r="AB3990" s="4"/>
      <c r="AL3990" s="81"/>
      <c r="AM3990" s="81"/>
    </row>
    <row r="3991" spans="1:39">
      <c r="A3991" s="76"/>
      <c r="C3991" s="77"/>
      <c r="M3991" s="80"/>
      <c r="T3991" s="4"/>
      <c r="V3991" s="4"/>
      <c r="W3991" s="4"/>
      <c r="X3991" s="4"/>
      <c r="AB3991" s="4"/>
      <c r="AL3991" s="81"/>
      <c r="AM3991" s="81"/>
    </row>
    <row r="3992" spans="1:39">
      <c r="A3992" s="76"/>
      <c r="C3992" s="77"/>
      <c r="M3992" s="80"/>
      <c r="T3992" s="4"/>
      <c r="V3992" s="4"/>
      <c r="W3992" s="4"/>
      <c r="X3992" s="4"/>
      <c r="AB3992" s="4"/>
      <c r="AL3992" s="81"/>
      <c r="AM3992" s="81"/>
    </row>
    <row r="3993" spans="1:39">
      <c r="A3993" s="76"/>
      <c r="C3993" s="77"/>
      <c r="M3993" s="80"/>
      <c r="T3993" s="4"/>
      <c r="V3993" s="4"/>
      <c r="W3993" s="4"/>
      <c r="X3993" s="4"/>
      <c r="AB3993" s="4"/>
      <c r="AL3993" s="81"/>
      <c r="AM3993" s="81"/>
    </row>
    <row r="3994" spans="1:39">
      <c r="A3994" s="76"/>
      <c r="C3994" s="77"/>
      <c r="M3994" s="80"/>
      <c r="T3994" s="4"/>
      <c r="V3994" s="4"/>
      <c r="W3994" s="4"/>
      <c r="X3994" s="4"/>
      <c r="AB3994" s="4"/>
      <c r="AL3994" s="81"/>
      <c r="AM3994" s="81"/>
    </row>
    <row r="3995" spans="1:39">
      <c r="A3995" s="76"/>
      <c r="C3995" s="77"/>
      <c r="M3995" s="80"/>
      <c r="T3995" s="4"/>
      <c r="V3995" s="4"/>
      <c r="W3995" s="4"/>
      <c r="X3995" s="4"/>
      <c r="AB3995" s="4"/>
      <c r="AL3995" s="81"/>
      <c r="AM3995" s="81"/>
    </row>
    <row r="3996" spans="1:39">
      <c r="A3996" s="76"/>
      <c r="C3996" s="77"/>
      <c r="M3996" s="80"/>
      <c r="T3996" s="4"/>
      <c r="V3996" s="4"/>
      <c r="W3996" s="4"/>
      <c r="X3996" s="4"/>
      <c r="AB3996" s="4"/>
      <c r="AL3996" s="81"/>
      <c r="AM3996" s="81"/>
    </row>
    <row r="3997" spans="1:39">
      <c r="A3997" s="76"/>
      <c r="C3997" s="77"/>
      <c r="M3997" s="80"/>
      <c r="T3997" s="4"/>
      <c r="V3997" s="4"/>
      <c r="W3997" s="4"/>
      <c r="X3997" s="4"/>
      <c r="AB3997" s="4"/>
      <c r="AL3997" s="81"/>
      <c r="AM3997" s="81"/>
    </row>
    <row r="3998" spans="1:39">
      <c r="A3998" s="76"/>
      <c r="C3998" s="77"/>
      <c r="M3998" s="80"/>
      <c r="T3998" s="4"/>
      <c r="V3998" s="4"/>
      <c r="W3998" s="4"/>
      <c r="X3998" s="4"/>
      <c r="AB3998" s="4"/>
      <c r="AL3998" s="81"/>
      <c r="AM3998" s="81"/>
    </row>
    <row r="3999" spans="1:39">
      <c r="A3999" s="76"/>
      <c r="C3999" s="77"/>
      <c r="M3999" s="80"/>
      <c r="T3999" s="4"/>
      <c r="V3999" s="4"/>
      <c r="W3999" s="4"/>
      <c r="X3999" s="4"/>
      <c r="AB3999" s="4"/>
      <c r="AL3999" s="81"/>
      <c r="AM3999" s="81"/>
    </row>
    <row r="4000" spans="1:39">
      <c r="A4000" s="76"/>
      <c r="C4000" s="77"/>
      <c r="M4000" s="80"/>
      <c r="T4000" s="4"/>
      <c r="V4000" s="4"/>
      <c r="W4000" s="4"/>
      <c r="X4000" s="4"/>
      <c r="AB4000" s="4"/>
      <c r="AL4000" s="81"/>
      <c r="AM4000" s="81"/>
    </row>
    <row r="4001" spans="1:39">
      <c r="A4001" s="76"/>
      <c r="C4001" s="77"/>
      <c r="M4001" s="80"/>
      <c r="T4001" s="4"/>
      <c r="V4001" s="4"/>
      <c r="W4001" s="4"/>
      <c r="X4001" s="4"/>
      <c r="AB4001" s="4"/>
      <c r="AL4001" s="81"/>
      <c r="AM4001" s="81"/>
    </row>
    <row r="4002" spans="1:39">
      <c r="A4002" s="76"/>
      <c r="C4002" s="77"/>
      <c r="M4002" s="80"/>
      <c r="T4002" s="4"/>
      <c r="V4002" s="4"/>
      <c r="W4002" s="4"/>
      <c r="X4002" s="4"/>
      <c r="AB4002" s="4"/>
      <c r="AL4002" s="81"/>
      <c r="AM4002" s="81"/>
    </row>
    <row r="4003" spans="1:39">
      <c r="A4003" s="76"/>
      <c r="C4003" s="77"/>
      <c r="M4003" s="80"/>
      <c r="T4003" s="4"/>
      <c r="V4003" s="4"/>
      <c r="W4003" s="4"/>
      <c r="X4003" s="4"/>
      <c r="AB4003" s="4"/>
      <c r="AL4003" s="81"/>
      <c r="AM4003" s="81"/>
    </row>
    <row r="4004" spans="1:39">
      <c r="A4004" s="76"/>
      <c r="C4004" s="77"/>
      <c r="M4004" s="80"/>
      <c r="T4004" s="4"/>
      <c r="V4004" s="4"/>
      <c r="W4004" s="4"/>
      <c r="X4004" s="4"/>
      <c r="AB4004" s="4"/>
      <c r="AL4004" s="81"/>
      <c r="AM4004" s="81"/>
    </row>
    <row r="4005" spans="1:39">
      <c r="A4005" s="76"/>
      <c r="C4005" s="77"/>
      <c r="M4005" s="80"/>
      <c r="T4005" s="4"/>
      <c r="V4005" s="4"/>
      <c r="W4005" s="4"/>
      <c r="X4005" s="4"/>
      <c r="AB4005" s="4"/>
      <c r="AL4005" s="81"/>
      <c r="AM4005" s="81"/>
    </row>
    <row r="4006" spans="1:39">
      <c r="A4006" s="76"/>
      <c r="C4006" s="77"/>
      <c r="M4006" s="80"/>
      <c r="T4006" s="4"/>
      <c r="V4006" s="4"/>
      <c r="W4006" s="4"/>
      <c r="X4006" s="4"/>
      <c r="AB4006" s="4"/>
      <c r="AL4006" s="81"/>
      <c r="AM4006" s="81"/>
    </row>
    <row r="4007" spans="1:39">
      <c r="A4007" s="76"/>
      <c r="C4007" s="77"/>
      <c r="M4007" s="80"/>
      <c r="T4007" s="4"/>
      <c r="V4007" s="4"/>
      <c r="W4007" s="4"/>
      <c r="X4007" s="4"/>
      <c r="AB4007" s="4"/>
      <c r="AL4007" s="81"/>
      <c r="AM4007" s="81"/>
    </row>
    <row r="4008" spans="1:39">
      <c r="A4008" s="76"/>
      <c r="C4008" s="77"/>
      <c r="M4008" s="80"/>
      <c r="T4008" s="4"/>
      <c r="V4008" s="4"/>
      <c r="W4008" s="4"/>
      <c r="X4008" s="4"/>
      <c r="AB4008" s="4"/>
      <c r="AL4008" s="81"/>
      <c r="AM4008" s="81"/>
    </row>
    <row r="4009" spans="1:39">
      <c r="A4009" s="76"/>
      <c r="C4009" s="77"/>
      <c r="M4009" s="80"/>
      <c r="T4009" s="4"/>
      <c r="V4009" s="4"/>
      <c r="W4009" s="4"/>
      <c r="X4009" s="4"/>
      <c r="AB4009" s="4"/>
      <c r="AL4009" s="81"/>
      <c r="AM4009" s="81"/>
    </row>
    <row r="4010" spans="1:39">
      <c r="A4010" s="76"/>
      <c r="C4010" s="77"/>
      <c r="M4010" s="80"/>
      <c r="T4010" s="4"/>
      <c r="V4010" s="4"/>
      <c r="W4010" s="4"/>
      <c r="X4010" s="4"/>
      <c r="AB4010" s="4"/>
      <c r="AL4010" s="81"/>
      <c r="AM4010" s="81"/>
    </row>
    <row r="4011" spans="1:39">
      <c r="A4011" s="76"/>
      <c r="C4011" s="77"/>
      <c r="M4011" s="80"/>
      <c r="T4011" s="4"/>
      <c r="V4011" s="4"/>
      <c r="W4011" s="4"/>
      <c r="X4011" s="4"/>
      <c r="AB4011" s="4"/>
      <c r="AL4011" s="81"/>
      <c r="AM4011" s="81"/>
    </row>
    <row r="4012" spans="1:39">
      <c r="A4012" s="76"/>
      <c r="C4012" s="77"/>
      <c r="M4012" s="80"/>
      <c r="T4012" s="4"/>
      <c r="V4012" s="4"/>
      <c r="W4012" s="4"/>
      <c r="X4012" s="4"/>
      <c r="AB4012" s="4"/>
      <c r="AL4012" s="81"/>
      <c r="AM4012" s="81"/>
    </row>
    <row r="4013" spans="1:39">
      <c r="A4013" s="76"/>
      <c r="C4013" s="77"/>
      <c r="M4013" s="80"/>
      <c r="T4013" s="4"/>
      <c r="V4013" s="4"/>
      <c r="W4013" s="4"/>
      <c r="X4013" s="4"/>
      <c r="AB4013" s="4"/>
      <c r="AL4013" s="81"/>
      <c r="AM4013" s="81"/>
    </row>
    <row r="4014" spans="1:39">
      <c r="A4014" s="76"/>
      <c r="C4014" s="77"/>
      <c r="M4014" s="80"/>
      <c r="T4014" s="4"/>
      <c r="V4014" s="4"/>
      <c r="W4014" s="4"/>
      <c r="X4014" s="4"/>
      <c r="AB4014" s="4"/>
      <c r="AL4014" s="81"/>
      <c r="AM4014" s="81"/>
    </row>
    <row r="4015" spans="1:39">
      <c r="A4015" s="76"/>
      <c r="C4015" s="77"/>
      <c r="M4015" s="80"/>
      <c r="T4015" s="4"/>
      <c r="V4015" s="4"/>
      <c r="W4015" s="4"/>
      <c r="X4015" s="4"/>
      <c r="AB4015" s="4"/>
      <c r="AL4015" s="81"/>
      <c r="AM4015" s="81"/>
    </row>
    <row r="4016" spans="1:39">
      <c r="A4016" s="76"/>
      <c r="C4016" s="77"/>
      <c r="M4016" s="80"/>
      <c r="T4016" s="4"/>
      <c r="V4016" s="4"/>
      <c r="W4016" s="4"/>
      <c r="X4016" s="4"/>
      <c r="AB4016" s="4"/>
      <c r="AL4016" s="81"/>
      <c r="AM4016" s="81"/>
    </row>
    <row r="4017" spans="1:39">
      <c r="A4017" s="76"/>
      <c r="C4017" s="77"/>
      <c r="M4017" s="80"/>
      <c r="T4017" s="4"/>
      <c r="V4017" s="4"/>
      <c r="W4017" s="4"/>
      <c r="X4017" s="4"/>
      <c r="AB4017" s="4"/>
      <c r="AL4017" s="81"/>
      <c r="AM4017" s="81"/>
    </row>
    <row r="4018" spans="1:39">
      <c r="A4018" s="76"/>
      <c r="C4018" s="77"/>
      <c r="M4018" s="80"/>
      <c r="T4018" s="4"/>
      <c r="V4018" s="4"/>
      <c r="W4018" s="4"/>
      <c r="X4018" s="4"/>
      <c r="AB4018" s="4"/>
      <c r="AL4018" s="81"/>
      <c r="AM4018" s="81"/>
    </row>
    <row r="4019" spans="1:39">
      <c r="A4019" s="76"/>
      <c r="C4019" s="77"/>
      <c r="M4019" s="80"/>
      <c r="T4019" s="4"/>
      <c r="V4019" s="4"/>
      <c r="W4019" s="4"/>
      <c r="X4019" s="4"/>
      <c r="AB4019" s="4"/>
      <c r="AL4019" s="81"/>
      <c r="AM4019" s="81"/>
    </row>
    <row r="4020" spans="1:39">
      <c r="A4020" s="76"/>
      <c r="C4020" s="77"/>
      <c r="M4020" s="80"/>
      <c r="T4020" s="4"/>
      <c r="V4020" s="4"/>
      <c r="W4020" s="4"/>
      <c r="X4020" s="4"/>
      <c r="AB4020" s="4"/>
      <c r="AL4020" s="81"/>
      <c r="AM4020" s="81"/>
    </row>
    <row r="4021" spans="1:39">
      <c r="A4021" s="76"/>
      <c r="C4021" s="77"/>
      <c r="M4021" s="80"/>
      <c r="T4021" s="4"/>
      <c r="V4021" s="4"/>
      <c r="W4021" s="4"/>
      <c r="X4021" s="4"/>
      <c r="AB4021" s="4"/>
      <c r="AL4021" s="81"/>
      <c r="AM4021" s="81"/>
    </row>
    <row r="4022" spans="1:39">
      <c r="A4022" s="76"/>
      <c r="C4022" s="77"/>
      <c r="M4022" s="80"/>
      <c r="T4022" s="4"/>
      <c r="V4022" s="4"/>
      <c r="W4022" s="4"/>
      <c r="X4022" s="4"/>
      <c r="AB4022" s="4"/>
      <c r="AL4022" s="81"/>
      <c r="AM4022" s="81"/>
    </row>
    <row r="4023" spans="1:39">
      <c r="A4023" s="76"/>
      <c r="C4023" s="77"/>
      <c r="M4023" s="80"/>
      <c r="T4023" s="4"/>
      <c r="V4023" s="4"/>
      <c r="W4023" s="4"/>
      <c r="X4023" s="4"/>
      <c r="AB4023" s="4"/>
      <c r="AL4023" s="81"/>
      <c r="AM4023" s="81"/>
    </row>
    <row r="4024" spans="1:39">
      <c r="A4024" s="76"/>
      <c r="C4024" s="77"/>
      <c r="M4024" s="80"/>
      <c r="T4024" s="4"/>
      <c r="V4024" s="4"/>
      <c r="W4024" s="4"/>
      <c r="X4024" s="4"/>
      <c r="AB4024" s="4"/>
      <c r="AL4024" s="81"/>
      <c r="AM4024" s="81"/>
    </row>
    <row r="4025" spans="1:39">
      <c r="A4025" s="76"/>
      <c r="C4025" s="77"/>
      <c r="M4025" s="80"/>
      <c r="T4025" s="4"/>
      <c r="V4025" s="4"/>
      <c r="W4025" s="4"/>
      <c r="X4025" s="4"/>
      <c r="AB4025" s="4"/>
      <c r="AL4025" s="81"/>
      <c r="AM4025" s="81"/>
    </row>
    <row r="4026" spans="1:39">
      <c r="A4026" s="76"/>
      <c r="C4026" s="77"/>
      <c r="M4026" s="80"/>
      <c r="T4026" s="4"/>
      <c r="V4026" s="4"/>
      <c r="W4026" s="4"/>
      <c r="X4026" s="4"/>
      <c r="AB4026" s="4"/>
      <c r="AL4026" s="81"/>
      <c r="AM4026" s="81"/>
    </row>
    <row r="4027" spans="1:39">
      <c r="A4027" s="76"/>
      <c r="C4027" s="77"/>
      <c r="M4027" s="80"/>
      <c r="T4027" s="4"/>
      <c r="V4027" s="4"/>
      <c r="W4027" s="4"/>
      <c r="X4027" s="4"/>
      <c r="AB4027" s="4"/>
      <c r="AL4027" s="81"/>
      <c r="AM4027" s="81"/>
    </row>
    <row r="4028" spans="1:39">
      <c r="A4028" s="76"/>
      <c r="C4028" s="77"/>
      <c r="M4028" s="80"/>
      <c r="T4028" s="4"/>
      <c r="V4028" s="4"/>
      <c r="W4028" s="4"/>
      <c r="X4028" s="4"/>
      <c r="AB4028" s="4"/>
      <c r="AL4028" s="81"/>
      <c r="AM4028" s="81"/>
    </row>
    <row r="4029" spans="1:39">
      <c r="A4029" s="76"/>
      <c r="C4029" s="77"/>
      <c r="M4029" s="80"/>
      <c r="T4029" s="4"/>
      <c r="V4029" s="4"/>
      <c r="W4029" s="4"/>
      <c r="X4029" s="4"/>
      <c r="AB4029" s="4"/>
      <c r="AL4029" s="81"/>
      <c r="AM4029" s="81"/>
    </row>
    <row r="4030" spans="1:39">
      <c r="A4030" s="76"/>
      <c r="C4030" s="77"/>
      <c r="M4030" s="80"/>
      <c r="T4030" s="4"/>
      <c r="V4030" s="4"/>
      <c r="W4030" s="4"/>
      <c r="X4030" s="4"/>
      <c r="AB4030" s="4"/>
      <c r="AL4030" s="81"/>
      <c r="AM4030" s="81"/>
    </row>
    <row r="4031" spans="1:39">
      <c r="A4031" s="76"/>
      <c r="C4031" s="77"/>
      <c r="M4031" s="80"/>
      <c r="T4031" s="4"/>
      <c r="V4031" s="4"/>
      <c r="W4031" s="4"/>
      <c r="X4031" s="4"/>
      <c r="AB4031" s="4"/>
      <c r="AL4031" s="81"/>
      <c r="AM4031" s="81"/>
    </row>
    <row r="4032" spans="1:39">
      <c r="A4032" s="76"/>
      <c r="C4032" s="77"/>
      <c r="M4032" s="80"/>
      <c r="T4032" s="4"/>
      <c r="V4032" s="4"/>
      <c r="W4032" s="4"/>
      <c r="X4032" s="4"/>
      <c r="AB4032" s="4"/>
      <c r="AL4032" s="81"/>
      <c r="AM4032" s="81"/>
    </row>
    <row r="4033" spans="1:39">
      <c r="A4033" s="76"/>
      <c r="C4033" s="77"/>
      <c r="M4033" s="80"/>
      <c r="T4033" s="4"/>
      <c r="V4033" s="4"/>
      <c r="W4033" s="4"/>
      <c r="X4033" s="4"/>
      <c r="AB4033" s="4"/>
      <c r="AL4033" s="81"/>
      <c r="AM4033" s="81"/>
    </row>
    <row r="4034" spans="1:39">
      <c r="A4034" s="76"/>
      <c r="C4034" s="77"/>
      <c r="M4034" s="80"/>
      <c r="T4034" s="4"/>
      <c r="V4034" s="4"/>
      <c r="W4034" s="4"/>
      <c r="X4034" s="4"/>
      <c r="AB4034" s="4"/>
      <c r="AL4034" s="81"/>
      <c r="AM4034" s="81"/>
    </row>
    <row r="4035" spans="1:39">
      <c r="A4035" s="76"/>
      <c r="C4035" s="77"/>
      <c r="M4035" s="80"/>
      <c r="T4035" s="4"/>
      <c r="V4035" s="4"/>
      <c r="W4035" s="4"/>
      <c r="X4035" s="4"/>
      <c r="AB4035" s="4"/>
      <c r="AL4035" s="81"/>
      <c r="AM4035" s="81"/>
    </row>
    <row r="4036" spans="1:39">
      <c r="A4036" s="76"/>
      <c r="C4036" s="77"/>
      <c r="M4036" s="80"/>
      <c r="T4036" s="4"/>
      <c r="V4036" s="4"/>
      <c r="W4036" s="4"/>
      <c r="X4036" s="4"/>
      <c r="AB4036" s="4"/>
      <c r="AL4036" s="81"/>
      <c r="AM4036" s="81"/>
    </row>
    <row r="4037" spans="1:39">
      <c r="A4037" s="76"/>
      <c r="C4037" s="77"/>
      <c r="M4037" s="80"/>
      <c r="T4037" s="4"/>
      <c r="V4037" s="4"/>
      <c r="W4037" s="4"/>
      <c r="X4037" s="4"/>
      <c r="AB4037" s="4"/>
      <c r="AL4037" s="81"/>
      <c r="AM4037" s="81"/>
    </row>
    <row r="4038" spans="1:39">
      <c r="A4038" s="76"/>
      <c r="C4038" s="77"/>
      <c r="M4038" s="80"/>
      <c r="T4038" s="4"/>
      <c r="V4038" s="4"/>
      <c r="W4038" s="4"/>
      <c r="X4038" s="4"/>
      <c r="AB4038" s="4"/>
      <c r="AL4038" s="81"/>
      <c r="AM4038" s="81"/>
    </row>
    <row r="4039" spans="1:39">
      <c r="A4039" s="76"/>
      <c r="C4039" s="77"/>
      <c r="M4039" s="80"/>
      <c r="T4039" s="4"/>
      <c r="V4039" s="4"/>
      <c r="W4039" s="4"/>
      <c r="X4039" s="4"/>
      <c r="AB4039" s="4"/>
      <c r="AL4039" s="81"/>
      <c r="AM4039" s="81"/>
    </row>
    <row r="4040" spans="1:39">
      <c r="A4040" s="76"/>
      <c r="C4040" s="77"/>
      <c r="M4040" s="80"/>
      <c r="T4040" s="4"/>
      <c r="V4040" s="4"/>
      <c r="W4040" s="4"/>
      <c r="X4040" s="4"/>
      <c r="AB4040" s="4"/>
      <c r="AL4040" s="81"/>
      <c r="AM4040" s="81"/>
    </row>
    <row r="4041" spans="1:39">
      <c r="A4041" s="76"/>
      <c r="C4041" s="77"/>
      <c r="M4041" s="80"/>
      <c r="T4041" s="4"/>
      <c r="V4041" s="4"/>
      <c r="W4041" s="4"/>
      <c r="X4041" s="4"/>
      <c r="AB4041" s="4"/>
      <c r="AL4041" s="81"/>
      <c r="AM4041" s="81"/>
    </row>
    <row r="4042" spans="1:39">
      <c r="A4042" s="76"/>
      <c r="C4042" s="77"/>
      <c r="M4042" s="80"/>
      <c r="T4042" s="4"/>
      <c r="V4042" s="4"/>
      <c r="W4042" s="4"/>
      <c r="X4042" s="4"/>
      <c r="AB4042" s="4"/>
      <c r="AL4042" s="81"/>
      <c r="AM4042" s="81"/>
    </row>
    <row r="4043" spans="1:39">
      <c r="A4043" s="76"/>
      <c r="C4043" s="77"/>
      <c r="M4043" s="80"/>
      <c r="T4043" s="4"/>
      <c r="V4043" s="4"/>
      <c r="W4043" s="4"/>
      <c r="X4043" s="4"/>
      <c r="AB4043" s="4"/>
      <c r="AL4043" s="81"/>
      <c r="AM4043" s="81"/>
    </row>
    <row r="4044" spans="1:39">
      <c r="A4044" s="76"/>
      <c r="C4044" s="77"/>
      <c r="M4044" s="80"/>
      <c r="T4044" s="4"/>
      <c r="V4044" s="4"/>
      <c r="W4044" s="4"/>
      <c r="X4044" s="4"/>
      <c r="AB4044" s="4"/>
      <c r="AL4044" s="81"/>
      <c r="AM4044" s="81"/>
    </row>
    <row r="4045" spans="1:39">
      <c r="A4045" s="76"/>
      <c r="C4045" s="77"/>
      <c r="M4045" s="80"/>
      <c r="T4045" s="4"/>
      <c r="V4045" s="4"/>
      <c r="W4045" s="4"/>
      <c r="X4045" s="4"/>
      <c r="AB4045" s="4"/>
      <c r="AL4045" s="81"/>
      <c r="AM4045" s="81"/>
    </row>
    <row r="4046" spans="1:39">
      <c r="A4046" s="76"/>
      <c r="C4046" s="77"/>
      <c r="M4046" s="80"/>
      <c r="T4046" s="4"/>
      <c r="V4046" s="4"/>
      <c r="W4046" s="4"/>
      <c r="X4046" s="4"/>
      <c r="AB4046" s="4"/>
      <c r="AL4046" s="81"/>
      <c r="AM4046" s="81"/>
    </row>
    <row r="4047" spans="1:39">
      <c r="A4047" s="76"/>
      <c r="C4047" s="77"/>
      <c r="M4047" s="80"/>
      <c r="T4047" s="4"/>
      <c r="V4047" s="4"/>
      <c r="W4047" s="4"/>
      <c r="X4047" s="4"/>
      <c r="AB4047" s="4"/>
      <c r="AL4047" s="81"/>
      <c r="AM4047" s="81"/>
    </row>
    <row r="4048" spans="1:39">
      <c r="A4048" s="76"/>
      <c r="C4048" s="77"/>
      <c r="M4048" s="80"/>
      <c r="T4048" s="4"/>
      <c r="V4048" s="4"/>
      <c r="W4048" s="4"/>
      <c r="X4048" s="4"/>
      <c r="AB4048" s="4"/>
      <c r="AL4048" s="81"/>
      <c r="AM4048" s="81"/>
    </row>
    <row r="4049" spans="1:39">
      <c r="A4049" s="76"/>
      <c r="C4049" s="77"/>
      <c r="M4049" s="80"/>
      <c r="T4049" s="4"/>
      <c r="V4049" s="4"/>
      <c r="W4049" s="4"/>
      <c r="X4049" s="4"/>
      <c r="AB4049" s="4"/>
      <c r="AL4049" s="81"/>
      <c r="AM4049" s="81"/>
    </row>
    <row r="4050" spans="1:39">
      <c r="A4050" s="76"/>
      <c r="C4050" s="77"/>
      <c r="M4050" s="80"/>
      <c r="T4050" s="4"/>
      <c r="V4050" s="4"/>
      <c r="W4050" s="4"/>
      <c r="X4050" s="4"/>
      <c r="AB4050" s="4"/>
      <c r="AL4050" s="81"/>
      <c r="AM4050" s="81"/>
    </row>
    <row r="4051" spans="1:39">
      <c r="A4051" s="76"/>
      <c r="C4051" s="77"/>
      <c r="M4051" s="80"/>
      <c r="T4051" s="4"/>
      <c r="V4051" s="4"/>
      <c r="W4051" s="4"/>
      <c r="X4051" s="4"/>
      <c r="AB4051" s="4"/>
      <c r="AL4051" s="81"/>
      <c r="AM4051" s="81"/>
    </row>
    <row r="4052" spans="1:39">
      <c r="A4052" s="76"/>
      <c r="C4052" s="77"/>
      <c r="M4052" s="80"/>
      <c r="T4052" s="4"/>
      <c r="V4052" s="4"/>
      <c r="W4052" s="4"/>
      <c r="X4052" s="4"/>
      <c r="AB4052" s="4"/>
      <c r="AL4052" s="81"/>
      <c r="AM4052" s="81"/>
    </row>
    <row r="4053" spans="1:39">
      <c r="A4053" s="76"/>
      <c r="C4053" s="77"/>
      <c r="M4053" s="80"/>
      <c r="T4053" s="4"/>
      <c r="V4053" s="4"/>
      <c r="W4053" s="4"/>
      <c r="X4053" s="4"/>
      <c r="AB4053" s="4"/>
      <c r="AL4053" s="81"/>
      <c r="AM4053" s="81"/>
    </row>
    <row r="4054" spans="1:39">
      <c r="A4054" s="76"/>
      <c r="C4054" s="77"/>
      <c r="M4054" s="80"/>
      <c r="T4054" s="4"/>
      <c r="V4054" s="4"/>
      <c r="W4054" s="4"/>
      <c r="X4054" s="4"/>
      <c r="AB4054" s="4"/>
      <c r="AL4054" s="81"/>
      <c r="AM4054" s="81"/>
    </row>
    <row r="4055" spans="1:39">
      <c r="A4055" s="76"/>
      <c r="C4055" s="77"/>
      <c r="M4055" s="80"/>
      <c r="T4055" s="4"/>
      <c r="V4055" s="4"/>
      <c r="W4055" s="4"/>
      <c r="X4055" s="4"/>
      <c r="AB4055" s="4"/>
      <c r="AL4055" s="81"/>
      <c r="AM4055" s="81"/>
    </row>
    <row r="4056" spans="1:39">
      <c r="A4056" s="76"/>
      <c r="C4056" s="77"/>
      <c r="M4056" s="80"/>
      <c r="T4056" s="4"/>
      <c r="V4056" s="4"/>
      <c r="W4056" s="4"/>
      <c r="X4056" s="4"/>
      <c r="AB4056" s="4"/>
      <c r="AL4056" s="81"/>
      <c r="AM4056" s="81"/>
    </row>
    <row r="4057" spans="1:39">
      <c r="A4057" s="76"/>
      <c r="C4057" s="77"/>
      <c r="M4057" s="80"/>
      <c r="T4057" s="4"/>
      <c r="V4057" s="4"/>
      <c r="W4057" s="4"/>
      <c r="X4057" s="4"/>
      <c r="AB4057" s="4"/>
      <c r="AL4057" s="81"/>
      <c r="AM4057" s="81"/>
    </row>
    <row r="4058" spans="1:39">
      <c r="A4058" s="76"/>
      <c r="C4058" s="77"/>
      <c r="M4058" s="80"/>
      <c r="T4058" s="4"/>
      <c r="V4058" s="4"/>
      <c r="W4058" s="4"/>
      <c r="X4058" s="4"/>
      <c r="AB4058" s="4"/>
      <c r="AL4058" s="81"/>
      <c r="AM4058" s="81"/>
    </row>
    <row r="4059" spans="1:39">
      <c r="A4059" s="76"/>
      <c r="C4059" s="77"/>
      <c r="M4059" s="80"/>
      <c r="T4059" s="4"/>
      <c r="V4059" s="4"/>
      <c r="W4059" s="4"/>
      <c r="X4059" s="4"/>
      <c r="AB4059" s="4"/>
      <c r="AL4059" s="81"/>
      <c r="AM4059" s="81"/>
    </row>
    <row r="4060" spans="1:39">
      <c r="A4060" s="76"/>
      <c r="C4060" s="77"/>
      <c r="M4060" s="80"/>
      <c r="T4060" s="4"/>
      <c r="V4060" s="4"/>
      <c r="W4060" s="4"/>
      <c r="X4060" s="4"/>
      <c r="AB4060" s="4"/>
      <c r="AL4060" s="81"/>
      <c r="AM4060" s="81"/>
    </row>
    <row r="4061" spans="1:39">
      <c r="A4061" s="76"/>
      <c r="C4061" s="77"/>
      <c r="M4061" s="80"/>
      <c r="T4061" s="4"/>
      <c r="V4061" s="4"/>
      <c r="W4061" s="4"/>
      <c r="X4061" s="4"/>
      <c r="AB4061" s="4"/>
      <c r="AL4061" s="81"/>
      <c r="AM4061" s="81"/>
    </row>
    <row r="4062" spans="1:39">
      <c r="A4062" s="76"/>
      <c r="C4062" s="77"/>
      <c r="M4062" s="80"/>
      <c r="T4062" s="4"/>
      <c r="V4062" s="4"/>
      <c r="W4062" s="4"/>
      <c r="X4062" s="4"/>
      <c r="AB4062" s="4"/>
      <c r="AL4062" s="81"/>
      <c r="AM4062" s="81"/>
    </row>
    <row r="4063" spans="1:39">
      <c r="A4063" s="76"/>
      <c r="C4063" s="77"/>
      <c r="M4063" s="80"/>
      <c r="T4063" s="4"/>
      <c r="V4063" s="4"/>
      <c r="W4063" s="4"/>
      <c r="X4063" s="4"/>
      <c r="AB4063" s="4"/>
      <c r="AL4063" s="81"/>
      <c r="AM4063" s="81"/>
    </row>
    <row r="4064" spans="1:39">
      <c r="A4064" s="76"/>
      <c r="C4064" s="77"/>
      <c r="M4064" s="80"/>
      <c r="T4064" s="4"/>
      <c r="V4064" s="4"/>
      <c r="W4064" s="4"/>
      <c r="X4064" s="4"/>
      <c r="AB4064" s="4"/>
      <c r="AL4064" s="81"/>
      <c r="AM4064" s="81"/>
    </row>
    <row r="4065" spans="1:39">
      <c r="A4065" s="76"/>
      <c r="C4065" s="77"/>
      <c r="M4065" s="80"/>
      <c r="T4065" s="4"/>
      <c r="V4065" s="4"/>
      <c r="W4065" s="4"/>
      <c r="X4065" s="4"/>
      <c r="AB4065" s="4"/>
      <c r="AL4065" s="81"/>
      <c r="AM4065" s="81"/>
    </row>
    <row r="4066" spans="1:39">
      <c r="A4066" s="76"/>
      <c r="C4066" s="77"/>
      <c r="M4066" s="80"/>
      <c r="T4066" s="4"/>
      <c r="V4066" s="4"/>
      <c r="W4066" s="4"/>
      <c r="X4066" s="4"/>
      <c r="AB4066" s="4"/>
      <c r="AL4066" s="81"/>
      <c r="AM4066" s="81"/>
    </row>
    <row r="4067" spans="1:39">
      <c r="A4067" s="76"/>
      <c r="C4067" s="77"/>
      <c r="M4067" s="80"/>
      <c r="T4067" s="4"/>
      <c r="V4067" s="4"/>
      <c r="W4067" s="4"/>
      <c r="X4067" s="4"/>
      <c r="AB4067" s="4"/>
      <c r="AL4067" s="81"/>
      <c r="AM4067" s="81"/>
    </row>
    <row r="4068" spans="1:39">
      <c r="A4068" s="76"/>
      <c r="C4068" s="77"/>
      <c r="M4068" s="80"/>
      <c r="T4068" s="4"/>
      <c r="V4068" s="4"/>
      <c r="W4068" s="4"/>
      <c r="X4068" s="4"/>
      <c r="AB4068" s="4"/>
      <c r="AL4068" s="81"/>
      <c r="AM4068" s="81"/>
    </row>
    <row r="4069" spans="1:39">
      <c r="A4069" s="76"/>
      <c r="C4069" s="77"/>
      <c r="M4069" s="80"/>
      <c r="T4069" s="4"/>
      <c r="V4069" s="4"/>
      <c r="W4069" s="4"/>
      <c r="X4069" s="4"/>
      <c r="AB4069" s="4"/>
      <c r="AL4069" s="81"/>
      <c r="AM4069" s="81"/>
    </row>
    <row r="4070" spans="1:39">
      <c r="A4070" s="76"/>
      <c r="C4070" s="77"/>
      <c r="M4070" s="80"/>
      <c r="T4070" s="4"/>
      <c r="V4070" s="4"/>
      <c r="W4070" s="4"/>
      <c r="X4070" s="4"/>
      <c r="AB4070" s="4"/>
      <c r="AL4070" s="81"/>
      <c r="AM4070" s="81"/>
    </row>
    <row r="4071" spans="1:39">
      <c r="A4071" s="76"/>
      <c r="C4071" s="77"/>
      <c r="M4071" s="80"/>
      <c r="T4071" s="4"/>
      <c r="V4071" s="4"/>
      <c r="W4071" s="4"/>
      <c r="X4071" s="4"/>
      <c r="AB4071" s="4"/>
      <c r="AL4071" s="81"/>
      <c r="AM4071" s="81"/>
    </row>
    <row r="4072" spans="1:39">
      <c r="A4072" s="76"/>
      <c r="C4072" s="77"/>
      <c r="M4072" s="80"/>
      <c r="T4072" s="4"/>
      <c r="V4072" s="4"/>
      <c r="W4072" s="4"/>
      <c r="X4072" s="4"/>
      <c r="AB4072" s="4"/>
      <c r="AL4072" s="81"/>
      <c r="AM4072" s="81"/>
    </row>
    <row r="4073" spans="1:39">
      <c r="A4073" s="76"/>
      <c r="C4073" s="77"/>
      <c r="M4073" s="80"/>
      <c r="T4073" s="4"/>
      <c r="V4073" s="4"/>
      <c r="W4073" s="4"/>
      <c r="X4073" s="4"/>
      <c r="AB4073" s="4"/>
      <c r="AL4073" s="81"/>
      <c r="AM4073" s="81"/>
    </row>
    <row r="4074" spans="1:39">
      <c r="A4074" s="76"/>
      <c r="C4074" s="77"/>
      <c r="M4074" s="80"/>
      <c r="T4074" s="4"/>
      <c r="V4074" s="4"/>
      <c r="W4074" s="4"/>
      <c r="X4074" s="4"/>
      <c r="AB4074" s="4"/>
      <c r="AL4074" s="81"/>
      <c r="AM4074" s="81"/>
    </row>
    <row r="4075" spans="1:39">
      <c r="A4075" s="76"/>
      <c r="C4075" s="77"/>
      <c r="M4075" s="80"/>
      <c r="T4075" s="4"/>
      <c r="V4075" s="4"/>
      <c r="W4075" s="4"/>
      <c r="X4075" s="4"/>
      <c r="AB4075" s="4"/>
      <c r="AL4075" s="81"/>
      <c r="AM4075" s="81"/>
    </row>
    <row r="4076" spans="1:39">
      <c r="A4076" s="76"/>
      <c r="C4076" s="77"/>
      <c r="M4076" s="80"/>
      <c r="T4076" s="4"/>
      <c r="V4076" s="4"/>
      <c r="W4076" s="4"/>
      <c r="X4076" s="4"/>
      <c r="AB4076" s="4"/>
      <c r="AL4076" s="81"/>
      <c r="AM4076" s="81"/>
    </row>
    <row r="4077" spans="1:39">
      <c r="A4077" s="76"/>
      <c r="C4077" s="77"/>
      <c r="M4077" s="80"/>
      <c r="T4077" s="4"/>
      <c r="V4077" s="4"/>
      <c r="W4077" s="4"/>
      <c r="X4077" s="4"/>
      <c r="AB4077" s="4"/>
      <c r="AL4077" s="81"/>
      <c r="AM4077" s="81"/>
    </row>
    <row r="4078" spans="1:39">
      <c r="A4078" s="76"/>
      <c r="C4078" s="77"/>
      <c r="M4078" s="80"/>
      <c r="T4078" s="4"/>
      <c r="V4078" s="4"/>
      <c r="W4078" s="4"/>
      <c r="X4078" s="4"/>
      <c r="AB4078" s="4"/>
      <c r="AL4078" s="81"/>
      <c r="AM4078" s="81"/>
    </row>
    <row r="4079" spans="1:39">
      <c r="A4079" s="76"/>
      <c r="C4079" s="77"/>
      <c r="M4079" s="80"/>
      <c r="T4079" s="4"/>
      <c r="V4079" s="4"/>
      <c r="W4079" s="4"/>
      <c r="X4079" s="4"/>
      <c r="AB4079" s="4"/>
      <c r="AL4079" s="81"/>
      <c r="AM4079" s="81"/>
    </row>
    <row r="4080" spans="1:39">
      <c r="A4080" s="76"/>
      <c r="C4080" s="77"/>
      <c r="M4080" s="80"/>
      <c r="T4080" s="4"/>
      <c r="V4080" s="4"/>
      <c r="W4080" s="4"/>
      <c r="X4080" s="4"/>
      <c r="AB4080" s="4"/>
      <c r="AL4080" s="81"/>
      <c r="AM4080" s="81"/>
    </row>
    <row r="4081" spans="1:39">
      <c r="A4081" s="76"/>
      <c r="C4081" s="77"/>
      <c r="M4081" s="80"/>
      <c r="T4081" s="4"/>
      <c r="V4081" s="4"/>
      <c r="W4081" s="4"/>
      <c r="X4081" s="4"/>
      <c r="AB4081" s="4"/>
      <c r="AL4081" s="81"/>
      <c r="AM4081" s="81"/>
    </row>
    <row r="4082" spans="1:39">
      <c r="A4082" s="76"/>
      <c r="C4082" s="77"/>
      <c r="M4082" s="80"/>
      <c r="T4082" s="4"/>
      <c r="V4082" s="4"/>
      <c r="W4082" s="4"/>
      <c r="X4082" s="4"/>
      <c r="AB4082" s="4"/>
      <c r="AL4082" s="81"/>
      <c r="AM4082" s="81"/>
    </row>
    <row r="4083" spans="1:39">
      <c r="A4083" s="76"/>
      <c r="C4083" s="77"/>
      <c r="M4083" s="80"/>
      <c r="T4083" s="4"/>
      <c r="V4083" s="4"/>
      <c r="W4083" s="4"/>
      <c r="X4083" s="4"/>
      <c r="AB4083" s="4"/>
      <c r="AL4083" s="81"/>
      <c r="AM4083" s="81"/>
    </row>
    <row r="4084" spans="1:39">
      <c r="A4084" s="76"/>
      <c r="C4084" s="77"/>
      <c r="M4084" s="80"/>
      <c r="T4084" s="4"/>
      <c r="V4084" s="4"/>
      <c r="W4084" s="4"/>
      <c r="X4084" s="4"/>
      <c r="AB4084" s="4"/>
      <c r="AL4084" s="81"/>
      <c r="AM4084" s="81"/>
    </row>
    <row r="4085" spans="1:39">
      <c r="A4085" s="76"/>
      <c r="C4085" s="77"/>
      <c r="M4085" s="80"/>
      <c r="T4085" s="4"/>
      <c r="V4085" s="4"/>
      <c r="W4085" s="4"/>
      <c r="X4085" s="4"/>
      <c r="AB4085" s="4"/>
      <c r="AL4085" s="81"/>
      <c r="AM4085" s="81"/>
    </row>
    <row r="4086" spans="1:39">
      <c r="A4086" s="76"/>
      <c r="C4086" s="77"/>
      <c r="M4086" s="80"/>
      <c r="T4086" s="4"/>
      <c r="V4086" s="4"/>
      <c r="W4086" s="4"/>
      <c r="X4086" s="4"/>
      <c r="AB4086" s="4"/>
      <c r="AL4086" s="81"/>
      <c r="AM4086" s="81"/>
    </row>
    <row r="4087" spans="1:39">
      <c r="A4087" s="76"/>
      <c r="C4087" s="77"/>
      <c r="M4087" s="80"/>
      <c r="T4087" s="4"/>
      <c r="V4087" s="4"/>
      <c r="W4087" s="4"/>
      <c r="X4087" s="4"/>
      <c r="AB4087" s="4"/>
      <c r="AL4087" s="81"/>
      <c r="AM4087" s="81"/>
    </row>
    <row r="4088" spans="1:39">
      <c r="A4088" s="76"/>
      <c r="C4088" s="77"/>
      <c r="M4088" s="80"/>
      <c r="T4088" s="4"/>
      <c r="V4088" s="4"/>
      <c r="W4088" s="4"/>
      <c r="X4088" s="4"/>
      <c r="AB4088" s="4"/>
      <c r="AL4088" s="81"/>
      <c r="AM4088" s="81"/>
    </row>
    <row r="4089" spans="1:39">
      <c r="A4089" s="76"/>
      <c r="C4089" s="77"/>
      <c r="M4089" s="80"/>
      <c r="T4089" s="4"/>
      <c r="V4089" s="4"/>
      <c r="W4089" s="4"/>
      <c r="X4089" s="4"/>
      <c r="AB4089" s="4"/>
      <c r="AL4089" s="81"/>
      <c r="AM4089" s="81"/>
    </row>
    <row r="4090" spans="1:39">
      <c r="A4090" s="76"/>
      <c r="C4090" s="77"/>
      <c r="M4090" s="80"/>
      <c r="T4090" s="4"/>
      <c r="V4090" s="4"/>
      <c r="W4090" s="4"/>
      <c r="X4090" s="4"/>
      <c r="AB4090" s="4"/>
      <c r="AL4090" s="81"/>
      <c r="AM4090" s="81"/>
    </row>
    <row r="4091" spans="1:39">
      <c r="A4091" s="76"/>
      <c r="C4091" s="77"/>
      <c r="M4091" s="80"/>
      <c r="T4091" s="4"/>
      <c r="V4091" s="4"/>
      <c r="W4091" s="4"/>
      <c r="X4091" s="4"/>
      <c r="AB4091" s="4"/>
      <c r="AL4091" s="81"/>
      <c r="AM4091" s="81"/>
    </row>
    <row r="4092" spans="1:39">
      <c r="A4092" s="76"/>
      <c r="C4092" s="77"/>
      <c r="M4092" s="80"/>
      <c r="T4092" s="4"/>
      <c r="V4092" s="4"/>
      <c r="W4092" s="4"/>
      <c r="X4092" s="4"/>
      <c r="AB4092" s="4"/>
      <c r="AL4092" s="81"/>
      <c r="AM4092" s="81"/>
    </row>
    <row r="4093" spans="1:39">
      <c r="A4093" s="76"/>
      <c r="C4093" s="77"/>
      <c r="M4093" s="80"/>
      <c r="T4093" s="4"/>
      <c r="V4093" s="4"/>
      <c r="W4093" s="4"/>
      <c r="X4093" s="4"/>
      <c r="AB4093" s="4"/>
      <c r="AL4093" s="81"/>
      <c r="AM4093" s="81"/>
    </row>
    <row r="4094" spans="1:39">
      <c r="A4094" s="76"/>
      <c r="C4094" s="77"/>
      <c r="M4094" s="80"/>
      <c r="T4094" s="4"/>
      <c r="V4094" s="4"/>
      <c r="W4094" s="4"/>
      <c r="X4094" s="4"/>
      <c r="AB4094" s="4"/>
      <c r="AL4094" s="81"/>
      <c r="AM4094" s="81"/>
    </row>
    <row r="4095" spans="1:39">
      <c r="A4095" s="76"/>
      <c r="C4095" s="77"/>
      <c r="M4095" s="80"/>
      <c r="T4095" s="4"/>
      <c r="V4095" s="4"/>
      <c r="W4095" s="4"/>
      <c r="X4095" s="4"/>
      <c r="AB4095" s="4"/>
      <c r="AL4095" s="81"/>
      <c r="AM4095" s="81"/>
    </row>
    <row r="4096" spans="1:39">
      <c r="A4096" s="76"/>
      <c r="C4096" s="77"/>
      <c r="M4096" s="80"/>
      <c r="T4096" s="4"/>
      <c r="V4096" s="4"/>
      <c r="W4096" s="4"/>
      <c r="X4096" s="4"/>
      <c r="AB4096" s="4"/>
      <c r="AL4096" s="81"/>
      <c r="AM4096" s="81"/>
    </row>
    <row r="4097" spans="1:39">
      <c r="A4097" s="76"/>
      <c r="C4097" s="77"/>
      <c r="M4097" s="80"/>
      <c r="T4097" s="4"/>
      <c r="V4097" s="4"/>
      <c r="W4097" s="4"/>
      <c r="X4097" s="4"/>
      <c r="AB4097" s="4"/>
      <c r="AL4097" s="81"/>
      <c r="AM4097" s="81"/>
    </row>
    <row r="4098" spans="1:39">
      <c r="A4098" s="76"/>
      <c r="C4098" s="77"/>
      <c r="M4098" s="80"/>
      <c r="T4098" s="4"/>
      <c r="V4098" s="4"/>
      <c r="W4098" s="4"/>
      <c r="X4098" s="4"/>
      <c r="AB4098" s="4"/>
      <c r="AL4098" s="81"/>
      <c r="AM4098" s="81"/>
    </row>
    <row r="4099" spans="1:39">
      <c r="A4099" s="76"/>
      <c r="C4099" s="77"/>
      <c r="M4099" s="80"/>
      <c r="T4099" s="4"/>
      <c r="V4099" s="4"/>
      <c r="W4099" s="4"/>
      <c r="X4099" s="4"/>
      <c r="AB4099" s="4"/>
      <c r="AL4099" s="81"/>
      <c r="AM4099" s="81"/>
    </row>
    <row r="4100" spans="1:39">
      <c r="A4100" s="76"/>
      <c r="C4100" s="77"/>
      <c r="M4100" s="80"/>
      <c r="T4100" s="4"/>
      <c r="V4100" s="4"/>
      <c r="W4100" s="4"/>
      <c r="X4100" s="4"/>
      <c r="AB4100" s="4"/>
      <c r="AL4100" s="81"/>
      <c r="AM4100" s="81"/>
    </row>
    <row r="4101" spans="1:39">
      <c r="A4101" s="76"/>
      <c r="C4101" s="77"/>
      <c r="M4101" s="80"/>
      <c r="T4101" s="4"/>
      <c r="V4101" s="4"/>
      <c r="W4101" s="4"/>
      <c r="X4101" s="4"/>
      <c r="AB4101" s="4"/>
      <c r="AL4101" s="81"/>
      <c r="AM4101" s="81"/>
    </row>
    <row r="4102" spans="1:39">
      <c r="A4102" s="76"/>
      <c r="C4102" s="77"/>
      <c r="M4102" s="80"/>
      <c r="T4102" s="4"/>
      <c r="V4102" s="4"/>
      <c r="W4102" s="4"/>
      <c r="X4102" s="4"/>
      <c r="AB4102" s="4"/>
      <c r="AL4102" s="81"/>
      <c r="AM4102" s="81"/>
    </row>
    <row r="4103" spans="1:39">
      <c r="A4103" s="76"/>
      <c r="C4103" s="77"/>
      <c r="M4103" s="80"/>
      <c r="T4103" s="4"/>
      <c r="V4103" s="4"/>
      <c r="W4103" s="4"/>
      <c r="X4103" s="4"/>
      <c r="AB4103" s="4"/>
      <c r="AL4103" s="81"/>
      <c r="AM4103" s="81"/>
    </row>
    <row r="4104" spans="1:39">
      <c r="A4104" s="76"/>
      <c r="C4104" s="77"/>
      <c r="M4104" s="80"/>
      <c r="T4104" s="4"/>
      <c r="V4104" s="4"/>
      <c r="W4104" s="4"/>
      <c r="X4104" s="4"/>
      <c r="AB4104" s="4"/>
      <c r="AL4104" s="81"/>
      <c r="AM4104" s="81"/>
    </row>
    <row r="4105" spans="1:39">
      <c r="A4105" s="76"/>
      <c r="C4105" s="77"/>
      <c r="M4105" s="80"/>
      <c r="T4105" s="4"/>
      <c r="V4105" s="4"/>
      <c r="W4105" s="4"/>
      <c r="X4105" s="4"/>
      <c r="AB4105" s="4"/>
      <c r="AL4105" s="81"/>
      <c r="AM4105" s="81"/>
    </row>
    <row r="4106" spans="1:39">
      <c r="A4106" s="76"/>
      <c r="C4106" s="77"/>
      <c r="M4106" s="80"/>
      <c r="T4106" s="4"/>
      <c r="V4106" s="4"/>
      <c r="W4106" s="4"/>
      <c r="X4106" s="4"/>
      <c r="AB4106" s="4"/>
      <c r="AL4106" s="81"/>
      <c r="AM4106" s="81"/>
    </row>
    <row r="4107" spans="1:39">
      <c r="A4107" s="76"/>
      <c r="C4107" s="77"/>
      <c r="M4107" s="80"/>
      <c r="T4107" s="4"/>
      <c r="V4107" s="4"/>
      <c r="W4107" s="4"/>
      <c r="X4107" s="4"/>
      <c r="AB4107" s="4"/>
      <c r="AL4107" s="81"/>
      <c r="AM4107" s="81"/>
    </row>
    <row r="4108" spans="1:39">
      <c r="A4108" s="76"/>
      <c r="C4108" s="77"/>
      <c r="M4108" s="80"/>
      <c r="T4108" s="4"/>
      <c r="V4108" s="4"/>
      <c r="W4108" s="4"/>
      <c r="X4108" s="4"/>
      <c r="AB4108" s="4"/>
      <c r="AL4108" s="81"/>
      <c r="AM4108" s="81"/>
    </row>
    <row r="4109" spans="1:39">
      <c r="A4109" s="76"/>
      <c r="C4109" s="77"/>
      <c r="M4109" s="80"/>
      <c r="T4109" s="4"/>
      <c r="V4109" s="4"/>
      <c r="W4109" s="4"/>
      <c r="X4109" s="4"/>
      <c r="AB4109" s="4"/>
      <c r="AL4109" s="81"/>
      <c r="AM4109" s="81"/>
    </row>
    <row r="4110" spans="1:39">
      <c r="A4110" s="76"/>
      <c r="C4110" s="77"/>
      <c r="M4110" s="80"/>
      <c r="T4110" s="4"/>
      <c r="V4110" s="4"/>
      <c r="W4110" s="4"/>
      <c r="X4110" s="4"/>
      <c r="AB4110" s="4"/>
      <c r="AL4110" s="81"/>
      <c r="AM4110" s="81"/>
    </row>
    <row r="4111" spans="1:39">
      <c r="A4111" s="76"/>
      <c r="C4111" s="77"/>
      <c r="M4111" s="80"/>
      <c r="T4111" s="4"/>
      <c r="V4111" s="4"/>
      <c r="W4111" s="4"/>
      <c r="X4111" s="4"/>
      <c r="AB4111" s="4"/>
      <c r="AL4111" s="81"/>
      <c r="AM4111" s="81"/>
    </row>
    <row r="4112" spans="1:39">
      <c r="A4112" s="76"/>
      <c r="C4112" s="77"/>
      <c r="M4112" s="80"/>
      <c r="T4112" s="4"/>
      <c r="V4112" s="4"/>
      <c r="W4112" s="4"/>
      <c r="X4112" s="4"/>
      <c r="AB4112" s="4"/>
      <c r="AL4112" s="81"/>
      <c r="AM4112" s="81"/>
    </row>
    <row r="4113" spans="1:39">
      <c r="A4113" s="76"/>
      <c r="C4113" s="77"/>
      <c r="M4113" s="80"/>
      <c r="T4113" s="4"/>
      <c r="V4113" s="4"/>
      <c r="W4113" s="4"/>
      <c r="X4113" s="4"/>
      <c r="AB4113" s="4"/>
      <c r="AL4113" s="81"/>
      <c r="AM4113" s="81"/>
    </row>
    <row r="4114" spans="1:39">
      <c r="A4114" s="76"/>
      <c r="C4114" s="77"/>
      <c r="M4114" s="80"/>
      <c r="T4114" s="4"/>
      <c r="V4114" s="4"/>
      <c r="W4114" s="4"/>
      <c r="X4114" s="4"/>
      <c r="AB4114" s="4"/>
      <c r="AL4114" s="81"/>
      <c r="AM4114" s="81"/>
    </row>
    <row r="4115" spans="1:39">
      <c r="A4115" s="76"/>
      <c r="C4115" s="77"/>
      <c r="M4115" s="80"/>
      <c r="T4115" s="4"/>
      <c r="V4115" s="4"/>
      <c r="W4115" s="4"/>
      <c r="X4115" s="4"/>
      <c r="AB4115" s="4"/>
      <c r="AL4115" s="81"/>
      <c r="AM4115" s="81"/>
    </row>
    <row r="4116" spans="1:39">
      <c r="A4116" s="76"/>
      <c r="C4116" s="77"/>
      <c r="M4116" s="80"/>
      <c r="T4116" s="4"/>
      <c r="V4116" s="4"/>
      <c r="W4116" s="4"/>
      <c r="X4116" s="4"/>
      <c r="AB4116" s="4"/>
      <c r="AL4116" s="81"/>
      <c r="AM4116" s="81"/>
    </row>
    <row r="4117" spans="1:39">
      <c r="A4117" s="76"/>
      <c r="C4117" s="77"/>
      <c r="M4117" s="80"/>
      <c r="T4117" s="4"/>
      <c r="V4117" s="4"/>
      <c r="W4117" s="4"/>
      <c r="X4117" s="4"/>
      <c r="AB4117" s="4"/>
      <c r="AL4117" s="81"/>
      <c r="AM4117" s="81"/>
    </row>
    <row r="4118" spans="1:39">
      <c r="A4118" s="76"/>
      <c r="C4118" s="77"/>
      <c r="M4118" s="80"/>
      <c r="T4118" s="4"/>
      <c r="V4118" s="4"/>
      <c r="W4118" s="4"/>
      <c r="X4118" s="4"/>
      <c r="AB4118" s="4"/>
      <c r="AL4118" s="81"/>
      <c r="AM4118" s="81"/>
    </row>
    <row r="4119" spans="1:39">
      <c r="A4119" s="76"/>
      <c r="C4119" s="77"/>
      <c r="M4119" s="80"/>
      <c r="T4119" s="4"/>
      <c r="V4119" s="4"/>
      <c r="W4119" s="4"/>
      <c r="X4119" s="4"/>
      <c r="AB4119" s="4"/>
      <c r="AL4119" s="81"/>
      <c r="AM4119" s="81"/>
    </row>
    <row r="4120" spans="1:39">
      <c r="A4120" s="76"/>
      <c r="C4120" s="77"/>
      <c r="M4120" s="80"/>
      <c r="T4120" s="4"/>
      <c r="V4120" s="4"/>
      <c r="W4120" s="4"/>
      <c r="X4120" s="4"/>
      <c r="AB4120" s="4"/>
      <c r="AL4120" s="81"/>
      <c r="AM4120" s="81"/>
    </row>
    <row r="4121" spans="1:39">
      <c r="A4121" s="76"/>
      <c r="C4121" s="77"/>
      <c r="M4121" s="80"/>
      <c r="T4121" s="4"/>
      <c r="V4121" s="4"/>
      <c r="W4121" s="4"/>
      <c r="X4121" s="4"/>
      <c r="AB4121" s="4"/>
      <c r="AL4121" s="81"/>
      <c r="AM4121" s="81"/>
    </row>
    <row r="4122" spans="1:39">
      <c r="A4122" s="76"/>
      <c r="C4122" s="77"/>
      <c r="M4122" s="80"/>
      <c r="T4122" s="4"/>
      <c r="V4122" s="4"/>
      <c r="W4122" s="4"/>
      <c r="X4122" s="4"/>
      <c r="AB4122" s="4"/>
      <c r="AL4122" s="81"/>
      <c r="AM4122" s="81"/>
    </row>
    <row r="4123" spans="1:39">
      <c r="A4123" s="76"/>
      <c r="C4123" s="77"/>
      <c r="M4123" s="80"/>
      <c r="T4123" s="4"/>
      <c r="V4123" s="4"/>
      <c r="W4123" s="4"/>
      <c r="X4123" s="4"/>
      <c r="AB4123" s="4"/>
      <c r="AL4123" s="81"/>
      <c r="AM4123" s="81"/>
    </row>
    <row r="4124" spans="1:39">
      <c r="A4124" s="76"/>
      <c r="C4124" s="77"/>
      <c r="M4124" s="80"/>
      <c r="T4124" s="4"/>
      <c r="V4124" s="4"/>
      <c r="W4124" s="4"/>
      <c r="X4124" s="4"/>
      <c r="AB4124" s="4"/>
      <c r="AL4124" s="81"/>
      <c r="AM4124" s="81"/>
    </row>
    <row r="4125" spans="1:39">
      <c r="A4125" s="76"/>
      <c r="C4125" s="77"/>
      <c r="M4125" s="80"/>
      <c r="T4125" s="4"/>
      <c r="V4125" s="4"/>
      <c r="W4125" s="4"/>
      <c r="X4125" s="4"/>
      <c r="AB4125" s="4"/>
      <c r="AL4125" s="81"/>
      <c r="AM4125" s="81"/>
    </row>
    <row r="4126" spans="1:39">
      <c r="A4126" s="76"/>
      <c r="C4126" s="77"/>
      <c r="M4126" s="80"/>
      <c r="T4126" s="4"/>
      <c r="V4126" s="4"/>
      <c r="W4126" s="4"/>
      <c r="X4126" s="4"/>
      <c r="AB4126" s="4"/>
      <c r="AL4126" s="81"/>
      <c r="AM4126" s="81"/>
    </row>
    <row r="4127" spans="1:39">
      <c r="A4127" s="76"/>
      <c r="C4127" s="77"/>
      <c r="M4127" s="80"/>
      <c r="T4127" s="4"/>
      <c r="V4127" s="4"/>
      <c r="W4127" s="4"/>
      <c r="X4127" s="4"/>
      <c r="AB4127" s="4"/>
      <c r="AL4127" s="81"/>
      <c r="AM4127" s="81"/>
    </row>
    <row r="4128" spans="1:39">
      <c r="A4128" s="76"/>
      <c r="C4128" s="77"/>
      <c r="M4128" s="80"/>
      <c r="T4128" s="4"/>
      <c r="V4128" s="4"/>
      <c r="W4128" s="4"/>
      <c r="X4128" s="4"/>
      <c r="AB4128" s="4"/>
      <c r="AL4128" s="81"/>
      <c r="AM4128" s="81"/>
    </row>
    <row r="4129" spans="1:39">
      <c r="A4129" s="76"/>
      <c r="C4129" s="77"/>
      <c r="M4129" s="80"/>
      <c r="T4129" s="4"/>
      <c r="V4129" s="4"/>
      <c r="W4129" s="4"/>
      <c r="X4129" s="4"/>
      <c r="AB4129" s="4"/>
      <c r="AL4129" s="81"/>
      <c r="AM4129" s="81"/>
    </row>
    <row r="4130" spans="1:39">
      <c r="A4130" s="76"/>
      <c r="C4130" s="77"/>
      <c r="M4130" s="80"/>
      <c r="T4130" s="4"/>
      <c r="V4130" s="4"/>
      <c r="W4130" s="4"/>
      <c r="X4130" s="4"/>
      <c r="AB4130" s="4"/>
      <c r="AL4130" s="81"/>
      <c r="AM4130" s="81"/>
    </row>
    <row r="4131" spans="1:39">
      <c r="A4131" s="76"/>
      <c r="C4131" s="77"/>
      <c r="M4131" s="80"/>
      <c r="T4131" s="4"/>
      <c r="V4131" s="4"/>
      <c r="W4131" s="4"/>
      <c r="X4131" s="4"/>
      <c r="AB4131" s="4"/>
      <c r="AL4131" s="81"/>
      <c r="AM4131" s="81"/>
    </row>
    <row r="4132" spans="1:39">
      <c r="A4132" s="76"/>
      <c r="C4132" s="77"/>
      <c r="M4132" s="80"/>
      <c r="T4132" s="4"/>
      <c r="V4132" s="4"/>
      <c r="W4132" s="4"/>
      <c r="X4132" s="4"/>
      <c r="AB4132" s="4"/>
      <c r="AL4132" s="81"/>
      <c r="AM4132" s="81"/>
    </row>
    <row r="4133" spans="1:39">
      <c r="A4133" s="76"/>
      <c r="C4133" s="77"/>
      <c r="M4133" s="80"/>
      <c r="T4133" s="4"/>
      <c r="V4133" s="4"/>
      <c r="W4133" s="4"/>
      <c r="X4133" s="4"/>
      <c r="AB4133" s="4"/>
      <c r="AL4133" s="81"/>
      <c r="AM4133" s="81"/>
    </row>
    <row r="4134" spans="1:39">
      <c r="A4134" s="76"/>
      <c r="C4134" s="77"/>
      <c r="M4134" s="80"/>
      <c r="T4134" s="4"/>
      <c r="V4134" s="4"/>
      <c r="W4134" s="4"/>
      <c r="X4134" s="4"/>
      <c r="AB4134" s="4"/>
      <c r="AL4134" s="81"/>
      <c r="AM4134" s="81"/>
    </row>
    <row r="4135" spans="1:39">
      <c r="A4135" s="76"/>
      <c r="C4135" s="77"/>
      <c r="M4135" s="80"/>
      <c r="T4135" s="4"/>
      <c r="V4135" s="4"/>
      <c r="W4135" s="4"/>
      <c r="X4135" s="4"/>
      <c r="AB4135" s="4"/>
      <c r="AL4135" s="81"/>
      <c r="AM4135" s="81"/>
    </row>
    <row r="4136" spans="1:39">
      <c r="A4136" s="76"/>
      <c r="C4136" s="77"/>
      <c r="M4136" s="80"/>
      <c r="T4136" s="4"/>
      <c r="V4136" s="4"/>
      <c r="W4136" s="4"/>
      <c r="X4136" s="4"/>
      <c r="AB4136" s="4"/>
      <c r="AL4136" s="81"/>
      <c r="AM4136" s="81"/>
    </row>
    <row r="4137" spans="1:39">
      <c r="A4137" s="76"/>
      <c r="C4137" s="77"/>
      <c r="M4137" s="80"/>
      <c r="T4137" s="4"/>
      <c r="V4137" s="4"/>
      <c r="W4137" s="4"/>
      <c r="X4137" s="4"/>
      <c r="AB4137" s="4"/>
      <c r="AL4137" s="81"/>
      <c r="AM4137" s="81"/>
    </row>
    <row r="4138" spans="1:39">
      <c r="A4138" s="76"/>
      <c r="C4138" s="77"/>
      <c r="M4138" s="80"/>
      <c r="T4138" s="4"/>
      <c r="V4138" s="4"/>
      <c r="W4138" s="4"/>
      <c r="X4138" s="4"/>
      <c r="AB4138" s="4"/>
      <c r="AL4138" s="81"/>
      <c r="AM4138" s="81"/>
    </row>
    <row r="4139" spans="1:39">
      <c r="A4139" s="76"/>
      <c r="C4139" s="77"/>
      <c r="M4139" s="80"/>
      <c r="T4139" s="4"/>
      <c r="V4139" s="4"/>
      <c r="W4139" s="4"/>
      <c r="X4139" s="4"/>
      <c r="AB4139" s="4"/>
      <c r="AL4139" s="81"/>
      <c r="AM4139" s="81"/>
    </row>
    <row r="4140" spans="1:39">
      <c r="A4140" s="76"/>
      <c r="C4140" s="77"/>
      <c r="M4140" s="80"/>
      <c r="T4140" s="4"/>
      <c r="V4140" s="4"/>
      <c r="W4140" s="4"/>
      <c r="X4140" s="4"/>
      <c r="AB4140" s="4"/>
      <c r="AL4140" s="81"/>
      <c r="AM4140" s="81"/>
    </row>
    <row r="4141" spans="1:39">
      <c r="A4141" s="76"/>
      <c r="C4141" s="77"/>
      <c r="M4141" s="80"/>
      <c r="T4141" s="4"/>
      <c r="V4141" s="4"/>
      <c r="W4141" s="4"/>
      <c r="X4141" s="4"/>
      <c r="AB4141" s="4"/>
      <c r="AL4141" s="81"/>
      <c r="AM4141" s="81"/>
    </row>
    <row r="4142" spans="1:39">
      <c r="A4142" s="76"/>
      <c r="C4142" s="77"/>
      <c r="M4142" s="80"/>
      <c r="T4142" s="4"/>
      <c r="V4142" s="4"/>
      <c r="W4142" s="4"/>
      <c r="X4142" s="4"/>
      <c r="AB4142" s="4"/>
      <c r="AL4142" s="81"/>
      <c r="AM4142" s="81"/>
    </row>
    <row r="4143" spans="1:39">
      <c r="A4143" s="76"/>
      <c r="C4143" s="77"/>
      <c r="M4143" s="80"/>
      <c r="T4143" s="4"/>
      <c r="V4143" s="4"/>
      <c r="W4143" s="4"/>
      <c r="X4143" s="4"/>
      <c r="AB4143" s="4"/>
      <c r="AL4143" s="81"/>
      <c r="AM4143" s="81"/>
    </row>
    <row r="4144" spans="1:39">
      <c r="A4144" s="76"/>
      <c r="C4144" s="77"/>
      <c r="M4144" s="80"/>
      <c r="T4144" s="4"/>
      <c r="V4144" s="4"/>
      <c r="W4144" s="4"/>
      <c r="X4144" s="4"/>
      <c r="AB4144" s="4"/>
      <c r="AL4144" s="81"/>
      <c r="AM4144" s="81"/>
    </row>
    <row r="4145" spans="1:39">
      <c r="A4145" s="76"/>
      <c r="C4145" s="77"/>
      <c r="M4145" s="80"/>
      <c r="T4145" s="4"/>
      <c r="V4145" s="4"/>
      <c r="W4145" s="4"/>
      <c r="X4145" s="4"/>
      <c r="AB4145" s="4"/>
      <c r="AL4145" s="81"/>
      <c r="AM4145" s="81"/>
    </row>
    <row r="4146" spans="1:39">
      <c r="A4146" s="76"/>
      <c r="C4146" s="77"/>
      <c r="M4146" s="80"/>
      <c r="T4146" s="4"/>
      <c r="V4146" s="4"/>
      <c r="W4146" s="4"/>
      <c r="X4146" s="4"/>
      <c r="AB4146" s="4"/>
      <c r="AL4146" s="81"/>
      <c r="AM4146" s="81"/>
    </row>
    <row r="4147" spans="1:39">
      <c r="A4147" s="76"/>
      <c r="C4147" s="77"/>
      <c r="M4147" s="80"/>
      <c r="T4147" s="4"/>
      <c r="V4147" s="4"/>
      <c r="W4147" s="4"/>
      <c r="X4147" s="4"/>
      <c r="AB4147" s="4"/>
      <c r="AL4147" s="81"/>
      <c r="AM4147" s="81"/>
    </row>
    <row r="4148" spans="1:39">
      <c r="A4148" s="76"/>
      <c r="C4148" s="77"/>
      <c r="M4148" s="80"/>
      <c r="T4148" s="4"/>
      <c r="V4148" s="4"/>
      <c r="W4148" s="4"/>
      <c r="X4148" s="4"/>
      <c r="AB4148" s="4"/>
      <c r="AL4148" s="81"/>
      <c r="AM4148" s="81"/>
    </row>
    <row r="4149" spans="1:39">
      <c r="A4149" s="76"/>
      <c r="C4149" s="77"/>
      <c r="M4149" s="80"/>
      <c r="T4149" s="4"/>
      <c r="V4149" s="4"/>
      <c r="W4149" s="4"/>
      <c r="X4149" s="4"/>
      <c r="AB4149" s="4"/>
      <c r="AL4149" s="81"/>
      <c r="AM4149" s="81"/>
    </row>
    <row r="4150" spans="1:39">
      <c r="A4150" s="76"/>
      <c r="C4150" s="77"/>
      <c r="M4150" s="80"/>
      <c r="T4150" s="4"/>
      <c r="V4150" s="4"/>
      <c r="W4150" s="4"/>
      <c r="X4150" s="4"/>
      <c r="AB4150" s="4"/>
      <c r="AL4150" s="81"/>
      <c r="AM4150" s="81"/>
    </row>
    <row r="4151" spans="1:39">
      <c r="A4151" s="76"/>
      <c r="C4151" s="77"/>
      <c r="M4151" s="80"/>
      <c r="T4151" s="4"/>
      <c r="V4151" s="4"/>
      <c r="W4151" s="4"/>
      <c r="X4151" s="4"/>
      <c r="AB4151" s="4"/>
      <c r="AL4151" s="81"/>
      <c r="AM4151" s="81"/>
    </row>
    <row r="4152" spans="1:39">
      <c r="A4152" s="76"/>
      <c r="C4152" s="77"/>
      <c r="M4152" s="80"/>
      <c r="T4152" s="4"/>
      <c r="V4152" s="4"/>
      <c r="W4152" s="4"/>
      <c r="X4152" s="4"/>
      <c r="AB4152" s="4"/>
      <c r="AL4152" s="81"/>
      <c r="AM4152" s="81"/>
    </row>
    <row r="4153" spans="1:39">
      <c r="A4153" s="76"/>
      <c r="C4153" s="77"/>
      <c r="M4153" s="80"/>
      <c r="T4153" s="4"/>
      <c r="V4153" s="4"/>
      <c r="W4153" s="4"/>
      <c r="X4153" s="4"/>
      <c r="AB4153" s="4"/>
      <c r="AL4153" s="81"/>
      <c r="AM4153" s="81"/>
    </row>
    <row r="4154" spans="1:39">
      <c r="A4154" s="76"/>
      <c r="C4154" s="77"/>
      <c r="M4154" s="80"/>
      <c r="T4154" s="4"/>
      <c r="V4154" s="4"/>
      <c r="W4154" s="4"/>
      <c r="X4154" s="4"/>
      <c r="AB4154" s="4"/>
      <c r="AL4154" s="81"/>
      <c r="AM4154" s="81"/>
    </row>
    <row r="4155" spans="1:39">
      <c r="A4155" s="76"/>
      <c r="C4155" s="77"/>
      <c r="M4155" s="80"/>
      <c r="T4155" s="4"/>
      <c r="V4155" s="4"/>
      <c r="W4155" s="4"/>
      <c r="X4155" s="4"/>
      <c r="AB4155" s="4"/>
      <c r="AL4155" s="81"/>
      <c r="AM4155" s="81"/>
    </row>
    <row r="4156" spans="1:39">
      <c r="A4156" s="76"/>
      <c r="C4156" s="77"/>
      <c r="M4156" s="80"/>
      <c r="T4156" s="4"/>
      <c r="V4156" s="4"/>
      <c r="W4156" s="4"/>
      <c r="X4156" s="4"/>
      <c r="AB4156" s="4"/>
      <c r="AL4156" s="81"/>
      <c r="AM4156" s="81"/>
    </row>
    <row r="4157" spans="1:39">
      <c r="A4157" s="76"/>
      <c r="C4157" s="77"/>
      <c r="M4157" s="80"/>
      <c r="T4157" s="4"/>
      <c r="V4157" s="4"/>
      <c r="W4157" s="4"/>
      <c r="X4157" s="4"/>
      <c r="AB4157" s="4"/>
      <c r="AL4157" s="81"/>
      <c r="AM4157" s="81"/>
    </row>
    <row r="4158" spans="1:39">
      <c r="A4158" s="76"/>
      <c r="C4158" s="77"/>
      <c r="M4158" s="80"/>
      <c r="T4158" s="4"/>
      <c r="V4158" s="4"/>
      <c r="W4158" s="4"/>
      <c r="X4158" s="4"/>
      <c r="AB4158" s="4"/>
      <c r="AL4158" s="81"/>
      <c r="AM4158" s="81"/>
    </row>
    <row r="4159" spans="1:39">
      <c r="A4159" s="76"/>
      <c r="C4159" s="77"/>
      <c r="M4159" s="80"/>
      <c r="T4159" s="4"/>
      <c r="V4159" s="4"/>
      <c r="W4159" s="4"/>
      <c r="X4159" s="4"/>
      <c r="AB4159" s="4"/>
      <c r="AL4159" s="81"/>
      <c r="AM4159" s="81"/>
    </row>
    <row r="4160" spans="1:39">
      <c r="A4160" s="76"/>
      <c r="C4160" s="77"/>
      <c r="M4160" s="80"/>
      <c r="T4160" s="4"/>
      <c r="V4160" s="4"/>
      <c r="W4160" s="4"/>
      <c r="X4160" s="4"/>
      <c r="AB4160" s="4"/>
      <c r="AL4160" s="81"/>
      <c r="AM4160" s="81"/>
    </row>
    <row r="4161" spans="1:39">
      <c r="A4161" s="76"/>
      <c r="C4161" s="77"/>
      <c r="M4161" s="80"/>
      <c r="T4161" s="4"/>
      <c r="V4161" s="4"/>
      <c r="W4161" s="4"/>
      <c r="X4161" s="4"/>
      <c r="AB4161" s="4"/>
      <c r="AL4161" s="81"/>
      <c r="AM4161" s="81"/>
    </row>
    <row r="4162" spans="1:39">
      <c r="A4162" s="76"/>
      <c r="C4162" s="77"/>
      <c r="M4162" s="80"/>
      <c r="T4162" s="4"/>
      <c r="V4162" s="4"/>
      <c r="W4162" s="4"/>
      <c r="X4162" s="4"/>
      <c r="AB4162" s="4"/>
      <c r="AL4162" s="81"/>
      <c r="AM4162" s="81"/>
    </row>
    <row r="4163" spans="1:39">
      <c r="A4163" s="76"/>
      <c r="C4163" s="77"/>
      <c r="M4163" s="80"/>
      <c r="T4163" s="4"/>
      <c r="V4163" s="4"/>
      <c r="W4163" s="4"/>
      <c r="X4163" s="4"/>
      <c r="AB4163" s="4"/>
      <c r="AL4163" s="81"/>
      <c r="AM4163" s="81"/>
    </row>
    <row r="4164" spans="1:39">
      <c r="A4164" s="76"/>
      <c r="C4164" s="77"/>
      <c r="M4164" s="80"/>
      <c r="T4164" s="4"/>
      <c r="V4164" s="4"/>
      <c r="W4164" s="4"/>
      <c r="X4164" s="4"/>
      <c r="AB4164" s="4"/>
      <c r="AL4164" s="81"/>
      <c r="AM4164" s="81"/>
    </row>
    <row r="4165" spans="1:39">
      <c r="A4165" s="76"/>
      <c r="C4165" s="77"/>
      <c r="M4165" s="80"/>
      <c r="T4165" s="4"/>
      <c r="V4165" s="4"/>
      <c r="W4165" s="4"/>
      <c r="X4165" s="4"/>
      <c r="AB4165" s="4"/>
      <c r="AL4165" s="81"/>
      <c r="AM4165" s="81"/>
    </row>
    <row r="4166" spans="1:39">
      <c r="A4166" s="76"/>
      <c r="C4166" s="77"/>
      <c r="M4166" s="80"/>
      <c r="T4166" s="4"/>
      <c r="V4166" s="4"/>
      <c r="W4166" s="4"/>
      <c r="X4166" s="4"/>
      <c r="AB4166" s="4"/>
      <c r="AL4166" s="81"/>
      <c r="AM4166" s="81"/>
    </row>
    <row r="4167" spans="1:39">
      <c r="A4167" s="76"/>
      <c r="C4167" s="77"/>
      <c r="M4167" s="80"/>
      <c r="T4167" s="4"/>
      <c r="V4167" s="4"/>
      <c r="W4167" s="4"/>
      <c r="X4167" s="4"/>
      <c r="AB4167" s="4"/>
      <c r="AL4167" s="81"/>
      <c r="AM4167" s="81"/>
    </row>
    <row r="4168" spans="1:39">
      <c r="A4168" s="76"/>
      <c r="C4168" s="77"/>
      <c r="M4168" s="80"/>
      <c r="T4168" s="4"/>
      <c r="V4168" s="4"/>
      <c r="W4168" s="4"/>
      <c r="X4168" s="4"/>
      <c r="AB4168" s="4"/>
      <c r="AL4168" s="81"/>
      <c r="AM4168" s="81"/>
    </row>
    <row r="4169" spans="1:39">
      <c r="A4169" s="76"/>
      <c r="C4169" s="77"/>
      <c r="M4169" s="80"/>
      <c r="T4169" s="4"/>
      <c r="V4169" s="4"/>
      <c r="W4169" s="4"/>
      <c r="X4169" s="4"/>
      <c r="AB4169" s="4"/>
      <c r="AL4169" s="81"/>
      <c r="AM4169" s="81"/>
    </row>
    <row r="4170" spans="1:39">
      <c r="A4170" s="76"/>
      <c r="C4170" s="77"/>
      <c r="M4170" s="80"/>
      <c r="T4170" s="4"/>
      <c r="V4170" s="4"/>
      <c r="W4170" s="4"/>
      <c r="X4170" s="4"/>
      <c r="AB4170" s="4"/>
      <c r="AL4170" s="81"/>
      <c r="AM4170" s="81"/>
    </row>
    <row r="4171" spans="1:39">
      <c r="A4171" s="76"/>
      <c r="C4171" s="77"/>
      <c r="M4171" s="80"/>
      <c r="T4171" s="4"/>
      <c r="V4171" s="4"/>
      <c r="W4171" s="4"/>
      <c r="X4171" s="4"/>
      <c r="AB4171" s="4"/>
      <c r="AL4171" s="81"/>
      <c r="AM4171" s="81"/>
    </row>
    <row r="4172" spans="1:39">
      <c r="A4172" s="76"/>
      <c r="C4172" s="77"/>
      <c r="M4172" s="80"/>
      <c r="T4172" s="4"/>
      <c r="V4172" s="4"/>
      <c r="W4172" s="4"/>
      <c r="X4172" s="4"/>
      <c r="AB4172" s="4"/>
      <c r="AL4172" s="81"/>
      <c r="AM4172" s="81"/>
    </row>
    <row r="4173" spans="1:39">
      <c r="A4173" s="76"/>
      <c r="C4173" s="77"/>
      <c r="M4173" s="80"/>
      <c r="T4173" s="4"/>
      <c r="V4173" s="4"/>
      <c r="W4173" s="4"/>
      <c r="X4173" s="4"/>
      <c r="AB4173" s="4"/>
      <c r="AL4173" s="81"/>
      <c r="AM4173" s="81"/>
    </row>
    <row r="4174" spans="1:39">
      <c r="A4174" s="76"/>
      <c r="C4174" s="77"/>
      <c r="M4174" s="80"/>
      <c r="T4174" s="4"/>
      <c r="V4174" s="4"/>
      <c r="W4174" s="4"/>
      <c r="X4174" s="4"/>
      <c r="AB4174" s="4"/>
      <c r="AL4174" s="81"/>
      <c r="AM4174" s="81"/>
    </row>
    <row r="4175" spans="1:39">
      <c r="A4175" s="76"/>
      <c r="C4175" s="77"/>
      <c r="M4175" s="80"/>
      <c r="T4175" s="4"/>
      <c r="V4175" s="4"/>
      <c r="W4175" s="4"/>
      <c r="X4175" s="4"/>
      <c r="AB4175" s="4"/>
      <c r="AL4175" s="81"/>
      <c r="AM4175" s="81"/>
    </row>
    <row r="4176" spans="1:39">
      <c r="A4176" s="76"/>
      <c r="C4176" s="77"/>
      <c r="M4176" s="80"/>
      <c r="T4176" s="4"/>
      <c r="V4176" s="4"/>
      <c r="W4176" s="4"/>
      <c r="X4176" s="4"/>
      <c r="AB4176" s="4"/>
      <c r="AL4176" s="81"/>
      <c r="AM4176" s="81"/>
    </row>
    <row r="4177" spans="1:39">
      <c r="A4177" s="76"/>
      <c r="C4177" s="77"/>
      <c r="M4177" s="80"/>
      <c r="T4177" s="4"/>
      <c r="V4177" s="4"/>
      <c r="W4177" s="4"/>
      <c r="X4177" s="4"/>
      <c r="AB4177" s="4"/>
      <c r="AL4177" s="81"/>
      <c r="AM4177" s="81"/>
    </row>
    <row r="4178" spans="1:39">
      <c r="A4178" s="76"/>
      <c r="C4178" s="77"/>
      <c r="M4178" s="80"/>
      <c r="T4178" s="4"/>
      <c r="V4178" s="4"/>
      <c r="W4178" s="4"/>
      <c r="X4178" s="4"/>
      <c r="AB4178" s="4"/>
      <c r="AL4178" s="81"/>
      <c r="AM4178" s="81"/>
    </row>
    <row r="4179" spans="1:39">
      <c r="A4179" s="76"/>
      <c r="C4179" s="77"/>
      <c r="M4179" s="80"/>
      <c r="T4179" s="4"/>
      <c r="V4179" s="4"/>
      <c r="W4179" s="4"/>
      <c r="X4179" s="4"/>
      <c r="AB4179" s="4"/>
      <c r="AL4179" s="81"/>
      <c r="AM4179" s="81"/>
    </row>
    <row r="4180" spans="1:39">
      <c r="A4180" s="76"/>
      <c r="C4180" s="77"/>
      <c r="M4180" s="80"/>
      <c r="T4180" s="4"/>
      <c r="V4180" s="4"/>
      <c r="W4180" s="4"/>
      <c r="X4180" s="4"/>
      <c r="AB4180" s="4"/>
      <c r="AL4180" s="81"/>
      <c r="AM4180" s="81"/>
    </row>
    <row r="4181" spans="1:39">
      <c r="A4181" s="76"/>
      <c r="C4181" s="77"/>
      <c r="M4181" s="80"/>
      <c r="T4181" s="4"/>
      <c r="V4181" s="4"/>
      <c r="W4181" s="4"/>
      <c r="X4181" s="4"/>
      <c r="AB4181" s="4"/>
      <c r="AL4181" s="81"/>
      <c r="AM4181" s="81"/>
    </row>
    <row r="4182" spans="1:39">
      <c r="A4182" s="76"/>
      <c r="C4182" s="77"/>
      <c r="M4182" s="80"/>
      <c r="T4182" s="4"/>
      <c r="V4182" s="4"/>
      <c r="W4182" s="4"/>
      <c r="X4182" s="4"/>
      <c r="AB4182" s="4"/>
      <c r="AL4182" s="81"/>
      <c r="AM4182" s="81"/>
    </row>
    <row r="4183" spans="1:39">
      <c r="A4183" s="76"/>
      <c r="C4183" s="77"/>
      <c r="M4183" s="80"/>
      <c r="T4183" s="4"/>
      <c r="V4183" s="4"/>
      <c r="W4183" s="4"/>
      <c r="X4183" s="4"/>
      <c r="AB4183" s="4"/>
      <c r="AL4183" s="81"/>
      <c r="AM4183" s="81"/>
    </row>
    <row r="4184" spans="1:39">
      <c r="A4184" s="76"/>
      <c r="C4184" s="77"/>
      <c r="M4184" s="80"/>
      <c r="T4184" s="4"/>
      <c r="V4184" s="4"/>
      <c r="W4184" s="4"/>
      <c r="X4184" s="4"/>
      <c r="AB4184" s="4"/>
      <c r="AL4184" s="81"/>
      <c r="AM4184" s="81"/>
    </row>
    <row r="4185" spans="1:39">
      <c r="A4185" s="76"/>
      <c r="C4185" s="77"/>
      <c r="M4185" s="80"/>
      <c r="T4185" s="4"/>
      <c r="V4185" s="4"/>
      <c r="W4185" s="4"/>
      <c r="X4185" s="4"/>
      <c r="AB4185" s="4"/>
      <c r="AL4185" s="81"/>
      <c r="AM4185" s="81"/>
    </row>
    <row r="4186" spans="1:39">
      <c r="A4186" s="76"/>
      <c r="C4186" s="77"/>
      <c r="M4186" s="80"/>
      <c r="T4186" s="4"/>
      <c r="V4186" s="4"/>
      <c r="W4186" s="4"/>
      <c r="X4186" s="4"/>
      <c r="AB4186" s="4"/>
      <c r="AL4186" s="81"/>
      <c r="AM4186" s="81"/>
    </row>
    <row r="4187" spans="1:39">
      <c r="A4187" s="76"/>
      <c r="C4187" s="77"/>
      <c r="M4187" s="80"/>
      <c r="T4187" s="4"/>
      <c r="V4187" s="4"/>
      <c r="W4187" s="4"/>
      <c r="X4187" s="4"/>
      <c r="AB4187" s="4"/>
      <c r="AL4187" s="81"/>
      <c r="AM4187" s="81"/>
    </row>
    <row r="4188" spans="1:39">
      <c r="A4188" s="76"/>
      <c r="C4188" s="77"/>
      <c r="M4188" s="80"/>
      <c r="T4188" s="4"/>
      <c r="V4188" s="4"/>
      <c r="W4188" s="4"/>
      <c r="X4188" s="4"/>
      <c r="AB4188" s="4"/>
      <c r="AL4188" s="81"/>
      <c r="AM4188" s="81"/>
    </row>
    <row r="4189" spans="1:39">
      <c r="A4189" s="76"/>
      <c r="C4189" s="77"/>
      <c r="M4189" s="80"/>
      <c r="T4189" s="4"/>
      <c r="V4189" s="4"/>
      <c r="W4189" s="4"/>
      <c r="X4189" s="4"/>
      <c r="AB4189" s="4"/>
      <c r="AL4189" s="81"/>
      <c r="AM4189" s="81"/>
    </row>
    <row r="4190" spans="1:39">
      <c r="A4190" s="76"/>
      <c r="C4190" s="77"/>
      <c r="M4190" s="80"/>
      <c r="T4190" s="4"/>
      <c r="V4190" s="4"/>
      <c r="W4190" s="4"/>
      <c r="X4190" s="4"/>
      <c r="AB4190" s="4"/>
      <c r="AL4190" s="81"/>
      <c r="AM4190" s="81"/>
    </row>
    <row r="4191" spans="1:39">
      <c r="A4191" s="76"/>
      <c r="C4191" s="77"/>
      <c r="M4191" s="80"/>
      <c r="T4191" s="4"/>
      <c r="V4191" s="4"/>
      <c r="W4191" s="4"/>
      <c r="X4191" s="4"/>
      <c r="AB4191" s="4"/>
      <c r="AL4191" s="81"/>
      <c r="AM4191" s="81"/>
    </row>
    <row r="4192" spans="1:39">
      <c r="A4192" s="76"/>
      <c r="C4192" s="77"/>
      <c r="M4192" s="80"/>
      <c r="T4192" s="4"/>
      <c r="V4192" s="4"/>
      <c r="W4192" s="4"/>
      <c r="X4192" s="4"/>
      <c r="AB4192" s="4"/>
      <c r="AL4192" s="81"/>
      <c r="AM4192" s="81"/>
    </row>
    <row r="4193" spans="1:39">
      <c r="A4193" s="76"/>
      <c r="C4193" s="77"/>
      <c r="M4193" s="80"/>
      <c r="T4193" s="4"/>
      <c r="V4193" s="4"/>
      <c r="W4193" s="4"/>
      <c r="X4193" s="4"/>
      <c r="AB4193" s="4"/>
      <c r="AL4193" s="81"/>
      <c r="AM4193" s="81"/>
    </row>
    <row r="4194" spans="1:39">
      <c r="A4194" s="76"/>
      <c r="C4194" s="77"/>
      <c r="M4194" s="80"/>
      <c r="T4194" s="4"/>
      <c r="V4194" s="4"/>
      <c r="W4194" s="4"/>
      <c r="X4194" s="4"/>
      <c r="AB4194" s="4"/>
      <c r="AL4194" s="81"/>
      <c r="AM4194" s="81"/>
    </row>
    <row r="4195" spans="1:39">
      <c r="A4195" s="76"/>
      <c r="C4195" s="77"/>
      <c r="M4195" s="80"/>
      <c r="T4195" s="4"/>
      <c r="V4195" s="4"/>
      <c r="W4195" s="4"/>
      <c r="X4195" s="4"/>
      <c r="AB4195" s="4"/>
      <c r="AL4195" s="81"/>
      <c r="AM4195" s="81"/>
    </row>
    <row r="4196" spans="1:39">
      <c r="A4196" s="76"/>
      <c r="C4196" s="77"/>
      <c r="M4196" s="80"/>
      <c r="T4196" s="4"/>
      <c r="V4196" s="4"/>
      <c r="W4196" s="4"/>
      <c r="X4196" s="4"/>
      <c r="AB4196" s="4"/>
      <c r="AL4196" s="81"/>
      <c r="AM4196" s="81"/>
    </row>
    <row r="4197" spans="1:39">
      <c r="A4197" s="76"/>
      <c r="C4197" s="77"/>
      <c r="M4197" s="80"/>
      <c r="T4197" s="4"/>
      <c r="V4197" s="4"/>
      <c r="W4197" s="4"/>
      <c r="X4197" s="4"/>
      <c r="AB4197" s="4"/>
      <c r="AL4197" s="81"/>
      <c r="AM4197" s="81"/>
    </row>
    <row r="4198" spans="1:39">
      <c r="A4198" s="76"/>
      <c r="C4198" s="77"/>
      <c r="M4198" s="80"/>
      <c r="T4198" s="4"/>
      <c r="V4198" s="4"/>
      <c r="W4198" s="4"/>
      <c r="X4198" s="4"/>
      <c r="AB4198" s="4"/>
      <c r="AL4198" s="81"/>
      <c r="AM4198" s="81"/>
    </row>
    <row r="4199" spans="1:39">
      <c r="A4199" s="76"/>
      <c r="C4199" s="77"/>
      <c r="M4199" s="80"/>
      <c r="T4199" s="4"/>
      <c r="V4199" s="4"/>
      <c r="W4199" s="4"/>
      <c r="X4199" s="4"/>
      <c r="AB4199" s="4"/>
      <c r="AL4199" s="81"/>
      <c r="AM4199" s="81"/>
    </row>
    <row r="4200" spans="1:39">
      <c r="A4200" s="76"/>
      <c r="C4200" s="77"/>
      <c r="M4200" s="80"/>
      <c r="T4200" s="4"/>
      <c r="V4200" s="4"/>
      <c r="W4200" s="4"/>
      <c r="X4200" s="4"/>
      <c r="AB4200" s="4"/>
      <c r="AL4200" s="81"/>
      <c r="AM4200" s="81"/>
    </row>
    <row r="4201" spans="1:39">
      <c r="A4201" s="76"/>
      <c r="C4201" s="77"/>
      <c r="M4201" s="80"/>
      <c r="T4201" s="4"/>
      <c r="V4201" s="4"/>
      <c r="W4201" s="4"/>
      <c r="X4201" s="4"/>
      <c r="AB4201" s="4"/>
      <c r="AL4201" s="81"/>
      <c r="AM4201" s="81"/>
    </row>
    <row r="4202" spans="1:39">
      <c r="A4202" s="76"/>
      <c r="C4202" s="77"/>
      <c r="M4202" s="80"/>
      <c r="T4202" s="4"/>
      <c r="V4202" s="4"/>
      <c r="W4202" s="4"/>
      <c r="X4202" s="4"/>
      <c r="AB4202" s="4"/>
      <c r="AL4202" s="81"/>
      <c r="AM4202" s="81"/>
    </row>
    <row r="4203" spans="1:39">
      <c r="A4203" s="76"/>
      <c r="C4203" s="77"/>
      <c r="M4203" s="80"/>
      <c r="T4203" s="4"/>
      <c r="V4203" s="4"/>
      <c r="W4203" s="4"/>
      <c r="X4203" s="4"/>
      <c r="AB4203" s="4"/>
      <c r="AL4203" s="81"/>
      <c r="AM4203" s="81"/>
    </row>
    <row r="4204" spans="1:39">
      <c r="A4204" s="76"/>
      <c r="C4204" s="77"/>
      <c r="M4204" s="80"/>
      <c r="T4204" s="4"/>
      <c r="V4204" s="4"/>
      <c r="W4204" s="4"/>
      <c r="X4204" s="4"/>
      <c r="AB4204" s="4"/>
      <c r="AL4204" s="81"/>
      <c r="AM4204" s="81"/>
    </row>
    <row r="4205" spans="1:39">
      <c r="A4205" s="76"/>
      <c r="C4205" s="77"/>
      <c r="M4205" s="80"/>
      <c r="T4205" s="4"/>
      <c r="V4205" s="4"/>
      <c r="W4205" s="4"/>
      <c r="X4205" s="4"/>
      <c r="AB4205" s="4"/>
      <c r="AL4205" s="81"/>
      <c r="AM4205" s="81"/>
    </row>
    <row r="4206" spans="1:39">
      <c r="A4206" s="76"/>
      <c r="C4206" s="77"/>
      <c r="M4206" s="80"/>
      <c r="T4206" s="4"/>
      <c r="V4206" s="4"/>
      <c r="W4206" s="4"/>
      <c r="X4206" s="4"/>
      <c r="AB4206" s="4"/>
      <c r="AL4206" s="81"/>
      <c r="AM4206" s="81"/>
    </row>
    <row r="4207" spans="1:39">
      <c r="A4207" s="76"/>
      <c r="C4207" s="77"/>
      <c r="M4207" s="80"/>
      <c r="T4207" s="4"/>
      <c r="V4207" s="4"/>
      <c r="W4207" s="4"/>
      <c r="X4207" s="4"/>
      <c r="AB4207" s="4"/>
      <c r="AL4207" s="81"/>
      <c r="AM4207" s="81"/>
    </row>
    <row r="4208" spans="1:39">
      <c r="A4208" s="76"/>
      <c r="C4208" s="77"/>
      <c r="M4208" s="80"/>
      <c r="T4208" s="4"/>
      <c r="V4208" s="4"/>
      <c r="W4208" s="4"/>
      <c r="X4208" s="4"/>
      <c r="AB4208" s="4"/>
      <c r="AL4208" s="81"/>
      <c r="AM4208" s="81"/>
    </row>
    <row r="4209" spans="1:39">
      <c r="A4209" s="76"/>
      <c r="C4209" s="77"/>
      <c r="M4209" s="80"/>
      <c r="T4209" s="4"/>
      <c r="V4209" s="4"/>
      <c r="W4209" s="4"/>
      <c r="X4209" s="4"/>
      <c r="AB4209" s="4"/>
      <c r="AL4209" s="81"/>
      <c r="AM4209" s="81"/>
    </row>
    <row r="4210" spans="1:39">
      <c r="A4210" s="76"/>
      <c r="C4210" s="77"/>
      <c r="M4210" s="80"/>
      <c r="T4210" s="4"/>
      <c r="V4210" s="4"/>
      <c r="W4210" s="4"/>
      <c r="X4210" s="4"/>
      <c r="AB4210" s="4"/>
      <c r="AL4210" s="81"/>
      <c r="AM4210" s="81"/>
    </row>
    <row r="4211" spans="1:39">
      <c r="A4211" s="76"/>
      <c r="C4211" s="77"/>
      <c r="M4211" s="80"/>
      <c r="T4211" s="4"/>
      <c r="V4211" s="4"/>
      <c r="W4211" s="4"/>
      <c r="X4211" s="4"/>
      <c r="AB4211" s="4"/>
      <c r="AL4211" s="81"/>
      <c r="AM4211" s="81"/>
    </row>
    <row r="4212" spans="1:39">
      <c r="A4212" s="76"/>
      <c r="C4212" s="77"/>
      <c r="M4212" s="80"/>
      <c r="T4212" s="4"/>
      <c r="V4212" s="4"/>
      <c r="W4212" s="4"/>
      <c r="X4212" s="4"/>
      <c r="AB4212" s="4"/>
      <c r="AL4212" s="81"/>
      <c r="AM4212" s="81"/>
    </row>
    <row r="4213" spans="1:39">
      <c r="A4213" s="76"/>
      <c r="C4213" s="77"/>
      <c r="M4213" s="80"/>
      <c r="T4213" s="4"/>
      <c r="V4213" s="4"/>
      <c r="W4213" s="4"/>
      <c r="X4213" s="4"/>
      <c r="AB4213" s="4"/>
      <c r="AL4213" s="81"/>
      <c r="AM4213" s="81"/>
    </row>
    <row r="4214" spans="1:39">
      <c r="A4214" s="76"/>
      <c r="C4214" s="77"/>
      <c r="M4214" s="80"/>
      <c r="T4214" s="4"/>
      <c r="V4214" s="4"/>
      <c r="W4214" s="4"/>
      <c r="X4214" s="4"/>
      <c r="AB4214" s="4"/>
      <c r="AL4214" s="81"/>
      <c r="AM4214" s="81"/>
    </row>
    <row r="4215" spans="1:39">
      <c r="A4215" s="76"/>
      <c r="C4215" s="77"/>
      <c r="M4215" s="80"/>
      <c r="T4215" s="4"/>
      <c r="V4215" s="4"/>
      <c r="W4215" s="4"/>
      <c r="X4215" s="4"/>
      <c r="AB4215" s="4"/>
      <c r="AL4215" s="81"/>
      <c r="AM4215" s="81"/>
    </row>
    <row r="4216" spans="1:39">
      <c r="A4216" s="76"/>
      <c r="C4216" s="77"/>
      <c r="M4216" s="80"/>
      <c r="T4216" s="4"/>
      <c r="V4216" s="4"/>
      <c r="W4216" s="4"/>
      <c r="X4216" s="4"/>
      <c r="AB4216" s="4"/>
      <c r="AL4216" s="81"/>
      <c r="AM4216" s="81"/>
    </row>
    <row r="4217" spans="1:39">
      <c r="A4217" s="76"/>
      <c r="C4217" s="77"/>
      <c r="M4217" s="80"/>
      <c r="T4217" s="4"/>
      <c r="V4217" s="4"/>
      <c r="W4217" s="4"/>
      <c r="X4217" s="4"/>
      <c r="AB4217" s="4"/>
      <c r="AL4217" s="81"/>
      <c r="AM4217" s="81"/>
    </row>
    <row r="4218" spans="1:39">
      <c r="A4218" s="76"/>
      <c r="C4218" s="77"/>
      <c r="M4218" s="80"/>
      <c r="T4218" s="4"/>
      <c r="V4218" s="4"/>
      <c r="W4218" s="4"/>
      <c r="X4218" s="4"/>
      <c r="AB4218" s="4"/>
      <c r="AL4218" s="81"/>
      <c r="AM4218" s="81"/>
    </row>
    <row r="4219" spans="1:39">
      <c r="A4219" s="76"/>
      <c r="C4219" s="77"/>
      <c r="M4219" s="80"/>
      <c r="T4219" s="4"/>
      <c r="V4219" s="4"/>
      <c r="W4219" s="4"/>
      <c r="X4219" s="4"/>
      <c r="AB4219" s="4"/>
      <c r="AL4219" s="81"/>
      <c r="AM4219" s="81"/>
    </row>
    <row r="4220" spans="1:39">
      <c r="A4220" s="76"/>
      <c r="C4220" s="77"/>
      <c r="M4220" s="80"/>
      <c r="T4220" s="4"/>
      <c r="V4220" s="4"/>
      <c r="W4220" s="4"/>
      <c r="X4220" s="4"/>
      <c r="AB4220" s="4"/>
      <c r="AL4220" s="81"/>
      <c r="AM4220" s="81"/>
    </row>
    <row r="4221" spans="1:39">
      <c r="A4221" s="76"/>
      <c r="C4221" s="77"/>
      <c r="M4221" s="80"/>
      <c r="T4221" s="4"/>
      <c r="V4221" s="4"/>
      <c r="W4221" s="4"/>
      <c r="X4221" s="4"/>
      <c r="AB4221" s="4"/>
      <c r="AL4221" s="81"/>
      <c r="AM4221" s="81"/>
    </row>
    <row r="4222" spans="1:39">
      <c r="A4222" s="76"/>
      <c r="C4222" s="77"/>
      <c r="M4222" s="80"/>
      <c r="T4222" s="4"/>
      <c r="V4222" s="4"/>
      <c r="W4222" s="4"/>
      <c r="X4222" s="4"/>
      <c r="AB4222" s="4"/>
      <c r="AL4222" s="81"/>
      <c r="AM4222" s="81"/>
    </row>
    <row r="4223" spans="1:39">
      <c r="A4223" s="76"/>
      <c r="C4223" s="77"/>
      <c r="M4223" s="80"/>
      <c r="T4223" s="4"/>
      <c r="V4223" s="4"/>
      <c r="W4223" s="4"/>
      <c r="X4223" s="4"/>
      <c r="AB4223" s="4"/>
      <c r="AL4223" s="81"/>
      <c r="AM4223" s="81"/>
    </row>
    <row r="4224" spans="1:39">
      <c r="A4224" s="76"/>
      <c r="C4224" s="77"/>
      <c r="M4224" s="80"/>
      <c r="T4224" s="4"/>
      <c r="V4224" s="4"/>
      <c r="W4224" s="4"/>
      <c r="X4224" s="4"/>
      <c r="AB4224" s="4"/>
      <c r="AL4224" s="81"/>
      <c r="AM4224" s="81"/>
    </row>
    <row r="4225" spans="1:39">
      <c r="A4225" s="76"/>
      <c r="C4225" s="77"/>
      <c r="M4225" s="80"/>
      <c r="T4225" s="4"/>
      <c r="V4225" s="4"/>
      <c r="W4225" s="4"/>
      <c r="X4225" s="4"/>
      <c r="AB4225" s="4"/>
      <c r="AL4225" s="81"/>
      <c r="AM4225" s="81"/>
    </row>
    <row r="4226" spans="1:39">
      <c r="A4226" s="76"/>
      <c r="C4226" s="77"/>
      <c r="M4226" s="80"/>
      <c r="T4226" s="4"/>
      <c r="V4226" s="4"/>
      <c r="W4226" s="4"/>
      <c r="X4226" s="4"/>
      <c r="AB4226" s="4"/>
      <c r="AL4226" s="81"/>
      <c r="AM4226" s="81"/>
    </row>
    <row r="4227" spans="1:39">
      <c r="A4227" s="76"/>
      <c r="C4227" s="77"/>
      <c r="M4227" s="80"/>
      <c r="T4227" s="4"/>
      <c r="V4227" s="4"/>
      <c r="W4227" s="4"/>
      <c r="X4227" s="4"/>
      <c r="AB4227" s="4"/>
      <c r="AL4227" s="81"/>
      <c r="AM4227" s="81"/>
    </row>
    <row r="4228" spans="1:39">
      <c r="A4228" s="76"/>
      <c r="C4228" s="77"/>
      <c r="M4228" s="80"/>
      <c r="T4228" s="4"/>
      <c r="V4228" s="4"/>
      <c r="W4228" s="4"/>
      <c r="X4228" s="4"/>
      <c r="AB4228" s="4"/>
      <c r="AL4228" s="81"/>
      <c r="AM4228" s="81"/>
    </row>
    <row r="4229" spans="1:39">
      <c r="A4229" s="76"/>
      <c r="C4229" s="77"/>
      <c r="M4229" s="80"/>
      <c r="T4229" s="4"/>
      <c r="V4229" s="4"/>
      <c r="W4229" s="4"/>
      <c r="X4229" s="4"/>
      <c r="AB4229" s="4"/>
      <c r="AL4229" s="81"/>
      <c r="AM4229" s="81"/>
    </row>
    <row r="4230" spans="1:39">
      <c r="A4230" s="76"/>
      <c r="C4230" s="77"/>
      <c r="M4230" s="80"/>
      <c r="T4230" s="4"/>
      <c r="V4230" s="4"/>
      <c r="W4230" s="4"/>
      <c r="X4230" s="4"/>
      <c r="AB4230" s="4"/>
      <c r="AL4230" s="81"/>
      <c r="AM4230" s="81"/>
    </row>
    <row r="4231" spans="1:39">
      <c r="A4231" s="76"/>
      <c r="C4231" s="77"/>
      <c r="M4231" s="80"/>
      <c r="T4231" s="4"/>
      <c r="V4231" s="4"/>
      <c r="W4231" s="4"/>
      <c r="X4231" s="4"/>
      <c r="AB4231" s="4"/>
      <c r="AL4231" s="81"/>
      <c r="AM4231" s="81"/>
    </row>
    <row r="4232" spans="1:39">
      <c r="A4232" s="76"/>
      <c r="C4232" s="77"/>
      <c r="M4232" s="80"/>
      <c r="T4232" s="4"/>
      <c r="V4232" s="4"/>
      <c r="W4232" s="4"/>
      <c r="X4232" s="4"/>
      <c r="AB4232" s="4"/>
      <c r="AL4232" s="81"/>
      <c r="AM4232" s="81"/>
    </row>
    <row r="4233" spans="1:39">
      <c r="A4233" s="76"/>
      <c r="C4233" s="77"/>
      <c r="M4233" s="80"/>
      <c r="T4233" s="4"/>
      <c r="V4233" s="4"/>
      <c r="W4233" s="4"/>
      <c r="X4233" s="4"/>
      <c r="AB4233" s="4"/>
      <c r="AL4233" s="81"/>
      <c r="AM4233" s="81"/>
    </row>
    <row r="4234" spans="1:39">
      <c r="A4234" s="76"/>
      <c r="C4234" s="77"/>
      <c r="M4234" s="80"/>
      <c r="T4234" s="4"/>
      <c r="V4234" s="4"/>
      <c r="W4234" s="4"/>
      <c r="X4234" s="4"/>
      <c r="AB4234" s="4"/>
      <c r="AL4234" s="81"/>
      <c r="AM4234" s="81"/>
    </row>
    <row r="4235" spans="1:39">
      <c r="A4235" s="76"/>
      <c r="C4235" s="77"/>
      <c r="M4235" s="80"/>
      <c r="T4235" s="4"/>
      <c r="V4235" s="4"/>
      <c r="W4235" s="4"/>
      <c r="X4235" s="4"/>
      <c r="AB4235" s="4"/>
      <c r="AL4235" s="81"/>
      <c r="AM4235" s="81"/>
    </row>
    <row r="4236" spans="1:39">
      <c r="A4236" s="76"/>
      <c r="C4236" s="77"/>
      <c r="M4236" s="80"/>
      <c r="T4236" s="4"/>
      <c r="V4236" s="4"/>
      <c r="W4236" s="4"/>
      <c r="X4236" s="4"/>
      <c r="AB4236" s="4"/>
      <c r="AL4236" s="81"/>
      <c r="AM4236" s="81"/>
    </row>
    <row r="4237" spans="1:39">
      <c r="A4237" s="76"/>
      <c r="C4237" s="77"/>
      <c r="M4237" s="80"/>
      <c r="T4237" s="4"/>
      <c r="V4237" s="4"/>
      <c r="W4237" s="4"/>
      <c r="X4237" s="4"/>
      <c r="AB4237" s="4"/>
      <c r="AL4237" s="81"/>
      <c r="AM4237" s="81"/>
    </row>
    <row r="4238" spans="1:39">
      <c r="A4238" s="76"/>
      <c r="C4238" s="77"/>
      <c r="M4238" s="80"/>
      <c r="T4238" s="4"/>
      <c r="V4238" s="4"/>
      <c r="W4238" s="4"/>
      <c r="X4238" s="4"/>
      <c r="AB4238" s="4"/>
      <c r="AL4238" s="81"/>
      <c r="AM4238" s="81"/>
    </row>
    <row r="4239" spans="1:39">
      <c r="A4239" s="76"/>
      <c r="C4239" s="77"/>
      <c r="M4239" s="80"/>
      <c r="T4239" s="4"/>
      <c r="V4239" s="4"/>
      <c r="W4239" s="4"/>
      <c r="X4239" s="4"/>
      <c r="AB4239" s="4"/>
      <c r="AL4239" s="81"/>
      <c r="AM4239" s="81"/>
    </row>
    <row r="4240" spans="1:39">
      <c r="A4240" s="76"/>
      <c r="C4240" s="77"/>
      <c r="M4240" s="80"/>
      <c r="T4240" s="4"/>
      <c r="V4240" s="4"/>
      <c r="W4240" s="4"/>
      <c r="X4240" s="4"/>
      <c r="AB4240" s="4"/>
      <c r="AL4240" s="81"/>
      <c r="AM4240" s="81"/>
    </row>
    <row r="4241" spans="1:39">
      <c r="A4241" s="76"/>
      <c r="C4241" s="77"/>
      <c r="M4241" s="80"/>
      <c r="T4241" s="4"/>
      <c r="V4241" s="4"/>
      <c r="W4241" s="4"/>
      <c r="X4241" s="4"/>
      <c r="AB4241" s="4"/>
      <c r="AL4241" s="81"/>
      <c r="AM4241" s="81"/>
    </row>
    <row r="4242" spans="1:39">
      <c r="A4242" s="76"/>
      <c r="C4242" s="77"/>
      <c r="M4242" s="80"/>
      <c r="T4242" s="4"/>
      <c r="V4242" s="4"/>
      <c r="W4242" s="4"/>
      <c r="X4242" s="4"/>
      <c r="AB4242" s="4"/>
      <c r="AL4242" s="81"/>
      <c r="AM4242" s="81"/>
    </row>
    <row r="4243" spans="1:39">
      <c r="A4243" s="76"/>
      <c r="C4243" s="77"/>
      <c r="M4243" s="80"/>
      <c r="T4243" s="4"/>
      <c r="V4243" s="4"/>
      <c r="W4243" s="4"/>
      <c r="X4243" s="4"/>
      <c r="AB4243" s="4"/>
      <c r="AL4243" s="81"/>
      <c r="AM4243" s="81"/>
    </row>
    <row r="4244" spans="1:39">
      <c r="A4244" s="76"/>
      <c r="C4244" s="77"/>
      <c r="M4244" s="80"/>
      <c r="T4244" s="4"/>
      <c r="V4244" s="4"/>
      <c r="W4244" s="4"/>
      <c r="X4244" s="4"/>
      <c r="AB4244" s="4"/>
      <c r="AL4244" s="81"/>
      <c r="AM4244" s="81"/>
    </row>
    <row r="4245" spans="1:39">
      <c r="A4245" s="76"/>
      <c r="C4245" s="77"/>
      <c r="M4245" s="80"/>
      <c r="T4245" s="4"/>
      <c r="V4245" s="4"/>
      <c r="W4245" s="4"/>
      <c r="X4245" s="4"/>
      <c r="AB4245" s="4"/>
      <c r="AL4245" s="81"/>
      <c r="AM4245" s="81"/>
    </row>
    <row r="4246" spans="1:39">
      <c r="A4246" s="76"/>
      <c r="C4246" s="77"/>
      <c r="M4246" s="80"/>
      <c r="T4246" s="4"/>
      <c r="V4246" s="4"/>
      <c r="W4246" s="4"/>
      <c r="X4246" s="4"/>
      <c r="AB4246" s="4"/>
      <c r="AL4246" s="81"/>
      <c r="AM4246" s="81"/>
    </row>
    <row r="4247" spans="1:39">
      <c r="A4247" s="76"/>
      <c r="C4247" s="77"/>
      <c r="M4247" s="80"/>
      <c r="T4247" s="4"/>
      <c r="V4247" s="4"/>
      <c r="W4247" s="4"/>
      <c r="X4247" s="4"/>
      <c r="AB4247" s="4"/>
      <c r="AL4247" s="81"/>
      <c r="AM4247" s="81"/>
    </row>
    <row r="4248" spans="1:39">
      <c r="A4248" s="76"/>
      <c r="C4248" s="77"/>
      <c r="M4248" s="80"/>
      <c r="T4248" s="4"/>
      <c r="V4248" s="4"/>
      <c r="W4248" s="4"/>
      <c r="X4248" s="4"/>
      <c r="AB4248" s="4"/>
      <c r="AL4248" s="81"/>
      <c r="AM4248" s="81"/>
    </row>
    <row r="4249" spans="1:39">
      <c r="A4249" s="76"/>
      <c r="C4249" s="77"/>
      <c r="M4249" s="80"/>
      <c r="T4249" s="4"/>
      <c r="V4249" s="4"/>
      <c r="W4249" s="4"/>
      <c r="X4249" s="4"/>
      <c r="AB4249" s="4"/>
      <c r="AL4249" s="81"/>
      <c r="AM4249" s="81"/>
    </row>
    <row r="4250" spans="1:39">
      <c r="A4250" s="76"/>
      <c r="C4250" s="77"/>
      <c r="M4250" s="80"/>
      <c r="T4250" s="4"/>
      <c r="V4250" s="4"/>
      <c r="W4250" s="4"/>
      <c r="X4250" s="4"/>
      <c r="AB4250" s="4"/>
      <c r="AL4250" s="81"/>
      <c r="AM4250" s="81"/>
    </row>
    <row r="4251" spans="1:39">
      <c r="A4251" s="76"/>
      <c r="C4251" s="77"/>
      <c r="M4251" s="80"/>
      <c r="T4251" s="4"/>
      <c r="V4251" s="4"/>
      <c r="W4251" s="4"/>
      <c r="X4251" s="4"/>
      <c r="AB4251" s="4"/>
      <c r="AL4251" s="81"/>
      <c r="AM4251" s="81"/>
    </row>
    <row r="4252" spans="1:39">
      <c r="A4252" s="76"/>
      <c r="C4252" s="77"/>
      <c r="M4252" s="80"/>
      <c r="T4252" s="4"/>
      <c r="V4252" s="4"/>
      <c r="W4252" s="4"/>
      <c r="X4252" s="4"/>
      <c r="AB4252" s="4"/>
      <c r="AL4252" s="81"/>
      <c r="AM4252" s="81"/>
    </row>
    <row r="4253" spans="1:39">
      <c r="A4253" s="76"/>
      <c r="C4253" s="77"/>
      <c r="M4253" s="80"/>
      <c r="T4253" s="4"/>
      <c r="V4253" s="4"/>
      <c r="W4253" s="4"/>
      <c r="X4253" s="4"/>
      <c r="AB4253" s="4"/>
      <c r="AL4253" s="81"/>
      <c r="AM4253" s="81"/>
    </row>
    <row r="4254" spans="1:39">
      <c r="A4254" s="76"/>
      <c r="C4254" s="77"/>
      <c r="M4254" s="80"/>
      <c r="T4254" s="4"/>
      <c r="V4254" s="4"/>
      <c r="W4254" s="4"/>
      <c r="X4254" s="4"/>
      <c r="AB4254" s="4"/>
      <c r="AL4254" s="81"/>
      <c r="AM4254" s="81"/>
    </row>
    <row r="4255" spans="1:39">
      <c r="A4255" s="76"/>
      <c r="C4255" s="77"/>
      <c r="M4255" s="80"/>
      <c r="T4255" s="4"/>
      <c r="V4255" s="4"/>
      <c r="W4255" s="4"/>
      <c r="X4255" s="4"/>
      <c r="AB4255" s="4"/>
      <c r="AL4255" s="81"/>
      <c r="AM4255" s="81"/>
    </row>
    <row r="4256" spans="1:39">
      <c r="A4256" s="76"/>
      <c r="C4256" s="77"/>
      <c r="M4256" s="80"/>
      <c r="T4256" s="4"/>
      <c r="V4256" s="4"/>
      <c r="W4256" s="4"/>
      <c r="X4256" s="4"/>
      <c r="AB4256" s="4"/>
      <c r="AL4256" s="81"/>
      <c r="AM4256" s="81"/>
    </row>
    <row r="4257" spans="1:39">
      <c r="A4257" s="76"/>
      <c r="C4257" s="77"/>
      <c r="M4257" s="80"/>
      <c r="T4257" s="4"/>
      <c r="V4257" s="4"/>
      <c r="W4257" s="4"/>
      <c r="X4257" s="4"/>
      <c r="AB4257" s="4"/>
      <c r="AL4257" s="81"/>
      <c r="AM4257" s="81"/>
    </row>
    <row r="4258" spans="1:39">
      <c r="A4258" s="76"/>
      <c r="C4258" s="77"/>
      <c r="M4258" s="80"/>
      <c r="T4258" s="4"/>
      <c r="V4258" s="4"/>
      <c r="W4258" s="4"/>
      <c r="X4258" s="4"/>
      <c r="AB4258" s="4"/>
      <c r="AL4258" s="81"/>
      <c r="AM4258" s="81"/>
    </row>
    <row r="4259" spans="1:39">
      <c r="A4259" s="76"/>
      <c r="C4259" s="77"/>
      <c r="M4259" s="80"/>
      <c r="T4259" s="4"/>
      <c r="V4259" s="4"/>
      <c r="W4259" s="4"/>
      <c r="X4259" s="4"/>
      <c r="AB4259" s="4"/>
      <c r="AL4259" s="81"/>
      <c r="AM4259" s="81"/>
    </row>
    <row r="4260" spans="1:39">
      <c r="A4260" s="76"/>
      <c r="C4260" s="77"/>
      <c r="M4260" s="80"/>
      <c r="T4260" s="4"/>
      <c r="V4260" s="4"/>
      <c r="W4260" s="4"/>
      <c r="X4260" s="4"/>
      <c r="AB4260" s="4"/>
      <c r="AL4260" s="81"/>
      <c r="AM4260" s="81"/>
    </row>
    <row r="4261" spans="1:39">
      <c r="A4261" s="76"/>
      <c r="C4261" s="77"/>
      <c r="M4261" s="80"/>
      <c r="T4261" s="4"/>
      <c r="V4261" s="4"/>
      <c r="W4261" s="4"/>
      <c r="X4261" s="4"/>
      <c r="AB4261" s="4"/>
      <c r="AL4261" s="81"/>
      <c r="AM4261" s="81"/>
    </row>
    <row r="4262" spans="1:39">
      <c r="A4262" s="76"/>
      <c r="C4262" s="77"/>
      <c r="M4262" s="80"/>
      <c r="T4262" s="4"/>
      <c r="V4262" s="4"/>
      <c r="W4262" s="4"/>
      <c r="X4262" s="4"/>
      <c r="AB4262" s="4"/>
      <c r="AL4262" s="81"/>
      <c r="AM4262" s="81"/>
    </row>
    <row r="4263" spans="1:39">
      <c r="A4263" s="76"/>
      <c r="C4263" s="77"/>
      <c r="M4263" s="80"/>
      <c r="T4263" s="4"/>
      <c r="V4263" s="4"/>
      <c r="W4263" s="4"/>
      <c r="X4263" s="4"/>
      <c r="AB4263" s="4"/>
      <c r="AL4263" s="81"/>
      <c r="AM4263" s="81"/>
    </row>
    <row r="4264" spans="1:39">
      <c r="A4264" s="76"/>
      <c r="C4264" s="77"/>
      <c r="M4264" s="80"/>
      <c r="T4264" s="4"/>
      <c r="V4264" s="4"/>
      <c r="W4264" s="4"/>
      <c r="X4264" s="4"/>
      <c r="AB4264" s="4"/>
      <c r="AL4264" s="81"/>
      <c r="AM4264" s="81"/>
    </row>
    <row r="4265" spans="1:39">
      <c r="A4265" s="76"/>
      <c r="C4265" s="77"/>
      <c r="M4265" s="80"/>
      <c r="T4265" s="4"/>
      <c r="V4265" s="4"/>
      <c r="W4265" s="4"/>
      <c r="X4265" s="4"/>
      <c r="AB4265" s="4"/>
      <c r="AL4265" s="81"/>
      <c r="AM4265" s="81"/>
    </row>
    <row r="4266" spans="1:39">
      <c r="A4266" s="76"/>
      <c r="C4266" s="77"/>
      <c r="M4266" s="80"/>
      <c r="T4266" s="4"/>
      <c r="V4266" s="4"/>
      <c r="W4266" s="4"/>
      <c r="X4266" s="4"/>
      <c r="AB4266" s="4"/>
      <c r="AL4266" s="81"/>
      <c r="AM4266" s="81"/>
    </row>
    <row r="4267" spans="1:39">
      <c r="A4267" s="76"/>
      <c r="C4267" s="77"/>
      <c r="M4267" s="80"/>
      <c r="T4267" s="4"/>
      <c r="V4267" s="4"/>
      <c r="W4267" s="4"/>
      <c r="X4267" s="4"/>
      <c r="AB4267" s="4"/>
      <c r="AL4267" s="81"/>
      <c r="AM4267" s="81"/>
    </row>
    <row r="4268" spans="1:39">
      <c r="A4268" s="76"/>
      <c r="C4268" s="77"/>
      <c r="M4268" s="80"/>
      <c r="T4268" s="4"/>
      <c r="V4268" s="4"/>
      <c r="W4268" s="4"/>
      <c r="X4268" s="4"/>
      <c r="AB4268" s="4"/>
      <c r="AL4268" s="81"/>
      <c r="AM4268" s="81"/>
    </row>
    <row r="4269" spans="1:39">
      <c r="A4269" s="76"/>
      <c r="C4269" s="77"/>
      <c r="M4269" s="80"/>
      <c r="T4269" s="4"/>
      <c r="V4269" s="4"/>
      <c r="W4269" s="4"/>
      <c r="X4269" s="4"/>
      <c r="AB4269" s="4"/>
      <c r="AL4269" s="81"/>
      <c r="AM4269" s="81"/>
    </row>
    <row r="4270" spans="1:39">
      <c r="A4270" s="76"/>
      <c r="C4270" s="77"/>
      <c r="M4270" s="80"/>
      <c r="T4270" s="4"/>
      <c r="V4270" s="4"/>
      <c r="W4270" s="4"/>
      <c r="X4270" s="4"/>
      <c r="AB4270" s="4"/>
      <c r="AL4270" s="81"/>
      <c r="AM4270" s="81"/>
    </row>
    <row r="4271" spans="1:39">
      <c r="A4271" s="76"/>
      <c r="C4271" s="77"/>
      <c r="M4271" s="80"/>
      <c r="T4271" s="4"/>
      <c r="V4271" s="4"/>
      <c r="W4271" s="4"/>
      <c r="X4271" s="4"/>
      <c r="AB4271" s="4"/>
      <c r="AL4271" s="81"/>
      <c r="AM4271" s="81"/>
    </row>
    <row r="4272" spans="1:39">
      <c r="A4272" s="76"/>
      <c r="C4272" s="77"/>
      <c r="M4272" s="80"/>
      <c r="T4272" s="4"/>
      <c r="V4272" s="4"/>
      <c r="W4272" s="4"/>
      <c r="X4272" s="4"/>
      <c r="AB4272" s="4"/>
      <c r="AL4272" s="81"/>
      <c r="AM4272" s="81"/>
    </row>
    <row r="4273" spans="1:39">
      <c r="A4273" s="76"/>
      <c r="C4273" s="77"/>
      <c r="M4273" s="80"/>
      <c r="T4273" s="4"/>
      <c r="V4273" s="4"/>
      <c r="W4273" s="4"/>
      <c r="X4273" s="4"/>
      <c r="AB4273" s="4"/>
      <c r="AL4273" s="81"/>
      <c r="AM4273" s="81"/>
    </row>
    <row r="4274" spans="1:39">
      <c r="A4274" s="76"/>
      <c r="C4274" s="77"/>
      <c r="M4274" s="80"/>
      <c r="T4274" s="4"/>
      <c r="V4274" s="4"/>
      <c r="W4274" s="4"/>
      <c r="X4274" s="4"/>
      <c r="AB4274" s="4"/>
      <c r="AL4274" s="81"/>
      <c r="AM4274" s="81"/>
    </row>
    <row r="4275" spans="1:39">
      <c r="A4275" s="76"/>
      <c r="C4275" s="77"/>
      <c r="M4275" s="80"/>
      <c r="T4275" s="4"/>
      <c r="V4275" s="4"/>
      <c r="W4275" s="4"/>
      <c r="X4275" s="4"/>
      <c r="AB4275" s="4"/>
      <c r="AL4275" s="81"/>
      <c r="AM4275" s="81"/>
    </row>
    <row r="4276" spans="1:39">
      <c r="A4276" s="76"/>
      <c r="C4276" s="77"/>
      <c r="M4276" s="80"/>
      <c r="T4276" s="4"/>
      <c r="V4276" s="4"/>
      <c r="W4276" s="4"/>
      <c r="X4276" s="4"/>
      <c r="AB4276" s="4"/>
      <c r="AL4276" s="81"/>
      <c r="AM4276" s="81"/>
    </row>
    <row r="4277" spans="1:39">
      <c r="A4277" s="76"/>
      <c r="C4277" s="77"/>
      <c r="M4277" s="80"/>
      <c r="T4277" s="4"/>
      <c r="V4277" s="4"/>
      <c r="W4277" s="4"/>
      <c r="X4277" s="4"/>
      <c r="AB4277" s="4"/>
      <c r="AL4277" s="81"/>
      <c r="AM4277" s="81"/>
    </row>
    <row r="4278" spans="1:39">
      <c r="A4278" s="76"/>
      <c r="C4278" s="77"/>
      <c r="M4278" s="80"/>
      <c r="T4278" s="4"/>
      <c r="V4278" s="4"/>
      <c r="W4278" s="4"/>
      <c r="X4278" s="4"/>
      <c r="AB4278" s="4"/>
      <c r="AL4278" s="81"/>
      <c r="AM4278" s="81"/>
    </row>
    <row r="4279" spans="1:39">
      <c r="A4279" s="76"/>
      <c r="C4279" s="77"/>
      <c r="M4279" s="80"/>
      <c r="T4279" s="4"/>
      <c r="V4279" s="4"/>
      <c r="W4279" s="4"/>
      <c r="X4279" s="4"/>
      <c r="AB4279" s="4"/>
      <c r="AL4279" s="81"/>
      <c r="AM4279" s="81"/>
    </row>
    <row r="4280" spans="1:39">
      <c r="A4280" s="76"/>
      <c r="C4280" s="77"/>
      <c r="M4280" s="80"/>
      <c r="T4280" s="4"/>
      <c r="V4280" s="4"/>
      <c r="W4280" s="4"/>
      <c r="X4280" s="4"/>
      <c r="AB4280" s="4"/>
      <c r="AL4280" s="81"/>
      <c r="AM4280" s="81"/>
    </row>
    <row r="4281" spans="1:39">
      <c r="A4281" s="76"/>
      <c r="C4281" s="77"/>
      <c r="M4281" s="80"/>
      <c r="T4281" s="4"/>
      <c r="V4281" s="4"/>
      <c r="W4281" s="4"/>
      <c r="X4281" s="4"/>
      <c r="AB4281" s="4"/>
      <c r="AL4281" s="81"/>
      <c r="AM4281" s="81"/>
    </row>
    <row r="4282" spans="1:39">
      <c r="A4282" s="76"/>
      <c r="C4282" s="77"/>
      <c r="M4282" s="80"/>
      <c r="T4282" s="4"/>
      <c r="V4282" s="4"/>
      <c r="W4282" s="4"/>
      <c r="X4282" s="4"/>
      <c r="AB4282" s="4"/>
      <c r="AL4282" s="81"/>
      <c r="AM4282" s="81"/>
    </row>
    <row r="4283" spans="1:39">
      <c r="A4283" s="76"/>
      <c r="C4283" s="77"/>
      <c r="M4283" s="80"/>
      <c r="T4283" s="4"/>
      <c r="V4283" s="4"/>
      <c r="W4283" s="4"/>
      <c r="X4283" s="4"/>
      <c r="AB4283" s="4"/>
      <c r="AL4283" s="81"/>
      <c r="AM4283" s="81"/>
    </row>
    <row r="4284" spans="1:39">
      <c r="A4284" s="76"/>
      <c r="C4284" s="77"/>
      <c r="M4284" s="80"/>
      <c r="T4284" s="4"/>
      <c r="V4284" s="4"/>
      <c r="W4284" s="4"/>
      <c r="X4284" s="4"/>
      <c r="AB4284" s="4"/>
      <c r="AL4284" s="81"/>
      <c r="AM4284" s="81"/>
    </row>
    <row r="4285" spans="1:39">
      <c r="A4285" s="76"/>
      <c r="C4285" s="77"/>
      <c r="M4285" s="80"/>
      <c r="T4285" s="4"/>
      <c r="V4285" s="4"/>
      <c r="W4285" s="4"/>
      <c r="X4285" s="4"/>
      <c r="AB4285" s="4"/>
      <c r="AL4285" s="81"/>
      <c r="AM4285" s="81"/>
    </row>
    <row r="4286" spans="1:39">
      <c r="A4286" s="76"/>
      <c r="C4286" s="77"/>
      <c r="M4286" s="80"/>
      <c r="T4286" s="4"/>
      <c r="V4286" s="4"/>
      <c r="W4286" s="4"/>
      <c r="X4286" s="4"/>
      <c r="AB4286" s="4"/>
      <c r="AL4286" s="81"/>
      <c r="AM4286" s="81"/>
    </row>
    <row r="4287" spans="1:39">
      <c r="A4287" s="76"/>
      <c r="C4287" s="77"/>
      <c r="M4287" s="80"/>
      <c r="T4287" s="4"/>
      <c r="V4287" s="4"/>
      <c r="W4287" s="4"/>
      <c r="X4287" s="4"/>
      <c r="AB4287" s="4"/>
      <c r="AL4287" s="81"/>
      <c r="AM4287" s="81"/>
    </row>
    <row r="4288" spans="1:39">
      <c r="A4288" s="76"/>
      <c r="C4288" s="77"/>
      <c r="M4288" s="80"/>
      <c r="T4288" s="4"/>
      <c r="V4288" s="4"/>
      <c r="W4288" s="4"/>
      <c r="X4288" s="4"/>
      <c r="AB4288" s="4"/>
      <c r="AL4288" s="81"/>
      <c r="AM4288" s="81"/>
    </row>
    <row r="4289" spans="1:39">
      <c r="A4289" s="76"/>
      <c r="C4289" s="77"/>
      <c r="M4289" s="80"/>
      <c r="T4289" s="4"/>
      <c r="V4289" s="4"/>
      <c r="W4289" s="4"/>
      <c r="X4289" s="4"/>
      <c r="AB4289" s="4"/>
      <c r="AL4289" s="81"/>
      <c r="AM4289" s="81"/>
    </row>
    <row r="4290" spans="1:39">
      <c r="A4290" s="76"/>
      <c r="C4290" s="77"/>
      <c r="M4290" s="80"/>
      <c r="T4290" s="4"/>
      <c r="V4290" s="4"/>
      <c r="W4290" s="4"/>
      <c r="X4290" s="4"/>
      <c r="AB4290" s="4"/>
      <c r="AL4290" s="81"/>
      <c r="AM4290" s="81"/>
    </row>
    <row r="4291" spans="1:39">
      <c r="A4291" s="76"/>
      <c r="C4291" s="77"/>
      <c r="M4291" s="80"/>
      <c r="T4291" s="4"/>
      <c r="V4291" s="4"/>
      <c r="W4291" s="4"/>
      <c r="X4291" s="4"/>
      <c r="AB4291" s="4"/>
      <c r="AL4291" s="81"/>
      <c r="AM4291" s="81"/>
    </row>
    <row r="4292" spans="1:39">
      <c r="A4292" s="76"/>
      <c r="C4292" s="77"/>
      <c r="M4292" s="80"/>
      <c r="T4292" s="4"/>
      <c r="V4292" s="4"/>
      <c r="W4292" s="4"/>
      <c r="X4292" s="4"/>
      <c r="AB4292" s="4"/>
      <c r="AL4292" s="81"/>
      <c r="AM4292" s="81"/>
    </row>
    <row r="4293" spans="1:39">
      <c r="A4293" s="76"/>
      <c r="C4293" s="77"/>
      <c r="M4293" s="80"/>
      <c r="T4293" s="4"/>
      <c r="V4293" s="4"/>
      <c r="W4293" s="4"/>
      <c r="X4293" s="4"/>
      <c r="AB4293" s="4"/>
      <c r="AL4293" s="81"/>
      <c r="AM4293" s="81"/>
    </row>
    <row r="4294" spans="1:39">
      <c r="A4294" s="76"/>
      <c r="C4294" s="77"/>
      <c r="M4294" s="80"/>
      <c r="T4294" s="4"/>
      <c r="V4294" s="4"/>
      <c r="W4294" s="4"/>
      <c r="X4294" s="4"/>
      <c r="AB4294" s="4"/>
      <c r="AL4294" s="81"/>
      <c r="AM4294" s="81"/>
    </row>
    <row r="4295" spans="1:39">
      <c r="A4295" s="76"/>
      <c r="C4295" s="77"/>
      <c r="M4295" s="80"/>
      <c r="T4295" s="4"/>
      <c r="V4295" s="4"/>
      <c r="W4295" s="4"/>
      <c r="X4295" s="4"/>
      <c r="AB4295" s="4"/>
      <c r="AL4295" s="81"/>
      <c r="AM4295" s="81"/>
    </row>
    <row r="4296" spans="1:39">
      <c r="A4296" s="76"/>
      <c r="C4296" s="77"/>
      <c r="M4296" s="80"/>
      <c r="T4296" s="4"/>
      <c r="V4296" s="4"/>
      <c r="W4296" s="4"/>
      <c r="X4296" s="4"/>
      <c r="AB4296" s="4"/>
      <c r="AL4296" s="81"/>
      <c r="AM4296" s="81"/>
    </row>
    <row r="4297" spans="1:39">
      <c r="A4297" s="76"/>
      <c r="C4297" s="77"/>
      <c r="M4297" s="80"/>
      <c r="T4297" s="4"/>
      <c r="V4297" s="4"/>
      <c r="W4297" s="4"/>
      <c r="X4297" s="4"/>
      <c r="AB4297" s="4"/>
      <c r="AL4297" s="81"/>
      <c r="AM4297" s="81"/>
    </row>
    <row r="4298" spans="1:39">
      <c r="A4298" s="76"/>
      <c r="C4298" s="77"/>
      <c r="M4298" s="80"/>
      <c r="T4298" s="4"/>
      <c r="V4298" s="4"/>
      <c r="W4298" s="4"/>
      <c r="X4298" s="4"/>
      <c r="AB4298" s="4"/>
      <c r="AL4298" s="81"/>
      <c r="AM4298" s="81"/>
    </row>
    <row r="4299" spans="1:39">
      <c r="A4299" s="76"/>
      <c r="C4299" s="77"/>
      <c r="M4299" s="80"/>
      <c r="T4299" s="4"/>
      <c r="V4299" s="4"/>
      <c r="W4299" s="4"/>
      <c r="X4299" s="4"/>
      <c r="AB4299" s="4"/>
      <c r="AL4299" s="81"/>
      <c r="AM4299" s="81"/>
    </row>
    <row r="4300" spans="1:39">
      <c r="A4300" s="76"/>
      <c r="C4300" s="77"/>
      <c r="M4300" s="80"/>
      <c r="T4300" s="4"/>
      <c r="V4300" s="4"/>
      <c r="W4300" s="4"/>
      <c r="X4300" s="4"/>
      <c r="AB4300" s="4"/>
      <c r="AL4300" s="81"/>
      <c r="AM4300" s="81"/>
    </row>
    <row r="4301" spans="1:39">
      <c r="A4301" s="76"/>
      <c r="C4301" s="77"/>
      <c r="M4301" s="80"/>
      <c r="T4301" s="4"/>
      <c r="V4301" s="4"/>
      <c r="W4301" s="4"/>
      <c r="X4301" s="4"/>
      <c r="AB4301" s="4"/>
      <c r="AL4301" s="81"/>
      <c r="AM4301" s="81"/>
    </row>
    <row r="4302" spans="1:39">
      <c r="A4302" s="76"/>
      <c r="C4302" s="77"/>
      <c r="M4302" s="80"/>
      <c r="T4302" s="4"/>
      <c r="V4302" s="4"/>
      <c r="W4302" s="4"/>
      <c r="X4302" s="4"/>
      <c r="AB4302" s="4"/>
      <c r="AL4302" s="81"/>
      <c r="AM4302" s="81"/>
    </row>
    <row r="4303" spans="1:39">
      <c r="A4303" s="76"/>
      <c r="C4303" s="77"/>
      <c r="M4303" s="80"/>
      <c r="T4303" s="4"/>
      <c r="V4303" s="4"/>
      <c r="W4303" s="4"/>
      <c r="X4303" s="4"/>
      <c r="AB4303" s="4"/>
      <c r="AL4303" s="81"/>
      <c r="AM4303" s="81"/>
    </row>
    <row r="4304" spans="1:39">
      <c r="A4304" s="76"/>
      <c r="C4304" s="77"/>
      <c r="M4304" s="80"/>
      <c r="T4304" s="4"/>
      <c r="V4304" s="4"/>
      <c r="W4304" s="4"/>
      <c r="X4304" s="4"/>
      <c r="AB4304" s="4"/>
      <c r="AL4304" s="81"/>
      <c r="AM4304" s="81"/>
    </row>
    <row r="4305" spans="1:39">
      <c r="A4305" s="76"/>
      <c r="C4305" s="77"/>
      <c r="M4305" s="80"/>
      <c r="T4305" s="4"/>
      <c r="V4305" s="4"/>
      <c r="W4305" s="4"/>
      <c r="X4305" s="4"/>
      <c r="AB4305" s="4"/>
      <c r="AL4305" s="81"/>
      <c r="AM4305" s="81"/>
    </row>
    <row r="4306" spans="1:39">
      <c r="A4306" s="76"/>
      <c r="C4306" s="77"/>
      <c r="M4306" s="80"/>
      <c r="T4306" s="4"/>
      <c r="V4306" s="4"/>
      <c r="W4306" s="4"/>
      <c r="X4306" s="4"/>
      <c r="AB4306" s="4"/>
      <c r="AL4306" s="81"/>
      <c r="AM4306" s="81"/>
    </row>
    <row r="4307" spans="1:39">
      <c r="A4307" s="76"/>
      <c r="C4307" s="77"/>
      <c r="M4307" s="80"/>
      <c r="T4307" s="4"/>
      <c r="V4307" s="4"/>
      <c r="W4307" s="4"/>
      <c r="X4307" s="4"/>
      <c r="AB4307" s="4"/>
      <c r="AL4307" s="81"/>
      <c r="AM4307" s="81"/>
    </row>
    <row r="4308" spans="1:39">
      <c r="A4308" s="76"/>
      <c r="C4308" s="77"/>
      <c r="M4308" s="80"/>
      <c r="T4308" s="4"/>
      <c r="V4308" s="4"/>
      <c r="W4308" s="4"/>
      <c r="X4308" s="4"/>
      <c r="AB4308" s="4"/>
      <c r="AL4308" s="81"/>
      <c r="AM4308" s="81"/>
    </row>
    <row r="4309" spans="1:39">
      <c r="A4309" s="76"/>
      <c r="C4309" s="77"/>
      <c r="M4309" s="80"/>
      <c r="T4309" s="4"/>
      <c r="V4309" s="4"/>
      <c r="W4309" s="4"/>
      <c r="X4309" s="4"/>
      <c r="AB4309" s="4"/>
      <c r="AL4309" s="81"/>
      <c r="AM4309" s="81"/>
    </row>
    <row r="4310" spans="1:39">
      <c r="A4310" s="76"/>
      <c r="C4310" s="77"/>
      <c r="M4310" s="80"/>
      <c r="T4310" s="4"/>
      <c r="V4310" s="4"/>
      <c r="W4310" s="4"/>
      <c r="X4310" s="4"/>
      <c r="AB4310" s="4"/>
      <c r="AL4310" s="81"/>
      <c r="AM4310" s="81"/>
    </row>
    <row r="4311" spans="1:39">
      <c r="A4311" s="76"/>
      <c r="C4311" s="77"/>
      <c r="M4311" s="80"/>
      <c r="T4311" s="4"/>
      <c r="V4311" s="4"/>
      <c r="W4311" s="4"/>
      <c r="X4311" s="4"/>
      <c r="AB4311" s="4"/>
      <c r="AL4311" s="81"/>
      <c r="AM4311" s="81"/>
    </row>
    <row r="4312" spans="1:39">
      <c r="A4312" s="76"/>
      <c r="C4312" s="77"/>
      <c r="M4312" s="80"/>
      <c r="T4312" s="4"/>
      <c r="V4312" s="4"/>
      <c r="W4312" s="4"/>
      <c r="X4312" s="4"/>
      <c r="AB4312" s="4"/>
      <c r="AL4312" s="81"/>
      <c r="AM4312" s="81"/>
    </row>
    <row r="4313" spans="1:39">
      <c r="A4313" s="76"/>
      <c r="C4313" s="77"/>
      <c r="M4313" s="80"/>
      <c r="T4313" s="4"/>
      <c r="V4313" s="4"/>
      <c r="W4313" s="4"/>
      <c r="X4313" s="4"/>
      <c r="AB4313" s="4"/>
      <c r="AL4313" s="81"/>
      <c r="AM4313" s="81"/>
    </row>
    <row r="4314" spans="1:39">
      <c r="A4314" s="76"/>
      <c r="C4314" s="77"/>
      <c r="M4314" s="80"/>
      <c r="T4314" s="4"/>
      <c r="V4314" s="4"/>
      <c r="W4314" s="4"/>
      <c r="X4314" s="4"/>
      <c r="AB4314" s="4"/>
      <c r="AL4314" s="81"/>
      <c r="AM4314" s="81"/>
    </row>
    <row r="4315" spans="1:39">
      <c r="A4315" s="76"/>
      <c r="C4315" s="77"/>
      <c r="M4315" s="80"/>
      <c r="T4315" s="4"/>
      <c r="V4315" s="4"/>
      <c r="W4315" s="4"/>
      <c r="X4315" s="4"/>
      <c r="AB4315" s="4"/>
      <c r="AL4315" s="81"/>
      <c r="AM4315" s="81"/>
    </row>
    <row r="4316" spans="1:39">
      <c r="A4316" s="76"/>
      <c r="C4316" s="77"/>
      <c r="M4316" s="80"/>
      <c r="T4316" s="4"/>
      <c r="V4316" s="4"/>
      <c r="W4316" s="4"/>
      <c r="X4316" s="4"/>
      <c r="AB4316" s="4"/>
      <c r="AL4316" s="81"/>
      <c r="AM4316" s="81"/>
    </row>
    <row r="4317" spans="1:39">
      <c r="A4317" s="76"/>
      <c r="C4317" s="77"/>
      <c r="M4317" s="80"/>
      <c r="T4317" s="4"/>
      <c r="V4317" s="4"/>
      <c r="W4317" s="4"/>
      <c r="X4317" s="4"/>
      <c r="AB4317" s="4"/>
      <c r="AL4317" s="81"/>
      <c r="AM4317" s="81"/>
    </row>
    <row r="4318" spans="1:39">
      <c r="A4318" s="76"/>
      <c r="C4318" s="77"/>
      <c r="M4318" s="80"/>
      <c r="T4318" s="4"/>
      <c r="V4318" s="4"/>
      <c r="W4318" s="4"/>
      <c r="X4318" s="4"/>
      <c r="AB4318" s="4"/>
      <c r="AL4318" s="81"/>
      <c r="AM4318" s="81"/>
    </row>
    <row r="4319" spans="1:39">
      <c r="A4319" s="76"/>
      <c r="C4319" s="77"/>
      <c r="M4319" s="80"/>
      <c r="T4319" s="4"/>
      <c r="V4319" s="4"/>
      <c r="W4319" s="4"/>
      <c r="X4319" s="4"/>
      <c r="AB4319" s="4"/>
      <c r="AL4319" s="81"/>
      <c r="AM4319" s="81"/>
    </row>
    <row r="4320" spans="1:39">
      <c r="A4320" s="76"/>
      <c r="C4320" s="77"/>
      <c r="M4320" s="80"/>
      <c r="T4320" s="4"/>
      <c r="V4320" s="4"/>
      <c r="W4320" s="4"/>
      <c r="X4320" s="4"/>
      <c r="AB4320" s="4"/>
      <c r="AL4320" s="81"/>
      <c r="AM4320" s="81"/>
    </row>
    <row r="4321" spans="1:39">
      <c r="A4321" s="76"/>
      <c r="C4321" s="77"/>
      <c r="M4321" s="80"/>
      <c r="T4321" s="4"/>
      <c r="V4321" s="4"/>
      <c r="W4321" s="4"/>
      <c r="X4321" s="4"/>
      <c r="AB4321" s="4"/>
      <c r="AL4321" s="81"/>
      <c r="AM4321" s="81"/>
    </row>
    <row r="4322" spans="1:39">
      <c r="A4322" s="76"/>
      <c r="C4322" s="77"/>
      <c r="M4322" s="80"/>
      <c r="T4322" s="4"/>
      <c r="V4322" s="4"/>
      <c r="W4322" s="4"/>
      <c r="X4322" s="4"/>
      <c r="AB4322" s="4"/>
      <c r="AL4322" s="81"/>
      <c r="AM4322" s="81"/>
    </row>
    <row r="4323" spans="1:39">
      <c r="A4323" s="76"/>
      <c r="C4323" s="77"/>
      <c r="M4323" s="80"/>
      <c r="T4323" s="4"/>
      <c r="V4323" s="4"/>
      <c r="W4323" s="4"/>
      <c r="X4323" s="4"/>
      <c r="AB4323" s="4"/>
      <c r="AL4323" s="81"/>
      <c r="AM4323" s="81"/>
    </row>
    <row r="4324" spans="1:39">
      <c r="A4324" s="76"/>
      <c r="C4324" s="77"/>
      <c r="M4324" s="80"/>
      <c r="T4324" s="4"/>
      <c r="V4324" s="4"/>
      <c r="W4324" s="4"/>
      <c r="X4324" s="4"/>
      <c r="AB4324" s="4"/>
      <c r="AL4324" s="81"/>
      <c r="AM4324" s="81"/>
    </row>
    <row r="4325" spans="1:39">
      <c r="A4325" s="76"/>
      <c r="C4325" s="77"/>
      <c r="M4325" s="80"/>
      <c r="T4325" s="4"/>
      <c r="V4325" s="4"/>
      <c r="W4325" s="4"/>
      <c r="X4325" s="4"/>
      <c r="AB4325" s="4"/>
      <c r="AL4325" s="81"/>
      <c r="AM4325" s="81"/>
    </row>
    <row r="4326" spans="1:39">
      <c r="A4326" s="76"/>
      <c r="C4326" s="77"/>
      <c r="M4326" s="80"/>
      <c r="T4326" s="4"/>
      <c r="V4326" s="4"/>
      <c r="W4326" s="4"/>
      <c r="X4326" s="4"/>
      <c r="AB4326" s="4"/>
      <c r="AL4326" s="81"/>
      <c r="AM4326" s="81"/>
    </row>
    <row r="4327" spans="1:39">
      <c r="A4327" s="76"/>
      <c r="C4327" s="77"/>
      <c r="M4327" s="80"/>
      <c r="T4327" s="4"/>
      <c r="V4327" s="4"/>
      <c r="W4327" s="4"/>
      <c r="X4327" s="4"/>
      <c r="AB4327" s="4"/>
      <c r="AL4327" s="81"/>
      <c r="AM4327" s="81"/>
    </row>
    <row r="4328" spans="1:39">
      <c r="A4328" s="76"/>
      <c r="C4328" s="77"/>
      <c r="M4328" s="80"/>
      <c r="T4328" s="4"/>
      <c r="V4328" s="4"/>
      <c r="W4328" s="4"/>
      <c r="X4328" s="4"/>
      <c r="AB4328" s="4"/>
      <c r="AL4328" s="81"/>
      <c r="AM4328" s="81"/>
    </row>
    <row r="4329" spans="1:39">
      <c r="A4329" s="76"/>
      <c r="C4329" s="77"/>
      <c r="M4329" s="80"/>
      <c r="T4329" s="4"/>
      <c r="V4329" s="4"/>
      <c r="W4329" s="4"/>
      <c r="X4329" s="4"/>
      <c r="AB4329" s="4"/>
      <c r="AL4329" s="81"/>
      <c r="AM4329" s="81"/>
    </row>
    <row r="4330" spans="1:39">
      <c r="A4330" s="76"/>
      <c r="C4330" s="77"/>
      <c r="M4330" s="80"/>
      <c r="T4330" s="4"/>
      <c r="V4330" s="4"/>
      <c r="W4330" s="4"/>
      <c r="X4330" s="4"/>
      <c r="AB4330" s="4"/>
      <c r="AL4330" s="81"/>
      <c r="AM4330" s="81"/>
    </row>
    <row r="4331" spans="1:39">
      <c r="A4331" s="76"/>
      <c r="C4331" s="77"/>
      <c r="M4331" s="80"/>
      <c r="T4331" s="4"/>
      <c r="V4331" s="4"/>
      <c r="W4331" s="4"/>
      <c r="X4331" s="4"/>
      <c r="AB4331" s="4"/>
      <c r="AL4331" s="81"/>
      <c r="AM4331" s="81"/>
    </row>
    <row r="4332" spans="1:39">
      <c r="A4332" s="76"/>
      <c r="C4332" s="77"/>
      <c r="M4332" s="80"/>
      <c r="T4332" s="4"/>
      <c r="V4332" s="4"/>
      <c r="W4332" s="4"/>
      <c r="X4332" s="4"/>
      <c r="AB4332" s="4"/>
      <c r="AL4332" s="81"/>
      <c r="AM4332" s="81"/>
    </row>
    <row r="4333" spans="1:39">
      <c r="A4333" s="76"/>
      <c r="C4333" s="77"/>
      <c r="M4333" s="80"/>
      <c r="T4333" s="4"/>
      <c r="V4333" s="4"/>
      <c r="W4333" s="4"/>
      <c r="X4333" s="4"/>
      <c r="AB4333" s="4"/>
      <c r="AL4333" s="81"/>
      <c r="AM4333" s="81"/>
    </row>
    <row r="4334" spans="1:39">
      <c r="A4334" s="76"/>
      <c r="C4334" s="77"/>
      <c r="M4334" s="80"/>
      <c r="T4334" s="4"/>
      <c r="V4334" s="4"/>
      <c r="W4334" s="4"/>
      <c r="X4334" s="4"/>
      <c r="AB4334" s="4"/>
      <c r="AL4334" s="81"/>
      <c r="AM4334" s="81"/>
    </row>
    <row r="4335" spans="1:39">
      <c r="A4335" s="76"/>
      <c r="C4335" s="77"/>
      <c r="M4335" s="80"/>
      <c r="T4335" s="4"/>
      <c r="V4335" s="4"/>
      <c r="W4335" s="4"/>
      <c r="X4335" s="4"/>
      <c r="AB4335" s="4"/>
      <c r="AL4335" s="81"/>
      <c r="AM4335" s="81"/>
    </row>
    <row r="4336" spans="1:39">
      <c r="A4336" s="76"/>
      <c r="C4336" s="77"/>
      <c r="M4336" s="80"/>
      <c r="T4336" s="4"/>
      <c r="V4336" s="4"/>
      <c r="W4336" s="4"/>
      <c r="X4336" s="4"/>
      <c r="AB4336" s="4"/>
      <c r="AL4336" s="81"/>
      <c r="AM4336" s="81"/>
    </row>
    <row r="4337" spans="1:39">
      <c r="A4337" s="76"/>
      <c r="C4337" s="77"/>
      <c r="M4337" s="80"/>
      <c r="T4337" s="4"/>
      <c r="V4337" s="4"/>
      <c r="W4337" s="4"/>
      <c r="X4337" s="4"/>
      <c r="AB4337" s="4"/>
      <c r="AL4337" s="81"/>
      <c r="AM4337" s="81"/>
    </row>
    <row r="4338" spans="1:39">
      <c r="A4338" s="76"/>
      <c r="C4338" s="77"/>
      <c r="M4338" s="80"/>
      <c r="T4338" s="4"/>
      <c r="V4338" s="4"/>
      <c r="W4338" s="4"/>
      <c r="X4338" s="4"/>
      <c r="AB4338" s="4"/>
      <c r="AL4338" s="81"/>
      <c r="AM4338" s="81"/>
    </row>
    <row r="4339" spans="1:39">
      <c r="A4339" s="76"/>
      <c r="C4339" s="77"/>
      <c r="M4339" s="80"/>
      <c r="T4339" s="4"/>
      <c r="V4339" s="4"/>
      <c r="W4339" s="4"/>
      <c r="X4339" s="4"/>
      <c r="AB4339" s="4"/>
      <c r="AL4339" s="81"/>
      <c r="AM4339" s="81"/>
    </row>
    <row r="4340" spans="1:39">
      <c r="A4340" s="76"/>
      <c r="C4340" s="77"/>
      <c r="M4340" s="80"/>
      <c r="T4340" s="4"/>
      <c r="V4340" s="4"/>
      <c r="W4340" s="4"/>
      <c r="X4340" s="4"/>
      <c r="AB4340" s="4"/>
      <c r="AL4340" s="81"/>
      <c r="AM4340" s="81"/>
    </row>
    <row r="4341" spans="1:39">
      <c r="A4341" s="76"/>
      <c r="C4341" s="77"/>
      <c r="M4341" s="80"/>
      <c r="T4341" s="4"/>
      <c r="V4341" s="4"/>
      <c r="W4341" s="4"/>
      <c r="X4341" s="4"/>
      <c r="AB4341" s="4"/>
      <c r="AL4341" s="81"/>
      <c r="AM4341" s="81"/>
    </row>
    <row r="4342" spans="1:39">
      <c r="A4342" s="76"/>
      <c r="C4342" s="77"/>
      <c r="M4342" s="80"/>
      <c r="T4342" s="4"/>
      <c r="V4342" s="4"/>
      <c r="W4342" s="4"/>
      <c r="X4342" s="4"/>
      <c r="AB4342" s="4"/>
      <c r="AL4342" s="81"/>
      <c r="AM4342" s="81"/>
    </row>
    <row r="4343" spans="1:39">
      <c r="A4343" s="76"/>
      <c r="C4343" s="77"/>
      <c r="M4343" s="80"/>
      <c r="T4343" s="4"/>
      <c r="V4343" s="4"/>
      <c r="W4343" s="4"/>
      <c r="X4343" s="4"/>
      <c r="AB4343" s="4"/>
      <c r="AL4343" s="81"/>
      <c r="AM4343" s="81"/>
    </row>
    <row r="4344" spans="1:39">
      <c r="A4344" s="76"/>
      <c r="C4344" s="77"/>
      <c r="M4344" s="80"/>
      <c r="T4344" s="4"/>
      <c r="V4344" s="4"/>
      <c r="W4344" s="4"/>
      <c r="X4344" s="4"/>
      <c r="AB4344" s="4"/>
      <c r="AL4344" s="81"/>
      <c r="AM4344" s="81"/>
    </row>
    <row r="4345" spans="1:39">
      <c r="A4345" s="76"/>
      <c r="C4345" s="77"/>
      <c r="M4345" s="80"/>
      <c r="T4345" s="4"/>
      <c r="V4345" s="4"/>
      <c r="W4345" s="4"/>
      <c r="X4345" s="4"/>
      <c r="AB4345" s="4"/>
      <c r="AL4345" s="81"/>
      <c r="AM4345" s="81"/>
    </row>
    <row r="4346" spans="1:39">
      <c r="A4346" s="76"/>
      <c r="C4346" s="77"/>
      <c r="M4346" s="80"/>
      <c r="T4346" s="4"/>
      <c r="V4346" s="4"/>
      <c r="W4346" s="4"/>
      <c r="X4346" s="4"/>
      <c r="AB4346" s="4"/>
      <c r="AL4346" s="81"/>
      <c r="AM4346" s="81"/>
    </row>
    <row r="4347" spans="1:39">
      <c r="A4347" s="76"/>
      <c r="C4347" s="77"/>
      <c r="M4347" s="80"/>
      <c r="T4347" s="4"/>
      <c r="V4347" s="4"/>
      <c r="W4347" s="4"/>
      <c r="X4347" s="4"/>
      <c r="AB4347" s="4"/>
      <c r="AL4347" s="81"/>
      <c r="AM4347" s="81"/>
    </row>
    <row r="4348" spans="1:39">
      <c r="A4348" s="76"/>
      <c r="C4348" s="77"/>
      <c r="M4348" s="80"/>
      <c r="T4348" s="4"/>
      <c r="V4348" s="4"/>
      <c r="W4348" s="4"/>
      <c r="X4348" s="4"/>
      <c r="AB4348" s="4"/>
      <c r="AL4348" s="81"/>
      <c r="AM4348" s="81"/>
    </row>
    <row r="4349" spans="1:39">
      <c r="A4349" s="76"/>
      <c r="C4349" s="77"/>
      <c r="M4349" s="80"/>
      <c r="T4349" s="4"/>
      <c r="V4349" s="4"/>
      <c r="W4349" s="4"/>
      <c r="X4349" s="4"/>
      <c r="AB4349" s="4"/>
      <c r="AL4349" s="81"/>
      <c r="AM4349" s="81"/>
    </row>
    <row r="4350" spans="1:39">
      <c r="A4350" s="76"/>
      <c r="C4350" s="77"/>
      <c r="M4350" s="80"/>
      <c r="T4350" s="4"/>
      <c r="V4350" s="4"/>
      <c r="W4350" s="4"/>
      <c r="X4350" s="4"/>
      <c r="AB4350" s="4"/>
      <c r="AL4350" s="81"/>
      <c r="AM4350" s="81"/>
    </row>
    <row r="4351" spans="1:39">
      <c r="A4351" s="76"/>
      <c r="C4351" s="77"/>
      <c r="M4351" s="80"/>
      <c r="T4351" s="4"/>
      <c r="V4351" s="4"/>
      <c r="W4351" s="4"/>
      <c r="X4351" s="4"/>
      <c r="AB4351" s="4"/>
      <c r="AL4351" s="81"/>
      <c r="AM4351" s="81"/>
    </row>
    <row r="4352" spans="1:39">
      <c r="A4352" s="76"/>
      <c r="C4352" s="77"/>
      <c r="M4352" s="80"/>
      <c r="T4352" s="4"/>
      <c r="V4352" s="4"/>
      <c r="W4352" s="4"/>
      <c r="X4352" s="4"/>
      <c r="AB4352" s="4"/>
      <c r="AL4352" s="81"/>
      <c r="AM4352" s="81"/>
    </row>
    <row r="4353" spans="1:39">
      <c r="A4353" s="76"/>
      <c r="C4353" s="77"/>
      <c r="M4353" s="80"/>
      <c r="T4353" s="4"/>
      <c r="V4353" s="4"/>
      <c r="W4353" s="4"/>
      <c r="X4353" s="4"/>
      <c r="AB4353" s="4"/>
      <c r="AL4353" s="81"/>
      <c r="AM4353" s="81"/>
    </row>
    <row r="4354" spans="1:39">
      <c r="A4354" s="76"/>
      <c r="C4354" s="77"/>
      <c r="M4354" s="80"/>
      <c r="T4354" s="4"/>
      <c r="V4354" s="4"/>
      <c r="W4354" s="4"/>
      <c r="X4354" s="4"/>
      <c r="AB4354" s="4"/>
      <c r="AL4354" s="81"/>
      <c r="AM4354" s="81"/>
    </row>
    <row r="4355" spans="1:39">
      <c r="A4355" s="76"/>
      <c r="C4355" s="77"/>
      <c r="M4355" s="80"/>
      <c r="T4355" s="4"/>
      <c r="V4355" s="4"/>
      <c r="W4355" s="4"/>
      <c r="X4355" s="4"/>
      <c r="AB4355" s="4"/>
      <c r="AL4355" s="81"/>
      <c r="AM4355" s="81"/>
    </row>
    <row r="4356" spans="1:39">
      <c r="A4356" s="76"/>
      <c r="C4356" s="77"/>
      <c r="M4356" s="80"/>
      <c r="T4356" s="4"/>
      <c r="V4356" s="4"/>
      <c r="W4356" s="4"/>
      <c r="X4356" s="4"/>
      <c r="AB4356" s="4"/>
      <c r="AL4356" s="81"/>
      <c r="AM4356" s="81"/>
    </row>
    <row r="4357" spans="1:39">
      <c r="A4357" s="76"/>
      <c r="C4357" s="77"/>
      <c r="M4357" s="80"/>
      <c r="T4357" s="4"/>
      <c r="V4357" s="4"/>
      <c r="W4357" s="4"/>
      <c r="X4357" s="4"/>
      <c r="AB4357" s="4"/>
      <c r="AL4357" s="81"/>
      <c r="AM4357" s="81"/>
    </row>
    <row r="4358" spans="1:39">
      <c r="A4358" s="76"/>
      <c r="C4358" s="77"/>
      <c r="M4358" s="80"/>
      <c r="T4358" s="4"/>
      <c r="V4358" s="4"/>
      <c r="W4358" s="4"/>
      <c r="X4358" s="4"/>
      <c r="AB4358" s="4"/>
      <c r="AL4358" s="81"/>
      <c r="AM4358" s="81"/>
    </row>
    <row r="4359" spans="1:39">
      <c r="A4359" s="76"/>
      <c r="C4359" s="77"/>
      <c r="M4359" s="80"/>
      <c r="T4359" s="4"/>
      <c r="V4359" s="4"/>
      <c r="W4359" s="4"/>
      <c r="X4359" s="4"/>
      <c r="AB4359" s="4"/>
      <c r="AL4359" s="81"/>
      <c r="AM4359" s="81"/>
    </row>
    <row r="4360" spans="1:39">
      <c r="A4360" s="76"/>
      <c r="C4360" s="77"/>
      <c r="M4360" s="80"/>
      <c r="T4360" s="4"/>
      <c r="V4360" s="4"/>
      <c r="W4360" s="4"/>
      <c r="X4360" s="4"/>
      <c r="AB4360" s="4"/>
      <c r="AL4360" s="81"/>
      <c r="AM4360" s="81"/>
    </row>
    <row r="4361" spans="1:39">
      <c r="A4361" s="76"/>
      <c r="C4361" s="77"/>
      <c r="M4361" s="80"/>
      <c r="T4361" s="4"/>
      <c r="V4361" s="4"/>
      <c r="W4361" s="4"/>
      <c r="X4361" s="4"/>
      <c r="AB4361" s="4"/>
      <c r="AL4361" s="81"/>
      <c r="AM4361" s="81"/>
    </row>
    <row r="4362" spans="1:39">
      <c r="A4362" s="76"/>
      <c r="C4362" s="77"/>
      <c r="M4362" s="80"/>
      <c r="T4362" s="4"/>
      <c r="V4362" s="4"/>
      <c r="W4362" s="4"/>
      <c r="X4362" s="4"/>
      <c r="AB4362" s="4"/>
      <c r="AL4362" s="81"/>
      <c r="AM4362" s="81"/>
    </row>
    <row r="4363" spans="1:39">
      <c r="A4363" s="76"/>
      <c r="C4363" s="77"/>
      <c r="M4363" s="80"/>
      <c r="T4363" s="4"/>
      <c r="V4363" s="4"/>
      <c r="W4363" s="4"/>
      <c r="X4363" s="4"/>
      <c r="AB4363" s="4"/>
      <c r="AL4363" s="81"/>
      <c r="AM4363" s="81"/>
    </row>
    <row r="4364" spans="1:39">
      <c r="A4364" s="76"/>
      <c r="C4364" s="77"/>
      <c r="M4364" s="80"/>
      <c r="T4364" s="4"/>
      <c r="V4364" s="4"/>
      <c r="W4364" s="4"/>
      <c r="X4364" s="4"/>
      <c r="AB4364" s="4"/>
      <c r="AL4364" s="81"/>
      <c r="AM4364" s="81"/>
    </row>
    <row r="4365" spans="1:39">
      <c r="A4365" s="76"/>
      <c r="C4365" s="77"/>
      <c r="M4365" s="80"/>
      <c r="T4365" s="4"/>
      <c r="V4365" s="4"/>
      <c r="W4365" s="4"/>
      <c r="X4365" s="4"/>
      <c r="AB4365" s="4"/>
      <c r="AL4365" s="81"/>
      <c r="AM4365" s="81"/>
    </row>
    <row r="4366" spans="1:39">
      <c r="A4366" s="76"/>
      <c r="C4366" s="77"/>
      <c r="M4366" s="80"/>
      <c r="T4366" s="4"/>
      <c r="V4366" s="4"/>
      <c r="W4366" s="4"/>
      <c r="X4366" s="4"/>
      <c r="AB4366" s="4"/>
      <c r="AL4366" s="81"/>
      <c r="AM4366" s="81"/>
    </row>
    <row r="4367" spans="1:39">
      <c r="A4367" s="76"/>
      <c r="C4367" s="77"/>
      <c r="M4367" s="80"/>
      <c r="T4367" s="4"/>
      <c r="V4367" s="4"/>
      <c r="W4367" s="4"/>
      <c r="X4367" s="4"/>
      <c r="AB4367" s="4"/>
      <c r="AL4367" s="81"/>
      <c r="AM4367" s="81"/>
    </row>
    <row r="4368" spans="1:39">
      <c r="A4368" s="76"/>
      <c r="C4368" s="77"/>
      <c r="M4368" s="80"/>
      <c r="T4368" s="4"/>
      <c r="V4368" s="4"/>
      <c r="W4368" s="4"/>
      <c r="X4368" s="4"/>
      <c r="AB4368" s="4"/>
      <c r="AL4368" s="81"/>
      <c r="AM4368" s="81"/>
    </row>
    <row r="4369" spans="1:39">
      <c r="A4369" s="76"/>
      <c r="C4369" s="77"/>
      <c r="M4369" s="80"/>
      <c r="T4369" s="4"/>
      <c r="V4369" s="4"/>
      <c r="W4369" s="4"/>
      <c r="X4369" s="4"/>
      <c r="AB4369" s="4"/>
      <c r="AL4369" s="81"/>
      <c r="AM4369" s="81"/>
    </row>
    <row r="4370" spans="1:39">
      <c r="A4370" s="76"/>
      <c r="C4370" s="77"/>
      <c r="M4370" s="80"/>
      <c r="T4370" s="4"/>
      <c r="V4370" s="4"/>
      <c r="W4370" s="4"/>
      <c r="X4370" s="4"/>
      <c r="AB4370" s="4"/>
      <c r="AL4370" s="81"/>
      <c r="AM4370" s="81"/>
    </row>
    <row r="4371" spans="1:39">
      <c r="A4371" s="76"/>
      <c r="C4371" s="77"/>
      <c r="M4371" s="80"/>
      <c r="T4371" s="4"/>
      <c r="V4371" s="4"/>
      <c r="W4371" s="4"/>
      <c r="X4371" s="4"/>
      <c r="AB4371" s="4"/>
      <c r="AL4371" s="81"/>
      <c r="AM4371" s="81"/>
    </row>
    <row r="4372" spans="1:39">
      <c r="A4372" s="76"/>
      <c r="C4372" s="77"/>
      <c r="M4372" s="80"/>
      <c r="T4372" s="4"/>
      <c r="V4372" s="4"/>
      <c r="W4372" s="4"/>
      <c r="X4372" s="4"/>
      <c r="AB4372" s="4"/>
      <c r="AL4372" s="81"/>
      <c r="AM4372" s="81"/>
    </row>
    <row r="4373" spans="1:39">
      <c r="A4373" s="76"/>
      <c r="C4373" s="77"/>
      <c r="M4373" s="80"/>
      <c r="T4373" s="4"/>
      <c r="V4373" s="4"/>
      <c r="W4373" s="4"/>
      <c r="X4373" s="4"/>
      <c r="AB4373" s="4"/>
      <c r="AL4373" s="81"/>
      <c r="AM4373" s="81"/>
    </row>
    <row r="4374" spans="1:39">
      <c r="A4374" s="76"/>
      <c r="C4374" s="77"/>
      <c r="M4374" s="80"/>
      <c r="T4374" s="4"/>
      <c r="V4374" s="4"/>
      <c r="W4374" s="4"/>
      <c r="X4374" s="4"/>
      <c r="AB4374" s="4"/>
      <c r="AL4374" s="81"/>
      <c r="AM4374" s="81"/>
    </row>
    <row r="4375" spans="1:39">
      <c r="A4375" s="76"/>
      <c r="C4375" s="77"/>
      <c r="M4375" s="80"/>
      <c r="T4375" s="4"/>
      <c r="V4375" s="4"/>
      <c r="W4375" s="4"/>
      <c r="X4375" s="4"/>
      <c r="AB4375" s="4"/>
      <c r="AL4375" s="81"/>
      <c r="AM4375" s="81"/>
    </row>
    <row r="4376" spans="1:39">
      <c r="A4376" s="76"/>
      <c r="C4376" s="77"/>
      <c r="M4376" s="80"/>
      <c r="T4376" s="4"/>
      <c r="V4376" s="4"/>
      <c r="W4376" s="4"/>
      <c r="X4376" s="4"/>
      <c r="AB4376" s="4"/>
      <c r="AL4376" s="81"/>
      <c r="AM4376" s="81"/>
    </row>
    <row r="4377" spans="1:39">
      <c r="A4377" s="76"/>
      <c r="C4377" s="77"/>
      <c r="M4377" s="80"/>
      <c r="T4377" s="4"/>
      <c r="V4377" s="4"/>
      <c r="W4377" s="4"/>
      <c r="X4377" s="4"/>
      <c r="AB4377" s="4"/>
      <c r="AL4377" s="81"/>
      <c r="AM4377" s="81"/>
    </row>
    <row r="4378" spans="1:39">
      <c r="A4378" s="76"/>
      <c r="C4378" s="77"/>
      <c r="M4378" s="80"/>
      <c r="T4378" s="4"/>
      <c r="V4378" s="4"/>
      <c r="W4378" s="4"/>
      <c r="X4378" s="4"/>
      <c r="AB4378" s="4"/>
      <c r="AL4378" s="81"/>
      <c r="AM4378" s="81"/>
    </row>
    <row r="4379" spans="1:39">
      <c r="A4379" s="76"/>
      <c r="C4379" s="77"/>
      <c r="M4379" s="80"/>
      <c r="T4379" s="4"/>
      <c r="V4379" s="4"/>
      <c r="W4379" s="4"/>
      <c r="X4379" s="4"/>
      <c r="AB4379" s="4"/>
      <c r="AL4379" s="81"/>
      <c r="AM4379" s="81"/>
    </row>
    <row r="4380" spans="1:39">
      <c r="A4380" s="76"/>
      <c r="C4380" s="77"/>
      <c r="M4380" s="80"/>
      <c r="T4380" s="4"/>
      <c r="V4380" s="4"/>
      <c r="W4380" s="4"/>
      <c r="X4380" s="4"/>
      <c r="AB4380" s="4"/>
      <c r="AL4380" s="81"/>
      <c r="AM4380" s="81"/>
    </row>
    <row r="4381" spans="1:39">
      <c r="A4381" s="76"/>
      <c r="C4381" s="77"/>
      <c r="M4381" s="80"/>
      <c r="T4381" s="4"/>
      <c r="V4381" s="4"/>
      <c r="W4381" s="4"/>
      <c r="X4381" s="4"/>
      <c r="AB4381" s="4"/>
      <c r="AL4381" s="81"/>
      <c r="AM4381" s="81"/>
    </row>
    <row r="4382" spans="1:39">
      <c r="A4382" s="76"/>
      <c r="C4382" s="77"/>
      <c r="M4382" s="80"/>
      <c r="T4382" s="4"/>
      <c r="V4382" s="4"/>
      <c r="W4382" s="4"/>
      <c r="X4382" s="4"/>
      <c r="AB4382" s="4"/>
      <c r="AL4382" s="81"/>
      <c r="AM4382" s="81"/>
    </row>
    <row r="4383" spans="1:39">
      <c r="A4383" s="76"/>
      <c r="C4383" s="77"/>
      <c r="M4383" s="80"/>
      <c r="T4383" s="4"/>
      <c r="V4383" s="4"/>
      <c r="W4383" s="4"/>
      <c r="X4383" s="4"/>
      <c r="AB4383" s="4"/>
      <c r="AL4383" s="81"/>
      <c r="AM4383" s="81"/>
    </row>
    <row r="4384" spans="1:39">
      <c r="A4384" s="76"/>
      <c r="C4384" s="77"/>
      <c r="M4384" s="80"/>
      <c r="T4384" s="4"/>
      <c r="V4384" s="4"/>
      <c r="W4384" s="4"/>
      <c r="X4384" s="4"/>
      <c r="AB4384" s="4"/>
      <c r="AL4384" s="81"/>
      <c r="AM4384" s="81"/>
    </row>
    <row r="4385" spans="1:39">
      <c r="A4385" s="76"/>
      <c r="C4385" s="77"/>
      <c r="M4385" s="80"/>
      <c r="T4385" s="4"/>
      <c r="V4385" s="4"/>
      <c r="W4385" s="4"/>
      <c r="X4385" s="4"/>
      <c r="AB4385" s="4"/>
      <c r="AL4385" s="81"/>
      <c r="AM4385" s="81"/>
    </row>
    <row r="4386" spans="1:39">
      <c r="A4386" s="76"/>
      <c r="C4386" s="77"/>
      <c r="M4386" s="80"/>
      <c r="T4386" s="4"/>
      <c r="V4386" s="4"/>
      <c r="W4386" s="4"/>
      <c r="X4386" s="4"/>
      <c r="AB4386" s="4"/>
      <c r="AL4386" s="81"/>
      <c r="AM4386" s="81"/>
    </row>
    <row r="4387" spans="1:39">
      <c r="A4387" s="76"/>
      <c r="C4387" s="77"/>
      <c r="M4387" s="80"/>
      <c r="T4387" s="4"/>
      <c r="V4387" s="4"/>
      <c r="W4387" s="4"/>
      <c r="X4387" s="4"/>
      <c r="AB4387" s="4"/>
      <c r="AL4387" s="81"/>
      <c r="AM4387" s="81"/>
    </row>
    <row r="4388" spans="1:39">
      <c r="A4388" s="76"/>
      <c r="C4388" s="77"/>
      <c r="M4388" s="80"/>
      <c r="T4388" s="4"/>
      <c r="V4388" s="4"/>
      <c r="W4388" s="4"/>
      <c r="X4388" s="4"/>
      <c r="AB4388" s="4"/>
      <c r="AL4388" s="81"/>
      <c r="AM4388" s="81"/>
    </row>
    <row r="4389" spans="1:39">
      <c r="A4389" s="76"/>
      <c r="C4389" s="77"/>
      <c r="M4389" s="80"/>
      <c r="T4389" s="4"/>
      <c r="V4389" s="4"/>
      <c r="W4389" s="4"/>
      <c r="X4389" s="4"/>
      <c r="AB4389" s="4"/>
      <c r="AL4389" s="81"/>
      <c r="AM4389" s="81"/>
    </row>
    <row r="4390" spans="1:39">
      <c r="A4390" s="76"/>
      <c r="C4390" s="77"/>
      <c r="M4390" s="80"/>
      <c r="T4390" s="4"/>
      <c r="V4390" s="4"/>
      <c r="W4390" s="4"/>
      <c r="X4390" s="4"/>
      <c r="AB4390" s="4"/>
      <c r="AL4390" s="81"/>
      <c r="AM4390" s="81"/>
    </row>
    <row r="4391" spans="1:39">
      <c r="A4391" s="76"/>
      <c r="C4391" s="77"/>
      <c r="M4391" s="80"/>
      <c r="T4391" s="4"/>
      <c r="V4391" s="4"/>
      <c r="W4391" s="4"/>
      <c r="X4391" s="4"/>
      <c r="AB4391" s="4"/>
      <c r="AL4391" s="81"/>
      <c r="AM4391" s="81"/>
    </row>
    <row r="4392" spans="1:39">
      <c r="A4392" s="76"/>
      <c r="C4392" s="77"/>
      <c r="M4392" s="80"/>
      <c r="T4392" s="4"/>
      <c r="V4392" s="4"/>
      <c r="W4392" s="4"/>
      <c r="X4392" s="4"/>
      <c r="AB4392" s="4"/>
      <c r="AL4392" s="81"/>
      <c r="AM4392" s="81"/>
    </row>
    <row r="4393" spans="1:39">
      <c r="A4393" s="76"/>
      <c r="C4393" s="77"/>
      <c r="M4393" s="80"/>
      <c r="T4393" s="4"/>
      <c r="V4393" s="4"/>
      <c r="W4393" s="4"/>
      <c r="X4393" s="4"/>
      <c r="AB4393" s="4"/>
      <c r="AL4393" s="81"/>
      <c r="AM4393" s="81"/>
    </row>
    <row r="4394" spans="1:39">
      <c r="A4394" s="76"/>
      <c r="C4394" s="77"/>
      <c r="M4394" s="80"/>
      <c r="T4394" s="4"/>
      <c r="V4394" s="4"/>
      <c r="W4394" s="4"/>
      <c r="X4394" s="4"/>
      <c r="AB4394" s="4"/>
      <c r="AL4394" s="81"/>
      <c r="AM4394" s="81"/>
    </row>
    <row r="4395" spans="1:39">
      <c r="A4395" s="76"/>
      <c r="C4395" s="77"/>
      <c r="M4395" s="80"/>
      <c r="T4395" s="4"/>
      <c r="V4395" s="4"/>
      <c r="W4395" s="4"/>
      <c r="X4395" s="4"/>
      <c r="AB4395" s="4"/>
      <c r="AL4395" s="81"/>
      <c r="AM4395" s="81"/>
    </row>
    <row r="4396" spans="1:39">
      <c r="A4396" s="76"/>
      <c r="C4396" s="77"/>
      <c r="M4396" s="80"/>
      <c r="T4396" s="4"/>
      <c r="V4396" s="4"/>
      <c r="W4396" s="4"/>
      <c r="X4396" s="4"/>
      <c r="AB4396" s="4"/>
      <c r="AL4396" s="81"/>
      <c r="AM4396" s="81"/>
    </row>
    <row r="4397" spans="1:39">
      <c r="A4397" s="76"/>
      <c r="C4397" s="77"/>
      <c r="M4397" s="80"/>
      <c r="T4397" s="4"/>
      <c r="V4397" s="4"/>
      <c r="W4397" s="4"/>
      <c r="X4397" s="4"/>
      <c r="AB4397" s="4"/>
      <c r="AL4397" s="81"/>
      <c r="AM4397" s="81"/>
    </row>
    <row r="4398" spans="1:39">
      <c r="A4398" s="76"/>
      <c r="C4398" s="77"/>
      <c r="M4398" s="80"/>
      <c r="T4398" s="4"/>
      <c r="V4398" s="4"/>
      <c r="W4398" s="4"/>
      <c r="X4398" s="4"/>
      <c r="AB4398" s="4"/>
      <c r="AL4398" s="81"/>
      <c r="AM4398" s="81"/>
    </row>
    <row r="4399" spans="1:39">
      <c r="A4399" s="76"/>
      <c r="C4399" s="77"/>
      <c r="M4399" s="80"/>
      <c r="T4399" s="4"/>
      <c r="V4399" s="4"/>
      <c r="W4399" s="4"/>
      <c r="X4399" s="4"/>
      <c r="AB4399" s="4"/>
      <c r="AL4399" s="81"/>
      <c r="AM4399" s="81"/>
    </row>
    <row r="4400" spans="1:39">
      <c r="A4400" s="76"/>
      <c r="C4400" s="77"/>
      <c r="M4400" s="80"/>
      <c r="T4400" s="4"/>
      <c r="V4400" s="4"/>
      <c r="W4400" s="4"/>
      <c r="X4400" s="4"/>
      <c r="AB4400" s="4"/>
      <c r="AL4400" s="81"/>
      <c r="AM4400" s="81"/>
    </row>
    <row r="4401" spans="1:39">
      <c r="A4401" s="76"/>
      <c r="C4401" s="77"/>
      <c r="M4401" s="80"/>
      <c r="T4401" s="4"/>
      <c r="V4401" s="4"/>
      <c r="W4401" s="4"/>
      <c r="X4401" s="4"/>
      <c r="AB4401" s="4"/>
      <c r="AL4401" s="81"/>
      <c r="AM4401" s="81"/>
    </row>
    <row r="4402" spans="1:39">
      <c r="A4402" s="76"/>
      <c r="C4402" s="77"/>
      <c r="M4402" s="80"/>
      <c r="T4402" s="4"/>
      <c r="V4402" s="4"/>
      <c r="W4402" s="4"/>
      <c r="X4402" s="4"/>
      <c r="AB4402" s="4"/>
      <c r="AL4402" s="81"/>
      <c r="AM4402" s="81"/>
    </row>
    <row r="4403" spans="1:39">
      <c r="A4403" s="76"/>
      <c r="C4403" s="77"/>
      <c r="M4403" s="80"/>
      <c r="T4403" s="4"/>
      <c r="V4403" s="4"/>
      <c r="W4403" s="4"/>
      <c r="X4403" s="4"/>
      <c r="AB4403" s="4"/>
      <c r="AL4403" s="81"/>
      <c r="AM4403" s="81"/>
    </row>
    <row r="4404" spans="1:39">
      <c r="A4404" s="76"/>
      <c r="C4404" s="77"/>
      <c r="M4404" s="80"/>
      <c r="T4404" s="4"/>
      <c r="V4404" s="4"/>
      <c r="W4404" s="4"/>
      <c r="X4404" s="4"/>
      <c r="AB4404" s="4"/>
      <c r="AL4404" s="81"/>
      <c r="AM4404" s="81"/>
    </row>
    <row r="4405" spans="1:39">
      <c r="A4405" s="76"/>
      <c r="C4405" s="77"/>
      <c r="M4405" s="80"/>
      <c r="T4405" s="4"/>
      <c r="V4405" s="4"/>
      <c r="W4405" s="4"/>
      <c r="X4405" s="4"/>
      <c r="AB4405" s="4"/>
      <c r="AL4405" s="81"/>
      <c r="AM4405" s="81"/>
    </row>
    <row r="4406" spans="1:39">
      <c r="A4406" s="76"/>
      <c r="C4406" s="77"/>
      <c r="M4406" s="80"/>
      <c r="T4406" s="4"/>
      <c r="V4406" s="4"/>
      <c r="W4406" s="4"/>
      <c r="X4406" s="4"/>
      <c r="AB4406" s="4"/>
      <c r="AL4406" s="81"/>
      <c r="AM4406" s="81"/>
    </row>
    <row r="4407" spans="1:39">
      <c r="A4407" s="76"/>
      <c r="C4407" s="77"/>
      <c r="M4407" s="80"/>
      <c r="T4407" s="4"/>
      <c r="V4407" s="4"/>
      <c r="W4407" s="4"/>
      <c r="X4407" s="4"/>
      <c r="AB4407" s="4"/>
      <c r="AL4407" s="81"/>
      <c r="AM4407" s="81"/>
    </row>
    <row r="4408" spans="1:39">
      <c r="A4408" s="76"/>
      <c r="C4408" s="77"/>
      <c r="M4408" s="80"/>
      <c r="T4408" s="4"/>
      <c r="V4408" s="4"/>
      <c r="W4408" s="4"/>
      <c r="X4408" s="4"/>
      <c r="AB4408" s="4"/>
      <c r="AL4408" s="81"/>
      <c r="AM4408" s="81"/>
    </row>
    <row r="4409" spans="1:39">
      <c r="A4409" s="76"/>
      <c r="C4409" s="77"/>
      <c r="M4409" s="80"/>
      <c r="T4409" s="4"/>
      <c r="V4409" s="4"/>
      <c r="W4409" s="4"/>
      <c r="X4409" s="4"/>
      <c r="AB4409" s="4"/>
      <c r="AL4409" s="81"/>
      <c r="AM4409" s="81"/>
    </row>
    <row r="4410" spans="1:39">
      <c r="A4410" s="76"/>
      <c r="C4410" s="77"/>
      <c r="M4410" s="80"/>
      <c r="T4410" s="4"/>
      <c r="V4410" s="4"/>
      <c r="W4410" s="4"/>
      <c r="X4410" s="4"/>
      <c r="AB4410" s="4"/>
      <c r="AL4410" s="81"/>
      <c r="AM4410" s="81"/>
    </row>
    <row r="4411" spans="1:39">
      <c r="A4411" s="76"/>
      <c r="C4411" s="77"/>
      <c r="M4411" s="80"/>
      <c r="T4411" s="4"/>
      <c r="V4411" s="4"/>
      <c r="W4411" s="4"/>
      <c r="X4411" s="4"/>
      <c r="AB4411" s="4"/>
      <c r="AL4411" s="81"/>
      <c r="AM4411" s="81"/>
    </row>
    <row r="4412" spans="1:39">
      <c r="A4412" s="76"/>
      <c r="C4412" s="77"/>
      <c r="M4412" s="80"/>
      <c r="T4412" s="4"/>
      <c r="V4412" s="4"/>
      <c r="W4412" s="4"/>
      <c r="X4412" s="4"/>
      <c r="AB4412" s="4"/>
      <c r="AL4412" s="81"/>
      <c r="AM4412" s="81"/>
    </row>
    <row r="4413" spans="1:39">
      <c r="A4413" s="76"/>
      <c r="C4413" s="77"/>
      <c r="M4413" s="80"/>
      <c r="T4413" s="4"/>
      <c r="V4413" s="4"/>
      <c r="W4413" s="4"/>
      <c r="X4413" s="4"/>
      <c r="AB4413" s="4"/>
      <c r="AL4413" s="81"/>
      <c r="AM4413" s="81"/>
    </row>
    <row r="4414" spans="1:39">
      <c r="A4414" s="76"/>
      <c r="C4414" s="77"/>
      <c r="M4414" s="80"/>
      <c r="T4414" s="4"/>
      <c r="V4414" s="4"/>
      <c r="W4414" s="4"/>
      <c r="X4414" s="4"/>
      <c r="AB4414" s="4"/>
      <c r="AL4414" s="81"/>
      <c r="AM4414" s="81"/>
    </row>
    <row r="4415" spans="1:39">
      <c r="A4415" s="76"/>
      <c r="C4415" s="77"/>
      <c r="M4415" s="80"/>
      <c r="T4415" s="4"/>
      <c r="V4415" s="4"/>
      <c r="W4415" s="4"/>
      <c r="X4415" s="4"/>
      <c r="AB4415" s="4"/>
      <c r="AL4415" s="81"/>
      <c r="AM4415" s="81"/>
    </row>
    <row r="4416" spans="1:39">
      <c r="A4416" s="76"/>
      <c r="C4416" s="77"/>
      <c r="M4416" s="80"/>
      <c r="T4416" s="4"/>
      <c r="V4416" s="4"/>
      <c r="W4416" s="4"/>
      <c r="X4416" s="4"/>
      <c r="AB4416" s="4"/>
      <c r="AL4416" s="81"/>
      <c r="AM4416" s="81"/>
    </row>
    <row r="4417" spans="1:39">
      <c r="A4417" s="76"/>
      <c r="C4417" s="77"/>
      <c r="M4417" s="80"/>
      <c r="T4417" s="4"/>
      <c r="V4417" s="4"/>
      <c r="W4417" s="4"/>
      <c r="X4417" s="4"/>
      <c r="AB4417" s="4"/>
      <c r="AL4417" s="81"/>
      <c r="AM4417" s="81"/>
    </row>
    <row r="4418" spans="1:39">
      <c r="A4418" s="76"/>
      <c r="C4418" s="77"/>
      <c r="M4418" s="80"/>
      <c r="T4418" s="4"/>
      <c r="V4418" s="4"/>
      <c r="W4418" s="4"/>
      <c r="X4418" s="4"/>
      <c r="AB4418" s="4"/>
      <c r="AL4418" s="81"/>
      <c r="AM4418" s="81"/>
    </row>
    <row r="4419" spans="1:39">
      <c r="A4419" s="76"/>
      <c r="C4419" s="77"/>
      <c r="M4419" s="80"/>
      <c r="T4419" s="4"/>
      <c r="V4419" s="4"/>
      <c r="W4419" s="4"/>
      <c r="X4419" s="4"/>
      <c r="AB4419" s="4"/>
      <c r="AL4419" s="81"/>
      <c r="AM4419" s="81"/>
    </row>
    <row r="4420" spans="1:39">
      <c r="A4420" s="76"/>
      <c r="C4420" s="77"/>
      <c r="M4420" s="80"/>
      <c r="T4420" s="4"/>
      <c r="V4420" s="4"/>
      <c r="W4420" s="4"/>
      <c r="X4420" s="4"/>
      <c r="AB4420" s="4"/>
      <c r="AL4420" s="81"/>
      <c r="AM4420" s="81"/>
    </row>
    <row r="4421" spans="1:39">
      <c r="A4421" s="76"/>
      <c r="C4421" s="77"/>
      <c r="M4421" s="80"/>
      <c r="T4421" s="4"/>
      <c r="V4421" s="4"/>
      <c r="W4421" s="4"/>
      <c r="X4421" s="4"/>
      <c r="AB4421" s="4"/>
      <c r="AL4421" s="81"/>
      <c r="AM4421" s="81"/>
    </row>
    <row r="4422" spans="1:39">
      <c r="A4422" s="76"/>
      <c r="C4422" s="77"/>
      <c r="M4422" s="80"/>
      <c r="T4422" s="4"/>
      <c r="V4422" s="4"/>
      <c r="W4422" s="4"/>
      <c r="X4422" s="4"/>
      <c r="AB4422" s="4"/>
      <c r="AL4422" s="81"/>
      <c r="AM4422" s="81"/>
    </row>
    <row r="4423" spans="1:39">
      <c r="A4423" s="76"/>
      <c r="C4423" s="77"/>
      <c r="M4423" s="80"/>
      <c r="T4423" s="4"/>
      <c r="V4423" s="4"/>
      <c r="W4423" s="4"/>
      <c r="X4423" s="4"/>
      <c r="AB4423" s="4"/>
      <c r="AL4423" s="81"/>
      <c r="AM4423" s="81"/>
    </row>
    <row r="4424" spans="1:39">
      <c r="A4424" s="76"/>
      <c r="C4424" s="77"/>
      <c r="M4424" s="80"/>
      <c r="T4424" s="4"/>
      <c r="V4424" s="4"/>
      <c r="W4424" s="4"/>
      <c r="X4424" s="4"/>
      <c r="AB4424" s="4"/>
      <c r="AL4424" s="81"/>
      <c r="AM4424" s="81"/>
    </row>
    <row r="4425" spans="1:39">
      <c r="A4425" s="76"/>
      <c r="C4425" s="77"/>
      <c r="M4425" s="80"/>
      <c r="T4425" s="4"/>
      <c r="V4425" s="4"/>
      <c r="W4425" s="4"/>
      <c r="X4425" s="4"/>
      <c r="AB4425" s="4"/>
      <c r="AL4425" s="81"/>
      <c r="AM4425" s="81"/>
    </row>
    <row r="4426" spans="1:39">
      <c r="A4426" s="76"/>
      <c r="C4426" s="77"/>
      <c r="M4426" s="80"/>
      <c r="T4426" s="4"/>
      <c r="V4426" s="4"/>
      <c r="W4426" s="4"/>
      <c r="X4426" s="4"/>
      <c r="AB4426" s="4"/>
      <c r="AL4426" s="81"/>
      <c r="AM4426" s="81"/>
    </row>
    <row r="4427" spans="1:39">
      <c r="A4427" s="76"/>
      <c r="C4427" s="77"/>
      <c r="M4427" s="80"/>
      <c r="T4427" s="4"/>
      <c r="V4427" s="4"/>
      <c r="W4427" s="4"/>
      <c r="X4427" s="4"/>
      <c r="AB4427" s="4"/>
      <c r="AL4427" s="81"/>
      <c r="AM4427" s="81"/>
    </row>
    <row r="4428" spans="1:39">
      <c r="A4428" s="76"/>
      <c r="C4428" s="77"/>
      <c r="M4428" s="80"/>
      <c r="T4428" s="4"/>
      <c r="V4428" s="4"/>
      <c r="W4428" s="4"/>
      <c r="X4428" s="4"/>
      <c r="AB4428" s="4"/>
      <c r="AL4428" s="81"/>
      <c r="AM4428" s="81"/>
    </row>
    <row r="4429" spans="1:39">
      <c r="A4429" s="76"/>
      <c r="C4429" s="77"/>
      <c r="M4429" s="80"/>
      <c r="T4429" s="4"/>
      <c r="V4429" s="4"/>
      <c r="W4429" s="4"/>
      <c r="X4429" s="4"/>
      <c r="AB4429" s="4"/>
      <c r="AL4429" s="81"/>
      <c r="AM4429" s="81"/>
    </row>
    <row r="4430" spans="1:39">
      <c r="A4430" s="76"/>
      <c r="C4430" s="77"/>
      <c r="M4430" s="80"/>
      <c r="T4430" s="4"/>
      <c r="V4430" s="4"/>
      <c r="W4430" s="4"/>
      <c r="X4430" s="4"/>
      <c r="AB4430" s="4"/>
      <c r="AL4430" s="81"/>
      <c r="AM4430" s="81"/>
    </row>
    <row r="4431" spans="1:39">
      <c r="A4431" s="76"/>
      <c r="C4431" s="77"/>
      <c r="M4431" s="80"/>
      <c r="T4431" s="4"/>
      <c r="V4431" s="4"/>
      <c r="W4431" s="4"/>
      <c r="X4431" s="4"/>
      <c r="AB4431" s="4"/>
      <c r="AL4431" s="81"/>
      <c r="AM4431" s="81"/>
    </row>
    <row r="4432" spans="1:39">
      <c r="A4432" s="76"/>
      <c r="C4432" s="77"/>
      <c r="M4432" s="80"/>
      <c r="T4432" s="4"/>
      <c r="V4432" s="4"/>
      <c r="W4432" s="4"/>
      <c r="X4432" s="4"/>
      <c r="AB4432" s="4"/>
      <c r="AL4432" s="81"/>
      <c r="AM4432" s="81"/>
    </row>
    <row r="4433" spans="1:39">
      <c r="A4433" s="76"/>
      <c r="C4433" s="77"/>
      <c r="M4433" s="80"/>
      <c r="T4433" s="4"/>
      <c r="V4433" s="4"/>
      <c r="W4433" s="4"/>
      <c r="X4433" s="4"/>
      <c r="AB4433" s="4"/>
      <c r="AL4433" s="81"/>
      <c r="AM4433" s="81"/>
    </row>
    <row r="4434" spans="1:39">
      <c r="A4434" s="76"/>
      <c r="C4434" s="77"/>
      <c r="M4434" s="80"/>
      <c r="T4434" s="4"/>
      <c r="V4434" s="4"/>
      <c r="W4434" s="4"/>
      <c r="X4434" s="4"/>
      <c r="AB4434" s="4"/>
      <c r="AL4434" s="81"/>
      <c r="AM4434" s="81"/>
    </row>
    <row r="4435" spans="1:39">
      <c r="A4435" s="76"/>
      <c r="C4435" s="77"/>
      <c r="M4435" s="80"/>
      <c r="T4435" s="4"/>
      <c r="V4435" s="4"/>
      <c r="W4435" s="4"/>
      <c r="X4435" s="4"/>
      <c r="AB4435" s="4"/>
      <c r="AL4435" s="81"/>
      <c r="AM4435" s="81"/>
    </row>
    <row r="4436" spans="1:39">
      <c r="A4436" s="76"/>
      <c r="C4436" s="77"/>
      <c r="M4436" s="80"/>
      <c r="T4436" s="4"/>
      <c r="V4436" s="4"/>
      <c r="W4436" s="4"/>
      <c r="X4436" s="4"/>
      <c r="AB4436" s="4"/>
      <c r="AL4436" s="81"/>
      <c r="AM4436" s="81"/>
    </row>
    <row r="4437" spans="1:39">
      <c r="A4437" s="76"/>
      <c r="C4437" s="77"/>
      <c r="M4437" s="80"/>
      <c r="T4437" s="4"/>
      <c r="V4437" s="4"/>
      <c r="W4437" s="4"/>
      <c r="X4437" s="4"/>
      <c r="AB4437" s="4"/>
      <c r="AL4437" s="81"/>
      <c r="AM4437" s="81"/>
    </row>
    <row r="4438" spans="1:39">
      <c r="A4438" s="76"/>
      <c r="C4438" s="77"/>
      <c r="M4438" s="80"/>
      <c r="T4438" s="4"/>
      <c r="V4438" s="4"/>
      <c r="W4438" s="4"/>
      <c r="X4438" s="4"/>
      <c r="AB4438" s="4"/>
      <c r="AL4438" s="81"/>
      <c r="AM4438" s="81"/>
    </row>
    <row r="4439" spans="1:39">
      <c r="A4439" s="76"/>
      <c r="C4439" s="77"/>
      <c r="M4439" s="80"/>
      <c r="T4439" s="4"/>
      <c r="V4439" s="4"/>
      <c r="W4439" s="4"/>
      <c r="X4439" s="4"/>
      <c r="AB4439" s="4"/>
      <c r="AL4439" s="81"/>
      <c r="AM4439" s="81"/>
    </row>
    <row r="4440" spans="1:39">
      <c r="A4440" s="76"/>
      <c r="C4440" s="77"/>
      <c r="M4440" s="80"/>
      <c r="T4440" s="4"/>
      <c r="V4440" s="4"/>
      <c r="W4440" s="4"/>
      <c r="X4440" s="4"/>
      <c r="AB4440" s="4"/>
      <c r="AL4440" s="81"/>
      <c r="AM4440" s="81"/>
    </row>
    <row r="4441" spans="1:39">
      <c r="A4441" s="76"/>
      <c r="C4441" s="77"/>
      <c r="M4441" s="80"/>
      <c r="T4441" s="4"/>
      <c r="V4441" s="4"/>
      <c r="W4441" s="4"/>
      <c r="X4441" s="4"/>
      <c r="AB4441" s="4"/>
      <c r="AL4441" s="81"/>
      <c r="AM4441" s="81"/>
    </row>
    <row r="4442" spans="1:39">
      <c r="A4442" s="76"/>
      <c r="C4442" s="77"/>
      <c r="M4442" s="80"/>
      <c r="T4442" s="4"/>
      <c r="V4442" s="4"/>
      <c r="W4442" s="4"/>
      <c r="X4442" s="4"/>
      <c r="AB4442" s="4"/>
      <c r="AL4442" s="81"/>
      <c r="AM4442" s="81"/>
    </row>
    <row r="4443" spans="1:39">
      <c r="A4443" s="76"/>
      <c r="C4443" s="77"/>
      <c r="M4443" s="80"/>
      <c r="T4443" s="4"/>
      <c r="V4443" s="4"/>
      <c r="W4443" s="4"/>
      <c r="X4443" s="4"/>
      <c r="AB4443" s="4"/>
      <c r="AL4443" s="81"/>
      <c r="AM4443" s="81"/>
    </row>
    <row r="4444" spans="1:39">
      <c r="A4444" s="76"/>
      <c r="C4444" s="77"/>
      <c r="M4444" s="80"/>
      <c r="T4444" s="4"/>
      <c r="V4444" s="4"/>
      <c r="W4444" s="4"/>
      <c r="X4444" s="4"/>
      <c r="AB4444" s="4"/>
      <c r="AL4444" s="81"/>
      <c r="AM4444" s="81"/>
    </row>
    <row r="4445" spans="1:39">
      <c r="A4445" s="76"/>
      <c r="C4445" s="77"/>
      <c r="M4445" s="80"/>
      <c r="T4445" s="4"/>
      <c r="V4445" s="4"/>
      <c r="W4445" s="4"/>
      <c r="X4445" s="4"/>
      <c r="AB4445" s="4"/>
      <c r="AL4445" s="81"/>
      <c r="AM4445" s="81"/>
    </row>
    <row r="4446" spans="1:39">
      <c r="A4446" s="76"/>
      <c r="C4446" s="77"/>
      <c r="M4446" s="80"/>
      <c r="T4446" s="4"/>
      <c r="V4446" s="4"/>
      <c r="W4446" s="4"/>
      <c r="X4446" s="4"/>
      <c r="AB4446" s="4"/>
      <c r="AL4446" s="81"/>
      <c r="AM4446" s="81"/>
    </row>
    <row r="4447" spans="1:39">
      <c r="A4447" s="76"/>
      <c r="C4447" s="77"/>
      <c r="M4447" s="80"/>
      <c r="T4447" s="4"/>
      <c r="V4447" s="4"/>
      <c r="W4447" s="4"/>
      <c r="X4447" s="4"/>
      <c r="AB4447" s="4"/>
      <c r="AL4447" s="81"/>
      <c r="AM4447" s="81"/>
    </row>
    <row r="4448" spans="1:39">
      <c r="A4448" s="76"/>
      <c r="C4448" s="77"/>
      <c r="M4448" s="80"/>
      <c r="T4448" s="4"/>
      <c r="V4448" s="4"/>
      <c r="W4448" s="4"/>
      <c r="X4448" s="4"/>
      <c r="AB4448" s="4"/>
      <c r="AL4448" s="81"/>
      <c r="AM4448" s="81"/>
    </row>
    <row r="4449" spans="1:39">
      <c r="A4449" s="76"/>
      <c r="C4449" s="77"/>
      <c r="M4449" s="80"/>
      <c r="T4449" s="4"/>
      <c r="V4449" s="4"/>
      <c r="W4449" s="4"/>
      <c r="X4449" s="4"/>
      <c r="AB4449" s="4"/>
      <c r="AL4449" s="81"/>
      <c r="AM4449" s="81"/>
    </row>
    <row r="4450" spans="1:39">
      <c r="A4450" s="76"/>
      <c r="C4450" s="77"/>
      <c r="M4450" s="80"/>
      <c r="T4450" s="4"/>
      <c r="V4450" s="4"/>
      <c r="W4450" s="4"/>
      <c r="X4450" s="4"/>
      <c r="AB4450" s="4"/>
      <c r="AL4450" s="81"/>
      <c r="AM4450" s="81"/>
    </row>
    <row r="4451" spans="1:39">
      <c r="A4451" s="76"/>
      <c r="C4451" s="77"/>
      <c r="M4451" s="80"/>
      <c r="T4451" s="4"/>
      <c r="V4451" s="4"/>
      <c r="W4451" s="4"/>
      <c r="X4451" s="4"/>
      <c r="AB4451" s="4"/>
      <c r="AL4451" s="81"/>
      <c r="AM4451" s="81"/>
    </row>
    <row r="4452" spans="1:39">
      <c r="A4452" s="76"/>
      <c r="C4452" s="77"/>
      <c r="M4452" s="80"/>
      <c r="T4452" s="4"/>
      <c r="V4452" s="4"/>
      <c r="W4452" s="4"/>
      <c r="X4452" s="4"/>
      <c r="AB4452" s="4"/>
      <c r="AL4452" s="81"/>
      <c r="AM4452" s="81"/>
    </row>
    <row r="4453" spans="1:39">
      <c r="A4453" s="76"/>
      <c r="C4453" s="77"/>
      <c r="M4453" s="80"/>
      <c r="T4453" s="4"/>
      <c r="V4453" s="4"/>
      <c r="W4453" s="4"/>
      <c r="X4453" s="4"/>
      <c r="AB4453" s="4"/>
      <c r="AL4453" s="81"/>
      <c r="AM4453" s="81"/>
    </row>
    <row r="4454" spans="1:39">
      <c r="A4454" s="76"/>
      <c r="C4454" s="77"/>
      <c r="M4454" s="80"/>
      <c r="T4454" s="4"/>
      <c r="V4454" s="4"/>
      <c r="W4454" s="4"/>
      <c r="X4454" s="4"/>
      <c r="AB4454" s="4"/>
      <c r="AL4454" s="81"/>
      <c r="AM4454" s="81"/>
    </row>
    <row r="4455" spans="1:39">
      <c r="A4455" s="76"/>
      <c r="C4455" s="77"/>
      <c r="M4455" s="80"/>
      <c r="T4455" s="4"/>
      <c r="V4455" s="4"/>
      <c r="W4455" s="4"/>
      <c r="X4455" s="4"/>
      <c r="AB4455" s="4"/>
      <c r="AL4455" s="81"/>
      <c r="AM4455" s="81"/>
    </row>
    <row r="4456" spans="1:39">
      <c r="A4456" s="76"/>
      <c r="C4456" s="77"/>
      <c r="M4456" s="80"/>
      <c r="T4456" s="4"/>
      <c r="V4456" s="4"/>
      <c r="W4456" s="4"/>
      <c r="X4456" s="4"/>
      <c r="AB4456" s="4"/>
      <c r="AL4456" s="81"/>
      <c r="AM4456" s="81"/>
    </row>
    <row r="4457" spans="1:39">
      <c r="A4457" s="76"/>
      <c r="C4457" s="77"/>
      <c r="M4457" s="80"/>
      <c r="T4457" s="4"/>
      <c r="V4457" s="4"/>
      <c r="W4457" s="4"/>
      <c r="X4457" s="4"/>
      <c r="AB4457" s="4"/>
      <c r="AL4457" s="81"/>
      <c r="AM4457" s="81"/>
    </row>
    <row r="4458" spans="1:39">
      <c r="A4458" s="76"/>
      <c r="C4458" s="77"/>
      <c r="M4458" s="80"/>
      <c r="T4458" s="4"/>
      <c r="V4458" s="4"/>
      <c r="W4458" s="4"/>
      <c r="X4458" s="4"/>
      <c r="AB4458" s="4"/>
      <c r="AL4458" s="81"/>
      <c r="AM4458" s="81"/>
    </row>
    <row r="4459" spans="1:39">
      <c r="A4459" s="76"/>
      <c r="C4459" s="77"/>
      <c r="M4459" s="80"/>
      <c r="T4459" s="4"/>
      <c r="V4459" s="4"/>
      <c r="W4459" s="4"/>
      <c r="X4459" s="4"/>
      <c r="AB4459" s="4"/>
      <c r="AL4459" s="81"/>
      <c r="AM4459" s="81"/>
    </row>
    <row r="4460" spans="1:39">
      <c r="A4460" s="76"/>
      <c r="C4460" s="77"/>
      <c r="M4460" s="80"/>
      <c r="T4460" s="4"/>
      <c r="V4460" s="4"/>
      <c r="W4460" s="4"/>
      <c r="X4460" s="4"/>
      <c r="AB4460" s="4"/>
      <c r="AL4460" s="81"/>
      <c r="AM4460" s="81"/>
    </row>
    <row r="4461" spans="1:39">
      <c r="A4461" s="76"/>
      <c r="C4461" s="77"/>
      <c r="M4461" s="80"/>
      <c r="T4461" s="4"/>
      <c r="V4461" s="4"/>
      <c r="W4461" s="4"/>
      <c r="X4461" s="4"/>
      <c r="AB4461" s="4"/>
      <c r="AL4461" s="81"/>
      <c r="AM4461" s="81"/>
    </row>
    <row r="4462" spans="1:39">
      <c r="A4462" s="76"/>
      <c r="C4462" s="77"/>
      <c r="M4462" s="80"/>
      <c r="T4462" s="4"/>
      <c r="V4462" s="4"/>
      <c r="W4462" s="4"/>
      <c r="X4462" s="4"/>
      <c r="AB4462" s="4"/>
      <c r="AL4462" s="81"/>
      <c r="AM4462" s="81"/>
    </row>
    <row r="4463" spans="1:39">
      <c r="A4463" s="76"/>
      <c r="C4463" s="77"/>
      <c r="M4463" s="80"/>
      <c r="T4463" s="4"/>
      <c r="V4463" s="4"/>
      <c r="W4463" s="4"/>
      <c r="X4463" s="4"/>
      <c r="AB4463" s="4"/>
      <c r="AL4463" s="81"/>
      <c r="AM4463" s="81"/>
    </row>
    <row r="4464" spans="1:39">
      <c r="A4464" s="76"/>
      <c r="C4464" s="77"/>
      <c r="M4464" s="80"/>
      <c r="T4464" s="4"/>
      <c r="V4464" s="4"/>
      <c r="W4464" s="4"/>
      <c r="X4464" s="4"/>
      <c r="AB4464" s="4"/>
      <c r="AL4464" s="81"/>
      <c r="AM4464" s="81"/>
    </row>
    <row r="4465" spans="1:39">
      <c r="A4465" s="76"/>
      <c r="C4465" s="77"/>
      <c r="M4465" s="80"/>
      <c r="T4465" s="4"/>
      <c r="V4465" s="4"/>
      <c r="W4465" s="4"/>
      <c r="X4465" s="4"/>
      <c r="AB4465" s="4"/>
      <c r="AL4465" s="81"/>
      <c r="AM4465" s="81"/>
    </row>
    <row r="4466" spans="1:39">
      <c r="A4466" s="76"/>
      <c r="C4466" s="77"/>
      <c r="M4466" s="80"/>
      <c r="T4466" s="4"/>
      <c r="V4466" s="4"/>
      <c r="W4466" s="4"/>
      <c r="X4466" s="4"/>
      <c r="AB4466" s="4"/>
      <c r="AL4466" s="81"/>
      <c r="AM4466" s="81"/>
    </row>
    <row r="4467" spans="1:39">
      <c r="A4467" s="76"/>
      <c r="C4467" s="77"/>
      <c r="M4467" s="80"/>
      <c r="T4467" s="4"/>
      <c r="V4467" s="4"/>
      <c r="W4467" s="4"/>
      <c r="X4467" s="4"/>
      <c r="AB4467" s="4"/>
      <c r="AL4467" s="81"/>
      <c r="AM4467" s="81"/>
    </row>
    <row r="4468" spans="1:39">
      <c r="A4468" s="76"/>
      <c r="C4468" s="77"/>
      <c r="M4468" s="80"/>
      <c r="T4468" s="4"/>
      <c r="V4468" s="4"/>
      <c r="W4468" s="4"/>
      <c r="X4468" s="4"/>
      <c r="AB4468" s="4"/>
      <c r="AL4468" s="81"/>
      <c r="AM4468" s="81"/>
    </row>
    <row r="4469" spans="1:39">
      <c r="A4469" s="76"/>
      <c r="C4469" s="77"/>
      <c r="M4469" s="80"/>
      <c r="T4469" s="4"/>
      <c r="V4469" s="4"/>
      <c r="W4469" s="4"/>
      <c r="X4469" s="4"/>
      <c r="AB4469" s="4"/>
      <c r="AL4469" s="81"/>
      <c r="AM4469" s="81"/>
    </row>
    <row r="4470" spans="1:39">
      <c r="A4470" s="76"/>
      <c r="C4470" s="77"/>
      <c r="M4470" s="80"/>
      <c r="T4470" s="4"/>
      <c r="V4470" s="4"/>
      <c r="W4470" s="4"/>
      <c r="X4470" s="4"/>
      <c r="AB4470" s="4"/>
      <c r="AL4470" s="81"/>
      <c r="AM4470" s="81"/>
    </row>
    <row r="4471" spans="1:39">
      <c r="A4471" s="76"/>
      <c r="C4471" s="77"/>
      <c r="M4471" s="80"/>
      <c r="T4471" s="4"/>
      <c r="V4471" s="4"/>
      <c r="W4471" s="4"/>
      <c r="X4471" s="4"/>
      <c r="AB4471" s="4"/>
      <c r="AL4471" s="81"/>
      <c r="AM4471" s="81"/>
    </row>
    <row r="4472" spans="1:39">
      <c r="A4472" s="76"/>
      <c r="C4472" s="77"/>
      <c r="M4472" s="80"/>
      <c r="T4472" s="4"/>
      <c r="V4472" s="4"/>
      <c r="W4472" s="4"/>
      <c r="X4472" s="4"/>
      <c r="AB4472" s="4"/>
      <c r="AL4472" s="81"/>
      <c r="AM4472" s="81"/>
    </row>
    <row r="4473" spans="1:39">
      <c r="A4473" s="76"/>
      <c r="C4473" s="77"/>
      <c r="M4473" s="80"/>
      <c r="T4473" s="4"/>
      <c r="V4473" s="4"/>
      <c r="W4473" s="4"/>
      <c r="X4473" s="4"/>
      <c r="AB4473" s="4"/>
      <c r="AL4473" s="81"/>
      <c r="AM4473" s="81"/>
    </row>
    <row r="4474" spans="1:39">
      <c r="A4474" s="76"/>
      <c r="C4474" s="77"/>
      <c r="M4474" s="80"/>
      <c r="T4474" s="4"/>
      <c r="V4474" s="4"/>
      <c r="W4474" s="4"/>
      <c r="X4474" s="4"/>
      <c r="AB4474" s="4"/>
      <c r="AL4474" s="81"/>
      <c r="AM4474" s="81"/>
    </row>
    <row r="4475" spans="1:39">
      <c r="A4475" s="76"/>
      <c r="C4475" s="77"/>
      <c r="M4475" s="80"/>
      <c r="T4475" s="4"/>
      <c r="V4475" s="4"/>
      <c r="W4475" s="4"/>
      <c r="X4475" s="4"/>
      <c r="AB4475" s="4"/>
      <c r="AL4475" s="81"/>
      <c r="AM4475" s="81"/>
    </row>
    <row r="4476" spans="1:39">
      <c r="A4476" s="76"/>
      <c r="C4476" s="77"/>
      <c r="M4476" s="80"/>
      <c r="T4476" s="4"/>
      <c r="V4476" s="4"/>
      <c r="W4476" s="4"/>
      <c r="X4476" s="4"/>
      <c r="AB4476" s="4"/>
      <c r="AL4476" s="81"/>
      <c r="AM4476" s="81"/>
    </row>
    <row r="4477" spans="1:39">
      <c r="A4477" s="76"/>
      <c r="C4477" s="77"/>
      <c r="M4477" s="80"/>
      <c r="T4477" s="4"/>
      <c r="V4477" s="4"/>
      <c r="W4477" s="4"/>
      <c r="X4477" s="4"/>
      <c r="AB4477" s="4"/>
      <c r="AL4477" s="81"/>
      <c r="AM4477" s="81"/>
    </row>
    <row r="4478" spans="1:39">
      <c r="A4478" s="76"/>
      <c r="C4478" s="77"/>
      <c r="M4478" s="80"/>
      <c r="T4478" s="4"/>
      <c r="V4478" s="4"/>
      <c r="W4478" s="4"/>
      <c r="X4478" s="4"/>
      <c r="AB4478" s="4"/>
      <c r="AL4478" s="81"/>
      <c r="AM4478" s="81"/>
    </row>
    <row r="4479" spans="1:39">
      <c r="A4479" s="76"/>
      <c r="C4479" s="77"/>
      <c r="M4479" s="80"/>
      <c r="T4479" s="4"/>
      <c r="V4479" s="4"/>
      <c r="W4479" s="4"/>
      <c r="X4479" s="4"/>
      <c r="AB4479" s="4"/>
      <c r="AL4479" s="81"/>
      <c r="AM4479" s="81"/>
    </row>
    <row r="4480" spans="1:39">
      <c r="A4480" s="76"/>
      <c r="C4480" s="77"/>
      <c r="M4480" s="80"/>
      <c r="T4480" s="4"/>
      <c r="V4480" s="4"/>
      <c r="W4480" s="4"/>
      <c r="X4480" s="4"/>
      <c r="AB4480" s="4"/>
      <c r="AL4480" s="81"/>
      <c r="AM4480" s="81"/>
    </row>
    <row r="4481" spans="1:39">
      <c r="A4481" s="76"/>
      <c r="C4481" s="77"/>
      <c r="M4481" s="80"/>
      <c r="T4481" s="4"/>
      <c r="V4481" s="4"/>
      <c r="W4481" s="4"/>
      <c r="X4481" s="4"/>
      <c r="AB4481" s="4"/>
      <c r="AL4481" s="81"/>
      <c r="AM4481" s="81"/>
    </row>
    <row r="4482" spans="1:39">
      <c r="A4482" s="76"/>
      <c r="C4482" s="77"/>
      <c r="M4482" s="80"/>
      <c r="T4482" s="4"/>
      <c r="V4482" s="4"/>
      <c r="W4482" s="4"/>
      <c r="X4482" s="4"/>
      <c r="AB4482" s="4"/>
      <c r="AL4482" s="81"/>
      <c r="AM4482" s="81"/>
    </row>
    <row r="4483" spans="1:39">
      <c r="A4483" s="76"/>
      <c r="C4483" s="77"/>
      <c r="M4483" s="80"/>
      <c r="T4483" s="4"/>
      <c r="V4483" s="4"/>
      <c r="W4483" s="4"/>
      <c r="X4483" s="4"/>
      <c r="AB4483" s="4"/>
      <c r="AL4483" s="81"/>
      <c r="AM4483" s="81"/>
    </row>
    <row r="4484" spans="1:39">
      <c r="A4484" s="76"/>
      <c r="C4484" s="77"/>
      <c r="M4484" s="80"/>
      <c r="T4484" s="4"/>
      <c r="V4484" s="4"/>
      <c r="W4484" s="4"/>
      <c r="X4484" s="4"/>
      <c r="AB4484" s="4"/>
      <c r="AL4484" s="81"/>
      <c r="AM4484" s="81"/>
    </row>
    <row r="4485" spans="1:39">
      <c r="A4485" s="76"/>
      <c r="C4485" s="77"/>
      <c r="M4485" s="80"/>
      <c r="T4485" s="4"/>
      <c r="V4485" s="4"/>
      <c r="W4485" s="4"/>
      <c r="X4485" s="4"/>
      <c r="AB4485" s="4"/>
      <c r="AL4485" s="81"/>
      <c r="AM4485" s="81"/>
    </row>
    <row r="4486" spans="1:39">
      <c r="A4486" s="76"/>
      <c r="C4486" s="77"/>
      <c r="M4486" s="80"/>
      <c r="T4486" s="4"/>
      <c r="V4486" s="4"/>
      <c r="W4486" s="4"/>
      <c r="X4486" s="4"/>
      <c r="AB4486" s="4"/>
      <c r="AL4486" s="81"/>
      <c r="AM4486" s="81"/>
    </row>
    <row r="4487" spans="1:39">
      <c r="A4487" s="76"/>
      <c r="C4487" s="77"/>
      <c r="M4487" s="80"/>
      <c r="T4487" s="4"/>
      <c r="V4487" s="4"/>
      <c r="W4487" s="4"/>
      <c r="X4487" s="4"/>
      <c r="AB4487" s="4"/>
      <c r="AL4487" s="81"/>
      <c r="AM4487" s="81"/>
    </row>
    <row r="4488" spans="1:39">
      <c r="A4488" s="76"/>
      <c r="C4488" s="77"/>
      <c r="M4488" s="80"/>
      <c r="T4488" s="4"/>
      <c r="V4488" s="4"/>
      <c r="W4488" s="4"/>
      <c r="X4488" s="4"/>
      <c r="AB4488" s="4"/>
      <c r="AL4488" s="81"/>
      <c r="AM4488" s="81"/>
    </row>
    <row r="4489" spans="1:39">
      <c r="A4489" s="76"/>
      <c r="C4489" s="77"/>
      <c r="M4489" s="80"/>
      <c r="T4489" s="4"/>
      <c r="V4489" s="4"/>
      <c r="W4489" s="4"/>
      <c r="X4489" s="4"/>
      <c r="AB4489" s="4"/>
      <c r="AL4489" s="81"/>
      <c r="AM4489" s="81"/>
    </row>
    <row r="4490" spans="1:39">
      <c r="A4490" s="76"/>
      <c r="C4490" s="77"/>
      <c r="M4490" s="80"/>
      <c r="T4490" s="4"/>
      <c r="V4490" s="4"/>
      <c r="W4490" s="4"/>
      <c r="X4490" s="4"/>
      <c r="AB4490" s="4"/>
      <c r="AL4490" s="81"/>
      <c r="AM4490" s="81"/>
    </row>
    <row r="4491" spans="1:39">
      <c r="A4491" s="76"/>
      <c r="C4491" s="77"/>
      <c r="M4491" s="80"/>
      <c r="T4491" s="4"/>
      <c r="V4491" s="4"/>
      <c r="W4491" s="4"/>
      <c r="X4491" s="4"/>
      <c r="AB4491" s="4"/>
      <c r="AL4491" s="81"/>
      <c r="AM4491" s="81"/>
    </row>
    <row r="4492" spans="1:39">
      <c r="A4492" s="76"/>
      <c r="C4492" s="77"/>
      <c r="M4492" s="80"/>
      <c r="T4492" s="4"/>
      <c r="V4492" s="4"/>
      <c r="W4492" s="4"/>
      <c r="X4492" s="4"/>
      <c r="AB4492" s="4"/>
      <c r="AL4492" s="81"/>
      <c r="AM4492" s="81"/>
    </row>
    <row r="4493" spans="1:39">
      <c r="A4493" s="76"/>
      <c r="C4493" s="77"/>
      <c r="M4493" s="80"/>
      <c r="T4493" s="4"/>
      <c r="V4493" s="4"/>
      <c r="W4493" s="4"/>
      <c r="X4493" s="4"/>
      <c r="AB4493" s="4"/>
      <c r="AL4493" s="81"/>
      <c r="AM4493" s="81"/>
    </row>
    <row r="4494" spans="1:39">
      <c r="A4494" s="76"/>
      <c r="C4494" s="77"/>
      <c r="M4494" s="80"/>
      <c r="T4494" s="4"/>
      <c r="V4494" s="4"/>
      <c r="W4494" s="4"/>
      <c r="X4494" s="4"/>
      <c r="AB4494" s="4"/>
      <c r="AL4494" s="81"/>
      <c r="AM4494" s="81"/>
    </row>
    <row r="4495" spans="1:39">
      <c r="A4495" s="76"/>
      <c r="C4495" s="77"/>
      <c r="M4495" s="80"/>
      <c r="T4495" s="4"/>
      <c r="V4495" s="4"/>
      <c r="W4495" s="4"/>
      <c r="X4495" s="4"/>
      <c r="AB4495" s="4"/>
      <c r="AL4495" s="81"/>
      <c r="AM4495" s="81"/>
    </row>
    <row r="4496" spans="1:39">
      <c r="A4496" s="76"/>
      <c r="C4496" s="77"/>
      <c r="M4496" s="80"/>
      <c r="T4496" s="4"/>
      <c r="V4496" s="4"/>
      <c r="W4496" s="4"/>
      <c r="X4496" s="4"/>
      <c r="AB4496" s="4"/>
      <c r="AL4496" s="81"/>
      <c r="AM4496" s="81"/>
    </row>
    <row r="4497" spans="1:39">
      <c r="A4497" s="76"/>
      <c r="C4497" s="77"/>
      <c r="M4497" s="80"/>
      <c r="T4497" s="4"/>
      <c r="V4497" s="4"/>
      <c r="W4497" s="4"/>
      <c r="X4497" s="4"/>
      <c r="AB4497" s="4"/>
      <c r="AL4497" s="81"/>
      <c r="AM4497" s="81"/>
    </row>
    <row r="4498" spans="1:39">
      <c r="A4498" s="76"/>
      <c r="C4498" s="77"/>
      <c r="M4498" s="80"/>
      <c r="T4498" s="4"/>
      <c r="V4498" s="4"/>
      <c r="W4498" s="4"/>
      <c r="X4498" s="4"/>
      <c r="AB4498" s="4"/>
      <c r="AL4498" s="81"/>
      <c r="AM4498" s="81"/>
    </row>
    <row r="4499" spans="1:39">
      <c r="A4499" s="76"/>
      <c r="C4499" s="77"/>
      <c r="M4499" s="80"/>
      <c r="T4499" s="4"/>
      <c r="V4499" s="4"/>
      <c r="W4499" s="4"/>
      <c r="X4499" s="4"/>
      <c r="AB4499" s="4"/>
      <c r="AL4499" s="81"/>
      <c r="AM4499" s="81"/>
    </row>
    <row r="4500" spans="1:39">
      <c r="A4500" s="76"/>
      <c r="C4500" s="77"/>
      <c r="M4500" s="80"/>
      <c r="T4500" s="4"/>
      <c r="V4500" s="4"/>
      <c r="W4500" s="4"/>
      <c r="X4500" s="4"/>
      <c r="AB4500" s="4"/>
      <c r="AL4500" s="81"/>
      <c r="AM4500" s="81"/>
    </row>
    <row r="4501" spans="1:39">
      <c r="A4501" s="76"/>
      <c r="C4501" s="77"/>
      <c r="M4501" s="80"/>
      <c r="T4501" s="4"/>
      <c r="V4501" s="4"/>
      <c r="W4501" s="4"/>
      <c r="X4501" s="4"/>
      <c r="AB4501" s="4"/>
      <c r="AL4501" s="81"/>
      <c r="AM4501" s="81"/>
    </row>
    <row r="4502" spans="1:39">
      <c r="A4502" s="76"/>
      <c r="C4502" s="77"/>
      <c r="M4502" s="80"/>
      <c r="T4502" s="4"/>
      <c r="V4502" s="4"/>
      <c r="W4502" s="4"/>
      <c r="X4502" s="4"/>
      <c r="AB4502" s="4"/>
      <c r="AL4502" s="81"/>
      <c r="AM4502" s="81"/>
    </row>
    <row r="4503" spans="1:39">
      <c r="A4503" s="76"/>
      <c r="C4503" s="77"/>
      <c r="M4503" s="80"/>
      <c r="T4503" s="4"/>
      <c r="V4503" s="4"/>
      <c r="W4503" s="4"/>
      <c r="X4503" s="4"/>
      <c r="AB4503" s="4"/>
      <c r="AL4503" s="81"/>
      <c r="AM4503" s="81"/>
    </row>
    <row r="4504" spans="1:39">
      <c r="A4504" s="76"/>
      <c r="C4504" s="77"/>
      <c r="M4504" s="80"/>
      <c r="T4504" s="4"/>
      <c r="V4504" s="4"/>
      <c r="W4504" s="4"/>
      <c r="X4504" s="4"/>
      <c r="AB4504" s="4"/>
      <c r="AL4504" s="81"/>
      <c r="AM4504" s="81"/>
    </row>
    <row r="4505" spans="1:39">
      <c r="A4505" s="76"/>
      <c r="C4505" s="77"/>
      <c r="M4505" s="80"/>
      <c r="T4505" s="4"/>
      <c r="V4505" s="4"/>
      <c r="W4505" s="4"/>
      <c r="X4505" s="4"/>
      <c r="AB4505" s="4"/>
      <c r="AL4505" s="81"/>
      <c r="AM4505" s="81"/>
    </row>
    <row r="4506" spans="1:39">
      <c r="A4506" s="76"/>
      <c r="C4506" s="77"/>
      <c r="M4506" s="80"/>
      <c r="T4506" s="4"/>
      <c r="V4506" s="4"/>
      <c r="W4506" s="4"/>
      <c r="X4506" s="4"/>
      <c r="AB4506" s="4"/>
      <c r="AL4506" s="81"/>
      <c r="AM4506" s="81"/>
    </row>
    <row r="4507" spans="1:39">
      <c r="A4507" s="76"/>
      <c r="C4507" s="77"/>
      <c r="M4507" s="80"/>
      <c r="T4507" s="4"/>
      <c r="V4507" s="4"/>
      <c r="W4507" s="4"/>
      <c r="X4507" s="4"/>
      <c r="AB4507" s="4"/>
      <c r="AL4507" s="81"/>
      <c r="AM4507" s="81"/>
    </row>
    <row r="4508" spans="1:39">
      <c r="A4508" s="76"/>
      <c r="C4508" s="77"/>
      <c r="M4508" s="80"/>
      <c r="T4508" s="4"/>
      <c r="V4508" s="4"/>
      <c r="W4508" s="4"/>
      <c r="X4508" s="4"/>
      <c r="AB4508" s="4"/>
      <c r="AL4508" s="81"/>
      <c r="AM4508" s="81"/>
    </row>
    <row r="4509" spans="1:39">
      <c r="A4509" s="76"/>
      <c r="C4509" s="77"/>
      <c r="M4509" s="80"/>
      <c r="T4509" s="4"/>
      <c r="V4509" s="4"/>
      <c r="W4509" s="4"/>
      <c r="X4509" s="4"/>
      <c r="AB4509" s="4"/>
      <c r="AL4509" s="81"/>
      <c r="AM4509" s="81"/>
    </row>
    <row r="4510" spans="1:39">
      <c r="A4510" s="76"/>
      <c r="C4510" s="77"/>
      <c r="M4510" s="80"/>
      <c r="T4510" s="4"/>
      <c r="V4510" s="4"/>
      <c r="W4510" s="4"/>
      <c r="X4510" s="4"/>
      <c r="AB4510" s="4"/>
      <c r="AL4510" s="81"/>
      <c r="AM4510" s="81"/>
    </row>
    <row r="4511" spans="1:39">
      <c r="A4511" s="76"/>
      <c r="C4511" s="77"/>
      <c r="M4511" s="80"/>
      <c r="T4511" s="4"/>
      <c r="V4511" s="4"/>
      <c r="W4511" s="4"/>
      <c r="X4511" s="4"/>
      <c r="AB4511" s="4"/>
      <c r="AL4511" s="81"/>
      <c r="AM4511" s="81"/>
    </row>
    <row r="4512" spans="1:39">
      <c r="A4512" s="76"/>
      <c r="C4512" s="77"/>
      <c r="M4512" s="80"/>
      <c r="T4512" s="4"/>
      <c r="V4512" s="4"/>
      <c r="W4512" s="4"/>
      <c r="X4512" s="4"/>
      <c r="AB4512" s="4"/>
      <c r="AL4512" s="81"/>
      <c r="AM4512" s="81"/>
    </row>
    <row r="4513" spans="1:39">
      <c r="A4513" s="76"/>
      <c r="C4513" s="77"/>
      <c r="M4513" s="80"/>
      <c r="T4513" s="4"/>
      <c r="V4513" s="4"/>
      <c r="W4513" s="4"/>
      <c r="X4513" s="4"/>
      <c r="AB4513" s="4"/>
      <c r="AL4513" s="81"/>
      <c r="AM4513" s="81"/>
    </row>
    <row r="4514" spans="1:39">
      <c r="A4514" s="76"/>
      <c r="C4514" s="77"/>
      <c r="M4514" s="80"/>
      <c r="T4514" s="4"/>
      <c r="V4514" s="4"/>
      <c r="W4514" s="4"/>
      <c r="X4514" s="4"/>
      <c r="AB4514" s="4"/>
      <c r="AL4514" s="81"/>
      <c r="AM4514" s="81"/>
    </row>
    <row r="4515" spans="1:39">
      <c r="A4515" s="76"/>
      <c r="C4515" s="77"/>
      <c r="M4515" s="80"/>
      <c r="T4515" s="4"/>
      <c r="V4515" s="4"/>
      <c r="W4515" s="4"/>
      <c r="X4515" s="4"/>
      <c r="AB4515" s="4"/>
      <c r="AL4515" s="81"/>
      <c r="AM4515" s="81"/>
    </row>
    <row r="4516" spans="1:39">
      <c r="A4516" s="76"/>
      <c r="C4516" s="77"/>
      <c r="M4516" s="80"/>
      <c r="T4516" s="4"/>
      <c r="V4516" s="4"/>
      <c r="W4516" s="4"/>
      <c r="X4516" s="4"/>
      <c r="AB4516" s="4"/>
      <c r="AL4516" s="81"/>
      <c r="AM4516" s="81"/>
    </row>
    <row r="4517" spans="1:39">
      <c r="A4517" s="76"/>
      <c r="C4517" s="77"/>
      <c r="M4517" s="80"/>
      <c r="T4517" s="4"/>
      <c r="V4517" s="4"/>
      <c r="W4517" s="4"/>
      <c r="X4517" s="4"/>
      <c r="AB4517" s="4"/>
      <c r="AL4517" s="81"/>
      <c r="AM4517" s="81"/>
    </row>
    <row r="4518" spans="1:39">
      <c r="A4518" s="76"/>
      <c r="C4518" s="77"/>
      <c r="M4518" s="80"/>
      <c r="T4518" s="4"/>
      <c r="V4518" s="4"/>
      <c r="W4518" s="4"/>
      <c r="X4518" s="4"/>
      <c r="AB4518" s="4"/>
      <c r="AL4518" s="81"/>
      <c r="AM4518" s="81"/>
    </row>
    <row r="4519" spans="1:39">
      <c r="A4519" s="76"/>
      <c r="C4519" s="77"/>
      <c r="M4519" s="80"/>
      <c r="T4519" s="4"/>
      <c r="V4519" s="4"/>
      <c r="W4519" s="4"/>
      <c r="X4519" s="4"/>
      <c r="AB4519" s="4"/>
      <c r="AL4519" s="81"/>
      <c r="AM4519" s="81"/>
    </row>
    <row r="4520" spans="1:39">
      <c r="A4520" s="76"/>
      <c r="C4520" s="77"/>
      <c r="M4520" s="80"/>
      <c r="T4520" s="4"/>
      <c r="V4520" s="4"/>
      <c r="W4520" s="4"/>
      <c r="X4520" s="4"/>
      <c r="AB4520" s="4"/>
      <c r="AL4520" s="81"/>
      <c r="AM4520" s="81"/>
    </row>
    <row r="4521" spans="1:39">
      <c r="A4521" s="76"/>
      <c r="C4521" s="77"/>
      <c r="M4521" s="80"/>
      <c r="T4521" s="4"/>
      <c r="V4521" s="4"/>
      <c r="W4521" s="4"/>
      <c r="X4521" s="4"/>
      <c r="AB4521" s="4"/>
      <c r="AL4521" s="81"/>
      <c r="AM4521" s="81"/>
    </row>
    <row r="4522" spans="1:39">
      <c r="A4522" s="76"/>
      <c r="C4522" s="77"/>
      <c r="M4522" s="80"/>
      <c r="T4522" s="4"/>
      <c r="V4522" s="4"/>
      <c r="W4522" s="4"/>
      <c r="X4522" s="4"/>
      <c r="AB4522" s="4"/>
      <c r="AL4522" s="81"/>
      <c r="AM4522" s="81"/>
    </row>
    <row r="4523" spans="1:39">
      <c r="A4523" s="76"/>
      <c r="C4523" s="77"/>
      <c r="M4523" s="80"/>
      <c r="T4523" s="4"/>
      <c r="V4523" s="4"/>
      <c r="W4523" s="4"/>
      <c r="X4523" s="4"/>
      <c r="AB4523" s="4"/>
      <c r="AL4523" s="81"/>
      <c r="AM4523" s="81"/>
    </row>
    <row r="4524" spans="1:39">
      <c r="A4524" s="76"/>
      <c r="C4524" s="77"/>
      <c r="M4524" s="80"/>
      <c r="T4524" s="4"/>
      <c r="V4524" s="4"/>
      <c r="W4524" s="4"/>
      <c r="X4524" s="4"/>
      <c r="AB4524" s="4"/>
      <c r="AL4524" s="81"/>
      <c r="AM4524" s="81"/>
    </row>
    <row r="4525" spans="1:39">
      <c r="A4525" s="76"/>
      <c r="C4525" s="77"/>
      <c r="M4525" s="80"/>
      <c r="T4525" s="4"/>
      <c r="V4525" s="4"/>
      <c r="W4525" s="4"/>
      <c r="X4525" s="4"/>
      <c r="AB4525" s="4"/>
      <c r="AL4525" s="81"/>
      <c r="AM4525" s="81"/>
    </row>
    <row r="4526" spans="1:39">
      <c r="A4526" s="76"/>
      <c r="C4526" s="77"/>
      <c r="M4526" s="80"/>
      <c r="T4526" s="4"/>
      <c r="V4526" s="4"/>
      <c r="W4526" s="4"/>
      <c r="X4526" s="4"/>
      <c r="AB4526" s="4"/>
      <c r="AL4526" s="81"/>
      <c r="AM4526" s="81"/>
    </row>
    <row r="4527" spans="1:39">
      <c r="A4527" s="76"/>
      <c r="C4527" s="77"/>
      <c r="M4527" s="80"/>
      <c r="T4527" s="4"/>
      <c r="V4527" s="4"/>
      <c r="W4527" s="4"/>
      <c r="X4527" s="4"/>
      <c r="AB4527" s="4"/>
      <c r="AL4527" s="81"/>
      <c r="AM4527" s="81"/>
    </row>
    <row r="4528" spans="1:39">
      <c r="A4528" s="76"/>
      <c r="C4528" s="77"/>
      <c r="M4528" s="80"/>
      <c r="T4528" s="4"/>
      <c r="V4528" s="4"/>
      <c r="W4528" s="4"/>
      <c r="X4528" s="4"/>
      <c r="AB4528" s="4"/>
      <c r="AL4528" s="81"/>
      <c r="AM4528" s="81"/>
    </row>
    <row r="4529" spans="1:39">
      <c r="A4529" s="76"/>
      <c r="C4529" s="77"/>
      <c r="M4529" s="80"/>
      <c r="T4529" s="4"/>
      <c r="V4529" s="4"/>
      <c r="W4529" s="4"/>
      <c r="X4529" s="4"/>
      <c r="AB4529" s="4"/>
      <c r="AL4529" s="81"/>
      <c r="AM4529" s="81"/>
    </row>
    <row r="4530" spans="1:39">
      <c r="A4530" s="76"/>
      <c r="C4530" s="77"/>
      <c r="M4530" s="80"/>
      <c r="T4530" s="4"/>
      <c r="V4530" s="4"/>
      <c r="W4530" s="4"/>
      <c r="X4530" s="4"/>
      <c r="AB4530" s="4"/>
      <c r="AL4530" s="81"/>
      <c r="AM4530" s="81"/>
    </row>
    <row r="4531" spans="1:39">
      <c r="A4531" s="76"/>
      <c r="C4531" s="77"/>
      <c r="M4531" s="80"/>
      <c r="T4531" s="4"/>
      <c r="V4531" s="4"/>
      <c r="W4531" s="4"/>
      <c r="X4531" s="4"/>
      <c r="AB4531" s="4"/>
      <c r="AL4531" s="81"/>
      <c r="AM4531" s="81"/>
    </row>
    <row r="4532" spans="1:39">
      <c r="A4532" s="76"/>
      <c r="C4532" s="77"/>
      <c r="M4532" s="80"/>
      <c r="T4532" s="4"/>
      <c r="V4532" s="4"/>
      <c r="W4532" s="4"/>
      <c r="X4532" s="4"/>
      <c r="AB4532" s="4"/>
      <c r="AL4532" s="81"/>
      <c r="AM4532" s="81"/>
    </row>
    <row r="4533" spans="1:39">
      <c r="A4533" s="76"/>
      <c r="C4533" s="77"/>
      <c r="M4533" s="80"/>
      <c r="T4533" s="4"/>
      <c r="V4533" s="4"/>
      <c r="W4533" s="4"/>
      <c r="X4533" s="4"/>
      <c r="AB4533" s="4"/>
      <c r="AL4533" s="81"/>
      <c r="AM4533" s="81"/>
    </row>
    <row r="4534" spans="1:39">
      <c r="A4534" s="76"/>
      <c r="C4534" s="77"/>
      <c r="M4534" s="80"/>
      <c r="T4534" s="4"/>
      <c r="V4534" s="4"/>
      <c r="W4534" s="4"/>
      <c r="X4534" s="4"/>
      <c r="AB4534" s="4"/>
      <c r="AL4534" s="81"/>
      <c r="AM4534" s="81"/>
    </row>
    <row r="4535" spans="1:39">
      <c r="A4535" s="76"/>
      <c r="C4535" s="77"/>
      <c r="M4535" s="80"/>
      <c r="T4535" s="4"/>
      <c r="V4535" s="4"/>
      <c r="W4535" s="4"/>
      <c r="X4535" s="4"/>
      <c r="AB4535" s="4"/>
      <c r="AL4535" s="81"/>
      <c r="AM4535" s="81"/>
    </row>
    <row r="4536" spans="1:39">
      <c r="A4536" s="76"/>
      <c r="C4536" s="77"/>
      <c r="M4536" s="80"/>
      <c r="T4536" s="4"/>
      <c r="V4536" s="4"/>
      <c r="W4536" s="4"/>
      <c r="X4536" s="4"/>
      <c r="AB4536" s="4"/>
      <c r="AL4536" s="81"/>
      <c r="AM4536" s="81"/>
    </row>
    <row r="4537" spans="1:39">
      <c r="A4537" s="76"/>
      <c r="C4537" s="77"/>
      <c r="M4537" s="80"/>
      <c r="T4537" s="4"/>
      <c r="V4537" s="4"/>
      <c r="W4537" s="4"/>
      <c r="X4537" s="4"/>
      <c r="AB4537" s="4"/>
      <c r="AL4537" s="81"/>
      <c r="AM4537" s="81"/>
    </row>
    <row r="4538" spans="1:39">
      <c r="A4538" s="76"/>
      <c r="C4538" s="77"/>
      <c r="M4538" s="80"/>
      <c r="T4538" s="4"/>
      <c r="V4538" s="4"/>
      <c r="W4538" s="4"/>
      <c r="X4538" s="4"/>
      <c r="AB4538" s="4"/>
      <c r="AL4538" s="81"/>
      <c r="AM4538" s="81"/>
    </row>
    <row r="4539" spans="1:39">
      <c r="A4539" s="76"/>
      <c r="C4539" s="77"/>
      <c r="M4539" s="80"/>
      <c r="T4539" s="4"/>
      <c r="V4539" s="4"/>
      <c r="W4539" s="4"/>
      <c r="X4539" s="4"/>
      <c r="AB4539" s="4"/>
      <c r="AL4539" s="81"/>
      <c r="AM4539" s="81"/>
    </row>
    <row r="4540" spans="1:39">
      <c r="A4540" s="76"/>
      <c r="C4540" s="77"/>
      <c r="M4540" s="80"/>
      <c r="T4540" s="4"/>
      <c r="V4540" s="4"/>
      <c r="W4540" s="4"/>
      <c r="X4540" s="4"/>
      <c r="AB4540" s="4"/>
      <c r="AL4540" s="81"/>
      <c r="AM4540" s="81"/>
    </row>
    <row r="4541" spans="1:39">
      <c r="A4541" s="76"/>
      <c r="C4541" s="77"/>
      <c r="M4541" s="80"/>
      <c r="T4541" s="4"/>
      <c r="V4541" s="4"/>
      <c r="W4541" s="4"/>
      <c r="X4541" s="4"/>
      <c r="AB4541" s="4"/>
      <c r="AL4541" s="81"/>
      <c r="AM4541" s="81"/>
    </row>
    <row r="4542" spans="1:39">
      <c r="A4542" s="76"/>
      <c r="C4542" s="77"/>
      <c r="M4542" s="80"/>
      <c r="T4542" s="4"/>
      <c r="V4542" s="4"/>
      <c r="W4542" s="4"/>
      <c r="X4542" s="4"/>
      <c r="AB4542" s="4"/>
      <c r="AL4542" s="81"/>
      <c r="AM4542" s="81"/>
    </row>
    <row r="4543" spans="1:39">
      <c r="A4543" s="76"/>
      <c r="C4543" s="77"/>
      <c r="M4543" s="80"/>
      <c r="T4543" s="4"/>
      <c r="V4543" s="4"/>
      <c r="W4543" s="4"/>
      <c r="X4543" s="4"/>
      <c r="AB4543" s="4"/>
      <c r="AL4543" s="81"/>
      <c r="AM4543" s="81"/>
    </row>
    <row r="4544" spans="1:39">
      <c r="A4544" s="76"/>
      <c r="C4544" s="77"/>
      <c r="M4544" s="80"/>
      <c r="T4544" s="4"/>
      <c r="V4544" s="4"/>
      <c r="W4544" s="4"/>
      <c r="X4544" s="4"/>
      <c r="AB4544" s="4"/>
      <c r="AL4544" s="81"/>
      <c r="AM4544" s="81"/>
    </row>
    <row r="4545" spans="1:39">
      <c r="A4545" s="76"/>
      <c r="C4545" s="77"/>
      <c r="M4545" s="80"/>
      <c r="T4545" s="4"/>
      <c r="V4545" s="4"/>
      <c r="W4545" s="4"/>
      <c r="X4545" s="4"/>
      <c r="AB4545" s="4"/>
      <c r="AL4545" s="81"/>
      <c r="AM4545" s="81"/>
    </row>
    <row r="4546" spans="1:39">
      <c r="A4546" s="76"/>
      <c r="C4546" s="77"/>
      <c r="M4546" s="80"/>
      <c r="T4546" s="4"/>
      <c r="V4546" s="4"/>
      <c r="W4546" s="4"/>
      <c r="X4546" s="4"/>
      <c r="AB4546" s="4"/>
      <c r="AL4546" s="81"/>
      <c r="AM4546" s="81"/>
    </row>
    <row r="4547" spans="1:39">
      <c r="A4547" s="76"/>
      <c r="C4547" s="77"/>
      <c r="M4547" s="80"/>
      <c r="T4547" s="4"/>
      <c r="V4547" s="4"/>
      <c r="W4547" s="4"/>
      <c r="X4547" s="4"/>
      <c r="AB4547" s="4"/>
      <c r="AL4547" s="81"/>
      <c r="AM4547" s="81"/>
    </row>
    <row r="4548" spans="1:39">
      <c r="A4548" s="76"/>
      <c r="C4548" s="77"/>
      <c r="M4548" s="80"/>
      <c r="T4548" s="4"/>
      <c r="V4548" s="4"/>
      <c r="W4548" s="4"/>
      <c r="X4548" s="4"/>
      <c r="AB4548" s="4"/>
      <c r="AL4548" s="81"/>
      <c r="AM4548" s="81"/>
    </row>
    <row r="4549" spans="1:39">
      <c r="A4549" s="76"/>
      <c r="C4549" s="77"/>
      <c r="M4549" s="80"/>
      <c r="T4549" s="4"/>
      <c r="V4549" s="4"/>
      <c r="W4549" s="4"/>
      <c r="X4549" s="4"/>
      <c r="AB4549" s="4"/>
      <c r="AL4549" s="81"/>
      <c r="AM4549" s="81"/>
    </row>
    <row r="4550" spans="1:39">
      <c r="A4550" s="76"/>
      <c r="C4550" s="77"/>
      <c r="M4550" s="80"/>
      <c r="T4550" s="4"/>
      <c r="V4550" s="4"/>
      <c r="W4550" s="4"/>
      <c r="X4550" s="4"/>
      <c r="AB4550" s="4"/>
      <c r="AL4550" s="81"/>
      <c r="AM4550" s="81"/>
    </row>
    <row r="4551" spans="1:39">
      <c r="A4551" s="76"/>
      <c r="C4551" s="77"/>
      <c r="M4551" s="80"/>
      <c r="T4551" s="4"/>
      <c r="V4551" s="4"/>
      <c r="W4551" s="4"/>
      <c r="X4551" s="4"/>
      <c r="AB4551" s="4"/>
      <c r="AL4551" s="81"/>
      <c r="AM4551" s="81"/>
    </row>
    <row r="4552" spans="1:39">
      <c r="A4552" s="76"/>
      <c r="C4552" s="77"/>
      <c r="M4552" s="80"/>
      <c r="T4552" s="4"/>
      <c r="V4552" s="4"/>
      <c r="W4552" s="4"/>
      <c r="X4552" s="4"/>
      <c r="AB4552" s="4"/>
      <c r="AL4552" s="81"/>
      <c r="AM4552" s="81"/>
    </row>
    <row r="4553" spans="1:39">
      <c r="A4553" s="76"/>
      <c r="C4553" s="77"/>
      <c r="M4553" s="80"/>
      <c r="T4553" s="4"/>
      <c r="V4553" s="4"/>
      <c r="W4553" s="4"/>
      <c r="X4553" s="4"/>
      <c r="AB4553" s="4"/>
      <c r="AL4553" s="81"/>
      <c r="AM4553" s="81"/>
    </row>
    <row r="4554" spans="1:39">
      <c r="A4554" s="76"/>
      <c r="C4554" s="77"/>
      <c r="M4554" s="80"/>
      <c r="T4554" s="4"/>
      <c r="V4554" s="4"/>
      <c r="W4554" s="4"/>
      <c r="X4554" s="4"/>
      <c r="AB4554" s="4"/>
      <c r="AL4554" s="81"/>
      <c r="AM4554" s="81"/>
    </row>
    <row r="4555" spans="1:39">
      <c r="A4555" s="76"/>
      <c r="C4555" s="77"/>
      <c r="M4555" s="80"/>
      <c r="T4555" s="4"/>
      <c r="V4555" s="4"/>
      <c r="W4555" s="4"/>
      <c r="X4555" s="4"/>
      <c r="AB4555" s="4"/>
      <c r="AL4555" s="81"/>
      <c r="AM4555" s="81"/>
    </row>
    <row r="4556" spans="1:39">
      <c r="A4556" s="76"/>
      <c r="C4556" s="77"/>
      <c r="M4556" s="80"/>
      <c r="T4556" s="4"/>
      <c r="V4556" s="4"/>
      <c r="W4556" s="4"/>
      <c r="X4556" s="4"/>
      <c r="AB4556" s="4"/>
      <c r="AL4556" s="81"/>
      <c r="AM4556" s="81"/>
    </row>
    <row r="4557" spans="1:39">
      <c r="A4557" s="76"/>
      <c r="C4557" s="77"/>
      <c r="M4557" s="80"/>
      <c r="T4557" s="4"/>
      <c r="V4557" s="4"/>
      <c r="W4557" s="4"/>
      <c r="X4557" s="4"/>
      <c r="AB4557" s="4"/>
      <c r="AL4557" s="81"/>
      <c r="AM4557" s="81"/>
    </row>
    <row r="4558" spans="1:39">
      <c r="A4558" s="76"/>
      <c r="C4558" s="77"/>
      <c r="M4558" s="80"/>
      <c r="T4558" s="4"/>
      <c r="V4558" s="4"/>
      <c r="W4558" s="4"/>
      <c r="X4558" s="4"/>
      <c r="AB4558" s="4"/>
      <c r="AL4558" s="81"/>
      <c r="AM4558" s="81"/>
    </row>
    <row r="4559" spans="1:39">
      <c r="A4559" s="76"/>
      <c r="C4559" s="77"/>
      <c r="M4559" s="80"/>
      <c r="T4559" s="4"/>
      <c r="V4559" s="4"/>
      <c r="W4559" s="4"/>
      <c r="X4559" s="4"/>
      <c r="AB4559" s="4"/>
      <c r="AL4559" s="81"/>
      <c r="AM4559" s="81"/>
    </row>
    <row r="4560" spans="1:39">
      <c r="A4560" s="76"/>
      <c r="C4560" s="77"/>
      <c r="M4560" s="80"/>
      <c r="T4560" s="4"/>
      <c r="V4560" s="4"/>
      <c r="W4560" s="4"/>
      <c r="X4560" s="4"/>
      <c r="AB4560" s="4"/>
      <c r="AL4560" s="81"/>
      <c r="AM4560" s="81"/>
    </row>
    <row r="4561" spans="1:39">
      <c r="A4561" s="76"/>
      <c r="C4561" s="77"/>
      <c r="M4561" s="80"/>
      <c r="T4561" s="4"/>
      <c r="V4561" s="4"/>
      <c r="W4561" s="4"/>
      <c r="X4561" s="4"/>
      <c r="AB4561" s="4"/>
      <c r="AL4561" s="81"/>
      <c r="AM4561" s="81"/>
    </row>
    <row r="4562" spans="1:39">
      <c r="A4562" s="76"/>
      <c r="C4562" s="77"/>
      <c r="M4562" s="80"/>
      <c r="T4562" s="4"/>
      <c r="V4562" s="4"/>
      <c r="W4562" s="4"/>
      <c r="X4562" s="4"/>
      <c r="AB4562" s="4"/>
      <c r="AL4562" s="81"/>
      <c r="AM4562" s="81"/>
    </row>
    <row r="4563" spans="1:39">
      <c r="A4563" s="76"/>
      <c r="C4563" s="77"/>
      <c r="M4563" s="80"/>
      <c r="T4563" s="4"/>
      <c r="V4563" s="4"/>
      <c r="W4563" s="4"/>
      <c r="X4563" s="4"/>
      <c r="AB4563" s="4"/>
      <c r="AL4563" s="81"/>
      <c r="AM4563" s="81"/>
    </row>
    <row r="4564" spans="1:39">
      <c r="A4564" s="76"/>
      <c r="C4564" s="77"/>
      <c r="M4564" s="80"/>
      <c r="T4564" s="4"/>
      <c r="V4564" s="4"/>
      <c r="W4564" s="4"/>
      <c r="X4564" s="4"/>
      <c r="AB4564" s="4"/>
      <c r="AL4564" s="81"/>
      <c r="AM4564" s="81"/>
    </row>
    <row r="4565" spans="1:39">
      <c r="A4565" s="76"/>
      <c r="C4565" s="77"/>
      <c r="M4565" s="80"/>
      <c r="T4565" s="4"/>
      <c r="V4565" s="4"/>
      <c r="W4565" s="4"/>
      <c r="X4565" s="4"/>
      <c r="AB4565" s="4"/>
      <c r="AL4565" s="81"/>
      <c r="AM4565" s="81"/>
    </row>
    <row r="4566" spans="1:39">
      <c r="A4566" s="76"/>
      <c r="C4566" s="77"/>
      <c r="M4566" s="80"/>
      <c r="T4566" s="4"/>
      <c r="V4566" s="4"/>
      <c r="W4566" s="4"/>
      <c r="X4566" s="4"/>
      <c r="AB4566" s="4"/>
      <c r="AL4566" s="81"/>
      <c r="AM4566" s="81"/>
    </row>
    <row r="4567" spans="1:39">
      <c r="A4567" s="76"/>
      <c r="C4567" s="77"/>
      <c r="M4567" s="80"/>
      <c r="T4567" s="4"/>
      <c r="V4567" s="4"/>
      <c r="W4567" s="4"/>
      <c r="X4567" s="4"/>
      <c r="AB4567" s="4"/>
      <c r="AL4567" s="81"/>
      <c r="AM4567" s="81"/>
    </row>
    <row r="4568" spans="1:39">
      <c r="A4568" s="76"/>
      <c r="C4568" s="77"/>
      <c r="M4568" s="80"/>
      <c r="T4568" s="4"/>
      <c r="V4568" s="4"/>
      <c r="W4568" s="4"/>
      <c r="X4568" s="4"/>
      <c r="AB4568" s="4"/>
      <c r="AL4568" s="81"/>
      <c r="AM4568" s="81"/>
    </row>
    <row r="4569" spans="1:39">
      <c r="A4569" s="76"/>
      <c r="C4569" s="77"/>
      <c r="M4569" s="80"/>
      <c r="T4569" s="4"/>
      <c r="V4569" s="4"/>
      <c r="W4569" s="4"/>
      <c r="X4569" s="4"/>
      <c r="AB4569" s="4"/>
      <c r="AL4569" s="81"/>
      <c r="AM4569" s="81"/>
    </row>
    <row r="4570" spans="1:39">
      <c r="A4570" s="76"/>
      <c r="C4570" s="77"/>
      <c r="M4570" s="80"/>
      <c r="T4570" s="4"/>
      <c r="V4570" s="4"/>
      <c r="W4570" s="4"/>
      <c r="X4570" s="4"/>
      <c r="AB4570" s="4"/>
      <c r="AL4570" s="81"/>
      <c r="AM4570" s="81"/>
    </row>
    <row r="4571" spans="1:39">
      <c r="A4571" s="76"/>
      <c r="C4571" s="77"/>
      <c r="M4571" s="80"/>
      <c r="T4571" s="4"/>
      <c r="V4571" s="4"/>
      <c r="W4571" s="4"/>
      <c r="X4571" s="4"/>
      <c r="AB4571" s="4"/>
      <c r="AL4571" s="81"/>
      <c r="AM4571" s="81"/>
    </row>
    <row r="4572" spans="1:39">
      <c r="A4572" s="76"/>
      <c r="C4572" s="77"/>
      <c r="M4572" s="80"/>
      <c r="T4572" s="4"/>
      <c r="V4572" s="4"/>
      <c r="W4572" s="4"/>
      <c r="X4572" s="4"/>
      <c r="AB4572" s="4"/>
      <c r="AL4572" s="81"/>
      <c r="AM4572" s="81"/>
    </row>
    <row r="4573" spans="1:39">
      <c r="A4573" s="76"/>
      <c r="C4573" s="77"/>
      <c r="M4573" s="80"/>
      <c r="T4573" s="4"/>
      <c r="V4573" s="4"/>
      <c r="W4573" s="4"/>
      <c r="X4573" s="4"/>
      <c r="AB4573" s="4"/>
      <c r="AL4573" s="81"/>
      <c r="AM4573" s="81"/>
    </row>
    <row r="4574" spans="1:39">
      <c r="A4574" s="76"/>
      <c r="C4574" s="77"/>
      <c r="M4574" s="80"/>
      <c r="T4574" s="4"/>
      <c r="V4574" s="4"/>
      <c r="W4574" s="4"/>
      <c r="X4574" s="4"/>
      <c r="AB4574" s="4"/>
      <c r="AL4574" s="81"/>
      <c r="AM4574" s="81"/>
    </row>
    <row r="4575" spans="1:39">
      <c r="A4575" s="76"/>
      <c r="C4575" s="77"/>
      <c r="M4575" s="80"/>
      <c r="T4575" s="4"/>
      <c r="V4575" s="4"/>
      <c r="W4575" s="4"/>
      <c r="X4575" s="4"/>
      <c r="AB4575" s="4"/>
      <c r="AL4575" s="81"/>
      <c r="AM4575" s="81"/>
    </row>
    <row r="4576" spans="1:39">
      <c r="A4576" s="76"/>
      <c r="C4576" s="77"/>
      <c r="M4576" s="80"/>
      <c r="T4576" s="4"/>
      <c r="V4576" s="4"/>
      <c r="W4576" s="4"/>
      <c r="X4576" s="4"/>
      <c r="AB4576" s="4"/>
      <c r="AL4576" s="81"/>
      <c r="AM4576" s="81"/>
    </row>
    <row r="4577" spans="1:39">
      <c r="A4577" s="76"/>
      <c r="C4577" s="77"/>
      <c r="M4577" s="80"/>
      <c r="T4577" s="4"/>
      <c r="V4577" s="4"/>
      <c r="W4577" s="4"/>
      <c r="X4577" s="4"/>
      <c r="AB4577" s="4"/>
      <c r="AL4577" s="81"/>
      <c r="AM4577" s="81"/>
    </row>
    <row r="4578" spans="1:39">
      <c r="A4578" s="76"/>
      <c r="C4578" s="77"/>
      <c r="M4578" s="80"/>
      <c r="T4578" s="4"/>
      <c r="V4578" s="4"/>
      <c r="W4578" s="4"/>
      <c r="X4578" s="4"/>
      <c r="AB4578" s="4"/>
      <c r="AL4578" s="81"/>
      <c r="AM4578" s="81"/>
    </row>
    <row r="4579" spans="1:39">
      <c r="A4579" s="76"/>
      <c r="C4579" s="77"/>
      <c r="M4579" s="80"/>
      <c r="T4579" s="4"/>
      <c r="V4579" s="4"/>
      <c r="W4579" s="4"/>
      <c r="X4579" s="4"/>
      <c r="AB4579" s="4"/>
      <c r="AL4579" s="81"/>
      <c r="AM4579" s="81"/>
    </row>
    <row r="4580" spans="1:39">
      <c r="A4580" s="76"/>
      <c r="C4580" s="77"/>
      <c r="M4580" s="80"/>
      <c r="T4580" s="4"/>
      <c r="V4580" s="4"/>
      <c r="W4580" s="4"/>
      <c r="X4580" s="4"/>
      <c r="AB4580" s="4"/>
      <c r="AL4580" s="81"/>
      <c r="AM4580" s="81"/>
    </row>
    <row r="4581" spans="1:39">
      <c r="A4581" s="76"/>
      <c r="C4581" s="77"/>
      <c r="M4581" s="80"/>
      <c r="T4581" s="4"/>
      <c r="V4581" s="4"/>
      <c r="W4581" s="4"/>
      <c r="X4581" s="4"/>
      <c r="AB4581" s="4"/>
      <c r="AL4581" s="81"/>
      <c r="AM4581" s="81"/>
    </row>
    <row r="4582" spans="1:39">
      <c r="A4582" s="76"/>
      <c r="C4582" s="77"/>
      <c r="M4582" s="80"/>
      <c r="T4582" s="4"/>
      <c r="V4582" s="4"/>
      <c r="W4582" s="4"/>
      <c r="X4582" s="4"/>
      <c r="AB4582" s="4"/>
      <c r="AL4582" s="81"/>
      <c r="AM4582" s="81"/>
    </row>
    <row r="4583" spans="1:39">
      <c r="A4583" s="76"/>
      <c r="C4583" s="77"/>
      <c r="M4583" s="80"/>
      <c r="T4583" s="4"/>
      <c r="V4583" s="4"/>
      <c r="W4583" s="4"/>
      <c r="X4583" s="4"/>
      <c r="AB4583" s="4"/>
      <c r="AL4583" s="81"/>
      <c r="AM4583" s="81"/>
    </row>
    <row r="4584" spans="1:39">
      <c r="A4584" s="76"/>
      <c r="C4584" s="77"/>
      <c r="M4584" s="80"/>
      <c r="T4584" s="4"/>
      <c r="V4584" s="4"/>
      <c r="W4584" s="4"/>
      <c r="X4584" s="4"/>
      <c r="AB4584" s="4"/>
      <c r="AL4584" s="81"/>
      <c r="AM4584" s="81"/>
    </row>
    <row r="4585" spans="1:39">
      <c r="A4585" s="76"/>
      <c r="C4585" s="77"/>
      <c r="M4585" s="80"/>
      <c r="T4585" s="4"/>
      <c r="V4585" s="4"/>
      <c r="W4585" s="4"/>
      <c r="X4585" s="4"/>
      <c r="AB4585" s="4"/>
      <c r="AL4585" s="81"/>
      <c r="AM4585" s="81"/>
    </row>
    <row r="4586" spans="1:39">
      <c r="A4586" s="76"/>
      <c r="C4586" s="77"/>
      <c r="M4586" s="80"/>
      <c r="T4586" s="4"/>
      <c r="V4586" s="4"/>
      <c r="W4586" s="4"/>
      <c r="X4586" s="4"/>
      <c r="AB4586" s="4"/>
      <c r="AL4586" s="81"/>
      <c r="AM4586" s="81"/>
    </row>
    <row r="4587" spans="1:39">
      <c r="A4587" s="76"/>
      <c r="C4587" s="77"/>
      <c r="M4587" s="80"/>
      <c r="T4587" s="4"/>
      <c r="V4587" s="4"/>
      <c r="W4587" s="4"/>
      <c r="X4587" s="4"/>
      <c r="AB4587" s="4"/>
      <c r="AL4587" s="81"/>
      <c r="AM4587" s="81"/>
    </row>
    <row r="4588" spans="1:39">
      <c r="A4588" s="76"/>
      <c r="C4588" s="77"/>
      <c r="M4588" s="80"/>
      <c r="T4588" s="4"/>
      <c r="V4588" s="4"/>
      <c r="W4588" s="4"/>
      <c r="X4588" s="4"/>
      <c r="AB4588" s="4"/>
      <c r="AL4588" s="81"/>
      <c r="AM4588" s="81"/>
    </row>
    <row r="4589" spans="1:39">
      <c r="A4589" s="76"/>
      <c r="C4589" s="77"/>
      <c r="M4589" s="80"/>
      <c r="T4589" s="4"/>
      <c r="V4589" s="4"/>
      <c r="W4589" s="4"/>
      <c r="X4589" s="4"/>
      <c r="AB4589" s="4"/>
      <c r="AL4589" s="81"/>
      <c r="AM4589" s="81"/>
    </row>
    <row r="4590" spans="1:39">
      <c r="A4590" s="76"/>
      <c r="C4590" s="77"/>
      <c r="M4590" s="80"/>
      <c r="T4590" s="4"/>
      <c r="V4590" s="4"/>
      <c r="W4590" s="4"/>
      <c r="X4590" s="4"/>
      <c r="AB4590" s="4"/>
      <c r="AL4590" s="81"/>
      <c r="AM4590" s="81"/>
    </row>
    <row r="4591" spans="1:39">
      <c r="A4591" s="76"/>
      <c r="C4591" s="77"/>
      <c r="M4591" s="80"/>
      <c r="T4591" s="4"/>
      <c r="V4591" s="4"/>
      <c r="W4591" s="4"/>
      <c r="X4591" s="4"/>
      <c r="AB4591" s="4"/>
      <c r="AL4591" s="81"/>
      <c r="AM4591" s="81"/>
    </row>
    <row r="4592" spans="1:39">
      <c r="A4592" s="76"/>
      <c r="C4592" s="77"/>
      <c r="M4592" s="80"/>
      <c r="T4592" s="4"/>
      <c r="V4592" s="4"/>
      <c r="W4592" s="4"/>
      <c r="X4592" s="4"/>
      <c r="AB4592" s="4"/>
      <c r="AL4592" s="81"/>
      <c r="AM4592" s="81"/>
    </row>
    <row r="4593" spans="1:39">
      <c r="A4593" s="76"/>
      <c r="C4593" s="77"/>
      <c r="M4593" s="80"/>
      <c r="T4593" s="4"/>
      <c r="V4593" s="4"/>
      <c r="W4593" s="4"/>
      <c r="X4593" s="4"/>
      <c r="AB4593" s="4"/>
      <c r="AL4593" s="81"/>
      <c r="AM4593" s="81"/>
    </row>
    <row r="4594" spans="1:39">
      <c r="A4594" s="76"/>
      <c r="C4594" s="77"/>
      <c r="M4594" s="80"/>
      <c r="T4594" s="4"/>
      <c r="V4594" s="4"/>
      <c r="W4594" s="4"/>
      <c r="X4594" s="4"/>
      <c r="AB4594" s="4"/>
      <c r="AL4594" s="81"/>
      <c r="AM4594" s="81"/>
    </row>
    <row r="4595" spans="1:39">
      <c r="A4595" s="76"/>
      <c r="C4595" s="77"/>
      <c r="M4595" s="80"/>
      <c r="T4595" s="4"/>
      <c r="V4595" s="4"/>
      <c r="W4595" s="4"/>
      <c r="X4595" s="4"/>
      <c r="AB4595" s="4"/>
      <c r="AL4595" s="81"/>
      <c r="AM4595" s="81"/>
    </row>
    <row r="4596" spans="1:39">
      <c r="A4596" s="76"/>
      <c r="C4596" s="77"/>
      <c r="M4596" s="80"/>
      <c r="T4596" s="4"/>
      <c r="V4596" s="4"/>
      <c r="W4596" s="4"/>
      <c r="X4596" s="4"/>
      <c r="AB4596" s="4"/>
      <c r="AL4596" s="81"/>
      <c r="AM4596" s="81"/>
    </row>
    <row r="4597" spans="1:39">
      <c r="A4597" s="76"/>
      <c r="C4597" s="77"/>
      <c r="M4597" s="80"/>
      <c r="T4597" s="4"/>
      <c r="V4597" s="4"/>
      <c r="W4597" s="4"/>
      <c r="X4597" s="4"/>
      <c r="AB4597" s="4"/>
      <c r="AL4597" s="81"/>
      <c r="AM4597" s="81"/>
    </row>
    <row r="4598" spans="1:39">
      <c r="A4598" s="76"/>
      <c r="C4598" s="77"/>
      <c r="M4598" s="80"/>
      <c r="T4598" s="4"/>
      <c r="V4598" s="4"/>
      <c r="W4598" s="4"/>
      <c r="X4598" s="4"/>
      <c r="AB4598" s="4"/>
      <c r="AL4598" s="81"/>
      <c r="AM4598" s="81"/>
    </row>
    <row r="4599" spans="1:39">
      <c r="A4599" s="76"/>
      <c r="C4599" s="77"/>
      <c r="M4599" s="80"/>
      <c r="T4599" s="4"/>
      <c r="V4599" s="4"/>
      <c r="W4599" s="4"/>
      <c r="X4599" s="4"/>
      <c r="AB4599" s="4"/>
      <c r="AL4599" s="81"/>
      <c r="AM4599" s="81"/>
    </row>
    <row r="4600" spans="1:39">
      <c r="A4600" s="76"/>
      <c r="C4600" s="77"/>
      <c r="M4600" s="80"/>
      <c r="T4600" s="4"/>
      <c r="V4600" s="4"/>
      <c r="W4600" s="4"/>
      <c r="X4600" s="4"/>
      <c r="AB4600" s="4"/>
      <c r="AL4600" s="81"/>
      <c r="AM4600" s="81"/>
    </row>
    <row r="4601" spans="1:39">
      <c r="A4601" s="76"/>
      <c r="C4601" s="77"/>
      <c r="M4601" s="80"/>
      <c r="T4601" s="4"/>
      <c r="V4601" s="4"/>
      <c r="W4601" s="4"/>
      <c r="X4601" s="4"/>
      <c r="AB4601" s="4"/>
      <c r="AL4601" s="81"/>
      <c r="AM4601" s="81"/>
    </row>
    <row r="4602" spans="1:39">
      <c r="A4602" s="76"/>
      <c r="C4602" s="77"/>
      <c r="M4602" s="80"/>
      <c r="T4602" s="4"/>
      <c r="V4602" s="4"/>
      <c r="W4602" s="4"/>
      <c r="X4602" s="4"/>
      <c r="AB4602" s="4"/>
      <c r="AL4602" s="81"/>
      <c r="AM4602" s="81"/>
    </row>
    <row r="4603" spans="1:39">
      <c r="A4603" s="76"/>
      <c r="C4603" s="77"/>
      <c r="M4603" s="80"/>
      <c r="T4603" s="4"/>
      <c r="V4603" s="4"/>
      <c r="W4603" s="4"/>
      <c r="X4603" s="4"/>
      <c r="AB4603" s="4"/>
      <c r="AL4603" s="81"/>
      <c r="AM4603" s="81"/>
    </row>
    <row r="4604" spans="1:39">
      <c r="A4604" s="76"/>
      <c r="C4604" s="77"/>
      <c r="M4604" s="80"/>
      <c r="T4604" s="4"/>
      <c r="V4604" s="4"/>
      <c r="W4604" s="4"/>
      <c r="X4604" s="4"/>
      <c r="AB4604" s="4"/>
      <c r="AL4604" s="81"/>
      <c r="AM4604" s="81"/>
    </row>
    <row r="4605" spans="1:39">
      <c r="A4605" s="76"/>
      <c r="C4605" s="77"/>
      <c r="M4605" s="80"/>
      <c r="T4605" s="4"/>
      <c r="V4605" s="4"/>
      <c r="W4605" s="4"/>
      <c r="X4605" s="4"/>
      <c r="AB4605" s="4"/>
      <c r="AL4605" s="81"/>
      <c r="AM4605" s="81"/>
    </row>
    <row r="4606" spans="1:39">
      <c r="A4606" s="76"/>
      <c r="C4606" s="77"/>
      <c r="M4606" s="80"/>
      <c r="T4606" s="4"/>
      <c r="V4606" s="4"/>
      <c r="W4606" s="4"/>
      <c r="X4606" s="4"/>
      <c r="AB4606" s="4"/>
      <c r="AL4606" s="81"/>
      <c r="AM4606" s="81"/>
    </row>
    <row r="4607" spans="1:39">
      <c r="A4607" s="76"/>
      <c r="C4607" s="77"/>
      <c r="M4607" s="80"/>
      <c r="T4607" s="4"/>
      <c r="V4607" s="4"/>
      <c r="W4607" s="4"/>
      <c r="X4607" s="4"/>
      <c r="AB4607" s="4"/>
      <c r="AL4607" s="81"/>
      <c r="AM4607" s="81"/>
    </row>
    <row r="4608" spans="1:39">
      <c r="A4608" s="76"/>
      <c r="C4608" s="77"/>
      <c r="M4608" s="80"/>
      <c r="T4608" s="4"/>
      <c r="V4608" s="4"/>
      <c r="W4608" s="4"/>
      <c r="X4608" s="4"/>
      <c r="AB4608" s="4"/>
      <c r="AL4608" s="81"/>
      <c r="AM4608" s="81"/>
    </row>
    <row r="4609" spans="1:39">
      <c r="A4609" s="76"/>
      <c r="C4609" s="77"/>
      <c r="M4609" s="80"/>
      <c r="T4609" s="4"/>
      <c r="V4609" s="4"/>
      <c r="W4609" s="4"/>
      <c r="X4609" s="4"/>
      <c r="AB4609" s="4"/>
      <c r="AL4609" s="81"/>
      <c r="AM4609" s="81"/>
    </row>
    <row r="4610" spans="1:39">
      <c r="A4610" s="76"/>
      <c r="C4610" s="77"/>
      <c r="M4610" s="80"/>
      <c r="T4610" s="4"/>
      <c r="V4610" s="4"/>
      <c r="W4610" s="4"/>
      <c r="X4610" s="4"/>
      <c r="AB4610" s="4"/>
      <c r="AL4610" s="81"/>
      <c r="AM4610" s="81"/>
    </row>
    <row r="4611" spans="1:39">
      <c r="A4611" s="76"/>
      <c r="C4611" s="77"/>
      <c r="M4611" s="80"/>
      <c r="T4611" s="4"/>
      <c r="V4611" s="4"/>
      <c r="W4611" s="4"/>
      <c r="X4611" s="4"/>
      <c r="AB4611" s="4"/>
      <c r="AL4611" s="81"/>
      <c r="AM4611" s="81"/>
    </row>
    <row r="4612" spans="1:39">
      <c r="A4612" s="76"/>
      <c r="C4612" s="77"/>
      <c r="M4612" s="80"/>
      <c r="T4612" s="4"/>
      <c r="V4612" s="4"/>
      <c r="W4612" s="4"/>
      <c r="X4612" s="4"/>
      <c r="AB4612" s="4"/>
      <c r="AL4612" s="81"/>
      <c r="AM4612" s="81"/>
    </row>
    <row r="4613" spans="1:39">
      <c r="A4613" s="76"/>
      <c r="C4613" s="77"/>
      <c r="M4613" s="80"/>
      <c r="T4613" s="4"/>
      <c r="V4613" s="4"/>
      <c r="W4613" s="4"/>
      <c r="X4613" s="4"/>
      <c r="AB4613" s="4"/>
      <c r="AL4613" s="81"/>
      <c r="AM4613" s="81"/>
    </row>
    <row r="4614" spans="1:39">
      <c r="A4614" s="76"/>
      <c r="C4614" s="77"/>
      <c r="M4614" s="80"/>
      <c r="T4614" s="4"/>
      <c r="V4614" s="4"/>
      <c r="W4614" s="4"/>
      <c r="X4614" s="4"/>
      <c r="AB4614" s="4"/>
      <c r="AL4614" s="81"/>
      <c r="AM4614" s="81"/>
    </row>
    <row r="4615" spans="1:39">
      <c r="A4615" s="76"/>
      <c r="C4615" s="77"/>
      <c r="M4615" s="80"/>
      <c r="T4615" s="4"/>
      <c r="V4615" s="4"/>
      <c r="W4615" s="4"/>
      <c r="X4615" s="4"/>
      <c r="AB4615" s="4"/>
      <c r="AL4615" s="81"/>
      <c r="AM4615" s="81"/>
    </row>
    <row r="4616" spans="1:39">
      <c r="A4616" s="76"/>
      <c r="C4616" s="77"/>
      <c r="M4616" s="80"/>
      <c r="T4616" s="4"/>
      <c r="V4616" s="4"/>
      <c r="W4616" s="4"/>
      <c r="X4616" s="4"/>
      <c r="AB4616" s="4"/>
      <c r="AL4616" s="81"/>
      <c r="AM4616" s="81"/>
    </row>
    <row r="4617" spans="1:39">
      <c r="A4617" s="76"/>
      <c r="C4617" s="77"/>
      <c r="M4617" s="80"/>
      <c r="T4617" s="4"/>
      <c r="V4617" s="4"/>
      <c r="W4617" s="4"/>
      <c r="X4617" s="4"/>
      <c r="AB4617" s="4"/>
      <c r="AL4617" s="81"/>
      <c r="AM4617" s="81"/>
    </row>
    <row r="4618" spans="1:39">
      <c r="A4618" s="76"/>
      <c r="C4618" s="77"/>
      <c r="M4618" s="80"/>
      <c r="T4618" s="4"/>
      <c r="V4618" s="4"/>
      <c r="W4618" s="4"/>
      <c r="X4618" s="4"/>
      <c r="AB4618" s="4"/>
      <c r="AL4618" s="81"/>
      <c r="AM4618" s="81"/>
    </row>
    <row r="4619" spans="1:39">
      <c r="A4619" s="76"/>
      <c r="C4619" s="77"/>
      <c r="M4619" s="80"/>
      <c r="T4619" s="4"/>
      <c r="V4619" s="4"/>
      <c r="W4619" s="4"/>
      <c r="X4619" s="4"/>
      <c r="AB4619" s="4"/>
      <c r="AL4619" s="81"/>
      <c r="AM4619" s="81"/>
    </row>
    <row r="4620" spans="1:39">
      <c r="A4620" s="76"/>
      <c r="C4620" s="77"/>
      <c r="M4620" s="80"/>
      <c r="T4620" s="4"/>
      <c r="V4620" s="4"/>
      <c r="W4620" s="4"/>
      <c r="X4620" s="4"/>
      <c r="AB4620" s="4"/>
      <c r="AL4620" s="81"/>
      <c r="AM4620" s="81"/>
    </row>
    <row r="4621" spans="1:39">
      <c r="A4621" s="76"/>
      <c r="C4621" s="77"/>
      <c r="M4621" s="80"/>
      <c r="T4621" s="4"/>
      <c r="V4621" s="4"/>
      <c r="W4621" s="4"/>
      <c r="X4621" s="4"/>
      <c r="AB4621" s="4"/>
      <c r="AL4621" s="81"/>
      <c r="AM4621" s="81"/>
    </row>
    <row r="4622" spans="1:39">
      <c r="A4622" s="76"/>
      <c r="C4622" s="77"/>
      <c r="M4622" s="80"/>
      <c r="T4622" s="4"/>
      <c r="V4622" s="4"/>
      <c r="W4622" s="4"/>
      <c r="X4622" s="4"/>
      <c r="AB4622" s="4"/>
      <c r="AL4622" s="81"/>
      <c r="AM4622" s="81"/>
    </row>
    <row r="4623" spans="1:39">
      <c r="A4623" s="76"/>
      <c r="C4623" s="77"/>
      <c r="M4623" s="80"/>
      <c r="T4623" s="4"/>
      <c r="V4623" s="4"/>
      <c r="W4623" s="4"/>
      <c r="X4623" s="4"/>
      <c r="AB4623" s="4"/>
      <c r="AL4623" s="81"/>
      <c r="AM4623" s="81"/>
    </row>
    <row r="4624" spans="1:39">
      <c r="A4624" s="76"/>
      <c r="C4624" s="77"/>
      <c r="M4624" s="80"/>
      <c r="T4624" s="4"/>
      <c r="V4624" s="4"/>
      <c r="W4624" s="4"/>
      <c r="X4624" s="4"/>
      <c r="AB4624" s="4"/>
      <c r="AL4624" s="81"/>
      <c r="AM4624" s="81"/>
    </row>
    <row r="4625" spans="1:39">
      <c r="A4625" s="76"/>
      <c r="C4625" s="77"/>
      <c r="M4625" s="80"/>
      <c r="T4625" s="4"/>
      <c r="V4625" s="4"/>
      <c r="W4625" s="4"/>
      <c r="X4625" s="4"/>
      <c r="AB4625" s="4"/>
      <c r="AL4625" s="81"/>
      <c r="AM4625" s="81"/>
    </row>
    <row r="4626" spans="1:39">
      <c r="A4626" s="76"/>
      <c r="C4626" s="77"/>
      <c r="M4626" s="80"/>
      <c r="T4626" s="4"/>
      <c r="V4626" s="4"/>
      <c r="W4626" s="4"/>
      <c r="X4626" s="4"/>
      <c r="AB4626" s="4"/>
      <c r="AL4626" s="81"/>
      <c r="AM4626" s="81"/>
    </row>
    <row r="4627" spans="1:39">
      <c r="A4627" s="76"/>
      <c r="C4627" s="77"/>
      <c r="M4627" s="80"/>
      <c r="T4627" s="4"/>
      <c r="V4627" s="4"/>
      <c r="W4627" s="4"/>
      <c r="X4627" s="4"/>
      <c r="AB4627" s="4"/>
      <c r="AL4627" s="81"/>
      <c r="AM4627" s="81"/>
    </row>
    <row r="4628" spans="1:39">
      <c r="A4628" s="76"/>
      <c r="C4628" s="77"/>
      <c r="M4628" s="80"/>
      <c r="T4628" s="4"/>
      <c r="V4628" s="4"/>
      <c r="W4628" s="4"/>
      <c r="X4628" s="4"/>
      <c r="AB4628" s="4"/>
      <c r="AL4628" s="81"/>
      <c r="AM4628" s="81"/>
    </row>
    <row r="4629" spans="1:39">
      <c r="A4629" s="76"/>
      <c r="C4629" s="77"/>
      <c r="M4629" s="80"/>
      <c r="T4629" s="4"/>
      <c r="V4629" s="4"/>
      <c r="W4629" s="4"/>
      <c r="X4629" s="4"/>
      <c r="AB4629" s="4"/>
      <c r="AL4629" s="81"/>
      <c r="AM4629" s="81"/>
    </row>
    <row r="4630" spans="1:39">
      <c r="A4630" s="76"/>
      <c r="C4630" s="77"/>
      <c r="M4630" s="80"/>
      <c r="T4630" s="4"/>
      <c r="V4630" s="4"/>
      <c r="W4630" s="4"/>
      <c r="X4630" s="4"/>
      <c r="AB4630" s="4"/>
      <c r="AL4630" s="81"/>
      <c r="AM4630" s="81"/>
    </row>
    <row r="4631" spans="1:39">
      <c r="A4631" s="76"/>
      <c r="C4631" s="77"/>
      <c r="M4631" s="80"/>
      <c r="T4631" s="4"/>
      <c r="V4631" s="4"/>
      <c r="W4631" s="4"/>
      <c r="X4631" s="4"/>
      <c r="AB4631" s="4"/>
      <c r="AL4631" s="81"/>
      <c r="AM4631" s="81"/>
    </row>
    <row r="4632" spans="1:39">
      <c r="A4632" s="76"/>
      <c r="C4632" s="77"/>
      <c r="M4632" s="80"/>
      <c r="T4632" s="4"/>
      <c r="V4632" s="4"/>
      <c r="W4632" s="4"/>
      <c r="X4632" s="4"/>
      <c r="AB4632" s="4"/>
      <c r="AL4632" s="81"/>
      <c r="AM4632" s="81"/>
    </row>
    <row r="4633" spans="1:39">
      <c r="A4633" s="76"/>
      <c r="C4633" s="77"/>
      <c r="M4633" s="80"/>
      <c r="T4633" s="4"/>
      <c r="V4633" s="4"/>
      <c r="W4633" s="4"/>
      <c r="X4633" s="4"/>
      <c r="AB4633" s="4"/>
      <c r="AL4633" s="81"/>
      <c r="AM4633" s="81"/>
    </row>
    <row r="4634" spans="1:39">
      <c r="A4634" s="76"/>
      <c r="C4634" s="77"/>
      <c r="M4634" s="80"/>
      <c r="T4634" s="4"/>
      <c r="V4634" s="4"/>
      <c r="W4634" s="4"/>
      <c r="X4634" s="4"/>
      <c r="AB4634" s="4"/>
      <c r="AL4634" s="81"/>
      <c r="AM4634" s="81"/>
    </row>
    <row r="4635" spans="1:39">
      <c r="A4635" s="76"/>
      <c r="C4635" s="77"/>
      <c r="M4635" s="80"/>
      <c r="T4635" s="4"/>
      <c r="V4635" s="4"/>
      <c r="W4635" s="4"/>
      <c r="X4635" s="4"/>
      <c r="AB4635" s="4"/>
      <c r="AL4635" s="81"/>
      <c r="AM4635" s="81"/>
    </row>
    <row r="4636" spans="1:39">
      <c r="A4636" s="76"/>
      <c r="C4636" s="77"/>
      <c r="M4636" s="80"/>
      <c r="T4636" s="4"/>
      <c r="V4636" s="4"/>
      <c r="W4636" s="4"/>
      <c r="X4636" s="4"/>
      <c r="AB4636" s="4"/>
      <c r="AL4636" s="81"/>
      <c r="AM4636" s="81"/>
    </row>
    <row r="4637" spans="1:39">
      <c r="A4637" s="76"/>
      <c r="C4637" s="77"/>
      <c r="M4637" s="80"/>
      <c r="T4637" s="4"/>
      <c r="V4637" s="4"/>
      <c r="W4637" s="4"/>
      <c r="X4637" s="4"/>
      <c r="AB4637" s="4"/>
      <c r="AL4637" s="81"/>
      <c r="AM4637" s="81"/>
    </row>
    <row r="4638" spans="1:39">
      <c r="A4638" s="76"/>
      <c r="C4638" s="77"/>
      <c r="M4638" s="80"/>
      <c r="T4638" s="4"/>
      <c r="V4638" s="4"/>
      <c r="W4638" s="4"/>
      <c r="X4638" s="4"/>
      <c r="AB4638" s="4"/>
      <c r="AL4638" s="81"/>
      <c r="AM4638" s="81"/>
    </row>
    <row r="4639" spans="1:39">
      <c r="A4639" s="76"/>
      <c r="C4639" s="77"/>
      <c r="M4639" s="80"/>
      <c r="T4639" s="4"/>
      <c r="V4639" s="4"/>
      <c r="W4639" s="4"/>
      <c r="X4639" s="4"/>
      <c r="AB4639" s="4"/>
      <c r="AL4639" s="81"/>
      <c r="AM4639" s="81"/>
    </row>
    <row r="4640" spans="1:39">
      <c r="A4640" s="76"/>
      <c r="C4640" s="77"/>
      <c r="M4640" s="80"/>
      <c r="T4640" s="4"/>
      <c r="V4640" s="4"/>
      <c r="W4640" s="4"/>
      <c r="X4640" s="4"/>
      <c r="AB4640" s="4"/>
      <c r="AL4640" s="81"/>
      <c r="AM4640" s="81"/>
    </row>
    <row r="4641" spans="1:39">
      <c r="A4641" s="76"/>
      <c r="C4641" s="77"/>
      <c r="M4641" s="80"/>
      <c r="T4641" s="4"/>
      <c r="V4641" s="4"/>
      <c r="W4641" s="4"/>
      <c r="X4641" s="4"/>
      <c r="AB4641" s="4"/>
      <c r="AL4641" s="81"/>
      <c r="AM4641" s="81"/>
    </row>
    <row r="4642" spans="1:39">
      <c r="A4642" s="76"/>
      <c r="C4642" s="77"/>
      <c r="M4642" s="80"/>
      <c r="T4642" s="4"/>
      <c r="V4642" s="4"/>
      <c r="W4642" s="4"/>
      <c r="X4642" s="4"/>
      <c r="AB4642" s="4"/>
      <c r="AL4642" s="81"/>
      <c r="AM4642" s="81"/>
    </row>
    <row r="4643" spans="1:39">
      <c r="A4643" s="76"/>
      <c r="C4643" s="77"/>
      <c r="M4643" s="80"/>
      <c r="T4643" s="4"/>
      <c r="V4643" s="4"/>
      <c r="W4643" s="4"/>
      <c r="X4643" s="4"/>
      <c r="AB4643" s="4"/>
      <c r="AL4643" s="81"/>
      <c r="AM4643" s="81"/>
    </row>
    <row r="4644" spans="1:39">
      <c r="A4644" s="76"/>
      <c r="C4644" s="77"/>
      <c r="M4644" s="80"/>
      <c r="T4644" s="4"/>
      <c r="V4644" s="4"/>
      <c r="W4644" s="4"/>
      <c r="X4644" s="4"/>
      <c r="AB4644" s="4"/>
      <c r="AL4644" s="81"/>
      <c r="AM4644" s="81"/>
    </row>
    <row r="4645" spans="1:39">
      <c r="A4645" s="76"/>
      <c r="C4645" s="77"/>
      <c r="M4645" s="80"/>
      <c r="T4645" s="4"/>
      <c r="V4645" s="4"/>
      <c r="W4645" s="4"/>
      <c r="X4645" s="4"/>
      <c r="AB4645" s="4"/>
      <c r="AL4645" s="81"/>
      <c r="AM4645" s="81"/>
    </row>
    <row r="4646" spans="1:39">
      <c r="A4646" s="76"/>
      <c r="C4646" s="77"/>
      <c r="M4646" s="80"/>
      <c r="T4646" s="4"/>
      <c r="V4646" s="4"/>
      <c r="W4646" s="4"/>
      <c r="X4646" s="4"/>
      <c r="AB4646" s="4"/>
      <c r="AL4646" s="81"/>
      <c r="AM4646" s="81"/>
    </row>
    <row r="4647" spans="1:39">
      <c r="A4647" s="76"/>
      <c r="C4647" s="77"/>
      <c r="M4647" s="80"/>
      <c r="T4647" s="4"/>
      <c r="V4647" s="4"/>
      <c r="W4647" s="4"/>
      <c r="X4647" s="4"/>
      <c r="AB4647" s="4"/>
      <c r="AL4647" s="81"/>
      <c r="AM4647" s="81"/>
    </row>
    <row r="4648" spans="1:39">
      <c r="A4648" s="76"/>
      <c r="C4648" s="77"/>
      <c r="M4648" s="80"/>
      <c r="T4648" s="4"/>
      <c r="V4648" s="4"/>
      <c r="W4648" s="4"/>
      <c r="X4648" s="4"/>
      <c r="AB4648" s="4"/>
      <c r="AL4648" s="81"/>
      <c r="AM4648" s="81"/>
    </row>
    <row r="4649" spans="1:39">
      <c r="A4649" s="76"/>
      <c r="C4649" s="77"/>
      <c r="M4649" s="80"/>
      <c r="T4649" s="4"/>
      <c r="V4649" s="4"/>
      <c r="W4649" s="4"/>
      <c r="X4649" s="4"/>
      <c r="AB4649" s="4"/>
      <c r="AL4649" s="81"/>
      <c r="AM4649" s="81"/>
    </row>
    <row r="4650" spans="1:39">
      <c r="A4650" s="76"/>
      <c r="C4650" s="77"/>
      <c r="M4650" s="80"/>
      <c r="T4650" s="4"/>
      <c r="V4650" s="4"/>
      <c r="W4650" s="4"/>
      <c r="X4650" s="4"/>
      <c r="AB4650" s="4"/>
      <c r="AL4650" s="81"/>
      <c r="AM4650" s="81"/>
    </row>
    <row r="4651" spans="1:39">
      <c r="A4651" s="76"/>
      <c r="C4651" s="77"/>
      <c r="M4651" s="80"/>
      <c r="T4651" s="4"/>
      <c r="V4651" s="4"/>
      <c r="W4651" s="4"/>
      <c r="X4651" s="4"/>
      <c r="AB4651" s="4"/>
      <c r="AL4651" s="81"/>
      <c r="AM4651" s="81"/>
    </row>
    <row r="4652" spans="1:39">
      <c r="A4652" s="76"/>
      <c r="C4652" s="77"/>
      <c r="M4652" s="80"/>
      <c r="T4652" s="4"/>
      <c r="V4652" s="4"/>
      <c r="W4652" s="4"/>
      <c r="X4652" s="4"/>
      <c r="AB4652" s="4"/>
      <c r="AL4652" s="81"/>
      <c r="AM4652" s="81"/>
    </row>
    <row r="4653" spans="1:39">
      <c r="A4653" s="76"/>
      <c r="C4653" s="77"/>
      <c r="M4653" s="80"/>
      <c r="T4653" s="4"/>
      <c r="V4653" s="4"/>
      <c r="W4653" s="4"/>
      <c r="X4653" s="4"/>
      <c r="AB4653" s="4"/>
      <c r="AL4653" s="81"/>
      <c r="AM4653" s="81"/>
    </row>
    <row r="4654" spans="1:39">
      <c r="A4654" s="76"/>
      <c r="C4654" s="77"/>
      <c r="M4654" s="80"/>
      <c r="T4654" s="4"/>
      <c r="V4654" s="4"/>
      <c r="W4654" s="4"/>
      <c r="X4654" s="4"/>
      <c r="AB4654" s="4"/>
      <c r="AL4654" s="81"/>
      <c r="AM4654" s="81"/>
    </row>
    <row r="4655" spans="1:39">
      <c r="A4655" s="76"/>
      <c r="C4655" s="77"/>
      <c r="M4655" s="80"/>
      <c r="T4655" s="4"/>
      <c r="V4655" s="4"/>
      <c r="W4655" s="4"/>
      <c r="X4655" s="4"/>
      <c r="AB4655" s="4"/>
      <c r="AL4655" s="81"/>
      <c r="AM4655" s="81"/>
    </row>
    <row r="4656" spans="1:39">
      <c r="A4656" s="76"/>
      <c r="C4656" s="77"/>
      <c r="M4656" s="80"/>
      <c r="T4656" s="4"/>
      <c r="V4656" s="4"/>
      <c r="W4656" s="4"/>
      <c r="X4656" s="4"/>
      <c r="AB4656" s="4"/>
      <c r="AL4656" s="81"/>
      <c r="AM4656" s="81"/>
    </row>
    <row r="4657" spans="1:39">
      <c r="A4657" s="76"/>
      <c r="C4657" s="77"/>
      <c r="M4657" s="80"/>
      <c r="T4657" s="4"/>
      <c r="V4657" s="4"/>
      <c r="W4657" s="4"/>
      <c r="X4657" s="4"/>
      <c r="AB4657" s="4"/>
      <c r="AL4657" s="81"/>
      <c r="AM4657" s="81"/>
    </row>
    <row r="4658" spans="1:39">
      <c r="A4658" s="76"/>
      <c r="C4658" s="77"/>
      <c r="M4658" s="80"/>
      <c r="T4658" s="4"/>
      <c r="V4658" s="4"/>
      <c r="W4658" s="4"/>
      <c r="X4658" s="4"/>
      <c r="AB4658" s="4"/>
      <c r="AL4658" s="81"/>
      <c r="AM4658" s="81"/>
    </row>
    <row r="4659" spans="1:39">
      <c r="A4659" s="76"/>
      <c r="C4659" s="77"/>
      <c r="M4659" s="80"/>
      <c r="T4659" s="4"/>
      <c r="V4659" s="4"/>
      <c r="W4659" s="4"/>
      <c r="X4659" s="4"/>
      <c r="AB4659" s="4"/>
      <c r="AL4659" s="81"/>
      <c r="AM4659" s="81"/>
    </row>
    <row r="4660" spans="1:39">
      <c r="A4660" s="76"/>
      <c r="C4660" s="77"/>
      <c r="M4660" s="80"/>
      <c r="T4660" s="4"/>
      <c r="V4660" s="4"/>
      <c r="W4660" s="4"/>
      <c r="X4660" s="4"/>
      <c r="AB4660" s="4"/>
      <c r="AL4660" s="81"/>
      <c r="AM4660" s="81"/>
    </row>
    <row r="4661" spans="1:39">
      <c r="A4661" s="76"/>
      <c r="C4661" s="77"/>
      <c r="M4661" s="80"/>
      <c r="T4661" s="4"/>
      <c r="V4661" s="4"/>
      <c r="W4661" s="4"/>
      <c r="X4661" s="4"/>
      <c r="AB4661" s="4"/>
      <c r="AL4661" s="81"/>
      <c r="AM4661" s="81"/>
    </row>
    <row r="4662" spans="1:39">
      <c r="A4662" s="76"/>
      <c r="C4662" s="77"/>
      <c r="M4662" s="80"/>
      <c r="T4662" s="4"/>
      <c r="V4662" s="4"/>
      <c r="W4662" s="4"/>
      <c r="X4662" s="4"/>
      <c r="AB4662" s="4"/>
      <c r="AL4662" s="81"/>
      <c r="AM4662" s="81"/>
    </row>
    <row r="4663" spans="1:39">
      <c r="A4663" s="76"/>
      <c r="C4663" s="77"/>
      <c r="M4663" s="80"/>
      <c r="T4663" s="4"/>
      <c r="V4663" s="4"/>
      <c r="W4663" s="4"/>
      <c r="X4663" s="4"/>
      <c r="AB4663" s="4"/>
      <c r="AL4663" s="81"/>
      <c r="AM4663" s="81"/>
    </row>
    <row r="4664" spans="1:39">
      <c r="A4664" s="76"/>
      <c r="C4664" s="77"/>
      <c r="M4664" s="80"/>
      <c r="T4664" s="4"/>
      <c r="V4664" s="4"/>
      <c r="W4664" s="4"/>
      <c r="X4664" s="4"/>
      <c r="AB4664" s="4"/>
      <c r="AL4664" s="81"/>
      <c r="AM4664" s="81"/>
    </row>
    <row r="4665" spans="1:39">
      <c r="A4665" s="76"/>
      <c r="C4665" s="77"/>
      <c r="M4665" s="80"/>
      <c r="T4665" s="4"/>
      <c r="V4665" s="4"/>
      <c r="W4665" s="4"/>
      <c r="X4665" s="4"/>
      <c r="AB4665" s="4"/>
      <c r="AL4665" s="81"/>
      <c r="AM4665" s="81"/>
    </row>
    <row r="4666" spans="1:39">
      <c r="A4666" s="76"/>
      <c r="C4666" s="77"/>
      <c r="M4666" s="80"/>
      <c r="T4666" s="4"/>
      <c r="V4666" s="4"/>
      <c r="W4666" s="4"/>
      <c r="X4666" s="4"/>
      <c r="AB4666" s="4"/>
      <c r="AL4666" s="81"/>
      <c r="AM4666" s="81"/>
    </row>
    <row r="4667" spans="1:39">
      <c r="A4667" s="76"/>
      <c r="C4667" s="77"/>
      <c r="M4667" s="80"/>
      <c r="T4667" s="4"/>
      <c r="V4667" s="4"/>
      <c r="W4667" s="4"/>
      <c r="X4667" s="4"/>
      <c r="AB4667" s="4"/>
      <c r="AL4667" s="81"/>
      <c r="AM4667" s="81"/>
    </row>
    <row r="4668" spans="1:39">
      <c r="A4668" s="76"/>
      <c r="C4668" s="77"/>
      <c r="M4668" s="80"/>
      <c r="T4668" s="4"/>
      <c r="V4668" s="4"/>
      <c r="W4668" s="4"/>
      <c r="X4668" s="4"/>
      <c r="AB4668" s="4"/>
      <c r="AL4668" s="81"/>
      <c r="AM4668" s="81"/>
    </row>
    <row r="4669" spans="1:39">
      <c r="A4669" s="76"/>
      <c r="C4669" s="77"/>
      <c r="M4669" s="80"/>
      <c r="T4669" s="4"/>
      <c r="V4669" s="4"/>
      <c r="W4669" s="4"/>
      <c r="X4669" s="4"/>
      <c r="AB4669" s="4"/>
      <c r="AL4669" s="81"/>
      <c r="AM4669" s="81"/>
    </row>
    <row r="4670" spans="1:39">
      <c r="A4670" s="76"/>
      <c r="C4670" s="77"/>
      <c r="M4670" s="80"/>
      <c r="T4670" s="4"/>
      <c r="V4670" s="4"/>
      <c r="W4670" s="4"/>
      <c r="X4670" s="4"/>
      <c r="AB4670" s="4"/>
      <c r="AL4670" s="81"/>
      <c r="AM4670" s="81"/>
    </row>
    <row r="4671" spans="1:39">
      <c r="A4671" s="76"/>
      <c r="C4671" s="77"/>
      <c r="M4671" s="80"/>
      <c r="T4671" s="4"/>
      <c r="V4671" s="4"/>
      <c r="W4671" s="4"/>
      <c r="X4671" s="4"/>
      <c r="AB4671" s="4"/>
      <c r="AL4671" s="81"/>
      <c r="AM4671" s="81"/>
    </row>
    <row r="4672" spans="1:39">
      <c r="A4672" s="76"/>
      <c r="C4672" s="77"/>
      <c r="M4672" s="80"/>
      <c r="T4672" s="4"/>
      <c r="V4672" s="4"/>
      <c r="W4672" s="4"/>
      <c r="X4672" s="4"/>
      <c r="AB4672" s="4"/>
      <c r="AL4672" s="81"/>
      <c r="AM4672" s="81"/>
    </row>
    <row r="4673" spans="1:39">
      <c r="A4673" s="76"/>
      <c r="C4673" s="77"/>
      <c r="M4673" s="80"/>
      <c r="T4673" s="4"/>
      <c r="V4673" s="4"/>
      <c r="W4673" s="4"/>
      <c r="X4673" s="4"/>
      <c r="AB4673" s="4"/>
      <c r="AL4673" s="81"/>
      <c r="AM4673" s="81"/>
    </row>
    <row r="4674" spans="1:39">
      <c r="A4674" s="76"/>
      <c r="C4674" s="77"/>
      <c r="M4674" s="80"/>
      <c r="T4674" s="4"/>
      <c r="V4674" s="4"/>
      <c r="W4674" s="4"/>
      <c r="X4674" s="4"/>
      <c r="AB4674" s="4"/>
      <c r="AL4674" s="81"/>
      <c r="AM4674" s="81"/>
    </row>
    <row r="4675" spans="1:39">
      <c r="A4675" s="76"/>
      <c r="C4675" s="77"/>
      <c r="M4675" s="80"/>
      <c r="T4675" s="4"/>
      <c r="V4675" s="4"/>
      <c r="W4675" s="4"/>
      <c r="X4675" s="4"/>
      <c r="AB4675" s="4"/>
      <c r="AL4675" s="81"/>
      <c r="AM4675" s="81"/>
    </row>
    <row r="4676" spans="1:39">
      <c r="A4676" s="76"/>
      <c r="C4676" s="77"/>
      <c r="M4676" s="80"/>
      <c r="T4676" s="4"/>
      <c r="V4676" s="4"/>
      <c r="W4676" s="4"/>
      <c r="X4676" s="4"/>
      <c r="AB4676" s="4"/>
      <c r="AL4676" s="81"/>
      <c r="AM4676" s="81"/>
    </row>
    <row r="4677" spans="1:39">
      <c r="A4677" s="76"/>
      <c r="C4677" s="77"/>
      <c r="M4677" s="80"/>
      <c r="T4677" s="4"/>
      <c r="V4677" s="4"/>
      <c r="W4677" s="4"/>
      <c r="X4677" s="4"/>
      <c r="AB4677" s="4"/>
      <c r="AL4677" s="81"/>
      <c r="AM4677" s="81"/>
    </row>
    <row r="4678" spans="1:39">
      <c r="A4678" s="76"/>
      <c r="C4678" s="77"/>
      <c r="M4678" s="80"/>
      <c r="T4678" s="4"/>
      <c r="V4678" s="4"/>
      <c r="W4678" s="4"/>
      <c r="X4678" s="4"/>
      <c r="AB4678" s="4"/>
      <c r="AL4678" s="81"/>
      <c r="AM4678" s="81"/>
    </row>
    <row r="4679" spans="1:39">
      <c r="A4679" s="76"/>
      <c r="C4679" s="77"/>
      <c r="M4679" s="80"/>
      <c r="T4679" s="4"/>
      <c r="V4679" s="4"/>
      <c r="W4679" s="4"/>
      <c r="X4679" s="4"/>
      <c r="AB4679" s="4"/>
      <c r="AL4679" s="81"/>
      <c r="AM4679" s="81"/>
    </row>
    <row r="4680" spans="1:39">
      <c r="A4680" s="76"/>
      <c r="C4680" s="77"/>
      <c r="M4680" s="80"/>
      <c r="T4680" s="4"/>
      <c r="V4680" s="4"/>
      <c r="W4680" s="4"/>
      <c r="X4680" s="4"/>
      <c r="AB4680" s="4"/>
      <c r="AL4680" s="81"/>
      <c r="AM4680" s="81"/>
    </row>
    <row r="4681" spans="1:39">
      <c r="A4681" s="76"/>
      <c r="C4681" s="77"/>
      <c r="M4681" s="80"/>
      <c r="T4681" s="4"/>
      <c r="V4681" s="4"/>
      <c r="W4681" s="4"/>
      <c r="X4681" s="4"/>
      <c r="AB4681" s="4"/>
      <c r="AL4681" s="81"/>
      <c r="AM4681" s="81"/>
    </row>
    <row r="4682" spans="1:39">
      <c r="A4682" s="76"/>
      <c r="C4682" s="77"/>
      <c r="M4682" s="80"/>
      <c r="T4682" s="4"/>
      <c r="V4682" s="4"/>
      <c r="W4682" s="4"/>
      <c r="X4682" s="4"/>
      <c r="AB4682" s="4"/>
      <c r="AL4682" s="81"/>
      <c r="AM4682" s="81"/>
    </row>
    <row r="4683" spans="1:39">
      <c r="A4683" s="76"/>
      <c r="C4683" s="77"/>
      <c r="M4683" s="80"/>
      <c r="T4683" s="4"/>
      <c r="V4683" s="4"/>
      <c r="W4683" s="4"/>
      <c r="X4683" s="4"/>
      <c r="AB4683" s="4"/>
      <c r="AL4683" s="81"/>
      <c r="AM4683" s="81"/>
    </row>
    <row r="4684" spans="1:39">
      <c r="A4684" s="76"/>
      <c r="C4684" s="77"/>
      <c r="M4684" s="80"/>
      <c r="T4684" s="4"/>
      <c r="V4684" s="4"/>
      <c r="W4684" s="4"/>
      <c r="X4684" s="4"/>
      <c r="AB4684" s="4"/>
      <c r="AL4684" s="81"/>
      <c r="AM4684" s="81"/>
    </row>
    <row r="4685" spans="1:39">
      <c r="A4685" s="76"/>
      <c r="C4685" s="77"/>
      <c r="M4685" s="80"/>
      <c r="T4685" s="4"/>
      <c r="V4685" s="4"/>
      <c r="W4685" s="4"/>
      <c r="X4685" s="4"/>
      <c r="AB4685" s="4"/>
      <c r="AL4685" s="81"/>
      <c r="AM4685" s="81"/>
    </row>
    <row r="4686" spans="1:39">
      <c r="A4686" s="76"/>
      <c r="C4686" s="77"/>
      <c r="M4686" s="80"/>
      <c r="T4686" s="4"/>
      <c r="V4686" s="4"/>
      <c r="W4686" s="4"/>
      <c r="X4686" s="4"/>
      <c r="AB4686" s="4"/>
      <c r="AL4686" s="81"/>
      <c r="AM4686" s="81"/>
    </row>
    <row r="4687" spans="1:39">
      <c r="A4687" s="76"/>
      <c r="C4687" s="77"/>
      <c r="M4687" s="80"/>
      <c r="T4687" s="4"/>
      <c r="V4687" s="4"/>
      <c r="W4687" s="4"/>
      <c r="X4687" s="4"/>
      <c r="AB4687" s="4"/>
      <c r="AL4687" s="81"/>
      <c r="AM4687" s="81"/>
    </row>
    <row r="4688" spans="1:39">
      <c r="A4688" s="76"/>
      <c r="C4688" s="77"/>
      <c r="M4688" s="80"/>
      <c r="T4688" s="4"/>
      <c r="V4688" s="4"/>
      <c r="W4688" s="4"/>
      <c r="X4688" s="4"/>
      <c r="AB4688" s="4"/>
      <c r="AL4688" s="81"/>
      <c r="AM4688" s="81"/>
    </row>
    <row r="4689" spans="1:39">
      <c r="A4689" s="76"/>
      <c r="C4689" s="77"/>
      <c r="M4689" s="80"/>
      <c r="T4689" s="4"/>
      <c r="V4689" s="4"/>
      <c r="W4689" s="4"/>
      <c r="X4689" s="4"/>
      <c r="AB4689" s="4"/>
      <c r="AL4689" s="81"/>
      <c r="AM4689" s="81"/>
    </row>
    <row r="4690" spans="1:39">
      <c r="A4690" s="76"/>
      <c r="C4690" s="77"/>
      <c r="M4690" s="80"/>
      <c r="T4690" s="4"/>
      <c r="V4690" s="4"/>
      <c r="W4690" s="4"/>
      <c r="X4690" s="4"/>
      <c r="AB4690" s="4"/>
      <c r="AL4690" s="81"/>
      <c r="AM4690" s="81"/>
    </row>
    <row r="4691" spans="1:39">
      <c r="A4691" s="76"/>
      <c r="C4691" s="77"/>
      <c r="M4691" s="80"/>
      <c r="T4691" s="4"/>
      <c r="V4691" s="4"/>
      <c r="W4691" s="4"/>
      <c r="X4691" s="4"/>
      <c r="AB4691" s="4"/>
      <c r="AL4691" s="81"/>
      <c r="AM4691" s="81"/>
    </row>
    <row r="4692" spans="1:39">
      <c r="A4692" s="76"/>
      <c r="C4692" s="77"/>
      <c r="M4692" s="80"/>
      <c r="T4692" s="4"/>
      <c r="V4692" s="4"/>
      <c r="W4692" s="4"/>
      <c r="X4692" s="4"/>
      <c r="AB4692" s="4"/>
      <c r="AL4692" s="81"/>
      <c r="AM4692" s="81"/>
    </row>
    <row r="4693" spans="1:39">
      <c r="A4693" s="76"/>
      <c r="C4693" s="77"/>
      <c r="M4693" s="80"/>
      <c r="T4693" s="4"/>
      <c r="V4693" s="4"/>
      <c r="W4693" s="4"/>
      <c r="X4693" s="4"/>
      <c r="AB4693" s="4"/>
      <c r="AL4693" s="81"/>
      <c r="AM4693" s="81"/>
    </row>
    <row r="4694" spans="1:39">
      <c r="A4694" s="76"/>
      <c r="C4694" s="77"/>
      <c r="M4694" s="80"/>
      <c r="T4694" s="4"/>
      <c r="V4694" s="4"/>
      <c r="W4694" s="4"/>
      <c r="X4694" s="4"/>
      <c r="AB4694" s="4"/>
      <c r="AL4694" s="81"/>
      <c r="AM4694" s="81"/>
    </row>
    <row r="4695" spans="1:39">
      <c r="A4695" s="76"/>
      <c r="C4695" s="77"/>
      <c r="M4695" s="80"/>
      <c r="T4695" s="4"/>
      <c r="V4695" s="4"/>
      <c r="W4695" s="4"/>
      <c r="X4695" s="4"/>
      <c r="AB4695" s="4"/>
      <c r="AL4695" s="81"/>
      <c r="AM4695" s="81"/>
    </row>
    <row r="4696" spans="1:39">
      <c r="A4696" s="76"/>
      <c r="C4696" s="77"/>
      <c r="M4696" s="80"/>
      <c r="T4696" s="4"/>
      <c r="V4696" s="4"/>
      <c r="W4696" s="4"/>
      <c r="X4696" s="4"/>
      <c r="AB4696" s="4"/>
      <c r="AL4696" s="81"/>
      <c r="AM4696" s="81"/>
    </row>
    <row r="4697" spans="1:39">
      <c r="A4697" s="76"/>
      <c r="C4697" s="77"/>
      <c r="M4697" s="80"/>
      <c r="T4697" s="4"/>
      <c r="V4697" s="4"/>
      <c r="W4697" s="4"/>
      <c r="X4697" s="4"/>
      <c r="AB4697" s="4"/>
      <c r="AL4697" s="81"/>
      <c r="AM4697" s="81"/>
    </row>
    <row r="4698" spans="1:39">
      <c r="A4698" s="76"/>
      <c r="C4698" s="77"/>
      <c r="M4698" s="80"/>
      <c r="T4698" s="4"/>
      <c r="V4698" s="4"/>
      <c r="W4698" s="4"/>
      <c r="X4698" s="4"/>
      <c r="AB4698" s="4"/>
      <c r="AL4698" s="81"/>
      <c r="AM4698" s="81"/>
    </row>
    <row r="4699" spans="1:39">
      <c r="A4699" s="76"/>
      <c r="C4699" s="77"/>
      <c r="M4699" s="80"/>
      <c r="T4699" s="4"/>
      <c r="V4699" s="4"/>
      <c r="W4699" s="4"/>
      <c r="X4699" s="4"/>
      <c r="AB4699" s="4"/>
      <c r="AL4699" s="81"/>
      <c r="AM4699" s="81"/>
    </row>
    <row r="4700" spans="1:39">
      <c r="A4700" s="76"/>
      <c r="C4700" s="77"/>
      <c r="M4700" s="80"/>
      <c r="T4700" s="4"/>
      <c r="V4700" s="4"/>
      <c r="W4700" s="4"/>
      <c r="X4700" s="4"/>
      <c r="AB4700" s="4"/>
      <c r="AL4700" s="81"/>
      <c r="AM4700" s="81"/>
    </row>
    <row r="4701" spans="1:39">
      <c r="A4701" s="76"/>
      <c r="C4701" s="77"/>
      <c r="M4701" s="80"/>
      <c r="T4701" s="4"/>
      <c r="V4701" s="4"/>
      <c r="W4701" s="4"/>
      <c r="X4701" s="4"/>
      <c r="AB4701" s="4"/>
      <c r="AL4701" s="81"/>
      <c r="AM4701" s="81"/>
    </row>
    <row r="4702" spans="1:39">
      <c r="A4702" s="76"/>
      <c r="C4702" s="77"/>
      <c r="M4702" s="80"/>
      <c r="T4702" s="4"/>
      <c r="V4702" s="4"/>
      <c r="W4702" s="4"/>
      <c r="X4702" s="4"/>
      <c r="AB4702" s="4"/>
      <c r="AL4702" s="81"/>
      <c r="AM4702" s="81"/>
    </row>
    <row r="4703" spans="1:39">
      <c r="A4703" s="76"/>
      <c r="C4703" s="77"/>
      <c r="M4703" s="80"/>
      <c r="T4703" s="4"/>
      <c r="V4703" s="4"/>
      <c r="W4703" s="4"/>
      <c r="X4703" s="4"/>
      <c r="AB4703" s="4"/>
      <c r="AL4703" s="81"/>
      <c r="AM4703" s="81"/>
    </row>
    <row r="4704" spans="1:39">
      <c r="A4704" s="76"/>
      <c r="C4704" s="77"/>
      <c r="M4704" s="80"/>
      <c r="T4704" s="4"/>
      <c r="V4704" s="4"/>
      <c r="W4704" s="4"/>
      <c r="X4704" s="4"/>
      <c r="AB4704" s="4"/>
      <c r="AL4704" s="81"/>
      <c r="AM4704" s="81"/>
    </row>
    <row r="4705" spans="1:39">
      <c r="A4705" s="76"/>
      <c r="C4705" s="77"/>
      <c r="M4705" s="80"/>
      <c r="T4705" s="4"/>
      <c r="V4705" s="4"/>
      <c r="W4705" s="4"/>
      <c r="X4705" s="4"/>
      <c r="AB4705" s="4"/>
      <c r="AL4705" s="81"/>
      <c r="AM4705" s="81"/>
    </row>
    <row r="4706" spans="1:39">
      <c r="A4706" s="76"/>
      <c r="C4706" s="77"/>
      <c r="M4706" s="80"/>
      <c r="T4706" s="4"/>
      <c r="V4706" s="4"/>
      <c r="W4706" s="4"/>
      <c r="X4706" s="4"/>
      <c r="AB4706" s="4"/>
      <c r="AL4706" s="81"/>
      <c r="AM4706" s="81"/>
    </row>
    <row r="4707" spans="1:39">
      <c r="A4707" s="76"/>
      <c r="C4707" s="77"/>
      <c r="M4707" s="80"/>
      <c r="T4707" s="4"/>
      <c r="V4707" s="4"/>
      <c r="W4707" s="4"/>
      <c r="X4707" s="4"/>
      <c r="AB4707" s="4"/>
      <c r="AL4707" s="81"/>
      <c r="AM4707" s="81"/>
    </row>
    <row r="4708" spans="1:39">
      <c r="A4708" s="76"/>
      <c r="C4708" s="77"/>
      <c r="M4708" s="80"/>
      <c r="T4708" s="4"/>
      <c r="V4708" s="4"/>
      <c r="W4708" s="4"/>
      <c r="X4708" s="4"/>
      <c r="AB4708" s="4"/>
      <c r="AL4708" s="81"/>
      <c r="AM4708" s="81"/>
    </row>
    <row r="4709" spans="1:39">
      <c r="A4709" s="76"/>
      <c r="C4709" s="77"/>
      <c r="M4709" s="80"/>
      <c r="T4709" s="4"/>
      <c r="V4709" s="4"/>
      <c r="W4709" s="4"/>
      <c r="X4709" s="4"/>
      <c r="AB4709" s="4"/>
      <c r="AL4709" s="81"/>
      <c r="AM4709" s="81"/>
    </row>
    <row r="4710" spans="1:39">
      <c r="A4710" s="76"/>
      <c r="C4710" s="77"/>
      <c r="M4710" s="80"/>
      <c r="T4710" s="4"/>
      <c r="V4710" s="4"/>
      <c r="W4710" s="4"/>
      <c r="X4710" s="4"/>
      <c r="AB4710" s="4"/>
      <c r="AL4710" s="81"/>
      <c r="AM4710" s="81"/>
    </row>
    <row r="4711" spans="1:39">
      <c r="A4711" s="76"/>
      <c r="C4711" s="77"/>
      <c r="M4711" s="80"/>
      <c r="T4711" s="4"/>
      <c r="V4711" s="4"/>
      <c r="W4711" s="4"/>
      <c r="X4711" s="4"/>
      <c r="AB4711" s="4"/>
      <c r="AL4711" s="81"/>
      <c r="AM4711" s="81"/>
    </row>
    <row r="4712" spans="1:39">
      <c r="A4712" s="76"/>
      <c r="C4712" s="77"/>
      <c r="M4712" s="80"/>
      <c r="T4712" s="4"/>
      <c r="V4712" s="4"/>
      <c r="W4712" s="4"/>
      <c r="X4712" s="4"/>
      <c r="AB4712" s="4"/>
      <c r="AL4712" s="81"/>
      <c r="AM4712" s="81"/>
    </row>
    <row r="4713" spans="1:39">
      <c r="A4713" s="76"/>
      <c r="C4713" s="77"/>
      <c r="M4713" s="80"/>
      <c r="T4713" s="4"/>
      <c r="V4713" s="4"/>
      <c r="W4713" s="4"/>
      <c r="X4713" s="4"/>
      <c r="AB4713" s="4"/>
      <c r="AL4713" s="81"/>
      <c r="AM4713" s="81"/>
    </row>
    <row r="4714" spans="1:39">
      <c r="A4714" s="76"/>
      <c r="C4714" s="77"/>
      <c r="M4714" s="80"/>
      <c r="T4714" s="4"/>
      <c r="V4714" s="4"/>
      <c r="W4714" s="4"/>
      <c r="X4714" s="4"/>
      <c r="AB4714" s="4"/>
      <c r="AL4714" s="81"/>
      <c r="AM4714" s="81"/>
    </row>
    <row r="4715" spans="1:39">
      <c r="A4715" s="76"/>
      <c r="C4715" s="77"/>
      <c r="M4715" s="80"/>
      <c r="T4715" s="4"/>
      <c r="V4715" s="4"/>
      <c r="W4715" s="4"/>
      <c r="X4715" s="4"/>
      <c r="AB4715" s="4"/>
      <c r="AL4715" s="81"/>
      <c r="AM4715" s="81"/>
    </row>
    <row r="4716" spans="1:39">
      <c r="A4716" s="76"/>
      <c r="C4716" s="77"/>
      <c r="M4716" s="80"/>
      <c r="T4716" s="4"/>
      <c r="V4716" s="4"/>
      <c r="W4716" s="4"/>
      <c r="X4716" s="4"/>
      <c r="AB4716" s="4"/>
      <c r="AL4716" s="81"/>
      <c r="AM4716" s="81"/>
    </row>
    <row r="4717" spans="1:39">
      <c r="A4717" s="76"/>
      <c r="C4717" s="77"/>
      <c r="M4717" s="80"/>
      <c r="T4717" s="4"/>
      <c r="V4717" s="4"/>
      <c r="W4717" s="4"/>
      <c r="X4717" s="4"/>
      <c r="AB4717" s="4"/>
      <c r="AL4717" s="81"/>
      <c r="AM4717" s="81"/>
    </row>
    <row r="4718" spans="1:39">
      <c r="A4718" s="76"/>
      <c r="C4718" s="77"/>
      <c r="M4718" s="80"/>
      <c r="T4718" s="4"/>
      <c r="V4718" s="4"/>
      <c r="W4718" s="4"/>
      <c r="X4718" s="4"/>
      <c r="AB4718" s="4"/>
      <c r="AL4718" s="81"/>
      <c r="AM4718" s="81"/>
    </row>
    <row r="4719" spans="1:39">
      <c r="A4719" s="76"/>
      <c r="C4719" s="77"/>
      <c r="M4719" s="80"/>
      <c r="T4719" s="4"/>
      <c r="V4719" s="4"/>
      <c r="W4719" s="4"/>
      <c r="X4719" s="4"/>
      <c r="AB4719" s="4"/>
      <c r="AL4719" s="81"/>
      <c r="AM4719" s="81"/>
    </row>
    <row r="4720" spans="1:39">
      <c r="A4720" s="76"/>
      <c r="C4720" s="77"/>
      <c r="M4720" s="80"/>
      <c r="T4720" s="4"/>
      <c r="V4720" s="4"/>
      <c r="W4720" s="4"/>
      <c r="X4720" s="4"/>
      <c r="AB4720" s="4"/>
      <c r="AL4720" s="81"/>
      <c r="AM4720" s="81"/>
    </row>
    <row r="4721" spans="1:39">
      <c r="A4721" s="76"/>
      <c r="C4721" s="77"/>
      <c r="M4721" s="80"/>
      <c r="T4721" s="4"/>
      <c r="V4721" s="4"/>
      <c r="W4721" s="4"/>
      <c r="X4721" s="4"/>
      <c r="AB4721" s="4"/>
      <c r="AL4721" s="81"/>
      <c r="AM4721" s="81"/>
    </row>
    <row r="4722" spans="1:39">
      <c r="A4722" s="76"/>
      <c r="C4722" s="77"/>
      <c r="M4722" s="80"/>
      <c r="T4722" s="4"/>
      <c r="V4722" s="4"/>
      <c r="W4722" s="4"/>
      <c r="X4722" s="4"/>
      <c r="AB4722" s="4"/>
      <c r="AL4722" s="81"/>
      <c r="AM4722" s="81"/>
    </row>
    <row r="4723" spans="1:39">
      <c r="A4723" s="76"/>
      <c r="C4723" s="77"/>
      <c r="M4723" s="80"/>
      <c r="T4723" s="4"/>
      <c r="V4723" s="4"/>
      <c r="W4723" s="4"/>
      <c r="X4723" s="4"/>
      <c r="AB4723" s="4"/>
      <c r="AL4723" s="81"/>
      <c r="AM4723" s="81"/>
    </row>
    <row r="4724" spans="1:39">
      <c r="A4724" s="76"/>
      <c r="C4724" s="77"/>
      <c r="M4724" s="80"/>
      <c r="T4724" s="4"/>
      <c r="V4724" s="4"/>
      <c r="W4724" s="4"/>
      <c r="X4724" s="4"/>
      <c r="AB4724" s="4"/>
      <c r="AL4724" s="81"/>
      <c r="AM4724" s="81"/>
    </row>
    <row r="4725" spans="1:39">
      <c r="A4725" s="76"/>
      <c r="C4725" s="77"/>
      <c r="M4725" s="80"/>
      <c r="T4725" s="4"/>
      <c r="V4725" s="4"/>
      <c r="W4725" s="4"/>
      <c r="X4725" s="4"/>
      <c r="AB4725" s="4"/>
      <c r="AL4725" s="81"/>
      <c r="AM4725" s="81"/>
    </row>
    <row r="4726" spans="1:39">
      <c r="A4726" s="76"/>
      <c r="C4726" s="77"/>
      <c r="M4726" s="80"/>
      <c r="T4726" s="4"/>
      <c r="V4726" s="4"/>
      <c r="W4726" s="4"/>
      <c r="X4726" s="4"/>
      <c r="AB4726" s="4"/>
      <c r="AL4726" s="81"/>
      <c r="AM4726" s="81"/>
    </row>
    <row r="4727" spans="1:39">
      <c r="A4727" s="76"/>
      <c r="C4727" s="77"/>
      <c r="M4727" s="80"/>
      <c r="T4727" s="4"/>
      <c r="V4727" s="4"/>
      <c r="W4727" s="4"/>
      <c r="X4727" s="4"/>
      <c r="AB4727" s="4"/>
      <c r="AL4727" s="81"/>
      <c r="AM4727" s="81"/>
    </row>
    <row r="4728" spans="1:39">
      <c r="A4728" s="76"/>
      <c r="C4728" s="77"/>
      <c r="M4728" s="80"/>
      <c r="T4728" s="4"/>
      <c r="V4728" s="4"/>
      <c r="W4728" s="4"/>
      <c r="X4728" s="4"/>
      <c r="AB4728" s="4"/>
      <c r="AL4728" s="81"/>
      <c r="AM4728" s="81"/>
    </row>
    <row r="4729" spans="1:39">
      <c r="A4729" s="76"/>
      <c r="C4729" s="77"/>
      <c r="M4729" s="80"/>
      <c r="T4729" s="4"/>
      <c r="V4729" s="4"/>
      <c r="W4729" s="4"/>
      <c r="X4729" s="4"/>
      <c r="AB4729" s="4"/>
      <c r="AL4729" s="81"/>
      <c r="AM4729" s="81"/>
    </row>
    <row r="4730" spans="1:39">
      <c r="A4730" s="76"/>
      <c r="C4730" s="77"/>
      <c r="M4730" s="80"/>
      <c r="T4730" s="4"/>
      <c r="V4730" s="4"/>
      <c r="W4730" s="4"/>
      <c r="X4730" s="4"/>
      <c r="AB4730" s="4"/>
      <c r="AL4730" s="81"/>
      <c r="AM4730" s="81"/>
    </row>
    <row r="4731" spans="1:39">
      <c r="A4731" s="76"/>
      <c r="C4731" s="77"/>
      <c r="M4731" s="80"/>
      <c r="T4731" s="4"/>
      <c r="V4731" s="4"/>
      <c r="W4731" s="4"/>
      <c r="X4731" s="4"/>
      <c r="AB4731" s="4"/>
      <c r="AL4731" s="81"/>
      <c r="AM4731" s="81"/>
    </row>
    <row r="4732" spans="1:39">
      <c r="A4732" s="76"/>
      <c r="C4732" s="77"/>
      <c r="M4732" s="80"/>
      <c r="T4732" s="4"/>
      <c r="V4732" s="4"/>
      <c r="W4732" s="4"/>
      <c r="X4732" s="4"/>
      <c r="AB4732" s="4"/>
      <c r="AL4732" s="81"/>
      <c r="AM4732" s="81"/>
    </row>
    <row r="4733" spans="1:39">
      <c r="A4733" s="76"/>
      <c r="C4733" s="77"/>
      <c r="M4733" s="80"/>
      <c r="T4733" s="4"/>
      <c r="V4733" s="4"/>
      <c r="W4733" s="4"/>
      <c r="X4733" s="4"/>
      <c r="AB4733" s="4"/>
      <c r="AL4733" s="81"/>
      <c r="AM4733" s="81"/>
    </row>
    <row r="4734" spans="1:39">
      <c r="A4734" s="76"/>
      <c r="C4734" s="77"/>
      <c r="M4734" s="80"/>
      <c r="T4734" s="4"/>
      <c r="V4734" s="4"/>
      <c r="W4734" s="4"/>
      <c r="X4734" s="4"/>
      <c r="AB4734" s="4"/>
      <c r="AL4734" s="81"/>
      <c r="AM4734" s="81"/>
    </row>
    <row r="4735" spans="1:39">
      <c r="A4735" s="76"/>
      <c r="C4735" s="77"/>
      <c r="M4735" s="80"/>
      <c r="T4735" s="4"/>
      <c r="V4735" s="4"/>
      <c r="W4735" s="4"/>
      <c r="X4735" s="4"/>
      <c r="AB4735" s="4"/>
      <c r="AL4735" s="81"/>
      <c r="AM4735" s="81"/>
    </row>
    <row r="4736" spans="1:39">
      <c r="A4736" s="76"/>
      <c r="C4736" s="77"/>
      <c r="M4736" s="80"/>
      <c r="T4736" s="4"/>
      <c r="V4736" s="4"/>
      <c r="W4736" s="4"/>
      <c r="X4736" s="4"/>
      <c r="AB4736" s="4"/>
      <c r="AL4736" s="81"/>
      <c r="AM4736" s="81"/>
    </row>
    <row r="4737" spans="1:39">
      <c r="A4737" s="76"/>
      <c r="C4737" s="77"/>
      <c r="M4737" s="80"/>
      <c r="T4737" s="4"/>
      <c r="V4737" s="4"/>
      <c r="W4737" s="4"/>
      <c r="X4737" s="4"/>
      <c r="AB4737" s="4"/>
      <c r="AL4737" s="81"/>
      <c r="AM4737" s="81"/>
    </row>
    <row r="4738" spans="1:39">
      <c r="A4738" s="76"/>
      <c r="C4738" s="77"/>
      <c r="M4738" s="80"/>
      <c r="T4738" s="4"/>
      <c r="V4738" s="4"/>
      <c r="W4738" s="4"/>
      <c r="X4738" s="4"/>
      <c r="AB4738" s="4"/>
      <c r="AL4738" s="81"/>
      <c r="AM4738" s="81"/>
    </row>
    <row r="4739" spans="1:39">
      <c r="A4739" s="76"/>
      <c r="C4739" s="77"/>
      <c r="M4739" s="80"/>
      <c r="T4739" s="4"/>
      <c r="V4739" s="4"/>
      <c r="W4739" s="4"/>
      <c r="X4739" s="4"/>
      <c r="AB4739" s="4"/>
      <c r="AL4739" s="81"/>
      <c r="AM4739" s="81"/>
    </row>
    <row r="4740" spans="1:39">
      <c r="A4740" s="76"/>
      <c r="C4740" s="77"/>
      <c r="M4740" s="80"/>
      <c r="T4740" s="4"/>
      <c r="V4740" s="4"/>
      <c r="W4740" s="4"/>
      <c r="X4740" s="4"/>
      <c r="AB4740" s="4"/>
      <c r="AL4740" s="81"/>
      <c r="AM4740" s="81"/>
    </row>
    <row r="4741" spans="1:39">
      <c r="A4741" s="76"/>
      <c r="C4741" s="77"/>
      <c r="M4741" s="80"/>
      <c r="T4741" s="4"/>
      <c r="V4741" s="4"/>
      <c r="W4741" s="4"/>
      <c r="X4741" s="4"/>
      <c r="AB4741" s="4"/>
      <c r="AL4741" s="81"/>
      <c r="AM4741" s="81"/>
    </row>
    <row r="4742" spans="1:39">
      <c r="A4742" s="76"/>
      <c r="C4742" s="77"/>
      <c r="M4742" s="80"/>
      <c r="T4742" s="4"/>
      <c r="V4742" s="4"/>
      <c r="W4742" s="4"/>
      <c r="X4742" s="4"/>
      <c r="AB4742" s="4"/>
      <c r="AL4742" s="81"/>
      <c r="AM4742" s="81"/>
    </row>
    <row r="4743" spans="1:39">
      <c r="A4743" s="76"/>
      <c r="C4743" s="77"/>
      <c r="M4743" s="80"/>
      <c r="T4743" s="4"/>
      <c r="V4743" s="4"/>
      <c r="W4743" s="4"/>
      <c r="X4743" s="4"/>
      <c r="AB4743" s="4"/>
      <c r="AL4743" s="81"/>
      <c r="AM4743" s="81"/>
    </row>
    <row r="4744" spans="1:39">
      <c r="A4744" s="76"/>
      <c r="C4744" s="77"/>
      <c r="M4744" s="80"/>
      <c r="T4744" s="4"/>
      <c r="V4744" s="4"/>
      <c r="W4744" s="4"/>
      <c r="X4744" s="4"/>
      <c r="AB4744" s="4"/>
      <c r="AL4744" s="81"/>
      <c r="AM4744" s="81"/>
    </row>
    <row r="4745" spans="1:39">
      <c r="A4745" s="76"/>
      <c r="C4745" s="77"/>
      <c r="M4745" s="80"/>
      <c r="T4745" s="4"/>
      <c r="V4745" s="4"/>
      <c r="W4745" s="4"/>
      <c r="X4745" s="4"/>
      <c r="AB4745" s="4"/>
      <c r="AL4745" s="81"/>
      <c r="AM4745" s="81"/>
    </row>
    <row r="4746" spans="1:39">
      <c r="A4746" s="76"/>
      <c r="C4746" s="77"/>
      <c r="M4746" s="80"/>
      <c r="T4746" s="4"/>
      <c r="V4746" s="4"/>
      <c r="W4746" s="4"/>
      <c r="X4746" s="4"/>
      <c r="AB4746" s="4"/>
      <c r="AL4746" s="81"/>
      <c r="AM4746" s="81"/>
    </row>
    <row r="4747" spans="1:39">
      <c r="A4747" s="76"/>
      <c r="C4747" s="77"/>
      <c r="M4747" s="80"/>
      <c r="T4747" s="4"/>
      <c r="V4747" s="4"/>
      <c r="W4747" s="4"/>
      <c r="X4747" s="4"/>
      <c r="AB4747" s="4"/>
      <c r="AL4747" s="81"/>
      <c r="AM4747" s="81"/>
    </row>
    <row r="4748" spans="1:39">
      <c r="A4748" s="76"/>
      <c r="C4748" s="77"/>
      <c r="M4748" s="80"/>
      <c r="T4748" s="4"/>
      <c r="V4748" s="4"/>
      <c r="W4748" s="4"/>
      <c r="X4748" s="4"/>
      <c r="AB4748" s="4"/>
      <c r="AL4748" s="81"/>
      <c r="AM4748" s="81"/>
    </row>
    <row r="4749" spans="1:39">
      <c r="A4749" s="76"/>
      <c r="C4749" s="77"/>
      <c r="M4749" s="80"/>
      <c r="T4749" s="4"/>
      <c r="V4749" s="4"/>
      <c r="W4749" s="4"/>
      <c r="X4749" s="4"/>
      <c r="AB4749" s="4"/>
      <c r="AL4749" s="81"/>
      <c r="AM4749" s="81"/>
    </row>
    <row r="4750" spans="1:39">
      <c r="A4750" s="76"/>
      <c r="C4750" s="77"/>
      <c r="M4750" s="80"/>
      <c r="T4750" s="4"/>
      <c r="V4750" s="4"/>
      <c r="W4750" s="4"/>
      <c r="X4750" s="4"/>
      <c r="AB4750" s="4"/>
      <c r="AL4750" s="81"/>
      <c r="AM4750" s="81"/>
    </row>
    <row r="4751" spans="1:39">
      <c r="A4751" s="76"/>
      <c r="C4751" s="77"/>
      <c r="M4751" s="80"/>
      <c r="T4751" s="4"/>
      <c r="V4751" s="4"/>
      <c r="W4751" s="4"/>
      <c r="X4751" s="4"/>
      <c r="AB4751" s="4"/>
      <c r="AL4751" s="81"/>
      <c r="AM4751" s="81"/>
    </row>
    <row r="4752" spans="1:39">
      <c r="A4752" s="76"/>
      <c r="C4752" s="77"/>
      <c r="M4752" s="80"/>
      <c r="T4752" s="4"/>
      <c r="V4752" s="4"/>
      <c r="W4752" s="4"/>
      <c r="X4752" s="4"/>
      <c r="AB4752" s="4"/>
      <c r="AL4752" s="81"/>
      <c r="AM4752" s="81"/>
    </row>
    <row r="4753" spans="1:39">
      <c r="A4753" s="76"/>
      <c r="C4753" s="77"/>
      <c r="M4753" s="80"/>
      <c r="T4753" s="4"/>
      <c r="V4753" s="4"/>
      <c r="W4753" s="4"/>
      <c r="X4753" s="4"/>
      <c r="AB4753" s="4"/>
      <c r="AL4753" s="81"/>
      <c r="AM4753" s="81"/>
    </row>
    <row r="4754" spans="1:39">
      <c r="A4754" s="76"/>
      <c r="C4754" s="77"/>
      <c r="M4754" s="80"/>
      <c r="T4754" s="4"/>
      <c r="V4754" s="4"/>
      <c r="W4754" s="4"/>
      <c r="X4754" s="4"/>
      <c r="AB4754" s="4"/>
      <c r="AL4754" s="81"/>
      <c r="AM4754" s="81"/>
    </row>
    <row r="4755" spans="1:39">
      <c r="A4755" s="76"/>
      <c r="C4755" s="77"/>
      <c r="M4755" s="80"/>
      <c r="T4755" s="4"/>
      <c r="V4755" s="4"/>
      <c r="W4755" s="4"/>
      <c r="X4755" s="4"/>
      <c r="AB4755" s="4"/>
      <c r="AL4755" s="81"/>
      <c r="AM4755" s="81"/>
    </row>
    <row r="4756" spans="1:39">
      <c r="A4756" s="76"/>
      <c r="C4756" s="77"/>
      <c r="M4756" s="80"/>
      <c r="T4756" s="4"/>
      <c r="V4756" s="4"/>
      <c r="W4756" s="4"/>
      <c r="X4756" s="4"/>
      <c r="AB4756" s="4"/>
      <c r="AL4756" s="81"/>
      <c r="AM4756" s="81"/>
    </row>
    <row r="4757" spans="1:39">
      <c r="A4757" s="76"/>
      <c r="C4757" s="77"/>
      <c r="M4757" s="80"/>
      <c r="T4757" s="4"/>
      <c r="V4757" s="4"/>
      <c r="W4757" s="4"/>
      <c r="X4757" s="4"/>
      <c r="AB4757" s="4"/>
      <c r="AL4757" s="81"/>
      <c r="AM4757" s="81"/>
    </row>
    <row r="4758" spans="1:39">
      <c r="A4758" s="76"/>
      <c r="C4758" s="77"/>
      <c r="M4758" s="80"/>
      <c r="T4758" s="4"/>
      <c r="V4758" s="4"/>
      <c r="W4758" s="4"/>
      <c r="X4758" s="4"/>
      <c r="AB4758" s="4"/>
      <c r="AL4758" s="81"/>
      <c r="AM4758" s="81"/>
    </row>
    <row r="4759" spans="1:39">
      <c r="A4759" s="76"/>
      <c r="C4759" s="77"/>
      <c r="M4759" s="80"/>
      <c r="T4759" s="4"/>
      <c r="V4759" s="4"/>
      <c r="W4759" s="4"/>
      <c r="X4759" s="4"/>
      <c r="AB4759" s="4"/>
      <c r="AL4759" s="81"/>
      <c r="AM4759" s="81"/>
    </row>
    <row r="4760" spans="1:39">
      <c r="A4760" s="76"/>
      <c r="C4760" s="77"/>
      <c r="M4760" s="80"/>
      <c r="T4760" s="4"/>
      <c r="V4760" s="4"/>
      <c r="W4760" s="4"/>
      <c r="X4760" s="4"/>
      <c r="AB4760" s="4"/>
      <c r="AL4760" s="81"/>
      <c r="AM4760" s="81"/>
    </row>
    <row r="4761" spans="1:39">
      <c r="A4761" s="76"/>
      <c r="C4761" s="77"/>
      <c r="M4761" s="80"/>
      <c r="T4761" s="4"/>
      <c r="V4761" s="4"/>
      <c r="W4761" s="4"/>
      <c r="X4761" s="4"/>
      <c r="AB4761" s="4"/>
      <c r="AL4761" s="81"/>
      <c r="AM4761" s="81"/>
    </row>
    <row r="4762" spans="1:39">
      <c r="A4762" s="76"/>
      <c r="C4762" s="77"/>
      <c r="M4762" s="80"/>
      <c r="T4762" s="4"/>
      <c r="V4762" s="4"/>
      <c r="W4762" s="4"/>
      <c r="X4762" s="4"/>
      <c r="AB4762" s="4"/>
      <c r="AL4762" s="81"/>
      <c r="AM4762" s="81"/>
    </row>
    <row r="4763" spans="1:39">
      <c r="A4763" s="76"/>
      <c r="C4763" s="77"/>
      <c r="M4763" s="80"/>
      <c r="T4763" s="4"/>
      <c r="V4763" s="4"/>
      <c r="W4763" s="4"/>
      <c r="X4763" s="4"/>
      <c r="AB4763" s="4"/>
      <c r="AL4763" s="81"/>
      <c r="AM4763" s="81"/>
    </row>
    <row r="4764" spans="1:39">
      <c r="A4764" s="76"/>
      <c r="C4764" s="77"/>
      <c r="M4764" s="80"/>
      <c r="T4764" s="4"/>
      <c r="V4764" s="4"/>
      <c r="W4764" s="4"/>
      <c r="X4764" s="4"/>
      <c r="AB4764" s="4"/>
      <c r="AL4764" s="81"/>
      <c r="AM4764" s="81"/>
    </row>
    <row r="4765" spans="1:39">
      <c r="A4765" s="76"/>
      <c r="C4765" s="77"/>
      <c r="M4765" s="80"/>
      <c r="T4765" s="4"/>
      <c r="V4765" s="4"/>
      <c r="W4765" s="4"/>
      <c r="X4765" s="4"/>
      <c r="AB4765" s="4"/>
      <c r="AL4765" s="81"/>
      <c r="AM4765" s="81"/>
    </row>
    <row r="4766" spans="1:39">
      <c r="A4766" s="76"/>
      <c r="C4766" s="77"/>
      <c r="M4766" s="80"/>
      <c r="T4766" s="4"/>
      <c r="V4766" s="4"/>
      <c r="W4766" s="4"/>
      <c r="X4766" s="4"/>
      <c r="AB4766" s="4"/>
      <c r="AL4766" s="81"/>
      <c r="AM4766" s="81"/>
    </row>
    <row r="4767" spans="1:39">
      <c r="A4767" s="76"/>
      <c r="C4767" s="77"/>
      <c r="M4767" s="80"/>
      <c r="T4767" s="4"/>
      <c r="V4767" s="4"/>
      <c r="W4767" s="4"/>
      <c r="X4767" s="4"/>
      <c r="AB4767" s="4"/>
      <c r="AL4767" s="81"/>
      <c r="AM4767" s="81"/>
    </row>
    <row r="4768" spans="1:39">
      <c r="A4768" s="76"/>
      <c r="C4768" s="77"/>
      <c r="M4768" s="80"/>
      <c r="T4768" s="4"/>
      <c r="V4768" s="4"/>
      <c r="W4768" s="4"/>
      <c r="X4768" s="4"/>
      <c r="AB4768" s="4"/>
      <c r="AL4768" s="81"/>
      <c r="AM4768" s="81"/>
    </row>
    <row r="4769" spans="1:39">
      <c r="A4769" s="76"/>
      <c r="C4769" s="77"/>
      <c r="M4769" s="80"/>
      <c r="T4769" s="4"/>
      <c r="V4769" s="4"/>
      <c r="W4769" s="4"/>
      <c r="X4769" s="4"/>
      <c r="AB4769" s="4"/>
      <c r="AL4769" s="81"/>
      <c r="AM4769" s="81"/>
    </row>
    <row r="4770" spans="1:39">
      <c r="A4770" s="76"/>
      <c r="C4770" s="77"/>
      <c r="M4770" s="80"/>
      <c r="T4770" s="4"/>
      <c r="V4770" s="4"/>
      <c r="W4770" s="4"/>
      <c r="X4770" s="4"/>
      <c r="AB4770" s="4"/>
      <c r="AL4770" s="81"/>
      <c r="AM4770" s="81"/>
    </row>
    <row r="4771" spans="1:39">
      <c r="A4771" s="76"/>
      <c r="C4771" s="77"/>
      <c r="M4771" s="80"/>
      <c r="T4771" s="4"/>
      <c r="V4771" s="4"/>
      <c r="W4771" s="4"/>
      <c r="X4771" s="4"/>
      <c r="AB4771" s="4"/>
      <c r="AL4771" s="81"/>
      <c r="AM4771" s="81"/>
    </row>
    <row r="4772" spans="1:39">
      <c r="A4772" s="76"/>
      <c r="C4772" s="77"/>
      <c r="M4772" s="80"/>
      <c r="T4772" s="4"/>
      <c r="V4772" s="4"/>
      <c r="W4772" s="4"/>
      <c r="X4772" s="4"/>
      <c r="AB4772" s="4"/>
      <c r="AL4772" s="81"/>
      <c r="AM4772" s="81"/>
    </row>
    <row r="4773" spans="1:39">
      <c r="A4773" s="76"/>
      <c r="C4773" s="77"/>
      <c r="M4773" s="80"/>
      <c r="T4773" s="4"/>
      <c r="V4773" s="4"/>
      <c r="W4773" s="4"/>
      <c r="X4773" s="4"/>
      <c r="AB4773" s="4"/>
      <c r="AL4773" s="81"/>
      <c r="AM4773" s="81"/>
    </row>
    <row r="4774" spans="1:39">
      <c r="A4774" s="76"/>
      <c r="C4774" s="77"/>
      <c r="M4774" s="80"/>
      <c r="T4774" s="4"/>
      <c r="V4774" s="4"/>
      <c r="W4774" s="4"/>
      <c r="X4774" s="4"/>
      <c r="AB4774" s="4"/>
      <c r="AL4774" s="81"/>
      <c r="AM4774" s="81"/>
    </row>
    <row r="4775" spans="1:39">
      <c r="A4775" s="76"/>
      <c r="C4775" s="77"/>
      <c r="M4775" s="80"/>
      <c r="T4775" s="4"/>
      <c r="V4775" s="4"/>
      <c r="W4775" s="4"/>
      <c r="X4775" s="4"/>
      <c r="AB4775" s="4"/>
      <c r="AL4775" s="81"/>
      <c r="AM4775" s="81"/>
    </row>
    <row r="4776" spans="1:39">
      <c r="A4776" s="76"/>
      <c r="C4776" s="77"/>
      <c r="M4776" s="80"/>
      <c r="T4776" s="4"/>
      <c r="V4776" s="4"/>
      <c r="W4776" s="4"/>
      <c r="X4776" s="4"/>
      <c r="AB4776" s="4"/>
      <c r="AL4776" s="81"/>
      <c r="AM4776" s="81"/>
    </row>
    <row r="4777" spans="1:39">
      <c r="A4777" s="76"/>
      <c r="C4777" s="77"/>
      <c r="M4777" s="80"/>
      <c r="T4777" s="4"/>
      <c r="V4777" s="4"/>
      <c r="W4777" s="4"/>
      <c r="X4777" s="4"/>
      <c r="AB4777" s="4"/>
      <c r="AL4777" s="81"/>
      <c r="AM4777" s="81"/>
    </row>
    <row r="4778" spans="1:39">
      <c r="A4778" s="76"/>
      <c r="C4778" s="77"/>
      <c r="M4778" s="80"/>
      <c r="T4778" s="4"/>
      <c r="V4778" s="4"/>
      <c r="W4778" s="4"/>
      <c r="X4778" s="4"/>
      <c r="AB4778" s="4"/>
      <c r="AL4778" s="81"/>
      <c r="AM4778" s="81"/>
    </row>
    <row r="4779" spans="1:39">
      <c r="A4779" s="76"/>
      <c r="C4779" s="77"/>
      <c r="M4779" s="80"/>
      <c r="T4779" s="4"/>
      <c r="V4779" s="4"/>
      <c r="W4779" s="4"/>
      <c r="X4779" s="4"/>
      <c r="AB4779" s="4"/>
      <c r="AL4779" s="81"/>
      <c r="AM4779" s="81"/>
    </row>
    <row r="4780" spans="1:39">
      <c r="A4780" s="76"/>
      <c r="C4780" s="77"/>
      <c r="M4780" s="80"/>
      <c r="T4780" s="4"/>
      <c r="V4780" s="4"/>
      <c r="W4780" s="4"/>
      <c r="X4780" s="4"/>
      <c r="AB4780" s="4"/>
      <c r="AL4780" s="81"/>
      <c r="AM4780" s="81"/>
    </row>
    <row r="4781" spans="1:39">
      <c r="A4781" s="76"/>
      <c r="C4781" s="77"/>
      <c r="M4781" s="80"/>
      <c r="T4781" s="4"/>
      <c r="V4781" s="4"/>
      <c r="W4781" s="4"/>
      <c r="X4781" s="4"/>
      <c r="AB4781" s="4"/>
      <c r="AL4781" s="81"/>
      <c r="AM4781" s="81"/>
    </row>
    <row r="4782" spans="1:39">
      <c r="A4782" s="76"/>
      <c r="C4782" s="77"/>
      <c r="M4782" s="80"/>
      <c r="T4782" s="4"/>
      <c r="V4782" s="4"/>
      <c r="W4782" s="4"/>
      <c r="X4782" s="4"/>
      <c r="AB4782" s="4"/>
      <c r="AL4782" s="81"/>
      <c r="AM4782" s="81"/>
    </row>
    <row r="4783" spans="1:39">
      <c r="A4783" s="76"/>
      <c r="C4783" s="77"/>
      <c r="M4783" s="80"/>
      <c r="T4783" s="4"/>
      <c r="V4783" s="4"/>
      <c r="W4783" s="4"/>
      <c r="X4783" s="4"/>
      <c r="AB4783" s="4"/>
      <c r="AL4783" s="81"/>
      <c r="AM4783" s="81"/>
    </row>
    <row r="4784" spans="1:39">
      <c r="A4784" s="76"/>
      <c r="C4784" s="77"/>
      <c r="M4784" s="80"/>
      <c r="T4784" s="4"/>
      <c r="V4784" s="4"/>
      <c r="W4784" s="4"/>
      <c r="X4784" s="4"/>
      <c r="AB4784" s="4"/>
      <c r="AL4784" s="81"/>
      <c r="AM4784" s="81"/>
    </row>
    <row r="4785" spans="1:39">
      <c r="A4785" s="76"/>
      <c r="C4785" s="77"/>
      <c r="M4785" s="80"/>
      <c r="T4785" s="4"/>
      <c r="V4785" s="4"/>
      <c r="W4785" s="4"/>
      <c r="X4785" s="4"/>
      <c r="AB4785" s="4"/>
      <c r="AL4785" s="81"/>
      <c r="AM4785" s="81"/>
    </row>
    <row r="4786" spans="1:39">
      <c r="A4786" s="76"/>
      <c r="C4786" s="77"/>
      <c r="M4786" s="80"/>
      <c r="T4786" s="4"/>
      <c r="V4786" s="4"/>
      <c r="W4786" s="4"/>
      <c r="X4786" s="4"/>
      <c r="AB4786" s="4"/>
      <c r="AL4786" s="81"/>
      <c r="AM4786" s="81"/>
    </row>
    <row r="4787" spans="1:39">
      <c r="A4787" s="76"/>
      <c r="C4787" s="77"/>
      <c r="M4787" s="80"/>
      <c r="T4787" s="4"/>
      <c r="V4787" s="4"/>
      <c r="W4787" s="4"/>
      <c r="X4787" s="4"/>
      <c r="AB4787" s="4"/>
      <c r="AL4787" s="81"/>
      <c r="AM4787" s="81"/>
    </row>
    <row r="4788" spans="1:39">
      <c r="A4788" s="76"/>
      <c r="C4788" s="77"/>
      <c r="M4788" s="80"/>
      <c r="T4788" s="4"/>
      <c r="V4788" s="4"/>
      <c r="W4788" s="4"/>
      <c r="X4788" s="4"/>
      <c r="AB4788" s="4"/>
      <c r="AL4788" s="81"/>
      <c r="AM4788" s="81"/>
    </row>
    <row r="4789" spans="1:39">
      <c r="A4789" s="76"/>
      <c r="C4789" s="77"/>
      <c r="M4789" s="80"/>
      <c r="T4789" s="4"/>
      <c r="V4789" s="4"/>
      <c r="W4789" s="4"/>
      <c r="X4789" s="4"/>
      <c r="AB4789" s="4"/>
      <c r="AL4789" s="81"/>
      <c r="AM4789" s="81"/>
    </row>
    <row r="4790" spans="1:39">
      <c r="A4790" s="76"/>
      <c r="C4790" s="77"/>
      <c r="M4790" s="80"/>
      <c r="T4790" s="4"/>
      <c r="V4790" s="4"/>
      <c r="W4790" s="4"/>
      <c r="X4790" s="4"/>
      <c r="AB4790" s="4"/>
      <c r="AL4790" s="81"/>
      <c r="AM4790" s="81"/>
    </row>
    <row r="4791" spans="1:39">
      <c r="A4791" s="76"/>
      <c r="C4791" s="77"/>
      <c r="M4791" s="80"/>
      <c r="T4791" s="4"/>
      <c r="V4791" s="4"/>
      <c r="W4791" s="4"/>
      <c r="X4791" s="4"/>
      <c r="AB4791" s="4"/>
      <c r="AL4791" s="81"/>
      <c r="AM4791" s="81"/>
    </row>
    <row r="4792" spans="1:39">
      <c r="A4792" s="76"/>
      <c r="C4792" s="77"/>
      <c r="M4792" s="80"/>
      <c r="T4792" s="4"/>
      <c r="V4792" s="4"/>
      <c r="W4792" s="4"/>
      <c r="X4792" s="4"/>
      <c r="AB4792" s="4"/>
      <c r="AL4792" s="81"/>
      <c r="AM4792" s="81"/>
    </row>
    <row r="4793" spans="1:39">
      <c r="A4793" s="76"/>
      <c r="C4793" s="77"/>
      <c r="M4793" s="80"/>
      <c r="T4793" s="4"/>
      <c r="V4793" s="4"/>
      <c r="W4793" s="4"/>
      <c r="X4793" s="4"/>
      <c r="AB4793" s="4"/>
      <c r="AL4793" s="81"/>
      <c r="AM4793" s="81"/>
    </row>
    <row r="4794" spans="1:39">
      <c r="A4794" s="76"/>
      <c r="C4794" s="77"/>
      <c r="M4794" s="80"/>
      <c r="T4794" s="4"/>
      <c r="V4794" s="4"/>
      <c r="W4794" s="4"/>
      <c r="X4794" s="4"/>
      <c r="AB4794" s="4"/>
      <c r="AL4794" s="81"/>
      <c r="AM4794" s="81"/>
    </row>
    <row r="4795" spans="1:39">
      <c r="A4795" s="76"/>
      <c r="C4795" s="77"/>
      <c r="M4795" s="80"/>
      <c r="T4795" s="4"/>
      <c r="V4795" s="4"/>
      <c r="W4795" s="4"/>
      <c r="X4795" s="4"/>
      <c r="AB4795" s="4"/>
      <c r="AL4795" s="81"/>
      <c r="AM4795" s="81"/>
    </row>
    <row r="4796" spans="1:39">
      <c r="A4796" s="76"/>
      <c r="C4796" s="77"/>
      <c r="M4796" s="80"/>
      <c r="T4796" s="4"/>
      <c r="V4796" s="4"/>
      <c r="W4796" s="4"/>
      <c r="X4796" s="4"/>
      <c r="AB4796" s="4"/>
      <c r="AL4796" s="81"/>
      <c r="AM4796" s="81"/>
    </row>
    <row r="4797" spans="1:39">
      <c r="A4797" s="76"/>
      <c r="C4797" s="77"/>
      <c r="M4797" s="80"/>
      <c r="T4797" s="4"/>
      <c r="V4797" s="4"/>
      <c r="W4797" s="4"/>
      <c r="X4797" s="4"/>
      <c r="AB4797" s="4"/>
      <c r="AL4797" s="81"/>
      <c r="AM4797" s="81"/>
    </row>
    <row r="4798" spans="1:39">
      <c r="A4798" s="76"/>
      <c r="C4798" s="77"/>
      <c r="M4798" s="80"/>
      <c r="T4798" s="4"/>
      <c r="V4798" s="4"/>
      <c r="W4798" s="4"/>
      <c r="X4798" s="4"/>
      <c r="AB4798" s="4"/>
      <c r="AL4798" s="81"/>
      <c r="AM4798" s="81"/>
    </row>
    <row r="4799" spans="1:39">
      <c r="A4799" s="76"/>
      <c r="C4799" s="77"/>
      <c r="M4799" s="80"/>
      <c r="T4799" s="4"/>
      <c r="V4799" s="4"/>
      <c r="W4799" s="4"/>
      <c r="X4799" s="4"/>
      <c r="AB4799" s="4"/>
      <c r="AL4799" s="81"/>
      <c r="AM4799" s="81"/>
    </row>
    <row r="4800" spans="1:39">
      <c r="A4800" s="76"/>
      <c r="C4800" s="77"/>
      <c r="M4800" s="80"/>
      <c r="T4800" s="4"/>
      <c r="V4800" s="4"/>
      <c r="W4800" s="4"/>
      <c r="X4800" s="4"/>
      <c r="AB4800" s="4"/>
      <c r="AL4800" s="81"/>
      <c r="AM4800" s="81"/>
    </row>
    <row r="4801" spans="1:39">
      <c r="A4801" s="76"/>
      <c r="C4801" s="77"/>
      <c r="M4801" s="80"/>
      <c r="T4801" s="4"/>
      <c r="V4801" s="4"/>
      <c r="W4801" s="4"/>
      <c r="X4801" s="4"/>
      <c r="AB4801" s="4"/>
      <c r="AL4801" s="81"/>
      <c r="AM4801" s="81"/>
    </row>
    <row r="4802" spans="1:39">
      <c r="A4802" s="76"/>
      <c r="C4802" s="77"/>
      <c r="M4802" s="80"/>
      <c r="T4802" s="4"/>
      <c r="V4802" s="4"/>
      <c r="W4802" s="4"/>
      <c r="X4802" s="4"/>
      <c r="AB4802" s="4"/>
      <c r="AL4802" s="81"/>
      <c r="AM4802" s="81"/>
    </row>
    <row r="4803" spans="1:39">
      <c r="A4803" s="76"/>
      <c r="C4803" s="77"/>
      <c r="M4803" s="80"/>
      <c r="T4803" s="4"/>
      <c r="V4803" s="4"/>
      <c r="W4803" s="4"/>
      <c r="X4803" s="4"/>
      <c r="AB4803" s="4"/>
      <c r="AL4803" s="81"/>
      <c r="AM4803" s="81"/>
    </row>
    <row r="4804" spans="1:39">
      <c r="A4804" s="76"/>
      <c r="C4804" s="77"/>
      <c r="M4804" s="80"/>
      <c r="T4804" s="4"/>
      <c r="V4804" s="4"/>
      <c r="W4804" s="4"/>
      <c r="X4804" s="4"/>
      <c r="AB4804" s="4"/>
      <c r="AL4804" s="81"/>
      <c r="AM4804" s="81"/>
    </row>
    <row r="4805" spans="1:39">
      <c r="A4805" s="76"/>
      <c r="C4805" s="77"/>
      <c r="M4805" s="80"/>
      <c r="T4805" s="4"/>
      <c r="V4805" s="4"/>
      <c r="W4805" s="4"/>
      <c r="X4805" s="4"/>
      <c r="AB4805" s="4"/>
      <c r="AL4805" s="81"/>
      <c r="AM4805" s="81"/>
    </row>
    <row r="4806" spans="1:39">
      <c r="A4806" s="76"/>
      <c r="C4806" s="77"/>
      <c r="M4806" s="80"/>
      <c r="T4806" s="4"/>
      <c r="V4806" s="4"/>
      <c r="W4806" s="4"/>
      <c r="X4806" s="4"/>
      <c r="AB4806" s="4"/>
      <c r="AL4806" s="81"/>
      <c r="AM4806" s="81"/>
    </row>
    <row r="4807" spans="1:39">
      <c r="A4807" s="76"/>
      <c r="C4807" s="77"/>
      <c r="M4807" s="80"/>
      <c r="T4807" s="4"/>
      <c r="V4807" s="4"/>
      <c r="W4807" s="4"/>
      <c r="X4807" s="4"/>
      <c r="AB4807" s="4"/>
      <c r="AL4807" s="81"/>
      <c r="AM4807" s="81"/>
    </row>
    <row r="4808" spans="1:39">
      <c r="A4808" s="76"/>
      <c r="C4808" s="77"/>
      <c r="M4808" s="80"/>
      <c r="T4808" s="4"/>
      <c r="V4808" s="4"/>
      <c r="W4808" s="4"/>
      <c r="X4808" s="4"/>
      <c r="AB4808" s="4"/>
      <c r="AL4808" s="81"/>
      <c r="AM4808" s="81"/>
    </row>
    <row r="4809" spans="1:39">
      <c r="A4809" s="76"/>
      <c r="C4809" s="77"/>
      <c r="M4809" s="80"/>
      <c r="T4809" s="4"/>
      <c r="V4809" s="4"/>
      <c r="W4809" s="4"/>
      <c r="X4809" s="4"/>
      <c r="AB4809" s="4"/>
      <c r="AL4809" s="81"/>
      <c r="AM4809" s="81"/>
    </row>
    <row r="4810" spans="1:39">
      <c r="A4810" s="76"/>
      <c r="C4810" s="77"/>
      <c r="M4810" s="80"/>
      <c r="T4810" s="4"/>
      <c r="V4810" s="4"/>
      <c r="W4810" s="4"/>
      <c r="X4810" s="4"/>
      <c r="AB4810" s="4"/>
      <c r="AL4810" s="81"/>
      <c r="AM4810" s="81"/>
    </row>
    <row r="4811" spans="1:39">
      <c r="A4811" s="76"/>
      <c r="C4811" s="77"/>
      <c r="M4811" s="80"/>
      <c r="T4811" s="4"/>
      <c r="V4811" s="4"/>
      <c r="W4811" s="4"/>
      <c r="X4811" s="4"/>
      <c r="AB4811" s="4"/>
      <c r="AL4811" s="81"/>
      <c r="AM4811" s="81"/>
    </row>
    <row r="4812" spans="1:39">
      <c r="A4812" s="76"/>
      <c r="C4812" s="77"/>
      <c r="M4812" s="80"/>
      <c r="T4812" s="4"/>
      <c r="V4812" s="4"/>
      <c r="W4812" s="4"/>
      <c r="X4812" s="4"/>
      <c r="AB4812" s="4"/>
      <c r="AL4812" s="81"/>
      <c r="AM4812" s="81"/>
    </row>
    <row r="4813" spans="1:39">
      <c r="A4813" s="76"/>
      <c r="C4813" s="77"/>
      <c r="M4813" s="80"/>
      <c r="T4813" s="4"/>
      <c r="V4813" s="4"/>
      <c r="W4813" s="4"/>
      <c r="X4813" s="4"/>
      <c r="AB4813" s="4"/>
      <c r="AL4813" s="81"/>
      <c r="AM4813" s="81"/>
    </row>
    <row r="4814" spans="1:39">
      <c r="A4814" s="76"/>
      <c r="C4814" s="77"/>
      <c r="M4814" s="80"/>
      <c r="T4814" s="4"/>
      <c r="V4814" s="4"/>
      <c r="W4814" s="4"/>
      <c r="X4814" s="4"/>
      <c r="AB4814" s="4"/>
      <c r="AL4814" s="81"/>
      <c r="AM4814" s="81"/>
    </row>
    <row r="4815" spans="1:39">
      <c r="A4815" s="76"/>
      <c r="C4815" s="77"/>
      <c r="M4815" s="80"/>
      <c r="T4815" s="4"/>
      <c r="V4815" s="4"/>
      <c r="W4815" s="4"/>
      <c r="X4815" s="4"/>
      <c r="AB4815" s="4"/>
      <c r="AL4815" s="81"/>
      <c r="AM4815" s="81"/>
    </row>
    <row r="4816" spans="1:39">
      <c r="A4816" s="76"/>
      <c r="C4816" s="77"/>
      <c r="M4816" s="80"/>
      <c r="T4816" s="4"/>
      <c r="V4816" s="4"/>
      <c r="W4816" s="4"/>
      <c r="X4816" s="4"/>
      <c r="AB4816" s="4"/>
      <c r="AL4816" s="81"/>
      <c r="AM4816" s="81"/>
    </row>
    <row r="4817" spans="1:39">
      <c r="A4817" s="76"/>
      <c r="C4817" s="77"/>
      <c r="M4817" s="80"/>
      <c r="T4817" s="4"/>
      <c r="V4817" s="4"/>
      <c r="W4817" s="4"/>
      <c r="X4817" s="4"/>
      <c r="AB4817" s="4"/>
      <c r="AL4817" s="81"/>
      <c r="AM4817" s="81"/>
    </row>
    <row r="4818" spans="1:39">
      <c r="A4818" s="76"/>
      <c r="C4818" s="77"/>
      <c r="M4818" s="80"/>
      <c r="T4818" s="4"/>
      <c r="V4818" s="4"/>
      <c r="W4818" s="4"/>
      <c r="X4818" s="4"/>
      <c r="AB4818" s="4"/>
      <c r="AL4818" s="81"/>
      <c r="AM4818" s="81"/>
    </row>
    <row r="4819" spans="1:39">
      <c r="A4819" s="76"/>
      <c r="C4819" s="77"/>
      <c r="M4819" s="80"/>
      <c r="T4819" s="4"/>
      <c r="V4819" s="4"/>
      <c r="W4819" s="4"/>
      <c r="X4819" s="4"/>
      <c r="AB4819" s="4"/>
      <c r="AL4819" s="81"/>
      <c r="AM4819" s="81"/>
    </row>
    <row r="4820" spans="1:39">
      <c r="A4820" s="76"/>
      <c r="C4820" s="77"/>
      <c r="M4820" s="80"/>
      <c r="T4820" s="4"/>
      <c r="V4820" s="4"/>
      <c r="W4820" s="4"/>
      <c r="X4820" s="4"/>
      <c r="AB4820" s="4"/>
      <c r="AL4820" s="81"/>
      <c r="AM4820" s="81"/>
    </row>
    <row r="4821" spans="1:39">
      <c r="A4821" s="76"/>
      <c r="C4821" s="77"/>
      <c r="M4821" s="80"/>
      <c r="T4821" s="4"/>
      <c r="V4821" s="4"/>
      <c r="W4821" s="4"/>
      <c r="X4821" s="4"/>
      <c r="AB4821" s="4"/>
      <c r="AL4821" s="81"/>
      <c r="AM4821" s="81"/>
    </row>
    <row r="4822" spans="1:39">
      <c r="A4822" s="76"/>
      <c r="C4822" s="77"/>
      <c r="M4822" s="80"/>
      <c r="T4822" s="4"/>
      <c r="V4822" s="4"/>
      <c r="W4822" s="4"/>
      <c r="X4822" s="4"/>
      <c r="AB4822" s="4"/>
      <c r="AL4822" s="81"/>
      <c r="AM4822" s="81"/>
    </row>
    <row r="4823" spans="1:39">
      <c r="A4823" s="76"/>
      <c r="C4823" s="77"/>
      <c r="M4823" s="80"/>
      <c r="T4823" s="4"/>
      <c r="V4823" s="4"/>
      <c r="W4823" s="4"/>
      <c r="X4823" s="4"/>
      <c r="AB4823" s="4"/>
      <c r="AL4823" s="81"/>
      <c r="AM4823" s="81"/>
    </row>
    <row r="4824" spans="1:39">
      <c r="A4824" s="76"/>
      <c r="C4824" s="77"/>
      <c r="M4824" s="80"/>
      <c r="T4824" s="4"/>
      <c r="V4824" s="4"/>
      <c r="W4824" s="4"/>
      <c r="X4824" s="4"/>
      <c r="AB4824" s="4"/>
      <c r="AL4824" s="81"/>
      <c r="AM4824" s="81"/>
    </row>
    <row r="4825" spans="1:39">
      <c r="A4825" s="76"/>
      <c r="C4825" s="77"/>
      <c r="M4825" s="80"/>
      <c r="T4825" s="4"/>
      <c r="V4825" s="4"/>
      <c r="W4825" s="4"/>
      <c r="X4825" s="4"/>
      <c r="AB4825" s="4"/>
      <c r="AL4825" s="81"/>
      <c r="AM4825" s="81"/>
    </row>
    <row r="4826" spans="1:39">
      <c r="A4826" s="76"/>
      <c r="C4826" s="77"/>
      <c r="M4826" s="80"/>
      <c r="T4826" s="4"/>
      <c r="V4826" s="4"/>
      <c r="W4826" s="4"/>
      <c r="X4826" s="4"/>
      <c r="AB4826" s="4"/>
      <c r="AL4826" s="81"/>
      <c r="AM4826" s="81"/>
    </row>
    <row r="4827" spans="1:39">
      <c r="A4827" s="76"/>
      <c r="C4827" s="77"/>
      <c r="M4827" s="80"/>
      <c r="T4827" s="4"/>
      <c r="V4827" s="4"/>
      <c r="W4827" s="4"/>
      <c r="X4827" s="4"/>
      <c r="AB4827" s="4"/>
      <c r="AL4827" s="81"/>
      <c r="AM4827" s="81"/>
    </row>
    <row r="4828" spans="1:39">
      <c r="A4828" s="76"/>
      <c r="C4828" s="77"/>
      <c r="M4828" s="80"/>
      <c r="T4828" s="4"/>
      <c r="V4828" s="4"/>
      <c r="W4828" s="4"/>
      <c r="X4828" s="4"/>
      <c r="AB4828" s="4"/>
      <c r="AL4828" s="81"/>
      <c r="AM4828" s="81"/>
    </row>
    <row r="4829" spans="1:39">
      <c r="A4829" s="76"/>
      <c r="C4829" s="77"/>
      <c r="M4829" s="80"/>
      <c r="T4829" s="4"/>
      <c r="V4829" s="4"/>
      <c r="W4829" s="4"/>
      <c r="X4829" s="4"/>
      <c r="AB4829" s="4"/>
      <c r="AL4829" s="81"/>
      <c r="AM4829" s="81"/>
    </row>
    <row r="4830" spans="1:39">
      <c r="A4830" s="76"/>
      <c r="C4830" s="77"/>
      <c r="M4830" s="80"/>
      <c r="T4830" s="4"/>
      <c r="V4830" s="4"/>
      <c r="W4830" s="4"/>
      <c r="X4830" s="4"/>
      <c r="AB4830" s="4"/>
      <c r="AL4830" s="81"/>
      <c r="AM4830" s="81"/>
    </row>
    <row r="4831" spans="1:39">
      <c r="A4831" s="76"/>
      <c r="C4831" s="77"/>
      <c r="M4831" s="80"/>
      <c r="T4831" s="4"/>
      <c r="V4831" s="4"/>
      <c r="W4831" s="4"/>
      <c r="X4831" s="4"/>
      <c r="AB4831" s="4"/>
      <c r="AL4831" s="81"/>
      <c r="AM4831" s="81"/>
    </row>
    <row r="4832" spans="1:39">
      <c r="A4832" s="76"/>
      <c r="C4832" s="77"/>
      <c r="M4832" s="80"/>
      <c r="T4832" s="4"/>
      <c r="V4832" s="4"/>
      <c r="W4832" s="4"/>
      <c r="X4832" s="4"/>
      <c r="AB4832" s="4"/>
      <c r="AL4832" s="81"/>
      <c r="AM4832" s="81"/>
    </row>
    <row r="4833" spans="1:39">
      <c r="A4833" s="76"/>
      <c r="C4833" s="77"/>
      <c r="M4833" s="80"/>
      <c r="T4833" s="4"/>
      <c r="V4833" s="4"/>
      <c r="W4833" s="4"/>
      <c r="X4833" s="4"/>
      <c r="AB4833" s="4"/>
      <c r="AL4833" s="81"/>
      <c r="AM4833" s="81"/>
    </row>
    <row r="4834" spans="1:39">
      <c r="A4834" s="76"/>
      <c r="C4834" s="77"/>
      <c r="M4834" s="80"/>
      <c r="T4834" s="4"/>
      <c r="V4834" s="4"/>
      <c r="W4834" s="4"/>
      <c r="X4834" s="4"/>
      <c r="AB4834" s="4"/>
      <c r="AL4834" s="81"/>
      <c r="AM4834" s="81"/>
    </row>
    <row r="4835" spans="1:39">
      <c r="A4835" s="76"/>
      <c r="C4835" s="77"/>
      <c r="M4835" s="80"/>
      <c r="T4835" s="4"/>
      <c r="V4835" s="4"/>
      <c r="W4835" s="4"/>
      <c r="X4835" s="4"/>
      <c r="AB4835" s="4"/>
      <c r="AL4835" s="81"/>
      <c r="AM4835" s="81"/>
    </row>
    <row r="4836" spans="1:39">
      <c r="A4836" s="76"/>
      <c r="C4836" s="77"/>
      <c r="M4836" s="80"/>
      <c r="T4836" s="4"/>
      <c r="V4836" s="4"/>
      <c r="W4836" s="4"/>
      <c r="X4836" s="4"/>
      <c r="AB4836" s="4"/>
      <c r="AL4836" s="81"/>
      <c r="AM4836" s="81"/>
    </row>
    <row r="4837" spans="1:39">
      <c r="A4837" s="76"/>
      <c r="C4837" s="77"/>
      <c r="M4837" s="80"/>
      <c r="T4837" s="4"/>
      <c r="V4837" s="4"/>
      <c r="W4837" s="4"/>
      <c r="X4837" s="4"/>
      <c r="AB4837" s="4"/>
      <c r="AL4837" s="81"/>
      <c r="AM4837" s="81"/>
    </row>
    <row r="4838" spans="1:39">
      <c r="A4838" s="76"/>
      <c r="C4838" s="77"/>
      <c r="M4838" s="80"/>
      <c r="T4838" s="4"/>
      <c r="V4838" s="4"/>
      <c r="W4838" s="4"/>
      <c r="X4838" s="4"/>
      <c r="AB4838" s="4"/>
      <c r="AL4838" s="81"/>
      <c r="AM4838" s="81"/>
    </row>
    <row r="4839" spans="1:39">
      <c r="A4839" s="76"/>
      <c r="C4839" s="77"/>
      <c r="M4839" s="80"/>
      <c r="T4839" s="4"/>
      <c r="V4839" s="4"/>
      <c r="W4839" s="4"/>
      <c r="X4839" s="4"/>
      <c r="AB4839" s="4"/>
      <c r="AL4839" s="81"/>
      <c r="AM4839" s="81"/>
    </row>
    <row r="4840" spans="1:39">
      <c r="A4840" s="76"/>
      <c r="C4840" s="77"/>
      <c r="M4840" s="80"/>
      <c r="T4840" s="4"/>
      <c r="V4840" s="4"/>
      <c r="W4840" s="4"/>
      <c r="X4840" s="4"/>
      <c r="AB4840" s="4"/>
      <c r="AL4840" s="81"/>
      <c r="AM4840" s="81"/>
    </row>
    <row r="4841" spans="1:39">
      <c r="A4841" s="76"/>
      <c r="C4841" s="77"/>
      <c r="M4841" s="80"/>
      <c r="T4841" s="4"/>
      <c r="V4841" s="4"/>
      <c r="W4841" s="4"/>
      <c r="X4841" s="4"/>
      <c r="AB4841" s="4"/>
      <c r="AL4841" s="81"/>
      <c r="AM4841" s="81"/>
    </row>
    <row r="4842" spans="1:39">
      <c r="A4842" s="76"/>
      <c r="C4842" s="77"/>
      <c r="M4842" s="80"/>
      <c r="T4842" s="4"/>
      <c r="V4842" s="4"/>
      <c r="W4842" s="4"/>
      <c r="X4842" s="4"/>
      <c r="AB4842" s="4"/>
      <c r="AL4842" s="81"/>
      <c r="AM4842" s="81"/>
    </row>
    <row r="4843" spans="1:39">
      <c r="A4843" s="76"/>
      <c r="C4843" s="77"/>
      <c r="M4843" s="80"/>
      <c r="T4843" s="4"/>
      <c r="V4843" s="4"/>
      <c r="W4843" s="4"/>
      <c r="X4843" s="4"/>
      <c r="AB4843" s="4"/>
      <c r="AL4843" s="81"/>
      <c r="AM4843" s="81"/>
    </row>
    <row r="4844" spans="1:39">
      <c r="A4844" s="76"/>
      <c r="C4844" s="77"/>
      <c r="M4844" s="80"/>
      <c r="T4844" s="4"/>
      <c r="V4844" s="4"/>
      <c r="W4844" s="4"/>
      <c r="X4844" s="4"/>
      <c r="AB4844" s="4"/>
      <c r="AL4844" s="81"/>
      <c r="AM4844" s="81"/>
    </row>
    <row r="4845" spans="1:39">
      <c r="A4845" s="76"/>
      <c r="C4845" s="77"/>
      <c r="M4845" s="80"/>
      <c r="T4845" s="4"/>
      <c r="V4845" s="4"/>
      <c r="W4845" s="4"/>
      <c r="X4845" s="4"/>
      <c r="AB4845" s="4"/>
      <c r="AL4845" s="81"/>
      <c r="AM4845" s="81"/>
    </row>
    <row r="4846" spans="1:39">
      <c r="A4846" s="76"/>
      <c r="C4846" s="77"/>
      <c r="M4846" s="80"/>
      <c r="T4846" s="4"/>
      <c r="V4846" s="4"/>
      <c r="W4846" s="4"/>
      <c r="X4846" s="4"/>
      <c r="AB4846" s="4"/>
      <c r="AL4846" s="81"/>
      <c r="AM4846" s="81"/>
    </row>
    <row r="4847" spans="1:39">
      <c r="A4847" s="76"/>
      <c r="C4847" s="77"/>
      <c r="M4847" s="80"/>
      <c r="T4847" s="4"/>
      <c r="V4847" s="4"/>
      <c r="W4847" s="4"/>
      <c r="X4847" s="4"/>
      <c r="AB4847" s="4"/>
      <c r="AL4847" s="81"/>
      <c r="AM4847" s="81"/>
    </row>
    <row r="4848" spans="1:39">
      <c r="A4848" s="76"/>
      <c r="C4848" s="77"/>
      <c r="M4848" s="80"/>
      <c r="T4848" s="4"/>
      <c r="V4848" s="4"/>
      <c r="W4848" s="4"/>
      <c r="X4848" s="4"/>
      <c r="AB4848" s="4"/>
      <c r="AL4848" s="81"/>
      <c r="AM4848" s="81"/>
    </row>
    <row r="4849" spans="1:39">
      <c r="A4849" s="76"/>
      <c r="C4849" s="77"/>
      <c r="M4849" s="80"/>
      <c r="T4849" s="4"/>
      <c r="V4849" s="4"/>
      <c r="W4849" s="4"/>
      <c r="X4849" s="4"/>
      <c r="AB4849" s="4"/>
      <c r="AL4849" s="81"/>
      <c r="AM4849" s="81"/>
    </row>
    <row r="4850" spans="1:39">
      <c r="A4850" s="76"/>
      <c r="C4850" s="77"/>
      <c r="M4850" s="80"/>
      <c r="T4850" s="4"/>
      <c r="V4850" s="4"/>
      <c r="W4850" s="4"/>
      <c r="X4850" s="4"/>
      <c r="AB4850" s="4"/>
      <c r="AL4850" s="81"/>
      <c r="AM4850" s="81"/>
    </row>
    <row r="4851" spans="1:39">
      <c r="A4851" s="76"/>
      <c r="C4851" s="77"/>
      <c r="M4851" s="80"/>
      <c r="T4851" s="4"/>
      <c r="V4851" s="4"/>
      <c r="W4851" s="4"/>
      <c r="X4851" s="4"/>
      <c r="AB4851" s="4"/>
      <c r="AL4851" s="81"/>
      <c r="AM4851" s="81"/>
    </row>
    <row r="4852" spans="1:39">
      <c r="A4852" s="76"/>
      <c r="C4852" s="77"/>
      <c r="M4852" s="80"/>
      <c r="T4852" s="4"/>
      <c r="V4852" s="4"/>
      <c r="W4852" s="4"/>
      <c r="X4852" s="4"/>
      <c r="AB4852" s="4"/>
      <c r="AL4852" s="81"/>
      <c r="AM4852" s="81"/>
    </row>
    <row r="4853" spans="1:39">
      <c r="A4853" s="76"/>
      <c r="C4853" s="77"/>
      <c r="M4853" s="80"/>
      <c r="T4853" s="4"/>
      <c r="V4853" s="4"/>
      <c r="W4853" s="4"/>
      <c r="X4853" s="4"/>
      <c r="AB4853" s="4"/>
      <c r="AL4853" s="81"/>
      <c r="AM4853" s="81"/>
    </row>
    <row r="4854" spans="1:39">
      <c r="A4854" s="76"/>
      <c r="C4854" s="77"/>
      <c r="M4854" s="80"/>
      <c r="T4854" s="4"/>
      <c r="V4854" s="4"/>
      <c r="W4854" s="4"/>
      <c r="X4854" s="4"/>
      <c r="AB4854" s="4"/>
      <c r="AL4854" s="81"/>
      <c r="AM4854" s="81"/>
    </row>
    <row r="4855" spans="1:39">
      <c r="A4855" s="76"/>
      <c r="C4855" s="77"/>
      <c r="M4855" s="80"/>
      <c r="T4855" s="4"/>
      <c r="V4855" s="4"/>
      <c r="W4855" s="4"/>
      <c r="X4855" s="4"/>
      <c r="AB4855" s="4"/>
      <c r="AL4855" s="81"/>
      <c r="AM4855" s="81"/>
    </row>
    <row r="4856" spans="1:39">
      <c r="A4856" s="76"/>
      <c r="C4856" s="77"/>
      <c r="M4856" s="80"/>
      <c r="T4856" s="4"/>
      <c r="V4856" s="4"/>
      <c r="W4856" s="4"/>
      <c r="X4856" s="4"/>
      <c r="AB4856" s="4"/>
      <c r="AL4856" s="81"/>
      <c r="AM4856" s="81"/>
    </row>
    <row r="4857" spans="1:39">
      <c r="A4857" s="76"/>
      <c r="C4857" s="77"/>
      <c r="M4857" s="80"/>
      <c r="T4857" s="4"/>
      <c r="V4857" s="4"/>
      <c r="W4857" s="4"/>
      <c r="X4857" s="4"/>
      <c r="AB4857" s="4"/>
      <c r="AL4857" s="81"/>
      <c r="AM4857" s="81"/>
    </row>
    <row r="4858" spans="1:39">
      <c r="A4858" s="76"/>
      <c r="C4858" s="77"/>
      <c r="M4858" s="80"/>
      <c r="T4858" s="4"/>
      <c r="V4858" s="4"/>
      <c r="W4858" s="4"/>
      <c r="X4858" s="4"/>
      <c r="AB4858" s="4"/>
      <c r="AL4858" s="81"/>
      <c r="AM4858" s="81"/>
    </row>
    <row r="4859" spans="1:39">
      <c r="A4859" s="76"/>
      <c r="C4859" s="77"/>
      <c r="M4859" s="80"/>
      <c r="T4859" s="4"/>
      <c r="V4859" s="4"/>
      <c r="W4859" s="4"/>
      <c r="X4859" s="4"/>
      <c r="AB4859" s="4"/>
      <c r="AL4859" s="81"/>
      <c r="AM4859" s="81"/>
    </row>
    <row r="4860" spans="1:39">
      <c r="A4860" s="76"/>
      <c r="C4860" s="77"/>
      <c r="M4860" s="80"/>
      <c r="T4860" s="4"/>
      <c r="V4860" s="4"/>
      <c r="W4860" s="4"/>
      <c r="X4860" s="4"/>
      <c r="AB4860" s="4"/>
      <c r="AL4860" s="81"/>
      <c r="AM4860" s="81"/>
    </row>
    <row r="4861" spans="1:39">
      <c r="A4861" s="76"/>
      <c r="C4861" s="77"/>
      <c r="M4861" s="80"/>
      <c r="T4861" s="4"/>
      <c r="V4861" s="4"/>
      <c r="W4861" s="4"/>
      <c r="X4861" s="4"/>
      <c r="AB4861" s="4"/>
      <c r="AL4861" s="81"/>
      <c r="AM4861" s="81"/>
    </row>
    <row r="4862" spans="1:39">
      <c r="A4862" s="76"/>
      <c r="C4862" s="77"/>
      <c r="M4862" s="80"/>
      <c r="T4862" s="4"/>
      <c r="V4862" s="4"/>
      <c r="W4862" s="4"/>
      <c r="X4862" s="4"/>
      <c r="AB4862" s="4"/>
      <c r="AL4862" s="81"/>
      <c r="AM4862" s="81"/>
    </row>
    <row r="4863" spans="1:39">
      <c r="A4863" s="76"/>
      <c r="C4863" s="77"/>
      <c r="M4863" s="80"/>
      <c r="T4863" s="4"/>
      <c r="V4863" s="4"/>
      <c r="W4863" s="4"/>
      <c r="X4863" s="4"/>
      <c r="AB4863" s="4"/>
      <c r="AL4863" s="81"/>
      <c r="AM4863" s="81"/>
    </row>
    <row r="4864" spans="1:39">
      <c r="A4864" s="76"/>
      <c r="C4864" s="77"/>
      <c r="M4864" s="80"/>
      <c r="T4864" s="4"/>
      <c r="V4864" s="4"/>
      <c r="W4864" s="4"/>
      <c r="X4864" s="4"/>
      <c r="AB4864" s="4"/>
      <c r="AL4864" s="81"/>
      <c r="AM4864" s="81"/>
    </row>
    <row r="4865" spans="1:39">
      <c r="A4865" s="76"/>
      <c r="C4865" s="77"/>
      <c r="M4865" s="80"/>
      <c r="T4865" s="4"/>
      <c r="V4865" s="4"/>
      <c r="W4865" s="4"/>
      <c r="X4865" s="4"/>
      <c r="AB4865" s="4"/>
      <c r="AL4865" s="81"/>
      <c r="AM4865" s="81"/>
    </row>
    <row r="4866" spans="1:39">
      <c r="A4866" s="76"/>
      <c r="C4866" s="77"/>
      <c r="M4866" s="80"/>
      <c r="T4866" s="4"/>
      <c r="V4866" s="4"/>
      <c r="W4866" s="4"/>
      <c r="X4866" s="4"/>
      <c r="AB4866" s="4"/>
      <c r="AL4866" s="81"/>
      <c r="AM4866" s="81"/>
    </row>
    <row r="4867" spans="1:39">
      <c r="A4867" s="76"/>
      <c r="C4867" s="77"/>
      <c r="M4867" s="80"/>
      <c r="T4867" s="4"/>
      <c r="V4867" s="4"/>
      <c r="W4867" s="4"/>
      <c r="X4867" s="4"/>
      <c r="AB4867" s="4"/>
      <c r="AL4867" s="81"/>
      <c r="AM4867" s="81"/>
    </row>
    <row r="4868" spans="1:39">
      <c r="A4868" s="76"/>
      <c r="C4868" s="77"/>
      <c r="M4868" s="80"/>
      <c r="T4868" s="4"/>
      <c r="V4868" s="4"/>
      <c r="W4868" s="4"/>
      <c r="X4868" s="4"/>
      <c r="AB4868" s="4"/>
      <c r="AL4868" s="81"/>
      <c r="AM4868" s="81"/>
    </row>
    <row r="4869" spans="1:39">
      <c r="A4869" s="76"/>
      <c r="C4869" s="77"/>
      <c r="M4869" s="80"/>
      <c r="T4869" s="4"/>
      <c r="V4869" s="4"/>
      <c r="W4869" s="4"/>
      <c r="X4869" s="4"/>
      <c r="AB4869" s="4"/>
      <c r="AL4869" s="81"/>
      <c r="AM4869" s="81"/>
    </row>
    <row r="4870" spans="1:39">
      <c r="A4870" s="76"/>
      <c r="C4870" s="77"/>
      <c r="M4870" s="80"/>
      <c r="T4870" s="4"/>
      <c r="V4870" s="4"/>
      <c r="W4870" s="4"/>
      <c r="X4870" s="4"/>
      <c r="AB4870" s="4"/>
      <c r="AL4870" s="81"/>
      <c r="AM4870" s="81"/>
    </row>
    <row r="4871" spans="1:39">
      <c r="A4871" s="76"/>
      <c r="C4871" s="77"/>
      <c r="M4871" s="80"/>
      <c r="T4871" s="4"/>
      <c r="V4871" s="4"/>
      <c r="W4871" s="4"/>
      <c r="X4871" s="4"/>
      <c r="AB4871" s="4"/>
      <c r="AL4871" s="81"/>
      <c r="AM4871" s="81"/>
    </row>
    <row r="4872" spans="1:39">
      <c r="A4872" s="76"/>
      <c r="C4872" s="77"/>
      <c r="M4872" s="80"/>
      <c r="T4872" s="4"/>
      <c r="V4872" s="4"/>
      <c r="W4872" s="4"/>
      <c r="X4872" s="4"/>
      <c r="AB4872" s="4"/>
      <c r="AL4872" s="81"/>
      <c r="AM4872" s="81"/>
    </row>
    <row r="4873" spans="1:39">
      <c r="A4873" s="76"/>
      <c r="C4873" s="77"/>
      <c r="M4873" s="80"/>
      <c r="T4873" s="4"/>
      <c r="V4873" s="4"/>
      <c r="W4873" s="4"/>
      <c r="X4873" s="4"/>
      <c r="AB4873" s="4"/>
      <c r="AL4873" s="81"/>
      <c r="AM4873" s="81"/>
    </row>
    <row r="4874" spans="1:39">
      <c r="A4874" s="76"/>
      <c r="C4874" s="77"/>
      <c r="M4874" s="80"/>
      <c r="T4874" s="4"/>
      <c r="V4874" s="4"/>
      <c r="W4874" s="4"/>
      <c r="X4874" s="4"/>
      <c r="AB4874" s="4"/>
      <c r="AL4874" s="81"/>
      <c r="AM4874" s="81"/>
    </row>
    <row r="4875" spans="1:39">
      <c r="A4875" s="76"/>
      <c r="C4875" s="77"/>
      <c r="M4875" s="80"/>
      <c r="T4875" s="4"/>
      <c r="V4875" s="4"/>
      <c r="W4875" s="4"/>
      <c r="X4875" s="4"/>
      <c r="AB4875" s="4"/>
      <c r="AL4875" s="81"/>
      <c r="AM4875" s="81"/>
    </row>
    <row r="4876" spans="1:39">
      <c r="A4876" s="76"/>
      <c r="C4876" s="77"/>
      <c r="M4876" s="80"/>
      <c r="T4876" s="4"/>
      <c r="V4876" s="4"/>
      <c r="W4876" s="4"/>
      <c r="X4876" s="4"/>
      <c r="AB4876" s="4"/>
      <c r="AL4876" s="81"/>
      <c r="AM4876" s="81"/>
    </row>
    <row r="4877" spans="1:39">
      <c r="A4877" s="76"/>
      <c r="C4877" s="77"/>
      <c r="M4877" s="80"/>
      <c r="T4877" s="4"/>
      <c r="V4877" s="4"/>
      <c r="W4877" s="4"/>
      <c r="X4877" s="4"/>
      <c r="AB4877" s="4"/>
      <c r="AL4877" s="81"/>
      <c r="AM4877" s="81"/>
    </row>
    <row r="4878" spans="1:39">
      <c r="A4878" s="76"/>
      <c r="C4878" s="77"/>
      <c r="M4878" s="80"/>
      <c r="T4878" s="4"/>
      <c r="V4878" s="4"/>
      <c r="W4878" s="4"/>
      <c r="X4878" s="4"/>
      <c r="AB4878" s="4"/>
      <c r="AL4878" s="81"/>
      <c r="AM4878" s="81"/>
    </row>
    <row r="4879" spans="1:39">
      <c r="A4879" s="76"/>
      <c r="C4879" s="77"/>
      <c r="M4879" s="80"/>
      <c r="T4879" s="4"/>
      <c r="V4879" s="4"/>
      <c r="W4879" s="4"/>
      <c r="X4879" s="4"/>
      <c r="AB4879" s="4"/>
      <c r="AL4879" s="81"/>
      <c r="AM4879" s="81"/>
    </row>
    <row r="4880" spans="1:39">
      <c r="A4880" s="76"/>
      <c r="C4880" s="77"/>
      <c r="M4880" s="80"/>
      <c r="T4880" s="4"/>
      <c r="V4880" s="4"/>
      <c r="W4880" s="4"/>
      <c r="X4880" s="4"/>
      <c r="AB4880" s="4"/>
      <c r="AL4880" s="81"/>
      <c r="AM4880" s="81"/>
    </row>
    <row r="4881" spans="1:39">
      <c r="A4881" s="76"/>
      <c r="C4881" s="77"/>
      <c r="M4881" s="80"/>
      <c r="T4881" s="4"/>
      <c r="V4881" s="4"/>
      <c r="W4881" s="4"/>
      <c r="X4881" s="4"/>
      <c r="AB4881" s="4"/>
      <c r="AL4881" s="81"/>
      <c r="AM4881" s="81"/>
    </row>
    <row r="4882" spans="1:39">
      <c r="A4882" s="76"/>
      <c r="C4882" s="77"/>
      <c r="M4882" s="80"/>
      <c r="T4882" s="4"/>
      <c r="V4882" s="4"/>
      <c r="W4882" s="4"/>
      <c r="X4882" s="4"/>
      <c r="AB4882" s="4"/>
      <c r="AL4882" s="81"/>
      <c r="AM4882" s="81"/>
    </row>
    <row r="4883" spans="1:39">
      <c r="A4883" s="76"/>
      <c r="C4883" s="77"/>
      <c r="M4883" s="80"/>
      <c r="T4883" s="4"/>
      <c r="V4883" s="4"/>
      <c r="W4883" s="4"/>
      <c r="X4883" s="4"/>
      <c r="AB4883" s="4"/>
      <c r="AL4883" s="81"/>
      <c r="AM4883" s="81"/>
    </row>
    <row r="4884" spans="1:39">
      <c r="A4884" s="76"/>
      <c r="C4884" s="77"/>
      <c r="M4884" s="80"/>
      <c r="T4884" s="4"/>
      <c r="V4884" s="4"/>
      <c r="W4884" s="4"/>
      <c r="X4884" s="4"/>
      <c r="AB4884" s="4"/>
      <c r="AL4884" s="81"/>
      <c r="AM4884" s="81"/>
    </row>
    <row r="4885" spans="1:39">
      <c r="A4885" s="76"/>
      <c r="C4885" s="77"/>
      <c r="M4885" s="80"/>
      <c r="T4885" s="4"/>
      <c r="V4885" s="4"/>
      <c r="W4885" s="4"/>
      <c r="X4885" s="4"/>
      <c r="AB4885" s="4"/>
      <c r="AL4885" s="81"/>
      <c r="AM4885" s="81"/>
    </row>
    <row r="4886" spans="1:39">
      <c r="A4886" s="76"/>
      <c r="C4886" s="77"/>
      <c r="M4886" s="80"/>
      <c r="T4886" s="4"/>
      <c r="V4886" s="4"/>
      <c r="W4886" s="4"/>
      <c r="X4886" s="4"/>
      <c r="AB4886" s="4"/>
      <c r="AL4886" s="81"/>
      <c r="AM4886" s="81"/>
    </row>
    <row r="4887" spans="1:39">
      <c r="A4887" s="76"/>
      <c r="C4887" s="77"/>
      <c r="M4887" s="80"/>
      <c r="T4887" s="4"/>
      <c r="V4887" s="4"/>
      <c r="W4887" s="4"/>
      <c r="X4887" s="4"/>
      <c r="AB4887" s="4"/>
      <c r="AL4887" s="81"/>
      <c r="AM4887" s="81"/>
    </row>
    <row r="4888" spans="1:39">
      <c r="A4888" s="76"/>
      <c r="C4888" s="77"/>
      <c r="M4888" s="80"/>
      <c r="T4888" s="4"/>
      <c r="V4888" s="4"/>
      <c r="W4888" s="4"/>
      <c r="X4888" s="4"/>
      <c r="AB4888" s="4"/>
      <c r="AL4888" s="81"/>
      <c r="AM4888" s="81"/>
    </row>
    <row r="4889" spans="1:39">
      <c r="A4889" s="76"/>
      <c r="C4889" s="77"/>
      <c r="M4889" s="80"/>
      <c r="T4889" s="4"/>
      <c r="V4889" s="4"/>
      <c r="W4889" s="4"/>
      <c r="X4889" s="4"/>
      <c r="AB4889" s="4"/>
      <c r="AL4889" s="81"/>
      <c r="AM4889" s="81"/>
    </row>
    <row r="4890" spans="1:39">
      <c r="A4890" s="76"/>
      <c r="C4890" s="77"/>
      <c r="M4890" s="80"/>
      <c r="T4890" s="4"/>
      <c r="V4890" s="4"/>
      <c r="W4890" s="4"/>
      <c r="X4890" s="4"/>
      <c r="AB4890" s="4"/>
      <c r="AL4890" s="81"/>
      <c r="AM4890" s="81"/>
    </row>
    <row r="4891" spans="1:39">
      <c r="A4891" s="76"/>
      <c r="C4891" s="77"/>
      <c r="M4891" s="80"/>
      <c r="T4891" s="4"/>
      <c r="V4891" s="4"/>
      <c r="W4891" s="4"/>
      <c r="X4891" s="4"/>
      <c r="AB4891" s="4"/>
      <c r="AL4891" s="81"/>
      <c r="AM4891" s="81"/>
    </row>
    <row r="4892" spans="1:39">
      <c r="A4892" s="76"/>
      <c r="C4892" s="77"/>
      <c r="M4892" s="80"/>
      <c r="T4892" s="4"/>
      <c r="V4892" s="4"/>
      <c r="W4892" s="4"/>
      <c r="X4892" s="4"/>
      <c r="AB4892" s="4"/>
      <c r="AL4892" s="81"/>
      <c r="AM4892" s="81"/>
    </row>
    <row r="4893" spans="1:39">
      <c r="A4893" s="76"/>
      <c r="C4893" s="77"/>
      <c r="M4893" s="80"/>
      <c r="T4893" s="4"/>
      <c r="V4893" s="4"/>
      <c r="W4893" s="4"/>
      <c r="X4893" s="4"/>
      <c r="AB4893" s="4"/>
      <c r="AL4893" s="81"/>
      <c r="AM4893" s="81"/>
    </row>
    <row r="4894" spans="1:39">
      <c r="A4894" s="76"/>
      <c r="C4894" s="77"/>
      <c r="M4894" s="80"/>
      <c r="T4894" s="4"/>
      <c r="V4894" s="4"/>
      <c r="W4894" s="4"/>
      <c r="X4894" s="4"/>
      <c r="AB4894" s="4"/>
      <c r="AL4894" s="81"/>
      <c r="AM4894" s="81"/>
    </row>
    <row r="4895" spans="1:39">
      <c r="A4895" s="76"/>
      <c r="C4895" s="77"/>
      <c r="M4895" s="80"/>
      <c r="T4895" s="4"/>
      <c r="V4895" s="4"/>
      <c r="W4895" s="4"/>
      <c r="X4895" s="4"/>
      <c r="AB4895" s="4"/>
      <c r="AL4895" s="81"/>
      <c r="AM4895" s="81"/>
    </row>
    <row r="4896" spans="1:39">
      <c r="A4896" s="76"/>
      <c r="C4896" s="77"/>
      <c r="M4896" s="80"/>
      <c r="T4896" s="4"/>
      <c r="V4896" s="4"/>
      <c r="W4896" s="4"/>
      <c r="X4896" s="4"/>
      <c r="AB4896" s="4"/>
      <c r="AL4896" s="81"/>
      <c r="AM4896" s="81"/>
    </row>
    <row r="4897" spans="1:39">
      <c r="A4897" s="76"/>
      <c r="C4897" s="77"/>
      <c r="M4897" s="80"/>
      <c r="T4897" s="4"/>
      <c r="V4897" s="4"/>
      <c r="W4897" s="4"/>
      <c r="X4897" s="4"/>
      <c r="AB4897" s="4"/>
      <c r="AL4897" s="81"/>
      <c r="AM4897" s="81"/>
    </row>
    <row r="4898" spans="1:39">
      <c r="A4898" s="76"/>
      <c r="C4898" s="77"/>
      <c r="M4898" s="80"/>
      <c r="T4898" s="4"/>
      <c r="V4898" s="4"/>
      <c r="W4898" s="4"/>
      <c r="X4898" s="4"/>
      <c r="AB4898" s="4"/>
      <c r="AL4898" s="81"/>
      <c r="AM4898" s="81"/>
    </row>
    <row r="4899" spans="1:39">
      <c r="A4899" s="76"/>
      <c r="C4899" s="77"/>
      <c r="M4899" s="80"/>
      <c r="T4899" s="4"/>
      <c r="V4899" s="4"/>
      <c r="W4899" s="4"/>
      <c r="X4899" s="4"/>
      <c r="AB4899" s="4"/>
      <c r="AL4899" s="81"/>
      <c r="AM4899" s="81"/>
    </row>
    <row r="4900" spans="1:39">
      <c r="A4900" s="76"/>
      <c r="C4900" s="77"/>
      <c r="M4900" s="80"/>
      <c r="T4900" s="4"/>
      <c r="V4900" s="4"/>
      <c r="W4900" s="4"/>
      <c r="X4900" s="4"/>
      <c r="AB4900" s="4"/>
      <c r="AL4900" s="81"/>
      <c r="AM4900" s="81"/>
    </row>
    <row r="4901" spans="1:39">
      <c r="A4901" s="76"/>
      <c r="C4901" s="77"/>
      <c r="M4901" s="80"/>
      <c r="T4901" s="4"/>
      <c r="V4901" s="4"/>
      <c r="W4901" s="4"/>
      <c r="X4901" s="4"/>
      <c r="AB4901" s="4"/>
      <c r="AL4901" s="81"/>
      <c r="AM4901" s="81"/>
    </row>
    <row r="4902" spans="1:39">
      <c r="A4902" s="76"/>
      <c r="C4902" s="77"/>
      <c r="M4902" s="80"/>
      <c r="T4902" s="4"/>
      <c r="V4902" s="4"/>
      <c r="W4902" s="4"/>
      <c r="X4902" s="4"/>
      <c r="AB4902" s="4"/>
      <c r="AL4902" s="81"/>
      <c r="AM4902" s="81"/>
    </row>
    <row r="4903" spans="1:39">
      <c r="A4903" s="76"/>
      <c r="C4903" s="77"/>
      <c r="M4903" s="80"/>
      <c r="T4903" s="4"/>
      <c r="V4903" s="4"/>
      <c r="W4903" s="4"/>
      <c r="X4903" s="4"/>
      <c r="AB4903" s="4"/>
      <c r="AL4903" s="81"/>
      <c r="AM4903" s="81"/>
    </row>
    <row r="4904" spans="1:39">
      <c r="A4904" s="76"/>
      <c r="C4904" s="77"/>
      <c r="M4904" s="80"/>
      <c r="T4904" s="4"/>
      <c r="V4904" s="4"/>
      <c r="W4904" s="4"/>
      <c r="X4904" s="4"/>
      <c r="AB4904" s="4"/>
      <c r="AL4904" s="81"/>
      <c r="AM4904" s="81"/>
    </row>
    <row r="4905" spans="1:39">
      <c r="A4905" s="76"/>
      <c r="C4905" s="77"/>
      <c r="M4905" s="80"/>
      <c r="T4905" s="4"/>
      <c r="V4905" s="4"/>
      <c r="W4905" s="4"/>
      <c r="X4905" s="4"/>
      <c r="AB4905" s="4"/>
      <c r="AL4905" s="81"/>
      <c r="AM4905" s="81"/>
    </row>
    <row r="4906" spans="1:39">
      <c r="A4906" s="76"/>
      <c r="C4906" s="77"/>
      <c r="M4906" s="80"/>
      <c r="T4906" s="4"/>
      <c r="V4906" s="4"/>
      <c r="W4906" s="4"/>
      <c r="X4906" s="4"/>
      <c r="AB4906" s="4"/>
      <c r="AL4906" s="81"/>
      <c r="AM4906" s="81"/>
    </row>
    <row r="4907" spans="1:39">
      <c r="A4907" s="76"/>
      <c r="C4907" s="77"/>
      <c r="M4907" s="80"/>
      <c r="T4907" s="4"/>
      <c r="V4907" s="4"/>
      <c r="W4907" s="4"/>
      <c r="X4907" s="4"/>
      <c r="AB4907" s="4"/>
      <c r="AL4907" s="81"/>
      <c r="AM4907" s="81"/>
    </row>
    <row r="4908" spans="1:39">
      <c r="A4908" s="76"/>
      <c r="C4908" s="77"/>
      <c r="M4908" s="80"/>
      <c r="T4908" s="4"/>
      <c r="V4908" s="4"/>
      <c r="W4908" s="4"/>
      <c r="X4908" s="4"/>
      <c r="AB4908" s="4"/>
      <c r="AL4908" s="81"/>
      <c r="AM4908" s="81"/>
    </row>
    <row r="4909" spans="1:39">
      <c r="A4909" s="76"/>
      <c r="C4909" s="77"/>
      <c r="M4909" s="80"/>
      <c r="T4909" s="4"/>
      <c r="V4909" s="4"/>
      <c r="W4909" s="4"/>
      <c r="X4909" s="4"/>
      <c r="AB4909" s="4"/>
      <c r="AL4909" s="81"/>
      <c r="AM4909" s="81"/>
    </row>
    <row r="4910" spans="1:39">
      <c r="A4910" s="76"/>
      <c r="C4910" s="77"/>
      <c r="M4910" s="80"/>
      <c r="T4910" s="4"/>
      <c r="V4910" s="4"/>
      <c r="W4910" s="4"/>
      <c r="X4910" s="4"/>
      <c r="AB4910" s="4"/>
      <c r="AL4910" s="81"/>
      <c r="AM4910" s="81"/>
    </row>
    <row r="4911" spans="1:39">
      <c r="A4911" s="76"/>
      <c r="C4911" s="77"/>
      <c r="M4911" s="80"/>
      <c r="T4911" s="4"/>
      <c r="V4911" s="4"/>
      <c r="W4911" s="4"/>
      <c r="X4911" s="4"/>
      <c r="AB4911" s="4"/>
      <c r="AL4911" s="81"/>
      <c r="AM4911" s="81"/>
    </row>
    <row r="4912" spans="1:39">
      <c r="A4912" s="76"/>
      <c r="C4912" s="77"/>
      <c r="M4912" s="80"/>
      <c r="T4912" s="4"/>
      <c r="V4912" s="4"/>
      <c r="W4912" s="4"/>
      <c r="X4912" s="4"/>
      <c r="AB4912" s="4"/>
      <c r="AL4912" s="81"/>
      <c r="AM4912" s="81"/>
    </row>
    <row r="4913" spans="1:39">
      <c r="A4913" s="76"/>
      <c r="C4913" s="77"/>
      <c r="M4913" s="80"/>
      <c r="T4913" s="4"/>
      <c r="V4913" s="4"/>
      <c r="W4913" s="4"/>
      <c r="X4913" s="4"/>
      <c r="AB4913" s="4"/>
      <c r="AL4913" s="81"/>
      <c r="AM4913" s="81"/>
    </row>
    <row r="4914" spans="1:39">
      <c r="A4914" s="76"/>
      <c r="C4914" s="77"/>
      <c r="M4914" s="80"/>
      <c r="T4914" s="4"/>
      <c r="V4914" s="4"/>
      <c r="W4914" s="4"/>
      <c r="X4914" s="4"/>
      <c r="AB4914" s="4"/>
      <c r="AL4914" s="81"/>
      <c r="AM4914" s="81"/>
    </row>
    <row r="4915" spans="1:39">
      <c r="A4915" s="76"/>
      <c r="C4915" s="77"/>
      <c r="M4915" s="80"/>
      <c r="T4915" s="4"/>
      <c r="V4915" s="4"/>
      <c r="W4915" s="4"/>
      <c r="X4915" s="4"/>
      <c r="AB4915" s="4"/>
      <c r="AL4915" s="81"/>
      <c r="AM4915" s="81"/>
    </row>
    <row r="4916" spans="1:39">
      <c r="A4916" s="76"/>
      <c r="C4916" s="77"/>
      <c r="M4916" s="80"/>
      <c r="T4916" s="4"/>
      <c r="V4916" s="4"/>
      <c r="W4916" s="4"/>
      <c r="X4916" s="4"/>
      <c r="AB4916" s="4"/>
      <c r="AL4916" s="81"/>
      <c r="AM4916" s="81"/>
    </row>
    <row r="4917" spans="1:39">
      <c r="A4917" s="76"/>
      <c r="C4917" s="77"/>
      <c r="M4917" s="80"/>
      <c r="T4917" s="4"/>
      <c r="V4917" s="4"/>
      <c r="W4917" s="4"/>
      <c r="X4917" s="4"/>
      <c r="AB4917" s="4"/>
      <c r="AL4917" s="81"/>
      <c r="AM4917" s="81"/>
    </row>
    <row r="4918" spans="1:39">
      <c r="A4918" s="76"/>
      <c r="C4918" s="77"/>
      <c r="M4918" s="80"/>
      <c r="T4918" s="4"/>
      <c r="V4918" s="4"/>
      <c r="W4918" s="4"/>
      <c r="X4918" s="4"/>
      <c r="AB4918" s="4"/>
      <c r="AL4918" s="81"/>
      <c r="AM4918" s="81"/>
    </row>
    <row r="4919" spans="1:39">
      <c r="A4919" s="76"/>
      <c r="C4919" s="77"/>
      <c r="M4919" s="80"/>
      <c r="T4919" s="4"/>
      <c r="V4919" s="4"/>
      <c r="W4919" s="4"/>
      <c r="X4919" s="4"/>
      <c r="AB4919" s="4"/>
      <c r="AL4919" s="81"/>
      <c r="AM4919" s="81"/>
    </row>
    <row r="4920" spans="1:39">
      <c r="A4920" s="76"/>
      <c r="C4920" s="77"/>
      <c r="M4920" s="80"/>
      <c r="T4920" s="4"/>
      <c r="V4920" s="4"/>
      <c r="W4920" s="4"/>
      <c r="X4920" s="4"/>
      <c r="AB4920" s="4"/>
      <c r="AL4920" s="81"/>
      <c r="AM4920" s="81"/>
    </row>
    <row r="4921" spans="1:39">
      <c r="A4921" s="76"/>
      <c r="C4921" s="77"/>
      <c r="M4921" s="80"/>
      <c r="T4921" s="4"/>
      <c r="V4921" s="4"/>
      <c r="W4921" s="4"/>
      <c r="X4921" s="4"/>
      <c r="AB4921" s="4"/>
      <c r="AL4921" s="81"/>
      <c r="AM4921" s="81"/>
    </row>
    <row r="4922" spans="1:39">
      <c r="A4922" s="76"/>
      <c r="C4922" s="77"/>
      <c r="M4922" s="80"/>
      <c r="T4922" s="4"/>
      <c r="V4922" s="4"/>
      <c r="W4922" s="4"/>
      <c r="X4922" s="4"/>
      <c r="AB4922" s="4"/>
      <c r="AL4922" s="81"/>
      <c r="AM4922" s="81"/>
    </row>
    <row r="4923" spans="1:39">
      <c r="A4923" s="76"/>
      <c r="C4923" s="77"/>
      <c r="M4923" s="80"/>
      <c r="T4923" s="4"/>
      <c r="V4923" s="4"/>
      <c r="W4923" s="4"/>
      <c r="X4923" s="4"/>
      <c r="AB4923" s="4"/>
      <c r="AL4923" s="81"/>
      <c r="AM4923" s="81"/>
    </row>
    <row r="4924" spans="1:39">
      <c r="A4924" s="76"/>
      <c r="C4924" s="77"/>
      <c r="M4924" s="80"/>
      <c r="T4924" s="4"/>
      <c r="V4924" s="4"/>
      <c r="W4924" s="4"/>
      <c r="X4924" s="4"/>
      <c r="AB4924" s="4"/>
      <c r="AL4924" s="81"/>
      <c r="AM4924" s="81"/>
    </row>
    <row r="4925" spans="1:39">
      <c r="A4925" s="76"/>
      <c r="C4925" s="77"/>
      <c r="M4925" s="80"/>
      <c r="T4925" s="4"/>
      <c r="V4925" s="4"/>
      <c r="W4925" s="4"/>
      <c r="X4925" s="4"/>
      <c r="AB4925" s="4"/>
      <c r="AL4925" s="81"/>
      <c r="AM4925" s="81"/>
    </row>
    <row r="4926" spans="1:39">
      <c r="A4926" s="76"/>
      <c r="C4926" s="77"/>
      <c r="M4926" s="80"/>
      <c r="T4926" s="4"/>
      <c r="V4926" s="4"/>
      <c r="W4926" s="4"/>
      <c r="X4926" s="4"/>
      <c r="AB4926" s="4"/>
      <c r="AL4926" s="81"/>
      <c r="AM4926" s="81"/>
    </row>
    <row r="4927" spans="1:39">
      <c r="A4927" s="76"/>
      <c r="C4927" s="77"/>
      <c r="M4927" s="80"/>
      <c r="T4927" s="4"/>
      <c r="V4927" s="4"/>
      <c r="W4927" s="4"/>
      <c r="X4927" s="4"/>
      <c r="AB4927" s="4"/>
      <c r="AL4927" s="81"/>
      <c r="AM4927" s="81"/>
    </row>
    <row r="4928" spans="1:39">
      <c r="A4928" s="76"/>
      <c r="C4928" s="77"/>
      <c r="M4928" s="80"/>
      <c r="T4928" s="4"/>
      <c r="V4928" s="4"/>
      <c r="W4928" s="4"/>
      <c r="X4928" s="4"/>
      <c r="AB4928" s="4"/>
      <c r="AL4928" s="81"/>
      <c r="AM4928" s="81"/>
    </row>
    <row r="4929" spans="1:39">
      <c r="A4929" s="76"/>
      <c r="C4929" s="77"/>
      <c r="M4929" s="80"/>
      <c r="T4929" s="4"/>
      <c r="V4929" s="4"/>
      <c r="W4929" s="4"/>
      <c r="X4929" s="4"/>
      <c r="AB4929" s="4"/>
      <c r="AL4929" s="81"/>
      <c r="AM4929" s="81"/>
    </row>
    <row r="4930" spans="1:39">
      <c r="A4930" s="76"/>
      <c r="C4930" s="77"/>
      <c r="M4930" s="80"/>
      <c r="T4930" s="4"/>
      <c r="V4930" s="4"/>
      <c r="W4930" s="4"/>
      <c r="X4930" s="4"/>
      <c r="AB4930" s="4"/>
      <c r="AL4930" s="81"/>
      <c r="AM4930" s="81"/>
    </row>
    <row r="4931" spans="1:39">
      <c r="A4931" s="76"/>
      <c r="C4931" s="77"/>
      <c r="M4931" s="80"/>
      <c r="T4931" s="4"/>
      <c r="V4931" s="4"/>
      <c r="W4931" s="4"/>
      <c r="X4931" s="4"/>
      <c r="AB4931" s="4"/>
      <c r="AL4931" s="81"/>
      <c r="AM4931" s="81"/>
    </row>
    <row r="4932" spans="1:39">
      <c r="A4932" s="76"/>
      <c r="C4932" s="77"/>
      <c r="M4932" s="80"/>
      <c r="T4932" s="4"/>
      <c r="V4932" s="4"/>
      <c r="W4932" s="4"/>
      <c r="X4932" s="4"/>
      <c r="AB4932" s="4"/>
      <c r="AL4932" s="81"/>
      <c r="AM4932" s="81"/>
    </row>
    <row r="4933" spans="1:39">
      <c r="A4933" s="76"/>
      <c r="C4933" s="77"/>
      <c r="M4933" s="80"/>
      <c r="T4933" s="4"/>
      <c r="V4933" s="4"/>
      <c r="W4933" s="4"/>
      <c r="X4933" s="4"/>
      <c r="AB4933" s="4"/>
      <c r="AL4933" s="81"/>
      <c r="AM4933" s="81"/>
    </row>
    <row r="4934" spans="1:39">
      <c r="A4934" s="76"/>
      <c r="C4934" s="77"/>
      <c r="M4934" s="80"/>
      <c r="T4934" s="4"/>
      <c r="V4934" s="4"/>
      <c r="W4934" s="4"/>
      <c r="X4934" s="4"/>
      <c r="AB4934" s="4"/>
      <c r="AL4934" s="81"/>
      <c r="AM4934" s="81"/>
    </row>
    <row r="4935" spans="1:39">
      <c r="A4935" s="76"/>
      <c r="C4935" s="77"/>
      <c r="M4935" s="80"/>
      <c r="T4935" s="4"/>
      <c r="V4935" s="4"/>
      <c r="W4935" s="4"/>
      <c r="X4935" s="4"/>
      <c r="AB4935" s="4"/>
      <c r="AL4935" s="81"/>
      <c r="AM4935" s="81"/>
    </row>
    <row r="4936" spans="1:39">
      <c r="A4936" s="76"/>
      <c r="C4936" s="77"/>
      <c r="M4936" s="80"/>
      <c r="T4936" s="4"/>
      <c r="V4936" s="4"/>
      <c r="W4936" s="4"/>
      <c r="X4936" s="4"/>
      <c r="AB4936" s="4"/>
      <c r="AL4936" s="81"/>
      <c r="AM4936" s="81"/>
    </row>
    <row r="4937" spans="1:39">
      <c r="A4937" s="76"/>
      <c r="C4937" s="77"/>
      <c r="M4937" s="80"/>
      <c r="T4937" s="4"/>
      <c r="V4937" s="4"/>
      <c r="W4937" s="4"/>
      <c r="X4937" s="4"/>
      <c r="AB4937" s="4"/>
      <c r="AL4937" s="81"/>
      <c r="AM4937" s="81"/>
    </row>
    <row r="4938" spans="1:39">
      <c r="A4938" s="76"/>
      <c r="C4938" s="77"/>
      <c r="M4938" s="80"/>
      <c r="T4938" s="4"/>
      <c r="V4938" s="4"/>
      <c r="W4938" s="4"/>
      <c r="X4938" s="4"/>
      <c r="AB4938" s="4"/>
      <c r="AL4938" s="81"/>
      <c r="AM4938" s="81"/>
    </row>
    <row r="4939" spans="1:39">
      <c r="A4939" s="76"/>
      <c r="C4939" s="77"/>
      <c r="M4939" s="80"/>
      <c r="T4939" s="4"/>
      <c r="V4939" s="4"/>
      <c r="W4939" s="4"/>
      <c r="X4939" s="4"/>
      <c r="AB4939" s="4"/>
      <c r="AL4939" s="81"/>
      <c r="AM4939" s="81"/>
    </row>
    <row r="4940" spans="1:39">
      <c r="A4940" s="76"/>
      <c r="C4940" s="77"/>
      <c r="M4940" s="80"/>
      <c r="T4940" s="4"/>
      <c r="V4940" s="4"/>
      <c r="W4940" s="4"/>
      <c r="X4940" s="4"/>
      <c r="AB4940" s="4"/>
      <c r="AL4940" s="81"/>
      <c r="AM4940" s="81"/>
    </row>
    <row r="4941" spans="1:39">
      <c r="A4941" s="76"/>
      <c r="C4941" s="77"/>
      <c r="M4941" s="80"/>
      <c r="T4941" s="4"/>
      <c r="V4941" s="4"/>
      <c r="W4941" s="4"/>
      <c r="X4941" s="4"/>
      <c r="AB4941" s="4"/>
      <c r="AL4941" s="81"/>
      <c r="AM4941" s="81"/>
    </row>
    <row r="4942" spans="1:39">
      <c r="A4942" s="76"/>
      <c r="C4942" s="77"/>
      <c r="M4942" s="80"/>
      <c r="T4942" s="4"/>
      <c r="V4942" s="4"/>
      <c r="W4942" s="4"/>
      <c r="X4942" s="4"/>
      <c r="AB4942" s="4"/>
      <c r="AL4942" s="81"/>
      <c r="AM4942" s="81"/>
    </row>
    <row r="4943" spans="1:39">
      <c r="A4943" s="76"/>
      <c r="C4943" s="77"/>
      <c r="M4943" s="80"/>
      <c r="T4943" s="4"/>
      <c r="V4943" s="4"/>
      <c r="W4943" s="4"/>
      <c r="X4943" s="4"/>
      <c r="AB4943" s="4"/>
      <c r="AL4943" s="81"/>
      <c r="AM4943" s="81"/>
    </row>
    <row r="4944" spans="1:39">
      <c r="A4944" s="76"/>
      <c r="C4944" s="77"/>
      <c r="M4944" s="80"/>
      <c r="T4944" s="4"/>
      <c r="V4944" s="4"/>
      <c r="W4944" s="4"/>
      <c r="X4944" s="4"/>
      <c r="AB4944" s="4"/>
      <c r="AL4944" s="81"/>
      <c r="AM4944" s="81"/>
    </row>
    <row r="4945" spans="1:39">
      <c r="A4945" s="76"/>
      <c r="C4945" s="77"/>
      <c r="M4945" s="80"/>
      <c r="T4945" s="4"/>
      <c r="V4945" s="4"/>
      <c r="W4945" s="4"/>
      <c r="X4945" s="4"/>
      <c r="AB4945" s="4"/>
      <c r="AL4945" s="81"/>
      <c r="AM4945" s="81"/>
    </row>
    <row r="4946" spans="1:39">
      <c r="A4946" s="76"/>
      <c r="C4946" s="77"/>
      <c r="M4946" s="80"/>
      <c r="T4946" s="4"/>
      <c r="V4946" s="4"/>
      <c r="W4946" s="4"/>
      <c r="X4946" s="4"/>
      <c r="AB4946" s="4"/>
      <c r="AL4946" s="81"/>
      <c r="AM4946" s="81"/>
    </row>
    <row r="4947" spans="1:39">
      <c r="A4947" s="76"/>
      <c r="C4947" s="77"/>
      <c r="M4947" s="80"/>
      <c r="T4947" s="4"/>
      <c r="V4947" s="4"/>
      <c r="W4947" s="4"/>
      <c r="X4947" s="4"/>
      <c r="AB4947" s="4"/>
      <c r="AL4947" s="81"/>
      <c r="AM4947" s="81"/>
    </row>
    <row r="4948" spans="1:39">
      <c r="A4948" s="76"/>
      <c r="C4948" s="77"/>
      <c r="M4948" s="80"/>
      <c r="T4948" s="4"/>
      <c r="V4948" s="4"/>
      <c r="W4948" s="4"/>
      <c r="X4948" s="4"/>
      <c r="AB4948" s="4"/>
      <c r="AL4948" s="81"/>
      <c r="AM4948" s="81"/>
    </row>
    <row r="4949" spans="1:39">
      <c r="A4949" s="76"/>
      <c r="C4949" s="77"/>
      <c r="M4949" s="80"/>
      <c r="T4949" s="4"/>
      <c r="V4949" s="4"/>
      <c r="W4949" s="4"/>
      <c r="X4949" s="4"/>
      <c r="AB4949" s="4"/>
      <c r="AL4949" s="81"/>
      <c r="AM4949" s="81"/>
    </row>
    <row r="4950" spans="1:39">
      <c r="A4950" s="76"/>
      <c r="C4950" s="77"/>
      <c r="M4950" s="80"/>
      <c r="T4950" s="4"/>
      <c r="V4950" s="4"/>
      <c r="W4950" s="4"/>
      <c r="X4950" s="4"/>
      <c r="AB4950" s="4"/>
      <c r="AL4950" s="81"/>
      <c r="AM4950" s="81"/>
    </row>
    <row r="4951" spans="1:39">
      <c r="A4951" s="76"/>
      <c r="C4951" s="77"/>
      <c r="M4951" s="80"/>
      <c r="T4951" s="4"/>
      <c r="V4951" s="4"/>
      <c r="W4951" s="4"/>
      <c r="X4951" s="4"/>
      <c r="AB4951" s="4"/>
      <c r="AL4951" s="81"/>
      <c r="AM4951" s="81"/>
    </row>
    <row r="4952" spans="1:39">
      <c r="A4952" s="76"/>
      <c r="C4952" s="77"/>
      <c r="M4952" s="80"/>
      <c r="T4952" s="4"/>
      <c r="V4952" s="4"/>
      <c r="W4952" s="4"/>
      <c r="X4952" s="4"/>
      <c r="AB4952" s="4"/>
      <c r="AL4952" s="81"/>
      <c r="AM4952" s="81"/>
    </row>
    <row r="4953" spans="1:39">
      <c r="A4953" s="76"/>
      <c r="C4953" s="77"/>
      <c r="M4953" s="80"/>
      <c r="T4953" s="4"/>
      <c r="V4953" s="4"/>
      <c r="W4953" s="4"/>
      <c r="X4953" s="4"/>
      <c r="AB4953" s="4"/>
      <c r="AL4953" s="81"/>
      <c r="AM4953" s="81"/>
    </row>
    <row r="4954" spans="1:39">
      <c r="A4954" s="76"/>
      <c r="C4954" s="77"/>
      <c r="M4954" s="80"/>
      <c r="T4954" s="4"/>
      <c r="V4954" s="4"/>
      <c r="W4954" s="4"/>
      <c r="X4954" s="4"/>
      <c r="AB4954" s="4"/>
      <c r="AL4954" s="81"/>
      <c r="AM4954" s="81"/>
    </row>
    <row r="4955" spans="1:39">
      <c r="A4955" s="76"/>
      <c r="C4955" s="77"/>
      <c r="M4955" s="80"/>
      <c r="T4955" s="4"/>
      <c r="V4955" s="4"/>
      <c r="W4955" s="4"/>
      <c r="X4955" s="4"/>
      <c r="AB4955" s="4"/>
      <c r="AL4955" s="81"/>
      <c r="AM4955" s="81"/>
    </row>
    <row r="4956" spans="1:39">
      <c r="A4956" s="76"/>
      <c r="C4956" s="77"/>
      <c r="M4956" s="80"/>
      <c r="T4956" s="4"/>
      <c r="V4956" s="4"/>
      <c r="W4956" s="4"/>
      <c r="X4956" s="4"/>
      <c r="AB4956" s="4"/>
      <c r="AL4956" s="81"/>
      <c r="AM4956" s="81"/>
    </row>
    <row r="4957" spans="1:39">
      <c r="A4957" s="76"/>
      <c r="C4957" s="77"/>
      <c r="M4957" s="80"/>
      <c r="T4957" s="4"/>
      <c r="V4957" s="4"/>
      <c r="W4957" s="4"/>
      <c r="X4957" s="4"/>
      <c r="AB4957" s="4"/>
      <c r="AL4957" s="81"/>
      <c r="AM4957" s="81"/>
    </row>
    <row r="4958" spans="1:39">
      <c r="A4958" s="76"/>
      <c r="C4958" s="77"/>
      <c r="M4958" s="80"/>
      <c r="T4958" s="4"/>
      <c r="V4958" s="4"/>
      <c r="W4958" s="4"/>
      <c r="X4958" s="4"/>
      <c r="AB4958" s="4"/>
      <c r="AL4958" s="81"/>
      <c r="AM4958" s="81"/>
    </row>
    <row r="4959" spans="1:39">
      <c r="A4959" s="76"/>
      <c r="C4959" s="77"/>
      <c r="M4959" s="80"/>
      <c r="T4959" s="4"/>
      <c r="V4959" s="4"/>
      <c r="W4959" s="4"/>
      <c r="X4959" s="4"/>
      <c r="AB4959" s="4"/>
      <c r="AL4959" s="81"/>
      <c r="AM4959" s="81"/>
    </row>
    <row r="4960" spans="1:39">
      <c r="A4960" s="76"/>
      <c r="C4960" s="77"/>
      <c r="M4960" s="80"/>
      <c r="T4960" s="4"/>
      <c r="V4960" s="4"/>
      <c r="W4960" s="4"/>
      <c r="X4960" s="4"/>
      <c r="AB4960" s="4"/>
      <c r="AL4960" s="81"/>
      <c r="AM4960" s="81"/>
    </row>
    <row r="4961" spans="1:39">
      <c r="A4961" s="76"/>
      <c r="C4961" s="77"/>
      <c r="M4961" s="80"/>
      <c r="T4961" s="4"/>
      <c r="V4961" s="4"/>
      <c r="W4961" s="4"/>
      <c r="X4961" s="4"/>
      <c r="AB4961" s="4"/>
      <c r="AL4961" s="81"/>
      <c r="AM4961" s="81"/>
    </row>
    <row r="4962" spans="1:39">
      <c r="A4962" s="76"/>
      <c r="C4962" s="77"/>
      <c r="M4962" s="80"/>
      <c r="T4962" s="4"/>
      <c r="V4962" s="4"/>
      <c r="W4962" s="4"/>
      <c r="X4962" s="4"/>
      <c r="AB4962" s="4"/>
      <c r="AL4962" s="81"/>
      <c r="AM4962" s="81"/>
    </row>
    <row r="4963" spans="1:39">
      <c r="A4963" s="76"/>
      <c r="C4963" s="77"/>
      <c r="M4963" s="80"/>
      <c r="T4963" s="4"/>
      <c r="V4963" s="4"/>
      <c r="W4963" s="4"/>
      <c r="X4963" s="4"/>
      <c r="AB4963" s="4"/>
      <c r="AL4963" s="81"/>
      <c r="AM4963" s="81"/>
    </row>
    <row r="4964" spans="1:39">
      <c r="A4964" s="76"/>
      <c r="C4964" s="77"/>
      <c r="M4964" s="80"/>
      <c r="T4964" s="4"/>
      <c r="V4964" s="4"/>
      <c r="W4964" s="4"/>
      <c r="X4964" s="4"/>
      <c r="AB4964" s="4"/>
      <c r="AL4964" s="81"/>
      <c r="AM4964" s="81"/>
    </row>
    <row r="4965" spans="1:39">
      <c r="A4965" s="76"/>
      <c r="C4965" s="77"/>
      <c r="M4965" s="80"/>
      <c r="T4965" s="4"/>
      <c r="V4965" s="4"/>
      <c r="W4965" s="4"/>
      <c r="X4965" s="4"/>
      <c r="AB4965" s="4"/>
      <c r="AL4965" s="81"/>
      <c r="AM4965" s="81"/>
    </row>
    <row r="4966" spans="1:39">
      <c r="A4966" s="76"/>
      <c r="C4966" s="77"/>
      <c r="M4966" s="80"/>
      <c r="T4966" s="4"/>
      <c r="V4966" s="4"/>
      <c r="W4966" s="4"/>
      <c r="X4966" s="4"/>
      <c r="AB4966" s="4"/>
      <c r="AL4966" s="81"/>
      <c r="AM4966" s="81"/>
    </row>
    <row r="4967" spans="1:39">
      <c r="A4967" s="76"/>
      <c r="C4967" s="77"/>
      <c r="M4967" s="80"/>
      <c r="T4967" s="4"/>
      <c r="V4967" s="4"/>
      <c r="W4967" s="4"/>
      <c r="X4967" s="4"/>
      <c r="AB4967" s="4"/>
      <c r="AL4967" s="81"/>
      <c r="AM4967" s="81"/>
    </row>
    <row r="4968" spans="1:39">
      <c r="A4968" s="76"/>
      <c r="C4968" s="77"/>
      <c r="M4968" s="80"/>
      <c r="T4968" s="4"/>
      <c r="V4968" s="4"/>
      <c r="W4968" s="4"/>
      <c r="X4968" s="4"/>
      <c r="AB4968" s="4"/>
      <c r="AL4968" s="81"/>
      <c r="AM4968" s="81"/>
    </row>
    <row r="4969" spans="1:39">
      <c r="A4969" s="76"/>
      <c r="C4969" s="77"/>
      <c r="M4969" s="80"/>
      <c r="T4969" s="4"/>
      <c r="V4969" s="4"/>
      <c r="W4969" s="4"/>
      <c r="X4969" s="4"/>
      <c r="AB4969" s="4"/>
      <c r="AL4969" s="81"/>
      <c r="AM4969" s="81"/>
    </row>
    <row r="4970" spans="1:39">
      <c r="A4970" s="76"/>
      <c r="C4970" s="77"/>
      <c r="M4970" s="80"/>
      <c r="T4970" s="4"/>
      <c r="V4970" s="4"/>
      <c r="W4970" s="4"/>
      <c r="X4970" s="4"/>
      <c r="AB4970" s="4"/>
      <c r="AL4970" s="81"/>
      <c r="AM4970" s="81"/>
    </row>
    <row r="4971" spans="1:39">
      <c r="A4971" s="76"/>
      <c r="C4971" s="77"/>
      <c r="M4971" s="80"/>
      <c r="T4971" s="4"/>
      <c r="V4971" s="4"/>
      <c r="W4971" s="4"/>
      <c r="X4971" s="4"/>
      <c r="AB4971" s="4"/>
      <c r="AL4971" s="81"/>
      <c r="AM4971" s="81"/>
    </row>
    <row r="4972" spans="1:39">
      <c r="A4972" s="76"/>
      <c r="C4972" s="77"/>
      <c r="M4972" s="80"/>
      <c r="T4972" s="4"/>
      <c r="V4972" s="4"/>
      <c r="W4972" s="4"/>
      <c r="X4972" s="4"/>
      <c r="AB4972" s="4"/>
      <c r="AL4972" s="81"/>
      <c r="AM4972" s="81"/>
    </row>
    <row r="4973" spans="1:39">
      <c r="A4973" s="76"/>
      <c r="C4973" s="77"/>
      <c r="M4973" s="80"/>
      <c r="T4973" s="4"/>
      <c r="V4973" s="4"/>
      <c r="W4973" s="4"/>
      <c r="X4973" s="4"/>
      <c r="AB4973" s="4"/>
      <c r="AL4973" s="81"/>
      <c r="AM4973" s="81"/>
    </row>
    <row r="4974" spans="1:39">
      <c r="A4974" s="76"/>
      <c r="C4974" s="77"/>
      <c r="M4974" s="80"/>
      <c r="T4974" s="4"/>
      <c r="V4974" s="4"/>
      <c r="W4974" s="4"/>
      <c r="X4974" s="4"/>
      <c r="AB4974" s="4"/>
      <c r="AL4974" s="81"/>
      <c r="AM4974" s="81"/>
    </row>
    <row r="4975" spans="1:39">
      <c r="A4975" s="76"/>
      <c r="C4975" s="77"/>
      <c r="M4975" s="80"/>
      <c r="T4975" s="4"/>
      <c r="V4975" s="4"/>
      <c r="W4975" s="4"/>
      <c r="X4975" s="4"/>
      <c r="AB4975" s="4"/>
      <c r="AL4975" s="81"/>
      <c r="AM4975" s="81"/>
    </row>
    <row r="4976" spans="1:39">
      <c r="A4976" s="76"/>
      <c r="C4976" s="77"/>
      <c r="M4976" s="80"/>
      <c r="T4976" s="4"/>
      <c r="V4976" s="4"/>
      <c r="W4976" s="4"/>
      <c r="X4976" s="4"/>
      <c r="AB4976" s="4"/>
      <c r="AL4976" s="81"/>
      <c r="AM4976" s="81"/>
    </row>
    <row r="4977" spans="1:39">
      <c r="A4977" s="76"/>
      <c r="C4977" s="77"/>
      <c r="M4977" s="80"/>
      <c r="T4977" s="4"/>
      <c r="V4977" s="4"/>
      <c r="W4977" s="4"/>
      <c r="X4977" s="4"/>
      <c r="AB4977" s="4"/>
      <c r="AL4977" s="81"/>
      <c r="AM4977" s="81"/>
    </row>
    <row r="4978" spans="1:39">
      <c r="A4978" s="76"/>
      <c r="C4978" s="77"/>
      <c r="M4978" s="80"/>
      <c r="T4978" s="4"/>
      <c r="V4978" s="4"/>
      <c r="W4978" s="4"/>
      <c r="X4978" s="4"/>
      <c r="AB4978" s="4"/>
      <c r="AL4978" s="81"/>
      <c r="AM4978" s="81"/>
    </row>
    <row r="4979" spans="1:39">
      <c r="A4979" s="76"/>
      <c r="C4979" s="77"/>
      <c r="M4979" s="80"/>
      <c r="T4979" s="4"/>
      <c r="V4979" s="4"/>
      <c r="W4979" s="4"/>
      <c r="X4979" s="4"/>
      <c r="AB4979" s="4"/>
      <c r="AL4979" s="81"/>
      <c r="AM4979" s="81"/>
    </row>
    <row r="4980" spans="1:39">
      <c r="A4980" s="76"/>
      <c r="C4980" s="77"/>
      <c r="M4980" s="80"/>
      <c r="T4980" s="4"/>
      <c r="V4980" s="4"/>
      <c r="W4980" s="4"/>
      <c r="X4980" s="4"/>
      <c r="AB4980" s="4"/>
      <c r="AL4980" s="81"/>
      <c r="AM4980" s="81"/>
    </row>
    <row r="4981" spans="1:39">
      <c r="A4981" s="76"/>
      <c r="C4981" s="77"/>
      <c r="M4981" s="80"/>
      <c r="T4981" s="4"/>
      <c r="V4981" s="4"/>
      <c r="W4981" s="4"/>
      <c r="X4981" s="4"/>
      <c r="AB4981" s="4"/>
      <c r="AL4981" s="81"/>
      <c r="AM4981" s="81"/>
    </row>
    <row r="4982" spans="1:39">
      <c r="A4982" s="76"/>
      <c r="C4982" s="77"/>
      <c r="M4982" s="80"/>
      <c r="T4982" s="4"/>
      <c r="V4982" s="4"/>
      <c r="W4982" s="4"/>
      <c r="X4982" s="4"/>
      <c r="AB4982" s="4"/>
      <c r="AL4982" s="81"/>
      <c r="AM4982" s="81"/>
    </row>
    <row r="4983" spans="1:39">
      <c r="A4983" s="76"/>
      <c r="C4983" s="77"/>
      <c r="M4983" s="80"/>
      <c r="T4983" s="4"/>
      <c r="V4983" s="4"/>
      <c r="W4983" s="4"/>
      <c r="X4983" s="4"/>
      <c r="AB4983" s="4"/>
      <c r="AL4983" s="81"/>
      <c r="AM4983" s="81"/>
    </row>
    <row r="4984" spans="1:39">
      <c r="A4984" s="76"/>
      <c r="C4984" s="77"/>
      <c r="M4984" s="80"/>
      <c r="T4984" s="4"/>
      <c r="V4984" s="4"/>
      <c r="W4984" s="4"/>
      <c r="X4984" s="4"/>
      <c r="AB4984" s="4"/>
      <c r="AL4984" s="81"/>
      <c r="AM4984" s="81"/>
    </row>
    <row r="4985" spans="1:39">
      <c r="A4985" s="76"/>
      <c r="C4985" s="77"/>
      <c r="M4985" s="80"/>
      <c r="T4985" s="4"/>
      <c r="V4985" s="4"/>
      <c r="W4985" s="4"/>
      <c r="X4985" s="4"/>
      <c r="AB4985" s="4"/>
      <c r="AL4985" s="81"/>
      <c r="AM4985" s="81"/>
    </row>
    <row r="4986" spans="1:39">
      <c r="A4986" s="76"/>
      <c r="C4986" s="77"/>
      <c r="M4986" s="80"/>
      <c r="T4986" s="4"/>
      <c r="V4986" s="4"/>
      <c r="W4986" s="4"/>
      <c r="X4986" s="4"/>
      <c r="AB4986" s="4"/>
      <c r="AL4986" s="81"/>
      <c r="AM4986" s="81"/>
    </row>
    <row r="4987" spans="1:39">
      <c r="A4987" s="76"/>
      <c r="C4987" s="77"/>
      <c r="M4987" s="80"/>
      <c r="T4987" s="4"/>
      <c r="V4987" s="4"/>
      <c r="W4987" s="4"/>
      <c r="X4987" s="4"/>
      <c r="AB4987" s="4"/>
      <c r="AL4987" s="81"/>
      <c r="AM4987" s="81"/>
    </row>
    <row r="4988" spans="1:39">
      <c r="A4988" s="76"/>
      <c r="C4988" s="77"/>
      <c r="M4988" s="80"/>
      <c r="T4988" s="4"/>
      <c r="V4988" s="4"/>
      <c r="W4988" s="4"/>
      <c r="X4988" s="4"/>
      <c r="AB4988" s="4"/>
      <c r="AL4988" s="81"/>
      <c r="AM4988" s="81"/>
    </row>
    <row r="4989" spans="1:39">
      <c r="A4989" s="76"/>
      <c r="C4989" s="77"/>
      <c r="M4989" s="80"/>
      <c r="T4989" s="4"/>
      <c r="V4989" s="4"/>
      <c r="W4989" s="4"/>
      <c r="X4989" s="4"/>
      <c r="AB4989" s="4"/>
      <c r="AL4989" s="81"/>
      <c r="AM4989" s="81"/>
    </row>
    <row r="4990" spans="1:39">
      <c r="A4990" s="76"/>
      <c r="C4990" s="77"/>
      <c r="M4990" s="80"/>
      <c r="T4990" s="4"/>
      <c r="V4990" s="4"/>
      <c r="W4990" s="4"/>
      <c r="X4990" s="4"/>
      <c r="AB4990" s="4"/>
      <c r="AL4990" s="81"/>
      <c r="AM4990" s="81"/>
    </row>
    <row r="4991" spans="1:39">
      <c r="A4991" s="76"/>
      <c r="C4991" s="77"/>
      <c r="M4991" s="80"/>
      <c r="T4991" s="4"/>
      <c r="V4991" s="4"/>
      <c r="W4991" s="4"/>
      <c r="X4991" s="4"/>
      <c r="AB4991" s="4"/>
      <c r="AL4991" s="81"/>
      <c r="AM4991" s="81"/>
    </row>
    <row r="4992" spans="1:39">
      <c r="A4992" s="76"/>
      <c r="C4992" s="77"/>
      <c r="M4992" s="80"/>
      <c r="T4992" s="4"/>
      <c r="V4992" s="4"/>
      <c r="W4992" s="4"/>
      <c r="X4992" s="4"/>
      <c r="AB4992" s="4"/>
      <c r="AL4992" s="81"/>
      <c r="AM4992" s="81"/>
    </row>
    <row r="4993" spans="1:39">
      <c r="A4993" s="76"/>
      <c r="C4993" s="77"/>
      <c r="M4993" s="80"/>
      <c r="T4993" s="4"/>
      <c r="V4993" s="4"/>
      <c r="W4993" s="4"/>
      <c r="X4993" s="4"/>
      <c r="AB4993" s="4"/>
      <c r="AL4993" s="81"/>
      <c r="AM4993" s="81"/>
    </row>
    <row r="4994" spans="1:39">
      <c r="A4994" s="76"/>
      <c r="C4994" s="77"/>
      <c r="M4994" s="80"/>
      <c r="T4994" s="4"/>
      <c r="V4994" s="4"/>
      <c r="W4994" s="4"/>
      <c r="X4994" s="4"/>
      <c r="AB4994" s="4"/>
      <c r="AL4994" s="81"/>
      <c r="AM4994" s="81"/>
    </row>
    <row r="4995" spans="1:39">
      <c r="A4995" s="76"/>
      <c r="C4995" s="77"/>
      <c r="M4995" s="80"/>
      <c r="T4995" s="4"/>
      <c r="V4995" s="4"/>
      <c r="W4995" s="4"/>
      <c r="X4995" s="4"/>
      <c r="AB4995" s="4"/>
      <c r="AL4995" s="81"/>
      <c r="AM4995" s="81"/>
    </row>
    <row r="4996" spans="1:39">
      <c r="A4996" s="76"/>
      <c r="C4996" s="77"/>
      <c r="M4996" s="80"/>
      <c r="T4996" s="4"/>
      <c r="V4996" s="4"/>
      <c r="W4996" s="4"/>
      <c r="X4996" s="4"/>
      <c r="AB4996" s="4"/>
      <c r="AL4996" s="81"/>
      <c r="AM4996" s="81"/>
    </row>
    <row r="4997" spans="1:39">
      <c r="A4997" s="76"/>
      <c r="C4997" s="77"/>
      <c r="M4997" s="80"/>
      <c r="T4997" s="4"/>
      <c r="V4997" s="4"/>
      <c r="W4997" s="4"/>
      <c r="X4997" s="4"/>
      <c r="AB4997" s="4"/>
      <c r="AL4997" s="81"/>
      <c r="AM4997" s="81"/>
    </row>
    <row r="4998" spans="1:39">
      <c r="A4998" s="76"/>
      <c r="C4998" s="77"/>
      <c r="M4998" s="80"/>
      <c r="T4998" s="4"/>
      <c r="V4998" s="4"/>
      <c r="W4998" s="4"/>
      <c r="X4998" s="4"/>
      <c r="AB4998" s="4"/>
      <c r="AL4998" s="81"/>
      <c r="AM4998" s="81"/>
    </row>
    <row r="4999" spans="1:39">
      <c r="A4999" s="76"/>
      <c r="C4999" s="77"/>
      <c r="M4999" s="80"/>
      <c r="T4999" s="4"/>
      <c r="V4999" s="4"/>
      <c r="W4999" s="4"/>
      <c r="X4999" s="4"/>
      <c r="AB4999" s="4"/>
      <c r="AL4999" s="81"/>
      <c r="AM4999" s="81"/>
    </row>
    <row r="5000" spans="1:39">
      <c r="A5000" s="76"/>
      <c r="C5000" s="77"/>
      <c r="M5000" s="80"/>
      <c r="T5000" s="4"/>
      <c r="V5000" s="4"/>
      <c r="W5000" s="4"/>
      <c r="X5000" s="4"/>
      <c r="AB5000" s="4"/>
      <c r="AL5000" s="81"/>
      <c r="AM5000" s="81"/>
    </row>
    <row r="5001" spans="1:39">
      <c r="A5001" s="76"/>
      <c r="C5001" s="77"/>
      <c r="M5001" s="80"/>
      <c r="T5001" s="4"/>
      <c r="V5001" s="4"/>
      <c r="W5001" s="4"/>
      <c r="X5001" s="4"/>
      <c r="AB5001" s="4"/>
      <c r="AL5001" s="81"/>
      <c r="AM5001" s="81"/>
    </row>
    <row r="5002" spans="1:39">
      <c r="A5002" s="76"/>
      <c r="C5002" s="77"/>
      <c r="M5002" s="80"/>
      <c r="T5002" s="4"/>
      <c r="V5002" s="4"/>
      <c r="W5002" s="4"/>
      <c r="X5002" s="4"/>
      <c r="AB5002" s="4"/>
      <c r="AL5002" s="81"/>
      <c r="AM5002" s="81"/>
    </row>
    <row r="5003" spans="1:39">
      <c r="A5003" s="76"/>
      <c r="C5003" s="77"/>
      <c r="M5003" s="80"/>
      <c r="T5003" s="4"/>
      <c r="V5003" s="4"/>
      <c r="W5003" s="4"/>
      <c r="X5003" s="4"/>
      <c r="AB5003" s="4"/>
      <c r="AL5003" s="81"/>
      <c r="AM5003" s="81"/>
    </row>
    <row r="5004" spans="1:39">
      <c r="A5004" s="76"/>
      <c r="C5004" s="77"/>
      <c r="M5004" s="80"/>
      <c r="T5004" s="4"/>
      <c r="V5004" s="4"/>
      <c r="W5004" s="4"/>
      <c r="X5004" s="4"/>
      <c r="AB5004" s="4"/>
      <c r="AL5004" s="81"/>
      <c r="AM5004" s="81"/>
    </row>
    <row r="5005" spans="1:39">
      <c r="A5005" s="76"/>
      <c r="C5005" s="77"/>
      <c r="M5005" s="80"/>
      <c r="T5005" s="4"/>
      <c r="V5005" s="4"/>
      <c r="W5005" s="4"/>
      <c r="X5005" s="4"/>
      <c r="AB5005" s="4"/>
      <c r="AL5005" s="81"/>
      <c r="AM5005" s="81"/>
    </row>
    <row r="5006" spans="1:39">
      <c r="A5006" s="76"/>
      <c r="C5006" s="77"/>
      <c r="M5006" s="80"/>
      <c r="T5006" s="4"/>
      <c r="V5006" s="4"/>
      <c r="W5006" s="4"/>
      <c r="X5006" s="4"/>
      <c r="AB5006" s="4"/>
      <c r="AL5006" s="81"/>
      <c r="AM5006" s="81"/>
    </row>
    <row r="5007" spans="1:39">
      <c r="A5007" s="76"/>
      <c r="C5007" s="77"/>
      <c r="M5007" s="80"/>
      <c r="T5007" s="4"/>
      <c r="V5007" s="4"/>
      <c r="W5007" s="4"/>
      <c r="X5007" s="4"/>
      <c r="AB5007" s="4"/>
      <c r="AL5007" s="81"/>
      <c r="AM5007" s="81"/>
    </row>
    <row r="5008" spans="1:39">
      <c r="A5008" s="76"/>
      <c r="C5008" s="77"/>
      <c r="M5008" s="80"/>
      <c r="T5008" s="4"/>
      <c r="V5008" s="4"/>
      <c r="W5008" s="4"/>
      <c r="X5008" s="4"/>
      <c r="AB5008" s="4"/>
      <c r="AL5008" s="81"/>
      <c r="AM5008" s="81"/>
    </row>
    <row r="5009" spans="1:39">
      <c r="A5009" s="76"/>
      <c r="C5009" s="77"/>
      <c r="M5009" s="80"/>
      <c r="T5009" s="4"/>
      <c r="V5009" s="4"/>
      <c r="W5009" s="4"/>
      <c r="X5009" s="4"/>
      <c r="AB5009" s="4"/>
      <c r="AL5009" s="81"/>
      <c r="AM5009" s="81"/>
    </row>
    <row r="5010" spans="1:39">
      <c r="A5010" s="76"/>
      <c r="C5010" s="77"/>
      <c r="M5010" s="80"/>
      <c r="T5010" s="4"/>
      <c r="V5010" s="4"/>
      <c r="W5010" s="4"/>
      <c r="X5010" s="4"/>
      <c r="AB5010" s="4"/>
      <c r="AL5010" s="81"/>
      <c r="AM5010" s="81"/>
    </row>
    <row r="5011" spans="1:39">
      <c r="A5011" s="76"/>
      <c r="C5011" s="77"/>
      <c r="M5011" s="80"/>
      <c r="T5011" s="4"/>
      <c r="V5011" s="4"/>
      <c r="W5011" s="4"/>
      <c r="X5011" s="4"/>
      <c r="AB5011" s="4"/>
      <c r="AL5011" s="81"/>
      <c r="AM5011" s="81"/>
    </row>
    <row r="5012" spans="1:39">
      <c r="A5012" s="76"/>
      <c r="C5012" s="77"/>
      <c r="M5012" s="80"/>
      <c r="T5012" s="4"/>
      <c r="V5012" s="4"/>
      <c r="W5012" s="4"/>
      <c r="X5012" s="4"/>
      <c r="AB5012" s="4"/>
      <c r="AL5012" s="81"/>
      <c r="AM5012" s="81"/>
    </row>
    <row r="5013" spans="1:39">
      <c r="A5013" s="76"/>
      <c r="C5013" s="77"/>
      <c r="M5013" s="80"/>
      <c r="T5013" s="4"/>
      <c r="V5013" s="4"/>
      <c r="W5013" s="4"/>
      <c r="X5013" s="4"/>
      <c r="AB5013" s="4"/>
      <c r="AL5013" s="81"/>
      <c r="AM5013" s="81"/>
    </row>
    <row r="5014" spans="1:39">
      <c r="A5014" s="76"/>
      <c r="C5014" s="77"/>
      <c r="M5014" s="80"/>
      <c r="T5014" s="4"/>
      <c r="V5014" s="4"/>
      <c r="W5014" s="4"/>
      <c r="X5014" s="4"/>
      <c r="AB5014" s="4"/>
      <c r="AL5014" s="81"/>
      <c r="AM5014" s="81"/>
    </row>
    <row r="5015" spans="1:39">
      <c r="A5015" s="76"/>
      <c r="C5015" s="77"/>
      <c r="M5015" s="80"/>
      <c r="T5015" s="4"/>
      <c r="V5015" s="4"/>
      <c r="W5015" s="4"/>
      <c r="X5015" s="4"/>
      <c r="AB5015" s="4"/>
      <c r="AL5015" s="81"/>
      <c r="AM5015" s="81"/>
    </row>
    <row r="5016" spans="1:39">
      <c r="A5016" s="76"/>
      <c r="C5016" s="77"/>
      <c r="M5016" s="80"/>
      <c r="T5016" s="4"/>
      <c r="V5016" s="4"/>
      <c r="W5016" s="4"/>
      <c r="X5016" s="4"/>
      <c r="AB5016" s="4"/>
      <c r="AL5016" s="81"/>
      <c r="AM5016" s="81"/>
    </row>
    <row r="5017" spans="1:39">
      <c r="A5017" s="76"/>
      <c r="C5017" s="77"/>
      <c r="M5017" s="80"/>
      <c r="T5017" s="4"/>
      <c r="V5017" s="4"/>
      <c r="W5017" s="4"/>
      <c r="X5017" s="4"/>
      <c r="AB5017" s="4"/>
      <c r="AL5017" s="81"/>
      <c r="AM5017" s="81"/>
    </row>
    <row r="5018" spans="1:39">
      <c r="A5018" s="76"/>
      <c r="C5018" s="77"/>
      <c r="M5018" s="80"/>
      <c r="T5018" s="4"/>
      <c r="V5018" s="4"/>
      <c r="W5018" s="4"/>
      <c r="X5018" s="4"/>
      <c r="AB5018" s="4"/>
      <c r="AL5018" s="81"/>
      <c r="AM5018" s="81"/>
    </row>
    <row r="5019" spans="1:39">
      <c r="A5019" s="76"/>
      <c r="C5019" s="77"/>
      <c r="M5019" s="80"/>
      <c r="T5019" s="4"/>
      <c r="V5019" s="4"/>
      <c r="W5019" s="4"/>
      <c r="X5019" s="4"/>
      <c r="AB5019" s="4"/>
      <c r="AL5019" s="81"/>
      <c r="AM5019" s="81"/>
    </row>
    <row r="5020" spans="1:39">
      <c r="A5020" s="76"/>
      <c r="C5020" s="77"/>
      <c r="M5020" s="80"/>
      <c r="T5020" s="4"/>
      <c r="V5020" s="4"/>
      <c r="W5020" s="4"/>
      <c r="X5020" s="4"/>
      <c r="AB5020" s="4"/>
      <c r="AL5020" s="81"/>
      <c r="AM5020" s="81"/>
    </row>
    <row r="5021" spans="1:39">
      <c r="A5021" s="76"/>
      <c r="C5021" s="77"/>
      <c r="M5021" s="80"/>
      <c r="T5021" s="4"/>
      <c r="V5021" s="4"/>
      <c r="W5021" s="4"/>
      <c r="X5021" s="4"/>
      <c r="AB5021" s="4"/>
      <c r="AL5021" s="81"/>
      <c r="AM5021" s="81"/>
    </row>
    <row r="5022" spans="1:39">
      <c r="A5022" s="76"/>
      <c r="C5022" s="77"/>
      <c r="M5022" s="80"/>
      <c r="T5022" s="4"/>
      <c r="V5022" s="4"/>
      <c r="W5022" s="4"/>
      <c r="X5022" s="4"/>
      <c r="AB5022" s="4"/>
      <c r="AL5022" s="81"/>
      <c r="AM5022" s="81"/>
    </row>
    <row r="5023" spans="1:39">
      <c r="A5023" s="76"/>
      <c r="C5023" s="77"/>
      <c r="M5023" s="80"/>
      <c r="T5023" s="4"/>
      <c r="V5023" s="4"/>
      <c r="W5023" s="4"/>
      <c r="X5023" s="4"/>
      <c r="AB5023" s="4"/>
      <c r="AL5023" s="81"/>
      <c r="AM5023" s="81"/>
    </row>
    <row r="5024" spans="1:39">
      <c r="A5024" s="76"/>
      <c r="C5024" s="77"/>
      <c r="M5024" s="80"/>
      <c r="T5024" s="4"/>
      <c r="V5024" s="4"/>
      <c r="W5024" s="4"/>
      <c r="X5024" s="4"/>
      <c r="AB5024" s="4"/>
      <c r="AL5024" s="81"/>
      <c r="AM5024" s="81"/>
    </row>
    <row r="5025" spans="1:39">
      <c r="A5025" s="76"/>
      <c r="C5025" s="77"/>
      <c r="M5025" s="80"/>
      <c r="T5025" s="4"/>
      <c r="V5025" s="4"/>
      <c r="W5025" s="4"/>
      <c r="X5025" s="4"/>
      <c r="AB5025" s="4"/>
      <c r="AL5025" s="81"/>
      <c r="AM5025" s="81"/>
    </row>
    <row r="5026" spans="1:39">
      <c r="A5026" s="76"/>
      <c r="C5026" s="77"/>
      <c r="M5026" s="80"/>
      <c r="T5026" s="4"/>
      <c r="V5026" s="4"/>
      <c r="W5026" s="4"/>
      <c r="X5026" s="4"/>
      <c r="AB5026" s="4"/>
      <c r="AL5026" s="81"/>
      <c r="AM5026" s="81"/>
    </row>
    <row r="5027" spans="1:39">
      <c r="A5027" s="76"/>
      <c r="C5027" s="77"/>
      <c r="M5027" s="80"/>
      <c r="T5027" s="4"/>
      <c r="V5027" s="4"/>
      <c r="W5027" s="4"/>
      <c r="X5027" s="4"/>
      <c r="AB5027" s="4"/>
      <c r="AL5027" s="81"/>
      <c r="AM5027" s="81"/>
    </row>
    <row r="5028" spans="1:39">
      <c r="A5028" s="76"/>
      <c r="C5028" s="77"/>
      <c r="M5028" s="80"/>
      <c r="T5028" s="4"/>
      <c r="V5028" s="4"/>
      <c r="W5028" s="4"/>
      <c r="X5028" s="4"/>
      <c r="AB5028" s="4"/>
      <c r="AL5028" s="81"/>
      <c r="AM5028" s="81"/>
    </row>
    <row r="5029" spans="1:39">
      <c r="A5029" s="76"/>
      <c r="C5029" s="77"/>
      <c r="M5029" s="80"/>
      <c r="T5029" s="4"/>
      <c r="V5029" s="4"/>
      <c r="W5029" s="4"/>
      <c r="X5029" s="4"/>
      <c r="AB5029" s="4"/>
      <c r="AL5029" s="81"/>
      <c r="AM5029" s="81"/>
    </row>
    <row r="5030" spans="1:39">
      <c r="A5030" s="76"/>
      <c r="C5030" s="77"/>
      <c r="M5030" s="80"/>
      <c r="T5030" s="4"/>
      <c r="V5030" s="4"/>
      <c r="W5030" s="4"/>
      <c r="X5030" s="4"/>
      <c r="AB5030" s="4"/>
      <c r="AL5030" s="81"/>
      <c r="AM5030" s="81"/>
    </row>
    <row r="5031" spans="1:39">
      <c r="A5031" s="76"/>
      <c r="C5031" s="77"/>
      <c r="M5031" s="80"/>
      <c r="T5031" s="4"/>
      <c r="V5031" s="4"/>
      <c r="W5031" s="4"/>
      <c r="X5031" s="4"/>
      <c r="AB5031" s="4"/>
      <c r="AL5031" s="81"/>
      <c r="AM5031" s="81"/>
    </row>
    <row r="5032" spans="1:39">
      <c r="A5032" s="76"/>
      <c r="C5032" s="77"/>
      <c r="M5032" s="80"/>
      <c r="T5032" s="4"/>
      <c r="V5032" s="4"/>
      <c r="W5032" s="4"/>
      <c r="X5032" s="4"/>
      <c r="AB5032" s="4"/>
      <c r="AL5032" s="81"/>
      <c r="AM5032" s="81"/>
    </row>
    <row r="5033" spans="1:39">
      <c r="A5033" s="76"/>
      <c r="C5033" s="77"/>
      <c r="M5033" s="80"/>
      <c r="T5033" s="4"/>
      <c r="V5033" s="4"/>
      <c r="W5033" s="4"/>
      <c r="X5033" s="4"/>
      <c r="AB5033" s="4"/>
      <c r="AL5033" s="81"/>
      <c r="AM5033" s="81"/>
    </row>
    <row r="5034" spans="1:39">
      <c r="A5034" s="76"/>
      <c r="C5034" s="77"/>
      <c r="M5034" s="80"/>
      <c r="T5034" s="4"/>
      <c r="V5034" s="4"/>
      <c r="W5034" s="4"/>
      <c r="X5034" s="4"/>
      <c r="AB5034" s="4"/>
      <c r="AL5034" s="81"/>
      <c r="AM5034" s="81"/>
    </row>
    <row r="5035" spans="1:39">
      <c r="A5035" s="76"/>
      <c r="C5035" s="77"/>
      <c r="M5035" s="80"/>
      <c r="T5035" s="4"/>
      <c r="V5035" s="4"/>
      <c r="W5035" s="4"/>
      <c r="X5035" s="4"/>
      <c r="AB5035" s="4"/>
      <c r="AL5035" s="81"/>
      <c r="AM5035" s="81"/>
    </row>
    <row r="5036" spans="1:39">
      <c r="A5036" s="76"/>
      <c r="C5036" s="77"/>
      <c r="M5036" s="80"/>
      <c r="T5036" s="4"/>
      <c r="V5036" s="4"/>
      <c r="W5036" s="4"/>
      <c r="X5036" s="4"/>
      <c r="AB5036" s="4"/>
      <c r="AL5036" s="81"/>
      <c r="AM5036" s="81"/>
    </row>
    <row r="5037" spans="1:39">
      <c r="A5037" s="76"/>
      <c r="C5037" s="77"/>
      <c r="M5037" s="80"/>
      <c r="T5037" s="4"/>
      <c r="V5037" s="4"/>
      <c r="W5037" s="4"/>
      <c r="X5037" s="4"/>
      <c r="AB5037" s="4"/>
      <c r="AL5037" s="81"/>
      <c r="AM5037" s="81"/>
    </row>
    <row r="5038" spans="1:39">
      <c r="A5038" s="76"/>
      <c r="C5038" s="77"/>
      <c r="M5038" s="80"/>
      <c r="T5038" s="4"/>
      <c r="V5038" s="4"/>
      <c r="W5038" s="4"/>
      <c r="X5038" s="4"/>
      <c r="AB5038" s="4"/>
      <c r="AL5038" s="81"/>
      <c r="AM5038" s="81"/>
    </row>
    <row r="5039" spans="1:39">
      <c r="A5039" s="76"/>
      <c r="C5039" s="77"/>
      <c r="M5039" s="80"/>
      <c r="T5039" s="4"/>
      <c r="V5039" s="4"/>
      <c r="W5039" s="4"/>
      <c r="X5039" s="4"/>
      <c r="AB5039" s="4"/>
      <c r="AL5039" s="81"/>
      <c r="AM5039" s="81"/>
    </row>
    <row r="5040" spans="1:39">
      <c r="A5040" s="76"/>
      <c r="C5040" s="77"/>
      <c r="M5040" s="80"/>
      <c r="T5040" s="4"/>
      <c r="V5040" s="4"/>
      <c r="W5040" s="4"/>
      <c r="X5040" s="4"/>
      <c r="AB5040" s="4"/>
      <c r="AL5040" s="81"/>
      <c r="AM5040" s="81"/>
    </row>
    <row r="5041" spans="1:39">
      <c r="A5041" s="76"/>
      <c r="C5041" s="77"/>
      <c r="M5041" s="80"/>
      <c r="T5041" s="4"/>
      <c r="V5041" s="4"/>
      <c r="W5041" s="4"/>
      <c r="X5041" s="4"/>
      <c r="AB5041" s="4"/>
      <c r="AL5041" s="81"/>
      <c r="AM5041" s="81"/>
    </row>
    <row r="5042" spans="1:39">
      <c r="A5042" s="76"/>
      <c r="C5042" s="77"/>
      <c r="M5042" s="80"/>
      <c r="T5042" s="4"/>
      <c r="V5042" s="4"/>
      <c r="W5042" s="4"/>
      <c r="X5042" s="4"/>
      <c r="AB5042" s="4"/>
      <c r="AL5042" s="81"/>
      <c r="AM5042" s="81"/>
    </row>
    <row r="5043" spans="1:39">
      <c r="A5043" s="76"/>
      <c r="C5043" s="77"/>
      <c r="M5043" s="80"/>
      <c r="T5043" s="4"/>
      <c r="V5043" s="4"/>
      <c r="W5043" s="4"/>
      <c r="X5043" s="4"/>
      <c r="AB5043" s="4"/>
      <c r="AL5043" s="81"/>
      <c r="AM5043" s="81"/>
    </row>
    <row r="5044" spans="1:39">
      <c r="A5044" s="76"/>
      <c r="C5044" s="77"/>
      <c r="M5044" s="80"/>
      <c r="T5044" s="4"/>
      <c r="V5044" s="4"/>
      <c r="W5044" s="4"/>
      <c r="X5044" s="4"/>
      <c r="AB5044" s="4"/>
      <c r="AL5044" s="81"/>
      <c r="AM5044" s="81"/>
    </row>
    <row r="5045" spans="1:39">
      <c r="A5045" s="76"/>
      <c r="C5045" s="77"/>
      <c r="M5045" s="80"/>
      <c r="T5045" s="4"/>
      <c r="V5045" s="4"/>
      <c r="W5045" s="4"/>
      <c r="X5045" s="4"/>
      <c r="AB5045" s="4"/>
      <c r="AL5045" s="81"/>
      <c r="AM5045" s="81"/>
    </row>
    <row r="5046" spans="1:39">
      <c r="A5046" s="76"/>
      <c r="C5046" s="77"/>
      <c r="M5046" s="80"/>
      <c r="T5046" s="4"/>
      <c r="V5046" s="4"/>
      <c r="W5046" s="4"/>
      <c r="X5046" s="4"/>
      <c r="AB5046" s="4"/>
      <c r="AL5046" s="81"/>
      <c r="AM5046" s="81"/>
    </row>
    <row r="5047" spans="1:39">
      <c r="A5047" s="76"/>
      <c r="C5047" s="77"/>
      <c r="M5047" s="80"/>
      <c r="T5047" s="4"/>
      <c r="V5047" s="4"/>
      <c r="W5047" s="4"/>
      <c r="X5047" s="4"/>
      <c r="AB5047" s="4"/>
      <c r="AL5047" s="81"/>
      <c r="AM5047" s="81"/>
    </row>
    <row r="5048" spans="1:39">
      <c r="A5048" s="76"/>
      <c r="C5048" s="77"/>
      <c r="M5048" s="80"/>
      <c r="T5048" s="4"/>
      <c r="V5048" s="4"/>
      <c r="W5048" s="4"/>
      <c r="X5048" s="4"/>
      <c r="AB5048" s="4"/>
      <c r="AL5048" s="81"/>
      <c r="AM5048" s="81"/>
    </row>
    <row r="5049" spans="1:39">
      <c r="A5049" s="76"/>
      <c r="C5049" s="77"/>
      <c r="M5049" s="80"/>
      <c r="T5049" s="4"/>
      <c r="V5049" s="4"/>
      <c r="W5049" s="4"/>
      <c r="X5049" s="4"/>
      <c r="AB5049" s="4"/>
      <c r="AL5049" s="81"/>
      <c r="AM5049" s="81"/>
    </row>
    <row r="5050" spans="1:39">
      <c r="A5050" s="76"/>
      <c r="C5050" s="77"/>
      <c r="M5050" s="80"/>
      <c r="T5050" s="4"/>
      <c r="V5050" s="4"/>
      <c r="W5050" s="4"/>
      <c r="X5050" s="4"/>
      <c r="AB5050" s="4"/>
      <c r="AL5050" s="81"/>
      <c r="AM5050" s="81"/>
    </row>
    <row r="5051" spans="1:39">
      <c r="A5051" s="76"/>
      <c r="C5051" s="77"/>
      <c r="M5051" s="80"/>
      <c r="T5051" s="4"/>
      <c r="V5051" s="4"/>
      <c r="W5051" s="4"/>
      <c r="X5051" s="4"/>
      <c r="AB5051" s="4"/>
      <c r="AL5051" s="81"/>
      <c r="AM5051" s="81"/>
    </row>
    <row r="5052" spans="1:39">
      <c r="A5052" s="76"/>
      <c r="C5052" s="77"/>
      <c r="M5052" s="80"/>
      <c r="T5052" s="4"/>
      <c r="V5052" s="4"/>
      <c r="W5052" s="4"/>
      <c r="X5052" s="4"/>
      <c r="AB5052" s="4"/>
      <c r="AL5052" s="81"/>
      <c r="AM5052" s="81"/>
    </row>
    <row r="5053" spans="1:39">
      <c r="A5053" s="76"/>
      <c r="C5053" s="77"/>
      <c r="M5053" s="80"/>
      <c r="T5053" s="4"/>
      <c r="V5053" s="4"/>
      <c r="W5053" s="4"/>
      <c r="X5053" s="4"/>
      <c r="AB5053" s="4"/>
      <c r="AL5053" s="81"/>
      <c r="AM5053" s="81"/>
    </row>
    <row r="5054" spans="1:39">
      <c r="A5054" s="76"/>
      <c r="C5054" s="77"/>
      <c r="M5054" s="80"/>
      <c r="T5054" s="4"/>
      <c r="V5054" s="4"/>
      <c r="W5054" s="4"/>
      <c r="X5054" s="4"/>
      <c r="AB5054" s="4"/>
      <c r="AL5054" s="81"/>
      <c r="AM5054" s="81"/>
    </row>
    <row r="5055" spans="1:39">
      <c r="A5055" s="76"/>
      <c r="C5055" s="77"/>
      <c r="M5055" s="80"/>
      <c r="T5055" s="4"/>
      <c r="V5055" s="4"/>
      <c r="W5055" s="4"/>
      <c r="X5055" s="4"/>
      <c r="AB5055" s="4"/>
      <c r="AL5055" s="81"/>
      <c r="AM5055" s="81"/>
    </row>
    <row r="5056" spans="1:39">
      <c r="A5056" s="76"/>
      <c r="C5056" s="77"/>
      <c r="M5056" s="80"/>
      <c r="T5056" s="4"/>
      <c r="V5056" s="4"/>
      <c r="W5056" s="4"/>
      <c r="X5056" s="4"/>
      <c r="AB5056" s="4"/>
      <c r="AL5056" s="81"/>
      <c r="AM5056" s="81"/>
    </row>
    <row r="5057" spans="1:39">
      <c r="A5057" s="76"/>
      <c r="C5057" s="77"/>
      <c r="M5057" s="80"/>
      <c r="T5057" s="4"/>
      <c r="V5057" s="4"/>
      <c r="W5057" s="4"/>
      <c r="X5057" s="4"/>
      <c r="AB5057" s="4"/>
      <c r="AL5057" s="81"/>
      <c r="AM5057" s="81"/>
    </row>
    <row r="5058" spans="1:39">
      <c r="A5058" s="76"/>
      <c r="C5058" s="77"/>
      <c r="M5058" s="80"/>
      <c r="T5058" s="4"/>
      <c r="V5058" s="4"/>
      <c r="W5058" s="4"/>
      <c r="X5058" s="4"/>
      <c r="AB5058" s="4"/>
      <c r="AL5058" s="81"/>
      <c r="AM5058" s="81"/>
    </row>
    <row r="5059" spans="1:39">
      <c r="A5059" s="76"/>
      <c r="C5059" s="77"/>
      <c r="M5059" s="80"/>
      <c r="T5059" s="4"/>
      <c r="V5059" s="4"/>
      <c r="W5059" s="4"/>
      <c r="X5059" s="4"/>
      <c r="AB5059" s="4"/>
      <c r="AL5059" s="81"/>
      <c r="AM5059" s="81"/>
    </row>
    <row r="5060" spans="1:39">
      <c r="A5060" s="76"/>
      <c r="C5060" s="77"/>
      <c r="M5060" s="80"/>
      <c r="T5060" s="4"/>
      <c r="V5060" s="4"/>
      <c r="W5060" s="4"/>
      <c r="X5060" s="4"/>
      <c r="AB5060" s="4"/>
      <c r="AL5060" s="81"/>
      <c r="AM5060" s="81"/>
    </row>
    <row r="5061" spans="1:39">
      <c r="A5061" s="76"/>
      <c r="C5061" s="77"/>
      <c r="M5061" s="80"/>
      <c r="T5061" s="4"/>
      <c r="V5061" s="4"/>
      <c r="W5061" s="4"/>
      <c r="X5061" s="4"/>
      <c r="AB5061" s="4"/>
      <c r="AL5061" s="81"/>
      <c r="AM5061" s="81"/>
    </row>
    <row r="5062" spans="1:39">
      <c r="A5062" s="76"/>
      <c r="C5062" s="77"/>
      <c r="M5062" s="80"/>
      <c r="T5062" s="4"/>
      <c r="V5062" s="4"/>
      <c r="W5062" s="4"/>
      <c r="X5062" s="4"/>
      <c r="AB5062" s="4"/>
      <c r="AL5062" s="81"/>
      <c r="AM5062" s="81"/>
    </row>
    <row r="5063" spans="1:39">
      <c r="A5063" s="76"/>
      <c r="C5063" s="77"/>
      <c r="M5063" s="80"/>
      <c r="T5063" s="4"/>
      <c r="V5063" s="4"/>
      <c r="W5063" s="4"/>
      <c r="X5063" s="4"/>
      <c r="AB5063" s="4"/>
      <c r="AL5063" s="81"/>
      <c r="AM5063" s="81"/>
    </row>
    <row r="5064" spans="1:39">
      <c r="A5064" s="76"/>
      <c r="C5064" s="77"/>
      <c r="M5064" s="80"/>
      <c r="T5064" s="4"/>
      <c r="V5064" s="4"/>
      <c r="W5064" s="4"/>
      <c r="X5064" s="4"/>
      <c r="AB5064" s="4"/>
      <c r="AL5064" s="81"/>
      <c r="AM5064" s="81"/>
    </row>
    <row r="5065" spans="1:39">
      <c r="A5065" s="76"/>
      <c r="C5065" s="77"/>
      <c r="M5065" s="80"/>
      <c r="T5065" s="4"/>
      <c r="V5065" s="4"/>
      <c r="W5065" s="4"/>
      <c r="X5065" s="4"/>
      <c r="AB5065" s="4"/>
      <c r="AL5065" s="81"/>
      <c r="AM5065" s="81"/>
    </row>
    <row r="5066" spans="1:39">
      <c r="A5066" s="76"/>
      <c r="C5066" s="77"/>
      <c r="M5066" s="80"/>
      <c r="T5066" s="4"/>
      <c r="V5066" s="4"/>
      <c r="W5066" s="4"/>
      <c r="X5066" s="4"/>
      <c r="AB5066" s="4"/>
      <c r="AL5066" s="81"/>
      <c r="AM5066" s="81"/>
    </row>
    <row r="5067" spans="1:39">
      <c r="A5067" s="76"/>
      <c r="C5067" s="77"/>
      <c r="M5067" s="80"/>
      <c r="T5067" s="4"/>
      <c r="V5067" s="4"/>
      <c r="W5067" s="4"/>
      <c r="X5067" s="4"/>
      <c r="AB5067" s="4"/>
      <c r="AL5067" s="81"/>
      <c r="AM5067" s="81"/>
    </row>
    <row r="5068" spans="1:39">
      <c r="A5068" s="76"/>
      <c r="C5068" s="77"/>
      <c r="M5068" s="80"/>
      <c r="T5068" s="4"/>
      <c r="V5068" s="4"/>
      <c r="W5068" s="4"/>
      <c r="X5068" s="4"/>
      <c r="AB5068" s="4"/>
      <c r="AL5068" s="81"/>
      <c r="AM5068" s="81"/>
    </row>
    <row r="5069" spans="1:39">
      <c r="A5069" s="76"/>
      <c r="C5069" s="77"/>
      <c r="M5069" s="80"/>
      <c r="T5069" s="4"/>
      <c r="V5069" s="4"/>
      <c r="W5069" s="4"/>
      <c r="X5069" s="4"/>
      <c r="AB5069" s="4"/>
      <c r="AL5069" s="81"/>
      <c r="AM5069" s="81"/>
    </row>
    <row r="5070" spans="1:39">
      <c r="A5070" s="76"/>
      <c r="C5070" s="77"/>
      <c r="M5070" s="80"/>
      <c r="T5070" s="4"/>
      <c r="V5070" s="4"/>
      <c r="W5070" s="4"/>
      <c r="X5070" s="4"/>
      <c r="AB5070" s="4"/>
      <c r="AL5070" s="81"/>
      <c r="AM5070" s="81"/>
    </row>
    <row r="5071" spans="1:39">
      <c r="A5071" s="76"/>
      <c r="C5071" s="77"/>
      <c r="M5071" s="80"/>
      <c r="T5071" s="4"/>
      <c r="V5071" s="4"/>
      <c r="W5071" s="4"/>
      <c r="X5071" s="4"/>
      <c r="AB5071" s="4"/>
      <c r="AL5071" s="81"/>
      <c r="AM5071" s="81"/>
    </row>
    <row r="5072" spans="1:39">
      <c r="A5072" s="76"/>
      <c r="C5072" s="77"/>
      <c r="M5072" s="80"/>
      <c r="T5072" s="4"/>
      <c r="V5072" s="4"/>
      <c r="W5072" s="4"/>
      <c r="X5072" s="4"/>
      <c r="AB5072" s="4"/>
      <c r="AL5072" s="81"/>
      <c r="AM5072" s="81"/>
    </row>
    <row r="5073" spans="1:39">
      <c r="A5073" s="76"/>
      <c r="C5073" s="77"/>
      <c r="M5073" s="80"/>
      <c r="T5073" s="4"/>
      <c r="V5073" s="4"/>
      <c r="W5073" s="4"/>
      <c r="X5073" s="4"/>
      <c r="AB5073" s="4"/>
      <c r="AL5073" s="81"/>
      <c r="AM5073" s="81"/>
    </row>
    <row r="5074" spans="1:39">
      <c r="A5074" s="76"/>
      <c r="C5074" s="77"/>
      <c r="M5074" s="80"/>
      <c r="T5074" s="4"/>
      <c r="V5074" s="4"/>
      <c r="W5074" s="4"/>
      <c r="X5074" s="4"/>
      <c r="AB5074" s="4"/>
      <c r="AL5074" s="81"/>
      <c r="AM5074" s="81"/>
    </row>
    <row r="5075" spans="1:39">
      <c r="A5075" s="76"/>
      <c r="C5075" s="77"/>
      <c r="M5075" s="80"/>
      <c r="T5075" s="4"/>
      <c r="V5075" s="4"/>
      <c r="W5075" s="4"/>
      <c r="X5075" s="4"/>
      <c r="AB5075" s="4"/>
      <c r="AL5075" s="81"/>
      <c r="AM5075" s="81"/>
    </row>
    <row r="5076" spans="1:39">
      <c r="A5076" s="76"/>
      <c r="C5076" s="77"/>
      <c r="M5076" s="80"/>
      <c r="T5076" s="4"/>
      <c r="V5076" s="4"/>
      <c r="W5076" s="4"/>
      <c r="X5076" s="4"/>
      <c r="AB5076" s="4"/>
      <c r="AL5076" s="81"/>
      <c r="AM5076" s="81"/>
    </row>
    <row r="5077" spans="1:39">
      <c r="A5077" s="76"/>
      <c r="C5077" s="77"/>
      <c r="M5077" s="80"/>
      <c r="T5077" s="4"/>
      <c r="V5077" s="4"/>
      <c r="W5077" s="4"/>
      <c r="X5077" s="4"/>
      <c r="AB5077" s="4"/>
      <c r="AL5077" s="81"/>
      <c r="AM5077" s="81"/>
    </row>
    <row r="5078" spans="1:39">
      <c r="A5078" s="76"/>
      <c r="C5078" s="77"/>
      <c r="M5078" s="80"/>
      <c r="T5078" s="4"/>
      <c r="V5078" s="4"/>
      <c r="W5078" s="4"/>
      <c r="X5078" s="4"/>
      <c r="AB5078" s="4"/>
      <c r="AL5078" s="81"/>
      <c r="AM5078" s="81"/>
    </row>
    <row r="5079" spans="1:39">
      <c r="A5079" s="76"/>
      <c r="C5079" s="77"/>
      <c r="M5079" s="80"/>
      <c r="T5079" s="4"/>
      <c r="V5079" s="4"/>
      <c r="W5079" s="4"/>
      <c r="X5079" s="4"/>
      <c r="AB5079" s="4"/>
      <c r="AL5079" s="81"/>
      <c r="AM5079" s="81"/>
    </row>
    <row r="5080" spans="1:39">
      <c r="A5080" s="76"/>
      <c r="C5080" s="77"/>
      <c r="M5080" s="80"/>
      <c r="T5080" s="4"/>
      <c r="V5080" s="4"/>
      <c r="W5080" s="4"/>
      <c r="X5080" s="4"/>
      <c r="AB5080" s="4"/>
      <c r="AL5080" s="81"/>
      <c r="AM5080" s="81"/>
    </row>
    <row r="5081" spans="1:39">
      <c r="A5081" s="76"/>
      <c r="C5081" s="77"/>
      <c r="M5081" s="80"/>
      <c r="T5081" s="4"/>
      <c r="V5081" s="4"/>
      <c r="W5081" s="4"/>
      <c r="X5081" s="4"/>
      <c r="AB5081" s="4"/>
      <c r="AL5081" s="81"/>
      <c r="AM5081" s="81"/>
    </row>
    <row r="5082" spans="1:39">
      <c r="A5082" s="76"/>
      <c r="C5082" s="77"/>
      <c r="M5082" s="80"/>
      <c r="T5082" s="4"/>
      <c r="V5082" s="4"/>
      <c r="W5082" s="4"/>
      <c r="X5082" s="4"/>
      <c r="AB5082" s="4"/>
      <c r="AL5082" s="81"/>
      <c r="AM5082" s="81"/>
    </row>
    <row r="5083" spans="1:39">
      <c r="A5083" s="76"/>
      <c r="C5083" s="77"/>
      <c r="M5083" s="80"/>
      <c r="T5083" s="4"/>
      <c r="V5083" s="4"/>
      <c r="W5083" s="4"/>
      <c r="X5083" s="4"/>
      <c r="AB5083" s="4"/>
      <c r="AL5083" s="81"/>
      <c r="AM5083" s="81"/>
    </row>
    <row r="5084" spans="1:39">
      <c r="A5084" s="76"/>
      <c r="C5084" s="77"/>
      <c r="M5084" s="80"/>
      <c r="T5084" s="4"/>
      <c r="V5084" s="4"/>
      <c r="W5084" s="4"/>
      <c r="X5084" s="4"/>
      <c r="AB5084" s="4"/>
      <c r="AL5084" s="81"/>
      <c r="AM5084" s="81"/>
    </row>
    <row r="5085" spans="1:39">
      <c r="A5085" s="76"/>
      <c r="C5085" s="77"/>
      <c r="M5085" s="80"/>
      <c r="T5085" s="4"/>
      <c r="V5085" s="4"/>
      <c r="W5085" s="4"/>
      <c r="X5085" s="4"/>
      <c r="AB5085" s="4"/>
      <c r="AL5085" s="81"/>
      <c r="AM5085" s="81"/>
    </row>
    <row r="5086" spans="1:39">
      <c r="A5086" s="76"/>
      <c r="C5086" s="77"/>
      <c r="M5086" s="80"/>
      <c r="T5086" s="4"/>
      <c r="V5086" s="4"/>
      <c r="W5086" s="4"/>
      <c r="X5086" s="4"/>
      <c r="AB5086" s="4"/>
      <c r="AL5086" s="81"/>
      <c r="AM5086" s="81"/>
    </row>
    <row r="5087" spans="1:39">
      <c r="A5087" s="76"/>
      <c r="C5087" s="77"/>
      <c r="M5087" s="80"/>
      <c r="T5087" s="4"/>
      <c r="V5087" s="4"/>
      <c r="W5087" s="4"/>
      <c r="X5087" s="4"/>
      <c r="AB5087" s="4"/>
      <c r="AL5087" s="81"/>
      <c r="AM5087" s="81"/>
    </row>
    <row r="5088" spans="1:39">
      <c r="A5088" s="76"/>
      <c r="C5088" s="77"/>
      <c r="M5088" s="80"/>
      <c r="T5088" s="4"/>
      <c r="V5088" s="4"/>
      <c r="W5088" s="4"/>
      <c r="X5088" s="4"/>
      <c r="AB5088" s="4"/>
      <c r="AL5088" s="81"/>
      <c r="AM5088" s="81"/>
    </row>
    <row r="5089" spans="1:39">
      <c r="A5089" s="76"/>
      <c r="C5089" s="77"/>
      <c r="M5089" s="80"/>
      <c r="T5089" s="4"/>
      <c r="V5089" s="4"/>
      <c r="W5089" s="4"/>
      <c r="X5089" s="4"/>
      <c r="AB5089" s="4"/>
      <c r="AL5089" s="81"/>
      <c r="AM5089" s="81"/>
    </row>
    <row r="5090" spans="1:39">
      <c r="A5090" s="76"/>
      <c r="C5090" s="77"/>
      <c r="M5090" s="80"/>
      <c r="T5090" s="4"/>
      <c r="V5090" s="4"/>
      <c r="W5090" s="4"/>
      <c r="X5090" s="4"/>
      <c r="AB5090" s="4"/>
      <c r="AL5090" s="81"/>
      <c r="AM5090" s="81"/>
    </row>
    <row r="5091" spans="1:39">
      <c r="A5091" s="76"/>
      <c r="C5091" s="77"/>
      <c r="M5091" s="80"/>
      <c r="T5091" s="4"/>
      <c r="V5091" s="4"/>
      <c r="W5091" s="4"/>
      <c r="X5091" s="4"/>
      <c r="AB5091" s="4"/>
      <c r="AL5091" s="81"/>
      <c r="AM5091" s="81"/>
    </row>
    <row r="5092" spans="1:39">
      <c r="A5092" s="76"/>
      <c r="C5092" s="77"/>
      <c r="M5092" s="80"/>
      <c r="T5092" s="4"/>
      <c r="V5092" s="4"/>
      <c r="W5092" s="4"/>
      <c r="X5092" s="4"/>
      <c r="AB5092" s="4"/>
      <c r="AL5092" s="81"/>
      <c r="AM5092" s="81"/>
    </row>
    <row r="5093" spans="1:39">
      <c r="A5093" s="76"/>
      <c r="C5093" s="77"/>
      <c r="M5093" s="80"/>
      <c r="T5093" s="4"/>
      <c r="V5093" s="4"/>
      <c r="W5093" s="4"/>
      <c r="X5093" s="4"/>
      <c r="AB5093" s="4"/>
      <c r="AL5093" s="81"/>
      <c r="AM5093" s="81"/>
    </row>
    <row r="5094" spans="1:39">
      <c r="A5094" s="76"/>
      <c r="C5094" s="77"/>
      <c r="M5094" s="80"/>
      <c r="T5094" s="4"/>
      <c r="V5094" s="4"/>
      <c r="W5094" s="4"/>
      <c r="X5094" s="4"/>
      <c r="AB5094" s="4"/>
      <c r="AL5094" s="81"/>
      <c r="AM5094" s="81"/>
    </row>
    <row r="5095" spans="1:39">
      <c r="A5095" s="76"/>
      <c r="C5095" s="77"/>
      <c r="M5095" s="80"/>
      <c r="T5095" s="4"/>
      <c r="V5095" s="4"/>
      <c r="W5095" s="4"/>
      <c r="X5095" s="4"/>
      <c r="AB5095" s="4"/>
      <c r="AL5095" s="81"/>
      <c r="AM5095" s="81"/>
    </row>
    <row r="5096" spans="1:39">
      <c r="A5096" s="76"/>
      <c r="C5096" s="77"/>
      <c r="M5096" s="80"/>
      <c r="T5096" s="4"/>
      <c r="V5096" s="4"/>
      <c r="W5096" s="4"/>
      <c r="X5096" s="4"/>
      <c r="AB5096" s="4"/>
      <c r="AL5096" s="81"/>
      <c r="AM5096" s="81"/>
    </row>
    <row r="5097" spans="1:39">
      <c r="A5097" s="76"/>
      <c r="C5097" s="77"/>
      <c r="M5097" s="80"/>
      <c r="T5097" s="4"/>
      <c r="V5097" s="4"/>
      <c r="W5097" s="4"/>
      <c r="X5097" s="4"/>
      <c r="AB5097" s="4"/>
      <c r="AL5097" s="81"/>
      <c r="AM5097" s="81"/>
    </row>
    <row r="5098" spans="1:39">
      <c r="A5098" s="76"/>
      <c r="C5098" s="77"/>
      <c r="M5098" s="80"/>
      <c r="T5098" s="4"/>
      <c r="V5098" s="4"/>
      <c r="W5098" s="4"/>
      <c r="X5098" s="4"/>
      <c r="AB5098" s="4"/>
      <c r="AL5098" s="81"/>
      <c r="AM5098" s="81"/>
    </row>
    <row r="5099" spans="1:39">
      <c r="A5099" s="76"/>
      <c r="C5099" s="77"/>
      <c r="M5099" s="80"/>
      <c r="T5099" s="4"/>
      <c r="V5099" s="4"/>
      <c r="W5099" s="4"/>
      <c r="X5099" s="4"/>
      <c r="AB5099" s="4"/>
      <c r="AL5099" s="81"/>
      <c r="AM5099" s="81"/>
    </row>
    <row r="5100" spans="1:39">
      <c r="A5100" s="76"/>
      <c r="C5100" s="77"/>
      <c r="M5100" s="80"/>
      <c r="T5100" s="4"/>
      <c r="V5100" s="4"/>
      <c r="W5100" s="4"/>
      <c r="X5100" s="4"/>
      <c r="AB5100" s="4"/>
      <c r="AL5100" s="81"/>
      <c r="AM5100" s="81"/>
    </row>
    <row r="5101" spans="1:39">
      <c r="A5101" s="76"/>
      <c r="C5101" s="77"/>
      <c r="M5101" s="80"/>
      <c r="T5101" s="4"/>
      <c r="V5101" s="4"/>
      <c r="W5101" s="4"/>
      <c r="X5101" s="4"/>
      <c r="AB5101" s="4"/>
      <c r="AL5101" s="81"/>
      <c r="AM5101" s="81"/>
    </row>
    <row r="5102" spans="1:39">
      <c r="A5102" s="76"/>
      <c r="C5102" s="77"/>
      <c r="M5102" s="80"/>
      <c r="T5102" s="4"/>
      <c r="V5102" s="4"/>
      <c r="W5102" s="4"/>
      <c r="X5102" s="4"/>
      <c r="AB5102" s="4"/>
      <c r="AL5102" s="81"/>
      <c r="AM5102" s="81"/>
    </row>
    <row r="5103" spans="1:39">
      <c r="A5103" s="76"/>
      <c r="C5103" s="77"/>
      <c r="M5103" s="80"/>
      <c r="T5103" s="4"/>
      <c r="V5103" s="4"/>
      <c r="W5103" s="4"/>
      <c r="X5103" s="4"/>
      <c r="AB5103" s="4"/>
      <c r="AL5103" s="81"/>
      <c r="AM5103" s="81"/>
    </row>
    <row r="5104" spans="1:39">
      <c r="A5104" s="76"/>
      <c r="C5104" s="77"/>
      <c r="M5104" s="80"/>
      <c r="T5104" s="4"/>
      <c r="V5104" s="4"/>
      <c r="W5104" s="4"/>
      <c r="X5104" s="4"/>
      <c r="AB5104" s="4"/>
      <c r="AL5104" s="81"/>
      <c r="AM5104" s="81"/>
    </row>
    <row r="5105" spans="1:39">
      <c r="A5105" s="76"/>
      <c r="C5105" s="77"/>
      <c r="M5105" s="80"/>
      <c r="T5105" s="4"/>
      <c r="V5105" s="4"/>
      <c r="W5105" s="4"/>
      <c r="X5105" s="4"/>
      <c r="AB5105" s="4"/>
      <c r="AL5105" s="81"/>
      <c r="AM5105" s="81"/>
    </row>
    <row r="5106" spans="1:39">
      <c r="A5106" s="76"/>
      <c r="C5106" s="77"/>
      <c r="M5106" s="80"/>
      <c r="T5106" s="4"/>
      <c r="V5106" s="4"/>
      <c r="W5106" s="4"/>
      <c r="X5106" s="4"/>
      <c r="AB5106" s="4"/>
      <c r="AL5106" s="81"/>
      <c r="AM5106" s="81"/>
    </row>
    <row r="5107" spans="1:39">
      <c r="A5107" s="76"/>
      <c r="C5107" s="77"/>
      <c r="M5107" s="80"/>
      <c r="T5107" s="4"/>
      <c r="V5107" s="4"/>
      <c r="W5107" s="4"/>
      <c r="X5107" s="4"/>
      <c r="AB5107" s="4"/>
      <c r="AL5107" s="81"/>
      <c r="AM5107" s="81"/>
    </row>
    <row r="5108" spans="1:39">
      <c r="A5108" s="76"/>
      <c r="C5108" s="77"/>
      <c r="M5108" s="80"/>
      <c r="T5108" s="4"/>
      <c r="V5108" s="4"/>
      <c r="W5108" s="4"/>
      <c r="X5108" s="4"/>
      <c r="AB5108" s="4"/>
      <c r="AL5108" s="81"/>
      <c r="AM5108" s="81"/>
    </row>
    <row r="5109" spans="1:39">
      <c r="A5109" s="76"/>
      <c r="C5109" s="77"/>
      <c r="M5109" s="80"/>
      <c r="T5109" s="4"/>
      <c r="V5109" s="4"/>
      <c r="W5109" s="4"/>
      <c r="X5109" s="4"/>
      <c r="AB5109" s="4"/>
      <c r="AL5109" s="81"/>
      <c r="AM5109" s="81"/>
    </row>
    <row r="5110" spans="1:39">
      <c r="A5110" s="76"/>
      <c r="C5110" s="77"/>
      <c r="M5110" s="80"/>
      <c r="T5110" s="4"/>
      <c r="V5110" s="4"/>
      <c r="W5110" s="4"/>
      <c r="X5110" s="4"/>
      <c r="AB5110" s="4"/>
      <c r="AL5110" s="81"/>
      <c r="AM5110" s="81"/>
    </row>
    <row r="5111" spans="1:39">
      <c r="A5111" s="76"/>
      <c r="C5111" s="77"/>
      <c r="M5111" s="80"/>
      <c r="T5111" s="4"/>
      <c r="V5111" s="4"/>
      <c r="W5111" s="4"/>
      <c r="X5111" s="4"/>
      <c r="AB5111" s="4"/>
      <c r="AL5111" s="81"/>
      <c r="AM5111" s="81"/>
    </row>
    <row r="5112" spans="1:39">
      <c r="A5112" s="76"/>
      <c r="C5112" s="77"/>
      <c r="M5112" s="80"/>
      <c r="T5112" s="4"/>
      <c r="V5112" s="4"/>
      <c r="W5112" s="4"/>
      <c r="X5112" s="4"/>
      <c r="AB5112" s="4"/>
      <c r="AL5112" s="81"/>
      <c r="AM5112" s="81"/>
    </row>
    <row r="5113" spans="1:39">
      <c r="A5113" s="76"/>
      <c r="C5113" s="77"/>
      <c r="M5113" s="80"/>
      <c r="T5113" s="4"/>
      <c r="V5113" s="4"/>
      <c r="W5113" s="4"/>
      <c r="X5113" s="4"/>
      <c r="AB5113" s="4"/>
      <c r="AL5113" s="81"/>
      <c r="AM5113" s="81"/>
    </row>
    <row r="5114" spans="1:39">
      <c r="A5114" s="76"/>
      <c r="C5114" s="77"/>
      <c r="M5114" s="80"/>
      <c r="T5114" s="4"/>
      <c r="V5114" s="4"/>
      <c r="W5114" s="4"/>
      <c r="X5114" s="4"/>
      <c r="AB5114" s="4"/>
      <c r="AL5114" s="81"/>
      <c r="AM5114" s="81"/>
    </row>
    <row r="5115" spans="1:39">
      <c r="A5115" s="76"/>
      <c r="C5115" s="77"/>
      <c r="M5115" s="80"/>
      <c r="T5115" s="4"/>
      <c r="V5115" s="4"/>
      <c r="W5115" s="4"/>
      <c r="X5115" s="4"/>
      <c r="AB5115" s="4"/>
      <c r="AL5115" s="81"/>
      <c r="AM5115" s="81"/>
    </row>
    <row r="5116" spans="1:39">
      <c r="A5116" s="76"/>
      <c r="C5116" s="77"/>
      <c r="M5116" s="80"/>
      <c r="T5116" s="4"/>
      <c r="V5116" s="4"/>
      <c r="W5116" s="4"/>
      <c r="X5116" s="4"/>
      <c r="AB5116" s="4"/>
      <c r="AL5116" s="81"/>
      <c r="AM5116" s="81"/>
    </row>
    <row r="5117" spans="1:39">
      <c r="A5117" s="76"/>
      <c r="C5117" s="77"/>
      <c r="M5117" s="80"/>
      <c r="T5117" s="4"/>
      <c r="V5117" s="4"/>
      <c r="W5117" s="4"/>
      <c r="X5117" s="4"/>
      <c r="AB5117" s="4"/>
      <c r="AL5117" s="81"/>
      <c r="AM5117" s="81"/>
    </row>
    <row r="5118" spans="1:39">
      <c r="A5118" s="76"/>
      <c r="C5118" s="77"/>
      <c r="M5118" s="80"/>
      <c r="T5118" s="4"/>
      <c r="V5118" s="4"/>
      <c r="W5118" s="4"/>
      <c r="X5118" s="4"/>
      <c r="AB5118" s="4"/>
      <c r="AL5118" s="81"/>
      <c r="AM5118" s="81"/>
    </row>
    <row r="5119" spans="1:39">
      <c r="A5119" s="76"/>
      <c r="C5119" s="77"/>
      <c r="M5119" s="80"/>
      <c r="T5119" s="4"/>
      <c r="V5119" s="4"/>
      <c r="W5119" s="4"/>
      <c r="X5119" s="4"/>
      <c r="AB5119" s="4"/>
      <c r="AL5119" s="81"/>
      <c r="AM5119" s="81"/>
    </row>
    <row r="5120" spans="1:39">
      <c r="A5120" s="76"/>
      <c r="C5120" s="77"/>
      <c r="M5120" s="80"/>
      <c r="T5120" s="4"/>
      <c r="V5120" s="4"/>
      <c r="W5120" s="4"/>
      <c r="X5120" s="4"/>
      <c r="AB5120" s="4"/>
      <c r="AL5120" s="81"/>
      <c r="AM5120" s="81"/>
    </row>
    <row r="5121" spans="1:39">
      <c r="A5121" s="76"/>
      <c r="C5121" s="77"/>
      <c r="M5121" s="80"/>
      <c r="T5121" s="4"/>
      <c r="V5121" s="4"/>
      <c r="W5121" s="4"/>
      <c r="X5121" s="4"/>
      <c r="AB5121" s="4"/>
      <c r="AL5121" s="81"/>
      <c r="AM5121" s="81"/>
    </row>
    <row r="5122" spans="1:39">
      <c r="A5122" s="76"/>
      <c r="C5122" s="77"/>
      <c r="M5122" s="80"/>
      <c r="T5122" s="4"/>
      <c r="V5122" s="4"/>
      <c r="W5122" s="4"/>
      <c r="X5122" s="4"/>
      <c r="AB5122" s="4"/>
      <c r="AL5122" s="81"/>
      <c r="AM5122" s="81"/>
    </row>
    <row r="5123" spans="1:39">
      <c r="A5123" s="76"/>
      <c r="C5123" s="77"/>
      <c r="M5123" s="80"/>
      <c r="T5123" s="4"/>
      <c r="V5123" s="4"/>
      <c r="W5123" s="4"/>
      <c r="X5123" s="4"/>
      <c r="AB5123" s="4"/>
      <c r="AL5123" s="81"/>
      <c r="AM5123" s="81"/>
    </row>
    <row r="5124" spans="1:39">
      <c r="A5124" s="76"/>
      <c r="C5124" s="77"/>
      <c r="M5124" s="80"/>
      <c r="T5124" s="4"/>
      <c r="V5124" s="4"/>
      <c r="W5124" s="4"/>
      <c r="X5124" s="4"/>
      <c r="AB5124" s="4"/>
      <c r="AL5124" s="81"/>
      <c r="AM5124" s="81"/>
    </row>
    <row r="5125" spans="1:39">
      <c r="A5125" s="76"/>
      <c r="C5125" s="77"/>
      <c r="M5125" s="80"/>
      <c r="T5125" s="4"/>
      <c r="V5125" s="4"/>
      <c r="W5125" s="4"/>
      <c r="X5125" s="4"/>
      <c r="AB5125" s="4"/>
      <c r="AL5125" s="81"/>
      <c r="AM5125" s="81"/>
    </row>
    <row r="5126" spans="1:39">
      <c r="A5126" s="76"/>
      <c r="C5126" s="77"/>
      <c r="M5126" s="80"/>
      <c r="T5126" s="4"/>
      <c r="V5126" s="4"/>
      <c r="W5126" s="4"/>
      <c r="X5126" s="4"/>
      <c r="AB5126" s="4"/>
      <c r="AL5126" s="81"/>
      <c r="AM5126" s="81"/>
    </row>
    <row r="5127" spans="1:39">
      <c r="A5127" s="76"/>
      <c r="C5127" s="77"/>
      <c r="M5127" s="80"/>
      <c r="T5127" s="4"/>
      <c r="V5127" s="4"/>
      <c r="W5127" s="4"/>
      <c r="X5127" s="4"/>
      <c r="AB5127" s="4"/>
      <c r="AL5127" s="81"/>
      <c r="AM5127" s="81"/>
    </row>
    <row r="5128" spans="1:39">
      <c r="A5128" s="76"/>
      <c r="C5128" s="77"/>
      <c r="M5128" s="80"/>
      <c r="T5128" s="4"/>
      <c r="V5128" s="4"/>
      <c r="W5128" s="4"/>
      <c r="X5128" s="4"/>
      <c r="AB5128" s="4"/>
      <c r="AL5128" s="81"/>
      <c r="AM5128" s="81"/>
    </row>
    <row r="5129" spans="1:39">
      <c r="A5129" s="76"/>
      <c r="C5129" s="77"/>
      <c r="M5129" s="80"/>
      <c r="T5129" s="4"/>
      <c r="V5129" s="4"/>
      <c r="W5129" s="4"/>
      <c r="X5129" s="4"/>
      <c r="AB5129" s="4"/>
      <c r="AL5129" s="81"/>
      <c r="AM5129" s="81"/>
    </row>
    <row r="5130" spans="1:39">
      <c r="A5130" s="76"/>
      <c r="C5130" s="77"/>
      <c r="M5130" s="80"/>
      <c r="T5130" s="4"/>
      <c r="V5130" s="4"/>
      <c r="W5130" s="4"/>
      <c r="X5130" s="4"/>
      <c r="AB5130" s="4"/>
      <c r="AL5130" s="81"/>
      <c r="AM5130" s="81"/>
    </row>
    <row r="5131" spans="1:39">
      <c r="A5131" s="76"/>
      <c r="C5131" s="77"/>
      <c r="M5131" s="80"/>
      <c r="T5131" s="4"/>
      <c r="V5131" s="4"/>
      <c r="W5131" s="4"/>
      <c r="X5131" s="4"/>
      <c r="AB5131" s="4"/>
      <c r="AL5131" s="81"/>
      <c r="AM5131" s="81"/>
    </row>
    <row r="5132" spans="1:39">
      <c r="A5132" s="76"/>
      <c r="C5132" s="77"/>
      <c r="M5132" s="80"/>
      <c r="T5132" s="4"/>
      <c r="V5132" s="4"/>
      <c r="W5132" s="4"/>
      <c r="X5132" s="4"/>
      <c r="AB5132" s="4"/>
      <c r="AL5132" s="81"/>
      <c r="AM5132" s="81"/>
    </row>
    <row r="5133" spans="1:39">
      <c r="A5133" s="76"/>
      <c r="C5133" s="77"/>
      <c r="M5133" s="80"/>
      <c r="T5133" s="4"/>
      <c r="V5133" s="4"/>
      <c r="W5133" s="4"/>
      <c r="X5133" s="4"/>
      <c r="AB5133" s="4"/>
      <c r="AL5133" s="81"/>
      <c r="AM5133" s="81"/>
    </row>
    <row r="5134" spans="1:39">
      <c r="A5134" s="76"/>
      <c r="C5134" s="77"/>
      <c r="M5134" s="80"/>
      <c r="T5134" s="4"/>
      <c r="V5134" s="4"/>
      <c r="W5134" s="4"/>
      <c r="X5134" s="4"/>
      <c r="AB5134" s="4"/>
      <c r="AL5134" s="81"/>
      <c r="AM5134" s="81"/>
    </row>
    <row r="5135" spans="1:39">
      <c r="A5135" s="76"/>
      <c r="C5135" s="77"/>
      <c r="M5135" s="80"/>
      <c r="T5135" s="4"/>
      <c r="V5135" s="4"/>
      <c r="W5135" s="4"/>
      <c r="X5135" s="4"/>
      <c r="AB5135" s="4"/>
      <c r="AL5135" s="81"/>
      <c r="AM5135" s="81"/>
    </row>
    <row r="5136" spans="1:39">
      <c r="A5136" s="76"/>
      <c r="C5136" s="77"/>
      <c r="M5136" s="80"/>
      <c r="T5136" s="4"/>
      <c r="V5136" s="4"/>
      <c r="W5136" s="4"/>
      <c r="X5136" s="4"/>
      <c r="AB5136" s="4"/>
      <c r="AL5136" s="81"/>
      <c r="AM5136" s="81"/>
    </row>
    <row r="5137" spans="1:39">
      <c r="A5137" s="76"/>
      <c r="C5137" s="77"/>
      <c r="M5137" s="80"/>
      <c r="T5137" s="4"/>
      <c r="V5137" s="4"/>
      <c r="W5137" s="4"/>
      <c r="X5137" s="4"/>
      <c r="AB5137" s="4"/>
      <c r="AL5137" s="81"/>
      <c r="AM5137" s="81"/>
    </row>
    <row r="5138" spans="1:39">
      <c r="A5138" s="76"/>
      <c r="C5138" s="77"/>
      <c r="M5138" s="80"/>
      <c r="T5138" s="4"/>
      <c r="V5138" s="4"/>
      <c r="W5138" s="4"/>
      <c r="X5138" s="4"/>
      <c r="AB5138" s="4"/>
      <c r="AL5138" s="81"/>
      <c r="AM5138" s="81"/>
    </row>
    <row r="5139" spans="1:39">
      <c r="A5139" s="76"/>
      <c r="C5139" s="77"/>
      <c r="M5139" s="80"/>
      <c r="T5139" s="4"/>
      <c r="V5139" s="4"/>
      <c r="W5139" s="4"/>
      <c r="X5139" s="4"/>
      <c r="AB5139" s="4"/>
      <c r="AL5139" s="81"/>
      <c r="AM5139" s="81"/>
    </row>
    <row r="5140" spans="1:39">
      <c r="A5140" s="76"/>
      <c r="C5140" s="77"/>
      <c r="M5140" s="80"/>
      <c r="T5140" s="4"/>
      <c r="V5140" s="4"/>
      <c r="W5140" s="4"/>
      <c r="X5140" s="4"/>
      <c r="AB5140" s="4"/>
      <c r="AL5140" s="81"/>
      <c r="AM5140" s="81"/>
    </row>
    <row r="5141" spans="1:39">
      <c r="A5141" s="76"/>
      <c r="C5141" s="77"/>
      <c r="M5141" s="80"/>
      <c r="T5141" s="4"/>
      <c r="V5141" s="4"/>
      <c r="W5141" s="4"/>
      <c r="X5141" s="4"/>
      <c r="AB5141" s="4"/>
      <c r="AL5141" s="81"/>
      <c r="AM5141" s="81"/>
    </row>
    <row r="5142" spans="1:39">
      <c r="A5142" s="76"/>
      <c r="C5142" s="77"/>
      <c r="M5142" s="80"/>
      <c r="T5142" s="4"/>
      <c r="V5142" s="4"/>
      <c r="W5142" s="4"/>
      <c r="X5142" s="4"/>
      <c r="AB5142" s="4"/>
      <c r="AL5142" s="81"/>
      <c r="AM5142" s="81"/>
    </row>
    <row r="5143" spans="1:39">
      <c r="A5143" s="76"/>
      <c r="C5143" s="77"/>
      <c r="M5143" s="80"/>
      <c r="T5143" s="4"/>
      <c r="V5143" s="4"/>
      <c r="W5143" s="4"/>
      <c r="X5143" s="4"/>
      <c r="AB5143" s="4"/>
      <c r="AL5143" s="81"/>
      <c r="AM5143" s="81"/>
    </row>
    <row r="5144" spans="1:39">
      <c r="A5144" s="76"/>
      <c r="C5144" s="77"/>
      <c r="M5144" s="80"/>
      <c r="T5144" s="4"/>
      <c r="V5144" s="4"/>
      <c r="W5144" s="4"/>
      <c r="X5144" s="4"/>
      <c r="AB5144" s="4"/>
      <c r="AL5144" s="81"/>
      <c r="AM5144" s="81"/>
    </row>
    <row r="5145" spans="1:39">
      <c r="A5145" s="76"/>
      <c r="C5145" s="77"/>
      <c r="M5145" s="80"/>
      <c r="T5145" s="4"/>
      <c r="V5145" s="4"/>
      <c r="W5145" s="4"/>
      <c r="X5145" s="4"/>
      <c r="AB5145" s="4"/>
      <c r="AL5145" s="81"/>
      <c r="AM5145" s="81"/>
    </row>
    <row r="5146" spans="1:39">
      <c r="A5146" s="76"/>
      <c r="C5146" s="77"/>
      <c r="M5146" s="80"/>
      <c r="T5146" s="4"/>
      <c r="V5146" s="4"/>
      <c r="W5146" s="4"/>
      <c r="X5146" s="4"/>
      <c r="AB5146" s="4"/>
      <c r="AL5146" s="81"/>
      <c r="AM5146" s="81"/>
    </row>
    <row r="5147" spans="1:39">
      <c r="A5147" s="76"/>
      <c r="C5147" s="77"/>
      <c r="M5147" s="80"/>
      <c r="T5147" s="4"/>
      <c r="V5147" s="4"/>
      <c r="W5147" s="4"/>
      <c r="X5147" s="4"/>
      <c r="AB5147" s="4"/>
      <c r="AL5147" s="81"/>
      <c r="AM5147" s="81"/>
    </row>
    <row r="5148" spans="1:39">
      <c r="A5148" s="76"/>
      <c r="C5148" s="77"/>
      <c r="M5148" s="80"/>
      <c r="T5148" s="4"/>
      <c r="V5148" s="4"/>
      <c r="W5148" s="4"/>
      <c r="X5148" s="4"/>
      <c r="AB5148" s="4"/>
      <c r="AL5148" s="81"/>
      <c r="AM5148" s="81"/>
    </row>
    <row r="5149" spans="1:39">
      <c r="A5149" s="76"/>
      <c r="C5149" s="77"/>
      <c r="M5149" s="80"/>
      <c r="T5149" s="4"/>
      <c r="V5149" s="4"/>
      <c r="W5149" s="4"/>
      <c r="X5149" s="4"/>
      <c r="AB5149" s="4"/>
      <c r="AL5149" s="81"/>
      <c r="AM5149" s="81"/>
    </row>
    <row r="5150" spans="1:39">
      <c r="A5150" s="76"/>
      <c r="C5150" s="77"/>
      <c r="M5150" s="80"/>
      <c r="T5150" s="4"/>
      <c r="V5150" s="4"/>
      <c r="W5150" s="4"/>
      <c r="X5150" s="4"/>
      <c r="AB5150" s="4"/>
      <c r="AL5150" s="81"/>
      <c r="AM5150" s="81"/>
    </row>
    <row r="5151" spans="1:39">
      <c r="A5151" s="76"/>
      <c r="C5151" s="77"/>
      <c r="M5151" s="80"/>
      <c r="T5151" s="4"/>
      <c r="V5151" s="4"/>
      <c r="W5151" s="4"/>
      <c r="X5151" s="4"/>
      <c r="AB5151" s="4"/>
      <c r="AL5151" s="81"/>
      <c r="AM5151" s="81"/>
    </row>
    <row r="5152" spans="1:39">
      <c r="A5152" s="76"/>
      <c r="C5152" s="77"/>
      <c r="M5152" s="80"/>
      <c r="T5152" s="4"/>
      <c r="V5152" s="4"/>
      <c r="W5152" s="4"/>
      <c r="X5152" s="4"/>
      <c r="AB5152" s="4"/>
      <c r="AL5152" s="81"/>
      <c r="AM5152" s="81"/>
    </row>
    <row r="5153" spans="1:39">
      <c r="A5153" s="76"/>
      <c r="C5153" s="77"/>
      <c r="M5153" s="80"/>
      <c r="T5153" s="4"/>
      <c r="V5153" s="4"/>
      <c r="W5153" s="4"/>
      <c r="X5153" s="4"/>
      <c r="AB5153" s="4"/>
      <c r="AL5153" s="81"/>
      <c r="AM5153" s="81"/>
    </row>
    <row r="5154" spans="1:39">
      <c r="A5154" s="76"/>
      <c r="C5154" s="77"/>
      <c r="M5154" s="80"/>
      <c r="T5154" s="4"/>
      <c r="V5154" s="4"/>
      <c r="W5154" s="4"/>
      <c r="X5154" s="4"/>
      <c r="AB5154" s="4"/>
      <c r="AL5154" s="81"/>
      <c r="AM5154" s="81"/>
    </row>
    <row r="5155" spans="1:39">
      <c r="A5155" s="76"/>
      <c r="C5155" s="77"/>
      <c r="M5155" s="80"/>
      <c r="T5155" s="4"/>
      <c r="V5155" s="4"/>
      <c r="W5155" s="4"/>
      <c r="X5155" s="4"/>
      <c r="AB5155" s="4"/>
      <c r="AL5155" s="81"/>
      <c r="AM5155" s="81"/>
    </row>
    <row r="5156" spans="1:39">
      <c r="A5156" s="76"/>
      <c r="C5156" s="77"/>
      <c r="M5156" s="80"/>
      <c r="T5156" s="4"/>
      <c r="V5156" s="4"/>
      <c r="W5156" s="4"/>
      <c r="X5156" s="4"/>
      <c r="AB5156" s="4"/>
      <c r="AL5156" s="81"/>
      <c r="AM5156" s="81"/>
    </row>
    <row r="5157" spans="1:39">
      <c r="A5157" s="76"/>
      <c r="C5157" s="77"/>
      <c r="M5157" s="80"/>
      <c r="T5157" s="4"/>
      <c r="V5157" s="4"/>
      <c r="W5157" s="4"/>
      <c r="X5157" s="4"/>
      <c r="AB5157" s="4"/>
      <c r="AL5157" s="81"/>
      <c r="AM5157" s="81"/>
    </row>
    <row r="5158" spans="1:39">
      <c r="A5158" s="76"/>
      <c r="C5158" s="77"/>
      <c r="M5158" s="80"/>
      <c r="T5158" s="4"/>
      <c r="V5158" s="4"/>
      <c r="W5158" s="4"/>
      <c r="X5158" s="4"/>
      <c r="AB5158" s="4"/>
      <c r="AL5158" s="81"/>
      <c r="AM5158" s="81"/>
    </row>
    <row r="5159" spans="1:39">
      <c r="A5159" s="76"/>
      <c r="C5159" s="77"/>
      <c r="M5159" s="80"/>
      <c r="T5159" s="4"/>
      <c r="V5159" s="4"/>
      <c r="W5159" s="4"/>
      <c r="X5159" s="4"/>
      <c r="AB5159" s="4"/>
      <c r="AL5159" s="81"/>
      <c r="AM5159" s="81"/>
    </row>
    <row r="5160" spans="1:39">
      <c r="A5160" s="76"/>
      <c r="C5160" s="77"/>
      <c r="M5160" s="80"/>
      <c r="T5160" s="4"/>
      <c r="V5160" s="4"/>
      <c r="W5160" s="4"/>
      <c r="X5160" s="4"/>
      <c r="AB5160" s="4"/>
      <c r="AL5160" s="81"/>
      <c r="AM5160" s="81"/>
    </row>
    <row r="5161" spans="1:39">
      <c r="A5161" s="76"/>
      <c r="C5161" s="77"/>
      <c r="M5161" s="80"/>
      <c r="T5161" s="4"/>
      <c r="V5161" s="4"/>
      <c r="W5161" s="4"/>
      <c r="X5161" s="4"/>
      <c r="AB5161" s="4"/>
      <c r="AL5161" s="81"/>
      <c r="AM5161" s="81"/>
    </row>
    <row r="5162" spans="1:39">
      <c r="A5162" s="76"/>
      <c r="C5162" s="77"/>
      <c r="M5162" s="80"/>
      <c r="T5162" s="4"/>
      <c r="V5162" s="4"/>
      <c r="W5162" s="4"/>
      <c r="X5162" s="4"/>
      <c r="AB5162" s="4"/>
      <c r="AL5162" s="81"/>
      <c r="AM5162" s="81"/>
    </row>
    <row r="5163" spans="1:39">
      <c r="A5163" s="76"/>
      <c r="C5163" s="77"/>
      <c r="M5163" s="80"/>
      <c r="T5163" s="4"/>
      <c r="V5163" s="4"/>
      <c r="W5163" s="4"/>
      <c r="X5163" s="4"/>
      <c r="AB5163" s="4"/>
      <c r="AL5163" s="81"/>
      <c r="AM5163" s="81"/>
    </row>
    <row r="5164" spans="1:39">
      <c r="A5164" s="76"/>
      <c r="C5164" s="77"/>
      <c r="M5164" s="80"/>
      <c r="T5164" s="4"/>
      <c r="V5164" s="4"/>
      <c r="W5164" s="4"/>
      <c r="X5164" s="4"/>
      <c r="AB5164" s="4"/>
      <c r="AL5164" s="81"/>
      <c r="AM5164" s="81"/>
    </row>
    <row r="5165" spans="1:39">
      <c r="A5165" s="76"/>
      <c r="C5165" s="77"/>
      <c r="M5165" s="80"/>
      <c r="T5165" s="4"/>
      <c r="V5165" s="4"/>
      <c r="W5165" s="4"/>
      <c r="X5165" s="4"/>
      <c r="AB5165" s="4"/>
      <c r="AL5165" s="81"/>
      <c r="AM5165" s="81"/>
    </row>
    <row r="5166" spans="1:39">
      <c r="A5166" s="76"/>
      <c r="C5166" s="77"/>
      <c r="M5166" s="80"/>
      <c r="T5166" s="4"/>
      <c r="V5166" s="4"/>
      <c r="W5166" s="4"/>
      <c r="X5166" s="4"/>
      <c r="AB5166" s="4"/>
      <c r="AL5166" s="81"/>
      <c r="AM5166" s="81"/>
    </row>
    <row r="5167" spans="1:39">
      <c r="A5167" s="76"/>
      <c r="C5167" s="77"/>
      <c r="M5167" s="80"/>
      <c r="T5167" s="4"/>
      <c r="V5167" s="4"/>
      <c r="W5167" s="4"/>
      <c r="X5167" s="4"/>
      <c r="AB5167" s="4"/>
      <c r="AL5167" s="81"/>
      <c r="AM5167" s="81"/>
    </row>
    <row r="5168" spans="1:39">
      <c r="A5168" s="76"/>
      <c r="C5168" s="77"/>
      <c r="M5168" s="80"/>
      <c r="T5168" s="4"/>
      <c r="V5168" s="4"/>
      <c r="W5168" s="4"/>
      <c r="X5168" s="4"/>
      <c r="AB5168" s="4"/>
      <c r="AL5168" s="81"/>
      <c r="AM5168" s="81"/>
    </row>
    <row r="5169" spans="1:39">
      <c r="A5169" s="76"/>
      <c r="C5169" s="77"/>
      <c r="M5169" s="80"/>
      <c r="T5169" s="4"/>
      <c r="V5169" s="4"/>
      <c r="W5169" s="4"/>
      <c r="X5169" s="4"/>
      <c r="AB5169" s="4"/>
      <c r="AL5169" s="81"/>
      <c r="AM5169" s="81"/>
    </row>
    <row r="5170" spans="1:39">
      <c r="A5170" s="76"/>
      <c r="C5170" s="77"/>
      <c r="M5170" s="80"/>
      <c r="T5170" s="4"/>
      <c r="V5170" s="4"/>
      <c r="W5170" s="4"/>
      <c r="X5170" s="4"/>
      <c r="AB5170" s="4"/>
      <c r="AL5170" s="81"/>
      <c r="AM5170" s="81"/>
    </row>
    <row r="5171" spans="1:39">
      <c r="A5171" s="76"/>
      <c r="C5171" s="77"/>
      <c r="M5171" s="80"/>
      <c r="T5171" s="4"/>
      <c r="V5171" s="4"/>
      <c r="W5171" s="4"/>
      <c r="X5171" s="4"/>
      <c r="AB5171" s="4"/>
      <c r="AL5171" s="81"/>
      <c r="AM5171" s="81"/>
    </row>
    <row r="5172" spans="1:39">
      <c r="A5172" s="76"/>
      <c r="C5172" s="77"/>
      <c r="M5172" s="80"/>
      <c r="T5172" s="4"/>
      <c r="V5172" s="4"/>
      <c r="W5172" s="4"/>
      <c r="X5172" s="4"/>
      <c r="AB5172" s="4"/>
      <c r="AL5172" s="81"/>
      <c r="AM5172" s="81"/>
    </row>
    <row r="5173" spans="1:39">
      <c r="A5173" s="76"/>
      <c r="C5173" s="77"/>
      <c r="M5173" s="80"/>
      <c r="T5173" s="4"/>
      <c r="V5173" s="4"/>
      <c r="W5173" s="4"/>
      <c r="X5173" s="4"/>
      <c r="AB5173" s="4"/>
      <c r="AL5173" s="81"/>
      <c r="AM5173" s="81"/>
    </row>
    <row r="5174" spans="1:39">
      <c r="A5174" s="76"/>
      <c r="C5174" s="77"/>
      <c r="M5174" s="80"/>
      <c r="T5174" s="4"/>
      <c r="V5174" s="4"/>
      <c r="W5174" s="4"/>
      <c r="X5174" s="4"/>
      <c r="AB5174" s="4"/>
      <c r="AL5174" s="81"/>
      <c r="AM5174" s="81"/>
    </row>
    <row r="5175" spans="1:39">
      <c r="A5175" s="76"/>
      <c r="C5175" s="77"/>
      <c r="M5175" s="80"/>
      <c r="T5175" s="4"/>
      <c r="V5175" s="4"/>
      <c r="W5175" s="4"/>
      <c r="X5175" s="4"/>
      <c r="AB5175" s="4"/>
      <c r="AL5175" s="81"/>
      <c r="AM5175" s="81"/>
    </row>
    <row r="5176" spans="1:39">
      <c r="A5176" s="76"/>
      <c r="C5176" s="77"/>
      <c r="M5176" s="80"/>
      <c r="T5176" s="4"/>
      <c r="V5176" s="4"/>
      <c r="W5176" s="4"/>
      <c r="X5176" s="4"/>
      <c r="AB5176" s="4"/>
      <c r="AL5176" s="81"/>
      <c r="AM5176" s="81"/>
    </row>
    <row r="5177" spans="1:39">
      <c r="A5177" s="76"/>
      <c r="C5177" s="77"/>
      <c r="M5177" s="80"/>
      <c r="T5177" s="4"/>
      <c r="V5177" s="4"/>
      <c r="W5177" s="4"/>
      <c r="X5177" s="4"/>
      <c r="AB5177" s="4"/>
      <c r="AL5177" s="81"/>
      <c r="AM5177" s="81"/>
    </row>
    <row r="5178" spans="1:39">
      <c r="A5178" s="76"/>
      <c r="C5178" s="77"/>
      <c r="M5178" s="80"/>
      <c r="T5178" s="4"/>
      <c r="V5178" s="4"/>
      <c r="W5178" s="4"/>
      <c r="X5178" s="4"/>
      <c r="AB5178" s="4"/>
      <c r="AL5178" s="81"/>
      <c r="AM5178" s="81"/>
    </row>
    <row r="5179" spans="1:39">
      <c r="A5179" s="76"/>
      <c r="C5179" s="77"/>
      <c r="M5179" s="80"/>
      <c r="T5179" s="4"/>
      <c r="V5179" s="4"/>
      <c r="W5179" s="4"/>
      <c r="X5179" s="4"/>
      <c r="AB5179" s="4"/>
      <c r="AL5179" s="81"/>
      <c r="AM5179" s="81"/>
    </row>
    <row r="5180" spans="1:39">
      <c r="A5180" s="76"/>
      <c r="C5180" s="77"/>
      <c r="M5180" s="80"/>
      <c r="T5180" s="4"/>
      <c r="V5180" s="4"/>
      <c r="W5180" s="4"/>
      <c r="X5180" s="4"/>
      <c r="AB5180" s="4"/>
      <c r="AL5180" s="81"/>
      <c r="AM5180" s="81"/>
    </row>
    <row r="5181" spans="1:39">
      <c r="A5181" s="76"/>
      <c r="C5181" s="77"/>
      <c r="M5181" s="80"/>
      <c r="T5181" s="4"/>
      <c r="V5181" s="4"/>
      <c r="W5181" s="4"/>
      <c r="X5181" s="4"/>
      <c r="AB5181" s="4"/>
      <c r="AL5181" s="81"/>
      <c r="AM5181" s="81"/>
    </row>
    <row r="5182" spans="1:39">
      <c r="A5182" s="76"/>
      <c r="C5182" s="77"/>
      <c r="M5182" s="80"/>
      <c r="T5182" s="4"/>
      <c r="V5182" s="4"/>
      <c r="W5182" s="4"/>
      <c r="X5182" s="4"/>
      <c r="AB5182" s="4"/>
      <c r="AL5182" s="81"/>
      <c r="AM5182" s="81"/>
    </row>
    <row r="5183" spans="1:39">
      <c r="A5183" s="76"/>
      <c r="C5183" s="77"/>
      <c r="M5183" s="80"/>
      <c r="T5183" s="4"/>
      <c r="V5183" s="4"/>
      <c r="W5183" s="4"/>
      <c r="X5183" s="4"/>
      <c r="AB5183" s="4"/>
      <c r="AL5183" s="81"/>
      <c r="AM5183" s="81"/>
    </row>
    <row r="5184" spans="1:39">
      <c r="A5184" s="76"/>
      <c r="C5184" s="77"/>
      <c r="M5184" s="80"/>
      <c r="T5184" s="4"/>
      <c r="V5184" s="4"/>
      <c r="W5184" s="4"/>
      <c r="X5184" s="4"/>
      <c r="AB5184" s="4"/>
      <c r="AL5184" s="81"/>
      <c r="AM5184" s="81"/>
    </row>
    <row r="5185" spans="1:39">
      <c r="A5185" s="76"/>
      <c r="C5185" s="77"/>
      <c r="M5185" s="80"/>
      <c r="T5185" s="4"/>
      <c r="V5185" s="4"/>
      <c r="W5185" s="4"/>
      <c r="X5185" s="4"/>
      <c r="AB5185" s="4"/>
      <c r="AL5185" s="81"/>
      <c r="AM5185" s="81"/>
    </row>
    <row r="5186" spans="1:39">
      <c r="A5186" s="76"/>
      <c r="C5186" s="77"/>
      <c r="M5186" s="80"/>
      <c r="T5186" s="4"/>
      <c r="V5186" s="4"/>
      <c r="W5186" s="4"/>
      <c r="X5186" s="4"/>
      <c r="AB5186" s="4"/>
      <c r="AL5186" s="81"/>
      <c r="AM5186" s="81"/>
    </row>
    <row r="5187" spans="1:39">
      <c r="A5187" s="76"/>
      <c r="C5187" s="77"/>
      <c r="M5187" s="80"/>
      <c r="T5187" s="4"/>
      <c r="V5187" s="4"/>
      <c r="W5187" s="4"/>
      <c r="X5187" s="4"/>
      <c r="AB5187" s="4"/>
      <c r="AL5187" s="81"/>
      <c r="AM5187" s="81"/>
    </row>
    <row r="5188" spans="1:39">
      <c r="A5188" s="76"/>
      <c r="C5188" s="77"/>
      <c r="M5188" s="80"/>
      <c r="T5188" s="4"/>
      <c r="V5188" s="4"/>
      <c r="W5188" s="4"/>
      <c r="X5188" s="4"/>
      <c r="AB5188" s="4"/>
      <c r="AL5188" s="81"/>
      <c r="AM5188" s="81"/>
    </row>
    <row r="5189" spans="1:39">
      <c r="A5189" s="76"/>
      <c r="C5189" s="77"/>
      <c r="M5189" s="80"/>
      <c r="T5189" s="4"/>
      <c r="V5189" s="4"/>
      <c r="W5189" s="4"/>
      <c r="X5189" s="4"/>
      <c r="AB5189" s="4"/>
      <c r="AL5189" s="81"/>
      <c r="AM5189" s="81"/>
    </row>
    <row r="5190" spans="1:39">
      <c r="A5190" s="76"/>
      <c r="C5190" s="77"/>
      <c r="M5190" s="80"/>
      <c r="T5190" s="4"/>
      <c r="V5190" s="4"/>
      <c r="W5190" s="4"/>
      <c r="X5190" s="4"/>
      <c r="AB5190" s="4"/>
      <c r="AL5190" s="81"/>
      <c r="AM5190" s="81"/>
    </row>
    <row r="5191" spans="1:39">
      <c r="A5191" s="76"/>
      <c r="C5191" s="77"/>
      <c r="M5191" s="80"/>
      <c r="T5191" s="4"/>
      <c r="V5191" s="4"/>
      <c r="W5191" s="4"/>
      <c r="X5191" s="4"/>
      <c r="AB5191" s="4"/>
      <c r="AL5191" s="81"/>
      <c r="AM5191" s="81"/>
    </row>
    <row r="5192" spans="1:39">
      <c r="A5192" s="76"/>
      <c r="C5192" s="77"/>
      <c r="M5192" s="80"/>
      <c r="T5192" s="4"/>
      <c r="V5192" s="4"/>
      <c r="W5192" s="4"/>
      <c r="X5192" s="4"/>
      <c r="AB5192" s="4"/>
      <c r="AL5192" s="81"/>
      <c r="AM5192" s="81"/>
    </row>
    <row r="5193" spans="1:39">
      <c r="A5193" s="76"/>
      <c r="C5193" s="77"/>
      <c r="M5193" s="80"/>
      <c r="T5193" s="4"/>
      <c r="V5193" s="4"/>
      <c r="W5193" s="4"/>
      <c r="X5193" s="4"/>
      <c r="AB5193" s="4"/>
      <c r="AL5193" s="81"/>
      <c r="AM5193" s="81"/>
    </row>
    <row r="5194" spans="1:39">
      <c r="A5194" s="76"/>
      <c r="C5194" s="77"/>
      <c r="M5194" s="80"/>
      <c r="T5194" s="4"/>
      <c r="V5194" s="4"/>
      <c r="W5194" s="4"/>
      <c r="X5194" s="4"/>
      <c r="AB5194" s="4"/>
      <c r="AL5194" s="81"/>
      <c r="AM5194" s="81"/>
    </row>
    <row r="5195" spans="1:39">
      <c r="A5195" s="76"/>
      <c r="C5195" s="77"/>
      <c r="M5195" s="80"/>
      <c r="T5195" s="4"/>
      <c r="V5195" s="4"/>
      <c r="W5195" s="4"/>
      <c r="X5195" s="4"/>
      <c r="AB5195" s="4"/>
      <c r="AL5195" s="81"/>
      <c r="AM5195" s="81"/>
    </row>
    <row r="5196" spans="1:39">
      <c r="A5196" s="76"/>
      <c r="C5196" s="77"/>
      <c r="M5196" s="80"/>
      <c r="T5196" s="4"/>
      <c r="V5196" s="4"/>
      <c r="W5196" s="4"/>
      <c r="X5196" s="4"/>
      <c r="AB5196" s="4"/>
      <c r="AL5196" s="81"/>
      <c r="AM5196" s="81"/>
    </row>
    <row r="5197" spans="1:39">
      <c r="A5197" s="76"/>
      <c r="C5197" s="77"/>
      <c r="M5197" s="80"/>
      <c r="T5197" s="4"/>
      <c r="V5197" s="4"/>
      <c r="W5197" s="4"/>
      <c r="X5197" s="4"/>
      <c r="AB5197" s="4"/>
      <c r="AL5197" s="81"/>
      <c r="AM5197" s="81"/>
    </row>
    <row r="5198" spans="1:39">
      <c r="A5198" s="76"/>
      <c r="C5198" s="77"/>
      <c r="M5198" s="80"/>
      <c r="T5198" s="4"/>
      <c r="V5198" s="4"/>
      <c r="W5198" s="4"/>
      <c r="X5198" s="4"/>
      <c r="AB5198" s="4"/>
      <c r="AL5198" s="81"/>
      <c r="AM5198" s="81"/>
    </row>
    <row r="5199" spans="1:39">
      <c r="A5199" s="76"/>
      <c r="C5199" s="77"/>
      <c r="M5199" s="80"/>
      <c r="T5199" s="4"/>
      <c r="V5199" s="4"/>
      <c r="W5199" s="4"/>
      <c r="X5199" s="4"/>
      <c r="AB5199" s="4"/>
      <c r="AL5199" s="81"/>
      <c r="AM5199" s="81"/>
    </row>
    <row r="5200" spans="1:39">
      <c r="A5200" s="76"/>
      <c r="C5200" s="77"/>
      <c r="M5200" s="80"/>
      <c r="T5200" s="4"/>
      <c r="V5200" s="4"/>
      <c r="W5200" s="4"/>
      <c r="X5200" s="4"/>
      <c r="AB5200" s="4"/>
      <c r="AL5200" s="81"/>
      <c r="AM5200" s="81"/>
    </row>
    <row r="5201" spans="1:39">
      <c r="A5201" s="76"/>
      <c r="C5201" s="77"/>
      <c r="M5201" s="80"/>
      <c r="T5201" s="4"/>
      <c r="V5201" s="4"/>
      <c r="W5201" s="4"/>
      <c r="X5201" s="4"/>
      <c r="AB5201" s="4"/>
      <c r="AL5201" s="81"/>
      <c r="AM5201" s="81"/>
    </row>
    <row r="5202" spans="1:39">
      <c r="A5202" s="76"/>
      <c r="C5202" s="77"/>
      <c r="M5202" s="80"/>
      <c r="T5202" s="4"/>
      <c r="V5202" s="4"/>
      <c r="W5202" s="4"/>
      <c r="X5202" s="4"/>
      <c r="AB5202" s="4"/>
      <c r="AL5202" s="81"/>
      <c r="AM5202" s="81"/>
    </row>
    <row r="5203" spans="1:39">
      <c r="A5203" s="76"/>
      <c r="C5203" s="77"/>
      <c r="M5203" s="80"/>
      <c r="T5203" s="4"/>
      <c r="V5203" s="4"/>
      <c r="W5203" s="4"/>
      <c r="X5203" s="4"/>
      <c r="AB5203" s="4"/>
      <c r="AL5203" s="81"/>
      <c r="AM5203" s="81"/>
    </row>
    <row r="5204" spans="1:39">
      <c r="A5204" s="76"/>
      <c r="C5204" s="77"/>
      <c r="M5204" s="80"/>
      <c r="T5204" s="4"/>
      <c r="V5204" s="4"/>
      <c r="W5204" s="4"/>
      <c r="X5204" s="4"/>
      <c r="AB5204" s="4"/>
      <c r="AL5204" s="81"/>
      <c r="AM5204" s="81"/>
    </row>
    <row r="5205" spans="1:39">
      <c r="A5205" s="76"/>
      <c r="C5205" s="77"/>
      <c r="M5205" s="80"/>
      <c r="T5205" s="4"/>
      <c r="V5205" s="4"/>
      <c r="W5205" s="4"/>
      <c r="X5205" s="4"/>
      <c r="AB5205" s="4"/>
      <c r="AL5205" s="81"/>
      <c r="AM5205" s="81"/>
    </row>
    <row r="5206" spans="1:39">
      <c r="A5206" s="76"/>
      <c r="C5206" s="77"/>
      <c r="M5206" s="80"/>
      <c r="T5206" s="4"/>
      <c r="V5206" s="4"/>
      <c r="W5206" s="4"/>
      <c r="X5206" s="4"/>
      <c r="AB5206" s="4"/>
      <c r="AL5206" s="81"/>
      <c r="AM5206" s="81"/>
    </row>
    <row r="5207" spans="1:39">
      <c r="A5207" s="76"/>
      <c r="C5207" s="77"/>
      <c r="M5207" s="80"/>
      <c r="T5207" s="4"/>
      <c r="V5207" s="4"/>
      <c r="W5207" s="4"/>
      <c r="X5207" s="4"/>
      <c r="AB5207" s="4"/>
      <c r="AL5207" s="81"/>
      <c r="AM5207" s="81"/>
    </row>
    <row r="5208" spans="1:39">
      <c r="A5208" s="76"/>
      <c r="C5208" s="77"/>
      <c r="M5208" s="80"/>
      <c r="T5208" s="4"/>
      <c r="V5208" s="4"/>
      <c r="W5208" s="4"/>
      <c r="X5208" s="4"/>
      <c r="AB5208" s="4"/>
      <c r="AL5208" s="81"/>
      <c r="AM5208" s="81"/>
    </row>
    <row r="5209" spans="1:39">
      <c r="A5209" s="76"/>
      <c r="C5209" s="77"/>
      <c r="M5209" s="80"/>
      <c r="T5209" s="4"/>
      <c r="V5209" s="4"/>
      <c r="W5209" s="4"/>
      <c r="X5209" s="4"/>
      <c r="AB5209" s="4"/>
      <c r="AL5209" s="81"/>
      <c r="AM5209" s="81"/>
    </row>
    <row r="5210" spans="1:39">
      <c r="A5210" s="76"/>
      <c r="C5210" s="77"/>
      <c r="M5210" s="80"/>
      <c r="T5210" s="4"/>
      <c r="V5210" s="4"/>
      <c r="W5210" s="4"/>
      <c r="X5210" s="4"/>
      <c r="AB5210" s="4"/>
      <c r="AL5210" s="81"/>
      <c r="AM5210" s="81"/>
    </row>
    <row r="5211" spans="1:39">
      <c r="A5211" s="76"/>
      <c r="C5211" s="77"/>
      <c r="M5211" s="80"/>
      <c r="T5211" s="4"/>
      <c r="V5211" s="4"/>
      <c r="W5211" s="4"/>
      <c r="X5211" s="4"/>
      <c r="AB5211" s="4"/>
      <c r="AL5211" s="81"/>
      <c r="AM5211" s="81"/>
    </row>
    <row r="5212" spans="1:39">
      <c r="A5212" s="76"/>
      <c r="C5212" s="77"/>
      <c r="M5212" s="80"/>
      <c r="T5212" s="4"/>
      <c r="V5212" s="4"/>
      <c r="W5212" s="4"/>
      <c r="X5212" s="4"/>
      <c r="AB5212" s="4"/>
      <c r="AL5212" s="81"/>
      <c r="AM5212" s="81"/>
    </row>
    <row r="5213" spans="1:39">
      <c r="A5213" s="76"/>
      <c r="C5213" s="77"/>
      <c r="M5213" s="80"/>
      <c r="T5213" s="4"/>
      <c r="V5213" s="4"/>
      <c r="W5213" s="4"/>
      <c r="X5213" s="4"/>
      <c r="AB5213" s="4"/>
      <c r="AL5213" s="81"/>
      <c r="AM5213" s="81"/>
    </row>
    <row r="5214" spans="1:39">
      <c r="A5214" s="76"/>
      <c r="C5214" s="77"/>
      <c r="M5214" s="80"/>
      <c r="T5214" s="4"/>
      <c r="V5214" s="4"/>
      <c r="W5214" s="4"/>
      <c r="X5214" s="4"/>
      <c r="AB5214" s="4"/>
      <c r="AL5214" s="81"/>
      <c r="AM5214" s="81"/>
    </row>
    <row r="5215" spans="1:39">
      <c r="A5215" s="76"/>
      <c r="C5215" s="77"/>
      <c r="M5215" s="80"/>
      <c r="T5215" s="4"/>
      <c r="V5215" s="4"/>
      <c r="W5215" s="4"/>
      <c r="X5215" s="4"/>
      <c r="AB5215" s="4"/>
      <c r="AL5215" s="81"/>
      <c r="AM5215" s="81"/>
    </row>
    <row r="5216" spans="1:39">
      <c r="A5216" s="76"/>
      <c r="C5216" s="77"/>
      <c r="M5216" s="80"/>
      <c r="T5216" s="4"/>
      <c r="V5216" s="4"/>
      <c r="W5216" s="4"/>
      <c r="X5216" s="4"/>
      <c r="AB5216" s="4"/>
      <c r="AL5216" s="81"/>
      <c r="AM5216" s="81"/>
    </row>
    <row r="5217" spans="1:39">
      <c r="A5217" s="76"/>
      <c r="C5217" s="77"/>
      <c r="M5217" s="80"/>
      <c r="T5217" s="4"/>
      <c r="V5217" s="4"/>
      <c r="W5217" s="4"/>
      <c r="X5217" s="4"/>
      <c r="AB5217" s="4"/>
      <c r="AL5217" s="81"/>
      <c r="AM5217" s="81"/>
    </row>
    <row r="5218" spans="1:39">
      <c r="A5218" s="76"/>
      <c r="C5218" s="77"/>
      <c r="M5218" s="80"/>
      <c r="T5218" s="4"/>
      <c r="V5218" s="4"/>
      <c r="W5218" s="4"/>
      <c r="X5218" s="4"/>
      <c r="AB5218" s="4"/>
      <c r="AL5218" s="81"/>
      <c r="AM5218" s="81"/>
    </row>
    <row r="5219" spans="1:39">
      <c r="A5219" s="76"/>
      <c r="C5219" s="77"/>
      <c r="M5219" s="80"/>
      <c r="T5219" s="4"/>
      <c r="V5219" s="4"/>
      <c r="W5219" s="4"/>
      <c r="X5219" s="4"/>
      <c r="AB5219" s="4"/>
      <c r="AL5219" s="81"/>
      <c r="AM5219" s="81"/>
    </row>
    <row r="5220" spans="1:39">
      <c r="A5220" s="76"/>
      <c r="C5220" s="77"/>
      <c r="M5220" s="80"/>
      <c r="T5220" s="4"/>
      <c r="V5220" s="4"/>
      <c r="W5220" s="4"/>
      <c r="X5220" s="4"/>
      <c r="AB5220" s="4"/>
      <c r="AL5220" s="81"/>
      <c r="AM5220" s="81"/>
    </row>
    <row r="5221" spans="1:39">
      <c r="A5221" s="76"/>
      <c r="C5221" s="77"/>
      <c r="M5221" s="80"/>
      <c r="T5221" s="4"/>
      <c r="V5221" s="4"/>
      <c r="W5221" s="4"/>
      <c r="X5221" s="4"/>
      <c r="AB5221" s="4"/>
      <c r="AL5221" s="81"/>
      <c r="AM5221" s="81"/>
    </row>
    <row r="5222" spans="1:39">
      <c r="A5222" s="76"/>
      <c r="C5222" s="77"/>
      <c r="M5222" s="80"/>
      <c r="T5222" s="4"/>
      <c r="V5222" s="4"/>
      <c r="W5222" s="4"/>
      <c r="X5222" s="4"/>
      <c r="AB5222" s="4"/>
      <c r="AL5222" s="81"/>
      <c r="AM5222" s="81"/>
    </row>
    <row r="5223" spans="1:39">
      <c r="A5223" s="76"/>
      <c r="C5223" s="77"/>
      <c r="M5223" s="80"/>
      <c r="T5223" s="4"/>
      <c r="V5223" s="4"/>
      <c r="W5223" s="4"/>
      <c r="X5223" s="4"/>
      <c r="AB5223" s="4"/>
      <c r="AL5223" s="81"/>
      <c r="AM5223" s="81"/>
    </row>
    <row r="5224" spans="1:39">
      <c r="A5224" s="76"/>
      <c r="C5224" s="77"/>
      <c r="M5224" s="80"/>
      <c r="T5224" s="4"/>
      <c r="V5224" s="4"/>
      <c r="W5224" s="4"/>
      <c r="X5224" s="4"/>
      <c r="AB5224" s="4"/>
      <c r="AL5224" s="81"/>
      <c r="AM5224" s="81"/>
    </row>
    <row r="5225" spans="1:39">
      <c r="A5225" s="76"/>
      <c r="C5225" s="77"/>
      <c r="M5225" s="80"/>
      <c r="T5225" s="4"/>
      <c r="V5225" s="4"/>
      <c r="W5225" s="4"/>
      <c r="X5225" s="4"/>
      <c r="AB5225" s="4"/>
      <c r="AL5225" s="81"/>
      <c r="AM5225" s="81"/>
    </row>
    <row r="5226" spans="1:39">
      <c r="A5226" s="76"/>
      <c r="C5226" s="77"/>
      <c r="M5226" s="80"/>
      <c r="T5226" s="4"/>
      <c r="V5226" s="4"/>
      <c r="W5226" s="4"/>
      <c r="X5226" s="4"/>
      <c r="AB5226" s="4"/>
      <c r="AL5226" s="81"/>
      <c r="AM5226" s="81"/>
    </row>
    <row r="5227" spans="1:39">
      <c r="A5227" s="76"/>
      <c r="C5227" s="77"/>
      <c r="M5227" s="80"/>
      <c r="T5227" s="4"/>
      <c r="V5227" s="4"/>
      <c r="W5227" s="4"/>
      <c r="X5227" s="4"/>
      <c r="AB5227" s="4"/>
      <c r="AL5227" s="81"/>
      <c r="AM5227" s="81"/>
    </row>
    <row r="5228" spans="1:39">
      <c r="A5228" s="76"/>
      <c r="C5228" s="77"/>
      <c r="M5228" s="80"/>
      <c r="T5228" s="4"/>
      <c r="V5228" s="4"/>
      <c r="W5228" s="4"/>
      <c r="X5228" s="4"/>
      <c r="AB5228" s="4"/>
      <c r="AL5228" s="81"/>
      <c r="AM5228" s="81"/>
    </row>
    <row r="5229" spans="1:39">
      <c r="A5229" s="76"/>
      <c r="C5229" s="77"/>
      <c r="M5229" s="80"/>
      <c r="T5229" s="4"/>
      <c r="V5229" s="4"/>
      <c r="W5229" s="4"/>
      <c r="X5229" s="4"/>
      <c r="AB5229" s="4"/>
      <c r="AL5229" s="81"/>
      <c r="AM5229" s="81"/>
    </row>
    <row r="5230" spans="1:39">
      <c r="A5230" s="76"/>
      <c r="C5230" s="77"/>
      <c r="M5230" s="80"/>
      <c r="T5230" s="4"/>
      <c r="V5230" s="4"/>
      <c r="W5230" s="4"/>
      <c r="X5230" s="4"/>
      <c r="AB5230" s="4"/>
      <c r="AL5230" s="81"/>
      <c r="AM5230" s="81"/>
    </row>
    <row r="5231" spans="1:39">
      <c r="A5231" s="76"/>
      <c r="C5231" s="77"/>
      <c r="M5231" s="80"/>
      <c r="T5231" s="4"/>
      <c r="V5231" s="4"/>
      <c r="W5231" s="4"/>
      <c r="X5231" s="4"/>
      <c r="AB5231" s="4"/>
      <c r="AL5231" s="81"/>
      <c r="AM5231" s="81"/>
    </row>
    <row r="5232" spans="1:39">
      <c r="A5232" s="76"/>
      <c r="C5232" s="77"/>
      <c r="M5232" s="80"/>
      <c r="T5232" s="4"/>
      <c r="V5232" s="4"/>
      <c r="W5232" s="4"/>
      <c r="X5232" s="4"/>
      <c r="AB5232" s="4"/>
      <c r="AL5232" s="81"/>
      <c r="AM5232" s="81"/>
    </row>
    <row r="5233" spans="1:39">
      <c r="A5233" s="76"/>
      <c r="C5233" s="77"/>
      <c r="M5233" s="80"/>
      <c r="T5233" s="4"/>
      <c r="V5233" s="4"/>
      <c r="W5233" s="4"/>
      <c r="X5233" s="4"/>
      <c r="AB5233" s="4"/>
      <c r="AL5233" s="81"/>
      <c r="AM5233" s="81"/>
    </row>
    <row r="5234" spans="1:39">
      <c r="A5234" s="76"/>
      <c r="C5234" s="77"/>
      <c r="M5234" s="80"/>
      <c r="T5234" s="4"/>
      <c r="V5234" s="4"/>
      <c r="W5234" s="4"/>
      <c r="X5234" s="4"/>
      <c r="AB5234" s="4"/>
      <c r="AL5234" s="81"/>
      <c r="AM5234" s="81"/>
    </row>
    <row r="5235" spans="1:39">
      <c r="A5235" s="76"/>
      <c r="C5235" s="77"/>
      <c r="M5235" s="80"/>
      <c r="T5235" s="4"/>
      <c r="V5235" s="4"/>
      <c r="W5235" s="4"/>
      <c r="X5235" s="4"/>
      <c r="AB5235" s="4"/>
      <c r="AL5235" s="81"/>
      <c r="AM5235" s="81"/>
    </row>
    <row r="5236" spans="1:39">
      <c r="A5236" s="76"/>
      <c r="C5236" s="77"/>
      <c r="M5236" s="80"/>
      <c r="T5236" s="4"/>
      <c r="V5236" s="4"/>
      <c r="W5236" s="4"/>
      <c r="X5236" s="4"/>
      <c r="AB5236" s="4"/>
      <c r="AL5236" s="81"/>
      <c r="AM5236" s="81"/>
    </row>
    <row r="5237" spans="1:39">
      <c r="A5237" s="76"/>
      <c r="C5237" s="77"/>
      <c r="M5237" s="80"/>
      <c r="T5237" s="4"/>
      <c r="V5237" s="4"/>
      <c r="W5237" s="4"/>
      <c r="X5237" s="4"/>
      <c r="AB5237" s="4"/>
      <c r="AL5237" s="81"/>
      <c r="AM5237" s="81"/>
    </row>
    <row r="5238" spans="1:39">
      <c r="A5238" s="76"/>
      <c r="C5238" s="77"/>
      <c r="M5238" s="80"/>
      <c r="T5238" s="4"/>
      <c r="V5238" s="4"/>
      <c r="W5238" s="4"/>
      <c r="X5238" s="4"/>
      <c r="AB5238" s="4"/>
      <c r="AL5238" s="81"/>
      <c r="AM5238" s="81"/>
    </row>
    <row r="5239" spans="1:39">
      <c r="A5239" s="76"/>
      <c r="C5239" s="77"/>
      <c r="M5239" s="80"/>
      <c r="T5239" s="4"/>
      <c r="V5239" s="4"/>
      <c r="W5239" s="4"/>
      <c r="X5239" s="4"/>
      <c r="AB5239" s="4"/>
      <c r="AL5239" s="81"/>
      <c r="AM5239" s="81"/>
    </row>
    <row r="5240" spans="1:39">
      <c r="A5240" s="76"/>
      <c r="C5240" s="77"/>
      <c r="M5240" s="80"/>
      <c r="T5240" s="4"/>
      <c r="V5240" s="4"/>
      <c r="W5240" s="4"/>
      <c r="X5240" s="4"/>
      <c r="AB5240" s="4"/>
      <c r="AL5240" s="81"/>
      <c r="AM5240" s="81"/>
    </row>
    <row r="5241" spans="1:39">
      <c r="A5241" s="76"/>
      <c r="C5241" s="77"/>
      <c r="M5241" s="80"/>
      <c r="T5241" s="4"/>
      <c r="V5241" s="4"/>
      <c r="W5241" s="4"/>
      <c r="X5241" s="4"/>
      <c r="AB5241" s="4"/>
      <c r="AL5241" s="81"/>
      <c r="AM5241" s="81"/>
    </row>
    <row r="5242" spans="1:39">
      <c r="A5242" s="76"/>
      <c r="C5242" s="77"/>
      <c r="M5242" s="80"/>
      <c r="T5242" s="4"/>
      <c r="V5242" s="4"/>
      <c r="W5242" s="4"/>
      <c r="X5242" s="4"/>
      <c r="AB5242" s="4"/>
      <c r="AL5242" s="81"/>
      <c r="AM5242" s="81"/>
    </row>
    <row r="5243" spans="1:39">
      <c r="A5243" s="76"/>
      <c r="C5243" s="77"/>
      <c r="M5243" s="80"/>
      <c r="T5243" s="4"/>
      <c r="V5243" s="4"/>
      <c r="W5243" s="4"/>
      <c r="X5243" s="4"/>
      <c r="AB5243" s="4"/>
      <c r="AL5243" s="81"/>
      <c r="AM5243" s="81"/>
    </row>
    <row r="5244" spans="1:39">
      <c r="A5244" s="76"/>
      <c r="C5244" s="77"/>
      <c r="M5244" s="80"/>
      <c r="T5244" s="4"/>
      <c r="V5244" s="4"/>
      <c r="W5244" s="4"/>
      <c r="X5244" s="4"/>
      <c r="AB5244" s="4"/>
      <c r="AL5244" s="81"/>
      <c r="AM5244" s="81"/>
    </row>
    <row r="5245" spans="1:39">
      <c r="A5245" s="76"/>
      <c r="C5245" s="77"/>
      <c r="M5245" s="80"/>
      <c r="T5245" s="4"/>
      <c r="V5245" s="4"/>
      <c r="W5245" s="4"/>
      <c r="X5245" s="4"/>
      <c r="AB5245" s="4"/>
      <c r="AL5245" s="81"/>
      <c r="AM5245" s="81"/>
    </row>
    <row r="5246" spans="1:39">
      <c r="A5246" s="76"/>
      <c r="C5246" s="77"/>
      <c r="M5246" s="80"/>
      <c r="T5246" s="4"/>
      <c r="V5246" s="4"/>
      <c r="W5246" s="4"/>
      <c r="X5246" s="4"/>
      <c r="AB5246" s="4"/>
      <c r="AL5246" s="81"/>
      <c r="AM5246" s="81"/>
    </row>
    <row r="5247" spans="1:39">
      <c r="A5247" s="76"/>
      <c r="C5247" s="77"/>
      <c r="M5247" s="80"/>
      <c r="T5247" s="4"/>
      <c r="V5247" s="4"/>
      <c r="W5247" s="4"/>
      <c r="X5247" s="4"/>
      <c r="AB5247" s="4"/>
      <c r="AL5247" s="81"/>
      <c r="AM5247" s="81"/>
    </row>
    <row r="5248" spans="1:39">
      <c r="A5248" s="76"/>
      <c r="C5248" s="77"/>
      <c r="M5248" s="80"/>
      <c r="T5248" s="4"/>
      <c r="V5248" s="4"/>
      <c r="W5248" s="4"/>
      <c r="X5248" s="4"/>
      <c r="AB5248" s="4"/>
      <c r="AL5248" s="81"/>
      <c r="AM5248" s="81"/>
    </row>
    <row r="5249" spans="1:39">
      <c r="A5249" s="76"/>
      <c r="C5249" s="77"/>
      <c r="M5249" s="80"/>
      <c r="T5249" s="4"/>
      <c r="V5249" s="4"/>
      <c r="W5249" s="4"/>
      <c r="X5249" s="4"/>
      <c r="AB5249" s="4"/>
      <c r="AL5249" s="81"/>
      <c r="AM5249" s="81"/>
    </row>
    <row r="5250" spans="1:39">
      <c r="A5250" s="76"/>
      <c r="C5250" s="77"/>
      <c r="M5250" s="80"/>
      <c r="T5250" s="4"/>
      <c r="V5250" s="4"/>
      <c r="W5250" s="4"/>
      <c r="X5250" s="4"/>
      <c r="AB5250" s="4"/>
      <c r="AL5250" s="81"/>
      <c r="AM5250" s="81"/>
    </row>
    <row r="5251" spans="1:39">
      <c r="A5251" s="76"/>
      <c r="C5251" s="77"/>
      <c r="M5251" s="80"/>
      <c r="T5251" s="4"/>
      <c r="V5251" s="4"/>
      <c r="W5251" s="4"/>
      <c r="X5251" s="4"/>
      <c r="AB5251" s="4"/>
      <c r="AL5251" s="81"/>
      <c r="AM5251" s="81"/>
    </row>
    <row r="5252" spans="1:39">
      <c r="A5252" s="76"/>
      <c r="C5252" s="77"/>
      <c r="M5252" s="80"/>
      <c r="T5252" s="4"/>
      <c r="V5252" s="4"/>
      <c r="W5252" s="4"/>
      <c r="X5252" s="4"/>
      <c r="AB5252" s="4"/>
      <c r="AL5252" s="81"/>
      <c r="AM5252" s="81"/>
    </row>
    <row r="5253" spans="1:39">
      <c r="A5253" s="76"/>
      <c r="C5253" s="77"/>
      <c r="M5253" s="80"/>
      <c r="T5253" s="4"/>
      <c r="V5253" s="4"/>
      <c r="W5253" s="4"/>
      <c r="X5253" s="4"/>
      <c r="AB5253" s="4"/>
      <c r="AL5253" s="81"/>
      <c r="AM5253" s="81"/>
    </row>
    <row r="5254" spans="1:39">
      <c r="A5254" s="76"/>
      <c r="C5254" s="77"/>
      <c r="M5254" s="80"/>
      <c r="T5254" s="4"/>
      <c r="V5254" s="4"/>
      <c r="W5254" s="4"/>
      <c r="X5254" s="4"/>
      <c r="AB5254" s="4"/>
      <c r="AL5254" s="81"/>
      <c r="AM5254" s="81"/>
    </row>
    <row r="5255" spans="1:39">
      <c r="A5255" s="76"/>
      <c r="C5255" s="77"/>
      <c r="M5255" s="80"/>
      <c r="T5255" s="4"/>
      <c r="V5255" s="4"/>
      <c r="W5255" s="4"/>
      <c r="X5255" s="4"/>
      <c r="AB5255" s="4"/>
      <c r="AL5255" s="81"/>
      <c r="AM5255" s="81"/>
    </row>
    <row r="5256" spans="1:39">
      <c r="A5256" s="76"/>
      <c r="C5256" s="77"/>
      <c r="M5256" s="80"/>
      <c r="T5256" s="4"/>
      <c r="V5256" s="4"/>
      <c r="W5256" s="4"/>
      <c r="X5256" s="4"/>
      <c r="AB5256" s="4"/>
      <c r="AL5256" s="81"/>
      <c r="AM5256" s="81"/>
    </row>
    <row r="5257" spans="1:39">
      <c r="A5257" s="76"/>
      <c r="C5257" s="77"/>
      <c r="M5257" s="80"/>
      <c r="T5257" s="4"/>
      <c r="V5257" s="4"/>
      <c r="W5257" s="4"/>
      <c r="X5257" s="4"/>
      <c r="AB5257" s="4"/>
      <c r="AL5257" s="81"/>
      <c r="AM5257" s="81"/>
    </row>
    <row r="5258" spans="1:39">
      <c r="A5258" s="76"/>
      <c r="C5258" s="77"/>
      <c r="M5258" s="80"/>
      <c r="T5258" s="4"/>
      <c r="V5258" s="4"/>
      <c r="W5258" s="4"/>
      <c r="X5258" s="4"/>
      <c r="AB5258" s="4"/>
      <c r="AL5258" s="81"/>
      <c r="AM5258" s="81"/>
    </row>
    <row r="5259" spans="1:39">
      <c r="A5259" s="76"/>
      <c r="C5259" s="77"/>
      <c r="M5259" s="80"/>
      <c r="T5259" s="4"/>
      <c r="V5259" s="4"/>
      <c r="W5259" s="4"/>
      <c r="X5259" s="4"/>
      <c r="AB5259" s="4"/>
      <c r="AL5259" s="81"/>
      <c r="AM5259" s="81"/>
    </row>
    <row r="5260" spans="1:39">
      <c r="A5260" s="76"/>
      <c r="C5260" s="77"/>
      <c r="M5260" s="80"/>
      <c r="T5260" s="4"/>
      <c r="V5260" s="4"/>
      <c r="W5260" s="4"/>
      <c r="X5260" s="4"/>
      <c r="AB5260" s="4"/>
      <c r="AL5260" s="81"/>
      <c r="AM5260" s="81"/>
    </row>
    <row r="5261" spans="1:39">
      <c r="A5261" s="76"/>
      <c r="C5261" s="77"/>
      <c r="M5261" s="80"/>
      <c r="T5261" s="4"/>
      <c r="V5261" s="4"/>
      <c r="W5261" s="4"/>
      <c r="X5261" s="4"/>
      <c r="AB5261" s="4"/>
      <c r="AL5261" s="81"/>
      <c r="AM5261" s="81"/>
    </row>
    <row r="5262" spans="1:39">
      <c r="A5262" s="76"/>
      <c r="C5262" s="77"/>
      <c r="M5262" s="80"/>
      <c r="T5262" s="4"/>
      <c r="V5262" s="4"/>
      <c r="W5262" s="4"/>
      <c r="X5262" s="4"/>
      <c r="AB5262" s="4"/>
      <c r="AL5262" s="81"/>
      <c r="AM5262" s="81"/>
    </row>
    <row r="5263" spans="1:39">
      <c r="A5263" s="76"/>
      <c r="C5263" s="77"/>
      <c r="M5263" s="80"/>
      <c r="T5263" s="4"/>
      <c r="V5263" s="4"/>
      <c r="W5263" s="4"/>
      <c r="X5263" s="4"/>
      <c r="AB5263" s="4"/>
      <c r="AL5263" s="81"/>
      <c r="AM5263" s="81"/>
    </row>
    <row r="5264" spans="1:39">
      <c r="A5264" s="76"/>
      <c r="C5264" s="77"/>
      <c r="M5264" s="80"/>
      <c r="T5264" s="4"/>
      <c r="V5264" s="4"/>
      <c r="W5264" s="4"/>
      <c r="X5264" s="4"/>
      <c r="AB5264" s="4"/>
      <c r="AL5264" s="81"/>
      <c r="AM5264" s="81"/>
    </row>
    <row r="5265" spans="1:39">
      <c r="A5265" s="76"/>
      <c r="C5265" s="77"/>
      <c r="M5265" s="80"/>
      <c r="T5265" s="4"/>
      <c r="V5265" s="4"/>
      <c r="W5265" s="4"/>
      <c r="X5265" s="4"/>
      <c r="AB5265" s="4"/>
      <c r="AL5265" s="81"/>
      <c r="AM5265" s="81"/>
    </row>
    <row r="5266" spans="1:39">
      <c r="A5266" s="76"/>
      <c r="C5266" s="77"/>
      <c r="M5266" s="80"/>
      <c r="T5266" s="4"/>
      <c r="V5266" s="4"/>
      <c r="W5266" s="4"/>
      <c r="X5266" s="4"/>
      <c r="AB5266" s="4"/>
      <c r="AL5266" s="81"/>
      <c r="AM5266" s="81"/>
    </row>
    <row r="5267" spans="1:39">
      <c r="A5267" s="76"/>
      <c r="C5267" s="77"/>
      <c r="M5267" s="80"/>
      <c r="T5267" s="4"/>
      <c r="V5267" s="4"/>
      <c r="W5267" s="4"/>
      <c r="X5267" s="4"/>
      <c r="AB5267" s="4"/>
      <c r="AL5267" s="81"/>
      <c r="AM5267" s="81"/>
    </row>
    <row r="5268" spans="1:39">
      <c r="A5268" s="76"/>
      <c r="C5268" s="77"/>
      <c r="M5268" s="80"/>
      <c r="T5268" s="4"/>
      <c r="V5268" s="4"/>
      <c r="W5268" s="4"/>
      <c r="X5268" s="4"/>
      <c r="AB5268" s="4"/>
      <c r="AL5268" s="81"/>
      <c r="AM5268" s="81"/>
    </row>
    <row r="5269" spans="1:39">
      <c r="A5269" s="76"/>
      <c r="C5269" s="77"/>
      <c r="M5269" s="80"/>
      <c r="T5269" s="4"/>
      <c r="V5269" s="4"/>
      <c r="W5269" s="4"/>
      <c r="X5269" s="4"/>
      <c r="AB5269" s="4"/>
      <c r="AL5269" s="81"/>
      <c r="AM5269" s="81"/>
    </row>
    <row r="5270" spans="1:39">
      <c r="A5270" s="76"/>
      <c r="C5270" s="77"/>
      <c r="M5270" s="80"/>
      <c r="T5270" s="4"/>
      <c r="V5270" s="4"/>
      <c r="W5270" s="4"/>
      <c r="X5270" s="4"/>
      <c r="AB5270" s="4"/>
      <c r="AL5270" s="81"/>
      <c r="AM5270" s="81"/>
    </row>
    <row r="5271" spans="1:39">
      <c r="A5271" s="76"/>
      <c r="C5271" s="77"/>
      <c r="M5271" s="80"/>
      <c r="T5271" s="4"/>
      <c r="V5271" s="4"/>
      <c r="W5271" s="4"/>
      <c r="X5271" s="4"/>
      <c r="AB5271" s="4"/>
      <c r="AL5271" s="81"/>
      <c r="AM5271" s="81"/>
    </row>
    <row r="5272" spans="1:39">
      <c r="A5272" s="76"/>
      <c r="C5272" s="77"/>
      <c r="M5272" s="80"/>
      <c r="T5272" s="4"/>
      <c r="V5272" s="4"/>
      <c r="W5272" s="4"/>
      <c r="X5272" s="4"/>
      <c r="AB5272" s="4"/>
      <c r="AL5272" s="81"/>
      <c r="AM5272" s="81"/>
    </row>
    <row r="5273" spans="1:39">
      <c r="A5273" s="76"/>
      <c r="C5273" s="77"/>
      <c r="M5273" s="80"/>
      <c r="T5273" s="4"/>
      <c r="V5273" s="4"/>
      <c r="W5273" s="4"/>
      <c r="X5273" s="4"/>
      <c r="AB5273" s="4"/>
      <c r="AL5273" s="81"/>
      <c r="AM5273" s="81"/>
    </row>
    <row r="5274" spans="1:39">
      <c r="A5274" s="76"/>
      <c r="C5274" s="77"/>
      <c r="M5274" s="80"/>
      <c r="T5274" s="4"/>
      <c r="V5274" s="4"/>
      <c r="W5274" s="4"/>
      <c r="X5274" s="4"/>
      <c r="AB5274" s="4"/>
      <c r="AL5274" s="81"/>
      <c r="AM5274" s="81"/>
    </row>
    <row r="5275" spans="1:39">
      <c r="A5275" s="76"/>
      <c r="C5275" s="77"/>
      <c r="M5275" s="80"/>
      <c r="T5275" s="4"/>
      <c r="V5275" s="4"/>
      <c r="W5275" s="4"/>
      <c r="X5275" s="4"/>
      <c r="AB5275" s="4"/>
      <c r="AL5275" s="81"/>
      <c r="AM5275" s="81"/>
    </row>
    <row r="5276" spans="1:39">
      <c r="A5276" s="76"/>
      <c r="C5276" s="77"/>
      <c r="M5276" s="80"/>
      <c r="T5276" s="4"/>
      <c r="V5276" s="4"/>
      <c r="W5276" s="4"/>
      <c r="X5276" s="4"/>
      <c r="AB5276" s="4"/>
      <c r="AL5276" s="81"/>
      <c r="AM5276" s="81"/>
    </row>
    <row r="5277" spans="1:39">
      <c r="A5277" s="76"/>
      <c r="C5277" s="77"/>
      <c r="M5277" s="80"/>
      <c r="T5277" s="4"/>
      <c r="V5277" s="4"/>
      <c r="W5277" s="4"/>
      <c r="X5277" s="4"/>
      <c r="AB5277" s="4"/>
      <c r="AL5277" s="81"/>
      <c r="AM5277" s="81"/>
    </row>
    <row r="5278" spans="1:39">
      <c r="A5278" s="76"/>
      <c r="C5278" s="77"/>
      <c r="M5278" s="80"/>
      <c r="T5278" s="4"/>
      <c r="V5278" s="4"/>
      <c r="W5278" s="4"/>
      <c r="X5278" s="4"/>
      <c r="AB5278" s="4"/>
      <c r="AL5278" s="81"/>
      <c r="AM5278" s="81"/>
    </row>
    <row r="5279" spans="1:39">
      <c r="A5279" s="76"/>
      <c r="C5279" s="77"/>
      <c r="M5279" s="80"/>
      <c r="T5279" s="4"/>
      <c r="V5279" s="4"/>
      <c r="W5279" s="4"/>
      <c r="X5279" s="4"/>
      <c r="AB5279" s="4"/>
      <c r="AL5279" s="81"/>
      <c r="AM5279" s="81"/>
    </row>
    <row r="5280" spans="1:39">
      <c r="A5280" s="76"/>
      <c r="C5280" s="77"/>
      <c r="M5280" s="80"/>
      <c r="T5280" s="4"/>
      <c r="V5280" s="4"/>
      <c r="W5280" s="4"/>
      <c r="X5280" s="4"/>
      <c r="AB5280" s="4"/>
      <c r="AL5280" s="81"/>
      <c r="AM5280" s="81"/>
    </row>
    <row r="5281" spans="1:39">
      <c r="A5281" s="76"/>
      <c r="C5281" s="77"/>
      <c r="M5281" s="80"/>
      <c r="T5281" s="4"/>
      <c r="V5281" s="4"/>
      <c r="W5281" s="4"/>
      <c r="X5281" s="4"/>
      <c r="AB5281" s="4"/>
      <c r="AL5281" s="81"/>
      <c r="AM5281" s="81"/>
    </row>
    <row r="5282" spans="1:39">
      <c r="A5282" s="76"/>
      <c r="C5282" s="77"/>
      <c r="M5282" s="80"/>
      <c r="T5282" s="4"/>
      <c r="V5282" s="4"/>
      <c r="W5282" s="4"/>
      <c r="X5282" s="4"/>
      <c r="AB5282" s="4"/>
      <c r="AL5282" s="81"/>
      <c r="AM5282" s="81"/>
    </row>
    <row r="5283" spans="1:39">
      <c r="A5283" s="76"/>
      <c r="C5283" s="77"/>
      <c r="M5283" s="80"/>
      <c r="T5283" s="4"/>
      <c r="V5283" s="4"/>
      <c r="W5283" s="4"/>
      <c r="X5283" s="4"/>
      <c r="AB5283" s="4"/>
      <c r="AL5283" s="81"/>
      <c r="AM5283" s="81"/>
    </row>
    <row r="5284" spans="1:39">
      <c r="A5284" s="76"/>
      <c r="C5284" s="77"/>
      <c r="M5284" s="80"/>
      <c r="T5284" s="4"/>
      <c r="V5284" s="4"/>
      <c r="W5284" s="4"/>
      <c r="X5284" s="4"/>
      <c r="AB5284" s="4"/>
      <c r="AL5284" s="81"/>
      <c r="AM5284" s="81"/>
    </row>
    <row r="5285" spans="1:39">
      <c r="A5285" s="76"/>
      <c r="C5285" s="77"/>
      <c r="M5285" s="80"/>
      <c r="T5285" s="4"/>
      <c r="V5285" s="4"/>
      <c r="W5285" s="4"/>
      <c r="X5285" s="4"/>
      <c r="AB5285" s="4"/>
      <c r="AL5285" s="81"/>
      <c r="AM5285" s="81"/>
    </row>
    <row r="5286" spans="1:39">
      <c r="A5286" s="76"/>
      <c r="C5286" s="77"/>
      <c r="M5286" s="80"/>
      <c r="T5286" s="4"/>
      <c r="V5286" s="4"/>
      <c r="W5286" s="4"/>
      <c r="X5286" s="4"/>
      <c r="AB5286" s="4"/>
      <c r="AL5286" s="81"/>
      <c r="AM5286" s="81"/>
    </row>
    <row r="5287" spans="1:39">
      <c r="A5287" s="76"/>
      <c r="C5287" s="77"/>
      <c r="M5287" s="80"/>
      <c r="T5287" s="4"/>
      <c r="V5287" s="4"/>
      <c r="W5287" s="4"/>
      <c r="X5287" s="4"/>
      <c r="AB5287" s="4"/>
      <c r="AL5287" s="81"/>
      <c r="AM5287" s="81"/>
    </row>
    <row r="5288" spans="1:39">
      <c r="A5288" s="76"/>
      <c r="C5288" s="77"/>
      <c r="M5288" s="80"/>
      <c r="T5288" s="4"/>
      <c r="V5288" s="4"/>
      <c r="W5288" s="4"/>
      <c r="X5288" s="4"/>
      <c r="AB5288" s="4"/>
      <c r="AL5288" s="81"/>
      <c r="AM5288" s="81"/>
    </row>
    <row r="5289" spans="1:39">
      <c r="A5289" s="76"/>
      <c r="C5289" s="77"/>
      <c r="M5289" s="80"/>
      <c r="T5289" s="4"/>
      <c r="V5289" s="4"/>
      <c r="W5289" s="4"/>
      <c r="X5289" s="4"/>
      <c r="AB5289" s="4"/>
      <c r="AL5289" s="81"/>
      <c r="AM5289" s="81"/>
    </row>
    <row r="5290" spans="1:39">
      <c r="A5290" s="76"/>
      <c r="C5290" s="77"/>
      <c r="M5290" s="80"/>
      <c r="T5290" s="4"/>
      <c r="V5290" s="4"/>
      <c r="W5290" s="4"/>
      <c r="X5290" s="4"/>
      <c r="AB5290" s="4"/>
      <c r="AL5290" s="81"/>
      <c r="AM5290" s="81"/>
    </row>
    <row r="5291" spans="1:39">
      <c r="A5291" s="76"/>
      <c r="C5291" s="77"/>
      <c r="M5291" s="80"/>
      <c r="T5291" s="4"/>
      <c r="V5291" s="4"/>
      <c r="W5291" s="4"/>
      <c r="X5291" s="4"/>
      <c r="AB5291" s="4"/>
      <c r="AL5291" s="81"/>
      <c r="AM5291" s="81"/>
    </row>
    <row r="5292" spans="1:39">
      <c r="A5292" s="76"/>
      <c r="C5292" s="77"/>
      <c r="M5292" s="80"/>
      <c r="T5292" s="4"/>
      <c r="V5292" s="4"/>
      <c r="W5292" s="4"/>
      <c r="X5292" s="4"/>
      <c r="AB5292" s="4"/>
      <c r="AL5292" s="81"/>
      <c r="AM5292" s="81"/>
    </row>
    <row r="5293" spans="1:39">
      <c r="A5293" s="76"/>
      <c r="C5293" s="77"/>
      <c r="M5293" s="80"/>
      <c r="T5293" s="4"/>
      <c r="V5293" s="4"/>
      <c r="W5293" s="4"/>
      <c r="X5293" s="4"/>
      <c r="AB5293" s="4"/>
      <c r="AL5293" s="81"/>
      <c r="AM5293" s="81"/>
    </row>
    <row r="5294" spans="1:39">
      <c r="A5294" s="76"/>
      <c r="C5294" s="77"/>
      <c r="M5294" s="80"/>
      <c r="T5294" s="4"/>
      <c r="V5294" s="4"/>
      <c r="W5294" s="4"/>
      <c r="X5294" s="4"/>
      <c r="AB5294" s="4"/>
      <c r="AL5294" s="81"/>
      <c r="AM5294" s="81"/>
    </row>
    <row r="5295" spans="1:39">
      <c r="A5295" s="76"/>
      <c r="C5295" s="77"/>
      <c r="M5295" s="80"/>
      <c r="T5295" s="4"/>
      <c r="V5295" s="4"/>
      <c r="W5295" s="4"/>
      <c r="X5295" s="4"/>
      <c r="AB5295" s="4"/>
      <c r="AL5295" s="81"/>
      <c r="AM5295" s="81"/>
    </row>
    <row r="5296" spans="1:39">
      <c r="A5296" s="76"/>
      <c r="C5296" s="77"/>
      <c r="M5296" s="80"/>
      <c r="T5296" s="4"/>
      <c r="V5296" s="4"/>
      <c r="W5296" s="4"/>
      <c r="X5296" s="4"/>
      <c r="AB5296" s="4"/>
      <c r="AL5296" s="81"/>
      <c r="AM5296" s="81"/>
    </row>
    <row r="5297" spans="1:39">
      <c r="A5297" s="76"/>
      <c r="C5297" s="77"/>
      <c r="M5297" s="80"/>
      <c r="T5297" s="4"/>
      <c r="V5297" s="4"/>
      <c r="W5297" s="4"/>
      <c r="X5297" s="4"/>
      <c r="AB5297" s="4"/>
      <c r="AL5297" s="81"/>
      <c r="AM5297" s="81"/>
    </row>
    <row r="5298" spans="1:39">
      <c r="A5298" s="76"/>
      <c r="C5298" s="77"/>
      <c r="M5298" s="80"/>
      <c r="T5298" s="4"/>
      <c r="V5298" s="4"/>
      <c r="W5298" s="4"/>
      <c r="X5298" s="4"/>
      <c r="AB5298" s="4"/>
      <c r="AL5298" s="81"/>
      <c r="AM5298" s="81"/>
    </row>
    <row r="5299" spans="1:39">
      <c r="A5299" s="76"/>
      <c r="C5299" s="77"/>
      <c r="M5299" s="80"/>
      <c r="T5299" s="4"/>
      <c r="V5299" s="4"/>
      <c r="W5299" s="4"/>
      <c r="X5299" s="4"/>
      <c r="AB5299" s="4"/>
      <c r="AL5299" s="81"/>
      <c r="AM5299" s="81"/>
    </row>
    <row r="5300" spans="1:39">
      <c r="A5300" s="76"/>
      <c r="C5300" s="77"/>
      <c r="M5300" s="80"/>
      <c r="T5300" s="4"/>
      <c r="V5300" s="4"/>
      <c r="W5300" s="4"/>
      <c r="X5300" s="4"/>
      <c r="AB5300" s="4"/>
      <c r="AL5300" s="81"/>
      <c r="AM5300" s="81"/>
    </row>
    <row r="5301" spans="1:39">
      <c r="A5301" s="76"/>
      <c r="C5301" s="77"/>
      <c r="M5301" s="80"/>
      <c r="T5301" s="4"/>
      <c r="V5301" s="4"/>
      <c r="W5301" s="4"/>
      <c r="X5301" s="4"/>
      <c r="AB5301" s="4"/>
      <c r="AL5301" s="81"/>
      <c r="AM5301" s="81"/>
    </row>
    <row r="5302" spans="1:39">
      <c r="A5302" s="76"/>
      <c r="C5302" s="77"/>
      <c r="M5302" s="80"/>
      <c r="T5302" s="4"/>
      <c r="V5302" s="4"/>
      <c r="W5302" s="4"/>
      <c r="X5302" s="4"/>
      <c r="AB5302" s="4"/>
      <c r="AL5302" s="81"/>
      <c r="AM5302" s="81"/>
    </row>
    <row r="5303" spans="1:39">
      <c r="A5303" s="76"/>
      <c r="C5303" s="77"/>
      <c r="M5303" s="80"/>
      <c r="T5303" s="4"/>
      <c r="V5303" s="4"/>
      <c r="W5303" s="4"/>
      <c r="X5303" s="4"/>
      <c r="AB5303" s="4"/>
      <c r="AL5303" s="81"/>
      <c r="AM5303" s="81"/>
    </row>
    <row r="5304" spans="1:39">
      <c r="A5304" s="76"/>
      <c r="C5304" s="77"/>
      <c r="M5304" s="80"/>
      <c r="T5304" s="4"/>
      <c r="V5304" s="4"/>
      <c r="W5304" s="4"/>
      <c r="X5304" s="4"/>
      <c r="AB5304" s="4"/>
      <c r="AL5304" s="81"/>
      <c r="AM5304" s="81"/>
    </row>
    <row r="5305" spans="1:39">
      <c r="A5305" s="76"/>
      <c r="C5305" s="77"/>
      <c r="M5305" s="80"/>
      <c r="T5305" s="4"/>
      <c r="V5305" s="4"/>
      <c r="W5305" s="4"/>
      <c r="X5305" s="4"/>
      <c r="AB5305" s="4"/>
      <c r="AL5305" s="81"/>
      <c r="AM5305" s="81"/>
    </row>
    <row r="5306" spans="1:39">
      <c r="A5306" s="76"/>
      <c r="C5306" s="77"/>
      <c r="M5306" s="80"/>
      <c r="T5306" s="4"/>
      <c r="V5306" s="4"/>
      <c r="W5306" s="4"/>
      <c r="X5306" s="4"/>
      <c r="AB5306" s="4"/>
      <c r="AL5306" s="81"/>
      <c r="AM5306" s="81"/>
    </row>
    <row r="5307" spans="1:39">
      <c r="A5307" s="76"/>
      <c r="C5307" s="77"/>
      <c r="M5307" s="80"/>
      <c r="T5307" s="4"/>
      <c r="V5307" s="4"/>
      <c r="W5307" s="4"/>
      <c r="X5307" s="4"/>
      <c r="AB5307" s="4"/>
      <c r="AL5307" s="81"/>
      <c r="AM5307" s="81"/>
    </row>
    <row r="5308" spans="1:39">
      <c r="A5308" s="76"/>
      <c r="C5308" s="77"/>
      <c r="M5308" s="80"/>
      <c r="T5308" s="4"/>
      <c r="V5308" s="4"/>
      <c r="W5308" s="4"/>
      <c r="X5308" s="4"/>
      <c r="AB5308" s="4"/>
      <c r="AL5308" s="81"/>
      <c r="AM5308" s="81"/>
    </row>
    <row r="5309" spans="1:39">
      <c r="A5309" s="76"/>
      <c r="C5309" s="77"/>
      <c r="M5309" s="80"/>
      <c r="T5309" s="4"/>
      <c r="V5309" s="4"/>
      <c r="W5309" s="4"/>
      <c r="X5309" s="4"/>
      <c r="AB5309" s="4"/>
      <c r="AL5309" s="81"/>
      <c r="AM5309" s="81"/>
    </row>
    <row r="5310" spans="1:39">
      <c r="A5310" s="76"/>
      <c r="C5310" s="77"/>
      <c r="M5310" s="80"/>
      <c r="T5310" s="4"/>
      <c r="V5310" s="4"/>
      <c r="W5310" s="4"/>
      <c r="X5310" s="4"/>
      <c r="AB5310" s="4"/>
      <c r="AL5310" s="81"/>
      <c r="AM5310" s="81"/>
    </row>
    <row r="5311" spans="1:39">
      <c r="A5311" s="76"/>
      <c r="C5311" s="77"/>
      <c r="M5311" s="80"/>
      <c r="T5311" s="4"/>
      <c r="V5311" s="4"/>
      <c r="W5311" s="4"/>
      <c r="X5311" s="4"/>
      <c r="AB5311" s="4"/>
      <c r="AL5311" s="81"/>
      <c r="AM5311" s="81"/>
    </row>
    <row r="5312" spans="1:39">
      <c r="A5312" s="76"/>
      <c r="C5312" s="77"/>
      <c r="M5312" s="80"/>
      <c r="T5312" s="4"/>
      <c r="V5312" s="4"/>
      <c r="W5312" s="4"/>
      <c r="X5312" s="4"/>
      <c r="AB5312" s="4"/>
      <c r="AL5312" s="81"/>
      <c r="AM5312" s="81"/>
    </row>
    <row r="5313" spans="1:39">
      <c r="A5313" s="76"/>
      <c r="C5313" s="77"/>
      <c r="M5313" s="80"/>
      <c r="T5313" s="4"/>
      <c r="V5313" s="4"/>
      <c r="W5313" s="4"/>
      <c r="X5313" s="4"/>
      <c r="AB5313" s="4"/>
      <c r="AL5313" s="81"/>
      <c r="AM5313" s="81"/>
    </row>
    <row r="5314" spans="1:39">
      <c r="A5314" s="76"/>
      <c r="C5314" s="77"/>
      <c r="M5314" s="80"/>
      <c r="T5314" s="4"/>
      <c r="V5314" s="4"/>
      <c r="W5314" s="4"/>
      <c r="X5314" s="4"/>
      <c r="AB5314" s="4"/>
      <c r="AL5314" s="81"/>
      <c r="AM5314" s="81"/>
    </row>
    <row r="5315" spans="1:39">
      <c r="A5315" s="76"/>
      <c r="C5315" s="77"/>
      <c r="M5315" s="80"/>
      <c r="T5315" s="4"/>
      <c r="V5315" s="4"/>
      <c r="W5315" s="4"/>
      <c r="X5315" s="4"/>
      <c r="AB5315" s="4"/>
      <c r="AL5315" s="81"/>
      <c r="AM5315" s="81"/>
    </row>
    <row r="5316" spans="1:39">
      <c r="A5316" s="76"/>
      <c r="C5316" s="77"/>
      <c r="M5316" s="80"/>
      <c r="T5316" s="4"/>
      <c r="V5316" s="4"/>
      <c r="W5316" s="4"/>
      <c r="X5316" s="4"/>
      <c r="AB5316" s="4"/>
      <c r="AL5316" s="81"/>
      <c r="AM5316" s="81"/>
    </row>
    <row r="5317" spans="1:39">
      <c r="A5317" s="76"/>
      <c r="C5317" s="77"/>
      <c r="M5317" s="80"/>
      <c r="T5317" s="4"/>
      <c r="V5317" s="4"/>
      <c r="W5317" s="4"/>
      <c r="X5317" s="4"/>
      <c r="AB5317" s="4"/>
      <c r="AL5317" s="81"/>
      <c r="AM5317" s="81"/>
    </row>
    <row r="5318" spans="1:39">
      <c r="A5318" s="76"/>
      <c r="C5318" s="77"/>
      <c r="M5318" s="80"/>
      <c r="T5318" s="4"/>
      <c r="V5318" s="4"/>
      <c r="W5318" s="4"/>
      <c r="X5318" s="4"/>
      <c r="AB5318" s="4"/>
      <c r="AL5318" s="81"/>
      <c r="AM5318" s="81"/>
    </row>
    <row r="5319" spans="1:39">
      <c r="A5319" s="76"/>
      <c r="C5319" s="77"/>
      <c r="M5319" s="80"/>
      <c r="T5319" s="4"/>
      <c r="V5319" s="4"/>
      <c r="W5319" s="4"/>
      <c r="X5319" s="4"/>
      <c r="AB5319" s="4"/>
      <c r="AL5319" s="81"/>
      <c r="AM5319" s="81"/>
    </row>
    <row r="5320" spans="1:39">
      <c r="A5320" s="76"/>
      <c r="C5320" s="77"/>
      <c r="M5320" s="80"/>
      <c r="T5320" s="4"/>
      <c r="V5320" s="4"/>
      <c r="W5320" s="4"/>
      <c r="X5320" s="4"/>
      <c r="AB5320" s="4"/>
      <c r="AL5320" s="81"/>
      <c r="AM5320" s="81"/>
    </row>
    <row r="5321" spans="1:39">
      <c r="A5321" s="76"/>
      <c r="C5321" s="77"/>
      <c r="M5321" s="80"/>
      <c r="T5321" s="4"/>
      <c r="V5321" s="4"/>
      <c r="W5321" s="4"/>
      <c r="X5321" s="4"/>
      <c r="AB5321" s="4"/>
      <c r="AL5321" s="81"/>
      <c r="AM5321" s="81"/>
    </row>
    <row r="5322" spans="1:39">
      <c r="A5322" s="76"/>
      <c r="C5322" s="77"/>
      <c r="M5322" s="80"/>
      <c r="T5322" s="4"/>
      <c r="V5322" s="4"/>
      <c r="W5322" s="4"/>
      <c r="X5322" s="4"/>
      <c r="AB5322" s="4"/>
      <c r="AL5322" s="81"/>
      <c r="AM5322" s="81"/>
    </row>
    <row r="5323" spans="1:39">
      <c r="A5323" s="76"/>
      <c r="C5323" s="77"/>
      <c r="M5323" s="80"/>
      <c r="T5323" s="4"/>
      <c r="V5323" s="4"/>
      <c r="W5323" s="4"/>
      <c r="X5323" s="4"/>
      <c r="AB5323" s="4"/>
      <c r="AL5323" s="81"/>
      <c r="AM5323" s="81"/>
    </row>
    <row r="5324" spans="1:39">
      <c r="A5324" s="76"/>
      <c r="C5324" s="77"/>
      <c r="M5324" s="80"/>
      <c r="T5324" s="4"/>
      <c r="V5324" s="4"/>
      <c r="W5324" s="4"/>
      <c r="X5324" s="4"/>
      <c r="AB5324" s="4"/>
      <c r="AL5324" s="81"/>
      <c r="AM5324" s="81"/>
    </row>
    <row r="5325" spans="1:39">
      <c r="A5325" s="76"/>
      <c r="C5325" s="77"/>
      <c r="M5325" s="80"/>
      <c r="T5325" s="4"/>
      <c r="V5325" s="4"/>
      <c r="W5325" s="4"/>
      <c r="X5325" s="4"/>
      <c r="AB5325" s="4"/>
      <c r="AL5325" s="81"/>
      <c r="AM5325" s="81"/>
    </row>
    <row r="5326" spans="1:39">
      <c r="A5326" s="76"/>
      <c r="C5326" s="77"/>
      <c r="M5326" s="80"/>
      <c r="T5326" s="4"/>
      <c r="V5326" s="4"/>
      <c r="W5326" s="4"/>
      <c r="X5326" s="4"/>
      <c r="AB5326" s="4"/>
      <c r="AL5326" s="81"/>
      <c r="AM5326" s="81"/>
    </row>
    <row r="5327" spans="1:39">
      <c r="A5327" s="76"/>
      <c r="C5327" s="77"/>
      <c r="M5327" s="80"/>
      <c r="T5327" s="4"/>
      <c r="V5327" s="4"/>
      <c r="W5327" s="4"/>
      <c r="X5327" s="4"/>
      <c r="AB5327" s="4"/>
      <c r="AL5327" s="81"/>
      <c r="AM5327" s="81"/>
    </row>
    <row r="5328" spans="1:39">
      <c r="A5328" s="76"/>
      <c r="C5328" s="77"/>
      <c r="M5328" s="80"/>
      <c r="T5328" s="4"/>
      <c r="V5328" s="4"/>
      <c r="W5328" s="4"/>
      <c r="X5328" s="4"/>
      <c r="AB5328" s="4"/>
      <c r="AL5328" s="81"/>
      <c r="AM5328" s="81"/>
    </row>
    <row r="5329" spans="1:39">
      <c r="A5329" s="76"/>
      <c r="C5329" s="77"/>
      <c r="M5329" s="80"/>
      <c r="T5329" s="4"/>
      <c r="V5329" s="4"/>
      <c r="W5329" s="4"/>
      <c r="X5329" s="4"/>
      <c r="AB5329" s="4"/>
      <c r="AL5329" s="81"/>
      <c r="AM5329" s="81"/>
    </row>
    <row r="5330" spans="1:39">
      <c r="A5330" s="76"/>
      <c r="C5330" s="77"/>
      <c r="M5330" s="80"/>
      <c r="T5330" s="4"/>
      <c r="V5330" s="4"/>
      <c r="W5330" s="4"/>
      <c r="X5330" s="4"/>
      <c r="AB5330" s="4"/>
      <c r="AL5330" s="81"/>
      <c r="AM5330" s="81"/>
    </row>
    <row r="5331" spans="1:39">
      <c r="A5331" s="76"/>
      <c r="C5331" s="77"/>
      <c r="M5331" s="80"/>
      <c r="T5331" s="4"/>
      <c r="V5331" s="4"/>
      <c r="W5331" s="4"/>
      <c r="X5331" s="4"/>
      <c r="AB5331" s="4"/>
      <c r="AL5331" s="81"/>
      <c r="AM5331" s="81"/>
    </row>
    <row r="5332" spans="1:39">
      <c r="A5332" s="76"/>
      <c r="C5332" s="77"/>
      <c r="M5332" s="80"/>
      <c r="T5332" s="4"/>
      <c r="V5332" s="4"/>
      <c r="W5332" s="4"/>
      <c r="X5332" s="4"/>
      <c r="AB5332" s="4"/>
      <c r="AL5332" s="81"/>
      <c r="AM5332" s="81"/>
    </row>
    <row r="5333" spans="1:39">
      <c r="A5333" s="76"/>
      <c r="C5333" s="77"/>
      <c r="M5333" s="80"/>
      <c r="T5333" s="4"/>
      <c r="V5333" s="4"/>
      <c r="W5333" s="4"/>
      <c r="X5333" s="4"/>
      <c r="AB5333" s="4"/>
      <c r="AL5333" s="81"/>
      <c r="AM5333" s="81"/>
    </row>
    <row r="5334" spans="1:39">
      <c r="A5334" s="76"/>
      <c r="C5334" s="77"/>
      <c r="M5334" s="80"/>
      <c r="T5334" s="4"/>
      <c r="V5334" s="4"/>
      <c r="W5334" s="4"/>
      <c r="X5334" s="4"/>
      <c r="AB5334" s="4"/>
      <c r="AL5334" s="81"/>
      <c r="AM5334" s="81"/>
    </row>
    <row r="5335" spans="1:39">
      <c r="A5335" s="76"/>
      <c r="C5335" s="77"/>
      <c r="M5335" s="80"/>
      <c r="T5335" s="4"/>
      <c r="V5335" s="4"/>
      <c r="W5335" s="4"/>
      <c r="X5335" s="4"/>
      <c r="AB5335" s="4"/>
      <c r="AL5335" s="81"/>
      <c r="AM5335" s="81"/>
    </row>
    <row r="5336" spans="1:39">
      <c r="A5336" s="76"/>
      <c r="C5336" s="77"/>
      <c r="M5336" s="80"/>
      <c r="T5336" s="4"/>
      <c r="V5336" s="4"/>
      <c r="W5336" s="4"/>
      <c r="X5336" s="4"/>
      <c r="AB5336" s="4"/>
      <c r="AL5336" s="81"/>
      <c r="AM5336" s="81"/>
    </row>
    <row r="5337" spans="1:39">
      <c r="A5337" s="76"/>
      <c r="C5337" s="77"/>
      <c r="M5337" s="80"/>
      <c r="T5337" s="4"/>
      <c r="V5337" s="4"/>
      <c r="W5337" s="4"/>
      <c r="X5337" s="4"/>
      <c r="AB5337" s="4"/>
      <c r="AL5337" s="81"/>
      <c r="AM5337" s="81"/>
    </row>
    <row r="5338" spans="1:39">
      <c r="A5338" s="76"/>
      <c r="C5338" s="77"/>
      <c r="M5338" s="80"/>
      <c r="T5338" s="4"/>
      <c r="V5338" s="4"/>
      <c r="W5338" s="4"/>
      <c r="X5338" s="4"/>
      <c r="AB5338" s="4"/>
      <c r="AL5338" s="81"/>
      <c r="AM5338" s="81"/>
    </row>
    <row r="5339" spans="1:39">
      <c r="A5339" s="76"/>
      <c r="C5339" s="77"/>
      <c r="M5339" s="80"/>
      <c r="T5339" s="4"/>
      <c r="V5339" s="4"/>
      <c r="W5339" s="4"/>
      <c r="X5339" s="4"/>
      <c r="AB5339" s="4"/>
      <c r="AL5339" s="81"/>
      <c r="AM5339" s="81"/>
    </row>
    <row r="5340" spans="1:39">
      <c r="A5340" s="76"/>
      <c r="C5340" s="77"/>
      <c r="M5340" s="80"/>
      <c r="T5340" s="4"/>
      <c r="V5340" s="4"/>
      <c r="W5340" s="4"/>
      <c r="X5340" s="4"/>
      <c r="AB5340" s="4"/>
      <c r="AL5340" s="81"/>
      <c r="AM5340" s="81"/>
    </row>
    <row r="5341" spans="1:39">
      <c r="A5341" s="76"/>
      <c r="C5341" s="77"/>
      <c r="M5341" s="80"/>
      <c r="T5341" s="4"/>
      <c r="V5341" s="4"/>
      <c r="W5341" s="4"/>
      <c r="X5341" s="4"/>
      <c r="AB5341" s="4"/>
      <c r="AL5341" s="81"/>
      <c r="AM5341" s="81"/>
    </row>
    <row r="5342" spans="1:39">
      <c r="A5342" s="76"/>
      <c r="C5342" s="77"/>
      <c r="M5342" s="80"/>
      <c r="T5342" s="4"/>
      <c r="V5342" s="4"/>
      <c r="W5342" s="4"/>
      <c r="X5342" s="4"/>
      <c r="AB5342" s="4"/>
      <c r="AL5342" s="81"/>
      <c r="AM5342" s="81"/>
    </row>
    <row r="5343" spans="1:39">
      <c r="A5343" s="76"/>
      <c r="C5343" s="77"/>
      <c r="M5343" s="80"/>
      <c r="T5343" s="4"/>
      <c r="V5343" s="4"/>
      <c r="W5343" s="4"/>
      <c r="X5343" s="4"/>
      <c r="AB5343" s="4"/>
      <c r="AL5343" s="81"/>
      <c r="AM5343" s="81"/>
    </row>
    <row r="5344" spans="1:39">
      <c r="A5344" s="76"/>
      <c r="C5344" s="77"/>
      <c r="M5344" s="80"/>
      <c r="T5344" s="4"/>
      <c r="V5344" s="4"/>
      <c r="W5344" s="4"/>
      <c r="X5344" s="4"/>
      <c r="AB5344" s="4"/>
      <c r="AL5344" s="81"/>
      <c r="AM5344" s="81"/>
    </row>
    <row r="5345" spans="1:39">
      <c r="A5345" s="76"/>
      <c r="C5345" s="77"/>
      <c r="M5345" s="80"/>
      <c r="T5345" s="4"/>
      <c r="V5345" s="4"/>
      <c r="W5345" s="4"/>
      <c r="X5345" s="4"/>
      <c r="AB5345" s="4"/>
      <c r="AL5345" s="81"/>
      <c r="AM5345" s="81"/>
    </row>
    <row r="5346" spans="1:39">
      <c r="A5346" s="76"/>
      <c r="C5346" s="77"/>
      <c r="M5346" s="80"/>
      <c r="T5346" s="4"/>
      <c r="V5346" s="4"/>
      <c r="W5346" s="4"/>
      <c r="X5346" s="4"/>
      <c r="AB5346" s="4"/>
      <c r="AL5346" s="81"/>
      <c r="AM5346" s="81"/>
    </row>
    <row r="5347" spans="1:39">
      <c r="A5347" s="76"/>
      <c r="C5347" s="77"/>
      <c r="M5347" s="80"/>
      <c r="T5347" s="4"/>
      <c r="V5347" s="4"/>
      <c r="W5347" s="4"/>
      <c r="X5347" s="4"/>
      <c r="AB5347" s="4"/>
      <c r="AL5347" s="81"/>
      <c r="AM5347" s="81"/>
    </row>
    <row r="5348" spans="1:39">
      <c r="A5348" s="76"/>
      <c r="C5348" s="77"/>
      <c r="M5348" s="80"/>
      <c r="T5348" s="4"/>
      <c r="V5348" s="4"/>
      <c r="W5348" s="4"/>
      <c r="X5348" s="4"/>
      <c r="AB5348" s="4"/>
      <c r="AL5348" s="81"/>
      <c r="AM5348" s="81"/>
    </row>
    <row r="5349" spans="1:39">
      <c r="A5349" s="76"/>
      <c r="C5349" s="77"/>
      <c r="M5349" s="80"/>
      <c r="T5349" s="4"/>
      <c r="V5349" s="4"/>
      <c r="W5349" s="4"/>
      <c r="X5349" s="4"/>
      <c r="AB5349" s="4"/>
      <c r="AL5349" s="81"/>
      <c r="AM5349" s="81"/>
    </row>
    <row r="5350" spans="1:39">
      <c r="A5350" s="76"/>
      <c r="C5350" s="77"/>
      <c r="M5350" s="80"/>
      <c r="T5350" s="4"/>
      <c r="V5350" s="4"/>
      <c r="W5350" s="4"/>
      <c r="X5350" s="4"/>
      <c r="AB5350" s="4"/>
      <c r="AL5350" s="81"/>
      <c r="AM5350" s="81"/>
    </row>
    <row r="5351" spans="1:39">
      <c r="A5351" s="76"/>
      <c r="C5351" s="77"/>
      <c r="M5351" s="80"/>
      <c r="T5351" s="4"/>
      <c r="V5351" s="4"/>
      <c r="W5351" s="4"/>
      <c r="X5351" s="4"/>
      <c r="AB5351" s="4"/>
      <c r="AL5351" s="81"/>
      <c r="AM5351" s="81"/>
    </row>
    <row r="5352" spans="1:39">
      <c r="A5352" s="76"/>
      <c r="C5352" s="77"/>
      <c r="M5352" s="80"/>
      <c r="T5352" s="4"/>
      <c r="V5352" s="4"/>
      <c r="W5352" s="4"/>
      <c r="X5352" s="4"/>
      <c r="AB5352" s="4"/>
      <c r="AL5352" s="81"/>
      <c r="AM5352" s="81"/>
    </row>
    <row r="5353" spans="1:39">
      <c r="A5353" s="76"/>
      <c r="C5353" s="77"/>
      <c r="M5353" s="80"/>
      <c r="T5353" s="4"/>
      <c r="V5353" s="4"/>
      <c r="W5353" s="4"/>
      <c r="X5353" s="4"/>
      <c r="AB5353" s="4"/>
      <c r="AL5353" s="81"/>
      <c r="AM5353" s="81"/>
    </row>
    <row r="5354" spans="1:39">
      <c r="A5354" s="76"/>
      <c r="C5354" s="77"/>
      <c r="M5354" s="80"/>
      <c r="T5354" s="4"/>
      <c r="V5354" s="4"/>
      <c r="W5354" s="4"/>
      <c r="X5354" s="4"/>
      <c r="AB5354" s="4"/>
      <c r="AL5354" s="81"/>
      <c r="AM5354" s="81"/>
    </row>
    <row r="5355" spans="1:39">
      <c r="A5355" s="76"/>
      <c r="C5355" s="77"/>
      <c r="M5355" s="80"/>
      <c r="T5355" s="4"/>
      <c r="V5355" s="4"/>
      <c r="W5355" s="4"/>
      <c r="X5355" s="4"/>
      <c r="AB5355" s="4"/>
      <c r="AL5355" s="81"/>
      <c r="AM5355" s="81"/>
    </row>
    <row r="5356" spans="1:39">
      <c r="A5356" s="76"/>
      <c r="C5356" s="77"/>
      <c r="M5356" s="80"/>
      <c r="T5356" s="4"/>
      <c r="V5356" s="4"/>
      <c r="W5356" s="4"/>
      <c r="X5356" s="4"/>
      <c r="AB5356" s="4"/>
      <c r="AL5356" s="81"/>
      <c r="AM5356" s="81"/>
    </row>
    <row r="5357" spans="1:39">
      <c r="A5357" s="76"/>
      <c r="C5357" s="77"/>
      <c r="M5357" s="80"/>
      <c r="T5357" s="4"/>
      <c r="V5357" s="4"/>
      <c r="W5357" s="4"/>
      <c r="X5357" s="4"/>
      <c r="AB5357" s="4"/>
      <c r="AL5357" s="81"/>
      <c r="AM5357" s="81"/>
    </row>
    <row r="5358" spans="1:39">
      <c r="A5358" s="76"/>
      <c r="C5358" s="77"/>
      <c r="M5358" s="80"/>
      <c r="T5358" s="4"/>
      <c r="V5358" s="4"/>
      <c r="W5358" s="4"/>
      <c r="X5358" s="4"/>
      <c r="AB5358" s="4"/>
      <c r="AL5358" s="81"/>
      <c r="AM5358" s="81"/>
    </row>
    <row r="5359" spans="1:39">
      <c r="A5359" s="76"/>
      <c r="C5359" s="77"/>
      <c r="M5359" s="80"/>
      <c r="T5359" s="4"/>
      <c r="V5359" s="4"/>
      <c r="W5359" s="4"/>
      <c r="X5359" s="4"/>
      <c r="AB5359" s="4"/>
      <c r="AL5359" s="81"/>
      <c r="AM5359" s="81"/>
    </row>
    <row r="5360" spans="1:39">
      <c r="A5360" s="76"/>
      <c r="C5360" s="77"/>
      <c r="M5360" s="80"/>
      <c r="T5360" s="4"/>
      <c r="V5360" s="4"/>
      <c r="W5360" s="4"/>
      <c r="X5360" s="4"/>
      <c r="AB5360" s="4"/>
      <c r="AL5360" s="81"/>
      <c r="AM5360" s="81"/>
    </row>
    <row r="5361" spans="1:39">
      <c r="A5361" s="76"/>
      <c r="C5361" s="77"/>
      <c r="M5361" s="80"/>
      <c r="T5361" s="4"/>
      <c r="V5361" s="4"/>
      <c r="W5361" s="4"/>
      <c r="X5361" s="4"/>
      <c r="AB5361" s="4"/>
      <c r="AL5361" s="81"/>
      <c r="AM5361" s="81"/>
    </row>
    <row r="5362" spans="1:39">
      <c r="A5362" s="76"/>
      <c r="C5362" s="77"/>
      <c r="M5362" s="80"/>
      <c r="T5362" s="4"/>
      <c r="V5362" s="4"/>
      <c r="W5362" s="4"/>
      <c r="X5362" s="4"/>
      <c r="AB5362" s="4"/>
      <c r="AL5362" s="81"/>
      <c r="AM5362" s="81"/>
    </row>
    <row r="5363" spans="1:39">
      <c r="A5363" s="76"/>
      <c r="C5363" s="77"/>
      <c r="M5363" s="80"/>
      <c r="T5363" s="4"/>
      <c r="V5363" s="4"/>
      <c r="W5363" s="4"/>
      <c r="X5363" s="4"/>
      <c r="AB5363" s="4"/>
      <c r="AL5363" s="81"/>
      <c r="AM5363" s="81"/>
    </row>
    <row r="5364" spans="1:39">
      <c r="A5364" s="76"/>
      <c r="C5364" s="77"/>
      <c r="M5364" s="80"/>
      <c r="T5364" s="4"/>
      <c r="V5364" s="4"/>
      <c r="W5364" s="4"/>
      <c r="X5364" s="4"/>
      <c r="AB5364" s="4"/>
      <c r="AL5364" s="81"/>
      <c r="AM5364" s="81"/>
    </row>
    <row r="5365" spans="1:39">
      <c r="A5365" s="76"/>
      <c r="C5365" s="77"/>
      <c r="M5365" s="80"/>
      <c r="T5365" s="4"/>
      <c r="V5365" s="4"/>
      <c r="W5365" s="4"/>
      <c r="X5365" s="4"/>
      <c r="AB5365" s="4"/>
      <c r="AL5365" s="81"/>
      <c r="AM5365" s="81"/>
    </row>
    <row r="5366" spans="1:39">
      <c r="A5366" s="76"/>
      <c r="C5366" s="77"/>
      <c r="M5366" s="80"/>
      <c r="T5366" s="4"/>
      <c r="V5366" s="4"/>
      <c r="W5366" s="4"/>
      <c r="X5366" s="4"/>
      <c r="AB5366" s="4"/>
      <c r="AL5366" s="81"/>
      <c r="AM5366" s="81"/>
    </row>
    <row r="5367" spans="1:39">
      <c r="A5367" s="76"/>
      <c r="C5367" s="77"/>
      <c r="M5367" s="80"/>
      <c r="T5367" s="4"/>
      <c r="V5367" s="4"/>
      <c r="W5367" s="4"/>
      <c r="X5367" s="4"/>
      <c r="AB5367" s="4"/>
      <c r="AL5367" s="81"/>
      <c r="AM5367" s="81"/>
    </row>
    <row r="5368" spans="1:39">
      <c r="A5368" s="76"/>
      <c r="C5368" s="77"/>
      <c r="M5368" s="80"/>
      <c r="T5368" s="4"/>
      <c r="V5368" s="4"/>
      <c r="W5368" s="4"/>
      <c r="X5368" s="4"/>
      <c r="AB5368" s="4"/>
      <c r="AL5368" s="81"/>
      <c r="AM5368" s="81"/>
    </row>
    <row r="5369" spans="1:39">
      <c r="A5369" s="76"/>
      <c r="C5369" s="77"/>
      <c r="M5369" s="80"/>
      <c r="T5369" s="4"/>
      <c r="V5369" s="4"/>
      <c r="W5369" s="4"/>
      <c r="X5369" s="4"/>
      <c r="AB5369" s="4"/>
      <c r="AL5369" s="81"/>
      <c r="AM5369" s="81"/>
    </row>
    <row r="5370" spans="1:39">
      <c r="A5370" s="76"/>
      <c r="C5370" s="77"/>
      <c r="M5370" s="80"/>
      <c r="T5370" s="4"/>
      <c r="V5370" s="4"/>
      <c r="W5370" s="4"/>
      <c r="X5370" s="4"/>
      <c r="AB5370" s="4"/>
      <c r="AL5370" s="81"/>
      <c r="AM5370" s="81"/>
    </row>
    <row r="5371" spans="1:39">
      <c r="A5371" s="76"/>
      <c r="C5371" s="77"/>
      <c r="M5371" s="80"/>
      <c r="T5371" s="4"/>
      <c r="V5371" s="4"/>
      <c r="W5371" s="4"/>
      <c r="X5371" s="4"/>
      <c r="AB5371" s="4"/>
      <c r="AL5371" s="81"/>
      <c r="AM5371" s="81"/>
    </row>
    <row r="5372" spans="1:39">
      <c r="A5372" s="76"/>
      <c r="C5372" s="77"/>
      <c r="M5372" s="80"/>
      <c r="T5372" s="4"/>
      <c r="V5372" s="4"/>
      <c r="W5372" s="4"/>
      <c r="X5372" s="4"/>
      <c r="AB5372" s="4"/>
      <c r="AL5372" s="81"/>
      <c r="AM5372" s="81"/>
    </row>
    <row r="5373" spans="1:39">
      <c r="A5373" s="76"/>
      <c r="C5373" s="77"/>
      <c r="M5373" s="80"/>
      <c r="T5373" s="4"/>
      <c r="V5373" s="4"/>
      <c r="W5373" s="4"/>
      <c r="X5373" s="4"/>
      <c r="AB5373" s="4"/>
      <c r="AL5373" s="81"/>
      <c r="AM5373" s="81"/>
    </row>
    <row r="5374" spans="1:39">
      <c r="A5374" s="76"/>
      <c r="C5374" s="77"/>
      <c r="M5374" s="80"/>
      <c r="T5374" s="4"/>
      <c r="V5374" s="4"/>
      <c r="W5374" s="4"/>
      <c r="X5374" s="4"/>
      <c r="AB5374" s="4"/>
      <c r="AL5374" s="81"/>
      <c r="AM5374" s="81"/>
    </row>
    <row r="5375" spans="1:39">
      <c r="A5375" s="76"/>
      <c r="C5375" s="77"/>
      <c r="M5375" s="80"/>
      <c r="T5375" s="4"/>
      <c r="V5375" s="4"/>
      <c r="W5375" s="4"/>
      <c r="X5375" s="4"/>
      <c r="AB5375" s="4"/>
      <c r="AL5375" s="81"/>
      <c r="AM5375" s="81"/>
    </row>
    <row r="5376" spans="1:39">
      <c r="A5376" s="76"/>
      <c r="C5376" s="77"/>
      <c r="M5376" s="80"/>
      <c r="T5376" s="4"/>
      <c r="V5376" s="4"/>
      <c r="W5376" s="4"/>
      <c r="X5376" s="4"/>
      <c r="AB5376" s="4"/>
      <c r="AL5376" s="81"/>
      <c r="AM5376" s="81"/>
    </row>
    <row r="5377" spans="1:39">
      <c r="A5377" s="76"/>
      <c r="C5377" s="77"/>
      <c r="M5377" s="80"/>
      <c r="T5377" s="4"/>
      <c r="V5377" s="4"/>
      <c r="W5377" s="4"/>
      <c r="X5377" s="4"/>
      <c r="AB5377" s="4"/>
      <c r="AL5377" s="81"/>
      <c r="AM5377" s="81"/>
    </row>
    <row r="5378" spans="1:39">
      <c r="A5378" s="76"/>
      <c r="C5378" s="77"/>
      <c r="M5378" s="80"/>
      <c r="T5378" s="4"/>
      <c r="V5378" s="4"/>
      <c r="W5378" s="4"/>
      <c r="X5378" s="4"/>
      <c r="AB5378" s="4"/>
      <c r="AL5378" s="81"/>
      <c r="AM5378" s="81"/>
    </row>
    <row r="5379" spans="1:39">
      <c r="A5379" s="76"/>
      <c r="C5379" s="77"/>
      <c r="M5379" s="80"/>
      <c r="T5379" s="4"/>
      <c r="V5379" s="4"/>
      <c r="W5379" s="4"/>
      <c r="X5379" s="4"/>
      <c r="AB5379" s="4"/>
      <c r="AL5379" s="81"/>
      <c r="AM5379" s="81"/>
    </row>
    <row r="5380" spans="1:39">
      <c r="A5380" s="76"/>
      <c r="C5380" s="77"/>
      <c r="M5380" s="80"/>
      <c r="T5380" s="4"/>
      <c r="V5380" s="4"/>
      <c r="W5380" s="4"/>
      <c r="X5380" s="4"/>
      <c r="AB5380" s="4"/>
      <c r="AL5380" s="81"/>
      <c r="AM5380" s="81"/>
    </row>
    <row r="5381" spans="1:39">
      <c r="A5381" s="76"/>
      <c r="C5381" s="77"/>
      <c r="M5381" s="80"/>
      <c r="T5381" s="4"/>
      <c r="V5381" s="4"/>
      <c r="W5381" s="4"/>
      <c r="X5381" s="4"/>
      <c r="AB5381" s="4"/>
      <c r="AL5381" s="81"/>
      <c r="AM5381" s="81"/>
    </row>
    <row r="5382" spans="1:39">
      <c r="A5382" s="76"/>
      <c r="C5382" s="77"/>
      <c r="M5382" s="80"/>
      <c r="T5382" s="4"/>
      <c r="V5382" s="4"/>
      <c r="W5382" s="4"/>
      <c r="X5382" s="4"/>
      <c r="AB5382" s="4"/>
      <c r="AL5382" s="81"/>
      <c r="AM5382" s="81"/>
    </row>
    <row r="5383" spans="1:39">
      <c r="A5383" s="76"/>
      <c r="C5383" s="77"/>
      <c r="M5383" s="80"/>
      <c r="T5383" s="4"/>
      <c r="V5383" s="4"/>
      <c r="W5383" s="4"/>
      <c r="X5383" s="4"/>
      <c r="AB5383" s="4"/>
      <c r="AL5383" s="81"/>
      <c r="AM5383" s="81"/>
    </row>
    <row r="5384" spans="1:39">
      <c r="A5384" s="76"/>
      <c r="C5384" s="77"/>
      <c r="M5384" s="80"/>
      <c r="T5384" s="4"/>
      <c r="V5384" s="4"/>
      <c r="W5384" s="4"/>
      <c r="X5384" s="4"/>
      <c r="AB5384" s="4"/>
      <c r="AL5384" s="81"/>
      <c r="AM5384" s="81"/>
    </row>
    <row r="5385" spans="1:39">
      <c r="A5385" s="76"/>
      <c r="C5385" s="77"/>
      <c r="M5385" s="80"/>
      <c r="T5385" s="4"/>
      <c r="V5385" s="4"/>
      <c r="W5385" s="4"/>
      <c r="X5385" s="4"/>
      <c r="AB5385" s="4"/>
      <c r="AL5385" s="81"/>
      <c r="AM5385" s="81"/>
    </row>
    <row r="5386" spans="1:39">
      <c r="A5386" s="76"/>
      <c r="C5386" s="77"/>
      <c r="M5386" s="80"/>
      <c r="T5386" s="4"/>
      <c r="V5386" s="4"/>
      <c r="W5386" s="4"/>
      <c r="X5386" s="4"/>
      <c r="AB5386" s="4"/>
      <c r="AL5386" s="81"/>
      <c r="AM5386" s="81"/>
    </row>
    <row r="5387" spans="1:39">
      <c r="A5387" s="76"/>
      <c r="C5387" s="77"/>
      <c r="M5387" s="80"/>
      <c r="T5387" s="4"/>
      <c r="V5387" s="4"/>
      <c r="W5387" s="4"/>
      <c r="X5387" s="4"/>
      <c r="AB5387" s="4"/>
      <c r="AL5387" s="81"/>
      <c r="AM5387" s="81"/>
    </row>
    <row r="5388" spans="1:39">
      <c r="A5388" s="76"/>
      <c r="C5388" s="77"/>
      <c r="M5388" s="80"/>
      <c r="T5388" s="4"/>
      <c r="V5388" s="4"/>
      <c r="W5388" s="4"/>
      <c r="X5388" s="4"/>
      <c r="AB5388" s="4"/>
      <c r="AL5388" s="81"/>
      <c r="AM5388" s="81"/>
    </row>
    <row r="5389" spans="1:39">
      <c r="A5389" s="76"/>
      <c r="C5389" s="77"/>
      <c r="M5389" s="80"/>
      <c r="T5389" s="4"/>
      <c r="V5389" s="4"/>
      <c r="W5389" s="4"/>
      <c r="X5389" s="4"/>
      <c r="AB5389" s="4"/>
      <c r="AL5389" s="81"/>
      <c r="AM5389" s="81"/>
    </row>
    <row r="5390" spans="1:39">
      <c r="A5390" s="76"/>
      <c r="C5390" s="77"/>
      <c r="M5390" s="80"/>
      <c r="T5390" s="4"/>
      <c r="V5390" s="4"/>
      <c r="W5390" s="4"/>
      <c r="X5390" s="4"/>
      <c r="AB5390" s="4"/>
      <c r="AL5390" s="81"/>
      <c r="AM5390" s="81"/>
    </row>
    <row r="5391" spans="1:39">
      <c r="A5391" s="76"/>
      <c r="C5391" s="77"/>
      <c r="M5391" s="80"/>
      <c r="T5391" s="4"/>
      <c r="V5391" s="4"/>
      <c r="W5391" s="4"/>
      <c r="X5391" s="4"/>
      <c r="AB5391" s="4"/>
      <c r="AL5391" s="81"/>
      <c r="AM5391" s="81"/>
    </row>
    <row r="5392" spans="1:39">
      <c r="A5392" s="76"/>
      <c r="C5392" s="77"/>
      <c r="M5392" s="80"/>
      <c r="T5392" s="4"/>
      <c r="V5392" s="4"/>
      <c r="W5392" s="4"/>
      <c r="X5392" s="4"/>
      <c r="AB5392" s="4"/>
      <c r="AL5392" s="81"/>
      <c r="AM5392" s="81"/>
    </row>
    <row r="5393" spans="1:39">
      <c r="A5393" s="76"/>
      <c r="C5393" s="77"/>
      <c r="M5393" s="80"/>
      <c r="T5393" s="4"/>
      <c r="V5393" s="4"/>
      <c r="W5393" s="4"/>
      <c r="X5393" s="4"/>
      <c r="AB5393" s="4"/>
      <c r="AL5393" s="81"/>
      <c r="AM5393" s="81"/>
    </row>
    <row r="5394" spans="1:39">
      <c r="A5394" s="76"/>
      <c r="C5394" s="77"/>
      <c r="M5394" s="80"/>
      <c r="T5394" s="4"/>
      <c r="V5394" s="4"/>
      <c r="W5394" s="4"/>
      <c r="X5394" s="4"/>
      <c r="AB5394" s="4"/>
      <c r="AL5394" s="81"/>
      <c r="AM5394" s="81"/>
    </row>
    <row r="5395" spans="1:39">
      <c r="A5395" s="76"/>
      <c r="C5395" s="77"/>
      <c r="M5395" s="80"/>
      <c r="T5395" s="4"/>
      <c r="V5395" s="4"/>
      <c r="W5395" s="4"/>
      <c r="X5395" s="4"/>
      <c r="AB5395" s="4"/>
      <c r="AL5395" s="81"/>
      <c r="AM5395" s="81"/>
    </row>
    <row r="5396" spans="1:39">
      <c r="A5396" s="76"/>
      <c r="C5396" s="77"/>
      <c r="M5396" s="80"/>
      <c r="T5396" s="4"/>
      <c r="V5396" s="4"/>
      <c r="W5396" s="4"/>
      <c r="X5396" s="4"/>
      <c r="AB5396" s="4"/>
      <c r="AL5396" s="81"/>
      <c r="AM5396" s="81"/>
    </row>
    <row r="5397" spans="1:39">
      <c r="A5397" s="76"/>
      <c r="C5397" s="77"/>
      <c r="M5397" s="80"/>
      <c r="T5397" s="4"/>
      <c r="V5397" s="4"/>
      <c r="W5397" s="4"/>
      <c r="X5397" s="4"/>
      <c r="AB5397" s="4"/>
      <c r="AL5397" s="81"/>
      <c r="AM5397" s="81"/>
    </row>
    <row r="5398" spans="1:39">
      <c r="A5398" s="76"/>
      <c r="C5398" s="77"/>
      <c r="M5398" s="80"/>
      <c r="T5398" s="4"/>
      <c r="V5398" s="4"/>
      <c r="W5398" s="4"/>
      <c r="X5398" s="4"/>
      <c r="AB5398" s="4"/>
      <c r="AL5398" s="81"/>
      <c r="AM5398" s="81"/>
    </row>
    <row r="5399" spans="1:39">
      <c r="A5399" s="76"/>
      <c r="C5399" s="77"/>
      <c r="M5399" s="80"/>
      <c r="T5399" s="4"/>
      <c r="V5399" s="4"/>
      <c r="W5399" s="4"/>
      <c r="X5399" s="4"/>
      <c r="AB5399" s="4"/>
      <c r="AL5399" s="81"/>
      <c r="AM5399" s="81"/>
    </row>
    <row r="5400" spans="1:39">
      <c r="A5400" s="76"/>
      <c r="C5400" s="77"/>
      <c r="M5400" s="80"/>
      <c r="T5400" s="4"/>
      <c r="V5400" s="4"/>
      <c r="W5400" s="4"/>
      <c r="X5400" s="4"/>
      <c r="AB5400" s="4"/>
      <c r="AL5400" s="81"/>
      <c r="AM5400" s="81"/>
    </row>
    <row r="5401" spans="1:39">
      <c r="A5401" s="76"/>
      <c r="C5401" s="77"/>
      <c r="M5401" s="80"/>
      <c r="T5401" s="4"/>
      <c r="V5401" s="4"/>
      <c r="W5401" s="4"/>
      <c r="X5401" s="4"/>
      <c r="AB5401" s="4"/>
      <c r="AL5401" s="81"/>
      <c r="AM5401" s="81"/>
    </row>
    <row r="5402" spans="1:39">
      <c r="A5402" s="76"/>
      <c r="C5402" s="77"/>
      <c r="M5402" s="80"/>
      <c r="T5402" s="4"/>
      <c r="V5402" s="4"/>
      <c r="W5402" s="4"/>
      <c r="X5402" s="4"/>
      <c r="AB5402" s="4"/>
      <c r="AL5402" s="81"/>
      <c r="AM5402" s="81"/>
    </row>
    <row r="5403" spans="1:39">
      <c r="A5403" s="76"/>
      <c r="C5403" s="77"/>
      <c r="M5403" s="80"/>
      <c r="T5403" s="4"/>
      <c r="V5403" s="4"/>
      <c r="W5403" s="4"/>
      <c r="X5403" s="4"/>
      <c r="AB5403" s="4"/>
      <c r="AL5403" s="81"/>
      <c r="AM5403" s="81"/>
    </row>
    <row r="5404" spans="1:39">
      <c r="A5404" s="76"/>
      <c r="C5404" s="77"/>
      <c r="M5404" s="80"/>
      <c r="T5404" s="4"/>
      <c r="V5404" s="4"/>
      <c r="W5404" s="4"/>
      <c r="X5404" s="4"/>
      <c r="AB5404" s="4"/>
      <c r="AL5404" s="81"/>
      <c r="AM5404" s="81"/>
    </row>
    <row r="5405" spans="1:39">
      <c r="A5405" s="76"/>
      <c r="C5405" s="77"/>
      <c r="M5405" s="80"/>
      <c r="T5405" s="4"/>
      <c r="V5405" s="4"/>
      <c r="W5405" s="4"/>
      <c r="X5405" s="4"/>
      <c r="AB5405" s="4"/>
      <c r="AL5405" s="81"/>
      <c r="AM5405" s="81"/>
    </row>
    <row r="5406" spans="1:39">
      <c r="A5406" s="76"/>
      <c r="C5406" s="77"/>
      <c r="M5406" s="80"/>
      <c r="T5406" s="4"/>
      <c r="V5406" s="4"/>
      <c r="W5406" s="4"/>
      <c r="X5406" s="4"/>
      <c r="AB5406" s="4"/>
      <c r="AL5406" s="81"/>
      <c r="AM5406" s="81"/>
    </row>
    <row r="5407" spans="1:39">
      <c r="A5407" s="76"/>
      <c r="C5407" s="77"/>
      <c r="M5407" s="80"/>
      <c r="T5407" s="4"/>
      <c r="V5407" s="4"/>
      <c r="W5407" s="4"/>
      <c r="X5407" s="4"/>
      <c r="AB5407" s="4"/>
      <c r="AL5407" s="81"/>
      <c r="AM5407" s="81"/>
    </row>
    <row r="5408" spans="1:39">
      <c r="A5408" s="76"/>
      <c r="C5408" s="77"/>
      <c r="M5408" s="80"/>
      <c r="T5408" s="4"/>
      <c r="V5408" s="4"/>
      <c r="W5408" s="4"/>
      <c r="X5408" s="4"/>
      <c r="AB5408" s="4"/>
      <c r="AL5408" s="81"/>
      <c r="AM5408" s="81"/>
    </row>
    <row r="5409" spans="1:39">
      <c r="A5409" s="76"/>
      <c r="C5409" s="77"/>
      <c r="M5409" s="80"/>
      <c r="T5409" s="4"/>
      <c r="V5409" s="4"/>
      <c r="W5409" s="4"/>
      <c r="X5409" s="4"/>
      <c r="AB5409" s="4"/>
      <c r="AL5409" s="81"/>
      <c r="AM5409" s="81"/>
    </row>
    <row r="5410" spans="1:39">
      <c r="A5410" s="76"/>
      <c r="C5410" s="77"/>
      <c r="M5410" s="80"/>
      <c r="T5410" s="4"/>
      <c r="V5410" s="4"/>
      <c r="W5410" s="4"/>
      <c r="X5410" s="4"/>
      <c r="AB5410" s="4"/>
      <c r="AL5410" s="81"/>
      <c r="AM5410" s="81"/>
    </row>
    <row r="5411" spans="1:39">
      <c r="A5411" s="76"/>
      <c r="C5411" s="77"/>
      <c r="M5411" s="80"/>
      <c r="T5411" s="4"/>
      <c r="V5411" s="4"/>
      <c r="W5411" s="4"/>
      <c r="X5411" s="4"/>
      <c r="AB5411" s="4"/>
      <c r="AL5411" s="81"/>
      <c r="AM5411" s="81"/>
    </row>
    <row r="5412" spans="1:39">
      <c r="A5412" s="76"/>
      <c r="C5412" s="77"/>
      <c r="M5412" s="80"/>
      <c r="T5412" s="4"/>
      <c r="V5412" s="4"/>
      <c r="W5412" s="4"/>
      <c r="X5412" s="4"/>
      <c r="AB5412" s="4"/>
      <c r="AL5412" s="81"/>
      <c r="AM5412" s="81"/>
    </row>
    <row r="5413" spans="1:39">
      <c r="A5413" s="76"/>
      <c r="C5413" s="77"/>
      <c r="M5413" s="80"/>
      <c r="T5413" s="4"/>
      <c r="V5413" s="4"/>
      <c r="W5413" s="4"/>
      <c r="X5413" s="4"/>
      <c r="AB5413" s="4"/>
      <c r="AL5413" s="81"/>
      <c r="AM5413" s="81"/>
    </row>
    <row r="5414" spans="1:39">
      <c r="A5414" s="76"/>
      <c r="C5414" s="77"/>
      <c r="M5414" s="80"/>
      <c r="T5414" s="4"/>
      <c r="V5414" s="4"/>
      <c r="W5414" s="4"/>
      <c r="X5414" s="4"/>
      <c r="AB5414" s="4"/>
      <c r="AL5414" s="81"/>
      <c r="AM5414" s="81"/>
    </row>
    <row r="5415" spans="1:39">
      <c r="A5415" s="76"/>
      <c r="C5415" s="77"/>
      <c r="M5415" s="80"/>
      <c r="T5415" s="4"/>
      <c r="V5415" s="4"/>
      <c r="W5415" s="4"/>
      <c r="X5415" s="4"/>
      <c r="AB5415" s="4"/>
      <c r="AL5415" s="81"/>
      <c r="AM5415" s="81"/>
    </row>
    <row r="5416" spans="1:39">
      <c r="A5416" s="76"/>
      <c r="C5416" s="77"/>
      <c r="M5416" s="80"/>
      <c r="T5416" s="4"/>
      <c r="V5416" s="4"/>
      <c r="W5416" s="4"/>
      <c r="X5416" s="4"/>
      <c r="AB5416" s="4"/>
      <c r="AL5416" s="81"/>
      <c r="AM5416" s="81"/>
    </row>
    <row r="5417" spans="1:39">
      <c r="A5417" s="76"/>
      <c r="C5417" s="77"/>
      <c r="M5417" s="80"/>
      <c r="T5417" s="4"/>
      <c r="V5417" s="4"/>
      <c r="W5417" s="4"/>
      <c r="X5417" s="4"/>
      <c r="AB5417" s="4"/>
      <c r="AL5417" s="81"/>
      <c r="AM5417" s="81"/>
    </row>
    <row r="5418" spans="1:39">
      <c r="A5418" s="76"/>
      <c r="C5418" s="77"/>
      <c r="M5418" s="80"/>
      <c r="T5418" s="4"/>
      <c r="V5418" s="4"/>
      <c r="W5418" s="4"/>
      <c r="X5418" s="4"/>
      <c r="AB5418" s="4"/>
      <c r="AL5418" s="81"/>
      <c r="AM5418" s="81"/>
    </row>
    <row r="5419" spans="1:39">
      <c r="A5419" s="76"/>
      <c r="C5419" s="77"/>
      <c r="M5419" s="80"/>
      <c r="T5419" s="4"/>
      <c r="V5419" s="4"/>
      <c r="W5419" s="4"/>
      <c r="X5419" s="4"/>
      <c r="AB5419" s="4"/>
      <c r="AL5419" s="81"/>
      <c r="AM5419" s="81"/>
    </row>
    <row r="5420" spans="1:39">
      <c r="A5420" s="76"/>
      <c r="C5420" s="77"/>
      <c r="M5420" s="80"/>
      <c r="T5420" s="4"/>
      <c r="V5420" s="4"/>
      <c r="W5420" s="4"/>
      <c r="X5420" s="4"/>
      <c r="AB5420" s="4"/>
      <c r="AL5420" s="81"/>
      <c r="AM5420" s="81"/>
    </row>
    <row r="5421" spans="1:39">
      <c r="A5421" s="76"/>
      <c r="C5421" s="77"/>
      <c r="M5421" s="80"/>
      <c r="T5421" s="4"/>
      <c r="V5421" s="4"/>
      <c r="W5421" s="4"/>
      <c r="X5421" s="4"/>
      <c r="AB5421" s="4"/>
      <c r="AL5421" s="81"/>
      <c r="AM5421" s="81"/>
    </row>
    <row r="5422" spans="1:39">
      <c r="A5422" s="76"/>
      <c r="C5422" s="77"/>
      <c r="M5422" s="80"/>
      <c r="T5422" s="4"/>
      <c r="V5422" s="4"/>
      <c r="W5422" s="4"/>
      <c r="X5422" s="4"/>
      <c r="AB5422" s="4"/>
      <c r="AL5422" s="81"/>
      <c r="AM5422" s="81"/>
    </row>
    <row r="5423" spans="1:39">
      <c r="A5423" s="76"/>
      <c r="C5423" s="77"/>
      <c r="M5423" s="80"/>
      <c r="T5423" s="4"/>
      <c r="V5423" s="4"/>
      <c r="W5423" s="4"/>
      <c r="X5423" s="4"/>
      <c r="AB5423" s="4"/>
      <c r="AL5423" s="81"/>
      <c r="AM5423" s="81"/>
    </row>
    <row r="5424" spans="1:39">
      <c r="A5424" s="76"/>
      <c r="C5424" s="77"/>
      <c r="M5424" s="80"/>
      <c r="T5424" s="4"/>
      <c r="V5424" s="4"/>
      <c r="W5424" s="4"/>
      <c r="X5424" s="4"/>
      <c r="AB5424" s="4"/>
      <c r="AL5424" s="81"/>
      <c r="AM5424" s="81"/>
    </row>
    <row r="5425" spans="1:39">
      <c r="A5425" s="76"/>
      <c r="C5425" s="77"/>
      <c r="M5425" s="80"/>
      <c r="T5425" s="4"/>
      <c r="V5425" s="4"/>
      <c r="W5425" s="4"/>
      <c r="X5425" s="4"/>
      <c r="AB5425" s="4"/>
      <c r="AL5425" s="81"/>
      <c r="AM5425" s="81"/>
    </row>
    <row r="5426" spans="1:39">
      <c r="A5426" s="76"/>
      <c r="C5426" s="77"/>
      <c r="M5426" s="80"/>
      <c r="T5426" s="4"/>
      <c r="V5426" s="4"/>
      <c r="W5426" s="4"/>
      <c r="X5426" s="4"/>
      <c r="AB5426" s="4"/>
      <c r="AL5426" s="81"/>
      <c r="AM5426" s="81"/>
    </row>
    <row r="5427" spans="1:39">
      <c r="A5427" s="76"/>
      <c r="C5427" s="77"/>
      <c r="M5427" s="80"/>
      <c r="T5427" s="4"/>
      <c r="V5427" s="4"/>
      <c r="W5427" s="4"/>
      <c r="X5427" s="4"/>
      <c r="AB5427" s="4"/>
      <c r="AL5427" s="81"/>
      <c r="AM5427" s="81"/>
    </row>
    <row r="5428" spans="1:39">
      <c r="A5428" s="76"/>
      <c r="C5428" s="77"/>
      <c r="M5428" s="80"/>
      <c r="T5428" s="4"/>
      <c r="V5428" s="4"/>
      <c r="W5428" s="4"/>
      <c r="X5428" s="4"/>
      <c r="AB5428" s="4"/>
      <c r="AL5428" s="81"/>
      <c r="AM5428" s="81"/>
    </row>
    <row r="5429" spans="1:39">
      <c r="A5429" s="76"/>
      <c r="C5429" s="77"/>
      <c r="M5429" s="80"/>
      <c r="T5429" s="4"/>
      <c r="V5429" s="4"/>
      <c r="W5429" s="4"/>
      <c r="X5429" s="4"/>
      <c r="AB5429" s="4"/>
      <c r="AL5429" s="81"/>
      <c r="AM5429" s="81"/>
    </row>
    <row r="5430" spans="1:39">
      <c r="A5430" s="76"/>
      <c r="C5430" s="77"/>
      <c r="M5430" s="80"/>
      <c r="T5430" s="4"/>
      <c r="V5430" s="4"/>
      <c r="W5430" s="4"/>
      <c r="X5430" s="4"/>
      <c r="AB5430" s="4"/>
      <c r="AL5430" s="81"/>
      <c r="AM5430" s="81"/>
    </row>
    <row r="5431" spans="1:39">
      <c r="A5431" s="76"/>
      <c r="C5431" s="77"/>
      <c r="M5431" s="80"/>
      <c r="T5431" s="4"/>
      <c r="V5431" s="4"/>
      <c r="W5431" s="4"/>
      <c r="X5431" s="4"/>
      <c r="AB5431" s="4"/>
      <c r="AL5431" s="81"/>
      <c r="AM5431" s="81"/>
    </row>
    <row r="5432" spans="1:39">
      <c r="A5432" s="76"/>
      <c r="C5432" s="77"/>
      <c r="M5432" s="80"/>
      <c r="T5432" s="4"/>
      <c r="V5432" s="4"/>
      <c r="W5432" s="4"/>
      <c r="X5432" s="4"/>
      <c r="AB5432" s="4"/>
      <c r="AL5432" s="81"/>
      <c r="AM5432" s="81"/>
    </row>
    <row r="5433" spans="1:39">
      <c r="A5433" s="76"/>
      <c r="C5433" s="77"/>
      <c r="M5433" s="80"/>
      <c r="T5433" s="4"/>
      <c r="V5433" s="4"/>
      <c r="W5433" s="4"/>
      <c r="X5433" s="4"/>
      <c r="AB5433" s="4"/>
      <c r="AL5433" s="81"/>
      <c r="AM5433" s="81"/>
    </row>
    <row r="5434" spans="1:39">
      <c r="A5434" s="76"/>
      <c r="C5434" s="77"/>
      <c r="M5434" s="80"/>
      <c r="T5434" s="4"/>
      <c r="V5434" s="4"/>
      <c r="W5434" s="4"/>
      <c r="X5434" s="4"/>
      <c r="AB5434" s="4"/>
      <c r="AL5434" s="81"/>
      <c r="AM5434" s="81"/>
    </row>
    <row r="5435" spans="1:39">
      <c r="A5435" s="76"/>
      <c r="C5435" s="77"/>
      <c r="M5435" s="80"/>
      <c r="T5435" s="4"/>
      <c r="V5435" s="4"/>
      <c r="W5435" s="4"/>
      <c r="X5435" s="4"/>
      <c r="AB5435" s="4"/>
      <c r="AL5435" s="81"/>
      <c r="AM5435" s="81"/>
    </row>
    <row r="5436" spans="1:39">
      <c r="A5436" s="76"/>
      <c r="C5436" s="77"/>
      <c r="M5436" s="80"/>
      <c r="T5436" s="4"/>
      <c r="V5436" s="4"/>
      <c r="W5436" s="4"/>
      <c r="X5436" s="4"/>
      <c r="AB5436" s="4"/>
      <c r="AL5436" s="81"/>
      <c r="AM5436" s="81"/>
    </row>
    <row r="5437" spans="1:39">
      <c r="A5437" s="76"/>
      <c r="C5437" s="77"/>
      <c r="M5437" s="80"/>
      <c r="T5437" s="4"/>
      <c r="V5437" s="4"/>
      <c r="W5437" s="4"/>
      <c r="X5437" s="4"/>
      <c r="AB5437" s="4"/>
      <c r="AL5437" s="81"/>
      <c r="AM5437" s="81"/>
    </row>
    <row r="5438" spans="1:39">
      <c r="A5438" s="76"/>
      <c r="C5438" s="77"/>
      <c r="M5438" s="80"/>
      <c r="T5438" s="4"/>
      <c r="V5438" s="4"/>
      <c r="W5438" s="4"/>
      <c r="X5438" s="4"/>
      <c r="AB5438" s="4"/>
      <c r="AL5438" s="81"/>
      <c r="AM5438" s="81"/>
    </row>
    <row r="5439" spans="1:39">
      <c r="A5439" s="76"/>
      <c r="C5439" s="77"/>
      <c r="M5439" s="80"/>
      <c r="T5439" s="4"/>
      <c r="V5439" s="4"/>
      <c r="W5439" s="4"/>
      <c r="X5439" s="4"/>
      <c r="AB5439" s="4"/>
      <c r="AL5439" s="81"/>
      <c r="AM5439" s="81"/>
    </row>
    <row r="5440" spans="1:39">
      <c r="A5440" s="76"/>
      <c r="C5440" s="77"/>
      <c r="M5440" s="80"/>
      <c r="T5440" s="4"/>
      <c r="V5440" s="4"/>
      <c r="W5440" s="4"/>
      <c r="X5440" s="4"/>
      <c r="AB5440" s="4"/>
      <c r="AL5440" s="81"/>
      <c r="AM5440" s="81"/>
    </row>
    <row r="5441" spans="1:39">
      <c r="A5441" s="76"/>
      <c r="C5441" s="77"/>
      <c r="M5441" s="80"/>
      <c r="T5441" s="4"/>
      <c r="V5441" s="4"/>
      <c r="W5441" s="4"/>
      <c r="X5441" s="4"/>
      <c r="AB5441" s="4"/>
      <c r="AL5441" s="81"/>
      <c r="AM5441" s="81"/>
    </row>
    <row r="5442" spans="1:39">
      <c r="A5442" s="76"/>
      <c r="C5442" s="77"/>
      <c r="M5442" s="80"/>
      <c r="T5442" s="4"/>
      <c r="V5442" s="4"/>
      <c r="W5442" s="4"/>
      <c r="X5442" s="4"/>
      <c r="AB5442" s="4"/>
      <c r="AL5442" s="81"/>
      <c r="AM5442" s="81"/>
    </row>
    <row r="5443" spans="1:39">
      <c r="A5443" s="76"/>
      <c r="C5443" s="77"/>
      <c r="M5443" s="80"/>
      <c r="T5443" s="4"/>
      <c r="V5443" s="4"/>
      <c r="W5443" s="4"/>
      <c r="X5443" s="4"/>
      <c r="AB5443" s="4"/>
      <c r="AL5443" s="81"/>
      <c r="AM5443" s="81"/>
    </row>
    <row r="5444" spans="1:39">
      <c r="A5444" s="76"/>
      <c r="C5444" s="77"/>
      <c r="M5444" s="80"/>
      <c r="T5444" s="4"/>
      <c r="V5444" s="4"/>
      <c r="W5444" s="4"/>
      <c r="X5444" s="4"/>
      <c r="AB5444" s="4"/>
      <c r="AL5444" s="81"/>
      <c r="AM5444" s="81"/>
    </row>
    <row r="5445" spans="1:39">
      <c r="A5445" s="76"/>
      <c r="C5445" s="77"/>
      <c r="M5445" s="80"/>
      <c r="T5445" s="4"/>
      <c r="V5445" s="4"/>
      <c r="W5445" s="4"/>
      <c r="X5445" s="4"/>
      <c r="AB5445" s="4"/>
      <c r="AL5445" s="81"/>
      <c r="AM5445" s="81"/>
    </row>
    <row r="5446" spans="1:39">
      <c r="A5446" s="76"/>
      <c r="C5446" s="77"/>
      <c r="M5446" s="80"/>
      <c r="T5446" s="4"/>
      <c r="V5446" s="4"/>
      <c r="W5446" s="4"/>
      <c r="X5446" s="4"/>
      <c r="AB5446" s="4"/>
      <c r="AL5446" s="81"/>
      <c r="AM5446" s="81"/>
    </row>
    <row r="5447" spans="1:39">
      <c r="A5447" s="76"/>
      <c r="C5447" s="77"/>
      <c r="M5447" s="80"/>
      <c r="T5447" s="4"/>
      <c r="V5447" s="4"/>
      <c r="W5447" s="4"/>
      <c r="X5447" s="4"/>
      <c r="AB5447" s="4"/>
      <c r="AL5447" s="81"/>
      <c r="AM5447" s="81"/>
    </row>
    <row r="5448" spans="1:39">
      <c r="A5448" s="76"/>
      <c r="C5448" s="77"/>
      <c r="M5448" s="80"/>
      <c r="T5448" s="4"/>
      <c r="V5448" s="4"/>
      <c r="W5448" s="4"/>
      <c r="X5448" s="4"/>
      <c r="AB5448" s="4"/>
      <c r="AL5448" s="81"/>
      <c r="AM5448" s="81"/>
    </row>
    <row r="5449" spans="1:39">
      <c r="A5449" s="76"/>
      <c r="C5449" s="77"/>
      <c r="M5449" s="80"/>
      <c r="T5449" s="4"/>
      <c r="V5449" s="4"/>
      <c r="W5449" s="4"/>
      <c r="X5449" s="4"/>
      <c r="AB5449" s="4"/>
      <c r="AL5449" s="81"/>
      <c r="AM5449" s="81"/>
    </row>
    <row r="5450" spans="1:39">
      <c r="A5450" s="76"/>
      <c r="C5450" s="77"/>
      <c r="M5450" s="80"/>
      <c r="T5450" s="4"/>
      <c r="V5450" s="4"/>
      <c r="W5450" s="4"/>
      <c r="X5450" s="4"/>
      <c r="AB5450" s="4"/>
      <c r="AL5450" s="81"/>
      <c r="AM5450" s="81"/>
    </row>
    <row r="5451" spans="1:39">
      <c r="A5451" s="76"/>
      <c r="C5451" s="77"/>
      <c r="M5451" s="80"/>
      <c r="T5451" s="4"/>
      <c r="V5451" s="4"/>
      <c r="W5451" s="4"/>
      <c r="X5451" s="4"/>
      <c r="AB5451" s="4"/>
      <c r="AL5451" s="81"/>
      <c r="AM5451" s="81"/>
    </row>
    <row r="5452" spans="1:39">
      <c r="A5452" s="76"/>
      <c r="C5452" s="77"/>
      <c r="M5452" s="80"/>
      <c r="T5452" s="4"/>
      <c r="V5452" s="4"/>
      <c r="W5452" s="4"/>
      <c r="X5452" s="4"/>
      <c r="AB5452" s="4"/>
      <c r="AL5452" s="81"/>
      <c r="AM5452" s="81"/>
    </row>
    <row r="5453" spans="1:39">
      <c r="A5453" s="76"/>
      <c r="C5453" s="77"/>
      <c r="M5453" s="80"/>
      <c r="T5453" s="4"/>
      <c r="V5453" s="4"/>
      <c r="W5453" s="4"/>
      <c r="X5453" s="4"/>
      <c r="AB5453" s="4"/>
      <c r="AL5453" s="81"/>
      <c r="AM5453" s="81"/>
    </row>
    <row r="5454" spans="1:39">
      <c r="A5454" s="76"/>
      <c r="C5454" s="77"/>
      <c r="M5454" s="80"/>
      <c r="T5454" s="4"/>
      <c r="V5454" s="4"/>
      <c r="W5454" s="4"/>
      <c r="X5454" s="4"/>
      <c r="AB5454" s="4"/>
      <c r="AL5454" s="81"/>
      <c r="AM5454" s="81"/>
    </row>
    <row r="5455" spans="1:39">
      <c r="A5455" s="76"/>
      <c r="C5455" s="77"/>
      <c r="M5455" s="80"/>
      <c r="T5455" s="4"/>
      <c r="V5455" s="4"/>
      <c r="W5455" s="4"/>
      <c r="X5455" s="4"/>
      <c r="AB5455" s="4"/>
      <c r="AL5455" s="81"/>
      <c r="AM5455" s="81"/>
    </row>
    <row r="5456" spans="1:39">
      <c r="A5456" s="76"/>
      <c r="C5456" s="77"/>
      <c r="M5456" s="80"/>
      <c r="T5456" s="4"/>
      <c r="V5456" s="4"/>
      <c r="W5456" s="4"/>
      <c r="X5456" s="4"/>
      <c r="AB5456" s="4"/>
      <c r="AL5456" s="81"/>
      <c r="AM5456" s="81"/>
    </row>
    <row r="5457" spans="1:39">
      <c r="A5457" s="76"/>
      <c r="C5457" s="77"/>
      <c r="M5457" s="80"/>
      <c r="T5457" s="4"/>
      <c r="V5457" s="4"/>
      <c r="W5457" s="4"/>
      <c r="X5457" s="4"/>
      <c r="AB5457" s="4"/>
      <c r="AL5457" s="81"/>
      <c r="AM5457" s="81"/>
    </row>
    <row r="5458" spans="1:39">
      <c r="A5458" s="76"/>
      <c r="C5458" s="77"/>
      <c r="M5458" s="80"/>
      <c r="T5458" s="4"/>
      <c r="V5458" s="4"/>
      <c r="W5458" s="4"/>
      <c r="X5458" s="4"/>
      <c r="AB5458" s="4"/>
      <c r="AL5458" s="81"/>
      <c r="AM5458" s="81"/>
    </row>
    <row r="5459" spans="1:39">
      <c r="A5459" s="76"/>
      <c r="C5459" s="77"/>
      <c r="M5459" s="80"/>
      <c r="T5459" s="4"/>
      <c r="V5459" s="4"/>
      <c r="W5459" s="4"/>
      <c r="X5459" s="4"/>
      <c r="AB5459" s="4"/>
      <c r="AL5459" s="81"/>
      <c r="AM5459" s="81"/>
    </row>
    <row r="5460" spans="1:39">
      <c r="A5460" s="76"/>
      <c r="C5460" s="77"/>
      <c r="M5460" s="80"/>
      <c r="T5460" s="4"/>
      <c r="V5460" s="4"/>
      <c r="W5460" s="4"/>
      <c r="X5460" s="4"/>
      <c r="AB5460" s="4"/>
      <c r="AL5460" s="81"/>
      <c r="AM5460" s="81"/>
    </row>
    <row r="5461" spans="1:39">
      <c r="A5461" s="76"/>
      <c r="C5461" s="77"/>
      <c r="M5461" s="80"/>
      <c r="T5461" s="4"/>
      <c r="V5461" s="4"/>
      <c r="W5461" s="4"/>
      <c r="X5461" s="4"/>
      <c r="AB5461" s="4"/>
      <c r="AL5461" s="81"/>
      <c r="AM5461" s="81"/>
    </row>
    <row r="5462" spans="1:39">
      <c r="A5462" s="76"/>
      <c r="C5462" s="77"/>
      <c r="M5462" s="80"/>
      <c r="T5462" s="4"/>
      <c r="V5462" s="4"/>
      <c r="W5462" s="4"/>
      <c r="X5462" s="4"/>
      <c r="AB5462" s="4"/>
      <c r="AL5462" s="81"/>
      <c r="AM5462" s="81"/>
    </row>
    <row r="5463" spans="1:39">
      <c r="A5463" s="76"/>
      <c r="C5463" s="77"/>
      <c r="M5463" s="80"/>
      <c r="T5463" s="4"/>
      <c r="V5463" s="4"/>
      <c r="W5463" s="4"/>
      <c r="X5463" s="4"/>
      <c r="AB5463" s="4"/>
      <c r="AL5463" s="81"/>
      <c r="AM5463" s="81"/>
    </row>
    <row r="5464" spans="1:39">
      <c r="A5464" s="76"/>
      <c r="C5464" s="77"/>
      <c r="M5464" s="80"/>
      <c r="T5464" s="4"/>
      <c r="V5464" s="4"/>
      <c r="W5464" s="4"/>
      <c r="X5464" s="4"/>
      <c r="AB5464" s="4"/>
      <c r="AL5464" s="81"/>
      <c r="AM5464" s="81"/>
    </row>
    <row r="5465" spans="1:39">
      <c r="A5465" s="76"/>
      <c r="C5465" s="77"/>
      <c r="M5465" s="80"/>
      <c r="T5465" s="4"/>
      <c r="V5465" s="4"/>
      <c r="W5465" s="4"/>
      <c r="X5465" s="4"/>
      <c r="AB5465" s="4"/>
      <c r="AL5465" s="81"/>
      <c r="AM5465" s="81"/>
    </row>
    <row r="5466" spans="1:39">
      <c r="A5466" s="76"/>
      <c r="C5466" s="77"/>
      <c r="M5466" s="80"/>
      <c r="T5466" s="4"/>
      <c r="V5466" s="4"/>
      <c r="W5466" s="4"/>
      <c r="X5466" s="4"/>
      <c r="AB5466" s="4"/>
      <c r="AL5466" s="81"/>
      <c r="AM5466" s="81"/>
    </row>
    <row r="5467" spans="1:39">
      <c r="A5467" s="76"/>
      <c r="C5467" s="77"/>
      <c r="M5467" s="80"/>
      <c r="T5467" s="4"/>
      <c r="V5467" s="4"/>
      <c r="W5467" s="4"/>
      <c r="X5467" s="4"/>
      <c r="AB5467" s="4"/>
      <c r="AL5467" s="81"/>
      <c r="AM5467" s="81"/>
    </row>
    <row r="5468" spans="1:39">
      <c r="A5468" s="76"/>
      <c r="C5468" s="77"/>
      <c r="M5468" s="80"/>
      <c r="T5468" s="4"/>
      <c r="V5468" s="4"/>
      <c r="W5468" s="4"/>
      <c r="X5468" s="4"/>
      <c r="AB5468" s="4"/>
      <c r="AL5468" s="81"/>
      <c r="AM5468" s="81"/>
    </row>
    <row r="5469" spans="1:39">
      <c r="A5469" s="76"/>
      <c r="C5469" s="77"/>
      <c r="M5469" s="80"/>
      <c r="T5469" s="4"/>
      <c r="V5469" s="4"/>
      <c r="W5469" s="4"/>
      <c r="X5469" s="4"/>
      <c r="AB5469" s="4"/>
      <c r="AL5469" s="81"/>
      <c r="AM5469" s="81"/>
    </row>
    <row r="5470" spans="1:39">
      <c r="A5470" s="76"/>
      <c r="C5470" s="77"/>
      <c r="M5470" s="80"/>
      <c r="T5470" s="4"/>
      <c r="V5470" s="4"/>
      <c r="W5470" s="4"/>
      <c r="X5470" s="4"/>
      <c r="AB5470" s="4"/>
      <c r="AL5470" s="81"/>
      <c r="AM5470" s="81"/>
    </row>
    <row r="5471" spans="1:39">
      <c r="A5471" s="76"/>
      <c r="C5471" s="77"/>
      <c r="M5471" s="80"/>
      <c r="T5471" s="4"/>
      <c r="V5471" s="4"/>
      <c r="W5471" s="4"/>
      <c r="X5471" s="4"/>
      <c r="AB5471" s="4"/>
      <c r="AL5471" s="81"/>
      <c r="AM5471" s="81"/>
    </row>
    <row r="5472" spans="1:39">
      <c r="A5472" s="76"/>
      <c r="C5472" s="77"/>
      <c r="M5472" s="80"/>
      <c r="T5472" s="4"/>
      <c r="V5472" s="4"/>
      <c r="W5472" s="4"/>
      <c r="X5472" s="4"/>
      <c r="AB5472" s="4"/>
      <c r="AL5472" s="81"/>
      <c r="AM5472" s="81"/>
    </row>
    <row r="5473" spans="1:39">
      <c r="A5473" s="76"/>
      <c r="C5473" s="77"/>
      <c r="M5473" s="80"/>
      <c r="T5473" s="4"/>
      <c r="V5473" s="4"/>
      <c r="W5473" s="4"/>
      <c r="X5473" s="4"/>
      <c r="AB5473" s="4"/>
      <c r="AL5473" s="81"/>
      <c r="AM5473" s="81"/>
    </row>
    <row r="5474" spans="1:39">
      <c r="A5474" s="76"/>
      <c r="C5474" s="77"/>
      <c r="M5474" s="80"/>
      <c r="T5474" s="4"/>
      <c r="V5474" s="4"/>
      <c r="W5474" s="4"/>
      <c r="X5474" s="4"/>
      <c r="AB5474" s="4"/>
      <c r="AL5474" s="81"/>
      <c r="AM5474" s="81"/>
    </row>
    <row r="5475" spans="1:39">
      <c r="A5475" s="76"/>
      <c r="C5475" s="77"/>
      <c r="M5475" s="80"/>
      <c r="T5475" s="4"/>
      <c r="V5475" s="4"/>
      <c r="W5475" s="4"/>
      <c r="X5475" s="4"/>
      <c r="AB5475" s="4"/>
      <c r="AL5475" s="81"/>
      <c r="AM5475" s="81"/>
    </row>
    <row r="5476" spans="1:39">
      <c r="A5476" s="76"/>
      <c r="C5476" s="77"/>
      <c r="M5476" s="80"/>
      <c r="T5476" s="4"/>
      <c r="V5476" s="4"/>
      <c r="W5476" s="4"/>
      <c r="X5476" s="4"/>
      <c r="AB5476" s="4"/>
      <c r="AL5476" s="81"/>
      <c r="AM5476" s="81"/>
    </row>
    <row r="5477" spans="1:39">
      <c r="A5477" s="76"/>
      <c r="C5477" s="77"/>
      <c r="M5477" s="80"/>
      <c r="T5477" s="4"/>
      <c r="V5477" s="4"/>
      <c r="W5477" s="4"/>
      <c r="X5477" s="4"/>
      <c r="AB5477" s="4"/>
      <c r="AL5477" s="81"/>
      <c r="AM5477" s="81"/>
    </row>
    <row r="5478" spans="1:39">
      <c r="A5478" s="76"/>
      <c r="C5478" s="77"/>
      <c r="M5478" s="80"/>
      <c r="T5478" s="4"/>
      <c r="V5478" s="4"/>
      <c r="W5478" s="4"/>
      <c r="X5478" s="4"/>
      <c r="AB5478" s="4"/>
      <c r="AL5478" s="81"/>
      <c r="AM5478" s="81"/>
    </row>
    <row r="5479" spans="1:39">
      <c r="A5479" s="76"/>
      <c r="C5479" s="77"/>
      <c r="M5479" s="80"/>
      <c r="T5479" s="4"/>
      <c r="V5479" s="4"/>
      <c r="W5479" s="4"/>
      <c r="X5479" s="4"/>
      <c r="AB5479" s="4"/>
      <c r="AL5479" s="81"/>
      <c r="AM5479" s="81"/>
    </row>
    <row r="5480" spans="1:39">
      <c r="A5480" s="76"/>
      <c r="C5480" s="77"/>
      <c r="M5480" s="80"/>
      <c r="T5480" s="4"/>
      <c r="V5480" s="4"/>
      <c r="W5480" s="4"/>
      <c r="X5480" s="4"/>
      <c r="AB5480" s="4"/>
      <c r="AL5480" s="81"/>
      <c r="AM5480" s="81"/>
    </row>
    <row r="5481" spans="1:39">
      <c r="A5481" s="76"/>
      <c r="C5481" s="77"/>
      <c r="M5481" s="80"/>
      <c r="T5481" s="4"/>
      <c r="V5481" s="4"/>
      <c r="W5481" s="4"/>
      <c r="X5481" s="4"/>
      <c r="AB5481" s="4"/>
      <c r="AL5481" s="81"/>
      <c r="AM5481" s="81"/>
    </row>
    <row r="5482" spans="1:39">
      <c r="A5482" s="76"/>
      <c r="C5482" s="77"/>
      <c r="M5482" s="80"/>
      <c r="T5482" s="4"/>
      <c r="V5482" s="4"/>
      <c r="W5482" s="4"/>
      <c r="X5482" s="4"/>
      <c r="AB5482" s="4"/>
      <c r="AL5482" s="81"/>
      <c r="AM5482" s="81"/>
    </row>
    <row r="5483" spans="1:39">
      <c r="A5483" s="76"/>
      <c r="C5483" s="77"/>
      <c r="M5483" s="80"/>
      <c r="T5483" s="4"/>
      <c r="V5483" s="4"/>
      <c r="W5483" s="4"/>
      <c r="X5483" s="4"/>
      <c r="AB5483" s="4"/>
      <c r="AL5483" s="81"/>
      <c r="AM5483" s="81"/>
    </row>
    <row r="5484" spans="1:39">
      <c r="A5484" s="76"/>
      <c r="C5484" s="77"/>
      <c r="M5484" s="80"/>
      <c r="T5484" s="4"/>
      <c r="V5484" s="4"/>
      <c r="W5484" s="4"/>
      <c r="X5484" s="4"/>
      <c r="AB5484" s="4"/>
      <c r="AL5484" s="81"/>
      <c r="AM5484" s="81"/>
    </row>
    <row r="5485" spans="1:39">
      <c r="A5485" s="76"/>
      <c r="C5485" s="77"/>
      <c r="M5485" s="80"/>
      <c r="T5485" s="4"/>
      <c r="V5485" s="4"/>
      <c r="W5485" s="4"/>
      <c r="X5485" s="4"/>
      <c r="AB5485" s="4"/>
      <c r="AL5485" s="81"/>
      <c r="AM5485" s="81"/>
    </row>
    <row r="5486" spans="1:39">
      <c r="A5486" s="76"/>
      <c r="C5486" s="77"/>
      <c r="M5486" s="80"/>
      <c r="T5486" s="4"/>
      <c r="V5486" s="4"/>
      <c r="W5486" s="4"/>
      <c r="X5486" s="4"/>
      <c r="AB5486" s="4"/>
      <c r="AL5486" s="81"/>
      <c r="AM5486" s="81"/>
    </row>
    <row r="5487" spans="1:39">
      <c r="A5487" s="76"/>
      <c r="C5487" s="77"/>
      <c r="M5487" s="80"/>
      <c r="T5487" s="4"/>
      <c r="V5487" s="4"/>
      <c r="W5487" s="4"/>
      <c r="X5487" s="4"/>
      <c r="AB5487" s="4"/>
      <c r="AL5487" s="81"/>
      <c r="AM5487" s="81"/>
    </row>
    <row r="5488" spans="1:39">
      <c r="A5488" s="76"/>
      <c r="C5488" s="77"/>
      <c r="M5488" s="80"/>
      <c r="T5488" s="4"/>
      <c r="V5488" s="4"/>
      <c r="W5488" s="4"/>
      <c r="X5488" s="4"/>
      <c r="AB5488" s="4"/>
      <c r="AL5488" s="81"/>
      <c r="AM5488" s="81"/>
    </row>
    <row r="5489" spans="1:39">
      <c r="A5489" s="76"/>
      <c r="C5489" s="77"/>
      <c r="M5489" s="80"/>
      <c r="T5489" s="4"/>
      <c r="V5489" s="4"/>
      <c r="W5489" s="4"/>
      <c r="X5489" s="4"/>
      <c r="AB5489" s="4"/>
      <c r="AL5489" s="81"/>
      <c r="AM5489" s="81"/>
    </row>
    <row r="5490" spans="1:39">
      <c r="A5490" s="76"/>
      <c r="C5490" s="77"/>
      <c r="M5490" s="80"/>
      <c r="T5490" s="4"/>
      <c r="V5490" s="4"/>
      <c r="W5490" s="4"/>
      <c r="X5490" s="4"/>
      <c r="AB5490" s="4"/>
      <c r="AL5490" s="81"/>
      <c r="AM5490" s="81"/>
    </row>
    <row r="5491" spans="1:39">
      <c r="A5491" s="76"/>
      <c r="C5491" s="77"/>
      <c r="M5491" s="80"/>
      <c r="T5491" s="4"/>
      <c r="V5491" s="4"/>
      <c r="W5491" s="4"/>
      <c r="X5491" s="4"/>
      <c r="AB5491" s="4"/>
      <c r="AL5491" s="81"/>
      <c r="AM5491" s="81"/>
    </row>
    <row r="5492" spans="1:39">
      <c r="A5492" s="76"/>
      <c r="C5492" s="77"/>
      <c r="M5492" s="80"/>
      <c r="T5492" s="4"/>
      <c r="V5492" s="4"/>
      <c r="W5492" s="4"/>
      <c r="X5492" s="4"/>
      <c r="AB5492" s="4"/>
      <c r="AL5492" s="81"/>
      <c r="AM5492" s="81"/>
    </row>
    <row r="5493" spans="1:39">
      <c r="A5493" s="76"/>
      <c r="C5493" s="77"/>
      <c r="M5493" s="80"/>
      <c r="T5493" s="4"/>
      <c r="V5493" s="4"/>
      <c r="W5493" s="4"/>
      <c r="X5493" s="4"/>
      <c r="AB5493" s="4"/>
      <c r="AL5493" s="81"/>
      <c r="AM5493" s="81"/>
    </row>
    <row r="5494" spans="1:39">
      <c r="A5494" s="76"/>
      <c r="C5494" s="77"/>
      <c r="M5494" s="80"/>
      <c r="T5494" s="4"/>
      <c r="V5494" s="4"/>
      <c r="W5494" s="4"/>
      <c r="X5494" s="4"/>
      <c r="AB5494" s="4"/>
      <c r="AL5494" s="81"/>
      <c r="AM5494" s="81"/>
    </row>
    <row r="5495" spans="1:39">
      <c r="A5495" s="76"/>
      <c r="C5495" s="77"/>
      <c r="M5495" s="80"/>
      <c r="T5495" s="4"/>
      <c r="V5495" s="4"/>
      <c r="W5495" s="4"/>
      <c r="X5495" s="4"/>
      <c r="AB5495" s="4"/>
      <c r="AL5495" s="81"/>
      <c r="AM5495" s="81"/>
    </row>
    <row r="5496" spans="1:39">
      <c r="A5496" s="76"/>
      <c r="C5496" s="77"/>
      <c r="M5496" s="80"/>
      <c r="T5496" s="4"/>
      <c r="V5496" s="4"/>
      <c r="W5496" s="4"/>
      <c r="X5496" s="4"/>
      <c r="AB5496" s="4"/>
      <c r="AL5496" s="81"/>
      <c r="AM5496" s="81"/>
    </row>
    <row r="5497" spans="1:39">
      <c r="A5497" s="76"/>
      <c r="C5497" s="77"/>
      <c r="M5497" s="80"/>
      <c r="T5497" s="4"/>
      <c r="V5497" s="4"/>
      <c r="W5497" s="4"/>
      <c r="X5497" s="4"/>
      <c r="AB5497" s="4"/>
      <c r="AL5497" s="81"/>
      <c r="AM5497" s="81"/>
    </row>
    <row r="5498" spans="1:39">
      <c r="A5498" s="76"/>
      <c r="C5498" s="77"/>
      <c r="M5498" s="80"/>
      <c r="T5498" s="4"/>
      <c r="V5498" s="4"/>
      <c r="W5498" s="4"/>
      <c r="X5498" s="4"/>
      <c r="AB5498" s="4"/>
      <c r="AL5498" s="81"/>
      <c r="AM5498" s="81"/>
    </row>
    <row r="5499" spans="1:39">
      <c r="A5499" s="76"/>
      <c r="C5499" s="77"/>
      <c r="M5499" s="80"/>
      <c r="T5499" s="4"/>
      <c r="V5499" s="4"/>
      <c r="W5499" s="4"/>
      <c r="X5499" s="4"/>
      <c r="AB5499" s="4"/>
      <c r="AL5499" s="81"/>
      <c r="AM5499" s="81"/>
    </row>
    <row r="5500" spans="1:39">
      <c r="A5500" s="76"/>
      <c r="C5500" s="77"/>
      <c r="M5500" s="80"/>
      <c r="T5500" s="4"/>
      <c r="V5500" s="4"/>
      <c r="W5500" s="4"/>
      <c r="X5500" s="4"/>
      <c r="AB5500" s="4"/>
      <c r="AL5500" s="81"/>
      <c r="AM5500" s="81"/>
    </row>
    <row r="5501" spans="1:39">
      <c r="A5501" s="76"/>
      <c r="C5501" s="77"/>
      <c r="M5501" s="80"/>
      <c r="T5501" s="4"/>
      <c r="V5501" s="4"/>
      <c r="W5501" s="4"/>
      <c r="X5501" s="4"/>
      <c r="AB5501" s="4"/>
      <c r="AL5501" s="81"/>
      <c r="AM5501" s="81"/>
    </row>
    <row r="5502" spans="1:39">
      <c r="A5502" s="76"/>
      <c r="C5502" s="77"/>
      <c r="M5502" s="80"/>
      <c r="T5502" s="4"/>
      <c r="V5502" s="4"/>
      <c r="W5502" s="4"/>
      <c r="X5502" s="4"/>
      <c r="AB5502" s="4"/>
      <c r="AL5502" s="81"/>
      <c r="AM5502" s="81"/>
    </row>
    <row r="5503" spans="1:39">
      <c r="A5503" s="76"/>
      <c r="C5503" s="77"/>
      <c r="M5503" s="80"/>
      <c r="T5503" s="4"/>
      <c r="V5503" s="4"/>
      <c r="W5503" s="4"/>
      <c r="X5503" s="4"/>
      <c r="AB5503" s="4"/>
      <c r="AL5503" s="81"/>
      <c r="AM5503" s="81"/>
    </row>
    <row r="5504" spans="1:39">
      <c r="A5504" s="76"/>
      <c r="C5504" s="77"/>
      <c r="M5504" s="80"/>
      <c r="T5504" s="4"/>
      <c r="V5504" s="4"/>
      <c r="W5504" s="4"/>
      <c r="X5504" s="4"/>
      <c r="AB5504" s="4"/>
      <c r="AL5504" s="81"/>
      <c r="AM5504" s="81"/>
    </row>
    <row r="5505" spans="1:39">
      <c r="A5505" s="76"/>
      <c r="C5505" s="77"/>
      <c r="M5505" s="80"/>
      <c r="T5505" s="4"/>
      <c r="V5505" s="4"/>
      <c r="W5505" s="4"/>
      <c r="X5505" s="4"/>
      <c r="AB5505" s="4"/>
      <c r="AL5505" s="81"/>
      <c r="AM5505" s="81"/>
    </row>
    <row r="5506" spans="1:39">
      <c r="A5506" s="76"/>
      <c r="C5506" s="77"/>
      <c r="M5506" s="80"/>
      <c r="T5506" s="4"/>
      <c r="V5506" s="4"/>
      <c r="W5506" s="4"/>
      <c r="X5506" s="4"/>
      <c r="AB5506" s="4"/>
      <c r="AL5506" s="81"/>
      <c r="AM5506" s="81"/>
    </row>
    <row r="5507" spans="1:39">
      <c r="A5507" s="76"/>
      <c r="C5507" s="77"/>
      <c r="M5507" s="80"/>
      <c r="T5507" s="4"/>
      <c r="V5507" s="4"/>
      <c r="W5507" s="4"/>
      <c r="X5507" s="4"/>
      <c r="AB5507" s="4"/>
      <c r="AL5507" s="81"/>
      <c r="AM5507" s="81"/>
    </row>
    <row r="5508" spans="1:39">
      <c r="A5508" s="76"/>
      <c r="C5508" s="77"/>
      <c r="M5508" s="80"/>
      <c r="T5508" s="4"/>
      <c r="V5508" s="4"/>
      <c r="W5508" s="4"/>
      <c r="X5508" s="4"/>
      <c r="AB5508" s="4"/>
      <c r="AL5508" s="81"/>
      <c r="AM5508" s="81"/>
    </row>
    <row r="5509" spans="1:39">
      <c r="A5509" s="76"/>
      <c r="C5509" s="77"/>
      <c r="M5509" s="80"/>
      <c r="T5509" s="4"/>
      <c r="V5509" s="4"/>
      <c r="W5509" s="4"/>
      <c r="X5509" s="4"/>
      <c r="AB5509" s="4"/>
      <c r="AL5509" s="81"/>
      <c r="AM5509" s="81"/>
    </row>
    <row r="5510" spans="1:39">
      <c r="A5510" s="76"/>
      <c r="C5510" s="77"/>
      <c r="M5510" s="80"/>
      <c r="T5510" s="4"/>
      <c r="V5510" s="4"/>
      <c r="W5510" s="4"/>
      <c r="X5510" s="4"/>
      <c r="AB5510" s="4"/>
      <c r="AL5510" s="81"/>
      <c r="AM5510" s="81"/>
    </row>
    <row r="5511" spans="1:39">
      <c r="A5511" s="76"/>
      <c r="C5511" s="77"/>
      <c r="M5511" s="80"/>
      <c r="T5511" s="4"/>
      <c r="V5511" s="4"/>
      <c r="W5511" s="4"/>
      <c r="X5511" s="4"/>
      <c r="AB5511" s="4"/>
      <c r="AL5511" s="81"/>
      <c r="AM5511" s="81"/>
    </row>
    <row r="5512" spans="1:39">
      <c r="A5512" s="76"/>
      <c r="C5512" s="77"/>
      <c r="M5512" s="80"/>
      <c r="T5512" s="4"/>
      <c r="V5512" s="4"/>
      <c r="W5512" s="4"/>
      <c r="X5512" s="4"/>
      <c r="AB5512" s="4"/>
      <c r="AL5512" s="81"/>
      <c r="AM5512" s="81"/>
    </row>
    <row r="5513" spans="1:39">
      <c r="A5513" s="76"/>
      <c r="C5513" s="77"/>
      <c r="M5513" s="80"/>
      <c r="T5513" s="4"/>
      <c r="V5513" s="4"/>
      <c r="W5513" s="4"/>
      <c r="X5513" s="4"/>
      <c r="AB5513" s="4"/>
      <c r="AL5513" s="81"/>
      <c r="AM5513" s="81"/>
    </row>
    <row r="5514" spans="1:39">
      <c r="A5514" s="76"/>
      <c r="C5514" s="77"/>
      <c r="M5514" s="80"/>
      <c r="T5514" s="4"/>
      <c r="V5514" s="4"/>
      <c r="W5514" s="4"/>
      <c r="X5514" s="4"/>
      <c r="AB5514" s="4"/>
      <c r="AL5514" s="81"/>
      <c r="AM5514" s="81"/>
    </row>
    <row r="5515" spans="1:39">
      <c r="A5515" s="76"/>
      <c r="C5515" s="77"/>
      <c r="M5515" s="80"/>
      <c r="T5515" s="4"/>
      <c r="V5515" s="4"/>
      <c r="W5515" s="4"/>
      <c r="X5515" s="4"/>
      <c r="AB5515" s="4"/>
      <c r="AL5515" s="81"/>
      <c r="AM5515" s="81"/>
    </row>
    <row r="5516" spans="1:39">
      <c r="A5516" s="76"/>
      <c r="C5516" s="77"/>
      <c r="M5516" s="80"/>
      <c r="T5516" s="4"/>
      <c r="V5516" s="4"/>
      <c r="W5516" s="4"/>
      <c r="X5516" s="4"/>
      <c r="AB5516" s="4"/>
      <c r="AL5516" s="81"/>
      <c r="AM5516" s="81"/>
    </row>
    <row r="5517" spans="1:39">
      <c r="A5517" s="76"/>
      <c r="C5517" s="77"/>
      <c r="M5517" s="80"/>
      <c r="T5517" s="4"/>
      <c r="V5517" s="4"/>
      <c r="W5517" s="4"/>
      <c r="X5517" s="4"/>
      <c r="AB5517" s="4"/>
      <c r="AL5517" s="81"/>
      <c r="AM5517" s="81"/>
    </row>
    <row r="5518" spans="1:39">
      <c r="A5518" s="76"/>
      <c r="C5518" s="77"/>
      <c r="M5518" s="80"/>
      <c r="T5518" s="4"/>
      <c r="V5518" s="4"/>
      <c r="W5518" s="4"/>
      <c r="X5518" s="4"/>
      <c r="AB5518" s="4"/>
      <c r="AL5518" s="81"/>
      <c r="AM5518" s="81"/>
    </row>
    <row r="5519" spans="1:39">
      <c r="A5519" s="76"/>
      <c r="C5519" s="77"/>
      <c r="M5519" s="80"/>
      <c r="T5519" s="4"/>
      <c r="V5519" s="4"/>
      <c r="W5519" s="4"/>
      <c r="X5519" s="4"/>
      <c r="AB5519" s="4"/>
      <c r="AL5519" s="81"/>
      <c r="AM5519" s="81"/>
    </row>
    <row r="5520" spans="1:39">
      <c r="A5520" s="76"/>
      <c r="C5520" s="77"/>
      <c r="M5520" s="80"/>
      <c r="T5520" s="4"/>
      <c r="V5520" s="4"/>
      <c r="W5520" s="4"/>
      <c r="X5520" s="4"/>
      <c r="AB5520" s="4"/>
      <c r="AL5520" s="81"/>
      <c r="AM5520" s="81"/>
    </row>
    <row r="5521" spans="1:39">
      <c r="A5521" s="76"/>
      <c r="C5521" s="77"/>
      <c r="M5521" s="80"/>
      <c r="T5521" s="4"/>
      <c r="V5521" s="4"/>
      <c r="W5521" s="4"/>
      <c r="X5521" s="4"/>
      <c r="AB5521" s="4"/>
      <c r="AL5521" s="81"/>
      <c r="AM5521" s="81"/>
    </row>
    <row r="5522" spans="1:39">
      <c r="A5522" s="76"/>
      <c r="C5522" s="77"/>
      <c r="M5522" s="80"/>
      <c r="T5522" s="4"/>
      <c r="V5522" s="4"/>
      <c r="W5522" s="4"/>
      <c r="X5522" s="4"/>
      <c r="AB5522" s="4"/>
      <c r="AL5522" s="81"/>
      <c r="AM5522" s="81"/>
    </row>
    <row r="5523" spans="1:39">
      <c r="A5523" s="76"/>
      <c r="C5523" s="77"/>
      <c r="M5523" s="80"/>
      <c r="T5523" s="4"/>
      <c r="V5523" s="4"/>
      <c r="W5523" s="4"/>
      <c r="X5523" s="4"/>
      <c r="AB5523" s="4"/>
      <c r="AL5523" s="81"/>
      <c r="AM5523" s="81"/>
    </row>
    <row r="5524" spans="1:39">
      <c r="A5524" s="76"/>
      <c r="C5524" s="77"/>
      <c r="M5524" s="80"/>
      <c r="T5524" s="4"/>
      <c r="V5524" s="4"/>
      <c r="W5524" s="4"/>
      <c r="X5524" s="4"/>
      <c r="AB5524" s="4"/>
      <c r="AL5524" s="81"/>
      <c r="AM5524" s="81"/>
    </row>
    <row r="5525" spans="1:39">
      <c r="A5525" s="76"/>
      <c r="C5525" s="77"/>
      <c r="M5525" s="80"/>
      <c r="T5525" s="4"/>
      <c r="V5525" s="4"/>
      <c r="W5525" s="4"/>
      <c r="X5525" s="4"/>
      <c r="AB5525" s="4"/>
      <c r="AL5525" s="81"/>
      <c r="AM5525" s="81"/>
    </row>
    <row r="5526" spans="1:39">
      <c r="A5526" s="76"/>
      <c r="C5526" s="77"/>
      <c r="M5526" s="80"/>
      <c r="T5526" s="4"/>
      <c r="V5526" s="4"/>
      <c r="W5526" s="4"/>
      <c r="X5526" s="4"/>
      <c r="AB5526" s="4"/>
      <c r="AL5526" s="81"/>
      <c r="AM5526" s="81"/>
    </row>
    <row r="5527" spans="1:39">
      <c r="A5527" s="76"/>
      <c r="C5527" s="77"/>
      <c r="M5527" s="80"/>
      <c r="T5527" s="4"/>
      <c r="V5527" s="4"/>
      <c r="W5527" s="4"/>
      <c r="X5527" s="4"/>
      <c r="AB5527" s="4"/>
      <c r="AL5527" s="81"/>
      <c r="AM5527" s="81"/>
    </row>
    <row r="5528" spans="1:39">
      <c r="A5528" s="76"/>
      <c r="C5528" s="77"/>
      <c r="M5528" s="80"/>
      <c r="T5528" s="4"/>
      <c r="V5528" s="4"/>
      <c r="W5528" s="4"/>
      <c r="X5528" s="4"/>
      <c r="AB5528" s="4"/>
      <c r="AL5528" s="81"/>
      <c r="AM5528" s="81"/>
    </row>
    <row r="5529" spans="1:39">
      <c r="A5529" s="76"/>
      <c r="C5529" s="77"/>
      <c r="M5529" s="80"/>
      <c r="T5529" s="4"/>
      <c r="V5529" s="4"/>
      <c r="W5529" s="4"/>
      <c r="X5529" s="4"/>
      <c r="AB5529" s="4"/>
      <c r="AL5529" s="81"/>
      <c r="AM5529" s="81"/>
    </row>
    <row r="5530" spans="1:39">
      <c r="A5530" s="76"/>
      <c r="C5530" s="77"/>
      <c r="M5530" s="80"/>
      <c r="T5530" s="4"/>
      <c r="V5530" s="4"/>
      <c r="W5530" s="4"/>
      <c r="X5530" s="4"/>
      <c r="AB5530" s="4"/>
      <c r="AL5530" s="81"/>
      <c r="AM5530" s="81"/>
    </row>
    <row r="5531" spans="1:39">
      <c r="A5531" s="76"/>
      <c r="C5531" s="77"/>
      <c r="M5531" s="80"/>
      <c r="T5531" s="4"/>
      <c r="V5531" s="4"/>
      <c r="W5531" s="4"/>
      <c r="X5531" s="4"/>
      <c r="AB5531" s="4"/>
      <c r="AL5531" s="81"/>
      <c r="AM5531" s="81"/>
    </row>
    <row r="5532" spans="1:39">
      <c r="A5532" s="76"/>
      <c r="C5532" s="77"/>
      <c r="M5532" s="80"/>
      <c r="T5532" s="4"/>
      <c r="V5532" s="4"/>
      <c r="W5532" s="4"/>
      <c r="X5532" s="4"/>
      <c r="AB5532" s="4"/>
      <c r="AL5532" s="81"/>
      <c r="AM5532" s="81"/>
    </row>
    <row r="5533" spans="1:39">
      <c r="A5533" s="76"/>
      <c r="C5533" s="77"/>
      <c r="M5533" s="80"/>
      <c r="T5533" s="4"/>
      <c r="V5533" s="4"/>
      <c r="W5533" s="4"/>
      <c r="X5533" s="4"/>
      <c r="AB5533" s="4"/>
      <c r="AL5533" s="81"/>
      <c r="AM5533" s="81"/>
    </row>
    <row r="5534" spans="1:39">
      <c r="A5534" s="76"/>
      <c r="C5534" s="77"/>
      <c r="M5534" s="80"/>
      <c r="T5534" s="4"/>
      <c r="V5534" s="4"/>
      <c r="W5534" s="4"/>
      <c r="X5534" s="4"/>
      <c r="AB5534" s="4"/>
      <c r="AL5534" s="81"/>
      <c r="AM5534" s="81"/>
    </row>
    <row r="5535" spans="1:39">
      <c r="A5535" s="76"/>
      <c r="C5535" s="77"/>
      <c r="M5535" s="80"/>
      <c r="T5535" s="4"/>
      <c r="V5535" s="4"/>
      <c r="W5535" s="4"/>
      <c r="X5535" s="4"/>
      <c r="AB5535" s="4"/>
      <c r="AL5535" s="81"/>
      <c r="AM5535" s="81"/>
    </row>
    <row r="5536" spans="1:39">
      <c r="A5536" s="76"/>
      <c r="C5536" s="77"/>
      <c r="M5536" s="80"/>
      <c r="T5536" s="4"/>
      <c r="V5536" s="4"/>
      <c r="W5536" s="4"/>
      <c r="X5536" s="4"/>
      <c r="AB5536" s="4"/>
      <c r="AL5536" s="81"/>
      <c r="AM5536" s="81"/>
    </row>
    <row r="5537" spans="1:39">
      <c r="A5537" s="76"/>
      <c r="C5537" s="77"/>
      <c r="M5537" s="80"/>
      <c r="T5537" s="4"/>
      <c r="V5537" s="4"/>
      <c r="W5537" s="4"/>
      <c r="X5537" s="4"/>
      <c r="AB5537" s="4"/>
      <c r="AL5537" s="81"/>
      <c r="AM5537" s="81"/>
    </row>
    <row r="5538" spans="1:39">
      <c r="A5538" s="76"/>
      <c r="C5538" s="77"/>
      <c r="M5538" s="80"/>
      <c r="T5538" s="4"/>
      <c r="V5538" s="4"/>
      <c r="W5538" s="4"/>
      <c r="X5538" s="4"/>
      <c r="AB5538" s="4"/>
      <c r="AL5538" s="81"/>
      <c r="AM5538" s="81"/>
    </row>
    <row r="5539" spans="1:39">
      <c r="A5539" s="76"/>
      <c r="C5539" s="77"/>
      <c r="M5539" s="80"/>
      <c r="T5539" s="4"/>
      <c r="V5539" s="4"/>
      <c r="W5539" s="4"/>
      <c r="X5539" s="4"/>
      <c r="AB5539" s="4"/>
      <c r="AL5539" s="81"/>
      <c r="AM5539" s="81"/>
    </row>
    <row r="5540" spans="1:39">
      <c r="A5540" s="76"/>
      <c r="C5540" s="77"/>
      <c r="M5540" s="80"/>
      <c r="T5540" s="4"/>
      <c r="V5540" s="4"/>
      <c r="W5540" s="4"/>
      <c r="X5540" s="4"/>
      <c r="AB5540" s="4"/>
      <c r="AL5540" s="81"/>
      <c r="AM5540" s="81"/>
    </row>
    <row r="5541" spans="1:39">
      <c r="A5541" s="76"/>
      <c r="C5541" s="77"/>
      <c r="M5541" s="80"/>
      <c r="T5541" s="4"/>
      <c r="V5541" s="4"/>
      <c r="W5541" s="4"/>
      <c r="X5541" s="4"/>
      <c r="AB5541" s="4"/>
      <c r="AL5541" s="81"/>
      <c r="AM5541" s="81"/>
    </row>
    <row r="5542" spans="1:39">
      <c r="A5542" s="76"/>
      <c r="C5542" s="77"/>
      <c r="M5542" s="80"/>
      <c r="T5542" s="4"/>
      <c r="V5542" s="4"/>
      <c r="W5542" s="4"/>
      <c r="X5542" s="4"/>
      <c r="AB5542" s="4"/>
      <c r="AL5542" s="81"/>
      <c r="AM5542" s="81"/>
    </row>
    <row r="5543" spans="1:39">
      <c r="A5543" s="76"/>
      <c r="C5543" s="77"/>
      <c r="M5543" s="80"/>
      <c r="T5543" s="4"/>
      <c r="V5543" s="4"/>
      <c r="W5543" s="4"/>
      <c r="X5543" s="4"/>
      <c r="AB5543" s="4"/>
      <c r="AL5543" s="81"/>
      <c r="AM5543" s="81"/>
    </row>
    <row r="5544" spans="1:39">
      <c r="A5544" s="76"/>
      <c r="C5544" s="77"/>
      <c r="M5544" s="80"/>
      <c r="T5544" s="4"/>
      <c r="V5544" s="4"/>
      <c r="W5544" s="4"/>
      <c r="X5544" s="4"/>
      <c r="AB5544" s="4"/>
      <c r="AL5544" s="81"/>
      <c r="AM5544" s="81"/>
    </row>
    <row r="5545" spans="1:39">
      <c r="A5545" s="76"/>
      <c r="C5545" s="77"/>
      <c r="M5545" s="80"/>
      <c r="T5545" s="4"/>
      <c r="V5545" s="4"/>
      <c r="W5545" s="4"/>
      <c r="X5545" s="4"/>
      <c r="AB5545" s="4"/>
      <c r="AL5545" s="81"/>
      <c r="AM5545" s="81"/>
    </row>
    <row r="5546" spans="1:39">
      <c r="A5546" s="76"/>
      <c r="C5546" s="77"/>
      <c r="M5546" s="80"/>
      <c r="T5546" s="4"/>
      <c r="V5546" s="4"/>
      <c r="W5546" s="4"/>
      <c r="X5546" s="4"/>
      <c r="AB5546" s="4"/>
      <c r="AL5546" s="81"/>
      <c r="AM5546" s="81"/>
    </row>
    <row r="5547" spans="1:39">
      <c r="A5547" s="76"/>
      <c r="C5547" s="77"/>
      <c r="M5547" s="80"/>
      <c r="T5547" s="4"/>
      <c r="V5547" s="4"/>
      <c r="W5547" s="4"/>
      <c r="X5547" s="4"/>
      <c r="AB5547" s="4"/>
      <c r="AL5547" s="81"/>
      <c r="AM5547" s="81"/>
    </row>
    <row r="5548" spans="1:39">
      <c r="A5548" s="76"/>
      <c r="C5548" s="77"/>
      <c r="M5548" s="80"/>
      <c r="T5548" s="4"/>
      <c r="V5548" s="4"/>
      <c r="W5548" s="4"/>
      <c r="X5548" s="4"/>
      <c r="AB5548" s="4"/>
      <c r="AL5548" s="81"/>
      <c r="AM5548" s="81"/>
    </row>
    <row r="5549" spans="1:39">
      <c r="A5549" s="76"/>
      <c r="C5549" s="77"/>
      <c r="M5549" s="80"/>
      <c r="T5549" s="4"/>
      <c r="V5549" s="4"/>
      <c r="W5549" s="4"/>
      <c r="X5549" s="4"/>
      <c r="AB5549" s="4"/>
      <c r="AL5549" s="81"/>
      <c r="AM5549" s="81"/>
    </row>
    <row r="5550" spans="1:39">
      <c r="A5550" s="76"/>
      <c r="C5550" s="77"/>
      <c r="M5550" s="80"/>
      <c r="T5550" s="4"/>
      <c r="V5550" s="4"/>
      <c r="W5550" s="4"/>
      <c r="X5550" s="4"/>
      <c r="AB5550" s="4"/>
      <c r="AL5550" s="81"/>
      <c r="AM5550" s="81"/>
    </row>
    <row r="5551" spans="1:39">
      <c r="A5551" s="76"/>
      <c r="C5551" s="77"/>
      <c r="M5551" s="80"/>
      <c r="T5551" s="4"/>
      <c r="V5551" s="4"/>
      <c r="W5551" s="4"/>
      <c r="X5551" s="4"/>
      <c r="AB5551" s="4"/>
      <c r="AL5551" s="81"/>
      <c r="AM5551" s="81"/>
    </row>
    <row r="5552" spans="1:39">
      <c r="A5552" s="76"/>
      <c r="C5552" s="77"/>
      <c r="M5552" s="80"/>
      <c r="T5552" s="4"/>
      <c r="V5552" s="4"/>
      <c r="W5552" s="4"/>
      <c r="X5552" s="4"/>
      <c r="AB5552" s="4"/>
      <c r="AL5552" s="81"/>
      <c r="AM5552" s="81"/>
    </row>
    <row r="5553" spans="1:39">
      <c r="A5553" s="76"/>
      <c r="C5553" s="77"/>
      <c r="M5553" s="80"/>
      <c r="T5553" s="4"/>
      <c r="V5553" s="4"/>
      <c r="W5553" s="4"/>
      <c r="X5553" s="4"/>
      <c r="AB5553" s="4"/>
      <c r="AL5553" s="81"/>
      <c r="AM5553" s="81"/>
    </row>
    <row r="5554" spans="1:39">
      <c r="A5554" s="76"/>
      <c r="C5554" s="77"/>
      <c r="M5554" s="80"/>
      <c r="T5554" s="4"/>
      <c r="V5554" s="4"/>
      <c r="W5554" s="4"/>
      <c r="X5554" s="4"/>
      <c r="AB5554" s="4"/>
      <c r="AL5554" s="81"/>
      <c r="AM5554" s="81"/>
    </row>
    <row r="5555" spans="1:39">
      <c r="A5555" s="76"/>
      <c r="C5555" s="77"/>
      <c r="M5555" s="80"/>
      <c r="T5555" s="4"/>
      <c r="V5555" s="4"/>
      <c r="W5555" s="4"/>
      <c r="X5555" s="4"/>
      <c r="AB5555" s="4"/>
      <c r="AL5555" s="81"/>
      <c r="AM5555" s="81"/>
    </row>
    <row r="5556" spans="1:39">
      <c r="A5556" s="76"/>
      <c r="C5556" s="77"/>
      <c r="M5556" s="80"/>
      <c r="T5556" s="4"/>
      <c r="V5556" s="4"/>
      <c r="W5556" s="4"/>
      <c r="X5556" s="4"/>
      <c r="AB5556" s="4"/>
      <c r="AL5556" s="81"/>
      <c r="AM5556" s="81"/>
    </row>
    <row r="5557" spans="1:39">
      <c r="A5557" s="76"/>
      <c r="C5557" s="77"/>
      <c r="M5557" s="80"/>
      <c r="T5557" s="4"/>
      <c r="V5557" s="4"/>
      <c r="W5557" s="4"/>
      <c r="X5557" s="4"/>
      <c r="AB5557" s="4"/>
      <c r="AL5557" s="81"/>
      <c r="AM5557" s="81"/>
    </row>
    <row r="5558" spans="1:39">
      <c r="A5558" s="76"/>
      <c r="C5558" s="77"/>
      <c r="M5558" s="80"/>
      <c r="T5558" s="4"/>
      <c r="V5558" s="4"/>
      <c r="W5558" s="4"/>
      <c r="X5558" s="4"/>
      <c r="AB5558" s="4"/>
      <c r="AL5558" s="81"/>
      <c r="AM5558" s="81"/>
    </row>
    <row r="5559" spans="1:39">
      <c r="A5559" s="76"/>
      <c r="C5559" s="77"/>
      <c r="M5559" s="80"/>
      <c r="T5559" s="4"/>
      <c r="V5559" s="4"/>
      <c r="W5559" s="4"/>
      <c r="X5559" s="4"/>
      <c r="AB5559" s="4"/>
      <c r="AL5559" s="81"/>
      <c r="AM5559" s="81"/>
    </row>
    <row r="5560" spans="1:39">
      <c r="A5560" s="76"/>
      <c r="C5560" s="77"/>
      <c r="M5560" s="80"/>
      <c r="T5560" s="4"/>
      <c r="V5560" s="4"/>
      <c r="W5560" s="4"/>
      <c r="X5560" s="4"/>
      <c r="AB5560" s="4"/>
      <c r="AL5560" s="81"/>
      <c r="AM5560" s="81"/>
    </row>
    <row r="5561" spans="1:39">
      <c r="A5561" s="76"/>
      <c r="C5561" s="77"/>
      <c r="M5561" s="80"/>
      <c r="T5561" s="4"/>
      <c r="V5561" s="4"/>
      <c r="W5561" s="4"/>
      <c r="X5561" s="4"/>
      <c r="AB5561" s="4"/>
      <c r="AL5561" s="81"/>
      <c r="AM5561" s="81"/>
    </row>
    <row r="5562" spans="1:39">
      <c r="A5562" s="76"/>
      <c r="C5562" s="77"/>
      <c r="M5562" s="80"/>
      <c r="T5562" s="4"/>
      <c r="V5562" s="4"/>
      <c r="W5562" s="4"/>
      <c r="X5562" s="4"/>
      <c r="AB5562" s="4"/>
      <c r="AL5562" s="81"/>
      <c r="AM5562" s="81"/>
    </row>
    <row r="5563" spans="1:39">
      <c r="A5563" s="76"/>
      <c r="C5563" s="77"/>
      <c r="M5563" s="80"/>
      <c r="T5563" s="4"/>
      <c r="V5563" s="4"/>
      <c r="W5563" s="4"/>
      <c r="X5563" s="4"/>
      <c r="AB5563" s="4"/>
      <c r="AL5563" s="81"/>
      <c r="AM5563" s="81"/>
    </row>
    <row r="5564" spans="1:39">
      <c r="A5564" s="76"/>
      <c r="C5564" s="77"/>
      <c r="M5564" s="80"/>
      <c r="T5564" s="4"/>
      <c r="V5564" s="4"/>
      <c r="W5564" s="4"/>
      <c r="X5564" s="4"/>
      <c r="AB5564" s="4"/>
      <c r="AL5564" s="81"/>
      <c r="AM5564" s="81"/>
    </row>
    <row r="5565" spans="1:39">
      <c r="A5565" s="76"/>
      <c r="C5565" s="77"/>
      <c r="M5565" s="80"/>
      <c r="T5565" s="4"/>
      <c r="V5565" s="4"/>
      <c r="W5565" s="4"/>
      <c r="X5565" s="4"/>
      <c r="AB5565" s="4"/>
      <c r="AL5565" s="81"/>
      <c r="AM5565" s="81"/>
    </row>
    <row r="5566" spans="1:39">
      <c r="A5566" s="76"/>
      <c r="C5566" s="77"/>
      <c r="M5566" s="80"/>
      <c r="T5566" s="4"/>
      <c r="V5566" s="4"/>
      <c r="W5566" s="4"/>
      <c r="X5566" s="4"/>
      <c r="AB5566" s="4"/>
      <c r="AL5566" s="81"/>
      <c r="AM5566" s="81"/>
    </row>
    <row r="5567" spans="1:39">
      <c r="A5567" s="76"/>
      <c r="C5567" s="77"/>
      <c r="M5567" s="80"/>
      <c r="T5567" s="4"/>
      <c r="V5567" s="4"/>
      <c r="W5567" s="4"/>
      <c r="X5567" s="4"/>
      <c r="AB5567" s="4"/>
      <c r="AL5567" s="81"/>
      <c r="AM5567" s="81"/>
    </row>
    <row r="5568" spans="1:39">
      <c r="A5568" s="76"/>
      <c r="C5568" s="77"/>
      <c r="M5568" s="80"/>
      <c r="T5568" s="4"/>
      <c r="V5568" s="4"/>
      <c r="W5568" s="4"/>
      <c r="X5568" s="4"/>
      <c r="AB5568" s="4"/>
      <c r="AL5568" s="81"/>
      <c r="AM5568" s="81"/>
    </row>
    <row r="5569" spans="1:39">
      <c r="A5569" s="76"/>
      <c r="C5569" s="77"/>
      <c r="M5569" s="80"/>
      <c r="T5569" s="4"/>
      <c r="V5569" s="4"/>
      <c r="W5569" s="4"/>
      <c r="X5569" s="4"/>
      <c r="AB5569" s="4"/>
      <c r="AL5569" s="81"/>
      <c r="AM5569" s="81"/>
    </row>
    <row r="5570" spans="1:39">
      <c r="A5570" s="76"/>
      <c r="C5570" s="77"/>
      <c r="M5570" s="80"/>
      <c r="T5570" s="4"/>
      <c r="V5570" s="4"/>
      <c r="W5570" s="4"/>
      <c r="X5570" s="4"/>
      <c r="AB5570" s="4"/>
      <c r="AL5570" s="81"/>
      <c r="AM5570" s="81"/>
    </row>
    <row r="5571" spans="1:39">
      <c r="A5571" s="76"/>
      <c r="C5571" s="77"/>
      <c r="M5571" s="80"/>
      <c r="T5571" s="4"/>
      <c r="V5571" s="4"/>
      <c r="W5571" s="4"/>
      <c r="X5571" s="4"/>
      <c r="AB5571" s="4"/>
      <c r="AL5571" s="81"/>
      <c r="AM5571" s="81"/>
    </row>
    <row r="5572" spans="1:39">
      <c r="A5572" s="76"/>
      <c r="C5572" s="77"/>
      <c r="M5572" s="80"/>
      <c r="T5572" s="4"/>
      <c r="V5572" s="4"/>
      <c r="W5572" s="4"/>
      <c r="X5572" s="4"/>
      <c r="AB5572" s="4"/>
      <c r="AL5572" s="81"/>
      <c r="AM5572" s="81"/>
    </row>
    <row r="5573" spans="1:39">
      <c r="A5573" s="76"/>
      <c r="C5573" s="77"/>
      <c r="M5573" s="80"/>
      <c r="T5573" s="4"/>
      <c r="V5573" s="4"/>
      <c r="W5573" s="4"/>
      <c r="X5573" s="4"/>
      <c r="AB5573" s="4"/>
      <c r="AL5573" s="81"/>
      <c r="AM5573" s="81"/>
    </row>
    <row r="5574" spans="1:39">
      <c r="A5574" s="76"/>
      <c r="C5574" s="77"/>
      <c r="M5574" s="80"/>
      <c r="T5574" s="4"/>
      <c r="V5574" s="4"/>
      <c r="W5574" s="4"/>
      <c r="X5574" s="4"/>
      <c r="AB5574" s="4"/>
      <c r="AL5574" s="81"/>
      <c r="AM5574" s="81"/>
    </row>
    <row r="5575" spans="1:39">
      <c r="A5575" s="76"/>
      <c r="C5575" s="77"/>
      <c r="M5575" s="80"/>
      <c r="T5575" s="4"/>
      <c r="V5575" s="4"/>
      <c r="W5575" s="4"/>
      <c r="X5575" s="4"/>
      <c r="AB5575" s="4"/>
      <c r="AL5575" s="81"/>
      <c r="AM5575" s="81"/>
    </row>
    <row r="5576" spans="1:39">
      <c r="A5576" s="76"/>
      <c r="C5576" s="77"/>
      <c r="M5576" s="80"/>
      <c r="T5576" s="4"/>
      <c r="V5576" s="4"/>
      <c r="W5576" s="4"/>
      <c r="X5576" s="4"/>
      <c r="AB5576" s="4"/>
      <c r="AL5576" s="81"/>
      <c r="AM5576" s="81"/>
    </row>
    <row r="5577" spans="1:39">
      <c r="A5577" s="76"/>
      <c r="C5577" s="77"/>
      <c r="M5577" s="80"/>
      <c r="T5577" s="4"/>
      <c r="V5577" s="4"/>
      <c r="W5577" s="4"/>
      <c r="X5577" s="4"/>
      <c r="AB5577" s="4"/>
      <c r="AL5577" s="81"/>
      <c r="AM5577" s="81"/>
    </row>
    <row r="5578" spans="1:39">
      <c r="A5578" s="76"/>
      <c r="C5578" s="77"/>
      <c r="M5578" s="80"/>
      <c r="T5578" s="4"/>
      <c r="V5578" s="4"/>
      <c r="W5578" s="4"/>
      <c r="X5578" s="4"/>
      <c r="AB5578" s="4"/>
      <c r="AL5578" s="81"/>
      <c r="AM5578" s="81"/>
    </row>
    <row r="5579" spans="1:39">
      <c r="A5579" s="76"/>
      <c r="C5579" s="77"/>
      <c r="M5579" s="80"/>
      <c r="T5579" s="4"/>
      <c r="V5579" s="4"/>
      <c r="W5579" s="4"/>
      <c r="X5579" s="4"/>
      <c r="AB5579" s="4"/>
      <c r="AL5579" s="81"/>
      <c r="AM5579" s="81"/>
    </row>
    <row r="5580" spans="1:39">
      <c r="A5580" s="76"/>
      <c r="C5580" s="77"/>
      <c r="M5580" s="80"/>
      <c r="T5580" s="4"/>
      <c r="V5580" s="4"/>
      <c r="W5580" s="4"/>
      <c r="X5580" s="4"/>
      <c r="AB5580" s="4"/>
      <c r="AL5580" s="81"/>
      <c r="AM5580" s="81"/>
    </row>
    <row r="5581" spans="1:39">
      <c r="A5581" s="76"/>
      <c r="C5581" s="77"/>
      <c r="M5581" s="80"/>
      <c r="T5581" s="4"/>
      <c r="V5581" s="4"/>
      <c r="W5581" s="4"/>
      <c r="X5581" s="4"/>
      <c r="AB5581" s="4"/>
      <c r="AL5581" s="81"/>
      <c r="AM5581" s="81"/>
    </row>
    <row r="5582" spans="1:39">
      <c r="A5582" s="76"/>
      <c r="C5582" s="77"/>
      <c r="M5582" s="80"/>
      <c r="T5582" s="4"/>
      <c r="V5582" s="4"/>
      <c r="W5582" s="4"/>
      <c r="X5582" s="4"/>
      <c r="AB5582" s="4"/>
      <c r="AL5582" s="81"/>
      <c r="AM5582" s="81"/>
    </row>
    <row r="5583" spans="1:39">
      <c r="A5583" s="76"/>
      <c r="C5583" s="77"/>
      <c r="M5583" s="80"/>
      <c r="T5583" s="4"/>
      <c r="V5583" s="4"/>
      <c r="W5583" s="4"/>
      <c r="X5583" s="4"/>
      <c r="AB5583" s="4"/>
      <c r="AL5583" s="81"/>
      <c r="AM5583" s="81"/>
    </row>
    <row r="5584" spans="1:39">
      <c r="A5584" s="76"/>
      <c r="C5584" s="77"/>
      <c r="M5584" s="80"/>
      <c r="T5584" s="4"/>
      <c r="V5584" s="4"/>
      <c r="W5584" s="4"/>
      <c r="X5584" s="4"/>
      <c r="AB5584" s="4"/>
      <c r="AL5584" s="81"/>
      <c r="AM5584" s="81"/>
    </row>
    <row r="5585" spans="1:39">
      <c r="A5585" s="76"/>
      <c r="C5585" s="77"/>
      <c r="M5585" s="80"/>
      <c r="T5585" s="4"/>
      <c r="V5585" s="4"/>
      <c r="W5585" s="4"/>
      <c r="X5585" s="4"/>
      <c r="AB5585" s="4"/>
      <c r="AL5585" s="81"/>
      <c r="AM5585" s="81"/>
    </row>
    <row r="5586" spans="1:39">
      <c r="A5586" s="76"/>
      <c r="C5586" s="77"/>
      <c r="M5586" s="80"/>
      <c r="T5586" s="4"/>
      <c r="V5586" s="4"/>
      <c r="W5586" s="4"/>
      <c r="X5586" s="4"/>
      <c r="AB5586" s="4"/>
      <c r="AL5586" s="81"/>
      <c r="AM5586" s="81"/>
    </row>
    <row r="5587" spans="1:39">
      <c r="A5587" s="76"/>
      <c r="C5587" s="77"/>
      <c r="M5587" s="80"/>
      <c r="T5587" s="4"/>
      <c r="V5587" s="4"/>
      <c r="W5587" s="4"/>
      <c r="X5587" s="4"/>
      <c r="AB5587" s="4"/>
      <c r="AL5587" s="81"/>
      <c r="AM5587" s="81"/>
    </row>
    <row r="5588" spans="1:39">
      <c r="A5588" s="76"/>
      <c r="C5588" s="77"/>
      <c r="M5588" s="80"/>
      <c r="T5588" s="4"/>
      <c r="V5588" s="4"/>
      <c r="W5588" s="4"/>
      <c r="X5588" s="4"/>
      <c r="AB5588" s="4"/>
      <c r="AL5588" s="81"/>
      <c r="AM5588" s="81"/>
    </row>
    <row r="5589" spans="1:39">
      <c r="A5589" s="76"/>
      <c r="C5589" s="77"/>
      <c r="M5589" s="80"/>
      <c r="T5589" s="4"/>
      <c r="V5589" s="4"/>
      <c r="W5589" s="4"/>
      <c r="X5589" s="4"/>
      <c r="AB5589" s="4"/>
      <c r="AL5589" s="81"/>
      <c r="AM5589" s="81"/>
    </row>
    <row r="5590" spans="1:39">
      <c r="A5590" s="76"/>
      <c r="C5590" s="77"/>
      <c r="M5590" s="80"/>
      <c r="T5590" s="4"/>
      <c r="V5590" s="4"/>
      <c r="W5590" s="4"/>
      <c r="X5590" s="4"/>
      <c r="AB5590" s="4"/>
      <c r="AL5590" s="81"/>
      <c r="AM5590" s="81"/>
    </row>
    <row r="5591" spans="1:39">
      <c r="A5591" s="76"/>
      <c r="C5591" s="77"/>
      <c r="M5591" s="80"/>
      <c r="T5591" s="4"/>
      <c r="V5591" s="4"/>
      <c r="W5591" s="4"/>
      <c r="X5591" s="4"/>
      <c r="AB5591" s="4"/>
      <c r="AL5591" s="81"/>
      <c r="AM5591" s="81"/>
    </row>
    <row r="5592" spans="1:39">
      <c r="A5592" s="76"/>
      <c r="C5592" s="77"/>
      <c r="M5592" s="80"/>
      <c r="T5592" s="4"/>
      <c r="V5592" s="4"/>
      <c r="W5592" s="4"/>
      <c r="X5592" s="4"/>
      <c r="AB5592" s="4"/>
      <c r="AL5592" s="81"/>
      <c r="AM5592" s="81"/>
    </row>
    <row r="5593" spans="1:39">
      <c r="A5593" s="76"/>
      <c r="C5593" s="77"/>
      <c r="M5593" s="80"/>
      <c r="T5593" s="4"/>
      <c r="V5593" s="4"/>
      <c r="W5593" s="4"/>
      <c r="X5593" s="4"/>
      <c r="AB5593" s="4"/>
      <c r="AL5593" s="81"/>
      <c r="AM5593" s="81"/>
    </row>
    <row r="5594" spans="1:39">
      <c r="A5594" s="76"/>
      <c r="C5594" s="77"/>
      <c r="M5594" s="80"/>
      <c r="T5594" s="4"/>
      <c r="V5594" s="4"/>
      <c r="W5594" s="4"/>
      <c r="X5594" s="4"/>
      <c r="AB5594" s="4"/>
      <c r="AL5594" s="81"/>
      <c r="AM5594" s="81"/>
    </row>
    <row r="5595" spans="1:39">
      <c r="A5595" s="76"/>
      <c r="C5595" s="77"/>
      <c r="M5595" s="80"/>
      <c r="T5595" s="4"/>
      <c r="V5595" s="4"/>
      <c r="W5595" s="4"/>
      <c r="X5595" s="4"/>
      <c r="AB5595" s="4"/>
      <c r="AL5595" s="81"/>
      <c r="AM5595" s="81"/>
    </row>
    <row r="5596" spans="1:39">
      <c r="A5596" s="76"/>
      <c r="C5596" s="77"/>
      <c r="M5596" s="80"/>
      <c r="T5596" s="4"/>
      <c r="V5596" s="4"/>
      <c r="W5596" s="4"/>
      <c r="X5596" s="4"/>
      <c r="AB5596" s="4"/>
      <c r="AL5596" s="81"/>
      <c r="AM5596" s="81"/>
    </row>
    <row r="5597" spans="1:39">
      <c r="A5597" s="76"/>
      <c r="C5597" s="77"/>
      <c r="M5597" s="80"/>
      <c r="T5597" s="4"/>
      <c r="V5597" s="4"/>
      <c r="W5597" s="4"/>
      <c r="X5597" s="4"/>
      <c r="AB5597" s="4"/>
      <c r="AL5597" s="81"/>
      <c r="AM5597" s="81"/>
    </row>
    <row r="5598" spans="1:39">
      <c r="A5598" s="76"/>
      <c r="C5598" s="77"/>
      <c r="M5598" s="80"/>
      <c r="T5598" s="4"/>
      <c r="V5598" s="4"/>
      <c r="W5598" s="4"/>
      <c r="X5598" s="4"/>
      <c r="AB5598" s="4"/>
      <c r="AL5598" s="81"/>
      <c r="AM5598" s="81"/>
    </row>
    <row r="5599" spans="1:39">
      <c r="A5599" s="76"/>
      <c r="C5599" s="77"/>
      <c r="M5599" s="80"/>
      <c r="T5599" s="4"/>
      <c r="V5599" s="4"/>
      <c r="W5599" s="4"/>
      <c r="X5599" s="4"/>
      <c r="AB5599" s="4"/>
      <c r="AL5599" s="81"/>
      <c r="AM5599" s="81"/>
    </row>
    <row r="5600" spans="1:39">
      <c r="A5600" s="76"/>
      <c r="C5600" s="77"/>
      <c r="M5600" s="80"/>
      <c r="T5600" s="4"/>
      <c r="V5600" s="4"/>
      <c r="W5600" s="4"/>
      <c r="X5600" s="4"/>
      <c r="AB5600" s="4"/>
      <c r="AL5600" s="81"/>
      <c r="AM5600" s="81"/>
    </row>
    <row r="5601" spans="1:39">
      <c r="A5601" s="76"/>
      <c r="C5601" s="77"/>
      <c r="M5601" s="80"/>
      <c r="T5601" s="4"/>
      <c r="V5601" s="4"/>
      <c r="W5601" s="4"/>
      <c r="X5601" s="4"/>
      <c r="AB5601" s="4"/>
      <c r="AL5601" s="81"/>
      <c r="AM5601" s="81"/>
    </row>
    <row r="5602" spans="1:39">
      <c r="A5602" s="76"/>
      <c r="C5602" s="77"/>
      <c r="M5602" s="80"/>
      <c r="T5602" s="4"/>
      <c r="V5602" s="4"/>
      <c r="W5602" s="4"/>
      <c r="X5602" s="4"/>
      <c r="AB5602" s="4"/>
      <c r="AL5602" s="81"/>
      <c r="AM5602" s="81"/>
    </row>
    <row r="5603" spans="1:39">
      <c r="A5603" s="76"/>
      <c r="C5603" s="77"/>
      <c r="M5603" s="80"/>
      <c r="T5603" s="4"/>
      <c r="V5603" s="4"/>
      <c r="W5603" s="4"/>
      <c r="X5603" s="4"/>
      <c r="AB5603" s="4"/>
      <c r="AL5603" s="81"/>
      <c r="AM5603" s="81"/>
    </row>
    <row r="5604" spans="1:39">
      <c r="A5604" s="76"/>
      <c r="C5604" s="77"/>
      <c r="M5604" s="80"/>
      <c r="T5604" s="4"/>
      <c r="V5604" s="4"/>
      <c r="W5604" s="4"/>
      <c r="X5604" s="4"/>
      <c r="AB5604" s="4"/>
      <c r="AL5604" s="81"/>
      <c r="AM5604" s="81"/>
    </row>
    <row r="5605" spans="1:39">
      <c r="A5605" s="76"/>
      <c r="C5605" s="77"/>
      <c r="M5605" s="80"/>
      <c r="T5605" s="4"/>
      <c r="V5605" s="4"/>
      <c r="W5605" s="4"/>
      <c r="X5605" s="4"/>
      <c r="AB5605" s="4"/>
      <c r="AL5605" s="81"/>
      <c r="AM5605" s="81"/>
    </row>
    <row r="5606" spans="1:39">
      <c r="A5606" s="76"/>
      <c r="C5606" s="77"/>
      <c r="M5606" s="80"/>
      <c r="T5606" s="4"/>
      <c r="V5606" s="4"/>
      <c r="W5606" s="4"/>
      <c r="X5606" s="4"/>
      <c r="AB5606" s="4"/>
      <c r="AL5606" s="81"/>
      <c r="AM5606" s="81"/>
    </row>
    <row r="5607" spans="1:39">
      <c r="A5607" s="76"/>
      <c r="C5607" s="77"/>
      <c r="M5607" s="80"/>
      <c r="T5607" s="4"/>
      <c r="V5607" s="4"/>
      <c r="W5607" s="4"/>
      <c r="X5607" s="4"/>
      <c r="AB5607" s="4"/>
      <c r="AL5607" s="81"/>
      <c r="AM5607" s="81"/>
    </row>
    <row r="5608" spans="1:39">
      <c r="A5608" s="76"/>
      <c r="C5608" s="77"/>
      <c r="M5608" s="80"/>
      <c r="T5608" s="4"/>
      <c r="V5608" s="4"/>
      <c r="W5608" s="4"/>
      <c r="X5608" s="4"/>
      <c r="AB5608" s="4"/>
      <c r="AL5608" s="81"/>
      <c r="AM5608" s="81"/>
    </row>
    <row r="5609" spans="1:39">
      <c r="A5609" s="76"/>
      <c r="C5609" s="77"/>
      <c r="M5609" s="80"/>
      <c r="T5609" s="4"/>
      <c r="V5609" s="4"/>
      <c r="W5609" s="4"/>
      <c r="X5609" s="4"/>
      <c r="AB5609" s="4"/>
      <c r="AL5609" s="81"/>
      <c r="AM5609" s="81"/>
    </row>
    <row r="5610" spans="1:39">
      <c r="A5610" s="76"/>
      <c r="C5610" s="77"/>
      <c r="M5610" s="80"/>
      <c r="T5610" s="4"/>
      <c r="V5610" s="4"/>
      <c r="W5610" s="4"/>
      <c r="X5610" s="4"/>
      <c r="AB5610" s="4"/>
      <c r="AL5610" s="81"/>
      <c r="AM5610" s="81"/>
    </row>
    <row r="5611" spans="1:39">
      <c r="A5611" s="76"/>
      <c r="C5611" s="77"/>
      <c r="M5611" s="80"/>
      <c r="T5611" s="4"/>
      <c r="V5611" s="4"/>
      <c r="W5611" s="4"/>
      <c r="X5611" s="4"/>
      <c r="AB5611" s="4"/>
      <c r="AL5611" s="81"/>
      <c r="AM5611" s="81"/>
    </row>
    <row r="5612" spans="1:39">
      <c r="A5612" s="76"/>
      <c r="C5612" s="77"/>
      <c r="M5612" s="80"/>
      <c r="T5612" s="4"/>
      <c r="V5612" s="4"/>
      <c r="W5612" s="4"/>
      <c r="X5612" s="4"/>
      <c r="AB5612" s="4"/>
      <c r="AL5612" s="81"/>
      <c r="AM5612" s="81"/>
    </row>
    <row r="5613" spans="1:39">
      <c r="A5613" s="76"/>
      <c r="C5613" s="77"/>
      <c r="M5613" s="80"/>
      <c r="T5613" s="4"/>
      <c r="V5613" s="4"/>
      <c r="W5613" s="4"/>
      <c r="X5613" s="4"/>
      <c r="AB5613" s="4"/>
      <c r="AL5613" s="81"/>
      <c r="AM5613" s="81"/>
    </row>
    <row r="5614" spans="1:39">
      <c r="A5614" s="76"/>
      <c r="C5614" s="77"/>
      <c r="M5614" s="80"/>
      <c r="T5614" s="4"/>
      <c r="V5614" s="4"/>
      <c r="W5614" s="4"/>
      <c r="X5614" s="4"/>
      <c r="AB5614" s="4"/>
      <c r="AL5614" s="81"/>
      <c r="AM5614" s="81"/>
    </row>
    <row r="5615" spans="1:39">
      <c r="A5615" s="76"/>
      <c r="C5615" s="77"/>
      <c r="M5615" s="80"/>
      <c r="T5615" s="4"/>
      <c r="V5615" s="4"/>
      <c r="W5615" s="4"/>
      <c r="X5615" s="4"/>
      <c r="AB5615" s="4"/>
      <c r="AL5615" s="81"/>
      <c r="AM5615" s="81"/>
    </row>
    <row r="5616" spans="1:39">
      <c r="A5616" s="76"/>
      <c r="C5616" s="77"/>
      <c r="M5616" s="80"/>
      <c r="T5616" s="4"/>
      <c r="V5616" s="4"/>
      <c r="W5616" s="4"/>
      <c r="X5616" s="4"/>
      <c r="AB5616" s="4"/>
      <c r="AL5616" s="81"/>
      <c r="AM5616" s="81"/>
    </row>
    <row r="5617" spans="1:39">
      <c r="A5617" s="76"/>
      <c r="C5617" s="77"/>
      <c r="M5617" s="80"/>
      <c r="T5617" s="4"/>
      <c r="V5617" s="4"/>
      <c r="W5617" s="4"/>
      <c r="X5617" s="4"/>
      <c r="AB5617" s="4"/>
      <c r="AL5617" s="81"/>
      <c r="AM5617" s="81"/>
    </row>
    <row r="5618" spans="1:39">
      <c r="A5618" s="76"/>
      <c r="C5618" s="77"/>
      <c r="M5618" s="80"/>
      <c r="T5618" s="4"/>
      <c r="V5618" s="4"/>
      <c r="W5618" s="4"/>
      <c r="X5618" s="4"/>
      <c r="AB5618" s="4"/>
      <c r="AL5618" s="81"/>
      <c r="AM5618" s="81"/>
    </row>
    <row r="5619" spans="1:39">
      <c r="A5619" s="76"/>
      <c r="C5619" s="77"/>
      <c r="M5619" s="80"/>
      <c r="T5619" s="4"/>
      <c r="V5619" s="4"/>
      <c r="W5619" s="4"/>
      <c r="X5619" s="4"/>
      <c r="AB5619" s="4"/>
      <c r="AL5619" s="81"/>
      <c r="AM5619" s="81"/>
    </row>
    <row r="5620" spans="1:39">
      <c r="A5620" s="76"/>
      <c r="C5620" s="77"/>
      <c r="M5620" s="80"/>
      <c r="T5620" s="4"/>
      <c r="V5620" s="4"/>
      <c r="W5620" s="4"/>
      <c r="X5620" s="4"/>
      <c r="AB5620" s="4"/>
      <c r="AL5620" s="81"/>
      <c r="AM5620" s="81"/>
    </row>
    <row r="5621" spans="1:39">
      <c r="A5621" s="76"/>
      <c r="C5621" s="77"/>
      <c r="M5621" s="80"/>
      <c r="T5621" s="4"/>
      <c r="V5621" s="4"/>
      <c r="W5621" s="4"/>
      <c r="X5621" s="4"/>
      <c r="AB5621" s="4"/>
      <c r="AL5621" s="81"/>
      <c r="AM5621" s="81"/>
    </row>
    <row r="5622" spans="1:39">
      <c r="A5622" s="76"/>
      <c r="C5622" s="77"/>
      <c r="M5622" s="80"/>
      <c r="T5622" s="4"/>
      <c r="V5622" s="4"/>
      <c r="W5622" s="4"/>
      <c r="X5622" s="4"/>
      <c r="AB5622" s="4"/>
      <c r="AL5622" s="81"/>
      <c r="AM5622" s="81"/>
    </row>
    <row r="5623" spans="1:39">
      <c r="A5623" s="76"/>
      <c r="C5623" s="77"/>
      <c r="M5623" s="80"/>
      <c r="T5623" s="4"/>
      <c r="V5623" s="4"/>
      <c r="W5623" s="4"/>
      <c r="X5623" s="4"/>
      <c r="AB5623" s="4"/>
      <c r="AL5623" s="81"/>
      <c r="AM5623" s="81"/>
    </row>
    <row r="5624" spans="1:39">
      <c r="A5624" s="76"/>
      <c r="C5624" s="77"/>
      <c r="M5624" s="80"/>
      <c r="T5624" s="4"/>
      <c r="V5624" s="4"/>
      <c r="W5624" s="4"/>
      <c r="X5624" s="4"/>
      <c r="AB5624" s="4"/>
      <c r="AL5624" s="81"/>
      <c r="AM5624" s="81"/>
    </row>
    <row r="5625" spans="1:39">
      <c r="A5625" s="76"/>
      <c r="C5625" s="77"/>
      <c r="M5625" s="80"/>
      <c r="T5625" s="4"/>
      <c r="V5625" s="4"/>
      <c r="W5625" s="4"/>
      <c r="X5625" s="4"/>
      <c r="AB5625" s="4"/>
      <c r="AL5625" s="81"/>
      <c r="AM5625" s="81"/>
    </row>
    <row r="5626" spans="1:39">
      <c r="A5626" s="76"/>
      <c r="C5626" s="77"/>
      <c r="M5626" s="80"/>
      <c r="T5626" s="4"/>
      <c r="V5626" s="4"/>
      <c r="W5626" s="4"/>
      <c r="X5626" s="4"/>
      <c r="AB5626" s="4"/>
      <c r="AL5626" s="81"/>
      <c r="AM5626" s="81"/>
    </row>
    <row r="5627" spans="1:39">
      <c r="A5627" s="76"/>
      <c r="C5627" s="77"/>
      <c r="M5627" s="80"/>
      <c r="T5627" s="4"/>
      <c r="V5627" s="4"/>
      <c r="W5627" s="4"/>
      <c r="X5627" s="4"/>
      <c r="AB5627" s="4"/>
      <c r="AL5627" s="81"/>
      <c r="AM5627" s="81"/>
    </row>
    <row r="5628" spans="1:39">
      <c r="A5628" s="76"/>
      <c r="C5628" s="77"/>
      <c r="M5628" s="80"/>
      <c r="T5628" s="4"/>
      <c r="V5628" s="4"/>
      <c r="W5628" s="4"/>
      <c r="X5628" s="4"/>
      <c r="AB5628" s="4"/>
      <c r="AL5628" s="81"/>
      <c r="AM5628" s="81"/>
    </row>
    <row r="5629" spans="1:39">
      <c r="A5629" s="76"/>
      <c r="C5629" s="77"/>
      <c r="M5629" s="80"/>
      <c r="T5629" s="4"/>
      <c r="V5629" s="4"/>
      <c r="W5629" s="4"/>
      <c r="X5629" s="4"/>
      <c r="AB5629" s="4"/>
      <c r="AL5629" s="81"/>
      <c r="AM5629" s="81"/>
    </row>
    <row r="5630" spans="1:39">
      <c r="A5630" s="76"/>
      <c r="C5630" s="77"/>
      <c r="M5630" s="80"/>
      <c r="T5630" s="4"/>
      <c r="V5630" s="4"/>
      <c r="W5630" s="4"/>
      <c r="X5630" s="4"/>
      <c r="AB5630" s="4"/>
      <c r="AL5630" s="81"/>
      <c r="AM5630" s="81"/>
    </row>
    <row r="5631" spans="1:39">
      <c r="A5631" s="76"/>
      <c r="C5631" s="77"/>
      <c r="M5631" s="80"/>
      <c r="T5631" s="4"/>
      <c r="V5631" s="4"/>
      <c r="W5631" s="4"/>
      <c r="X5631" s="4"/>
      <c r="AB5631" s="4"/>
      <c r="AL5631" s="81"/>
      <c r="AM5631" s="81"/>
    </row>
    <row r="5632" spans="1:39">
      <c r="A5632" s="76"/>
      <c r="C5632" s="77"/>
      <c r="M5632" s="80"/>
      <c r="T5632" s="4"/>
      <c r="V5632" s="4"/>
      <c r="W5632" s="4"/>
      <c r="X5632" s="4"/>
      <c r="AB5632" s="4"/>
      <c r="AL5632" s="81"/>
      <c r="AM5632" s="81"/>
    </row>
    <row r="5633" spans="1:39">
      <c r="A5633" s="76"/>
      <c r="C5633" s="77"/>
      <c r="M5633" s="80"/>
      <c r="T5633" s="4"/>
      <c r="V5633" s="4"/>
      <c r="W5633" s="4"/>
      <c r="X5633" s="4"/>
      <c r="AB5633" s="4"/>
      <c r="AL5633" s="81"/>
      <c r="AM5633" s="81"/>
    </row>
    <row r="5634" spans="1:39">
      <c r="A5634" s="76"/>
      <c r="C5634" s="77"/>
      <c r="M5634" s="80"/>
      <c r="T5634" s="4"/>
      <c r="V5634" s="4"/>
      <c r="W5634" s="4"/>
      <c r="X5634" s="4"/>
      <c r="AB5634" s="4"/>
      <c r="AL5634" s="81"/>
      <c r="AM5634" s="81"/>
    </row>
    <row r="5635" spans="1:39">
      <c r="A5635" s="76"/>
      <c r="C5635" s="77"/>
      <c r="M5635" s="80"/>
      <c r="T5635" s="4"/>
      <c r="V5635" s="4"/>
      <c r="W5635" s="4"/>
      <c r="X5635" s="4"/>
      <c r="AB5635" s="4"/>
      <c r="AL5635" s="81"/>
      <c r="AM5635" s="81"/>
    </row>
    <row r="5636" spans="1:39">
      <c r="A5636" s="76"/>
      <c r="C5636" s="77"/>
      <c r="M5636" s="80"/>
      <c r="T5636" s="4"/>
      <c r="V5636" s="4"/>
      <c r="W5636" s="4"/>
      <c r="X5636" s="4"/>
      <c r="AB5636" s="4"/>
      <c r="AL5636" s="81"/>
      <c r="AM5636" s="81"/>
    </row>
    <row r="5637" spans="1:39">
      <c r="A5637" s="76"/>
      <c r="C5637" s="77"/>
      <c r="M5637" s="80"/>
      <c r="T5637" s="4"/>
      <c r="V5637" s="4"/>
      <c r="W5637" s="4"/>
      <c r="X5637" s="4"/>
      <c r="AB5637" s="4"/>
      <c r="AL5637" s="81"/>
      <c r="AM5637" s="81"/>
    </row>
    <row r="5638" spans="1:39">
      <c r="A5638" s="76"/>
      <c r="C5638" s="77"/>
      <c r="M5638" s="80"/>
      <c r="T5638" s="4"/>
      <c r="V5638" s="4"/>
      <c r="W5638" s="4"/>
      <c r="X5638" s="4"/>
      <c r="AB5638" s="4"/>
      <c r="AL5638" s="81"/>
      <c r="AM5638" s="81"/>
    </row>
    <row r="5639" spans="1:39">
      <c r="A5639" s="76"/>
      <c r="C5639" s="77"/>
      <c r="M5639" s="80"/>
      <c r="T5639" s="4"/>
      <c r="V5639" s="4"/>
      <c r="W5639" s="4"/>
      <c r="X5639" s="4"/>
      <c r="AB5639" s="4"/>
      <c r="AL5639" s="81"/>
      <c r="AM5639" s="81"/>
    </row>
    <row r="5640" spans="1:39">
      <c r="A5640" s="76"/>
      <c r="C5640" s="77"/>
      <c r="M5640" s="80"/>
      <c r="T5640" s="4"/>
      <c r="V5640" s="4"/>
      <c r="W5640" s="4"/>
      <c r="X5640" s="4"/>
      <c r="AB5640" s="4"/>
      <c r="AL5640" s="81"/>
      <c r="AM5640" s="81"/>
    </row>
    <row r="5641" spans="1:39">
      <c r="A5641" s="76"/>
      <c r="C5641" s="77"/>
      <c r="M5641" s="80"/>
      <c r="T5641" s="4"/>
      <c r="V5641" s="4"/>
      <c r="W5641" s="4"/>
      <c r="X5641" s="4"/>
      <c r="AB5641" s="4"/>
      <c r="AL5641" s="81"/>
      <c r="AM5641" s="81"/>
    </row>
    <row r="5642" spans="1:39">
      <c r="A5642" s="76"/>
      <c r="C5642" s="77"/>
      <c r="M5642" s="80"/>
      <c r="T5642" s="4"/>
      <c r="V5642" s="4"/>
      <c r="W5642" s="4"/>
      <c r="X5642" s="4"/>
      <c r="AB5642" s="4"/>
      <c r="AL5642" s="81"/>
      <c r="AM5642" s="81"/>
    </row>
    <row r="5643" spans="1:39">
      <c r="A5643" s="76"/>
      <c r="C5643" s="77"/>
      <c r="M5643" s="80"/>
      <c r="T5643" s="4"/>
      <c r="V5643" s="4"/>
      <c r="W5643" s="4"/>
      <c r="X5643" s="4"/>
      <c r="AB5643" s="4"/>
      <c r="AL5643" s="81"/>
      <c r="AM5643" s="81"/>
    </row>
    <row r="5644" spans="1:39">
      <c r="A5644" s="76"/>
      <c r="C5644" s="77"/>
      <c r="M5644" s="80"/>
      <c r="T5644" s="4"/>
      <c r="V5644" s="4"/>
      <c r="W5644" s="4"/>
      <c r="X5644" s="4"/>
      <c r="AB5644" s="4"/>
      <c r="AL5644" s="81"/>
      <c r="AM5644" s="81"/>
    </row>
    <row r="5645" spans="1:39">
      <c r="A5645" s="76"/>
      <c r="C5645" s="77"/>
      <c r="M5645" s="80"/>
      <c r="T5645" s="4"/>
      <c r="V5645" s="4"/>
      <c r="W5645" s="4"/>
      <c r="X5645" s="4"/>
      <c r="AB5645" s="4"/>
      <c r="AL5645" s="81"/>
      <c r="AM5645" s="81"/>
    </row>
    <row r="5646" spans="1:39">
      <c r="A5646" s="76"/>
      <c r="C5646" s="77"/>
      <c r="M5646" s="80"/>
      <c r="T5646" s="4"/>
      <c r="V5646" s="4"/>
      <c r="W5646" s="4"/>
      <c r="X5646" s="4"/>
      <c r="AB5646" s="4"/>
      <c r="AL5646" s="81"/>
      <c r="AM5646" s="81"/>
    </row>
    <row r="5647" spans="1:39">
      <c r="A5647" s="76"/>
      <c r="C5647" s="77"/>
      <c r="M5647" s="80"/>
      <c r="T5647" s="4"/>
      <c r="V5647" s="4"/>
      <c r="W5647" s="4"/>
      <c r="X5647" s="4"/>
      <c r="AB5647" s="4"/>
      <c r="AL5647" s="81"/>
      <c r="AM5647" s="81"/>
    </row>
    <row r="5648" spans="1:39">
      <c r="A5648" s="76"/>
      <c r="C5648" s="77"/>
      <c r="M5648" s="80"/>
      <c r="T5648" s="4"/>
      <c r="V5648" s="4"/>
      <c r="W5648" s="4"/>
      <c r="X5648" s="4"/>
      <c r="AB5648" s="4"/>
      <c r="AL5648" s="81"/>
      <c r="AM5648" s="81"/>
    </row>
    <row r="5649" spans="1:39">
      <c r="A5649" s="76"/>
      <c r="C5649" s="77"/>
      <c r="M5649" s="80"/>
      <c r="T5649" s="4"/>
      <c r="V5649" s="4"/>
      <c r="W5649" s="4"/>
      <c r="X5649" s="4"/>
      <c r="AB5649" s="4"/>
      <c r="AL5649" s="81"/>
      <c r="AM5649" s="81"/>
    </row>
    <row r="5650" spans="1:39">
      <c r="A5650" s="76"/>
      <c r="C5650" s="77"/>
      <c r="M5650" s="80"/>
      <c r="T5650" s="4"/>
      <c r="V5650" s="4"/>
      <c r="W5650" s="4"/>
      <c r="X5650" s="4"/>
      <c r="AB5650" s="4"/>
      <c r="AL5650" s="81"/>
      <c r="AM5650" s="81"/>
    </row>
    <row r="5651" spans="1:39">
      <c r="A5651" s="76"/>
      <c r="C5651" s="77"/>
      <c r="M5651" s="80"/>
      <c r="T5651" s="4"/>
      <c r="V5651" s="4"/>
      <c r="W5651" s="4"/>
      <c r="X5651" s="4"/>
      <c r="AB5651" s="4"/>
      <c r="AL5651" s="81"/>
      <c r="AM5651" s="81"/>
    </row>
    <row r="5652" spans="1:39">
      <c r="A5652" s="76"/>
      <c r="C5652" s="77"/>
      <c r="M5652" s="80"/>
      <c r="T5652" s="4"/>
      <c r="V5652" s="4"/>
      <c r="W5652" s="4"/>
      <c r="X5652" s="4"/>
      <c r="AB5652" s="4"/>
      <c r="AL5652" s="81"/>
      <c r="AM5652" s="81"/>
    </row>
    <row r="5653" spans="1:39">
      <c r="A5653" s="76"/>
      <c r="C5653" s="77"/>
      <c r="M5653" s="80"/>
      <c r="T5653" s="4"/>
      <c r="V5653" s="4"/>
      <c r="W5653" s="4"/>
      <c r="X5653" s="4"/>
      <c r="AB5653" s="4"/>
      <c r="AL5653" s="81"/>
      <c r="AM5653" s="81"/>
    </row>
    <row r="5654" spans="1:39">
      <c r="A5654" s="76"/>
      <c r="C5654" s="77"/>
      <c r="M5654" s="80"/>
      <c r="T5654" s="4"/>
      <c r="V5654" s="4"/>
      <c r="W5654" s="4"/>
      <c r="X5654" s="4"/>
      <c r="AB5654" s="4"/>
      <c r="AL5654" s="81"/>
      <c r="AM5654" s="81"/>
    </row>
    <row r="5655" spans="1:39">
      <c r="A5655" s="76"/>
      <c r="C5655" s="77"/>
      <c r="M5655" s="80"/>
      <c r="T5655" s="4"/>
      <c r="V5655" s="4"/>
      <c r="W5655" s="4"/>
      <c r="X5655" s="4"/>
      <c r="AB5655" s="4"/>
      <c r="AL5655" s="81"/>
      <c r="AM5655" s="81"/>
    </row>
    <row r="5656" spans="1:39">
      <c r="A5656" s="76"/>
      <c r="C5656" s="77"/>
      <c r="M5656" s="80"/>
      <c r="T5656" s="4"/>
      <c r="V5656" s="4"/>
      <c r="W5656" s="4"/>
      <c r="X5656" s="4"/>
      <c r="AB5656" s="4"/>
      <c r="AL5656" s="81"/>
      <c r="AM5656" s="81"/>
    </row>
    <row r="5657" spans="1:39">
      <c r="A5657" s="76"/>
      <c r="C5657" s="77"/>
      <c r="M5657" s="80"/>
      <c r="T5657" s="4"/>
      <c r="V5657" s="4"/>
      <c r="W5657" s="4"/>
      <c r="X5657" s="4"/>
      <c r="AB5657" s="4"/>
      <c r="AL5657" s="81"/>
      <c r="AM5657" s="81"/>
    </row>
    <row r="5658" spans="1:39">
      <c r="A5658" s="76"/>
      <c r="C5658" s="77"/>
      <c r="M5658" s="80"/>
      <c r="T5658" s="4"/>
      <c r="V5658" s="4"/>
      <c r="W5658" s="4"/>
      <c r="X5658" s="4"/>
      <c r="AB5658" s="4"/>
      <c r="AL5658" s="81"/>
      <c r="AM5658" s="81"/>
    </row>
    <row r="5659" spans="1:39">
      <c r="A5659" s="76"/>
      <c r="C5659" s="77"/>
      <c r="M5659" s="80"/>
      <c r="T5659" s="4"/>
      <c r="V5659" s="4"/>
      <c r="W5659" s="4"/>
      <c r="X5659" s="4"/>
      <c r="AB5659" s="4"/>
      <c r="AL5659" s="81"/>
      <c r="AM5659" s="81"/>
    </row>
    <row r="5660" spans="1:39">
      <c r="A5660" s="76"/>
      <c r="C5660" s="77"/>
      <c r="M5660" s="80"/>
      <c r="T5660" s="4"/>
      <c r="V5660" s="4"/>
      <c r="W5660" s="4"/>
      <c r="X5660" s="4"/>
      <c r="AB5660" s="4"/>
      <c r="AL5660" s="81"/>
      <c r="AM5660" s="81"/>
    </row>
    <row r="5661" spans="1:39">
      <c r="A5661" s="76"/>
      <c r="C5661" s="77"/>
      <c r="M5661" s="80"/>
      <c r="T5661" s="4"/>
      <c r="V5661" s="4"/>
      <c r="W5661" s="4"/>
      <c r="X5661" s="4"/>
      <c r="AB5661" s="4"/>
      <c r="AL5661" s="81"/>
      <c r="AM5661" s="81"/>
    </row>
    <row r="5662" spans="1:39">
      <c r="A5662" s="76"/>
      <c r="C5662" s="77"/>
      <c r="M5662" s="80"/>
      <c r="T5662" s="4"/>
      <c r="V5662" s="4"/>
      <c r="W5662" s="4"/>
      <c r="X5662" s="4"/>
      <c r="AB5662" s="4"/>
      <c r="AL5662" s="81"/>
      <c r="AM5662" s="81"/>
    </row>
    <row r="5663" spans="1:39">
      <c r="A5663" s="76"/>
      <c r="C5663" s="77"/>
      <c r="M5663" s="80"/>
      <c r="T5663" s="4"/>
      <c r="V5663" s="4"/>
      <c r="W5663" s="4"/>
      <c r="X5663" s="4"/>
      <c r="AB5663" s="4"/>
      <c r="AL5663" s="81"/>
      <c r="AM5663" s="81"/>
    </row>
    <row r="5664" spans="1:39">
      <c r="A5664" s="76"/>
      <c r="C5664" s="77"/>
      <c r="M5664" s="80"/>
      <c r="T5664" s="4"/>
      <c r="V5664" s="4"/>
      <c r="W5664" s="4"/>
      <c r="X5664" s="4"/>
      <c r="AB5664" s="4"/>
      <c r="AL5664" s="81"/>
      <c r="AM5664" s="81"/>
    </row>
    <row r="5665" spans="1:39">
      <c r="A5665" s="76"/>
      <c r="C5665" s="77"/>
      <c r="M5665" s="80"/>
      <c r="T5665" s="4"/>
      <c r="V5665" s="4"/>
      <c r="W5665" s="4"/>
      <c r="X5665" s="4"/>
      <c r="AB5665" s="4"/>
      <c r="AL5665" s="81"/>
      <c r="AM5665" s="81"/>
    </row>
    <row r="5666" spans="1:39">
      <c r="A5666" s="76"/>
      <c r="C5666" s="77"/>
      <c r="M5666" s="80"/>
      <c r="T5666" s="4"/>
      <c r="V5666" s="4"/>
      <c r="W5666" s="4"/>
      <c r="X5666" s="4"/>
      <c r="AB5666" s="4"/>
      <c r="AL5666" s="81"/>
      <c r="AM5666" s="81"/>
    </row>
    <row r="5667" spans="1:39">
      <c r="A5667" s="76"/>
      <c r="C5667" s="77"/>
      <c r="M5667" s="80"/>
      <c r="T5667" s="4"/>
      <c r="V5667" s="4"/>
      <c r="W5667" s="4"/>
      <c r="X5667" s="4"/>
      <c r="AB5667" s="4"/>
      <c r="AL5667" s="81"/>
      <c r="AM5667" s="81"/>
    </row>
    <row r="5668" spans="1:39">
      <c r="A5668" s="76"/>
      <c r="C5668" s="77"/>
      <c r="M5668" s="80"/>
      <c r="T5668" s="4"/>
      <c r="V5668" s="4"/>
      <c r="W5668" s="4"/>
      <c r="X5668" s="4"/>
      <c r="AB5668" s="4"/>
      <c r="AL5668" s="81"/>
      <c r="AM5668" s="81"/>
    </row>
    <row r="5669" spans="1:39">
      <c r="A5669" s="76"/>
      <c r="C5669" s="77"/>
      <c r="M5669" s="80"/>
      <c r="T5669" s="4"/>
      <c r="V5669" s="4"/>
      <c r="W5669" s="4"/>
      <c r="X5669" s="4"/>
      <c r="AB5669" s="4"/>
      <c r="AL5669" s="81"/>
      <c r="AM5669" s="81"/>
    </row>
    <row r="5670" spans="1:39">
      <c r="A5670" s="76"/>
      <c r="C5670" s="77"/>
      <c r="M5670" s="80"/>
      <c r="T5670" s="4"/>
      <c r="V5670" s="4"/>
      <c r="W5670" s="4"/>
      <c r="X5670" s="4"/>
      <c r="AB5670" s="4"/>
      <c r="AL5670" s="81"/>
      <c r="AM5670" s="81"/>
    </row>
    <row r="5671" spans="1:39">
      <c r="A5671" s="76"/>
      <c r="C5671" s="77"/>
      <c r="M5671" s="80"/>
      <c r="T5671" s="4"/>
      <c r="V5671" s="4"/>
      <c r="W5671" s="4"/>
      <c r="X5671" s="4"/>
      <c r="AB5671" s="4"/>
      <c r="AL5671" s="81"/>
      <c r="AM5671" s="81"/>
    </row>
    <row r="5672" spans="1:39">
      <c r="A5672" s="76"/>
      <c r="C5672" s="77"/>
      <c r="M5672" s="80"/>
      <c r="T5672" s="4"/>
      <c r="V5672" s="4"/>
      <c r="W5672" s="4"/>
      <c r="X5672" s="4"/>
      <c r="AB5672" s="4"/>
      <c r="AL5672" s="81"/>
      <c r="AM5672" s="81"/>
    </row>
    <row r="5673" spans="1:39">
      <c r="A5673" s="76"/>
      <c r="C5673" s="77"/>
      <c r="M5673" s="80"/>
      <c r="T5673" s="4"/>
      <c r="V5673" s="4"/>
      <c r="W5673" s="4"/>
      <c r="X5673" s="4"/>
      <c r="AB5673" s="4"/>
      <c r="AL5673" s="81"/>
      <c r="AM5673" s="81"/>
    </row>
    <row r="5674" spans="1:39">
      <c r="A5674" s="76"/>
      <c r="C5674" s="77"/>
      <c r="M5674" s="80"/>
      <c r="T5674" s="4"/>
      <c r="V5674" s="4"/>
      <c r="W5674" s="4"/>
      <c r="X5674" s="4"/>
      <c r="AB5674" s="4"/>
      <c r="AL5674" s="81"/>
      <c r="AM5674" s="81"/>
    </row>
    <row r="5675" spans="1:39">
      <c r="A5675" s="76"/>
      <c r="C5675" s="77"/>
      <c r="M5675" s="80"/>
      <c r="T5675" s="4"/>
      <c r="V5675" s="4"/>
      <c r="W5675" s="4"/>
      <c r="X5675" s="4"/>
      <c r="AB5675" s="4"/>
      <c r="AL5675" s="81"/>
      <c r="AM5675" s="81"/>
    </row>
    <row r="5676" spans="1:39">
      <c r="A5676" s="76"/>
      <c r="C5676" s="77"/>
      <c r="M5676" s="80"/>
      <c r="T5676" s="4"/>
      <c r="V5676" s="4"/>
      <c r="W5676" s="4"/>
      <c r="X5676" s="4"/>
      <c r="AB5676" s="4"/>
      <c r="AL5676" s="81"/>
      <c r="AM5676" s="81"/>
    </row>
    <row r="5677" spans="1:39">
      <c r="A5677" s="76"/>
      <c r="C5677" s="77"/>
      <c r="M5677" s="80"/>
      <c r="T5677" s="4"/>
      <c r="V5677" s="4"/>
      <c r="W5677" s="4"/>
      <c r="X5677" s="4"/>
      <c r="AB5677" s="4"/>
      <c r="AL5677" s="81"/>
      <c r="AM5677" s="81"/>
    </row>
    <row r="5678" spans="1:39">
      <c r="A5678" s="76"/>
      <c r="C5678" s="77"/>
      <c r="M5678" s="80"/>
      <c r="T5678" s="4"/>
      <c r="V5678" s="4"/>
      <c r="W5678" s="4"/>
      <c r="X5678" s="4"/>
      <c r="AB5678" s="4"/>
      <c r="AL5678" s="81"/>
      <c r="AM5678" s="81"/>
    </row>
    <row r="5679" spans="1:39">
      <c r="A5679" s="76"/>
      <c r="C5679" s="77"/>
      <c r="M5679" s="80"/>
      <c r="T5679" s="4"/>
      <c r="V5679" s="4"/>
      <c r="W5679" s="4"/>
      <c r="X5679" s="4"/>
      <c r="AB5679" s="4"/>
      <c r="AL5679" s="81"/>
      <c r="AM5679" s="81"/>
    </row>
    <row r="5680" spans="1:39">
      <c r="A5680" s="76"/>
      <c r="C5680" s="77"/>
      <c r="M5680" s="80"/>
      <c r="T5680" s="4"/>
      <c r="V5680" s="4"/>
      <c r="W5680" s="4"/>
      <c r="X5680" s="4"/>
      <c r="AB5680" s="4"/>
      <c r="AL5680" s="81"/>
      <c r="AM5680" s="81"/>
    </row>
    <row r="5681" spans="1:39">
      <c r="A5681" s="76"/>
      <c r="C5681" s="77"/>
      <c r="M5681" s="80"/>
      <c r="T5681" s="4"/>
      <c r="V5681" s="4"/>
      <c r="W5681" s="4"/>
      <c r="X5681" s="4"/>
      <c r="AB5681" s="4"/>
      <c r="AL5681" s="81"/>
      <c r="AM5681" s="81"/>
    </row>
    <row r="5682" spans="1:39">
      <c r="A5682" s="76"/>
      <c r="C5682" s="77"/>
      <c r="M5682" s="80"/>
      <c r="T5682" s="4"/>
      <c r="V5682" s="4"/>
      <c r="W5682" s="4"/>
      <c r="X5682" s="4"/>
      <c r="AB5682" s="4"/>
      <c r="AL5682" s="81"/>
      <c r="AM5682" s="81"/>
    </row>
    <row r="5683" spans="1:39">
      <c r="A5683" s="76"/>
      <c r="C5683" s="77"/>
      <c r="M5683" s="80"/>
      <c r="T5683" s="4"/>
      <c r="V5683" s="4"/>
      <c r="W5683" s="4"/>
      <c r="X5683" s="4"/>
      <c r="AB5683" s="4"/>
      <c r="AL5683" s="81"/>
      <c r="AM5683" s="81"/>
    </row>
    <row r="5684" spans="1:39">
      <c r="A5684" s="76"/>
      <c r="C5684" s="77"/>
      <c r="M5684" s="80"/>
      <c r="T5684" s="4"/>
      <c r="V5684" s="4"/>
      <c r="W5684" s="4"/>
      <c r="X5684" s="4"/>
      <c r="AB5684" s="4"/>
      <c r="AL5684" s="81"/>
      <c r="AM5684" s="81"/>
    </row>
    <row r="5685" spans="1:39">
      <c r="A5685" s="76"/>
      <c r="C5685" s="77"/>
      <c r="M5685" s="80"/>
      <c r="T5685" s="4"/>
      <c r="V5685" s="4"/>
      <c r="W5685" s="4"/>
      <c r="X5685" s="4"/>
      <c r="AB5685" s="4"/>
      <c r="AL5685" s="81"/>
      <c r="AM5685" s="81"/>
    </row>
    <row r="5686" spans="1:39">
      <c r="A5686" s="76"/>
      <c r="C5686" s="77"/>
      <c r="M5686" s="80"/>
      <c r="T5686" s="4"/>
      <c r="V5686" s="4"/>
      <c r="W5686" s="4"/>
      <c r="X5686" s="4"/>
      <c r="AB5686" s="4"/>
      <c r="AL5686" s="81"/>
      <c r="AM5686" s="81"/>
    </row>
    <row r="5687" spans="1:39">
      <c r="A5687" s="76"/>
      <c r="C5687" s="77"/>
      <c r="M5687" s="80"/>
      <c r="T5687" s="4"/>
      <c r="V5687" s="4"/>
      <c r="W5687" s="4"/>
      <c r="X5687" s="4"/>
      <c r="AB5687" s="4"/>
      <c r="AL5687" s="81"/>
      <c r="AM5687" s="81"/>
    </row>
    <row r="5688" spans="1:39">
      <c r="A5688" s="76"/>
      <c r="C5688" s="77"/>
      <c r="M5688" s="80"/>
      <c r="T5688" s="4"/>
      <c r="V5688" s="4"/>
      <c r="W5688" s="4"/>
      <c r="X5688" s="4"/>
      <c r="AB5688" s="4"/>
      <c r="AL5688" s="81"/>
      <c r="AM5688" s="81"/>
    </row>
    <row r="5689" spans="1:39">
      <c r="A5689" s="76"/>
      <c r="C5689" s="77"/>
      <c r="M5689" s="80"/>
      <c r="T5689" s="4"/>
      <c r="V5689" s="4"/>
      <c r="W5689" s="4"/>
      <c r="X5689" s="4"/>
      <c r="AB5689" s="4"/>
      <c r="AL5689" s="81"/>
      <c r="AM5689" s="81"/>
    </row>
    <row r="5690" spans="1:39">
      <c r="A5690" s="76"/>
      <c r="C5690" s="77"/>
      <c r="M5690" s="80"/>
      <c r="T5690" s="4"/>
      <c r="V5690" s="4"/>
      <c r="W5690" s="4"/>
      <c r="X5690" s="4"/>
      <c r="AB5690" s="4"/>
      <c r="AL5690" s="81"/>
      <c r="AM5690" s="81"/>
    </row>
    <row r="5691" spans="1:39">
      <c r="A5691" s="76"/>
      <c r="C5691" s="77"/>
      <c r="M5691" s="80"/>
      <c r="T5691" s="4"/>
      <c r="V5691" s="4"/>
      <c r="W5691" s="4"/>
      <c r="X5691" s="4"/>
      <c r="AB5691" s="4"/>
      <c r="AL5691" s="81"/>
      <c r="AM5691" s="81"/>
    </row>
    <row r="5692" spans="1:39">
      <c r="A5692" s="76"/>
      <c r="C5692" s="77"/>
      <c r="M5692" s="80"/>
      <c r="T5692" s="4"/>
      <c r="V5692" s="4"/>
      <c r="W5692" s="4"/>
      <c r="X5692" s="4"/>
      <c r="AB5692" s="4"/>
      <c r="AL5692" s="81"/>
      <c r="AM5692" s="81"/>
    </row>
    <row r="5693" spans="1:39">
      <c r="A5693" s="76"/>
      <c r="C5693" s="77"/>
      <c r="M5693" s="80"/>
      <c r="T5693" s="4"/>
      <c r="V5693" s="4"/>
      <c r="W5693" s="4"/>
      <c r="X5693" s="4"/>
      <c r="AB5693" s="4"/>
      <c r="AL5693" s="81"/>
      <c r="AM5693" s="81"/>
    </row>
    <row r="5694" spans="1:39">
      <c r="A5694" s="76"/>
      <c r="C5694" s="77"/>
      <c r="M5694" s="80"/>
      <c r="T5694" s="4"/>
      <c r="V5694" s="4"/>
      <c r="W5694" s="4"/>
      <c r="X5694" s="4"/>
      <c r="AB5694" s="4"/>
      <c r="AL5694" s="81"/>
      <c r="AM5694" s="81"/>
    </row>
    <row r="5695" spans="1:39">
      <c r="A5695" s="76"/>
      <c r="C5695" s="77"/>
      <c r="M5695" s="80"/>
      <c r="T5695" s="4"/>
      <c r="V5695" s="4"/>
      <c r="W5695" s="4"/>
      <c r="X5695" s="4"/>
      <c r="AB5695" s="4"/>
      <c r="AL5695" s="81"/>
      <c r="AM5695" s="81"/>
    </row>
    <row r="5696" spans="1:39">
      <c r="A5696" s="76"/>
      <c r="C5696" s="77"/>
      <c r="M5696" s="80"/>
      <c r="T5696" s="4"/>
      <c r="V5696" s="4"/>
      <c r="W5696" s="4"/>
      <c r="X5696" s="4"/>
      <c r="AB5696" s="4"/>
      <c r="AL5696" s="81"/>
      <c r="AM5696" s="81"/>
    </row>
    <row r="5697" spans="1:39">
      <c r="A5697" s="76"/>
      <c r="C5697" s="77"/>
      <c r="M5697" s="80"/>
      <c r="T5697" s="4"/>
      <c r="V5697" s="4"/>
      <c r="W5697" s="4"/>
      <c r="X5697" s="4"/>
      <c r="AB5697" s="4"/>
      <c r="AL5697" s="81"/>
      <c r="AM5697" s="81"/>
    </row>
    <row r="5698" spans="1:39">
      <c r="A5698" s="76"/>
      <c r="C5698" s="77"/>
      <c r="M5698" s="80"/>
      <c r="T5698" s="4"/>
      <c r="V5698" s="4"/>
      <c r="W5698" s="4"/>
      <c r="X5698" s="4"/>
      <c r="AB5698" s="4"/>
      <c r="AL5698" s="81"/>
      <c r="AM5698" s="81"/>
    </row>
    <row r="5699" spans="1:39">
      <c r="A5699" s="76"/>
      <c r="C5699" s="77"/>
      <c r="M5699" s="80"/>
      <c r="T5699" s="4"/>
      <c r="V5699" s="4"/>
      <c r="W5699" s="4"/>
      <c r="X5699" s="4"/>
      <c r="AB5699" s="4"/>
      <c r="AL5699" s="81"/>
      <c r="AM5699" s="81"/>
    </row>
    <row r="5700" spans="1:39">
      <c r="A5700" s="76"/>
      <c r="C5700" s="77"/>
      <c r="M5700" s="80"/>
      <c r="T5700" s="4"/>
      <c r="V5700" s="4"/>
      <c r="W5700" s="4"/>
      <c r="X5700" s="4"/>
      <c r="AB5700" s="4"/>
      <c r="AL5700" s="81"/>
      <c r="AM5700" s="81"/>
    </row>
    <row r="5701" spans="1:39">
      <c r="A5701" s="76"/>
      <c r="C5701" s="77"/>
      <c r="M5701" s="80"/>
      <c r="T5701" s="4"/>
      <c r="V5701" s="4"/>
      <c r="W5701" s="4"/>
      <c r="X5701" s="4"/>
      <c r="AB5701" s="4"/>
      <c r="AL5701" s="81"/>
      <c r="AM5701" s="81"/>
    </row>
    <row r="5702" spans="1:39">
      <c r="A5702" s="76"/>
      <c r="C5702" s="77"/>
      <c r="M5702" s="80"/>
      <c r="T5702" s="4"/>
      <c r="V5702" s="4"/>
      <c r="W5702" s="4"/>
      <c r="X5702" s="4"/>
      <c r="AB5702" s="4"/>
      <c r="AL5702" s="81"/>
      <c r="AM5702" s="81"/>
    </row>
    <row r="5703" spans="1:39">
      <c r="A5703" s="76"/>
      <c r="C5703" s="77"/>
      <c r="M5703" s="80"/>
      <c r="T5703" s="4"/>
      <c r="V5703" s="4"/>
      <c r="W5703" s="4"/>
      <c r="X5703" s="4"/>
      <c r="AB5703" s="4"/>
      <c r="AL5703" s="81"/>
      <c r="AM5703" s="81"/>
    </row>
    <row r="5704" spans="1:39">
      <c r="A5704" s="76"/>
      <c r="C5704" s="77"/>
      <c r="M5704" s="80"/>
      <c r="T5704" s="4"/>
      <c r="V5704" s="4"/>
      <c r="W5704" s="4"/>
      <c r="X5704" s="4"/>
      <c r="AB5704" s="4"/>
      <c r="AL5704" s="81"/>
      <c r="AM5704" s="81"/>
    </row>
    <row r="5705" spans="1:39">
      <c r="A5705" s="76"/>
      <c r="C5705" s="77"/>
      <c r="M5705" s="80"/>
      <c r="T5705" s="4"/>
      <c r="V5705" s="4"/>
      <c r="W5705" s="4"/>
      <c r="X5705" s="4"/>
      <c r="AB5705" s="4"/>
      <c r="AL5705" s="81"/>
      <c r="AM5705" s="81"/>
    </row>
    <row r="5706" spans="1:39">
      <c r="A5706" s="76"/>
      <c r="C5706" s="77"/>
      <c r="M5706" s="80"/>
      <c r="T5706" s="4"/>
      <c r="V5706" s="4"/>
      <c r="W5706" s="4"/>
      <c r="X5706" s="4"/>
      <c r="AB5706" s="4"/>
      <c r="AL5706" s="81"/>
      <c r="AM5706" s="81"/>
    </row>
    <row r="5707" spans="1:39">
      <c r="A5707" s="76"/>
      <c r="C5707" s="77"/>
      <c r="M5707" s="80"/>
      <c r="T5707" s="4"/>
      <c r="V5707" s="4"/>
      <c r="W5707" s="4"/>
      <c r="X5707" s="4"/>
      <c r="AB5707" s="4"/>
      <c r="AL5707" s="81"/>
      <c r="AM5707" s="81"/>
    </row>
    <row r="5708" spans="1:39">
      <c r="A5708" s="76"/>
      <c r="C5708" s="77"/>
      <c r="M5708" s="80"/>
      <c r="T5708" s="4"/>
      <c r="V5708" s="4"/>
      <c r="W5708" s="4"/>
      <c r="X5708" s="4"/>
      <c r="AB5708" s="4"/>
      <c r="AL5708" s="81"/>
      <c r="AM5708" s="81"/>
    </row>
    <row r="5709" spans="1:39">
      <c r="A5709" s="76"/>
      <c r="C5709" s="77"/>
      <c r="M5709" s="80"/>
      <c r="T5709" s="4"/>
      <c r="V5709" s="4"/>
      <c r="W5709" s="4"/>
      <c r="X5709" s="4"/>
      <c r="AB5709" s="4"/>
      <c r="AL5709" s="81"/>
      <c r="AM5709" s="81"/>
    </row>
    <row r="5710" spans="1:39">
      <c r="A5710" s="76"/>
      <c r="C5710" s="77"/>
      <c r="M5710" s="80"/>
      <c r="T5710" s="4"/>
      <c r="V5710" s="4"/>
      <c r="W5710" s="4"/>
      <c r="X5710" s="4"/>
      <c r="AB5710" s="4"/>
      <c r="AL5710" s="81"/>
      <c r="AM5710" s="81"/>
    </row>
    <row r="5711" spans="1:39">
      <c r="A5711" s="76"/>
      <c r="C5711" s="77"/>
      <c r="M5711" s="80"/>
      <c r="T5711" s="4"/>
      <c r="V5711" s="4"/>
      <c r="W5711" s="4"/>
      <c r="X5711" s="4"/>
      <c r="AB5711" s="4"/>
      <c r="AL5711" s="81"/>
      <c r="AM5711" s="81"/>
    </row>
    <row r="5712" spans="1:39">
      <c r="A5712" s="76"/>
      <c r="C5712" s="77"/>
      <c r="M5712" s="80"/>
      <c r="T5712" s="4"/>
      <c r="V5712" s="4"/>
      <c r="W5712" s="4"/>
      <c r="X5712" s="4"/>
      <c r="AB5712" s="4"/>
      <c r="AL5712" s="81"/>
      <c r="AM5712" s="81"/>
    </row>
    <row r="5713" spans="1:39">
      <c r="A5713" s="76"/>
      <c r="C5713" s="77"/>
      <c r="M5713" s="80"/>
      <c r="T5713" s="4"/>
      <c r="V5713" s="4"/>
      <c r="W5713" s="4"/>
      <c r="X5713" s="4"/>
      <c r="AB5713" s="4"/>
      <c r="AL5713" s="81"/>
      <c r="AM5713" s="81"/>
    </row>
    <row r="5714" spans="1:39">
      <c r="A5714" s="76"/>
      <c r="C5714" s="77"/>
      <c r="M5714" s="80"/>
      <c r="T5714" s="4"/>
      <c r="V5714" s="4"/>
      <c r="W5714" s="4"/>
      <c r="X5714" s="4"/>
      <c r="AB5714" s="4"/>
      <c r="AL5714" s="81"/>
      <c r="AM5714" s="81"/>
    </row>
    <row r="5715" spans="1:39">
      <c r="A5715" s="76"/>
      <c r="C5715" s="77"/>
      <c r="M5715" s="80"/>
      <c r="T5715" s="4"/>
      <c r="V5715" s="4"/>
      <c r="W5715" s="4"/>
      <c r="X5715" s="4"/>
      <c r="AB5715" s="4"/>
      <c r="AL5715" s="81"/>
      <c r="AM5715" s="81"/>
    </row>
    <row r="5716" spans="1:39">
      <c r="A5716" s="76"/>
      <c r="C5716" s="77"/>
      <c r="M5716" s="80"/>
      <c r="T5716" s="4"/>
      <c r="V5716" s="4"/>
      <c r="W5716" s="4"/>
      <c r="X5716" s="4"/>
      <c r="AB5716" s="4"/>
      <c r="AL5716" s="81"/>
      <c r="AM5716" s="81"/>
    </row>
    <row r="5717" spans="1:39">
      <c r="A5717" s="76"/>
      <c r="C5717" s="77"/>
      <c r="M5717" s="80"/>
      <c r="T5717" s="4"/>
      <c r="V5717" s="4"/>
      <c r="W5717" s="4"/>
      <c r="X5717" s="4"/>
      <c r="AB5717" s="4"/>
      <c r="AL5717" s="81"/>
      <c r="AM5717" s="81"/>
    </row>
    <row r="5718" spans="1:39">
      <c r="A5718" s="76"/>
      <c r="C5718" s="77"/>
      <c r="M5718" s="80"/>
      <c r="T5718" s="4"/>
      <c r="V5718" s="4"/>
      <c r="W5718" s="4"/>
      <c r="X5718" s="4"/>
      <c r="AB5718" s="4"/>
      <c r="AL5718" s="81"/>
      <c r="AM5718" s="81"/>
    </row>
    <row r="5719" spans="1:39">
      <c r="A5719" s="76"/>
      <c r="C5719" s="77"/>
      <c r="M5719" s="80"/>
      <c r="T5719" s="4"/>
      <c r="V5719" s="4"/>
      <c r="W5719" s="4"/>
      <c r="X5719" s="4"/>
      <c r="AB5719" s="4"/>
      <c r="AL5719" s="81"/>
      <c r="AM5719" s="81"/>
    </row>
    <row r="5720" spans="1:39">
      <c r="A5720" s="76"/>
      <c r="C5720" s="77"/>
      <c r="M5720" s="80"/>
      <c r="T5720" s="4"/>
      <c r="V5720" s="4"/>
      <c r="W5720" s="4"/>
      <c r="X5720" s="4"/>
      <c r="AB5720" s="4"/>
      <c r="AL5720" s="81"/>
      <c r="AM5720" s="81"/>
    </row>
    <row r="5721" spans="1:39">
      <c r="A5721" s="76"/>
      <c r="C5721" s="77"/>
      <c r="M5721" s="80"/>
      <c r="T5721" s="4"/>
      <c r="V5721" s="4"/>
      <c r="W5721" s="4"/>
      <c r="X5721" s="4"/>
      <c r="AB5721" s="4"/>
      <c r="AL5721" s="81"/>
      <c r="AM5721" s="81"/>
    </row>
    <row r="5722" spans="1:39">
      <c r="A5722" s="76"/>
      <c r="C5722" s="77"/>
      <c r="M5722" s="80"/>
      <c r="T5722" s="4"/>
      <c r="V5722" s="4"/>
      <c r="W5722" s="4"/>
      <c r="X5722" s="4"/>
      <c r="AB5722" s="4"/>
      <c r="AL5722" s="81"/>
      <c r="AM5722" s="81"/>
    </row>
    <row r="5723" spans="1:39">
      <c r="A5723" s="76"/>
      <c r="C5723" s="77"/>
      <c r="M5723" s="80"/>
      <c r="T5723" s="4"/>
      <c r="V5723" s="4"/>
      <c r="W5723" s="4"/>
      <c r="X5723" s="4"/>
      <c r="AB5723" s="4"/>
      <c r="AL5723" s="81"/>
      <c r="AM5723" s="81"/>
    </row>
    <row r="5724" spans="1:39">
      <c r="A5724" s="76"/>
      <c r="C5724" s="77"/>
      <c r="M5724" s="80"/>
      <c r="T5724" s="4"/>
      <c r="V5724" s="4"/>
      <c r="W5724" s="4"/>
      <c r="X5724" s="4"/>
      <c r="AB5724" s="4"/>
      <c r="AL5724" s="81"/>
      <c r="AM5724" s="81"/>
    </row>
    <row r="5725" spans="1:39">
      <c r="A5725" s="76"/>
      <c r="C5725" s="77"/>
      <c r="M5725" s="80"/>
      <c r="T5725" s="4"/>
      <c r="V5725" s="4"/>
      <c r="W5725" s="4"/>
      <c r="X5725" s="4"/>
      <c r="AB5725" s="4"/>
      <c r="AL5725" s="81"/>
      <c r="AM5725" s="81"/>
    </row>
    <row r="5726" spans="1:39">
      <c r="A5726" s="76"/>
      <c r="C5726" s="77"/>
      <c r="M5726" s="80"/>
      <c r="T5726" s="4"/>
      <c r="V5726" s="4"/>
      <c r="W5726" s="4"/>
      <c r="X5726" s="4"/>
      <c r="AB5726" s="4"/>
      <c r="AL5726" s="81"/>
      <c r="AM5726" s="81"/>
    </row>
    <row r="5727" spans="1:39">
      <c r="A5727" s="76"/>
      <c r="C5727" s="77"/>
      <c r="M5727" s="80"/>
      <c r="T5727" s="4"/>
      <c r="V5727" s="4"/>
      <c r="W5727" s="4"/>
      <c r="X5727" s="4"/>
      <c r="AB5727" s="4"/>
      <c r="AL5727" s="81"/>
      <c r="AM5727" s="81"/>
    </row>
    <row r="5728" spans="1:39">
      <c r="A5728" s="76"/>
      <c r="C5728" s="77"/>
      <c r="M5728" s="80"/>
      <c r="T5728" s="4"/>
      <c r="V5728" s="4"/>
      <c r="W5728" s="4"/>
      <c r="X5728" s="4"/>
      <c r="AB5728" s="4"/>
      <c r="AL5728" s="81"/>
      <c r="AM5728" s="81"/>
    </row>
    <row r="5729" spans="1:39">
      <c r="A5729" s="76"/>
      <c r="C5729" s="77"/>
      <c r="M5729" s="80"/>
      <c r="T5729" s="4"/>
      <c r="V5729" s="4"/>
      <c r="W5729" s="4"/>
      <c r="X5729" s="4"/>
      <c r="AB5729" s="4"/>
      <c r="AL5729" s="81"/>
      <c r="AM5729" s="81"/>
    </row>
    <row r="5730" spans="1:39">
      <c r="A5730" s="76"/>
      <c r="C5730" s="77"/>
      <c r="M5730" s="80"/>
      <c r="T5730" s="4"/>
      <c r="V5730" s="4"/>
      <c r="W5730" s="4"/>
      <c r="X5730" s="4"/>
      <c r="AB5730" s="4"/>
      <c r="AL5730" s="81"/>
      <c r="AM5730" s="81"/>
    </row>
    <row r="5731" spans="1:39">
      <c r="A5731" s="76"/>
      <c r="C5731" s="77"/>
      <c r="M5731" s="80"/>
      <c r="T5731" s="4"/>
      <c r="V5731" s="4"/>
      <c r="W5731" s="4"/>
      <c r="X5731" s="4"/>
      <c r="AB5731" s="4"/>
      <c r="AL5731" s="81"/>
      <c r="AM5731" s="81"/>
    </row>
    <row r="5732" spans="1:39">
      <c r="A5732" s="76"/>
      <c r="C5732" s="77"/>
      <c r="M5732" s="80"/>
      <c r="T5732" s="4"/>
      <c r="V5732" s="4"/>
      <c r="W5732" s="4"/>
      <c r="X5732" s="4"/>
      <c r="AB5732" s="4"/>
      <c r="AL5732" s="81"/>
      <c r="AM5732" s="81"/>
    </row>
    <row r="5733" spans="1:39">
      <c r="A5733" s="76"/>
      <c r="C5733" s="77"/>
      <c r="M5733" s="80"/>
      <c r="T5733" s="4"/>
      <c r="V5733" s="4"/>
      <c r="W5733" s="4"/>
      <c r="X5733" s="4"/>
      <c r="AB5733" s="4"/>
      <c r="AL5733" s="81"/>
      <c r="AM5733" s="81"/>
    </row>
    <row r="5734" spans="1:39">
      <c r="A5734" s="76"/>
      <c r="C5734" s="77"/>
      <c r="M5734" s="80"/>
      <c r="T5734" s="4"/>
      <c r="V5734" s="4"/>
      <c r="W5734" s="4"/>
      <c r="X5734" s="4"/>
      <c r="AB5734" s="4"/>
      <c r="AL5734" s="81"/>
      <c r="AM5734" s="81"/>
    </row>
    <row r="5735" spans="1:39">
      <c r="A5735" s="76"/>
      <c r="C5735" s="77"/>
      <c r="M5735" s="80"/>
      <c r="T5735" s="4"/>
      <c r="V5735" s="4"/>
      <c r="W5735" s="4"/>
      <c r="X5735" s="4"/>
      <c r="AB5735" s="4"/>
      <c r="AL5735" s="81"/>
      <c r="AM5735" s="81"/>
    </row>
    <row r="5736" spans="1:39">
      <c r="A5736" s="76"/>
      <c r="C5736" s="77"/>
      <c r="M5736" s="80"/>
      <c r="T5736" s="4"/>
      <c r="V5736" s="4"/>
      <c r="W5736" s="4"/>
      <c r="X5736" s="4"/>
      <c r="AB5736" s="4"/>
      <c r="AL5736" s="81"/>
      <c r="AM5736" s="81"/>
    </row>
    <row r="5737" spans="1:39">
      <c r="A5737" s="76"/>
      <c r="C5737" s="77"/>
      <c r="M5737" s="80"/>
      <c r="T5737" s="4"/>
      <c r="V5737" s="4"/>
      <c r="W5737" s="4"/>
      <c r="X5737" s="4"/>
      <c r="AB5737" s="4"/>
      <c r="AL5737" s="81"/>
      <c r="AM5737" s="81"/>
    </row>
    <row r="5738" spans="1:39">
      <c r="A5738" s="76"/>
      <c r="C5738" s="77"/>
      <c r="M5738" s="80"/>
      <c r="T5738" s="4"/>
      <c r="V5738" s="4"/>
      <c r="W5738" s="4"/>
      <c r="X5738" s="4"/>
      <c r="AB5738" s="4"/>
      <c r="AL5738" s="81"/>
      <c r="AM5738" s="81"/>
    </row>
    <row r="5739" spans="1:39">
      <c r="A5739" s="76"/>
      <c r="C5739" s="77"/>
      <c r="M5739" s="80"/>
      <c r="T5739" s="4"/>
      <c r="V5739" s="4"/>
      <c r="W5739" s="4"/>
      <c r="X5739" s="4"/>
      <c r="AB5739" s="4"/>
      <c r="AL5739" s="81"/>
      <c r="AM5739" s="81"/>
    </row>
    <row r="5740" spans="1:39">
      <c r="A5740" s="76"/>
      <c r="C5740" s="77"/>
      <c r="M5740" s="80"/>
      <c r="T5740" s="4"/>
      <c r="V5740" s="4"/>
      <c r="W5740" s="4"/>
      <c r="X5740" s="4"/>
      <c r="AB5740" s="4"/>
      <c r="AL5740" s="81"/>
      <c r="AM5740" s="81"/>
    </row>
    <row r="5741" spans="1:39">
      <c r="A5741" s="76"/>
      <c r="C5741" s="77"/>
      <c r="M5741" s="80"/>
      <c r="T5741" s="4"/>
      <c r="V5741" s="4"/>
      <c r="W5741" s="4"/>
      <c r="X5741" s="4"/>
      <c r="AB5741" s="4"/>
      <c r="AL5741" s="81"/>
      <c r="AM5741" s="81"/>
    </row>
    <row r="5742" spans="1:39">
      <c r="A5742" s="76"/>
      <c r="C5742" s="77"/>
      <c r="M5742" s="80"/>
      <c r="T5742" s="4"/>
      <c r="V5742" s="4"/>
      <c r="W5742" s="4"/>
      <c r="X5742" s="4"/>
      <c r="AB5742" s="4"/>
      <c r="AL5742" s="81"/>
      <c r="AM5742" s="81"/>
    </row>
    <row r="5743" spans="1:39">
      <c r="A5743" s="76"/>
      <c r="C5743" s="77"/>
      <c r="M5743" s="80"/>
      <c r="T5743" s="4"/>
      <c r="V5743" s="4"/>
      <c r="W5743" s="4"/>
      <c r="X5743" s="4"/>
      <c r="AB5743" s="4"/>
      <c r="AL5743" s="81"/>
      <c r="AM5743" s="81"/>
    </row>
    <row r="5744" spans="1:39">
      <c r="A5744" s="76"/>
      <c r="C5744" s="77"/>
      <c r="M5744" s="80"/>
      <c r="T5744" s="4"/>
      <c r="V5744" s="4"/>
      <c r="W5744" s="4"/>
      <c r="X5744" s="4"/>
      <c r="AB5744" s="4"/>
      <c r="AL5744" s="81"/>
      <c r="AM5744" s="81"/>
    </row>
    <row r="5745" spans="1:39">
      <c r="A5745" s="76"/>
      <c r="C5745" s="77"/>
      <c r="M5745" s="80"/>
      <c r="T5745" s="4"/>
      <c r="V5745" s="4"/>
      <c r="W5745" s="4"/>
      <c r="X5745" s="4"/>
      <c r="AB5745" s="4"/>
      <c r="AL5745" s="81"/>
      <c r="AM5745" s="81"/>
    </row>
    <row r="5746" spans="1:39">
      <c r="A5746" s="76"/>
      <c r="C5746" s="77"/>
      <c r="M5746" s="80"/>
      <c r="T5746" s="4"/>
      <c r="V5746" s="4"/>
      <c r="W5746" s="4"/>
      <c r="X5746" s="4"/>
      <c r="AB5746" s="4"/>
      <c r="AL5746" s="81"/>
      <c r="AM5746" s="81"/>
    </row>
    <row r="5747" spans="1:39">
      <c r="A5747" s="76"/>
      <c r="C5747" s="77"/>
      <c r="M5747" s="80"/>
      <c r="T5747" s="4"/>
      <c r="V5747" s="4"/>
      <c r="W5747" s="4"/>
      <c r="X5747" s="4"/>
      <c r="AB5747" s="4"/>
      <c r="AL5747" s="81"/>
      <c r="AM5747" s="81"/>
    </row>
    <row r="5748" spans="1:39">
      <c r="A5748" s="76"/>
      <c r="C5748" s="77"/>
      <c r="M5748" s="80"/>
      <c r="T5748" s="4"/>
      <c r="V5748" s="4"/>
      <c r="W5748" s="4"/>
      <c r="X5748" s="4"/>
      <c r="AB5748" s="4"/>
      <c r="AL5748" s="81"/>
      <c r="AM5748" s="81"/>
    </row>
    <row r="5749" spans="1:39">
      <c r="A5749" s="76"/>
      <c r="C5749" s="77"/>
      <c r="M5749" s="80"/>
      <c r="T5749" s="4"/>
      <c r="V5749" s="4"/>
      <c r="W5749" s="4"/>
      <c r="X5749" s="4"/>
      <c r="AB5749" s="4"/>
      <c r="AL5749" s="81"/>
      <c r="AM5749" s="81"/>
    </row>
    <row r="5750" spans="1:39">
      <c r="A5750" s="76"/>
      <c r="C5750" s="77"/>
      <c r="M5750" s="80"/>
      <c r="T5750" s="4"/>
      <c r="V5750" s="4"/>
      <c r="W5750" s="4"/>
      <c r="X5750" s="4"/>
      <c r="AB5750" s="4"/>
      <c r="AL5750" s="81"/>
      <c r="AM5750" s="81"/>
    </row>
    <row r="5751" spans="1:39">
      <c r="A5751" s="76"/>
      <c r="C5751" s="77"/>
      <c r="M5751" s="80"/>
      <c r="T5751" s="4"/>
      <c r="V5751" s="4"/>
      <c r="W5751" s="4"/>
      <c r="X5751" s="4"/>
      <c r="AB5751" s="4"/>
      <c r="AL5751" s="81"/>
      <c r="AM5751" s="81"/>
    </row>
    <row r="5752" spans="1:39">
      <c r="A5752" s="76"/>
      <c r="C5752" s="77"/>
      <c r="M5752" s="80"/>
      <c r="T5752" s="4"/>
      <c r="V5752" s="4"/>
      <c r="W5752" s="4"/>
      <c r="X5752" s="4"/>
      <c r="AB5752" s="4"/>
      <c r="AL5752" s="81"/>
      <c r="AM5752" s="81"/>
    </row>
    <row r="5753" spans="1:39">
      <c r="A5753" s="76"/>
      <c r="C5753" s="77"/>
      <c r="M5753" s="80"/>
      <c r="T5753" s="4"/>
      <c r="V5753" s="4"/>
      <c r="W5753" s="4"/>
      <c r="X5753" s="4"/>
      <c r="AB5753" s="4"/>
      <c r="AL5753" s="81"/>
      <c r="AM5753" s="81"/>
    </row>
    <row r="5754" spans="1:39">
      <c r="A5754" s="76"/>
      <c r="C5754" s="77"/>
      <c r="M5754" s="80"/>
      <c r="T5754" s="4"/>
      <c r="V5754" s="4"/>
      <c r="W5754" s="4"/>
      <c r="X5754" s="4"/>
      <c r="AB5754" s="4"/>
      <c r="AL5754" s="81"/>
      <c r="AM5754" s="81"/>
    </row>
    <row r="5755" spans="1:39">
      <c r="A5755" s="76"/>
      <c r="C5755" s="77"/>
      <c r="M5755" s="80"/>
      <c r="T5755" s="4"/>
      <c r="V5755" s="4"/>
      <c r="W5755" s="4"/>
      <c r="X5755" s="4"/>
      <c r="AB5755" s="4"/>
      <c r="AL5755" s="81"/>
      <c r="AM5755" s="81"/>
    </row>
    <row r="5756" spans="1:39">
      <c r="A5756" s="76"/>
      <c r="C5756" s="77"/>
      <c r="M5756" s="80"/>
      <c r="T5756" s="4"/>
      <c r="V5756" s="4"/>
      <c r="W5756" s="4"/>
      <c r="X5756" s="4"/>
      <c r="AB5756" s="4"/>
      <c r="AL5756" s="81"/>
      <c r="AM5756" s="81"/>
    </row>
    <row r="5757" spans="1:39">
      <c r="A5757" s="76"/>
      <c r="C5757" s="77"/>
      <c r="M5757" s="80"/>
      <c r="T5757" s="4"/>
      <c r="V5757" s="4"/>
      <c r="W5757" s="4"/>
      <c r="X5757" s="4"/>
      <c r="AB5757" s="4"/>
      <c r="AL5757" s="81"/>
      <c r="AM5757" s="81"/>
    </row>
    <row r="5758" spans="1:39">
      <c r="A5758" s="76"/>
      <c r="C5758" s="77"/>
      <c r="M5758" s="80"/>
      <c r="T5758" s="4"/>
      <c r="V5758" s="4"/>
      <c r="W5758" s="4"/>
      <c r="X5758" s="4"/>
      <c r="AB5758" s="4"/>
      <c r="AL5758" s="81"/>
      <c r="AM5758" s="81"/>
    </row>
    <row r="5759" spans="1:39">
      <c r="A5759" s="76"/>
      <c r="C5759" s="77"/>
      <c r="M5759" s="80"/>
      <c r="T5759" s="4"/>
      <c r="V5759" s="4"/>
      <c r="W5759" s="4"/>
      <c r="X5759" s="4"/>
      <c r="AB5759" s="4"/>
      <c r="AL5759" s="81"/>
      <c r="AM5759" s="81"/>
    </row>
    <row r="5760" spans="1:39">
      <c r="A5760" s="76"/>
      <c r="C5760" s="77"/>
      <c r="M5760" s="80"/>
      <c r="T5760" s="4"/>
      <c r="V5760" s="4"/>
      <c r="W5760" s="4"/>
      <c r="X5760" s="4"/>
      <c r="AB5760" s="4"/>
      <c r="AL5760" s="81"/>
      <c r="AM5760" s="81"/>
    </row>
    <row r="5761" spans="1:39">
      <c r="A5761" s="76"/>
      <c r="C5761" s="77"/>
      <c r="M5761" s="80"/>
      <c r="T5761" s="4"/>
      <c r="V5761" s="4"/>
      <c r="W5761" s="4"/>
      <c r="X5761" s="4"/>
      <c r="AB5761" s="4"/>
      <c r="AL5761" s="81"/>
      <c r="AM5761" s="81"/>
    </row>
    <row r="5762" spans="1:39">
      <c r="A5762" s="76"/>
      <c r="C5762" s="77"/>
      <c r="M5762" s="80"/>
      <c r="T5762" s="4"/>
      <c r="V5762" s="4"/>
      <c r="W5762" s="4"/>
      <c r="X5762" s="4"/>
      <c r="AB5762" s="4"/>
      <c r="AL5762" s="81"/>
      <c r="AM5762" s="81"/>
    </row>
    <row r="5763" spans="1:39">
      <c r="A5763" s="76"/>
      <c r="C5763" s="77"/>
      <c r="M5763" s="80"/>
      <c r="T5763" s="4"/>
      <c r="V5763" s="4"/>
      <c r="W5763" s="4"/>
      <c r="X5763" s="4"/>
      <c r="AB5763" s="4"/>
      <c r="AL5763" s="81"/>
      <c r="AM5763" s="81"/>
    </row>
    <row r="5764" spans="1:39">
      <c r="A5764" s="76"/>
      <c r="C5764" s="77"/>
      <c r="M5764" s="80"/>
      <c r="T5764" s="4"/>
      <c r="V5764" s="4"/>
      <c r="W5764" s="4"/>
      <c r="X5764" s="4"/>
      <c r="AB5764" s="4"/>
      <c r="AL5764" s="81"/>
      <c r="AM5764" s="81"/>
    </row>
    <row r="5765" spans="1:39">
      <c r="A5765" s="76"/>
      <c r="C5765" s="77"/>
      <c r="M5765" s="80"/>
      <c r="T5765" s="4"/>
      <c r="V5765" s="4"/>
      <c r="W5765" s="4"/>
      <c r="X5765" s="4"/>
      <c r="AB5765" s="4"/>
      <c r="AL5765" s="81"/>
      <c r="AM5765" s="81"/>
    </row>
    <row r="5766" spans="1:39">
      <c r="A5766" s="76"/>
      <c r="C5766" s="77"/>
      <c r="M5766" s="80"/>
      <c r="T5766" s="4"/>
      <c r="V5766" s="4"/>
      <c r="W5766" s="4"/>
      <c r="X5766" s="4"/>
      <c r="AB5766" s="4"/>
      <c r="AL5766" s="81"/>
      <c r="AM5766" s="81"/>
    </row>
    <row r="5767" spans="1:39">
      <c r="A5767" s="76"/>
      <c r="C5767" s="77"/>
      <c r="M5767" s="80"/>
      <c r="T5767" s="4"/>
      <c r="V5767" s="4"/>
      <c r="W5767" s="4"/>
      <c r="X5767" s="4"/>
      <c r="AB5767" s="4"/>
      <c r="AL5767" s="81"/>
      <c r="AM5767" s="81"/>
    </row>
    <row r="5768" spans="1:39">
      <c r="A5768" s="76"/>
      <c r="C5768" s="77"/>
      <c r="M5768" s="80"/>
      <c r="T5768" s="4"/>
      <c r="V5768" s="4"/>
      <c r="W5768" s="4"/>
      <c r="X5768" s="4"/>
      <c r="AB5768" s="4"/>
      <c r="AL5768" s="81"/>
      <c r="AM5768" s="81"/>
    </row>
    <row r="5769" spans="1:39">
      <c r="A5769" s="76"/>
      <c r="C5769" s="77"/>
      <c r="M5769" s="80"/>
      <c r="T5769" s="4"/>
      <c r="V5769" s="4"/>
      <c r="W5769" s="4"/>
      <c r="X5769" s="4"/>
      <c r="AB5769" s="4"/>
      <c r="AL5769" s="81"/>
      <c r="AM5769" s="81"/>
    </row>
    <row r="5770" spans="1:39">
      <c r="A5770" s="76"/>
      <c r="C5770" s="77"/>
      <c r="M5770" s="80"/>
      <c r="T5770" s="4"/>
      <c r="V5770" s="4"/>
      <c r="W5770" s="4"/>
      <c r="X5770" s="4"/>
      <c r="AB5770" s="4"/>
      <c r="AL5770" s="81"/>
      <c r="AM5770" s="81"/>
    </row>
    <row r="5771" spans="1:39">
      <c r="A5771" s="76"/>
      <c r="C5771" s="77"/>
      <c r="M5771" s="80"/>
      <c r="T5771" s="4"/>
      <c r="V5771" s="4"/>
      <c r="W5771" s="4"/>
      <c r="X5771" s="4"/>
      <c r="AB5771" s="4"/>
      <c r="AL5771" s="81"/>
      <c r="AM5771" s="81"/>
    </row>
    <row r="5772" spans="1:39">
      <c r="A5772" s="76"/>
      <c r="C5772" s="77"/>
      <c r="M5772" s="80"/>
      <c r="T5772" s="4"/>
      <c r="V5772" s="4"/>
      <c r="W5772" s="4"/>
      <c r="X5772" s="4"/>
      <c r="AB5772" s="4"/>
      <c r="AL5772" s="81"/>
      <c r="AM5772" s="81"/>
    </row>
    <row r="5773" spans="1:39">
      <c r="A5773" s="76"/>
      <c r="C5773" s="77"/>
      <c r="M5773" s="80"/>
      <c r="T5773" s="4"/>
      <c r="V5773" s="4"/>
      <c r="W5773" s="4"/>
      <c r="X5773" s="4"/>
      <c r="AB5773" s="4"/>
      <c r="AL5773" s="81"/>
      <c r="AM5773" s="81"/>
    </row>
    <row r="5774" spans="1:39">
      <c r="A5774" s="76"/>
      <c r="C5774" s="77"/>
      <c r="M5774" s="80"/>
      <c r="T5774" s="4"/>
      <c r="V5774" s="4"/>
      <c r="W5774" s="4"/>
      <c r="X5774" s="4"/>
      <c r="AB5774" s="4"/>
      <c r="AL5774" s="81"/>
      <c r="AM5774" s="81"/>
    </row>
    <row r="5775" spans="1:39">
      <c r="A5775" s="76"/>
      <c r="C5775" s="77"/>
      <c r="M5775" s="80"/>
      <c r="T5775" s="4"/>
      <c r="V5775" s="4"/>
      <c r="W5775" s="4"/>
      <c r="X5775" s="4"/>
      <c r="AB5775" s="4"/>
      <c r="AL5775" s="81"/>
      <c r="AM5775" s="81"/>
    </row>
    <row r="5776" spans="1:39">
      <c r="A5776" s="76"/>
      <c r="C5776" s="77"/>
      <c r="M5776" s="80"/>
      <c r="T5776" s="4"/>
      <c r="V5776" s="4"/>
      <c r="W5776" s="4"/>
      <c r="X5776" s="4"/>
      <c r="AB5776" s="4"/>
      <c r="AL5776" s="81"/>
      <c r="AM5776" s="81"/>
    </row>
    <row r="5777" spans="1:39">
      <c r="A5777" s="76"/>
      <c r="C5777" s="77"/>
      <c r="M5777" s="80"/>
      <c r="T5777" s="4"/>
      <c r="V5777" s="4"/>
      <c r="W5777" s="4"/>
      <c r="X5777" s="4"/>
      <c r="AB5777" s="4"/>
      <c r="AL5777" s="81"/>
      <c r="AM5777" s="81"/>
    </row>
    <row r="5778" spans="1:39">
      <c r="A5778" s="76"/>
      <c r="C5778" s="77"/>
      <c r="M5778" s="80"/>
      <c r="T5778" s="4"/>
      <c r="V5778" s="4"/>
      <c r="W5778" s="4"/>
      <c r="X5778" s="4"/>
      <c r="AB5778" s="4"/>
      <c r="AL5778" s="81"/>
      <c r="AM5778" s="81"/>
    </row>
    <row r="5779" spans="1:39">
      <c r="A5779" s="76"/>
      <c r="C5779" s="77"/>
      <c r="M5779" s="80"/>
      <c r="T5779" s="4"/>
      <c r="V5779" s="4"/>
      <c r="W5779" s="4"/>
      <c r="X5779" s="4"/>
      <c r="AB5779" s="4"/>
      <c r="AL5779" s="81"/>
      <c r="AM5779" s="81"/>
    </row>
    <row r="5780" spans="1:39">
      <c r="A5780" s="76"/>
      <c r="C5780" s="77"/>
      <c r="M5780" s="80"/>
      <c r="T5780" s="4"/>
      <c r="V5780" s="4"/>
      <c r="W5780" s="4"/>
      <c r="X5780" s="4"/>
      <c r="AB5780" s="4"/>
      <c r="AL5780" s="81"/>
      <c r="AM5780" s="81"/>
    </row>
    <row r="5781" spans="1:39">
      <c r="A5781" s="76"/>
      <c r="C5781" s="77"/>
      <c r="M5781" s="80"/>
      <c r="T5781" s="4"/>
      <c r="V5781" s="4"/>
      <c r="W5781" s="4"/>
      <c r="X5781" s="4"/>
      <c r="AB5781" s="4"/>
      <c r="AL5781" s="81"/>
      <c r="AM5781" s="81"/>
    </row>
    <row r="5782" spans="1:39">
      <c r="A5782" s="76"/>
      <c r="C5782" s="77"/>
      <c r="M5782" s="80"/>
      <c r="T5782" s="4"/>
      <c r="V5782" s="4"/>
      <c r="W5782" s="4"/>
      <c r="X5782" s="4"/>
      <c r="AB5782" s="4"/>
      <c r="AL5782" s="81"/>
      <c r="AM5782" s="81"/>
    </row>
    <row r="5783" spans="1:39">
      <c r="A5783" s="76"/>
      <c r="C5783" s="77"/>
      <c r="M5783" s="80"/>
      <c r="T5783" s="4"/>
      <c r="V5783" s="4"/>
      <c r="W5783" s="4"/>
      <c r="X5783" s="4"/>
      <c r="AB5783" s="4"/>
      <c r="AL5783" s="81"/>
      <c r="AM5783" s="81"/>
    </row>
    <row r="5784" spans="1:39">
      <c r="A5784" s="76"/>
      <c r="C5784" s="77"/>
      <c r="M5784" s="80"/>
      <c r="T5784" s="4"/>
      <c r="V5784" s="4"/>
      <c r="W5784" s="4"/>
      <c r="X5784" s="4"/>
      <c r="AB5784" s="4"/>
      <c r="AL5784" s="81"/>
      <c r="AM5784" s="81"/>
    </row>
    <row r="5785" spans="1:39">
      <c r="A5785" s="76"/>
      <c r="C5785" s="77"/>
      <c r="M5785" s="80"/>
      <c r="T5785" s="4"/>
      <c r="V5785" s="4"/>
      <c r="W5785" s="4"/>
      <c r="X5785" s="4"/>
      <c r="AB5785" s="4"/>
      <c r="AL5785" s="81"/>
      <c r="AM5785" s="81"/>
    </row>
    <row r="5786" spans="1:39">
      <c r="A5786" s="76"/>
      <c r="C5786" s="77"/>
      <c r="M5786" s="80"/>
      <c r="T5786" s="4"/>
      <c r="V5786" s="4"/>
      <c r="W5786" s="4"/>
      <c r="X5786" s="4"/>
      <c r="AB5786" s="4"/>
      <c r="AL5786" s="81"/>
      <c r="AM5786" s="81"/>
    </row>
    <row r="5787" spans="1:39">
      <c r="A5787" s="76"/>
      <c r="C5787" s="77"/>
      <c r="M5787" s="80"/>
      <c r="T5787" s="4"/>
      <c r="V5787" s="4"/>
      <c r="W5787" s="4"/>
      <c r="X5787" s="4"/>
      <c r="AB5787" s="4"/>
      <c r="AL5787" s="81"/>
      <c r="AM5787" s="81"/>
    </row>
    <row r="5788" spans="1:39">
      <c r="A5788" s="76"/>
      <c r="C5788" s="77"/>
      <c r="M5788" s="80"/>
      <c r="T5788" s="4"/>
      <c r="V5788" s="4"/>
      <c r="W5788" s="4"/>
      <c r="X5788" s="4"/>
      <c r="AB5788" s="4"/>
      <c r="AL5788" s="81"/>
      <c r="AM5788" s="81"/>
    </row>
    <row r="5789" spans="1:39">
      <c r="A5789" s="76"/>
      <c r="C5789" s="77"/>
      <c r="M5789" s="80"/>
      <c r="T5789" s="4"/>
      <c r="V5789" s="4"/>
      <c r="W5789" s="4"/>
      <c r="X5789" s="4"/>
      <c r="AB5789" s="4"/>
      <c r="AL5789" s="81"/>
      <c r="AM5789" s="81"/>
    </row>
    <row r="5790" spans="1:39">
      <c r="A5790" s="76"/>
      <c r="C5790" s="77"/>
      <c r="M5790" s="80"/>
      <c r="T5790" s="4"/>
      <c r="V5790" s="4"/>
      <c r="W5790" s="4"/>
      <c r="X5790" s="4"/>
      <c r="AB5790" s="4"/>
      <c r="AL5790" s="81"/>
      <c r="AM5790" s="81"/>
    </row>
    <row r="5791" spans="1:39">
      <c r="A5791" s="76"/>
      <c r="C5791" s="77"/>
      <c r="M5791" s="80"/>
      <c r="T5791" s="4"/>
      <c r="V5791" s="4"/>
      <c r="W5791" s="4"/>
      <c r="X5791" s="4"/>
      <c r="AB5791" s="4"/>
      <c r="AL5791" s="81"/>
      <c r="AM5791" s="81"/>
    </row>
    <row r="5792" spans="1:39">
      <c r="A5792" s="76"/>
      <c r="C5792" s="77"/>
      <c r="M5792" s="80"/>
      <c r="T5792" s="4"/>
      <c r="V5792" s="4"/>
      <c r="W5792" s="4"/>
      <c r="X5792" s="4"/>
      <c r="AB5792" s="4"/>
      <c r="AL5792" s="81"/>
      <c r="AM5792" s="81"/>
    </row>
    <row r="5793" spans="1:39">
      <c r="A5793" s="76"/>
      <c r="C5793" s="77"/>
      <c r="M5793" s="80"/>
      <c r="T5793" s="4"/>
      <c r="V5793" s="4"/>
      <c r="W5793" s="4"/>
      <c r="X5793" s="4"/>
      <c r="AB5793" s="4"/>
      <c r="AL5793" s="81"/>
      <c r="AM5793" s="81"/>
    </row>
    <row r="5794" spans="1:39">
      <c r="A5794" s="76"/>
      <c r="C5794" s="77"/>
      <c r="M5794" s="80"/>
      <c r="T5794" s="4"/>
      <c r="V5794" s="4"/>
      <c r="W5794" s="4"/>
      <c r="X5794" s="4"/>
      <c r="AB5794" s="4"/>
      <c r="AL5794" s="81"/>
      <c r="AM5794" s="81"/>
    </row>
    <row r="5795" spans="1:39">
      <c r="A5795" s="76"/>
      <c r="C5795" s="77"/>
      <c r="M5795" s="80"/>
      <c r="T5795" s="4"/>
      <c r="V5795" s="4"/>
      <c r="W5795" s="4"/>
      <c r="X5795" s="4"/>
      <c r="AB5795" s="4"/>
      <c r="AL5795" s="81"/>
      <c r="AM5795" s="81"/>
    </row>
    <row r="5796" spans="1:39">
      <c r="A5796" s="76"/>
      <c r="C5796" s="77"/>
      <c r="M5796" s="80"/>
      <c r="T5796" s="4"/>
      <c r="V5796" s="4"/>
      <c r="W5796" s="4"/>
      <c r="X5796" s="4"/>
      <c r="AB5796" s="4"/>
      <c r="AL5796" s="81"/>
      <c r="AM5796" s="81"/>
    </row>
    <row r="5797" spans="1:39">
      <c r="A5797" s="76"/>
      <c r="C5797" s="77"/>
      <c r="M5797" s="80"/>
      <c r="T5797" s="4"/>
      <c r="V5797" s="4"/>
      <c r="W5797" s="4"/>
      <c r="X5797" s="4"/>
      <c r="AB5797" s="4"/>
      <c r="AL5797" s="81"/>
      <c r="AM5797" s="81"/>
    </row>
    <row r="5798" spans="1:39">
      <c r="A5798" s="76"/>
      <c r="C5798" s="77"/>
      <c r="M5798" s="80"/>
      <c r="T5798" s="4"/>
      <c r="V5798" s="4"/>
      <c r="W5798" s="4"/>
      <c r="X5798" s="4"/>
      <c r="AB5798" s="4"/>
      <c r="AL5798" s="81"/>
      <c r="AM5798" s="81"/>
    </row>
    <row r="5799" spans="1:39">
      <c r="A5799" s="76"/>
      <c r="C5799" s="77"/>
      <c r="M5799" s="80"/>
      <c r="T5799" s="4"/>
      <c r="V5799" s="4"/>
      <c r="W5799" s="4"/>
      <c r="X5799" s="4"/>
      <c r="AB5799" s="4"/>
      <c r="AL5799" s="81"/>
      <c r="AM5799" s="81"/>
    </row>
    <row r="5800" spans="1:39">
      <c r="A5800" s="76"/>
      <c r="C5800" s="77"/>
      <c r="M5800" s="80"/>
      <c r="T5800" s="4"/>
      <c r="V5800" s="4"/>
      <c r="W5800" s="4"/>
      <c r="X5800" s="4"/>
      <c r="AB5800" s="4"/>
      <c r="AL5800" s="81"/>
      <c r="AM5800" s="81"/>
    </row>
    <row r="5801" spans="1:39">
      <c r="A5801" s="76"/>
      <c r="C5801" s="77"/>
      <c r="M5801" s="80"/>
      <c r="T5801" s="4"/>
      <c r="V5801" s="4"/>
      <c r="W5801" s="4"/>
      <c r="X5801" s="4"/>
      <c r="AB5801" s="4"/>
      <c r="AL5801" s="81"/>
      <c r="AM5801" s="81"/>
    </row>
    <row r="5802" spans="1:39">
      <c r="A5802" s="76"/>
      <c r="C5802" s="77"/>
      <c r="M5802" s="80"/>
      <c r="T5802" s="4"/>
      <c r="V5802" s="4"/>
      <c r="W5802" s="4"/>
      <c r="X5802" s="4"/>
      <c r="AB5802" s="4"/>
      <c r="AL5802" s="81"/>
      <c r="AM5802" s="81"/>
    </row>
    <row r="5803" spans="1:39">
      <c r="A5803" s="76"/>
      <c r="C5803" s="77"/>
      <c r="M5803" s="80"/>
      <c r="T5803" s="4"/>
      <c r="V5803" s="4"/>
      <c r="W5803" s="4"/>
      <c r="X5803" s="4"/>
      <c r="AB5803" s="4"/>
      <c r="AL5803" s="81"/>
      <c r="AM5803" s="81"/>
    </row>
    <row r="5804" spans="1:39">
      <c r="A5804" s="76"/>
      <c r="C5804" s="77"/>
      <c r="M5804" s="80"/>
      <c r="T5804" s="4"/>
      <c r="V5804" s="4"/>
      <c r="W5804" s="4"/>
      <c r="X5804" s="4"/>
      <c r="AB5804" s="4"/>
      <c r="AL5804" s="81"/>
      <c r="AM5804" s="81"/>
    </row>
    <row r="5805" spans="1:39">
      <c r="A5805" s="76"/>
      <c r="C5805" s="77"/>
      <c r="M5805" s="80"/>
      <c r="T5805" s="4"/>
      <c r="V5805" s="4"/>
      <c r="W5805" s="4"/>
      <c r="X5805" s="4"/>
      <c r="AB5805" s="4"/>
      <c r="AL5805" s="81"/>
      <c r="AM5805" s="81"/>
    </row>
    <row r="5806" spans="1:39">
      <c r="A5806" s="76"/>
      <c r="C5806" s="77"/>
      <c r="M5806" s="80"/>
      <c r="T5806" s="4"/>
      <c r="V5806" s="4"/>
      <c r="W5806" s="4"/>
      <c r="X5806" s="4"/>
      <c r="AB5806" s="4"/>
      <c r="AL5806" s="81"/>
      <c r="AM5806" s="81"/>
    </row>
    <row r="5807" spans="1:39">
      <c r="A5807" s="76"/>
      <c r="C5807" s="77"/>
      <c r="M5807" s="80"/>
      <c r="T5807" s="4"/>
      <c r="V5807" s="4"/>
      <c r="W5807" s="4"/>
      <c r="X5807" s="4"/>
      <c r="AB5807" s="4"/>
      <c r="AL5807" s="81"/>
      <c r="AM5807" s="81"/>
    </row>
    <row r="5808" spans="1:39">
      <c r="A5808" s="76"/>
      <c r="C5808" s="77"/>
      <c r="M5808" s="80"/>
      <c r="T5808" s="4"/>
      <c r="V5808" s="4"/>
      <c r="W5808" s="4"/>
      <c r="X5808" s="4"/>
      <c r="AB5808" s="4"/>
      <c r="AL5808" s="81"/>
      <c r="AM5808" s="81"/>
    </row>
    <row r="5809" spans="1:39">
      <c r="A5809" s="76"/>
      <c r="C5809" s="77"/>
      <c r="M5809" s="80"/>
      <c r="T5809" s="4"/>
      <c r="V5809" s="4"/>
      <c r="W5809" s="4"/>
      <c r="X5809" s="4"/>
      <c r="AB5809" s="4"/>
      <c r="AL5809" s="81"/>
      <c r="AM5809" s="81"/>
    </row>
    <row r="5810" spans="1:39">
      <c r="A5810" s="76"/>
      <c r="C5810" s="77"/>
      <c r="M5810" s="80"/>
      <c r="T5810" s="4"/>
      <c r="V5810" s="4"/>
      <c r="W5810" s="4"/>
      <c r="X5810" s="4"/>
      <c r="AB5810" s="4"/>
      <c r="AL5810" s="81"/>
      <c r="AM5810" s="81"/>
    </row>
    <row r="5811" spans="1:39">
      <c r="A5811" s="76"/>
      <c r="C5811" s="77"/>
      <c r="M5811" s="80"/>
      <c r="T5811" s="4"/>
      <c r="V5811" s="4"/>
      <c r="W5811" s="4"/>
      <c r="X5811" s="4"/>
      <c r="AB5811" s="4"/>
      <c r="AL5811" s="81"/>
      <c r="AM5811" s="81"/>
    </row>
    <row r="5812" spans="1:39">
      <c r="A5812" s="76"/>
      <c r="C5812" s="77"/>
      <c r="M5812" s="80"/>
      <c r="T5812" s="4"/>
      <c r="V5812" s="4"/>
      <c r="W5812" s="4"/>
      <c r="X5812" s="4"/>
      <c r="AB5812" s="4"/>
      <c r="AL5812" s="81"/>
      <c r="AM5812" s="81"/>
    </row>
    <row r="5813" spans="1:39">
      <c r="A5813" s="76"/>
      <c r="C5813" s="77"/>
      <c r="M5813" s="80"/>
      <c r="T5813" s="4"/>
      <c r="V5813" s="4"/>
      <c r="W5813" s="4"/>
      <c r="X5813" s="4"/>
      <c r="AB5813" s="4"/>
      <c r="AL5813" s="81"/>
      <c r="AM5813" s="81"/>
    </row>
    <row r="5814" spans="1:39">
      <c r="A5814" s="76"/>
      <c r="C5814" s="77"/>
      <c r="M5814" s="80"/>
      <c r="T5814" s="4"/>
      <c r="V5814" s="4"/>
      <c r="W5814" s="4"/>
      <c r="X5814" s="4"/>
      <c r="AB5814" s="4"/>
      <c r="AL5814" s="81"/>
      <c r="AM5814" s="81"/>
    </row>
    <row r="5815" spans="1:39">
      <c r="A5815" s="76"/>
      <c r="C5815" s="77"/>
      <c r="M5815" s="80"/>
      <c r="T5815" s="4"/>
      <c r="V5815" s="4"/>
      <c r="W5815" s="4"/>
      <c r="X5815" s="4"/>
      <c r="AB5815" s="4"/>
      <c r="AL5815" s="81"/>
      <c r="AM5815" s="81"/>
    </row>
    <row r="5816" spans="1:39">
      <c r="A5816" s="76"/>
      <c r="C5816" s="77"/>
      <c r="M5816" s="80"/>
      <c r="T5816" s="4"/>
      <c r="V5816" s="4"/>
      <c r="W5816" s="4"/>
      <c r="X5816" s="4"/>
      <c r="AB5816" s="4"/>
      <c r="AL5816" s="81"/>
      <c r="AM5816" s="81"/>
    </row>
    <row r="5817" spans="1:39">
      <c r="A5817" s="76"/>
      <c r="C5817" s="77"/>
      <c r="M5817" s="80"/>
      <c r="T5817" s="4"/>
      <c r="V5817" s="4"/>
      <c r="W5817" s="4"/>
      <c r="X5817" s="4"/>
      <c r="AB5817" s="4"/>
      <c r="AL5817" s="81"/>
      <c r="AM5817" s="81"/>
    </row>
    <row r="5818" spans="1:39">
      <c r="A5818" s="76"/>
      <c r="C5818" s="77"/>
      <c r="M5818" s="80"/>
      <c r="T5818" s="4"/>
      <c r="V5818" s="4"/>
      <c r="W5818" s="4"/>
      <c r="X5818" s="4"/>
      <c r="AB5818" s="4"/>
      <c r="AL5818" s="81"/>
      <c r="AM5818" s="81"/>
    </row>
    <row r="5819" spans="1:39">
      <c r="A5819" s="76"/>
      <c r="C5819" s="77"/>
      <c r="M5819" s="80"/>
      <c r="T5819" s="4"/>
      <c r="V5819" s="4"/>
      <c r="W5819" s="4"/>
      <c r="X5819" s="4"/>
      <c r="AB5819" s="4"/>
      <c r="AL5819" s="81"/>
      <c r="AM5819" s="81"/>
    </row>
    <row r="5820" spans="1:39">
      <c r="A5820" s="76"/>
      <c r="C5820" s="77"/>
      <c r="M5820" s="80"/>
      <c r="T5820" s="4"/>
      <c r="V5820" s="4"/>
      <c r="W5820" s="4"/>
      <c r="X5820" s="4"/>
      <c r="AB5820" s="4"/>
      <c r="AL5820" s="81"/>
      <c r="AM5820" s="81"/>
    </row>
    <row r="5821" spans="1:39">
      <c r="A5821" s="76"/>
      <c r="C5821" s="77"/>
      <c r="M5821" s="80"/>
      <c r="T5821" s="4"/>
      <c r="V5821" s="4"/>
      <c r="W5821" s="4"/>
      <c r="X5821" s="4"/>
      <c r="AB5821" s="4"/>
      <c r="AL5821" s="81"/>
      <c r="AM5821" s="81"/>
    </row>
    <row r="5822" spans="1:39">
      <c r="A5822" s="76"/>
      <c r="C5822" s="77"/>
      <c r="M5822" s="80"/>
      <c r="T5822" s="4"/>
      <c r="V5822" s="4"/>
      <c r="W5822" s="4"/>
      <c r="X5822" s="4"/>
      <c r="AB5822" s="4"/>
      <c r="AL5822" s="81"/>
      <c r="AM5822" s="81"/>
    </row>
    <row r="5823" spans="1:39">
      <c r="A5823" s="76"/>
      <c r="C5823" s="77"/>
      <c r="M5823" s="80"/>
      <c r="T5823" s="4"/>
      <c r="V5823" s="4"/>
      <c r="W5823" s="4"/>
      <c r="X5823" s="4"/>
      <c r="AB5823" s="4"/>
      <c r="AL5823" s="81"/>
      <c r="AM5823" s="81"/>
    </row>
    <row r="5824" spans="1:39">
      <c r="A5824" s="76"/>
      <c r="C5824" s="77"/>
      <c r="M5824" s="80"/>
      <c r="T5824" s="4"/>
      <c r="V5824" s="4"/>
      <c r="W5824" s="4"/>
      <c r="X5824" s="4"/>
      <c r="AB5824" s="4"/>
      <c r="AL5824" s="81"/>
      <c r="AM5824" s="81"/>
    </row>
    <row r="5825" spans="1:39">
      <c r="A5825" s="76"/>
      <c r="C5825" s="77"/>
      <c r="M5825" s="80"/>
      <c r="T5825" s="4"/>
      <c r="V5825" s="4"/>
      <c r="W5825" s="4"/>
      <c r="X5825" s="4"/>
      <c r="AB5825" s="4"/>
      <c r="AL5825" s="81"/>
      <c r="AM5825" s="81"/>
    </row>
    <row r="5826" spans="1:39">
      <c r="A5826" s="76"/>
      <c r="C5826" s="77"/>
      <c r="M5826" s="80"/>
      <c r="T5826" s="4"/>
      <c r="V5826" s="4"/>
      <c r="W5826" s="4"/>
      <c r="X5826" s="4"/>
      <c r="AB5826" s="4"/>
      <c r="AL5826" s="81"/>
      <c r="AM5826" s="81"/>
    </row>
    <row r="5827" spans="1:39">
      <c r="A5827" s="76"/>
      <c r="C5827" s="77"/>
      <c r="M5827" s="80"/>
      <c r="T5827" s="4"/>
      <c r="V5827" s="4"/>
      <c r="W5827" s="4"/>
      <c r="X5827" s="4"/>
      <c r="AB5827" s="4"/>
      <c r="AL5827" s="81"/>
      <c r="AM5827" s="81"/>
    </row>
    <row r="5828" spans="1:39">
      <c r="A5828" s="76"/>
      <c r="C5828" s="77"/>
      <c r="M5828" s="80"/>
      <c r="T5828" s="4"/>
      <c r="V5828" s="4"/>
      <c r="W5828" s="4"/>
      <c r="X5828" s="4"/>
      <c r="AB5828" s="4"/>
      <c r="AL5828" s="81"/>
      <c r="AM5828" s="81"/>
    </row>
    <row r="5829" spans="1:39">
      <c r="A5829" s="76"/>
      <c r="C5829" s="77"/>
      <c r="M5829" s="80"/>
      <c r="T5829" s="4"/>
      <c r="V5829" s="4"/>
      <c r="W5829" s="4"/>
      <c r="X5829" s="4"/>
      <c r="AB5829" s="4"/>
      <c r="AL5829" s="81"/>
      <c r="AM5829" s="81"/>
    </row>
    <row r="5830" spans="1:39">
      <c r="A5830" s="76"/>
      <c r="C5830" s="77"/>
      <c r="M5830" s="80"/>
      <c r="T5830" s="4"/>
      <c r="V5830" s="4"/>
      <c r="W5830" s="4"/>
      <c r="X5830" s="4"/>
      <c r="AB5830" s="4"/>
      <c r="AL5830" s="81"/>
      <c r="AM5830" s="81"/>
    </row>
    <row r="5831" spans="1:39">
      <c r="A5831" s="76"/>
      <c r="C5831" s="77"/>
      <c r="M5831" s="80"/>
      <c r="T5831" s="4"/>
      <c r="V5831" s="4"/>
      <c r="W5831" s="4"/>
      <c r="X5831" s="4"/>
      <c r="AB5831" s="4"/>
      <c r="AL5831" s="81"/>
      <c r="AM5831" s="81"/>
    </row>
    <row r="5832" spans="1:39">
      <c r="A5832" s="76"/>
      <c r="C5832" s="77"/>
      <c r="M5832" s="80"/>
      <c r="T5832" s="4"/>
      <c r="V5832" s="4"/>
      <c r="W5832" s="4"/>
      <c r="X5832" s="4"/>
      <c r="AB5832" s="4"/>
      <c r="AL5832" s="81"/>
      <c r="AM5832" s="81"/>
    </row>
    <row r="5833" spans="1:39">
      <c r="A5833" s="76"/>
      <c r="C5833" s="77"/>
      <c r="M5833" s="80"/>
      <c r="T5833" s="4"/>
      <c r="V5833" s="4"/>
      <c r="W5833" s="4"/>
      <c r="X5833" s="4"/>
      <c r="AB5833" s="4"/>
      <c r="AL5833" s="81"/>
      <c r="AM5833" s="81"/>
    </row>
    <row r="5834" spans="1:39">
      <c r="A5834" s="76"/>
      <c r="C5834" s="77"/>
      <c r="M5834" s="80"/>
      <c r="T5834" s="4"/>
      <c r="V5834" s="4"/>
      <c r="W5834" s="4"/>
      <c r="X5834" s="4"/>
      <c r="AB5834" s="4"/>
      <c r="AL5834" s="81"/>
      <c r="AM5834" s="81"/>
    </row>
    <row r="5835" spans="1:39">
      <c r="A5835" s="76"/>
      <c r="C5835" s="77"/>
      <c r="M5835" s="80"/>
      <c r="T5835" s="4"/>
      <c r="V5835" s="4"/>
      <c r="W5835" s="4"/>
      <c r="X5835" s="4"/>
      <c r="AB5835" s="4"/>
      <c r="AL5835" s="81"/>
      <c r="AM5835" s="81"/>
    </row>
    <row r="5836" spans="1:39">
      <c r="A5836" s="76"/>
      <c r="C5836" s="77"/>
      <c r="M5836" s="80"/>
      <c r="T5836" s="4"/>
      <c r="V5836" s="4"/>
      <c r="W5836" s="4"/>
      <c r="X5836" s="4"/>
      <c r="AB5836" s="4"/>
      <c r="AL5836" s="81"/>
      <c r="AM5836" s="81"/>
    </row>
    <row r="5837" spans="1:39">
      <c r="A5837" s="76"/>
      <c r="C5837" s="77"/>
      <c r="M5837" s="80"/>
      <c r="T5837" s="4"/>
      <c r="V5837" s="4"/>
      <c r="W5837" s="4"/>
      <c r="X5837" s="4"/>
      <c r="AB5837" s="4"/>
      <c r="AL5837" s="81"/>
      <c r="AM5837" s="81"/>
    </row>
    <row r="5838" spans="1:39">
      <c r="A5838" s="76"/>
      <c r="C5838" s="77"/>
      <c r="M5838" s="80"/>
      <c r="T5838" s="4"/>
      <c r="V5838" s="4"/>
      <c r="W5838" s="4"/>
      <c r="X5838" s="4"/>
      <c r="AB5838" s="4"/>
      <c r="AL5838" s="81"/>
      <c r="AM5838" s="81"/>
    </row>
    <row r="5839" spans="1:39">
      <c r="A5839" s="76"/>
      <c r="C5839" s="77"/>
      <c r="M5839" s="80"/>
      <c r="T5839" s="4"/>
      <c r="V5839" s="4"/>
      <c r="W5839" s="4"/>
      <c r="X5839" s="4"/>
      <c r="AB5839" s="4"/>
      <c r="AL5839" s="81"/>
      <c r="AM5839" s="81"/>
    </row>
    <row r="5840" spans="1:39">
      <c r="A5840" s="76"/>
      <c r="C5840" s="77"/>
      <c r="M5840" s="80"/>
      <c r="T5840" s="4"/>
      <c r="V5840" s="4"/>
      <c r="W5840" s="4"/>
      <c r="X5840" s="4"/>
      <c r="AB5840" s="4"/>
      <c r="AL5840" s="81"/>
      <c r="AM5840" s="81"/>
    </row>
    <row r="5841" spans="1:39">
      <c r="A5841" s="76"/>
      <c r="C5841" s="77"/>
      <c r="M5841" s="80"/>
      <c r="T5841" s="4"/>
      <c r="V5841" s="4"/>
      <c r="W5841" s="4"/>
      <c r="X5841" s="4"/>
      <c r="AB5841" s="4"/>
      <c r="AL5841" s="81"/>
      <c r="AM5841" s="81"/>
    </row>
    <row r="5842" spans="1:39">
      <c r="A5842" s="76"/>
      <c r="C5842" s="77"/>
      <c r="M5842" s="80"/>
      <c r="T5842" s="4"/>
      <c r="V5842" s="4"/>
      <c r="W5842" s="4"/>
      <c r="X5842" s="4"/>
      <c r="AB5842" s="4"/>
      <c r="AL5842" s="81"/>
      <c r="AM5842" s="81"/>
    </row>
    <row r="5843" spans="1:39">
      <c r="A5843" s="76"/>
      <c r="C5843" s="77"/>
      <c r="M5843" s="80"/>
      <c r="T5843" s="4"/>
      <c r="V5843" s="4"/>
      <c r="W5843" s="4"/>
      <c r="X5843" s="4"/>
      <c r="AB5843" s="4"/>
      <c r="AL5843" s="81"/>
      <c r="AM5843" s="81"/>
    </row>
    <row r="5844" spans="1:39">
      <c r="A5844" s="76"/>
      <c r="C5844" s="77"/>
      <c r="M5844" s="80"/>
      <c r="T5844" s="4"/>
      <c r="V5844" s="4"/>
      <c r="W5844" s="4"/>
      <c r="X5844" s="4"/>
      <c r="AB5844" s="4"/>
      <c r="AL5844" s="81"/>
      <c r="AM5844" s="81"/>
    </row>
    <row r="5845" spans="1:39">
      <c r="A5845" s="76"/>
      <c r="C5845" s="77"/>
      <c r="M5845" s="80"/>
      <c r="T5845" s="4"/>
      <c r="V5845" s="4"/>
      <c r="W5845" s="4"/>
      <c r="X5845" s="4"/>
      <c r="AB5845" s="4"/>
      <c r="AL5845" s="81"/>
      <c r="AM5845" s="81"/>
    </row>
    <row r="5846" spans="1:39">
      <c r="A5846" s="76"/>
      <c r="C5846" s="77"/>
      <c r="M5846" s="80"/>
      <c r="T5846" s="4"/>
      <c r="V5846" s="4"/>
      <c r="W5846" s="4"/>
      <c r="X5846" s="4"/>
      <c r="AB5846" s="4"/>
      <c r="AL5846" s="81"/>
      <c r="AM5846" s="81"/>
    </row>
    <row r="5847" spans="1:39">
      <c r="A5847" s="76"/>
      <c r="C5847" s="77"/>
      <c r="M5847" s="80"/>
      <c r="T5847" s="4"/>
      <c r="V5847" s="4"/>
      <c r="W5847" s="4"/>
      <c r="X5847" s="4"/>
      <c r="AB5847" s="4"/>
      <c r="AL5847" s="81"/>
      <c r="AM5847" s="81"/>
    </row>
    <row r="5848" spans="1:39">
      <c r="A5848" s="76"/>
      <c r="C5848" s="77"/>
      <c r="M5848" s="80"/>
      <c r="T5848" s="4"/>
      <c r="V5848" s="4"/>
      <c r="W5848" s="4"/>
      <c r="X5848" s="4"/>
      <c r="AB5848" s="4"/>
      <c r="AL5848" s="81"/>
      <c r="AM5848" s="81"/>
    </row>
    <row r="5849" spans="1:39">
      <c r="A5849" s="76"/>
      <c r="C5849" s="77"/>
      <c r="M5849" s="80"/>
      <c r="T5849" s="4"/>
      <c r="V5849" s="4"/>
      <c r="W5849" s="4"/>
      <c r="X5849" s="4"/>
      <c r="AB5849" s="4"/>
      <c r="AL5849" s="81"/>
      <c r="AM5849" s="81"/>
    </row>
    <row r="5850" spans="1:39">
      <c r="A5850" s="76"/>
      <c r="C5850" s="77"/>
      <c r="M5850" s="80"/>
      <c r="T5850" s="4"/>
      <c r="V5850" s="4"/>
      <c r="W5850" s="4"/>
      <c r="X5850" s="4"/>
      <c r="AB5850" s="4"/>
      <c r="AL5850" s="81"/>
      <c r="AM5850" s="81"/>
    </row>
    <row r="5851" spans="1:39">
      <c r="A5851" s="76"/>
      <c r="C5851" s="77"/>
      <c r="M5851" s="80"/>
      <c r="T5851" s="4"/>
      <c r="V5851" s="4"/>
      <c r="W5851" s="4"/>
      <c r="X5851" s="4"/>
      <c r="AB5851" s="4"/>
      <c r="AL5851" s="81"/>
      <c r="AM5851" s="81"/>
    </row>
    <row r="5852" spans="1:39">
      <c r="A5852" s="76"/>
      <c r="C5852" s="77"/>
      <c r="M5852" s="80"/>
      <c r="T5852" s="4"/>
      <c r="V5852" s="4"/>
      <c r="W5852" s="4"/>
      <c r="X5852" s="4"/>
      <c r="AB5852" s="4"/>
      <c r="AL5852" s="81"/>
      <c r="AM5852" s="81"/>
    </row>
    <row r="5853" spans="1:39">
      <c r="A5853" s="76"/>
      <c r="C5853" s="77"/>
      <c r="M5853" s="80"/>
      <c r="T5853" s="4"/>
      <c r="V5853" s="4"/>
      <c r="W5853" s="4"/>
      <c r="X5853" s="4"/>
      <c r="AB5853" s="4"/>
      <c r="AL5853" s="81"/>
      <c r="AM5853" s="81"/>
    </row>
    <row r="5854" spans="1:39">
      <c r="A5854" s="76"/>
      <c r="C5854" s="77"/>
      <c r="M5854" s="80"/>
      <c r="T5854" s="4"/>
      <c r="V5854" s="4"/>
      <c r="W5854" s="4"/>
      <c r="X5854" s="4"/>
      <c r="AB5854" s="4"/>
      <c r="AL5854" s="81"/>
      <c r="AM5854" s="81"/>
    </row>
    <row r="5855" spans="1:39">
      <c r="A5855" s="76"/>
      <c r="C5855" s="77"/>
      <c r="M5855" s="80"/>
      <c r="T5855" s="4"/>
      <c r="V5855" s="4"/>
      <c r="W5855" s="4"/>
      <c r="X5855" s="4"/>
      <c r="AB5855" s="4"/>
      <c r="AL5855" s="81"/>
      <c r="AM5855" s="81"/>
    </row>
    <row r="5856" spans="1:39">
      <c r="A5856" s="76"/>
      <c r="C5856" s="77"/>
      <c r="M5856" s="80"/>
      <c r="T5856" s="4"/>
      <c r="V5856" s="4"/>
      <c r="W5856" s="4"/>
      <c r="X5856" s="4"/>
      <c r="AB5856" s="4"/>
      <c r="AL5856" s="81"/>
      <c r="AM5856" s="81"/>
    </row>
    <row r="5857" spans="1:39">
      <c r="A5857" s="76"/>
      <c r="C5857" s="77"/>
      <c r="M5857" s="80"/>
      <c r="T5857" s="4"/>
      <c r="V5857" s="4"/>
      <c r="W5857" s="4"/>
      <c r="X5857" s="4"/>
      <c r="AB5857" s="4"/>
      <c r="AL5857" s="81"/>
      <c r="AM5857" s="81"/>
    </row>
    <row r="5858" spans="1:39">
      <c r="A5858" s="76"/>
      <c r="C5858" s="77"/>
      <c r="M5858" s="80"/>
      <c r="T5858" s="4"/>
      <c r="V5858" s="4"/>
      <c r="W5858" s="4"/>
      <c r="X5858" s="4"/>
      <c r="AB5858" s="4"/>
      <c r="AL5858" s="81"/>
      <c r="AM5858" s="81"/>
    </row>
    <row r="5859" spans="1:39">
      <c r="A5859" s="76"/>
      <c r="C5859" s="77"/>
      <c r="M5859" s="80"/>
      <c r="T5859" s="4"/>
      <c r="V5859" s="4"/>
      <c r="W5859" s="4"/>
      <c r="X5859" s="4"/>
      <c r="AB5859" s="4"/>
      <c r="AL5859" s="81"/>
      <c r="AM5859" s="81"/>
    </row>
    <row r="5860" spans="1:39">
      <c r="A5860" s="76"/>
      <c r="C5860" s="77"/>
      <c r="M5860" s="80"/>
      <c r="T5860" s="4"/>
      <c r="V5860" s="4"/>
      <c r="W5860" s="4"/>
      <c r="X5860" s="4"/>
      <c r="AB5860" s="4"/>
      <c r="AL5860" s="81"/>
      <c r="AM5860" s="81"/>
    </row>
    <row r="5861" spans="1:39">
      <c r="A5861" s="76"/>
      <c r="C5861" s="77"/>
      <c r="M5861" s="80"/>
      <c r="T5861" s="4"/>
      <c r="V5861" s="4"/>
      <c r="W5861" s="4"/>
      <c r="X5861" s="4"/>
      <c r="AB5861" s="4"/>
      <c r="AL5861" s="81"/>
      <c r="AM5861" s="81"/>
    </row>
    <row r="5862" spans="1:39">
      <c r="A5862" s="76"/>
      <c r="C5862" s="77"/>
      <c r="M5862" s="80"/>
      <c r="T5862" s="4"/>
      <c r="V5862" s="4"/>
      <c r="W5862" s="4"/>
      <c r="X5862" s="4"/>
      <c r="AB5862" s="4"/>
      <c r="AL5862" s="81"/>
      <c r="AM5862" s="81"/>
    </row>
    <row r="5863" spans="1:39">
      <c r="A5863" s="76"/>
      <c r="C5863" s="77"/>
      <c r="M5863" s="80"/>
      <c r="T5863" s="4"/>
      <c r="V5863" s="4"/>
      <c r="W5863" s="4"/>
      <c r="X5863" s="4"/>
      <c r="AB5863" s="4"/>
      <c r="AL5863" s="81"/>
      <c r="AM5863" s="81"/>
    </row>
    <row r="5864" spans="1:39">
      <c r="A5864" s="76"/>
      <c r="C5864" s="77"/>
      <c r="M5864" s="80"/>
      <c r="T5864" s="4"/>
      <c r="V5864" s="4"/>
      <c r="W5864" s="4"/>
      <c r="X5864" s="4"/>
      <c r="AB5864" s="4"/>
      <c r="AL5864" s="81"/>
      <c r="AM5864" s="81"/>
    </row>
    <row r="5865" spans="1:39">
      <c r="A5865" s="76"/>
      <c r="C5865" s="77"/>
      <c r="M5865" s="80"/>
      <c r="T5865" s="4"/>
      <c r="V5865" s="4"/>
      <c r="W5865" s="4"/>
      <c r="X5865" s="4"/>
      <c r="AB5865" s="4"/>
      <c r="AL5865" s="81"/>
      <c r="AM5865" s="81"/>
    </row>
    <row r="5866" spans="1:39">
      <c r="A5866" s="76"/>
      <c r="C5866" s="77"/>
      <c r="M5866" s="80"/>
      <c r="T5866" s="4"/>
      <c r="V5866" s="4"/>
      <c r="W5866" s="4"/>
      <c r="X5866" s="4"/>
      <c r="AB5866" s="4"/>
      <c r="AL5866" s="81"/>
      <c r="AM5866" s="81"/>
    </row>
    <row r="5867" spans="1:39">
      <c r="A5867" s="76"/>
      <c r="C5867" s="77"/>
      <c r="M5867" s="80"/>
      <c r="T5867" s="4"/>
      <c r="V5867" s="4"/>
      <c r="W5867" s="4"/>
      <c r="X5867" s="4"/>
      <c r="AB5867" s="4"/>
      <c r="AL5867" s="81"/>
      <c r="AM5867" s="81"/>
    </row>
    <row r="5868" spans="1:39">
      <c r="A5868" s="76"/>
      <c r="C5868" s="77"/>
      <c r="M5868" s="80"/>
      <c r="T5868" s="4"/>
      <c r="V5868" s="4"/>
      <c r="W5868" s="4"/>
      <c r="X5868" s="4"/>
      <c r="AB5868" s="4"/>
      <c r="AL5868" s="81"/>
      <c r="AM5868" s="81"/>
    </row>
    <row r="5869" spans="1:39">
      <c r="A5869" s="76"/>
      <c r="C5869" s="77"/>
      <c r="M5869" s="80"/>
      <c r="T5869" s="4"/>
      <c r="V5869" s="4"/>
      <c r="W5869" s="4"/>
      <c r="X5869" s="4"/>
      <c r="AB5869" s="4"/>
      <c r="AL5869" s="81"/>
      <c r="AM5869" s="81"/>
    </row>
    <row r="5870" spans="1:39">
      <c r="A5870" s="76"/>
      <c r="C5870" s="77"/>
      <c r="M5870" s="80"/>
      <c r="T5870" s="4"/>
      <c r="V5870" s="4"/>
      <c r="W5870" s="4"/>
      <c r="X5870" s="4"/>
      <c r="AB5870" s="4"/>
      <c r="AL5870" s="81"/>
      <c r="AM5870" s="81"/>
    </row>
    <row r="5871" spans="1:39">
      <c r="A5871" s="76"/>
      <c r="C5871" s="77"/>
      <c r="M5871" s="80"/>
      <c r="T5871" s="4"/>
      <c r="V5871" s="4"/>
      <c r="W5871" s="4"/>
      <c r="X5871" s="4"/>
      <c r="AB5871" s="4"/>
      <c r="AL5871" s="81"/>
      <c r="AM5871" s="81"/>
    </row>
    <row r="5872" spans="1:39">
      <c r="A5872" s="76"/>
      <c r="C5872" s="77"/>
      <c r="M5872" s="80"/>
      <c r="T5872" s="4"/>
      <c r="V5872" s="4"/>
      <c r="W5872" s="4"/>
      <c r="X5872" s="4"/>
      <c r="AB5872" s="4"/>
      <c r="AL5872" s="81"/>
      <c r="AM5872" s="81"/>
    </row>
    <row r="5873" spans="1:39">
      <c r="A5873" s="76"/>
      <c r="C5873" s="77"/>
      <c r="M5873" s="80"/>
      <c r="T5873" s="4"/>
      <c r="V5873" s="4"/>
      <c r="W5873" s="4"/>
      <c r="X5873" s="4"/>
      <c r="AB5873" s="4"/>
      <c r="AL5873" s="81"/>
      <c r="AM5873" s="81"/>
    </row>
    <row r="5874" spans="1:39">
      <c r="A5874" s="76"/>
      <c r="C5874" s="77"/>
      <c r="M5874" s="80"/>
      <c r="T5874" s="4"/>
      <c r="V5874" s="4"/>
      <c r="W5874" s="4"/>
      <c r="X5874" s="4"/>
      <c r="AB5874" s="4"/>
      <c r="AL5874" s="81"/>
      <c r="AM5874" s="81"/>
    </row>
    <row r="5875" spans="1:39">
      <c r="A5875" s="76"/>
      <c r="C5875" s="77"/>
      <c r="M5875" s="80"/>
      <c r="T5875" s="4"/>
      <c r="V5875" s="4"/>
      <c r="W5875" s="4"/>
      <c r="X5875" s="4"/>
      <c r="AB5875" s="4"/>
      <c r="AL5875" s="81"/>
      <c r="AM5875" s="81"/>
    </row>
    <row r="5876" spans="1:39">
      <c r="A5876" s="76"/>
      <c r="C5876" s="77"/>
      <c r="M5876" s="80"/>
      <c r="T5876" s="4"/>
      <c r="V5876" s="4"/>
      <c r="W5876" s="4"/>
      <c r="X5876" s="4"/>
      <c r="AB5876" s="4"/>
      <c r="AL5876" s="81"/>
      <c r="AM5876" s="81"/>
    </row>
    <row r="5877" spans="1:39">
      <c r="A5877" s="76"/>
      <c r="C5877" s="77"/>
      <c r="M5877" s="80"/>
      <c r="T5877" s="4"/>
      <c r="V5877" s="4"/>
      <c r="W5877" s="4"/>
      <c r="X5877" s="4"/>
      <c r="AB5877" s="4"/>
      <c r="AL5877" s="81"/>
      <c r="AM5877" s="81"/>
    </row>
    <row r="5878" spans="1:39">
      <c r="A5878" s="76"/>
      <c r="C5878" s="77"/>
      <c r="M5878" s="80"/>
      <c r="T5878" s="4"/>
      <c r="V5878" s="4"/>
      <c r="W5878" s="4"/>
      <c r="X5878" s="4"/>
      <c r="AB5878" s="4"/>
      <c r="AL5878" s="81"/>
      <c r="AM5878" s="81"/>
    </row>
    <row r="5879" spans="1:39">
      <c r="A5879" s="76"/>
      <c r="C5879" s="77"/>
      <c r="M5879" s="80"/>
      <c r="T5879" s="4"/>
      <c r="V5879" s="4"/>
      <c r="W5879" s="4"/>
      <c r="X5879" s="4"/>
      <c r="AB5879" s="4"/>
      <c r="AL5879" s="81"/>
      <c r="AM5879" s="81"/>
    </row>
    <row r="5880" spans="1:39">
      <c r="A5880" s="76"/>
      <c r="C5880" s="77"/>
      <c r="M5880" s="80"/>
      <c r="T5880" s="4"/>
      <c r="V5880" s="4"/>
      <c r="W5880" s="4"/>
      <c r="X5880" s="4"/>
      <c r="AB5880" s="4"/>
      <c r="AL5880" s="81"/>
      <c r="AM5880" s="81"/>
    </row>
    <row r="5881" spans="1:39">
      <c r="A5881" s="76"/>
      <c r="C5881" s="77"/>
      <c r="M5881" s="80"/>
      <c r="T5881" s="4"/>
      <c r="V5881" s="4"/>
      <c r="W5881" s="4"/>
      <c r="X5881" s="4"/>
      <c r="AB5881" s="4"/>
      <c r="AL5881" s="81"/>
      <c r="AM5881" s="81"/>
    </row>
    <row r="5882" spans="1:39">
      <c r="A5882" s="76"/>
      <c r="C5882" s="77"/>
      <c r="M5882" s="80"/>
      <c r="T5882" s="4"/>
      <c r="V5882" s="4"/>
      <c r="W5882" s="4"/>
      <c r="X5882" s="4"/>
      <c r="AB5882" s="4"/>
      <c r="AL5882" s="81"/>
      <c r="AM5882" s="81"/>
    </row>
    <row r="5883" spans="1:39">
      <c r="A5883" s="76"/>
      <c r="C5883" s="77"/>
      <c r="M5883" s="80"/>
      <c r="T5883" s="4"/>
      <c r="V5883" s="4"/>
      <c r="W5883" s="4"/>
      <c r="X5883" s="4"/>
      <c r="AB5883" s="4"/>
      <c r="AL5883" s="81"/>
      <c r="AM5883" s="81"/>
    </row>
    <row r="5884" spans="1:39">
      <c r="A5884" s="76"/>
      <c r="C5884" s="77"/>
      <c r="M5884" s="80"/>
      <c r="T5884" s="4"/>
      <c r="V5884" s="4"/>
      <c r="W5884" s="4"/>
      <c r="X5884" s="4"/>
      <c r="AB5884" s="4"/>
      <c r="AL5884" s="81"/>
      <c r="AM5884" s="81"/>
    </row>
    <row r="5885" spans="1:39">
      <c r="A5885" s="76"/>
      <c r="C5885" s="77"/>
      <c r="M5885" s="80"/>
      <c r="T5885" s="4"/>
      <c r="V5885" s="4"/>
      <c r="W5885" s="4"/>
      <c r="X5885" s="4"/>
      <c r="AB5885" s="4"/>
      <c r="AL5885" s="81"/>
      <c r="AM5885" s="81"/>
    </row>
    <row r="5886" spans="1:39">
      <c r="A5886" s="76"/>
      <c r="C5886" s="77"/>
      <c r="M5886" s="80"/>
      <c r="T5886" s="4"/>
      <c r="V5886" s="4"/>
      <c r="W5886" s="4"/>
      <c r="X5886" s="4"/>
      <c r="AB5886" s="4"/>
      <c r="AL5886" s="81"/>
      <c r="AM5886" s="81"/>
    </row>
    <row r="5887" spans="1:39">
      <c r="A5887" s="76"/>
      <c r="C5887" s="77"/>
      <c r="M5887" s="80"/>
      <c r="T5887" s="4"/>
      <c r="V5887" s="4"/>
      <c r="W5887" s="4"/>
      <c r="X5887" s="4"/>
      <c r="AB5887" s="4"/>
      <c r="AL5887" s="81"/>
      <c r="AM5887" s="81"/>
    </row>
    <row r="5888" spans="1:39">
      <c r="A5888" s="76"/>
      <c r="C5888" s="77"/>
      <c r="M5888" s="80"/>
      <c r="T5888" s="4"/>
      <c r="V5888" s="4"/>
      <c r="W5888" s="4"/>
      <c r="X5888" s="4"/>
      <c r="AB5888" s="4"/>
      <c r="AL5888" s="81"/>
      <c r="AM5888" s="81"/>
    </row>
    <row r="5889" spans="1:39">
      <c r="A5889" s="76"/>
      <c r="C5889" s="77"/>
      <c r="M5889" s="80"/>
      <c r="T5889" s="4"/>
      <c r="V5889" s="4"/>
      <c r="W5889" s="4"/>
      <c r="X5889" s="4"/>
      <c r="AB5889" s="4"/>
      <c r="AL5889" s="81"/>
      <c r="AM5889" s="81"/>
    </row>
    <row r="5890" spans="1:39">
      <c r="A5890" s="76"/>
      <c r="C5890" s="77"/>
      <c r="M5890" s="80"/>
      <c r="T5890" s="4"/>
      <c r="V5890" s="4"/>
      <c r="W5890" s="4"/>
      <c r="X5890" s="4"/>
      <c r="AB5890" s="4"/>
      <c r="AL5890" s="81"/>
      <c r="AM5890" s="81"/>
    </row>
    <row r="5891" spans="1:39">
      <c r="A5891" s="76"/>
      <c r="C5891" s="77"/>
      <c r="M5891" s="80"/>
      <c r="T5891" s="4"/>
      <c r="V5891" s="4"/>
      <c r="W5891" s="4"/>
      <c r="X5891" s="4"/>
      <c r="AB5891" s="4"/>
      <c r="AL5891" s="81"/>
      <c r="AM5891" s="81"/>
    </row>
    <row r="5892" spans="1:39">
      <c r="A5892" s="76"/>
      <c r="C5892" s="77"/>
      <c r="M5892" s="80"/>
      <c r="T5892" s="4"/>
      <c r="V5892" s="4"/>
      <c r="W5892" s="4"/>
      <c r="X5892" s="4"/>
      <c r="AB5892" s="4"/>
      <c r="AL5892" s="81"/>
      <c r="AM5892" s="81"/>
    </row>
    <row r="5893" spans="1:39">
      <c r="A5893" s="76"/>
      <c r="C5893" s="77"/>
      <c r="M5893" s="80"/>
      <c r="T5893" s="4"/>
      <c r="V5893" s="4"/>
      <c r="W5893" s="4"/>
      <c r="X5893" s="4"/>
      <c r="AB5893" s="4"/>
      <c r="AL5893" s="81"/>
      <c r="AM5893" s="81"/>
    </row>
    <row r="5894" spans="1:39">
      <c r="A5894" s="76"/>
      <c r="C5894" s="77"/>
      <c r="M5894" s="80"/>
      <c r="T5894" s="4"/>
      <c r="V5894" s="4"/>
      <c r="W5894" s="4"/>
      <c r="X5894" s="4"/>
      <c r="AB5894" s="4"/>
      <c r="AL5894" s="81"/>
      <c r="AM5894" s="81"/>
    </row>
    <row r="5895" spans="1:39">
      <c r="A5895" s="76"/>
      <c r="C5895" s="77"/>
      <c r="M5895" s="80"/>
      <c r="T5895" s="4"/>
      <c r="V5895" s="4"/>
      <c r="W5895" s="4"/>
      <c r="X5895" s="4"/>
      <c r="AB5895" s="4"/>
      <c r="AL5895" s="81"/>
      <c r="AM5895" s="81"/>
    </row>
    <row r="5896" spans="1:39">
      <c r="A5896" s="76"/>
      <c r="C5896" s="77"/>
      <c r="M5896" s="80"/>
      <c r="T5896" s="4"/>
      <c r="V5896" s="4"/>
      <c r="W5896" s="4"/>
      <c r="X5896" s="4"/>
      <c r="AB5896" s="4"/>
      <c r="AL5896" s="81"/>
      <c r="AM5896" s="81"/>
    </row>
    <row r="5897" spans="1:39">
      <c r="A5897" s="76"/>
      <c r="C5897" s="77"/>
      <c r="M5897" s="80"/>
      <c r="T5897" s="4"/>
      <c r="V5897" s="4"/>
      <c r="W5897" s="4"/>
      <c r="X5897" s="4"/>
      <c r="AB5897" s="4"/>
      <c r="AL5897" s="81"/>
      <c r="AM5897" s="81"/>
    </row>
    <row r="5898" spans="1:39">
      <c r="A5898" s="76"/>
      <c r="C5898" s="77"/>
      <c r="M5898" s="80"/>
      <c r="T5898" s="4"/>
      <c r="V5898" s="4"/>
      <c r="W5898" s="4"/>
      <c r="X5898" s="4"/>
      <c r="AB5898" s="4"/>
      <c r="AL5898" s="81"/>
      <c r="AM5898" s="81"/>
    </row>
    <row r="5899" spans="1:39">
      <c r="A5899" s="76"/>
      <c r="C5899" s="77"/>
      <c r="M5899" s="80"/>
      <c r="T5899" s="4"/>
      <c r="V5899" s="4"/>
      <c r="W5899" s="4"/>
      <c r="X5899" s="4"/>
      <c r="AB5899" s="4"/>
      <c r="AL5899" s="81"/>
      <c r="AM5899" s="81"/>
    </row>
    <row r="5900" spans="1:39">
      <c r="A5900" s="76"/>
      <c r="C5900" s="77"/>
      <c r="M5900" s="80"/>
      <c r="T5900" s="4"/>
      <c r="V5900" s="4"/>
      <c r="W5900" s="4"/>
      <c r="X5900" s="4"/>
      <c r="AB5900" s="4"/>
      <c r="AL5900" s="81"/>
      <c r="AM5900" s="81"/>
    </row>
    <row r="5901" spans="1:39">
      <c r="A5901" s="76"/>
      <c r="C5901" s="77"/>
      <c r="M5901" s="80"/>
      <c r="T5901" s="4"/>
      <c r="V5901" s="4"/>
      <c r="W5901" s="4"/>
      <c r="X5901" s="4"/>
      <c r="AB5901" s="4"/>
      <c r="AL5901" s="81"/>
      <c r="AM5901" s="81"/>
    </row>
    <row r="5902" spans="1:39">
      <c r="A5902" s="76"/>
      <c r="C5902" s="77"/>
      <c r="M5902" s="80"/>
      <c r="T5902" s="4"/>
      <c r="V5902" s="4"/>
      <c r="W5902" s="4"/>
      <c r="X5902" s="4"/>
      <c r="AB5902" s="4"/>
      <c r="AL5902" s="81"/>
      <c r="AM5902" s="81"/>
    </row>
    <row r="5903" spans="1:39">
      <c r="A5903" s="76"/>
      <c r="C5903" s="77"/>
      <c r="M5903" s="80"/>
      <c r="T5903" s="4"/>
      <c r="V5903" s="4"/>
      <c r="W5903" s="4"/>
      <c r="X5903" s="4"/>
      <c r="AB5903" s="4"/>
      <c r="AL5903" s="81"/>
      <c r="AM5903" s="81"/>
    </row>
    <row r="5904" spans="1:39">
      <c r="A5904" s="76"/>
      <c r="C5904" s="77"/>
      <c r="M5904" s="80"/>
      <c r="T5904" s="4"/>
      <c r="V5904" s="4"/>
      <c r="W5904" s="4"/>
      <c r="X5904" s="4"/>
      <c r="AB5904" s="4"/>
      <c r="AL5904" s="81"/>
      <c r="AM5904" s="81"/>
    </row>
    <row r="5905" spans="1:39">
      <c r="A5905" s="76"/>
      <c r="C5905" s="77"/>
      <c r="M5905" s="80"/>
      <c r="T5905" s="4"/>
      <c r="V5905" s="4"/>
      <c r="W5905" s="4"/>
      <c r="X5905" s="4"/>
      <c r="AB5905" s="4"/>
      <c r="AL5905" s="81"/>
      <c r="AM5905" s="81"/>
    </row>
    <row r="5906" spans="1:39">
      <c r="A5906" s="76"/>
      <c r="C5906" s="77"/>
      <c r="M5906" s="80"/>
      <c r="T5906" s="4"/>
      <c r="V5906" s="4"/>
      <c r="W5906" s="4"/>
      <c r="X5906" s="4"/>
      <c r="AB5906" s="4"/>
      <c r="AL5906" s="81"/>
      <c r="AM5906" s="81"/>
    </row>
    <row r="5907" spans="1:39">
      <c r="A5907" s="76"/>
      <c r="C5907" s="77"/>
      <c r="M5907" s="80"/>
      <c r="T5907" s="4"/>
      <c r="V5907" s="4"/>
      <c r="W5907" s="4"/>
      <c r="X5907" s="4"/>
      <c r="AB5907" s="4"/>
      <c r="AL5907" s="81"/>
      <c r="AM5907" s="81"/>
    </row>
    <row r="5908" spans="1:39">
      <c r="A5908" s="76"/>
      <c r="C5908" s="77"/>
      <c r="M5908" s="80"/>
      <c r="T5908" s="4"/>
      <c r="V5908" s="4"/>
      <c r="W5908" s="4"/>
      <c r="X5908" s="4"/>
      <c r="AB5908" s="4"/>
      <c r="AL5908" s="81"/>
      <c r="AM5908" s="81"/>
    </row>
    <row r="5909" spans="1:39">
      <c r="A5909" s="76"/>
      <c r="C5909" s="77"/>
      <c r="M5909" s="80"/>
      <c r="T5909" s="4"/>
      <c r="V5909" s="4"/>
      <c r="W5909" s="4"/>
      <c r="X5909" s="4"/>
      <c r="AB5909" s="4"/>
      <c r="AL5909" s="81"/>
      <c r="AM5909" s="81"/>
    </row>
    <row r="5910" spans="1:39">
      <c r="A5910" s="76"/>
      <c r="C5910" s="77"/>
      <c r="M5910" s="80"/>
      <c r="T5910" s="4"/>
      <c r="V5910" s="4"/>
      <c r="W5910" s="4"/>
      <c r="X5910" s="4"/>
      <c r="AB5910" s="4"/>
      <c r="AL5910" s="81"/>
      <c r="AM5910" s="81"/>
    </row>
    <row r="5911" spans="1:39">
      <c r="A5911" s="76"/>
      <c r="C5911" s="77"/>
      <c r="M5911" s="80"/>
      <c r="T5911" s="4"/>
      <c r="V5911" s="4"/>
      <c r="W5911" s="4"/>
      <c r="X5911" s="4"/>
      <c r="AB5911" s="4"/>
      <c r="AL5911" s="81"/>
      <c r="AM5911" s="81"/>
    </row>
    <row r="5912" spans="1:39">
      <c r="A5912" s="76"/>
      <c r="C5912" s="77"/>
      <c r="M5912" s="80"/>
      <c r="T5912" s="4"/>
      <c r="V5912" s="4"/>
      <c r="W5912" s="4"/>
      <c r="X5912" s="4"/>
      <c r="AB5912" s="4"/>
      <c r="AL5912" s="81"/>
      <c r="AM5912" s="81"/>
    </row>
    <row r="5913" spans="1:39">
      <c r="A5913" s="76"/>
      <c r="C5913" s="77"/>
      <c r="M5913" s="80"/>
      <c r="T5913" s="4"/>
      <c r="V5913" s="4"/>
      <c r="W5913" s="4"/>
      <c r="X5913" s="4"/>
      <c r="AB5913" s="4"/>
      <c r="AL5913" s="81"/>
      <c r="AM5913" s="81"/>
    </row>
    <row r="5914" spans="1:39">
      <c r="A5914" s="76"/>
      <c r="C5914" s="77"/>
      <c r="M5914" s="80"/>
      <c r="T5914" s="4"/>
      <c r="V5914" s="4"/>
      <c r="W5914" s="4"/>
      <c r="X5914" s="4"/>
      <c r="AB5914" s="4"/>
      <c r="AL5914" s="81"/>
      <c r="AM5914" s="81"/>
    </row>
    <row r="5915" spans="1:39">
      <c r="A5915" s="76"/>
      <c r="C5915" s="77"/>
      <c r="M5915" s="80"/>
      <c r="T5915" s="4"/>
      <c r="V5915" s="4"/>
      <c r="W5915" s="4"/>
      <c r="X5915" s="4"/>
      <c r="AB5915" s="4"/>
      <c r="AL5915" s="81"/>
      <c r="AM5915" s="81"/>
    </row>
    <row r="5916" spans="1:39">
      <c r="A5916" s="76"/>
      <c r="C5916" s="77"/>
      <c r="M5916" s="80"/>
      <c r="T5916" s="4"/>
      <c r="V5916" s="4"/>
      <c r="W5916" s="4"/>
      <c r="X5916" s="4"/>
      <c r="AB5916" s="4"/>
      <c r="AL5916" s="81"/>
      <c r="AM5916" s="81"/>
    </row>
    <row r="5917" spans="1:39">
      <c r="A5917" s="76"/>
      <c r="C5917" s="77"/>
      <c r="M5917" s="80"/>
      <c r="T5917" s="4"/>
      <c r="V5917" s="4"/>
      <c r="W5917" s="4"/>
      <c r="X5917" s="4"/>
      <c r="AB5917" s="4"/>
      <c r="AL5917" s="81"/>
      <c r="AM5917" s="81"/>
    </row>
    <row r="5918" spans="1:39">
      <c r="A5918" s="76"/>
      <c r="C5918" s="77"/>
      <c r="M5918" s="80"/>
      <c r="T5918" s="4"/>
      <c r="V5918" s="4"/>
      <c r="W5918" s="4"/>
      <c r="X5918" s="4"/>
      <c r="AB5918" s="4"/>
      <c r="AL5918" s="81"/>
      <c r="AM5918" s="81"/>
    </row>
    <row r="5919" spans="1:39">
      <c r="A5919" s="76"/>
      <c r="C5919" s="77"/>
      <c r="M5919" s="80"/>
      <c r="T5919" s="4"/>
      <c r="V5919" s="4"/>
      <c r="W5919" s="4"/>
      <c r="X5919" s="4"/>
      <c r="AB5919" s="4"/>
      <c r="AL5919" s="81"/>
      <c r="AM5919" s="81"/>
    </row>
    <row r="5920" spans="1:39">
      <c r="A5920" s="76"/>
      <c r="C5920" s="77"/>
      <c r="M5920" s="80"/>
      <c r="T5920" s="4"/>
      <c r="V5920" s="4"/>
      <c r="W5920" s="4"/>
      <c r="X5920" s="4"/>
      <c r="AB5920" s="4"/>
      <c r="AL5920" s="81"/>
      <c r="AM5920" s="81"/>
    </row>
    <row r="5921" spans="1:39">
      <c r="A5921" s="76"/>
      <c r="C5921" s="77"/>
      <c r="M5921" s="80"/>
      <c r="T5921" s="4"/>
      <c r="V5921" s="4"/>
      <c r="W5921" s="4"/>
      <c r="X5921" s="4"/>
      <c r="AB5921" s="4"/>
      <c r="AL5921" s="81"/>
      <c r="AM5921" s="81"/>
    </row>
    <row r="5922" spans="1:39">
      <c r="A5922" s="76"/>
      <c r="C5922" s="77"/>
      <c r="M5922" s="80"/>
      <c r="T5922" s="4"/>
      <c r="V5922" s="4"/>
      <c r="W5922" s="4"/>
      <c r="X5922" s="4"/>
      <c r="AB5922" s="4"/>
      <c r="AL5922" s="81"/>
      <c r="AM5922" s="81"/>
    </row>
    <row r="5923" spans="1:39">
      <c r="A5923" s="76"/>
      <c r="C5923" s="77"/>
      <c r="M5923" s="80"/>
      <c r="T5923" s="4"/>
      <c r="V5923" s="4"/>
      <c r="W5923" s="4"/>
      <c r="X5923" s="4"/>
      <c r="AB5923" s="4"/>
      <c r="AL5923" s="81"/>
      <c r="AM5923" s="81"/>
    </row>
    <row r="5924" spans="1:39">
      <c r="A5924" s="76"/>
      <c r="C5924" s="77"/>
      <c r="M5924" s="80"/>
      <c r="T5924" s="4"/>
      <c r="V5924" s="4"/>
      <c r="W5924" s="4"/>
      <c r="X5924" s="4"/>
      <c r="AB5924" s="4"/>
      <c r="AL5924" s="81"/>
      <c r="AM5924" s="81"/>
    </row>
    <row r="5925" spans="1:39">
      <c r="A5925" s="76"/>
      <c r="C5925" s="77"/>
      <c r="M5925" s="80"/>
      <c r="T5925" s="4"/>
      <c r="V5925" s="4"/>
      <c r="W5925" s="4"/>
      <c r="X5925" s="4"/>
      <c r="AB5925" s="4"/>
      <c r="AL5925" s="81"/>
      <c r="AM5925" s="81"/>
    </row>
    <row r="5926" spans="1:39">
      <c r="A5926" s="76"/>
      <c r="C5926" s="77"/>
      <c r="M5926" s="80"/>
      <c r="T5926" s="4"/>
      <c r="V5926" s="4"/>
      <c r="W5926" s="4"/>
      <c r="X5926" s="4"/>
      <c r="AB5926" s="4"/>
      <c r="AL5926" s="81"/>
      <c r="AM5926" s="81"/>
    </row>
    <row r="5927" spans="1:39">
      <c r="A5927" s="76"/>
      <c r="C5927" s="77"/>
      <c r="M5927" s="80"/>
      <c r="T5927" s="4"/>
      <c r="V5927" s="4"/>
      <c r="W5927" s="4"/>
      <c r="X5927" s="4"/>
      <c r="AB5927" s="4"/>
      <c r="AL5927" s="81"/>
      <c r="AM5927" s="81"/>
    </row>
    <row r="5928" spans="1:39">
      <c r="A5928" s="76"/>
      <c r="C5928" s="77"/>
      <c r="M5928" s="80"/>
      <c r="T5928" s="4"/>
      <c r="V5928" s="4"/>
      <c r="W5928" s="4"/>
      <c r="X5928" s="4"/>
      <c r="AB5928" s="4"/>
      <c r="AL5928" s="81"/>
      <c r="AM5928" s="81"/>
    </row>
    <row r="5929" spans="1:39">
      <c r="A5929" s="76"/>
      <c r="C5929" s="77"/>
      <c r="M5929" s="80"/>
      <c r="T5929" s="4"/>
      <c r="V5929" s="4"/>
      <c r="W5929" s="4"/>
      <c r="X5929" s="4"/>
      <c r="AB5929" s="4"/>
      <c r="AL5929" s="81"/>
      <c r="AM5929" s="81"/>
    </row>
    <row r="5930" spans="1:39">
      <c r="A5930" s="76"/>
      <c r="C5930" s="77"/>
      <c r="M5930" s="80"/>
      <c r="T5930" s="4"/>
      <c r="V5930" s="4"/>
      <c r="W5930" s="4"/>
      <c r="X5930" s="4"/>
      <c r="AB5930" s="4"/>
      <c r="AL5930" s="81"/>
      <c r="AM5930" s="81"/>
    </row>
    <row r="5931" spans="1:39">
      <c r="A5931" s="76"/>
      <c r="C5931" s="77"/>
      <c r="M5931" s="80"/>
      <c r="T5931" s="4"/>
      <c r="V5931" s="4"/>
      <c r="W5931" s="4"/>
      <c r="X5931" s="4"/>
      <c r="AB5931" s="4"/>
      <c r="AL5931" s="81"/>
      <c r="AM5931" s="81"/>
    </row>
    <row r="5932" spans="1:39">
      <c r="A5932" s="76"/>
      <c r="C5932" s="77"/>
      <c r="M5932" s="80"/>
      <c r="T5932" s="4"/>
      <c r="V5932" s="4"/>
      <c r="W5932" s="4"/>
      <c r="X5932" s="4"/>
      <c r="AB5932" s="4"/>
      <c r="AL5932" s="81"/>
      <c r="AM5932" s="81"/>
    </row>
    <row r="5933" spans="1:39">
      <c r="A5933" s="76"/>
      <c r="C5933" s="77"/>
      <c r="M5933" s="80"/>
      <c r="T5933" s="4"/>
      <c r="V5933" s="4"/>
      <c r="W5933" s="4"/>
      <c r="X5933" s="4"/>
      <c r="AB5933" s="4"/>
      <c r="AL5933" s="81"/>
      <c r="AM5933" s="81"/>
    </row>
    <row r="5934" spans="1:39">
      <c r="A5934" s="76"/>
      <c r="C5934" s="77"/>
      <c r="M5934" s="80"/>
      <c r="T5934" s="4"/>
      <c r="V5934" s="4"/>
      <c r="W5934" s="4"/>
      <c r="X5934" s="4"/>
      <c r="AB5934" s="4"/>
      <c r="AL5934" s="81"/>
      <c r="AM5934" s="81"/>
    </row>
    <row r="5935" spans="1:39">
      <c r="A5935" s="76"/>
      <c r="C5935" s="77"/>
      <c r="M5935" s="80"/>
      <c r="T5935" s="4"/>
      <c r="V5935" s="4"/>
      <c r="W5935" s="4"/>
      <c r="X5935" s="4"/>
      <c r="AB5935" s="4"/>
      <c r="AL5935" s="81"/>
      <c r="AM5935" s="81"/>
    </row>
    <row r="5936" spans="1:39">
      <c r="A5936" s="76"/>
      <c r="C5936" s="77"/>
      <c r="M5936" s="80"/>
      <c r="T5936" s="4"/>
      <c r="V5936" s="4"/>
      <c r="W5936" s="4"/>
      <c r="X5936" s="4"/>
      <c r="AB5936" s="4"/>
      <c r="AL5936" s="81"/>
      <c r="AM5936" s="81"/>
    </row>
    <row r="5937" spans="1:39">
      <c r="A5937" s="76"/>
      <c r="C5937" s="77"/>
      <c r="M5937" s="80"/>
      <c r="T5937" s="4"/>
      <c r="V5937" s="4"/>
      <c r="W5937" s="4"/>
      <c r="X5937" s="4"/>
      <c r="AB5937" s="4"/>
      <c r="AL5937" s="81"/>
      <c r="AM5937" s="81"/>
    </row>
    <row r="5938" spans="1:39">
      <c r="A5938" s="76"/>
      <c r="C5938" s="77"/>
      <c r="M5938" s="80"/>
      <c r="T5938" s="4"/>
      <c r="V5938" s="4"/>
      <c r="W5938" s="4"/>
      <c r="X5938" s="4"/>
      <c r="AB5938" s="4"/>
      <c r="AL5938" s="81"/>
      <c r="AM5938" s="81"/>
    </row>
    <row r="5939" spans="1:39">
      <c r="A5939" s="76"/>
      <c r="C5939" s="77"/>
      <c r="M5939" s="80"/>
      <c r="T5939" s="4"/>
      <c r="V5939" s="4"/>
      <c r="W5939" s="4"/>
      <c r="X5939" s="4"/>
      <c r="AB5939" s="4"/>
      <c r="AL5939" s="81"/>
      <c r="AM5939" s="81"/>
    </row>
    <row r="5940" spans="1:39">
      <c r="A5940" s="76"/>
      <c r="C5940" s="77"/>
      <c r="M5940" s="80"/>
      <c r="T5940" s="4"/>
      <c r="V5940" s="4"/>
      <c r="W5940" s="4"/>
      <c r="X5940" s="4"/>
      <c r="AB5940" s="4"/>
      <c r="AL5940" s="81"/>
      <c r="AM5940" s="81"/>
    </row>
    <row r="5941" spans="1:39">
      <c r="A5941" s="76"/>
      <c r="C5941" s="77"/>
      <c r="M5941" s="80"/>
      <c r="T5941" s="4"/>
      <c r="V5941" s="4"/>
      <c r="W5941" s="4"/>
      <c r="X5941" s="4"/>
      <c r="AB5941" s="4"/>
      <c r="AL5941" s="81"/>
      <c r="AM5941" s="81"/>
    </row>
    <row r="5942" spans="1:39">
      <c r="A5942" s="76"/>
      <c r="C5942" s="77"/>
      <c r="M5942" s="80"/>
      <c r="T5942" s="4"/>
      <c r="V5942" s="4"/>
      <c r="W5942" s="4"/>
      <c r="X5942" s="4"/>
      <c r="AB5942" s="4"/>
      <c r="AL5942" s="81"/>
      <c r="AM5942" s="81"/>
    </row>
    <row r="5943" spans="1:39">
      <c r="A5943" s="76"/>
      <c r="C5943" s="77"/>
      <c r="M5943" s="80"/>
      <c r="T5943" s="4"/>
      <c r="V5943" s="4"/>
      <c r="W5943" s="4"/>
      <c r="X5943" s="4"/>
      <c r="AB5943" s="4"/>
      <c r="AL5943" s="81"/>
      <c r="AM5943" s="81"/>
    </row>
    <row r="5944" spans="1:39">
      <c r="A5944" s="76"/>
      <c r="C5944" s="77"/>
      <c r="M5944" s="80"/>
      <c r="T5944" s="4"/>
      <c r="V5944" s="4"/>
      <c r="W5944" s="4"/>
      <c r="X5944" s="4"/>
      <c r="AB5944" s="4"/>
      <c r="AL5944" s="81"/>
      <c r="AM5944" s="81"/>
    </row>
    <row r="5945" spans="1:39">
      <c r="A5945" s="76"/>
      <c r="C5945" s="77"/>
      <c r="M5945" s="80"/>
      <c r="T5945" s="4"/>
      <c r="V5945" s="4"/>
      <c r="W5945" s="4"/>
      <c r="X5945" s="4"/>
      <c r="AB5945" s="4"/>
      <c r="AL5945" s="81"/>
      <c r="AM5945" s="81"/>
    </row>
    <row r="5946" spans="1:39">
      <c r="A5946" s="76"/>
      <c r="C5946" s="77"/>
      <c r="M5946" s="80"/>
      <c r="T5946" s="4"/>
      <c r="V5946" s="4"/>
      <c r="W5946" s="4"/>
      <c r="X5946" s="4"/>
      <c r="AB5946" s="4"/>
      <c r="AL5946" s="81"/>
      <c r="AM5946" s="81"/>
    </row>
    <row r="5947" spans="1:39">
      <c r="A5947" s="76"/>
      <c r="C5947" s="77"/>
      <c r="M5947" s="80"/>
      <c r="T5947" s="4"/>
      <c r="V5947" s="4"/>
      <c r="W5947" s="4"/>
      <c r="X5947" s="4"/>
      <c r="AB5947" s="4"/>
      <c r="AL5947" s="81"/>
      <c r="AM5947" s="81"/>
    </row>
    <row r="5948" spans="1:39">
      <c r="A5948" s="76"/>
      <c r="C5948" s="77"/>
      <c r="M5948" s="80"/>
      <c r="T5948" s="4"/>
      <c r="V5948" s="4"/>
      <c r="W5948" s="4"/>
      <c r="X5948" s="4"/>
      <c r="AB5948" s="4"/>
      <c r="AL5948" s="81"/>
      <c r="AM5948" s="81"/>
    </row>
    <row r="5949" spans="1:39">
      <c r="A5949" s="76"/>
      <c r="C5949" s="77"/>
      <c r="M5949" s="80"/>
      <c r="T5949" s="4"/>
      <c r="V5949" s="4"/>
      <c r="W5949" s="4"/>
      <c r="X5949" s="4"/>
      <c r="AB5949" s="4"/>
      <c r="AL5949" s="81"/>
      <c r="AM5949" s="81"/>
    </row>
    <row r="5950" spans="1:39">
      <c r="A5950" s="76"/>
      <c r="C5950" s="77"/>
      <c r="M5950" s="80"/>
      <c r="T5950" s="4"/>
      <c r="V5950" s="4"/>
      <c r="W5950" s="4"/>
      <c r="X5950" s="4"/>
      <c r="AB5950" s="4"/>
      <c r="AL5950" s="81"/>
      <c r="AM5950" s="81"/>
    </row>
    <row r="5951" spans="1:39">
      <c r="A5951" s="76"/>
      <c r="C5951" s="77"/>
      <c r="M5951" s="80"/>
      <c r="T5951" s="4"/>
      <c r="V5951" s="4"/>
      <c r="W5951" s="4"/>
      <c r="X5951" s="4"/>
      <c r="AB5951" s="4"/>
      <c r="AL5951" s="81"/>
      <c r="AM5951" s="81"/>
    </row>
    <row r="5952" spans="1:39">
      <c r="A5952" s="76"/>
      <c r="C5952" s="77"/>
      <c r="M5952" s="80"/>
      <c r="T5952" s="4"/>
      <c r="V5952" s="4"/>
      <c r="W5952" s="4"/>
      <c r="X5952" s="4"/>
      <c r="AB5952" s="4"/>
      <c r="AL5952" s="81"/>
      <c r="AM5952" s="81"/>
    </row>
    <row r="5953" spans="1:39">
      <c r="A5953" s="76"/>
      <c r="C5953" s="77"/>
      <c r="M5953" s="80"/>
      <c r="T5953" s="4"/>
      <c r="V5953" s="4"/>
      <c r="W5953" s="4"/>
      <c r="X5953" s="4"/>
      <c r="AB5953" s="4"/>
      <c r="AL5953" s="81"/>
      <c r="AM5953" s="81"/>
    </row>
    <row r="5954" spans="1:39">
      <c r="A5954" s="76"/>
      <c r="C5954" s="77"/>
      <c r="M5954" s="80"/>
      <c r="T5954" s="4"/>
      <c r="V5954" s="4"/>
      <c r="W5954" s="4"/>
      <c r="X5954" s="4"/>
      <c r="AB5954" s="4"/>
      <c r="AL5954" s="81"/>
      <c r="AM5954" s="81"/>
    </row>
    <row r="5955" spans="1:39">
      <c r="A5955" s="76"/>
      <c r="C5955" s="77"/>
      <c r="M5955" s="80"/>
      <c r="T5955" s="4"/>
      <c r="V5955" s="4"/>
      <c r="W5955" s="4"/>
      <c r="X5955" s="4"/>
      <c r="AB5955" s="4"/>
      <c r="AL5955" s="81"/>
      <c r="AM5955" s="81"/>
    </row>
    <row r="5956" spans="1:39">
      <c r="A5956" s="76"/>
      <c r="C5956" s="77"/>
      <c r="M5956" s="80"/>
      <c r="T5956" s="4"/>
      <c r="V5956" s="4"/>
      <c r="W5956" s="4"/>
      <c r="X5956" s="4"/>
      <c r="AB5956" s="4"/>
      <c r="AL5956" s="81"/>
      <c r="AM5956" s="81"/>
    </row>
    <row r="5957" spans="1:39">
      <c r="A5957" s="76"/>
      <c r="C5957" s="77"/>
      <c r="M5957" s="80"/>
      <c r="T5957" s="4"/>
      <c r="V5957" s="4"/>
      <c r="W5957" s="4"/>
      <c r="X5957" s="4"/>
      <c r="AB5957" s="4"/>
      <c r="AL5957" s="81"/>
      <c r="AM5957" s="81"/>
    </row>
    <row r="5958" spans="1:39">
      <c r="A5958" s="76"/>
      <c r="C5958" s="77"/>
      <c r="M5958" s="80"/>
      <c r="T5958" s="4"/>
      <c r="V5958" s="4"/>
      <c r="W5958" s="4"/>
      <c r="X5958" s="4"/>
      <c r="AB5958" s="4"/>
      <c r="AL5958" s="81"/>
      <c r="AM5958" s="81"/>
    </row>
    <row r="5959" spans="1:39">
      <c r="A5959" s="76"/>
      <c r="C5959" s="77"/>
      <c r="M5959" s="80"/>
      <c r="T5959" s="4"/>
      <c r="V5959" s="4"/>
      <c r="W5959" s="4"/>
      <c r="X5959" s="4"/>
      <c r="AB5959" s="4"/>
      <c r="AL5959" s="81"/>
      <c r="AM5959" s="81"/>
    </row>
    <row r="5960" spans="1:39">
      <c r="A5960" s="76"/>
      <c r="C5960" s="77"/>
      <c r="M5960" s="80"/>
      <c r="T5960" s="4"/>
      <c r="V5960" s="4"/>
      <c r="W5960" s="4"/>
      <c r="X5960" s="4"/>
      <c r="AB5960" s="4"/>
      <c r="AL5960" s="81"/>
      <c r="AM5960" s="81"/>
    </row>
    <row r="5961" spans="1:39">
      <c r="A5961" s="76"/>
      <c r="C5961" s="77"/>
      <c r="M5961" s="80"/>
      <c r="T5961" s="4"/>
      <c r="V5961" s="4"/>
      <c r="W5961" s="4"/>
      <c r="X5961" s="4"/>
      <c r="AB5961" s="4"/>
      <c r="AL5961" s="81"/>
      <c r="AM5961" s="81"/>
    </row>
    <row r="5962" spans="1:39">
      <c r="A5962" s="76"/>
      <c r="C5962" s="77"/>
      <c r="M5962" s="80"/>
      <c r="T5962" s="4"/>
      <c r="V5962" s="4"/>
      <c r="W5962" s="4"/>
      <c r="X5962" s="4"/>
      <c r="AB5962" s="4"/>
      <c r="AL5962" s="81"/>
      <c r="AM5962" s="81"/>
    </row>
    <row r="5963" spans="1:39">
      <c r="A5963" s="76"/>
      <c r="C5963" s="77"/>
      <c r="M5963" s="80"/>
      <c r="T5963" s="4"/>
      <c r="V5963" s="4"/>
      <c r="W5963" s="4"/>
      <c r="X5963" s="4"/>
      <c r="AB5963" s="4"/>
      <c r="AL5963" s="81"/>
      <c r="AM5963" s="81"/>
    </row>
    <row r="5964" spans="1:39">
      <c r="A5964" s="76"/>
      <c r="C5964" s="77"/>
      <c r="M5964" s="80"/>
      <c r="T5964" s="4"/>
      <c r="V5964" s="4"/>
      <c r="W5964" s="4"/>
      <c r="X5964" s="4"/>
      <c r="AB5964" s="4"/>
      <c r="AL5964" s="81"/>
      <c r="AM5964" s="81"/>
    </row>
    <row r="5965" spans="1:39">
      <c r="A5965" s="76"/>
      <c r="C5965" s="77"/>
      <c r="M5965" s="80"/>
      <c r="T5965" s="4"/>
      <c r="V5965" s="4"/>
      <c r="W5965" s="4"/>
      <c r="X5965" s="4"/>
      <c r="AB5965" s="4"/>
      <c r="AL5965" s="81"/>
      <c r="AM5965" s="81"/>
    </row>
    <row r="5966" spans="1:39">
      <c r="A5966" s="76"/>
      <c r="C5966" s="77"/>
      <c r="M5966" s="80"/>
      <c r="T5966" s="4"/>
      <c r="V5966" s="4"/>
      <c r="W5966" s="4"/>
      <c r="X5966" s="4"/>
      <c r="AB5966" s="4"/>
      <c r="AL5966" s="81"/>
      <c r="AM5966" s="81"/>
    </row>
    <row r="5967" spans="1:39">
      <c r="A5967" s="76"/>
      <c r="C5967" s="77"/>
      <c r="M5967" s="80"/>
      <c r="T5967" s="4"/>
      <c r="V5967" s="4"/>
      <c r="W5967" s="4"/>
      <c r="X5967" s="4"/>
      <c r="AB5967" s="4"/>
      <c r="AL5967" s="81"/>
      <c r="AM5967" s="81"/>
    </row>
    <row r="5968" spans="1:39">
      <c r="A5968" s="76"/>
      <c r="C5968" s="77"/>
      <c r="M5968" s="80"/>
      <c r="T5968" s="4"/>
      <c r="V5968" s="4"/>
      <c r="W5968" s="4"/>
      <c r="X5968" s="4"/>
      <c r="AB5968" s="4"/>
      <c r="AL5968" s="81"/>
      <c r="AM5968" s="81"/>
    </row>
    <row r="5969" spans="1:39">
      <c r="A5969" s="76"/>
      <c r="C5969" s="77"/>
      <c r="M5969" s="80"/>
      <c r="T5969" s="4"/>
      <c r="V5969" s="4"/>
      <c r="W5969" s="4"/>
      <c r="X5969" s="4"/>
      <c r="AB5969" s="4"/>
      <c r="AL5969" s="81"/>
      <c r="AM5969" s="81"/>
    </row>
    <row r="5970" spans="1:39">
      <c r="A5970" s="76"/>
      <c r="C5970" s="77"/>
      <c r="M5970" s="80"/>
      <c r="T5970" s="4"/>
      <c r="V5970" s="4"/>
      <c r="W5970" s="4"/>
      <c r="X5970" s="4"/>
      <c r="AB5970" s="4"/>
      <c r="AL5970" s="81"/>
      <c r="AM5970" s="81"/>
    </row>
    <row r="5971" spans="1:39">
      <c r="A5971" s="76"/>
      <c r="C5971" s="77"/>
      <c r="M5971" s="80"/>
      <c r="T5971" s="4"/>
      <c r="V5971" s="4"/>
      <c r="W5971" s="4"/>
      <c r="X5971" s="4"/>
      <c r="AB5971" s="4"/>
      <c r="AL5971" s="81"/>
      <c r="AM5971" s="81"/>
    </row>
    <row r="5972" spans="1:39">
      <c r="A5972" s="76"/>
      <c r="C5972" s="77"/>
      <c r="M5972" s="80"/>
      <c r="T5972" s="4"/>
      <c r="V5972" s="4"/>
      <c r="W5972" s="4"/>
      <c r="X5972" s="4"/>
      <c r="AB5972" s="4"/>
      <c r="AL5972" s="81"/>
      <c r="AM5972" s="81"/>
    </row>
    <row r="5973" spans="1:39">
      <c r="A5973" s="76"/>
      <c r="C5973" s="77"/>
      <c r="M5973" s="80"/>
      <c r="T5973" s="4"/>
      <c r="V5973" s="4"/>
      <c r="W5973" s="4"/>
      <c r="X5973" s="4"/>
      <c r="AB5973" s="4"/>
      <c r="AL5973" s="81"/>
      <c r="AM5973" s="81"/>
    </row>
    <row r="5974" spans="1:39">
      <c r="A5974" s="76"/>
      <c r="C5974" s="77"/>
      <c r="M5974" s="80"/>
      <c r="T5974" s="4"/>
      <c r="V5974" s="4"/>
      <c r="W5974" s="4"/>
      <c r="X5974" s="4"/>
      <c r="AB5974" s="4"/>
      <c r="AL5974" s="81"/>
      <c r="AM5974" s="81"/>
    </row>
    <row r="5975" spans="1:39">
      <c r="A5975" s="76"/>
      <c r="C5975" s="77"/>
      <c r="M5975" s="80"/>
      <c r="T5975" s="4"/>
      <c r="V5975" s="4"/>
      <c r="W5975" s="4"/>
      <c r="X5975" s="4"/>
      <c r="AB5975" s="4"/>
      <c r="AL5975" s="81"/>
      <c r="AM5975" s="81"/>
    </row>
    <row r="5976" spans="1:39">
      <c r="A5976" s="76"/>
      <c r="C5976" s="77"/>
      <c r="M5976" s="80"/>
      <c r="T5976" s="4"/>
      <c r="V5976" s="4"/>
      <c r="W5976" s="4"/>
      <c r="X5976" s="4"/>
      <c r="AB5976" s="4"/>
      <c r="AL5976" s="81"/>
      <c r="AM5976" s="81"/>
    </row>
    <row r="5977" spans="1:39">
      <c r="A5977" s="76"/>
      <c r="C5977" s="77"/>
      <c r="M5977" s="80"/>
      <c r="T5977" s="4"/>
      <c r="V5977" s="4"/>
      <c r="W5977" s="4"/>
      <c r="X5977" s="4"/>
      <c r="AB5977" s="4"/>
      <c r="AL5977" s="81"/>
      <c r="AM5977" s="81"/>
    </row>
    <row r="5978" spans="1:39">
      <c r="A5978" s="76"/>
      <c r="C5978" s="77"/>
      <c r="M5978" s="80"/>
      <c r="T5978" s="4"/>
      <c r="V5978" s="4"/>
      <c r="W5978" s="4"/>
      <c r="X5978" s="4"/>
      <c r="AB5978" s="4"/>
      <c r="AL5978" s="81"/>
      <c r="AM5978" s="81"/>
    </row>
    <row r="5979" spans="1:39">
      <c r="A5979" s="76"/>
      <c r="C5979" s="77"/>
      <c r="M5979" s="80"/>
      <c r="T5979" s="4"/>
      <c r="V5979" s="4"/>
      <c r="W5979" s="4"/>
      <c r="X5979" s="4"/>
      <c r="AB5979" s="4"/>
      <c r="AL5979" s="81"/>
      <c r="AM5979" s="81"/>
    </row>
    <row r="5980" spans="1:39">
      <c r="A5980" s="76"/>
      <c r="C5980" s="77"/>
      <c r="M5980" s="80"/>
      <c r="T5980" s="4"/>
      <c r="V5980" s="4"/>
      <c r="W5980" s="4"/>
      <c r="X5980" s="4"/>
      <c r="AB5980" s="4"/>
      <c r="AL5980" s="81"/>
      <c r="AM5980" s="81"/>
    </row>
    <row r="5981" spans="1:39">
      <c r="A5981" s="76"/>
      <c r="C5981" s="77"/>
      <c r="M5981" s="80"/>
      <c r="T5981" s="4"/>
      <c r="V5981" s="4"/>
      <c r="W5981" s="4"/>
      <c r="X5981" s="4"/>
      <c r="AB5981" s="4"/>
      <c r="AL5981" s="81"/>
      <c r="AM5981" s="81"/>
    </row>
    <row r="5982" spans="1:39">
      <c r="A5982" s="76"/>
      <c r="C5982" s="77"/>
      <c r="M5982" s="80"/>
      <c r="T5982" s="4"/>
      <c r="V5982" s="4"/>
      <c r="W5982" s="4"/>
      <c r="X5982" s="4"/>
      <c r="AB5982" s="4"/>
      <c r="AL5982" s="81"/>
      <c r="AM5982" s="81"/>
    </row>
    <row r="5983" spans="1:39">
      <c r="A5983" s="76"/>
      <c r="C5983" s="77"/>
      <c r="M5983" s="80"/>
      <c r="T5983" s="4"/>
      <c r="V5983" s="4"/>
      <c r="W5983" s="4"/>
      <c r="X5983" s="4"/>
      <c r="AB5983" s="4"/>
      <c r="AL5983" s="81"/>
      <c r="AM5983" s="81"/>
    </row>
    <row r="5984" spans="1:39">
      <c r="A5984" s="76"/>
      <c r="C5984" s="77"/>
      <c r="M5984" s="80"/>
      <c r="T5984" s="4"/>
      <c r="V5984" s="4"/>
      <c r="W5984" s="4"/>
      <c r="X5984" s="4"/>
      <c r="AB5984" s="4"/>
      <c r="AL5984" s="81"/>
      <c r="AM5984" s="81"/>
    </row>
    <row r="5985" spans="1:39">
      <c r="A5985" s="76"/>
      <c r="C5985" s="77"/>
      <c r="M5985" s="80"/>
      <c r="T5985" s="4"/>
      <c r="V5985" s="4"/>
      <c r="W5985" s="4"/>
      <c r="X5985" s="4"/>
      <c r="AB5985" s="4"/>
      <c r="AL5985" s="81"/>
      <c r="AM5985" s="81"/>
    </row>
    <row r="5986" spans="1:39">
      <c r="A5986" s="76"/>
      <c r="C5986" s="77"/>
      <c r="M5986" s="80"/>
      <c r="T5986" s="4"/>
      <c r="V5986" s="4"/>
      <c r="W5986" s="4"/>
      <c r="X5986" s="4"/>
      <c r="AB5986" s="4"/>
      <c r="AL5986" s="81"/>
      <c r="AM5986" s="81"/>
    </row>
    <row r="5987" spans="1:39">
      <c r="A5987" s="76"/>
      <c r="C5987" s="77"/>
      <c r="M5987" s="80"/>
      <c r="T5987" s="4"/>
      <c r="V5987" s="4"/>
      <c r="W5987" s="4"/>
      <c r="X5987" s="4"/>
      <c r="AB5987" s="4"/>
      <c r="AL5987" s="81"/>
      <c r="AM5987" s="81"/>
    </row>
    <row r="5988" spans="1:39">
      <c r="A5988" s="76"/>
      <c r="C5988" s="77"/>
      <c r="M5988" s="80"/>
      <c r="T5988" s="4"/>
      <c r="V5988" s="4"/>
      <c r="W5988" s="4"/>
      <c r="X5988" s="4"/>
      <c r="AB5988" s="4"/>
      <c r="AL5988" s="81"/>
      <c r="AM5988" s="81"/>
    </row>
    <row r="5989" spans="1:39">
      <c r="A5989" s="76"/>
      <c r="C5989" s="77"/>
      <c r="M5989" s="80"/>
      <c r="T5989" s="4"/>
      <c r="V5989" s="4"/>
      <c r="W5989" s="4"/>
      <c r="X5989" s="4"/>
      <c r="AB5989" s="4"/>
      <c r="AL5989" s="81"/>
      <c r="AM5989" s="81"/>
    </row>
    <row r="5990" spans="1:39">
      <c r="A5990" s="76"/>
      <c r="C5990" s="77"/>
      <c r="M5990" s="80"/>
      <c r="T5990" s="4"/>
      <c r="V5990" s="4"/>
      <c r="W5990" s="4"/>
      <c r="X5990" s="4"/>
      <c r="AB5990" s="4"/>
      <c r="AL5990" s="81"/>
      <c r="AM5990" s="81"/>
    </row>
    <row r="5991" spans="1:39">
      <c r="A5991" s="76"/>
      <c r="C5991" s="77"/>
      <c r="M5991" s="80"/>
      <c r="T5991" s="4"/>
      <c r="V5991" s="4"/>
      <c r="W5991" s="4"/>
      <c r="X5991" s="4"/>
      <c r="AB5991" s="4"/>
      <c r="AL5991" s="81"/>
      <c r="AM5991" s="81"/>
    </row>
    <row r="5992" spans="1:39">
      <c r="A5992" s="76"/>
      <c r="C5992" s="77"/>
      <c r="M5992" s="80"/>
      <c r="T5992" s="4"/>
      <c r="V5992" s="4"/>
      <c r="W5992" s="4"/>
      <c r="X5992" s="4"/>
      <c r="AB5992" s="4"/>
      <c r="AL5992" s="81"/>
      <c r="AM5992" s="81"/>
    </row>
    <row r="5993" spans="1:39">
      <c r="A5993" s="76"/>
      <c r="C5993" s="77"/>
      <c r="M5993" s="80"/>
      <c r="T5993" s="4"/>
      <c r="V5993" s="4"/>
      <c r="W5993" s="4"/>
      <c r="X5993" s="4"/>
      <c r="AB5993" s="4"/>
      <c r="AL5993" s="81"/>
      <c r="AM5993" s="81"/>
    </row>
    <row r="5994" spans="1:39">
      <c r="A5994" s="76"/>
      <c r="C5994" s="77"/>
      <c r="M5994" s="80"/>
      <c r="T5994" s="4"/>
      <c r="V5994" s="4"/>
      <c r="W5994" s="4"/>
      <c r="X5994" s="4"/>
      <c r="AB5994" s="4"/>
      <c r="AL5994" s="81"/>
      <c r="AM5994" s="81"/>
    </row>
    <row r="5995" spans="1:39">
      <c r="A5995" s="76"/>
      <c r="C5995" s="77"/>
      <c r="M5995" s="80"/>
      <c r="T5995" s="4"/>
      <c r="V5995" s="4"/>
      <c r="W5995" s="4"/>
      <c r="X5995" s="4"/>
      <c r="AB5995" s="4"/>
      <c r="AL5995" s="81"/>
      <c r="AM5995" s="81"/>
    </row>
    <row r="5996" spans="1:39">
      <c r="A5996" s="76"/>
      <c r="C5996" s="77"/>
      <c r="M5996" s="80"/>
      <c r="T5996" s="4"/>
      <c r="V5996" s="4"/>
      <c r="W5996" s="4"/>
      <c r="X5996" s="4"/>
      <c r="AB5996" s="4"/>
      <c r="AL5996" s="81"/>
      <c r="AM5996" s="81"/>
    </row>
    <row r="5997" spans="1:39">
      <c r="A5997" s="76"/>
      <c r="C5997" s="77"/>
      <c r="M5997" s="80"/>
      <c r="T5997" s="4"/>
      <c r="V5997" s="4"/>
      <c r="W5997" s="4"/>
      <c r="X5997" s="4"/>
      <c r="AB5997" s="4"/>
      <c r="AL5997" s="81"/>
      <c r="AM5997" s="81"/>
    </row>
    <row r="5998" spans="1:39">
      <c r="A5998" s="76"/>
      <c r="C5998" s="77"/>
      <c r="M5998" s="80"/>
      <c r="T5998" s="4"/>
      <c r="V5998" s="4"/>
      <c r="W5998" s="4"/>
      <c r="X5998" s="4"/>
      <c r="AB5998" s="4"/>
      <c r="AL5998" s="81"/>
      <c r="AM5998" s="81"/>
    </row>
    <row r="5999" spans="1:39">
      <c r="A5999" s="76"/>
      <c r="C5999" s="77"/>
      <c r="M5999" s="80"/>
      <c r="T5999" s="4"/>
      <c r="V5999" s="4"/>
      <c r="W5999" s="4"/>
      <c r="X5999" s="4"/>
      <c r="AB5999" s="4"/>
      <c r="AL5999" s="81"/>
      <c r="AM5999" s="81"/>
    </row>
    <row r="6000" spans="1:39">
      <c r="A6000" s="76"/>
      <c r="C6000" s="77"/>
      <c r="M6000" s="80"/>
      <c r="T6000" s="4"/>
      <c r="V6000" s="4"/>
      <c r="W6000" s="4"/>
      <c r="X6000" s="4"/>
      <c r="AB6000" s="4"/>
      <c r="AL6000" s="81"/>
      <c r="AM6000" s="81"/>
    </row>
    <row r="6001" spans="1:39">
      <c r="A6001" s="76"/>
      <c r="C6001" s="77"/>
      <c r="M6001" s="80"/>
      <c r="T6001" s="4"/>
      <c r="V6001" s="4"/>
      <c r="W6001" s="4"/>
      <c r="X6001" s="4"/>
      <c r="AB6001" s="4"/>
      <c r="AL6001" s="81"/>
      <c r="AM6001" s="81"/>
    </row>
    <row r="6002" spans="1:39">
      <c r="A6002" s="76"/>
      <c r="C6002" s="77"/>
      <c r="M6002" s="80"/>
      <c r="T6002" s="4"/>
      <c r="V6002" s="4"/>
      <c r="W6002" s="4"/>
      <c r="X6002" s="4"/>
      <c r="AB6002" s="4"/>
      <c r="AL6002" s="81"/>
      <c r="AM6002" s="81"/>
    </row>
    <row r="6003" spans="1:39">
      <c r="A6003" s="76"/>
      <c r="C6003" s="77"/>
      <c r="M6003" s="80"/>
      <c r="T6003" s="4"/>
      <c r="V6003" s="4"/>
      <c r="W6003" s="4"/>
      <c r="X6003" s="4"/>
      <c r="AB6003" s="4"/>
      <c r="AL6003" s="81"/>
      <c r="AM6003" s="81"/>
    </row>
    <row r="6004" spans="1:39">
      <c r="A6004" s="76"/>
      <c r="C6004" s="77"/>
      <c r="M6004" s="80"/>
      <c r="T6004" s="4"/>
      <c r="V6004" s="4"/>
      <c r="W6004" s="4"/>
      <c r="X6004" s="4"/>
      <c r="AB6004" s="4"/>
      <c r="AL6004" s="81"/>
      <c r="AM6004" s="81"/>
    </row>
    <row r="6005" spans="1:39">
      <c r="A6005" s="76"/>
      <c r="C6005" s="77"/>
      <c r="M6005" s="80"/>
      <c r="T6005" s="4"/>
      <c r="V6005" s="4"/>
      <c r="W6005" s="4"/>
      <c r="X6005" s="4"/>
      <c r="AB6005" s="4"/>
      <c r="AL6005" s="81"/>
      <c r="AM6005" s="81"/>
    </row>
    <row r="6006" spans="1:39">
      <c r="A6006" s="76"/>
      <c r="C6006" s="77"/>
      <c r="M6006" s="80"/>
      <c r="T6006" s="4"/>
      <c r="V6006" s="4"/>
      <c r="W6006" s="4"/>
      <c r="X6006" s="4"/>
      <c r="AB6006" s="4"/>
      <c r="AL6006" s="81"/>
      <c r="AM6006" s="81"/>
    </row>
    <row r="6007" spans="1:39">
      <c r="A6007" s="76"/>
      <c r="C6007" s="77"/>
      <c r="M6007" s="80"/>
      <c r="T6007" s="4"/>
      <c r="V6007" s="4"/>
      <c r="W6007" s="4"/>
      <c r="X6007" s="4"/>
      <c r="AB6007" s="4"/>
      <c r="AL6007" s="81"/>
      <c r="AM6007" s="81"/>
    </row>
    <row r="6008" spans="1:39">
      <c r="A6008" s="76"/>
      <c r="C6008" s="77"/>
      <c r="M6008" s="80"/>
      <c r="T6008" s="4"/>
      <c r="V6008" s="4"/>
      <c r="W6008" s="4"/>
      <c r="X6008" s="4"/>
      <c r="AB6008" s="4"/>
      <c r="AL6008" s="81"/>
      <c r="AM6008" s="81"/>
    </row>
    <row r="6009" spans="1:39">
      <c r="A6009" s="76"/>
      <c r="C6009" s="77"/>
      <c r="M6009" s="80"/>
      <c r="T6009" s="4"/>
      <c r="V6009" s="4"/>
      <c r="W6009" s="4"/>
      <c r="X6009" s="4"/>
      <c r="AB6009" s="4"/>
      <c r="AL6009" s="81"/>
      <c r="AM6009" s="81"/>
    </row>
    <row r="6010" spans="1:39">
      <c r="A6010" s="76"/>
      <c r="C6010" s="77"/>
      <c r="M6010" s="80"/>
      <c r="T6010" s="4"/>
      <c r="V6010" s="4"/>
      <c r="W6010" s="4"/>
      <c r="X6010" s="4"/>
      <c r="AB6010" s="4"/>
      <c r="AL6010" s="81"/>
      <c r="AM6010" s="81"/>
    </row>
    <row r="6011" spans="1:39">
      <c r="A6011" s="76"/>
      <c r="C6011" s="77"/>
      <c r="M6011" s="80"/>
      <c r="T6011" s="4"/>
      <c r="V6011" s="4"/>
      <c r="W6011" s="4"/>
      <c r="X6011" s="4"/>
      <c r="AB6011" s="4"/>
      <c r="AL6011" s="81"/>
      <c r="AM6011" s="81"/>
    </row>
    <row r="6012" spans="1:39">
      <c r="A6012" s="76"/>
      <c r="C6012" s="77"/>
      <c r="M6012" s="80"/>
      <c r="T6012" s="4"/>
      <c r="V6012" s="4"/>
      <c r="W6012" s="4"/>
      <c r="X6012" s="4"/>
      <c r="AB6012" s="4"/>
      <c r="AL6012" s="81"/>
      <c r="AM6012" s="81"/>
    </row>
    <row r="6013" spans="1:39">
      <c r="A6013" s="76"/>
      <c r="C6013" s="77"/>
      <c r="M6013" s="80"/>
      <c r="T6013" s="4"/>
      <c r="V6013" s="4"/>
      <c r="W6013" s="4"/>
      <c r="X6013" s="4"/>
      <c r="AB6013" s="4"/>
      <c r="AL6013" s="81"/>
      <c r="AM6013" s="81"/>
    </row>
    <row r="6014" spans="1:39">
      <c r="A6014" s="76"/>
      <c r="C6014" s="77"/>
      <c r="M6014" s="80"/>
      <c r="T6014" s="4"/>
      <c r="V6014" s="4"/>
      <c r="W6014" s="4"/>
      <c r="X6014" s="4"/>
      <c r="AB6014" s="4"/>
      <c r="AL6014" s="81"/>
      <c r="AM6014" s="81"/>
    </row>
    <row r="6015" spans="1:39">
      <c r="A6015" s="76"/>
      <c r="C6015" s="77"/>
      <c r="M6015" s="80"/>
      <c r="T6015" s="4"/>
      <c r="V6015" s="4"/>
      <c r="W6015" s="4"/>
      <c r="X6015" s="4"/>
      <c r="AB6015" s="4"/>
      <c r="AL6015" s="81"/>
      <c r="AM6015" s="81"/>
    </row>
    <row r="6016" spans="1:39">
      <c r="A6016" s="76"/>
      <c r="C6016" s="77"/>
      <c r="M6016" s="80"/>
      <c r="T6016" s="4"/>
      <c r="V6016" s="4"/>
      <c r="W6016" s="4"/>
      <c r="X6016" s="4"/>
      <c r="AB6016" s="4"/>
      <c r="AL6016" s="81"/>
      <c r="AM6016" s="81"/>
    </row>
    <row r="6017" spans="1:39">
      <c r="A6017" s="76"/>
      <c r="C6017" s="77"/>
      <c r="M6017" s="80"/>
      <c r="T6017" s="4"/>
      <c r="V6017" s="4"/>
      <c r="W6017" s="4"/>
      <c r="X6017" s="4"/>
      <c r="AB6017" s="4"/>
      <c r="AL6017" s="81"/>
      <c r="AM6017" s="81"/>
    </row>
    <row r="6018" spans="1:39">
      <c r="A6018" s="76"/>
      <c r="C6018" s="77"/>
      <c r="M6018" s="80"/>
      <c r="T6018" s="4"/>
      <c r="V6018" s="4"/>
      <c r="W6018" s="4"/>
      <c r="X6018" s="4"/>
      <c r="AB6018" s="4"/>
      <c r="AL6018" s="81"/>
      <c r="AM6018" s="81"/>
    </row>
    <row r="6019" spans="1:39">
      <c r="A6019" s="76"/>
      <c r="C6019" s="77"/>
      <c r="M6019" s="80"/>
      <c r="T6019" s="4"/>
      <c r="V6019" s="4"/>
      <c r="W6019" s="4"/>
      <c r="X6019" s="4"/>
      <c r="AB6019" s="4"/>
      <c r="AL6019" s="81"/>
      <c r="AM6019" s="81"/>
    </row>
    <row r="6020" spans="1:39">
      <c r="A6020" s="76"/>
      <c r="C6020" s="77"/>
      <c r="M6020" s="80"/>
      <c r="T6020" s="4"/>
      <c r="V6020" s="4"/>
      <c r="W6020" s="4"/>
      <c r="X6020" s="4"/>
      <c r="AB6020" s="4"/>
      <c r="AL6020" s="81"/>
      <c r="AM6020" s="81"/>
    </row>
    <row r="6021" spans="1:39">
      <c r="A6021" s="76"/>
      <c r="C6021" s="77"/>
      <c r="M6021" s="80"/>
      <c r="T6021" s="4"/>
      <c r="V6021" s="4"/>
      <c r="W6021" s="4"/>
      <c r="X6021" s="4"/>
      <c r="AB6021" s="4"/>
      <c r="AL6021" s="81"/>
      <c r="AM6021" s="81"/>
    </row>
    <row r="6022" spans="1:39">
      <c r="A6022" s="76"/>
      <c r="C6022" s="77"/>
      <c r="M6022" s="80"/>
      <c r="T6022" s="4"/>
      <c r="V6022" s="4"/>
      <c r="W6022" s="4"/>
      <c r="X6022" s="4"/>
      <c r="AB6022" s="4"/>
      <c r="AL6022" s="81"/>
      <c r="AM6022" s="81"/>
    </row>
    <row r="6023" spans="1:39">
      <c r="A6023" s="76"/>
      <c r="C6023" s="77"/>
      <c r="M6023" s="80"/>
      <c r="T6023" s="4"/>
      <c r="V6023" s="4"/>
      <c r="W6023" s="4"/>
      <c r="X6023" s="4"/>
      <c r="AB6023" s="4"/>
      <c r="AL6023" s="81"/>
      <c r="AM6023" s="81"/>
    </row>
    <row r="6024" spans="1:39">
      <c r="A6024" s="76"/>
      <c r="C6024" s="77"/>
      <c r="M6024" s="80"/>
      <c r="T6024" s="4"/>
      <c r="V6024" s="4"/>
      <c r="W6024" s="4"/>
      <c r="X6024" s="4"/>
      <c r="AB6024" s="4"/>
      <c r="AL6024" s="81"/>
      <c r="AM6024" s="81"/>
    </row>
    <row r="6025" spans="1:39">
      <c r="A6025" s="76"/>
      <c r="C6025" s="77"/>
      <c r="M6025" s="80"/>
      <c r="T6025" s="4"/>
      <c r="V6025" s="4"/>
      <c r="W6025" s="4"/>
      <c r="X6025" s="4"/>
      <c r="AB6025" s="4"/>
      <c r="AL6025" s="81"/>
      <c r="AM6025" s="81"/>
    </row>
    <row r="6026" spans="1:39">
      <c r="A6026" s="76"/>
      <c r="C6026" s="77"/>
      <c r="M6026" s="80"/>
      <c r="T6026" s="4"/>
      <c r="V6026" s="4"/>
      <c r="W6026" s="4"/>
      <c r="X6026" s="4"/>
      <c r="AB6026" s="4"/>
      <c r="AL6026" s="81"/>
      <c r="AM6026" s="81"/>
    </row>
    <row r="6027" spans="1:39">
      <c r="A6027" s="76"/>
      <c r="C6027" s="77"/>
      <c r="M6027" s="80"/>
      <c r="T6027" s="4"/>
      <c r="V6027" s="4"/>
      <c r="W6027" s="4"/>
      <c r="X6027" s="4"/>
      <c r="AB6027" s="4"/>
      <c r="AL6027" s="81"/>
      <c r="AM6027" s="81"/>
    </row>
    <row r="6028" spans="1:39">
      <c r="A6028" s="76"/>
      <c r="C6028" s="77"/>
      <c r="M6028" s="80"/>
      <c r="T6028" s="4"/>
      <c r="V6028" s="4"/>
      <c r="W6028" s="4"/>
      <c r="X6028" s="4"/>
      <c r="AB6028" s="4"/>
      <c r="AL6028" s="81"/>
      <c r="AM6028" s="81"/>
    </row>
    <row r="6029" spans="1:39">
      <c r="A6029" s="76"/>
      <c r="C6029" s="77"/>
      <c r="M6029" s="80"/>
      <c r="T6029" s="4"/>
      <c r="V6029" s="4"/>
      <c r="W6029" s="4"/>
      <c r="X6029" s="4"/>
      <c r="AB6029" s="4"/>
      <c r="AL6029" s="81"/>
      <c r="AM6029" s="81"/>
    </row>
    <row r="6030" spans="1:39">
      <c r="A6030" s="76"/>
      <c r="C6030" s="77"/>
      <c r="M6030" s="80"/>
      <c r="T6030" s="4"/>
      <c r="V6030" s="4"/>
      <c r="W6030" s="4"/>
      <c r="X6030" s="4"/>
      <c r="AB6030" s="4"/>
      <c r="AL6030" s="81"/>
      <c r="AM6030" s="81"/>
    </row>
    <row r="6031" spans="1:39">
      <c r="A6031" s="76"/>
      <c r="C6031" s="77"/>
      <c r="M6031" s="80"/>
      <c r="T6031" s="4"/>
      <c r="V6031" s="4"/>
      <c r="W6031" s="4"/>
      <c r="X6031" s="4"/>
      <c r="AB6031" s="4"/>
      <c r="AL6031" s="81"/>
      <c r="AM6031" s="81"/>
    </row>
    <row r="6032" spans="1:39">
      <c r="A6032" s="76"/>
      <c r="C6032" s="77"/>
      <c r="M6032" s="80"/>
      <c r="T6032" s="4"/>
      <c r="V6032" s="4"/>
      <c r="W6032" s="4"/>
      <c r="X6032" s="4"/>
      <c r="AB6032" s="4"/>
      <c r="AL6032" s="81"/>
      <c r="AM6032" s="81"/>
    </row>
    <row r="6033" spans="1:39">
      <c r="A6033" s="76"/>
      <c r="C6033" s="77"/>
      <c r="M6033" s="80"/>
      <c r="T6033" s="4"/>
      <c r="V6033" s="4"/>
      <c r="W6033" s="4"/>
      <c r="X6033" s="4"/>
      <c r="AB6033" s="4"/>
      <c r="AL6033" s="81"/>
      <c r="AM6033" s="81"/>
    </row>
    <row r="6034" spans="1:39">
      <c r="A6034" s="76"/>
      <c r="C6034" s="77"/>
      <c r="M6034" s="80"/>
      <c r="T6034" s="4"/>
      <c r="V6034" s="4"/>
      <c r="W6034" s="4"/>
      <c r="X6034" s="4"/>
      <c r="AB6034" s="4"/>
      <c r="AL6034" s="81"/>
      <c r="AM6034" s="81"/>
    </row>
    <row r="6035" spans="1:39">
      <c r="A6035" s="76"/>
      <c r="C6035" s="77"/>
      <c r="M6035" s="80"/>
      <c r="T6035" s="4"/>
      <c r="V6035" s="4"/>
      <c r="W6035" s="4"/>
      <c r="X6035" s="4"/>
      <c r="AB6035" s="4"/>
      <c r="AL6035" s="81"/>
      <c r="AM6035" s="81"/>
    </row>
    <row r="6036" spans="1:39">
      <c r="A6036" s="76"/>
      <c r="C6036" s="77"/>
      <c r="M6036" s="80"/>
      <c r="T6036" s="4"/>
      <c r="V6036" s="4"/>
      <c r="W6036" s="4"/>
      <c r="X6036" s="4"/>
      <c r="AB6036" s="4"/>
      <c r="AL6036" s="81"/>
      <c r="AM6036" s="81"/>
    </row>
    <row r="6037" spans="1:39">
      <c r="A6037" s="76"/>
      <c r="C6037" s="77"/>
      <c r="M6037" s="80"/>
      <c r="T6037" s="4"/>
      <c r="V6037" s="4"/>
      <c r="W6037" s="4"/>
      <c r="X6037" s="4"/>
      <c r="AB6037" s="4"/>
      <c r="AL6037" s="81"/>
      <c r="AM6037" s="81"/>
    </row>
    <row r="6038" spans="1:39">
      <c r="A6038" s="76"/>
      <c r="C6038" s="77"/>
      <c r="M6038" s="80"/>
      <c r="T6038" s="4"/>
      <c r="V6038" s="4"/>
      <c r="W6038" s="4"/>
      <c r="X6038" s="4"/>
      <c r="AB6038" s="4"/>
      <c r="AL6038" s="81"/>
      <c r="AM6038" s="81"/>
    </row>
    <row r="6039" spans="1:39">
      <c r="A6039" s="76"/>
      <c r="C6039" s="77"/>
      <c r="M6039" s="80"/>
      <c r="T6039" s="4"/>
      <c r="V6039" s="4"/>
      <c r="W6039" s="4"/>
      <c r="X6039" s="4"/>
      <c r="AB6039" s="4"/>
      <c r="AL6039" s="81"/>
      <c r="AM6039" s="81"/>
    </row>
    <row r="6040" spans="1:39">
      <c r="A6040" s="76"/>
      <c r="C6040" s="77"/>
      <c r="M6040" s="80"/>
      <c r="T6040" s="4"/>
      <c r="V6040" s="4"/>
      <c r="W6040" s="4"/>
      <c r="X6040" s="4"/>
      <c r="AB6040" s="4"/>
      <c r="AL6040" s="81"/>
      <c r="AM6040" s="81"/>
    </row>
    <row r="6041" spans="1:39">
      <c r="A6041" s="76"/>
      <c r="C6041" s="77"/>
      <c r="M6041" s="80"/>
      <c r="T6041" s="4"/>
      <c r="V6041" s="4"/>
      <c r="W6041" s="4"/>
      <c r="X6041" s="4"/>
      <c r="AB6041" s="4"/>
      <c r="AL6041" s="81"/>
      <c r="AM6041" s="81"/>
    </row>
    <row r="6042" spans="1:39">
      <c r="A6042" s="76"/>
      <c r="C6042" s="77"/>
      <c r="M6042" s="80"/>
      <c r="T6042" s="4"/>
      <c r="V6042" s="4"/>
      <c r="W6042" s="4"/>
      <c r="X6042" s="4"/>
      <c r="AB6042" s="4"/>
      <c r="AL6042" s="81"/>
      <c r="AM6042" s="81"/>
    </row>
    <row r="6043" spans="1:39">
      <c r="A6043" s="76"/>
      <c r="C6043" s="77"/>
      <c r="M6043" s="80"/>
      <c r="T6043" s="4"/>
      <c r="V6043" s="4"/>
      <c r="W6043" s="4"/>
      <c r="X6043" s="4"/>
      <c r="AB6043" s="4"/>
      <c r="AL6043" s="81"/>
      <c r="AM6043" s="81"/>
    </row>
    <row r="6044" spans="1:39">
      <c r="A6044" s="76"/>
      <c r="C6044" s="77"/>
      <c r="M6044" s="80"/>
      <c r="T6044" s="4"/>
      <c r="V6044" s="4"/>
      <c r="W6044" s="4"/>
      <c r="X6044" s="4"/>
      <c r="AB6044" s="4"/>
      <c r="AL6044" s="81"/>
      <c r="AM6044" s="81"/>
    </row>
    <row r="6045" spans="1:39">
      <c r="A6045" s="76"/>
      <c r="C6045" s="77"/>
      <c r="M6045" s="80"/>
      <c r="T6045" s="4"/>
      <c r="V6045" s="4"/>
      <c r="W6045" s="4"/>
      <c r="X6045" s="4"/>
      <c r="AB6045" s="4"/>
      <c r="AL6045" s="81"/>
      <c r="AM6045" s="81"/>
    </row>
    <row r="6046" spans="1:39">
      <c r="A6046" s="76"/>
      <c r="C6046" s="77"/>
      <c r="M6046" s="80"/>
      <c r="T6046" s="4"/>
      <c r="V6046" s="4"/>
      <c r="W6046" s="4"/>
      <c r="X6046" s="4"/>
      <c r="AB6046" s="4"/>
      <c r="AL6046" s="81"/>
      <c r="AM6046" s="81"/>
    </row>
    <row r="6047" spans="1:39">
      <c r="A6047" s="76"/>
      <c r="C6047" s="77"/>
      <c r="M6047" s="80"/>
      <c r="T6047" s="4"/>
      <c r="V6047" s="4"/>
      <c r="W6047" s="4"/>
      <c r="X6047" s="4"/>
      <c r="AB6047" s="4"/>
      <c r="AL6047" s="81"/>
      <c r="AM6047" s="81"/>
    </row>
    <row r="6048" spans="1:39">
      <c r="A6048" s="76"/>
      <c r="C6048" s="77"/>
      <c r="M6048" s="80"/>
      <c r="T6048" s="4"/>
      <c r="V6048" s="4"/>
      <c r="W6048" s="4"/>
      <c r="X6048" s="4"/>
      <c r="AB6048" s="4"/>
      <c r="AL6048" s="81"/>
      <c r="AM6048" s="81"/>
    </row>
    <row r="6049" spans="1:39">
      <c r="A6049" s="76"/>
      <c r="C6049" s="77"/>
      <c r="M6049" s="80"/>
      <c r="T6049" s="4"/>
      <c r="V6049" s="4"/>
      <c r="W6049" s="4"/>
      <c r="X6049" s="4"/>
      <c r="AB6049" s="4"/>
      <c r="AL6049" s="81"/>
      <c r="AM6049" s="81"/>
    </row>
    <row r="6050" spans="1:39">
      <c r="A6050" s="76"/>
      <c r="C6050" s="77"/>
      <c r="M6050" s="80"/>
      <c r="T6050" s="4"/>
      <c r="V6050" s="4"/>
      <c r="W6050" s="4"/>
      <c r="X6050" s="4"/>
      <c r="AB6050" s="4"/>
      <c r="AL6050" s="81"/>
      <c r="AM6050" s="81"/>
    </row>
    <row r="6051" spans="1:39">
      <c r="A6051" s="76"/>
      <c r="C6051" s="77"/>
      <c r="M6051" s="80"/>
      <c r="T6051" s="4"/>
      <c r="V6051" s="4"/>
      <c r="W6051" s="4"/>
      <c r="X6051" s="4"/>
      <c r="AB6051" s="4"/>
      <c r="AL6051" s="81"/>
      <c r="AM6051" s="81"/>
    </row>
    <row r="6052" spans="1:39">
      <c r="A6052" s="76"/>
      <c r="C6052" s="77"/>
      <c r="M6052" s="80"/>
      <c r="T6052" s="4"/>
      <c r="V6052" s="4"/>
      <c r="W6052" s="4"/>
      <c r="X6052" s="4"/>
      <c r="AB6052" s="4"/>
      <c r="AL6052" s="81"/>
      <c r="AM6052" s="81"/>
    </row>
    <row r="6053" spans="1:39">
      <c r="A6053" s="76"/>
      <c r="C6053" s="77"/>
      <c r="M6053" s="80"/>
      <c r="T6053" s="4"/>
      <c r="V6053" s="4"/>
      <c r="W6053" s="4"/>
      <c r="X6053" s="4"/>
      <c r="AB6053" s="4"/>
      <c r="AL6053" s="81"/>
      <c r="AM6053" s="81"/>
    </row>
    <row r="6054" spans="1:39">
      <c r="A6054" s="76"/>
      <c r="C6054" s="77"/>
      <c r="M6054" s="80"/>
      <c r="T6054" s="4"/>
      <c r="V6054" s="4"/>
      <c r="W6054" s="4"/>
      <c r="X6054" s="4"/>
      <c r="AB6054" s="4"/>
      <c r="AL6054" s="81"/>
      <c r="AM6054" s="81"/>
    </row>
    <row r="6055" spans="1:39">
      <c r="A6055" s="76"/>
      <c r="C6055" s="77"/>
      <c r="M6055" s="80"/>
      <c r="T6055" s="4"/>
      <c r="V6055" s="4"/>
      <c r="W6055" s="4"/>
      <c r="X6055" s="4"/>
      <c r="AB6055" s="4"/>
      <c r="AL6055" s="81"/>
      <c r="AM6055" s="81"/>
    </row>
    <row r="6056" spans="1:39">
      <c r="A6056" s="76"/>
      <c r="C6056" s="77"/>
      <c r="M6056" s="80"/>
      <c r="T6056" s="4"/>
      <c r="V6056" s="4"/>
      <c r="W6056" s="4"/>
      <c r="X6056" s="4"/>
      <c r="AB6056" s="4"/>
      <c r="AL6056" s="81"/>
      <c r="AM6056" s="81"/>
    </row>
    <row r="6057" spans="1:39">
      <c r="A6057" s="76"/>
      <c r="C6057" s="77"/>
      <c r="M6057" s="80"/>
      <c r="T6057" s="4"/>
      <c r="V6057" s="4"/>
      <c r="W6057" s="4"/>
      <c r="X6057" s="4"/>
      <c r="AB6057" s="4"/>
      <c r="AL6057" s="81"/>
      <c r="AM6057" s="81"/>
    </row>
    <row r="6058" spans="1:39">
      <c r="A6058" s="76"/>
      <c r="C6058" s="77"/>
      <c r="M6058" s="80"/>
      <c r="T6058" s="4"/>
      <c r="V6058" s="4"/>
      <c r="W6058" s="4"/>
      <c r="X6058" s="4"/>
      <c r="AB6058" s="4"/>
      <c r="AL6058" s="81"/>
      <c r="AM6058" s="81"/>
    </row>
    <row r="6059" spans="1:39">
      <c r="A6059" s="76"/>
      <c r="C6059" s="77"/>
      <c r="M6059" s="80"/>
      <c r="T6059" s="4"/>
      <c r="V6059" s="4"/>
      <c r="W6059" s="4"/>
      <c r="X6059" s="4"/>
      <c r="AB6059" s="4"/>
      <c r="AL6059" s="81"/>
      <c r="AM6059" s="81"/>
    </row>
    <row r="6060" spans="1:39">
      <c r="A6060" s="76"/>
      <c r="C6060" s="77"/>
      <c r="M6060" s="80"/>
      <c r="T6060" s="4"/>
      <c r="V6060" s="4"/>
      <c r="W6060" s="4"/>
      <c r="X6060" s="4"/>
      <c r="AB6060" s="4"/>
      <c r="AL6060" s="81"/>
      <c r="AM6060" s="81"/>
    </row>
    <row r="6061" spans="1:39">
      <c r="A6061" s="76"/>
      <c r="C6061" s="77"/>
      <c r="M6061" s="80"/>
      <c r="T6061" s="4"/>
      <c r="V6061" s="4"/>
      <c r="W6061" s="4"/>
      <c r="X6061" s="4"/>
      <c r="AB6061" s="4"/>
      <c r="AL6061" s="81"/>
      <c r="AM6061" s="81"/>
    </row>
    <row r="6062" spans="1:39">
      <c r="A6062" s="76"/>
      <c r="C6062" s="77"/>
      <c r="M6062" s="80"/>
      <c r="T6062" s="4"/>
      <c r="V6062" s="4"/>
      <c r="W6062" s="4"/>
      <c r="X6062" s="4"/>
      <c r="AB6062" s="4"/>
      <c r="AL6062" s="81"/>
      <c r="AM6062" s="81"/>
    </row>
    <row r="6063" spans="1:39">
      <c r="A6063" s="76"/>
      <c r="C6063" s="77"/>
      <c r="M6063" s="80"/>
      <c r="T6063" s="4"/>
      <c r="V6063" s="4"/>
      <c r="W6063" s="4"/>
      <c r="X6063" s="4"/>
      <c r="AB6063" s="4"/>
      <c r="AL6063" s="81"/>
      <c r="AM6063" s="81"/>
    </row>
    <row r="6064" spans="1:39">
      <c r="A6064" s="76"/>
      <c r="C6064" s="77"/>
      <c r="M6064" s="80"/>
      <c r="T6064" s="4"/>
      <c r="V6064" s="4"/>
      <c r="W6064" s="4"/>
      <c r="X6064" s="4"/>
      <c r="AB6064" s="4"/>
      <c r="AL6064" s="81"/>
      <c r="AM6064" s="81"/>
    </row>
    <row r="6065" spans="1:39">
      <c r="A6065" s="76"/>
      <c r="C6065" s="77"/>
      <c r="M6065" s="80"/>
      <c r="T6065" s="4"/>
      <c r="V6065" s="4"/>
      <c r="W6065" s="4"/>
      <c r="X6065" s="4"/>
      <c r="AB6065" s="4"/>
      <c r="AL6065" s="81"/>
      <c r="AM6065" s="81"/>
    </row>
    <row r="6066" spans="1:39">
      <c r="A6066" s="76"/>
      <c r="C6066" s="77"/>
      <c r="M6066" s="80"/>
      <c r="T6066" s="4"/>
      <c r="V6066" s="4"/>
      <c r="W6066" s="4"/>
      <c r="X6066" s="4"/>
      <c r="AB6066" s="4"/>
      <c r="AL6066" s="81"/>
      <c r="AM6066" s="81"/>
    </row>
    <row r="6067" spans="1:39">
      <c r="A6067" s="76"/>
      <c r="C6067" s="77"/>
      <c r="M6067" s="80"/>
      <c r="T6067" s="4"/>
      <c r="V6067" s="4"/>
      <c r="W6067" s="4"/>
      <c r="X6067" s="4"/>
      <c r="AB6067" s="4"/>
      <c r="AL6067" s="81"/>
      <c r="AM6067" s="81"/>
    </row>
    <row r="6068" spans="1:39">
      <c r="A6068" s="76"/>
      <c r="C6068" s="77"/>
      <c r="M6068" s="80"/>
      <c r="T6068" s="4"/>
      <c r="V6068" s="4"/>
      <c r="W6068" s="4"/>
      <c r="X6068" s="4"/>
      <c r="AB6068" s="4"/>
      <c r="AL6068" s="81"/>
      <c r="AM6068" s="81"/>
    </row>
    <row r="6069" spans="1:39">
      <c r="A6069" s="76"/>
      <c r="C6069" s="77"/>
      <c r="M6069" s="80"/>
      <c r="T6069" s="4"/>
      <c r="V6069" s="4"/>
      <c r="W6069" s="4"/>
      <c r="X6069" s="4"/>
      <c r="AB6069" s="4"/>
      <c r="AL6069" s="81"/>
      <c r="AM6069" s="81"/>
    </row>
    <row r="6070" spans="1:39">
      <c r="A6070" s="76"/>
      <c r="C6070" s="77"/>
      <c r="M6070" s="80"/>
      <c r="T6070" s="4"/>
      <c r="V6070" s="4"/>
      <c r="W6070" s="4"/>
      <c r="X6070" s="4"/>
      <c r="AB6070" s="4"/>
      <c r="AL6070" s="81"/>
      <c r="AM6070" s="81"/>
    </row>
    <row r="6071" spans="1:39">
      <c r="A6071" s="76"/>
      <c r="C6071" s="77"/>
      <c r="M6071" s="80"/>
      <c r="T6071" s="4"/>
      <c r="V6071" s="4"/>
      <c r="W6071" s="4"/>
      <c r="X6071" s="4"/>
      <c r="AB6071" s="4"/>
      <c r="AL6071" s="81"/>
      <c r="AM6071" s="81"/>
    </row>
    <row r="6072" spans="1:39">
      <c r="A6072" s="76"/>
      <c r="C6072" s="77"/>
      <c r="M6072" s="80"/>
      <c r="T6072" s="4"/>
      <c r="V6072" s="4"/>
      <c r="W6072" s="4"/>
      <c r="X6072" s="4"/>
      <c r="AB6072" s="4"/>
      <c r="AL6072" s="81"/>
      <c r="AM6072" s="81"/>
    </row>
    <row r="6073" spans="1:39">
      <c r="A6073" s="76"/>
      <c r="C6073" s="77"/>
      <c r="M6073" s="80"/>
      <c r="T6073" s="4"/>
      <c r="V6073" s="4"/>
      <c r="W6073" s="4"/>
      <c r="X6073" s="4"/>
      <c r="AB6073" s="4"/>
      <c r="AL6073" s="81"/>
      <c r="AM6073" s="81"/>
    </row>
    <row r="6074" spans="1:39">
      <c r="A6074" s="76"/>
      <c r="C6074" s="77"/>
      <c r="M6074" s="80"/>
      <c r="T6074" s="4"/>
      <c r="V6074" s="4"/>
      <c r="W6074" s="4"/>
      <c r="X6074" s="4"/>
      <c r="AB6074" s="4"/>
      <c r="AL6074" s="81"/>
      <c r="AM6074" s="81"/>
    </row>
    <row r="6075" spans="1:39">
      <c r="A6075" s="76"/>
      <c r="C6075" s="77"/>
      <c r="M6075" s="80"/>
      <c r="T6075" s="4"/>
      <c r="V6075" s="4"/>
      <c r="W6075" s="4"/>
      <c r="X6075" s="4"/>
      <c r="AB6075" s="4"/>
      <c r="AL6075" s="81"/>
      <c r="AM6075" s="81"/>
    </row>
    <row r="6076" spans="1:39">
      <c r="A6076" s="76"/>
      <c r="C6076" s="77"/>
      <c r="M6076" s="80"/>
      <c r="T6076" s="4"/>
      <c r="V6076" s="4"/>
      <c r="W6076" s="4"/>
      <c r="X6076" s="4"/>
      <c r="AB6076" s="4"/>
      <c r="AL6076" s="81"/>
      <c r="AM6076" s="81"/>
    </row>
    <row r="6077" spans="1:39">
      <c r="A6077" s="76"/>
      <c r="C6077" s="77"/>
      <c r="M6077" s="80"/>
      <c r="T6077" s="4"/>
      <c r="V6077" s="4"/>
      <c r="W6077" s="4"/>
      <c r="X6077" s="4"/>
      <c r="AB6077" s="4"/>
      <c r="AL6077" s="81"/>
      <c r="AM6077" s="81"/>
    </row>
    <row r="6078" spans="1:39">
      <c r="A6078" s="76"/>
      <c r="C6078" s="77"/>
      <c r="M6078" s="80"/>
      <c r="T6078" s="4"/>
      <c r="V6078" s="4"/>
      <c r="W6078" s="4"/>
      <c r="X6078" s="4"/>
      <c r="AB6078" s="4"/>
      <c r="AL6078" s="81"/>
      <c r="AM6078" s="81"/>
    </row>
    <row r="6079" spans="1:39">
      <c r="A6079" s="76"/>
      <c r="C6079" s="77"/>
      <c r="M6079" s="80"/>
      <c r="T6079" s="4"/>
      <c r="V6079" s="4"/>
      <c r="W6079" s="4"/>
      <c r="X6079" s="4"/>
      <c r="AB6079" s="4"/>
      <c r="AL6079" s="81"/>
      <c r="AM6079" s="81"/>
    </row>
    <row r="6080" spans="1:39">
      <c r="A6080" s="76"/>
      <c r="C6080" s="77"/>
      <c r="M6080" s="80"/>
      <c r="T6080" s="4"/>
      <c r="V6080" s="4"/>
      <c r="W6080" s="4"/>
      <c r="X6080" s="4"/>
      <c r="AB6080" s="4"/>
      <c r="AL6080" s="81"/>
      <c r="AM6080" s="81"/>
    </row>
    <row r="6081" spans="1:39">
      <c r="A6081" s="76"/>
      <c r="C6081" s="77"/>
      <c r="M6081" s="80"/>
      <c r="T6081" s="4"/>
      <c r="V6081" s="4"/>
      <c r="W6081" s="4"/>
      <c r="X6081" s="4"/>
      <c r="AB6081" s="4"/>
      <c r="AL6081" s="81"/>
      <c r="AM6081" s="81"/>
    </row>
    <row r="6082" spans="1:39">
      <c r="A6082" s="76"/>
      <c r="C6082" s="77"/>
      <c r="M6082" s="80"/>
      <c r="T6082" s="4"/>
      <c r="V6082" s="4"/>
      <c r="W6082" s="4"/>
      <c r="X6082" s="4"/>
      <c r="AB6082" s="4"/>
      <c r="AL6082" s="81"/>
      <c r="AM6082" s="81"/>
    </row>
    <row r="6083" spans="1:39">
      <c r="A6083" s="76"/>
      <c r="C6083" s="77"/>
      <c r="M6083" s="80"/>
      <c r="T6083" s="4"/>
      <c r="V6083" s="4"/>
      <c r="W6083" s="4"/>
      <c r="X6083" s="4"/>
      <c r="AB6083" s="4"/>
      <c r="AL6083" s="81"/>
      <c r="AM6083" s="81"/>
    </row>
    <row r="6084" spans="1:39">
      <c r="A6084" s="76"/>
      <c r="C6084" s="77"/>
      <c r="M6084" s="80"/>
      <c r="T6084" s="4"/>
      <c r="V6084" s="4"/>
      <c r="W6084" s="4"/>
      <c r="X6084" s="4"/>
      <c r="AB6084" s="4"/>
      <c r="AL6084" s="81"/>
      <c r="AM6084" s="81"/>
    </row>
    <row r="6085" spans="1:39">
      <c r="A6085" s="76"/>
      <c r="C6085" s="77"/>
      <c r="M6085" s="80"/>
      <c r="T6085" s="4"/>
      <c r="V6085" s="4"/>
      <c r="W6085" s="4"/>
      <c r="X6085" s="4"/>
      <c r="AB6085" s="4"/>
      <c r="AL6085" s="81"/>
      <c r="AM6085" s="81"/>
    </row>
    <row r="6086" spans="1:39">
      <c r="A6086" s="76"/>
      <c r="C6086" s="77"/>
      <c r="M6086" s="80"/>
      <c r="T6086" s="4"/>
      <c r="V6086" s="4"/>
      <c r="W6086" s="4"/>
      <c r="X6086" s="4"/>
      <c r="AB6086" s="4"/>
      <c r="AL6086" s="81"/>
      <c r="AM6086" s="81"/>
    </row>
    <row r="6087" spans="1:39">
      <c r="A6087" s="76"/>
      <c r="C6087" s="77"/>
      <c r="M6087" s="80"/>
      <c r="T6087" s="4"/>
      <c r="V6087" s="4"/>
      <c r="W6087" s="4"/>
      <c r="X6087" s="4"/>
      <c r="AB6087" s="4"/>
      <c r="AL6087" s="81"/>
      <c r="AM6087" s="81"/>
    </row>
    <row r="6088" spans="1:39">
      <c r="A6088" s="76"/>
      <c r="C6088" s="77"/>
      <c r="M6088" s="80"/>
      <c r="T6088" s="4"/>
      <c r="V6088" s="4"/>
      <c r="W6088" s="4"/>
      <c r="X6088" s="4"/>
      <c r="AB6088" s="4"/>
      <c r="AL6088" s="81"/>
      <c r="AM6088" s="81"/>
    </row>
    <row r="6089" spans="1:39">
      <c r="A6089" s="76"/>
      <c r="C6089" s="77"/>
      <c r="M6089" s="80"/>
      <c r="T6089" s="4"/>
      <c r="V6089" s="4"/>
      <c r="W6089" s="4"/>
      <c r="X6089" s="4"/>
      <c r="AB6089" s="4"/>
      <c r="AL6089" s="81"/>
      <c r="AM6089" s="81"/>
    </row>
    <row r="6090" spans="1:39">
      <c r="A6090" s="76"/>
      <c r="C6090" s="77"/>
      <c r="M6090" s="80"/>
      <c r="T6090" s="4"/>
      <c r="V6090" s="4"/>
      <c r="W6090" s="4"/>
      <c r="X6090" s="4"/>
      <c r="AB6090" s="4"/>
      <c r="AL6090" s="81"/>
      <c r="AM6090" s="81"/>
    </row>
    <row r="6091" spans="1:39">
      <c r="A6091" s="76"/>
      <c r="C6091" s="77"/>
      <c r="M6091" s="80"/>
      <c r="T6091" s="4"/>
      <c r="V6091" s="4"/>
      <c r="W6091" s="4"/>
      <c r="X6091" s="4"/>
      <c r="AB6091" s="4"/>
      <c r="AL6091" s="81"/>
      <c r="AM6091" s="81"/>
    </row>
    <row r="6092" spans="1:39">
      <c r="A6092" s="76"/>
      <c r="C6092" s="77"/>
      <c r="M6092" s="80"/>
      <c r="T6092" s="4"/>
      <c r="V6092" s="4"/>
      <c r="W6092" s="4"/>
      <c r="X6092" s="4"/>
      <c r="AB6092" s="4"/>
      <c r="AL6092" s="81"/>
      <c r="AM6092" s="81"/>
    </row>
    <row r="6093" spans="1:39">
      <c r="A6093" s="76"/>
      <c r="C6093" s="77"/>
      <c r="M6093" s="80"/>
      <c r="T6093" s="4"/>
      <c r="V6093" s="4"/>
      <c r="W6093" s="4"/>
      <c r="X6093" s="4"/>
      <c r="AB6093" s="4"/>
      <c r="AL6093" s="81"/>
      <c r="AM6093" s="81"/>
    </row>
    <row r="6094" spans="1:39">
      <c r="A6094" s="76"/>
      <c r="C6094" s="77"/>
      <c r="M6094" s="80"/>
      <c r="T6094" s="4"/>
      <c r="V6094" s="4"/>
      <c r="W6094" s="4"/>
      <c r="X6094" s="4"/>
      <c r="AB6094" s="4"/>
      <c r="AL6094" s="81"/>
      <c r="AM6094" s="81"/>
    </row>
    <row r="6095" spans="1:39">
      <c r="A6095" s="76"/>
      <c r="C6095" s="77"/>
      <c r="M6095" s="80"/>
      <c r="T6095" s="4"/>
      <c r="V6095" s="4"/>
      <c r="W6095" s="4"/>
      <c r="X6095" s="4"/>
      <c r="AB6095" s="4"/>
      <c r="AL6095" s="81"/>
      <c r="AM6095" s="81"/>
    </row>
    <row r="6096" spans="1:39">
      <c r="A6096" s="76"/>
      <c r="C6096" s="77"/>
      <c r="M6096" s="80"/>
      <c r="T6096" s="4"/>
      <c r="V6096" s="4"/>
      <c r="W6096" s="4"/>
      <c r="X6096" s="4"/>
      <c r="AB6096" s="4"/>
      <c r="AL6096" s="81"/>
      <c r="AM6096" s="81"/>
    </row>
    <row r="6097" spans="1:39">
      <c r="A6097" s="76"/>
      <c r="C6097" s="77"/>
      <c r="M6097" s="80"/>
      <c r="T6097" s="4"/>
      <c r="V6097" s="4"/>
      <c r="W6097" s="4"/>
      <c r="X6097" s="4"/>
      <c r="AB6097" s="4"/>
      <c r="AL6097" s="81"/>
      <c r="AM6097" s="81"/>
    </row>
    <row r="6098" spans="1:39">
      <c r="A6098" s="76"/>
      <c r="C6098" s="77"/>
      <c r="M6098" s="80"/>
      <c r="T6098" s="4"/>
      <c r="V6098" s="4"/>
      <c r="W6098" s="4"/>
      <c r="X6098" s="4"/>
      <c r="AB6098" s="4"/>
      <c r="AL6098" s="81"/>
      <c r="AM6098" s="81"/>
    </row>
    <row r="6099" spans="1:39">
      <c r="A6099" s="76"/>
      <c r="C6099" s="77"/>
      <c r="M6099" s="80"/>
      <c r="T6099" s="4"/>
      <c r="V6099" s="4"/>
      <c r="W6099" s="4"/>
      <c r="X6099" s="4"/>
      <c r="AB6099" s="4"/>
      <c r="AL6099" s="81"/>
      <c r="AM6099" s="81"/>
    </row>
    <row r="6100" spans="1:39">
      <c r="A6100" s="76"/>
      <c r="C6100" s="77"/>
      <c r="M6100" s="80"/>
      <c r="T6100" s="4"/>
      <c r="V6100" s="4"/>
      <c r="W6100" s="4"/>
      <c r="X6100" s="4"/>
      <c r="AB6100" s="4"/>
      <c r="AL6100" s="81"/>
      <c r="AM6100" s="81"/>
    </row>
    <row r="6101" spans="1:39">
      <c r="A6101" s="76"/>
      <c r="C6101" s="77"/>
      <c r="M6101" s="80"/>
      <c r="T6101" s="4"/>
      <c r="V6101" s="4"/>
      <c r="W6101" s="4"/>
      <c r="X6101" s="4"/>
      <c r="AB6101" s="4"/>
      <c r="AL6101" s="81"/>
      <c r="AM6101" s="81"/>
    </row>
    <row r="6102" spans="1:39">
      <c r="A6102" s="76"/>
      <c r="C6102" s="77"/>
      <c r="M6102" s="80"/>
      <c r="T6102" s="4"/>
      <c r="V6102" s="4"/>
      <c r="W6102" s="4"/>
      <c r="X6102" s="4"/>
      <c r="AB6102" s="4"/>
      <c r="AL6102" s="81"/>
      <c r="AM6102" s="81"/>
    </row>
    <row r="6103" spans="1:39">
      <c r="A6103" s="76"/>
      <c r="C6103" s="77"/>
      <c r="M6103" s="80"/>
      <c r="T6103" s="4"/>
      <c r="V6103" s="4"/>
      <c r="W6103" s="4"/>
      <c r="X6103" s="4"/>
      <c r="AB6103" s="4"/>
      <c r="AL6103" s="81"/>
      <c r="AM6103" s="81"/>
    </row>
    <row r="6104" spans="1:39">
      <c r="A6104" s="76"/>
      <c r="C6104" s="77"/>
      <c r="M6104" s="80"/>
      <c r="T6104" s="4"/>
      <c r="V6104" s="4"/>
      <c r="W6104" s="4"/>
      <c r="X6104" s="4"/>
      <c r="AB6104" s="4"/>
      <c r="AL6104" s="81"/>
      <c r="AM6104" s="81"/>
    </row>
    <row r="6105" spans="1:39">
      <c r="A6105" s="76"/>
      <c r="C6105" s="77"/>
      <c r="M6105" s="80"/>
      <c r="T6105" s="4"/>
      <c r="V6105" s="4"/>
      <c r="W6105" s="4"/>
      <c r="X6105" s="4"/>
      <c r="AB6105" s="4"/>
      <c r="AL6105" s="81"/>
      <c r="AM6105" s="81"/>
    </row>
    <row r="6106" spans="1:39">
      <c r="A6106" s="76"/>
      <c r="C6106" s="77"/>
      <c r="M6106" s="80"/>
      <c r="T6106" s="4"/>
      <c r="V6106" s="4"/>
      <c r="W6106" s="4"/>
      <c r="X6106" s="4"/>
      <c r="AB6106" s="4"/>
      <c r="AL6106" s="81"/>
      <c r="AM6106" s="81"/>
    </row>
    <row r="6107" spans="1:39">
      <c r="A6107" s="76"/>
      <c r="C6107" s="77"/>
      <c r="M6107" s="80"/>
      <c r="T6107" s="4"/>
      <c r="V6107" s="4"/>
      <c r="W6107" s="4"/>
      <c r="X6107" s="4"/>
      <c r="AB6107" s="4"/>
      <c r="AL6107" s="81"/>
      <c r="AM6107" s="81"/>
    </row>
    <row r="6108" spans="1:39">
      <c r="A6108" s="76"/>
      <c r="C6108" s="77"/>
      <c r="M6108" s="80"/>
      <c r="T6108" s="4"/>
      <c r="V6108" s="4"/>
      <c r="W6108" s="4"/>
      <c r="X6108" s="4"/>
      <c r="AB6108" s="4"/>
      <c r="AL6108" s="81"/>
      <c r="AM6108" s="81"/>
    </row>
    <row r="6109" spans="1:39">
      <c r="A6109" s="76"/>
      <c r="C6109" s="77"/>
      <c r="M6109" s="80"/>
      <c r="T6109" s="4"/>
      <c r="V6109" s="4"/>
      <c r="W6109" s="4"/>
      <c r="X6109" s="4"/>
      <c r="AB6109" s="4"/>
      <c r="AL6109" s="81"/>
      <c r="AM6109" s="81"/>
    </row>
    <row r="6110" spans="1:39">
      <c r="A6110" s="76"/>
      <c r="C6110" s="77"/>
      <c r="M6110" s="80"/>
      <c r="T6110" s="4"/>
      <c r="V6110" s="4"/>
      <c r="W6110" s="4"/>
      <c r="X6110" s="4"/>
      <c r="AB6110" s="4"/>
      <c r="AL6110" s="81"/>
      <c r="AM6110" s="81"/>
    </row>
    <row r="6111" spans="1:39">
      <c r="A6111" s="76"/>
      <c r="C6111" s="77"/>
      <c r="M6111" s="80"/>
      <c r="T6111" s="4"/>
      <c r="V6111" s="4"/>
      <c r="W6111" s="4"/>
      <c r="X6111" s="4"/>
      <c r="AB6111" s="4"/>
      <c r="AL6111" s="81"/>
      <c r="AM6111" s="81"/>
    </row>
    <row r="6112" spans="1:39">
      <c r="A6112" s="76"/>
      <c r="C6112" s="77"/>
      <c r="M6112" s="80"/>
      <c r="T6112" s="4"/>
      <c r="V6112" s="4"/>
      <c r="W6112" s="4"/>
      <c r="X6112" s="4"/>
      <c r="AB6112" s="4"/>
      <c r="AL6112" s="81"/>
      <c r="AM6112" s="81"/>
    </row>
    <row r="6113" spans="1:39">
      <c r="A6113" s="76"/>
      <c r="C6113" s="77"/>
      <c r="M6113" s="80"/>
      <c r="T6113" s="4"/>
      <c r="V6113" s="4"/>
      <c r="W6113" s="4"/>
      <c r="X6113" s="4"/>
      <c r="AB6113" s="4"/>
      <c r="AL6113" s="81"/>
      <c r="AM6113" s="81"/>
    </row>
    <row r="6114" spans="1:39">
      <c r="A6114" s="76"/>
      <c r="C6114" s="77"/>
      <c r="M6114" s="80"/>
      <c r="T6114" s="4"/>
      <c r="V6114" s="4"/>
      <c r="W6114" s="4"/>
      <c r="X6114" s="4"/>
      <c r="AB6114" s="4"/>
      <c r="AL6114" s="81"/>
      <c r="AM6114" s="81"/>
    </row>
    <row r="6115" spans="1:39">
      <c r="A6115" s="76"/>
      <c r="C6115" s="77"/>
      <c r="M6115" s="80"/>
      <c r="T6115" s="4"/>
      <c r="V6115" s="4"/>
      <c r="W6115" s="4"/>
      <c r="X6115" s="4"/>
      <c r="AB6115" s="4"/>
      <c r="AL6115" s="81"/>
      <c r="AM6115" s="81"/>
    </row>
    <row r="6116" spans="1:39">
      <c r="A6116" s="76"/>
      <c r="C6116" s="77"/>
      <c r="M6116" s="80"/>
      <c r="T6116" s="4"/>
      <c r="V6116" s="4"/>
      <c r="W6116" s="4"/>
      <c r="X6116" s="4"/>
      <c r="AB6116" s="4"/>
      <c r="AL6116" s="81"/>
      <c r="AM6116" s="81"/>
    </row>
    <row r="6117" spans="1:39">
      <c r="A6117" s="76"/>
      <c r="C6117" s="77"/>
      <c r="M6117" s="80"/>
      <c r="T6117" s="4"/>
      <c r="V6117" s="4"/>
      <c r="W6117" s="4"/>
      <c r="X6117" s="4"/>
      <c r="AB6117" s="4"/>
      <c r="AL6117" s="81"/>
      <c r="AM6117" s="81"/>
    </row>
    <row r="6118" spans="1:39">
      <c r="A6118" s="76"/>
      <c r="C6118" s="77"/>
      <c r="M6118" s="80"/>
      <c r="T6118" s="4"/>
      <c r="V6118" s="4"/>
      <c r="W6118" s="4"/>
      <c r="X6118" s="4"/>
      <c r="AB6118" s="4"/>
      <c r="AL6118" s="81"/>
      <c r="AM6118" s="81"/>
    </row>
    <row r="6119" spans="1:39">
      <c r="A6119" s="76"/>
      <c r="C6119" s="77"/>
      <c r="M6119" s="80"/>
      <c r="T6119" s="4"/>
      <c r="V6119" s="4"/>
      <c r="W6119" s="4"/>
      <c r="X6119" s="4"/>
      <c r="AB6119" s="4"/>
      <c r="AL6119" s="81"/>
      <c r="AM6119" s="81"/>
    </row>
    <row r="6120" spans="1:39">
      <c r="A6120" s="76"/>
      <c r="C6120" s="77"/>
      <c r="M6120" s="80"/>
      <c r="T6120" s="4"/>
      <c r="V6120" s="4"/>
      <c r="W6120" s="4"/>
      <c r="X6120" s="4"/>
      <c r="AB6120" s="4"/>
      <c r="AL6120" s="81"/>
      <c r="AM6120" s="81"/>
    </row>
    <row r="6121" spans="1:39">
      <c r="A6121" s="76"/>
      <c r="C6121" s="77"/>
      <c r="M6121" s="80"/>
      <c r="T6121" s="4"/>
      <c r="V6121" s="4"/>
      <c r="W6121" s="4"/>
      <c r="X6121" s="4"/>
      <c r="AB6121" s="4"/>
      <c r="AL6121" s="81"/>
      <c r="AM6121" s="81"/>
    </row>
    <row r="6122" spans="1:39">
      <c r="A6122" s="76"/>
      <c r="C6122" s="77"/>
      <c r="M6122" s="80"/>
      <c r="T6122" s="4"/>
      <c r="V6122" s="4"/>
      <c r="W6122" s="4"/>
      <c r="X6122" s="4"/>
      <c r="AB6122" s="4"/>
      <c r="AL6122" s="81"/>
      <c r="AM6122" s="81"/>
    </row>
    <row r="6123" spans="1:39">
      <c r="A6123" s="76"/>
      <c r="C6123" s="77"/>
      <c r="M6123" s="80"/>
      <c r="T6123" s="4"/>
      <c r="V6123" s="4"/>
      <c r="W6123" s="4"/>
      <c r="X6123" s="4"/>
      <c r="AB6123" s="4"/>
      <c r="AL6123" s="81"/>
      <c r="AM6123" s="81"/>
    </row>
    <row r="6124" spans="1:39">
      <c r="A6124" s="76"/>
      <c r="C6124" s="77"/>
      <c r="M6124" s="80"/>
      <c r="T6124" s="4"/>
      <c r="V6124" s="4"/>
      <c r="W6124" s="4"/>
      <c r="X6124" s="4"/>
      <c r="AB6124" s="4"/>
      <c r="AL6124" s="81"/>
      <c r="AM6124" s="81"/>
    </row>
    <row r="6125" spans="1:39">
      <c r="A6125" s="76"/>
      <c r="C6125" s="77"/>
      <c r="M6125" s="80"/>
      <c r="T6125" s="4"/>
      <c r="V6125" s="4"/>
      <c r="W6125" s="4"/>
      <c r="X6125" s="4"/>
      <c r="AB6125" s="4"/>
      <c r="AL6125" s="81"/>
      <c r="AM6125" s="81"/>
    </row>
    <row r="6126" spans="1:39">
      <c r="A6126" s="76"/>
      <c r="C6126" s="77"/>
      <c r="M6126" s="80"/>
      <c r="T6126" s="4"/>
      <c r="V6126" s="4"/>
      <c r="W6126" s="4"/>
      <c r="X6126" s="4"/>
      <c r="AB6126" s="4"/>
      <c r="AL6126" s="81"/>
      <c r="AM6126" s="81"/>
    </row>
    <row r="6127" spans="1:39">
      <c r="A6127" s="76"/>
      <c r="C6127" s="77"/>
      <c r="M6127" s="80"/>
      <c r="T6127" s="4"/>
      <c r="V6127" s="4"/>
      <c r="W6127" s="4"/>
      <c r="X6127" s="4"/>
      <c r="AB6127" s="4"/>
      <c r="AL6127" s="81"/>
      <c r="AM6127" s="81"/>
    </row>
    <row r="6128" spans="1:39">
      <c r="A6128" s="76"/>
      <c r="C6128" s="77"/>
      <c r="M6128" s="80"/>
      <c r="T6128" s="4"/>
      <c r="V6128" s="4"/>
      <c r="W6128" s="4"/>
      <c r="X6128" s="4"/>
      <c r="AB6128" s="4"/>
      <c r="AL6128" s="81"/>
      <c r="AM6128" s="81"/>
    </row>
    <row r="6129" spans="1:39">
      <c r="A6129" s="76"/>
      <c r="C6129" s="77"/>
      <c r="M6129" s="80"/>
      <c r="T6129" s="4"/>
      <c r="V6129" s="4"/>
      <c r="W6129" s="4"/>
      <c r="X6129" s="4"/>
      <c r="AB6129" s="4"/>
      <c r="AL6129" s="81"/>
      <c r="AM6129" s="81"/>
    </row>
    <row r="6130" spans="1:39">
      <c r="A6130" s="76"/>
      <c r="C6130" s="77"/>
      <c r="M6130" s="80"/>
      <c r="T6130" s="4"/>
      <c r="V6130" s="4"/>
      <c r="W6130" s="4"/>
      <c r="X6130" s="4"/>
      <c r="AB6130" s="4"/>
      <c r="AL6130" s="81"/>
      <c r="AM6130" s="81"/>
    </row>
    <row r="6131" spans="1:39">
      <c r="A6131" s="76"/>
      <c r="C6131" s="77"/>
      <c r="M6131" s="80"/>
      <c r="T6131" s="4"/>
      <c r="V6131" s="4"/>
      <c r="W6131" s="4"/>
      <c r="X6131" s="4"/>
      <c r="AB6131" s="4"/>
      <c r="AL6131" s="81"/>
      <c r="AM6131" s="81"/>
    </row>
    <row r="6132" spans="1:39">
      <c r="A6132" s="76"/>
      <c r="C6132" s="77"/>
      <c r="M6132" s="80"/>
      <c r="T6132" s="4"/>
      <c r="V6132" s="4"/>
      <c r="W6132" s="4"/>
      <c r="X6132" s="4"/>
      <c r="AB6132" s="4"/>
      <c r="AL6132" s="81"/>
      <c r="AM6132" s="81"/>
    </row>
    <row r="6133" spans="1:39">
      <c r="A6133" s="76"/>
      <c r="C6133" s="77"/>
      <c r="M6133" s="80"/>
      <c r="T6133" s="4"/>
      <c r="V6133" s="4"/>
      <c r="W6133" s="4"/>
      <c r="X6133" s="4"/>
      <c r="AB6133" s="4"/>
      <c r="AL6133" s="81"/>
      <c r="AM6133" s="81"/>
    </row>
    <row r="6134" spans="1:39">
      <c r="A6134" s="76"/>
      <c r="C6134" s="77"/>
      <c r="M6134" s="80"/>
      <c r="T6134" s="4"/>
      <c r="V6134" s="4"/>
      <c r="W6134" s="4"/>
      <c r="X6134" s="4"/>
      <c r="AB6134" s="4"/>
      <c r="AL6134" s="81"/>
      <c r="AM6134" s="81"/>
    </row>
    <row r="6135" spans="1:39">
      <c r="A6135" s="76"/>
      <c r="C6135" s="77"/>
      <c r="M6135" s="80"/>
      <c r="T6135" s="4"/>
      <c r="V6135" s="4"/>
      <c r="W6135" s="4"/>
      <c r="X6135" s="4"/>
      <c r="AB6135" s="4"/>
      <c r="AL6135" s="81"/>
      <c r="AM6135" s="81"/>
    </row>
    <row r="6136" spans="1:39">
      <c r="A6136" s="76"/>
      <c r="C6136" s="77"/>
      <c r="M6136" s="80"/>
      <c r="T6136" s="4"/>
      <c r="V6136" s="4"/>
      <c r="W6136" s="4"/>
      <c r="X6136" s="4"/>
      <c r="AB6136" s="4"/>
      <c r="AL6136" s="81"/>
      <c r="AM6136" s="81"/>
    </row>
    <row r="6137" spans="1:39">
      <c r="A6137" s="76"/>
      <c r="C6137" s="77"/>
      <c r="M6137" s="80"/>
      <c r="T6137" s="4"/>
      <c r="V6137" s="4"/>
      <c r="W6137" s="4"/>
      <c r="X6137" s="4"/>
      <c r="AB6137" s="4"/>
      <c r="AL6137" s="81"/>
      <c r="AM6137" s="81"/>
    </row>
    <row r="6138" spans="1:39">
      <c r="A6138" s="76"/>
      <c r="C6138" s="77"/>
      <c r="M6138" s="80"/>
      <c r="T6138" s="4"/>
      <c r="V6138" s="4"/>
      <c r="W6138" s="4"/>
      <c r="X6138" s="4"/>
      <c r="AB6138" s="4"/>
      <c r="AL6138" s="81"/>
      <c r="AM6138" s="81"/>
    </row>
    <row r="6139" spans="1:39">
      <c r="A6139" s="76"/>
      <c r="C6139" s="77"/>
      <c r="M6139" s="80"/>
      <c r="T6139" s="4"/>
      <c r="V6139" s="4"/>
      <c r="W6139" s="4"/>
      <c r="X6139" s="4"/>
      <c r="AB6139" s="4"/>
      <c r="AL6139" s="81"/>
      <c r="AM6139" s="81"/>
    </row>
    <row r="6140" spans="1:39">
      <c r="A6140" s="76"/>
      <c r="C6140" s="77"/>
      <c r="M6140" s="80"/>
      <c r="T6140" s="4"/>
      <c r="V6140" s="4"/>
      <c r="W6140" s="4"/>
      <c r="X6140" s="4"/>
      <c r="AB6140" s="4"/>
      <c r="AL6140" s="81"/>
      <c r="AM6140" s="81"/>
    </row>
    <row r="6141" spans="1:39">
      <c r="A6141" s="76"/>
      <c r="C6141" s="77"/>
      <c r="M6141" s="80"/>
      <c r="T6141" s="4"/>
      <c r="V6141" s="4"/>
      <c r="W6141" s="4"/>
      <c r="X6141" s="4"/>
      <c r="AB6141" s="4"/>
      <c r="AL6141" s="81"/>
      <c r="AM6141" s="81"/>
    </row>
    <row r="6142" spans="1:39">
      <c r="A6142" s="76"/>
      <c r="C6142" s="77"/>
      <c r="M6142" s="80"/>
      <c r="T6142" s="4"/>
      <c r="V6142" s="4"/>
      <c r="W6142" s="4"/>
      <c r="X6142" s="4"/>
      <c r="AB6142" s="4"/>
      <c r="AL6142" s="81"/>
      <c r="AM6142" s="81"/>
    </row>
    <row r="6143" spans="1:39">
      <c r="A6143" s="76"/>
      <c r="C6143" s="77"/>
      <c r="M6143" s="80"/>
      <c r="T6143" s="4"/>
      <c r="V6143" s="4"/>
      <c r="W6143" s="4"/>
      <c r="X6143" s="4"/>
      <c r="AB6143" s="4"/>
      <c r="AL6143" s="81"/>
      <c r="AM6143" s="81"/>
    </row>
    <row r="6144" spans="1:39">
      <c r="A6144" s="76"/>
      <c r="C6144" s="77"/>
      <c r="M6144" s="80"/>
      <c r="T6144" s="4"/>
      <c r="V6144" s="4"/>
      <c r="W6144" s="4"/>
      <c r="X6144" s="4"/>
      <c r="AB6144" s="4"/>
      <c r="AL6144" s="81"/>
      <c r="AM6144" s="81"/>
    </row>
    <row r="6145" spans="1:39">
      <c r="A6145" s="76"/>
      <c r="C6145" s="77"/>
      <c r="M6145" s="80"/>
      <c r="T6145" s="4"/>
      <c r="V6145" s="4"/>
      <c r="W6145" s="4"/>
      <c r="X6145" s="4"/>
      <c r="AB6145" s="4"/>
      <c r="AL6145" s="81"/>
      <c r="AM6145" s="81"/>
    </row>
    <row r="6146" spans="1:39">
      <c r="A6146" s="76"/>
      <c r="C6146" s="77"/>
      <c r="M6146" s="80"/>
      <c r="T6146" s="4"/>
      <c r="V6146" s="4"/>
      <c r="W6146" s="4"/>
      <c r="X6146" s="4"/>
      <c r="AB6146" s="4"/>
      <c r="AL6146" s="81"/>
      <c r="AM6146" s="81"/>
    </row>
    <row r="6147" spans="1:39">
      <c r="A6147" s="76"/>
      <c r="C6147" s="77"/>
      <c r="M6147" s="80"/>
      <c r="T6147" s="4"/>
      <c r="V6147" s="4"/>
      <c r="W6147" s="4"/>
      <c r="X6147" s="4"/>
      <c r="AB6147" s="4"/>
      <c r="AL6147" s="81"/>
      <c r="AM6147" s="81"/>
    </row>
    <row r="6148" spans="1:39">
      <c r="A6148" s="76"/>
      <c r="C6148" s="77"/>
      <c r="M6148" s="80"/>
      <c r="T6148" s="4"/>
      <c r="V6148" s="4"/>
      <c r="W6148" s="4"/>
      <c r="X6148" s="4"/>
      <c r="AB6148" s="4"/>
      <c r="AL6148" s="81"/>
      <c r="AM6148" s="81"/>
    </row>
    <row r="6149" spans="1:39">
      <c r="A6149" s="76"/>
      <c r="C6149" s="77"/>
      <c r="M6149" s="80"/>
      <c r="T6149" s="4"/>
      <c r="V6149" s="4"/>
      <c r="W6149" s="4"/>
      <c r="X6149" s="4"/>
      <c r="AB6149" s="4"/>
      <c r="AL6149" s="81"/>
      <c r="AM6149" s="81"/>
    </row>
    <row r="6150" spans="1:39">
      <c r="A6150" s="76"/>
      <c r="C6150" s="77"/>
      <c r="M6150" s="80"/>
      <c r="T6150" s="4"/>
      <c r="V6150" s="4"/>
      <c r="W6150" s="4"/>
      <c r="X6150" s="4"/>
      <c r="AB6150" s="4"/>
      <c r="AL6150" s="81"/>
      <c r="AM6150" s="81"/>
    </row>
    <row r="6151" spans="1:39">
      <c r="A6151" s="76"/>
      <c r="C6151" s="77"/>
      <c r="M6151" s="80"/>
      <c r="T6151" s="4"/>
      <c r="V6151" s="4"/>
      <c r="W6151" s="4"/>
      <c r="X6151" s="4"/>
      <c r="AB6151" s="4"/>
      <c r="AL6151" s="81"/>
      <c r="AM6151" s="81"/>
    </row>
    <row r="6152" spans="1:39">
      <c r="A6152" s="76"/>
      <c r="C6152" s="77"/>
      <c r="M6152" s="80"/>
      <c r="T6152" s="4"/>
      <c r="V6152" s="4"/>
      <c r="W6152" s="4"/>
      <c r="X6152" s="4"/>
      <c r="AB6152" s="4"/>
      <c r="AL6152" s="81"/>
      <c r="AM6152" s="81"/>
    </row>
    <row r="6153" spans="1:39">
      <c r="A6153" s="76"/>
      <c r="C6153" s="77"/>
      <c r="M6153" s="80"/>
      <c r="T6153" s="4"/>
      <c r="V6153" s="4"/>
      <c r="W6153" s="4"/>
      <c r="X6153" s="4"/>
      <c r="AB6153" s="4"/>
      <c r="AL6153" s="81"/>
      <c r="AM6153" s="81"/>
    </row>
    <row r="6154" spans="1:39">
      <c r="A6154" s="76"/>
      <c r="C6154" s="77"/>
      <c r="M6154" s="80"/>
      <c r="T6154" s="4"/>
      <c r="V6154" s="4"/>
      <c r="W6154" s="4"/>
      <c r="X6154" s="4"/>
      <c r="AB6154" s="4"/>
      <c r="AL6154" s="81"/>
      <c r="AM6154" s="81"/>
    </row>
    <row r="6155" spans="1:39">
      <c r="A6155" s="76"/>
      <c r="C6155" s="77"/>
      <c r="M6155" s="80"/>
      <c r="T6155" s="4"/>
      <c r="V6155" s="4"/>
      <c r="W6155" s="4"/>
      <c r="X6155" s="4"/>
      <c r="AB6155" s="4"/>
      <c r="AL6155" s="81"/>
      <c r="AM6155" s="81"/>
    </row>
    <row r="6156" spans="1:39">
      <c r="A6156" s="76"/>
      <c r="C6156" s="77"/>
      <c r="M6156" s="80"/>
      <c r="T6156" s="4"/>
      <c r="V6156" s="4"/>
      <c r="W6156" s="4"/>
      <c r="X6156" s="4"/>
      <c r="AB6156" s="4"/>
      <c r="AL6156" s="81"/>
      <c r="AM6156" s="81"/>
    </row>
    <row r="6157" spans="1:39">
      <c r="A6157" s="76"/>
      <c r="C6157" s="77"/>
      <c r="M6157" s="80"/>
      <c r="T6157" s="4"/>
      <c r="V6157" s="4"/>
      <c r="W6157" s="4"/>
      <c r="X6157" s="4"/>
      <c r="AB6157" s="4"/>
      <c r="AL6157" s="81"/>
      <c r="AM6157" s="81"/>
    </row>
    <row r="6158" spans="1:39">
      <c r="A6158" s="76"/>
      <c r="C6158" s="77"/>
      <c r="M6158" s="80"/>
      <c r="T6158" s="4"/>
      <c r="V6158" s="4"/>
      <c r="W6158" s="4"/>
      <c r="X6158" s="4"/>
      <c r="AB6158" s="4"/>
      <c r="AL6158" s="81"/>
      <c r="AM6158" s="81"/>
    </row>
    <row r="6159" spans="1:39">
      <c r="A6159" s="76"/>
      <c r="C6159" s="77"/>
      <c r="M6159" s="80"/>
      <c r="T6159" s="4"/>
      <c r="V6159" s="4"/>
      <c r="W6159" s="4"/>
      <c r="X6159" s="4"/>
      <c r="AB6159" s="4"/>
      <c r="AL6159" s="81"/>
      <c r="AM6159" s="81"/>
    </row>
    <row r="6160" spans="1:39">
      <c r="A6160" s="76"/>
      <c r="C6160" s="77"/>
      <c r="M6160" s="80"/>
      <c r="T6160" s="4"/>
      <c r="V6160" s="4"/>
      <c r="W6160" s="4"/>
      <c r="X6160" s="4"/>
      <c r="AB6160" s="4"/>
      <c r="AL6160" s="81"/>
      <c r="AM6160" s="81"/>
    </row>
    <row r="6161" spans="1:39">
      <c r="A6161" s="76"/>
      <c r="C6161" s="77"/>
      <c r="M6161" s="80"/>
      <c r="T6161" s="4"/>
      <c r="V6161" s="4"/>
      <c r="W6161" s="4"/>
      <c r="X6161" s="4"/>
      <c r="AB6161" s="4"/>
      <c r="AL6161" s="81"/>
      <c r="AM6161" s="81"/>
    </row>
    <row r="6162" spans="1:39">
      <c r="A6162" s="76"/>
      <c r="C6162" s="77"/>
      <c r="M6162" s="80"/>
      <c r="T6162" s="4"/>
      <c r="V6162" s="4"/>
      <c r="W6162" s="4"/>
      <c r="X6162" s="4"/>
      <c r="AB6162" s="4"/>
      <c r="AL6162" s="81"/>
      <c r="AM6162" s="81"/>
    </row>
    <row r="6163" spans="1:39">
      <c r="A6163" s="76"/>
      <c r="C6163" s="77"/>
      <c r="M6163" s="80"/>
      <c r="T6163" s="4"/>
      <c r="V6163" s="4"/>
      <c r="W6163" s="4"/>
      <c r="X6163" s="4"/>
      <c r="AB6163" s="4"/>
      <c r="AL6163" s="81"/>
      <c r="AM6163" s="81"/>
    </row>
    <row r="6164" spans="1:39">
      <c r="A6164" s="76"/>
      <c r="C6164" s="77"/>
      <c r="M6164" s="80"/>
      <c r="T6164" s="4"/>
      <c r="V6164" s="4"/>
      <c r="W6164" s="4"/>
      <c r="X6164" s="4"/>
      <c r="AB6164" s="4"/>
      <c r="AL6164" s="81"/>
      <c r="AM6164" s="81"/>
    </row>
    <row r="6165" spans="1:39">
      <c r="A6165" s="76"/>
      <c r="C6165" s="77"/>
      <c r="M6165" s="80"/>
      <c r="T6165" s="4"/>
      <c r="V6165" s="4"/>
      <c r="W6165" s="4"/>
      <c r="X6165" s="4"/>
      <c r="AB6165" s="4"/>
      <c r="AL6165" s="81"/>
      <c r="AM6165" s="81"/>
    </row>
    <row r="6166" spans="1:39">
      <c r="A6166" s="76"/>
      <c r="C6166" s="77"/>
      <c r="M6166" s="80"/>
      <c r="T6166" s="4"/>
      <c r="V6166" s="4"/>
      <c r="W6166" s="4"/>
      <c r="X6166" s="4"/>
      <c r="AB6166" s="4"/>
      <c r="AL6166" s="81"/>
      <c r="AM6166" s="81"/>
    </row>
    <row r="6167" spans="1:39">
      <c r="A6167" s="76"/>
      <c r="C6167" s="77"/>
      <c r="M6167" s="80"/>
      <c r="T6167" s="4"/>
      <c r="V6167" s="4"/>
      <c r="W6167" s="4"/>
      <c r="X6167" s="4"/>
      <c r="AB6167" s="4"/>
      <c r="AL6167" s="81"/>
      <c r="AM6167" s="81"/>
    </row>
    <row r="6168" spans="1:39">
      <c r="A6168" s="76"/>
      <c r="C6168" s="77"/>
      <c r="M6168" s="80"/>
      <c r="T6168" s="4"/>
      <c r="V6168" s="4"/>
      <c r="W6168" s="4"/>
      <c r="X6168" s="4"/>
      <c r="AB6168" s="4"/>
      <c r="AL6168" s="81"/>
      <c r="AM6168" s="81"/>
    </row>
    <row r="6169" spans="1:39">
      <c r="A6169" s="76"/>
      <c r="C6169" s="77"/>
      <c r="M6169" s="80"/>
      <c r="T6169" s="4"/>
      <c r="V6169" s="4"/>
      <c r="W6169" s="4"/>
      <c r="X6169" s="4"/>
      <c r="AB6169" s="4"/>
      <c r="AL6169" s="81"/>
      <c r="AM6169" s="81"/>
    </row>
    <row r="6170" spans="1:39">
      <c r="A6170" s="76"/>
      <c r="C6170" s="77"/>
      <c r="M6170" s="80"/>
      <c r="T6170" s="4"/>
      <c r="V6170" s="4"/>
      <c r="W6170" s="4"/>
      <c r="X6170" s="4"/>
      <c r="AB6170" s="4"/>
      <c r="AL6170" s="81"/>
      <c r="AM6170" s="81"/>
    </row>
    <row r="6171" spans="1:39">
      <c r="A6171" s="76"/>
      <c r="C6171" s="77"/>
      <c r="M6171" s="80"/>
      <c r="T6171" s="4"/>
      <c r="V6171" s="4"/>
      <c r="W6171" s="4"/>
      <c r="X6171" s="4"/>
      <c r="AB6171" s="4"/>
      <c r="AL6171" s="81"/>
      <c r="AM6171" s="81"/>
    </row>
    <row r="6172" spans="1:39">
      <c r="A6172" s="76"/>
      <c r="C6172" s="77"/>
      <c r="M6172" s="80"/>
      <c r="T6172" s="4"/>
      <c r="V6172" s="4"/>
      <c r="W6172" s="4"/>
      <c r="X6172" s="4"/>
      <c r="AB6172" s="4"/>
      <c r="AL6172" s="81"/>
      <c r="AM6172" s="81"/>
    </row>
    <row r="6173" spans="1:39">
      <c r="A6173" s="76"/>
      <c r="C6173" s="77"/>
      <c r="M6173" s="80"/>
      <c r="T6173" s="4"/>
      <c r="V6173" s="4"/>
      <c r="W6173" s="4"/>
      <c r="X6173" s="4"/>
      <c r="AB6173" s="4"/>
      <c r="AL6173" s="81"/>
      <c r="AM6173" s="81"/>
    </row>
    <row r="6174" spans="1:39">
      <c r="A6174" s="76"/>
      <c r="C6174" s="77"/>
      <c r="M6174" s="80"/>
      <c r="T6174" s="4"/>
      <c r="V6174" s="4"/>
      <c r="W6174" s="4"/>
      <c r="X6174" s="4"/>
      <c r="AB6174" s="4"/>
      <c r="AL6174" s="81"/>
      <c r="AM6174" s="81"/>
    </row>
    <row r="6175" spans="1:39">
      <c r="A6175" s="76"/>
      <c r="C6175" s="77"/>
      <c r="M6175" s="80"/>
      <c r="T6175" s="4"/>
      <c r="V6175" s="4"/>
      <c r="W6175" s="4"/>
      <c r="X6175" s="4"/>
      <c r="AB6175" s="4"/>
      <c r="AL6175" s="81"/>
      <c r="AM6175" s="81"/>
    </row>
    <row r="6176" spans="1:39">
      <c r="A6176" s="76"/>
      <c r="C6176" s="77"/>
      <c r="M6176" s="80"/>
      <c r="T6176" s="4"/>
      <c r="V6176" s="4"/>
      <c r="W6176" s="4"/>
      <c r="X6176" s="4"/>
      <c r="AB6176" s="4"/>
      <c r="AL6176" s="81"/>
      <c r="AM6176" s="81"/>
    </row>
    <row r="6177" spans="1:39">
      <c r="A6177" s="76"/>
      <c r="C6177" s="77"/>
      <c r="M6177" s="80"/>
      <c r="T6177" s="4"/>
      <c r="V6177" s="4"/>
      <c r="W6177" s="4"/>
      <c r="X6177" s="4"/>
      <c r="AB6177" s="4"/>
      <c r="AL6177" s="81"/>
      <c r="AM6177" s="81"/>
    </row>
    <row r="6178" spans="1:39">
      <c r="A6178" s="76"/>
      <c r="C6178" s="77"/>
      <c r="M6178" s="80"/>
      <c r="T6178" s="4"/>
      <c r="V6178" s="4"/>
      <c r="W6178" s="4"/>
      <c r="X6178" s="4"/>
      <c r="AB6178" s="4"/>
      <c r="AL6178" s="81"/>
      <c r="AM6178" s="81"/>
    </row>
    <row r="6179" spans="1:39">
      <c r="A6179" s="76"/>
      <c r="C6179" s="77"/>
      <c r="M6179" s="80"/>
      <c r="T6179" s="4"/>
      <c r="V6179" s="4"/>
      <c r="W6179" s="4"/>
      <c r="X6179" s="4"/>
      <c r="AB6179" s="4"/>
      <c r="AL6179" s="81"/>
      <c r="AM6179" s="81"/>
    </row>
    <row r="6180" spans="1:39">
      <c r="A6180" s="76"/>
      <c r="C6180" s="77"/>
      <c r="M6180" s="80"/>
      <c r="T6180" s="4"/>
      <c r="V6180" s="4"/>
      <c r="W6180" s="4"/>
      <c r="X6180" s="4"/>
      <c r="AB6180" s="4"/>
      <c r="AL6180" s="81"/>
      <c r="AM6180" s="81"/>
    </row>
    <row r="6181" spans="1:39">
      <c r="A6181" s="76"/>
      <c r="C6181" s="77"/>
      <c r="M6181" s="80"/>
      <c r="T6181" s="4"/>
      <c r="V6181" s="4"/>
      <c r="W6181" s="4"/>
      <c r="X6181" s="4"/>
      <c r="AB6181" s="4"/>
      <c r="AL6181" s="81"/>
      <c r="AM6181" s="81"/>
    </row>
    <row r="6182" spans="1:39">
      <c r="A6182" s="76"/>
      <c r="C6182" s="77"/>
      <c r="M6182" s="80"/>
      <c r="T6182" s="4"/>
      <c r="V6182" s="4"/>
      <c r="W6182" s="4"/>
      <c r="X6182" s="4"/>
      <c r="AB6182" s="4"/>
      <c r="AL6182" s="81"/>
      <c r="AM6182" s="81"/>
    </row>
    <row r="6183" spans="1:39">
      <c r="A6183" s="76"/>
      <c r="C6183" s="77"/>
      <c r="M6183" s="80"/>
      <c r="T6183" s="4"/>
      <c r="V6183" s="4"/>
      <c r="W6183" s="4"/>
      <c r="X6183" s="4"/>
      <c r="AB6183" s="4"/>
      <c r="AL6183" s="81"/>
      <c r="AM6183" s="81"/>
    </row>
    <row r="6184" spans="1:39">
      <c r="A6184" s="76"/>
      <c r="C6184" s="77"/>
      <c r="M6184" s="80"/>
      <c r="T6184" s="4"/>
      <c r="V6184" s="4"/>
      <c r="W6184" s="4"/>
      <c r="X6184" s="4"/>
      <c r="AB6184" s="4"/>
      <c r="AL6184" s="81"/>
      <c r="AM6184" s="81"/>
    </row>
    <row r="6185" spans="1:39">
      <c r="A6185" s="76"/>
      <c r="C6185" s="77"/>
      <c r="M6185" s="80"/>
      <c r="T6185" s="4"/>
      <c r="V6185" s="4"/>
      <c r="W6185" s="4"/>
      <c r="X6185" s="4"/>
      <c r="AB6185" s="4"/>
      <c r="AL6185" s="81"/>
      <c r="AM6185" s="81"/>
    </row>
    <row r="6186" spans="1:39">
      <c r="A6186" s="76"/>
      <c r="C6186" s="77"/>
      <c r="M6186" s="80"/>
      <c r="T6186" s="4"/>
      <c r="V6186" s="4"/>
      <c r="W6186" s="4"/>
      <c r="X6186" s="4"/>
      <c r="AB6186" s="4"/>
      <c r="AL6186" s="81"/>
      <c r="AM6186" s="81"/>
    </row>
    <row r="6187" spans="1:39">
      <c r="A6187" s="76"/>
      <c r="C6187" s="77"/>
      <c r="M6187" s="80"/>
      <c r="T6187" s="4"/>
      <c r="V6187" s="4"/>
      <c r="W6187" s="4"/>
      <c r="X6187" s="4"/>
      <c r="AB6187" s="4"/>
      <c r="AL6187" s="81"/>
      <c r="AM6187" s="81"/>
    </row>
    <row r="6188" spans="1:39">
      <c r="A6188" s="76"/>
      <c r="C6188" s="77"/>
      <c r="M6188" s="80"/>
      <c r="T6188" s="4"/>
      <c r="V6188" s="4"/>
      <c r="W6188" s="4"/>
      <c r="X6188" s="4"/>
      <c r="AB6188" s="4"/>
      <c r="AL6188" s="81"/>
      <c r="AM6188" s="81"/>
    </row>
    <row r="6189" spans="1:39">
      <c r="A6189" s="76"/>
      <c r="C6189" s="77"/>
      <c r="M6189" s="80"/>
      <c r="T6189" s="4"/>
      <c r="V6189" s="4"/>
      <c r="W6189" s="4"/>
      <c r="X6189" s="4"/>
      <c r="AB6189" s="4"/>
      <c r="AL6189" s="81"/>
      <c r="AM6189" s="81"/>
    </row>
    <row r="6190" spans="1:39">
      <c r="A6190" s="76"/>
      <c r="C6190" s="77"/>
      <c r="M6190" s="80"/>
      <c r="T6190" s="4"/>
      <c r="V6190" s="4"/>
      <c r="W6190" s="4"/>
      <c r="X6190" s="4"/>
      <c r="AB6190" s="4"/>
      <c r="AL6190" s="81"/>
      <c r="AM6190" s="81"/>
    </row>
    <row r="6191" spans="1:39">
      <c r="A6191" s="76"/>
      <c r="C6191" s="77"/>
      <c r="M6191" s="80"/>
      <c r="T6191" s="4"/>
      <c r="V6191" s="4"/>
      <c r="W6191" s="4"/>
      <c r="X6191" s="4"/>
      <c r="AB6191" s="4"/>
      <c r="AL6191" s="81"/>
      <c r="AM6191" s="81"/>
    </row>
    <row r="6192" spans="1:39">
      <c r="A6192" s="76"/>
      <c r="C6192" s="77"/>
      <c r="M6192" s="80"/>
      <c r="T6192" s="4"/>
      <c r="V6192" s="4"/>
      <c r="W6192" s="4"/>
      <c r="X6192" s="4"/>
      <c r="AB6192" s="4"/>
      <c r="AL6192" s="81"/>
      <c r="AM6192" s="81"/>
    </row>
    <row r="6193" spans="1:39">
      <c r="A6193" s="76"/>
      <c r="C6193" s="77"/>
      <c r="M6193" s="80"/>
      <c r="T6193" s="4"/>
      <c r="V6193" s="4"/>
      <c r="W6193" s="4"/>
      <c r="X6193" s="4"/>
      <c r="AB6193" s="4"/>
      <c r="AL6193" s="81"/>
      <c r="AM6193" s="81"/>
    </row>
    <row r="6194" spans="1:39">
      <c r="A6194" s="76"/>
      <c r="C6194" s="77"/>
      <c r="M6194" s="80"/>
      <c r="T6194" s="4"/>
      <c r="V6194" s="4"/>
      <c r="W6194" s="4"/>
      <c r="X6194" s="4"/>
      <c r="AB6194" s="4"/>
      <c r="AL6194" s="81"/>
      <c r="AM6194" s="81"/>
    </row>
    <row r="6195" spans="1:39">
      <c r="A6195" s="76"/>
      <c r="C6195" s="77"/>
      <c r="M6195" s="80"/>
      <c r="T6195" s="4"/>
      <c r="V6195" s="4"/>
      <c r="W6195" s="4"/>
      <c r="X6195" s="4"/>
      <c r="AB6195" s="4"/>
      <c r="AL6195" s="81"/>
      <c r="AM6195" s="81"/>
    </row>
    <row r="6196" spans="1:39">
      <c r="A6196" s="76"/>
      <c r="C6196" s="77"/>
      <c r="M6196" s="80"/>
      <c r="T6196" s="4"/>
      <c r="V6196" s="4"/>
      <c r="W6196" s="4"/>
      <c r="X6196" s="4"/>
      <c r="AB6196" s="4"/>
      <c r="AL6196" s="81"/>
      <c r="AM6196" s="81"/>
    </row>
    <row r="6197" spans="1:39">
      <c r="A6197" s="76"/>
      <c r="C6197" s="77"/>
      <c r="M6197" s="80"/>
      <c r="T6197" s="4"/>
      <c r="V6197" s="4"/>
      <c r="W6197" s="4"/>
      <c r="X6197" s="4"/>
      <c r="AB6197" s="4"/>
      <c r="AL6197" s="81"/>
      <c r="AM6197" s="81"/>
    </row>
    <row r="6198" spans="1:39">
      <c r="A6198" s="76"/>
      <c r="C6198" s="77"/>
      <c r="M6198" s="80"/>
      <c r="T6198" s="4"/>
      <c r="V6198" s="4"/>
      <c r="W6198" s="4"/>
      <c r="X6198" s="4"/>
      <c r="AB6198" s="4"/>
      <c r="AL6198" s="81"/>
      <c r="AM6198" s="81"/>
    </row>
    <row r="6199" spans="1:39">
      <c r="A6199" s="76"/>
      <c r="C6199" s="77"/>
      <c r="M6199" s="80"/>
      <c r="T6199" s="4"/>
      <c r="V6199" s="4"/>
      <c r="W6199" s="4"/>
      <c r="X6199" s="4"/>
      <c r="AB6199" s="4"/>
      <c r="AL6199" s="81"/>
      <c r="AM6199" s="81"/>
    </row>
    <row r="6200" spans="1:39">
      <c r="A6200" s="76"/>
      <c r="C6200" s="77"/>
      <c r="M6200" s="80"/>
      <c r="T6200" s="4"/>
      <c r="V6200" s="4"/>
      <c r="W6200" s="4"/>
      <c r="X6200" s="4"/>
      <c r="AB6200" s="4"/>
      <c r="AL6200" s="81"/>
      <c r="AM6200" s="81"/>
    </row>
    <row r="6201" spans="1:39">
      <c r="A6201" s="76"/>
      <c r="C6201" s="77"/>
      <c r="M6201" s="80"/>
      <c r="T6201" s="4"/>
      <c r="V6201" s="4"/>
      <c r="W6201" s="4"/>
      <c r="X6201" s="4"/>
      <c r="AB6201" s="4"/>
      <c r="AL6201" s="81"/>
      <c r="AM6201" s="81"/>
    </row>
    <row r="6202" spans="1:39">
      <c r="A6202" s="76"/>
      <c r="C6202" s="77"/>
      <c r="M6202" s="80"/>
      <c r="T6202" s="4"/>
      <c r="V6202" s="4"/>
      <c r="W6202" s="4"/>
      <c r="X6202" s="4"/>
      <c r="AB6202" s="4"/>
      <c r="AL6202" s="81"/>
      <c r="AM6202" s="81"/>
    </row>
    <row r="6203" spans="1:39">
      <c r="A6203" s="76"/>
      <c r="C6203" s="77"/>
      <c r="M6203" s="80"/>
      <c r="T6203" s="4"/>
      <c r="V6203" s="4"/>
      <c r="W6203" s="4"/>
      <c r="X6203" s="4"/>
      <c r="AB6203" s="4"/>
      <c r="AL6203" s="81"/>
      <c r="AM6203" s="81"/>
    </row>
    <row r="6204" spans="1:39">
      <c r="A6204" s="76"/>
      <c r="C6204" s="77"/>
      <c r="M6204" s="80"/>
      <c r="T6204" s="4"/>
      <c r="V6204" s="4"/>
      <c r="W6204" s="4"/>
      <c r="X6204" s="4"/>
      <c r="AB6204" s="4"/>
      <c r="AL6204" s="81"/>
      <c r="AM6204" s="81"/>
    </row>
    <row r="6205" spans="1:39">
      <c r="A6205" s="76"/>
      <c r="C6205" s="77"/>
      <c r="M6205" s="80"/>
      <c r="T6205" s="4"/>
      <c r="V6205" s="4"/>
      <c r="W6205" s="4"/>
      <c r="X6205" s="4"/>
      <c r="AB6205" s="4"/>
      <c r="AL6205" s="81"/>
      <c r="AM6205" s="81"/>
    </row>
    <row r="6206" spans="1:39">
      <c r="A6206" s="76"/>
      <c r="C6206" s="77"/>
      <c r="M6206" s="80"/>
      <c r="T6206" s="4"/>
      <c r="V6206" s="4"/>
      <c r="W6206" s="4"/>
      <c r="X6206" s="4"/>
      <c r="AB6206" s="4"/>
      <c r="AL6206" s="81"/>
      <c r="AM6206" s="81"/>
    </row>
    <row r="6207" spans="1:39">
      <c r="A6207" s="76"/>
      <c r="C6207" s="77"/>
      <c r="M6207" s="80"/>
      <c r="T6207" s="4"/>
      <c r="V6207" s="4"/>
      <c r="W6207" s="4"/>
      <c r="X6207" s="4"/>
      <c r="AB6207" s="4"/>
      <c r="AL6207" s="81"/>
      <c r="AM6207" s="81"/>
    </row>
    <row r="6208" spans="1:39">
      <c r="A6208" s="76"/>
      <c r="C6208" s="77"/>
      <c r="M6208" s="80"/>
      <c r="T6208" s="4"/>
      <c r="V6208" s="4"/>
      <c r="W6208" s="4"/>
      <c r="X6208" s="4"/>
      <c r="AB6208" s="4"/>
      <c r="AL6208" s="81"/>
      <c r="AM6208" s="81"/>
    </row>
    <row r="6209" spans="1:39">
      <c r="A6209" s="76"/>
      <c r="C6209" s="77"/>
      <c r="M6209" s="80"/>
      <c r="T6209" s="4"/>
      <c r="V6209" s="4"/>
      <c r="W6209" s="4"/>
      <c r="X6209" s="4"/>
      <c r="AB6209" s="4"/>
      <c r="AL6209" s="81"/>
      <c r="AM6209" s="81"/>
    </row>
    <row r="6210" spans="1:39">
      <c r="A6210" s="76"/>
      <c r="C6210" s="77"/>
      <c r="M6210" s="80"/>
      <c r="T6210" s="4"/>
      <c r="V6210" s="4"/>
      <c r="W6210" s="4"/>
      <c r="X6210" s="4"/>
      <c r="AB6210" s="4"/>
      <c r="AL6210" s="81"/>
      <c r="AM6210" s="81"/>
    </row>
    <row r="6211" spans="1:39">
      <c r="A6211" s="76"/>
      <c r="C6211" s="77"/>
      <c r="M6211" s="80"/>
      <c r="T6211" s="4"/>
      <c r="V6211" s="4"/>
      <c r="W6211" s="4"/>
      <c r="X6211" s="4"/>
      <c r="AB6211" s="4"/>
      <c r="AL6211" s="81"/>
      <c r="AM6211" s="81"/>
    </row>
    <row r="6212" spans="1:39">
      <c r="A6212" s="76"/>
      <c r="C6212" s="77"/>
      <c r="M6212" s="80"/>
      <c r="T6212" s="4"/>
      <c r="V6212" s="4"/>
      <c r="W6212" s="4"/>
      <c r="X6212" s="4"/>
      <c r="AB6212" s="4"/>
      <c r="AL6212" s="81"/>
      <c r="AM6212" s="81"/>
    </row>
    <row r="6213" spans="1:39">
      <c r="A6213" s="76"/>
      <c r="C6213" s="77"/>
      <c r="M6213" s="80"/>
      <c r="T6213" s="4"/>
      <c r="V6213" s="4"/>
      <c r="W6213" s="4"/>
      <c r="X6213" s="4"/>
      <c r="AB6213" s="4"/>
      <c r="AL6213" s="81"/>
      <c r="AM6213" s="81"/>
    </row>
    <row r="6214" spans="1:39">
      <c r="A6214" s="76"/>
      <c r="C6214" s="77"/>
      <c r="M6214" s="80"/>
      <c r="T6214" s="4"/>
      <c r="V6214" s="4"/>
      <c r="W6214" s="4"/>
      <c r="X6214" s="4"/>
      <c r="AB6214" s="4"/>
      <c r="AL6214" s="81"/>
      <c r="AM6214" s="81"/>
    </row>
    <row r="6215" spans="1:39">
      <c r="A6215" s="76"/>
      <c r="C6215" s="77"/>
      <c r="M6215" s="80"/>
      <c r="T6215" s="4"/>
      <c r="V6215" s="4"/>
      <c r="W6215" s="4"/>
      <c r="X6215" s="4"/>
      <c r="AB6215" s="4"/>
      <c r="AL6215" s="81"/>
      <c r="AM6215" s="81"/>
    </row>
    <row r="6216" spans="1:39">
      <c r="A6216" s="76"/>
      <c r="C6216" s="77"/>
      <c r="M6216" s="80"/>
      <c r="T6216" s="4"/>
      <c r="V6216" s="4"/>
      <c r="W6216" s="4"/>
      <c r="X6216" s="4"/>
      <c r="AB6216" s="4"/>
      <c r="AL6216" s="81"/>
      <c r="AM6216" s="81"/>
    </row>
    <row r="6217" spans="1:39">
      <c r="A6217" s="76"/>
      <c r="C6217" s="77"/>
      <c r="M6217" s="80"/>
      <c r="T6217" s="4"/>
      <c r="V6217" s="4"/>
      <c r="W6217" s="4"/>
      <c r="X6217" s="4"/>
      <c r="AB6217" s="4"/>
      <c r="AL6217" s="81"/>
      <c r="AM6217" s="81"/>
    </row>
    <row r="6218" spans="1:39">
      <c r="A6218" s="76"/>
      <c r="C6218" s="77"/>
      <c r="M6218" s="80"/>
      <c r="T6218" s="4"/>
      <c r="V6218" s="4"/>
      <c r="W6218" s="4"/>
      <c r="X6218" s="4"/>
      <c r="AB6218" s="4"/>
      <c r="AL6218" s="81"/>
      <c r="AM6218" s="81"/>
    </row>
    <row r="6219" spans="1:39">
      <c r="A6219" s="76"/>
      <c r="C6219" s="77"/>
      <c r="M6219" s="80"/>
      <c r="T6219" s="4"/>
      <c r="V6219" s="4"/>
      <c r="W6219" s="4"/>
      <c r="X6219" s="4"/>
      <c r="AB6219" s="4"/>
      <c r="AL6219" s="81"/>
      <c r="AM6219" s="81"/>
    </row>
    <row r="6220" spans="1:39">
      <c r="A6220" s="76"/>
      <c r="C6220" s="77"/>
      <c r="M6220" s="80"/>
      <c r="T6220" s="4"/>
      <c r="V6220" s="4"/>
      <c r="W6220" s="4"/>
      <c r="X6220" s="4"/>
      <c r="AB6220" s="4"/>
      <c r="AL6220" s="81"/>
      <c r="AM6220" s="81"/>
    </row>
    <row r="6221" spans="1:39">
      <c r="A6221" s="76"/>
      <c r="C6221" s="77"/>
      <c r="M6221" s="80"/>
      <c r="T6221" s="4"/>
      <c r="V6221" s="4"/>
      <c r="W6221" s="4"/>
      <c r="X6221" s="4"/>
      <c r="AB6221" s="4"/>
      <c r="AL6221" s="81"/>
      <c r="AM6221" s="81"/>
    </row>
    <row r="6222" spans="1:39">
      <c r="A6222" s="76"/>
      <c r="C6222" s="77"/>
      <c r="M6222" s="80"/>
      <c r="T6222" s="4"/>
      <c r="V6222" s="4"/>
      <c r="W6222" s="4"/>
      <c r="X6222" s="4"/>
      <c r="AB6222" s="4"/>
      <c r="AL6222" s="81"/>
      <c r="AM6222" s="81"/>
    </row>
    <row r="6223" spans="1:39">
      <c r="A6223" s="76"/>
      <c r="C6223" s="77"/>
      <c r="M6223" s="80"/>
      <c r="T6223" s="4"/>
      <c r="V6223" s="4"/>
      <c r="W6223" s="4"/>
      <c r="X6223" s="4"/>
      <c r="AB6223" s="4"/>
      <c r="AL6223" s="81"/>
      <c r="AM6223" s="81"/>
    </row>
    <row r="6224" spans="1:39">
      <c r="A6224" s="76"/>
      <c r="C6224" s="77"/>
      <c r="M6224" s="80"/>
      <c r="T6224" s="4"/>
      <c r="V6224" s="4"/>
      <c r="W6224" s="4"/>
      <c r="X6224" s="4"/>
      <c r="AB6224" s="4"/>
      <c r="AL6224" s="81"/>
      <c r="AM6224" s="81"/>
    </row>
    <row r="6225" spans="1:39">
      <c r="A6225" s="76"/>
      <c r="C6225" s="77"/>
      <c r="M6225" s="80"/>
      <c r="T6225" s="4"/>
      <c r="V6225" s="4"/>
      <c r="W6225" s="4"/>
      <c r="X6225" s="4"/>
      <c r="AB6225" s="4"/>
      <c r="AL6225" s="81"/>
      <c r="AM6225" s="81"/>
    </row>
    <row r="6226" spans="1:39">
      <c r="A6226" s="76"/>
      <c r="C6226" s="77"/>
      <c r="M6226" s="80"/>
      <c r="T6226" s="4"/>
      <c r="V6226" s="4"/>
      <c r="W6226" s="4"/>
      <c r="X6226" s="4"/>
      <c r="AB6226" s="4"/>
      <c r="AL6226" s="81"/>
      <c r="AM6226" s="81"/>
    </row>
    <row r="6227" spans="1:39">
      <c r="A6227" s="76"/>
      <c r="C6227" s="77"/>
      <c r="M6227" s="80"/>
      <c r="T6227" s="4"/>
      <c r="V6227" s="4"/>
      <c r="W6227" s="4"/>
      <c r="X6227" s="4"/>
      <c r="AB6227" s="4"/>
      <c r="AL6227" s="81"/>
      <c r="AM6227" s="81"/>
    </row>
    <row r="6228" spans="1:39">
      <c r="A6228" s="76"/>
      <c r="C6228" s="77"/>
      <c r="M6228" s="80"/>
      <c r="T6228" s="4"/>
      <c r="V6228" s="4"/>
      <c r="W6228" s="4"/>
      <c r="X6228" s="4"/>
      <c r="AB6228" s="4"/>
      <c r="AL6228" s="81"/>
      <c r="AM6228" s="81"/>
    </row>
    <row r="6229" spans="1:39">
      <c r="A6229" s="76"/>
      <c r="C6229" s="77"/>
      <c r="M6229" s="80"/>
      <c r="T6229" s="4"/>
      <c r="V6229" s="4"/>
      <c r="W6229" s="4"/>
      <c r="X6229" s="4"/>
      <c r="AB6229" s="4"/>
      <c r="AL6229" s="81"/>
      <c r="AM6229" s="81"/>
    </row>
    <row r="6230" spans="1:39">
      <c r="A6230" s="76"/>
      <c r="C6230" s="77"/>
      <c r="M6230" s="80"/>
      <c r="T6230" s="4"/>
      <c r="V6230" s="4"/>
      <c r="W6230" s="4"/>
      <c r="X6230" s="4"/>
      <c r="AB6230" s="4"/>
      <c r="AL6230" s="81"/>
      <c r="AM6230" s="81"/>
    </row>
    <row r="6231" spans="1:39">
      <c r="A6231" s="76"/>
      <c r="C6231" s="77"/>
      <c r="M6231" s="80"/>
      <c r="T6231" s="4"/>
      <c r="V6231" s="4"/>
      <c r="W6231" s="4"/>
      <c r="X6231" s="4"/>
      <c r="AB6231" s="4"/>
      <c r="AL6231" s="81"/>
      <c r="AM6231" s="81"/>
    </row>
    <row r="6232" spans="1:39">
      <c r="A6232" s="76"/>
      <c r="C6232" s="77"/>
      <c r="M6232" s="80"/>
      <c r="T6232" s="4"/>
      <c r="V6232" s="4"/>
      <c r="W6232" s="4"/>
      <c r="X6232" s="4"/>
      <c r="AB6232" s="4"/>
      <c r="AL6232" s="81"/>
      <c r="AM6232" s="81"/>
    </row>
    <row r="6233" spans="1:39">
      <c r="A6233" s="76"/>
      <c r="C6233" s="77"/>
      <c r="M6233" s="80"/>
      <c r="T6233" s="4"/>
      <c r="V6233" s="4"/>
      <c r="W6233" s="4"/>
      <c r="X6233" s="4"/>
      <c r="AB6233" s="4"/>
      <c r="AL6233" s="81"/>
      <c r="AM6233" s="81"/>
    </row>
    <row r="6234" spans="1:39">
      <c r="A6234" s="76"/>
      <c r="C6234" s="77"/>
      <c r="M6234" s="80"/>
      <c r="T6234" s="4"/>
      <c r="V6234" s="4"/>
      <c r="W6234" s="4"/>
      <c r="X6234" s="4"/>
      <c r="AB6234" s="4"/>
      <c r="AL6234" s="81"/>
      <c r="AM6234" s="81"/>
    </row>
    <row r="6235" spans="1:39">
      <c r="A6235" s="76"/>
      <c r="C6235" s="77"/>
      <c r="M6235" s="80"/>
      <c r="T6235" s="4"/>
      <c r="V6235" s="4"/>
      <c r="W6235" s="4"/>
      <c r="X6235" s="4"/>
      <c r="AB6235" s="4"/>
      <c r="AL6235" s="81"/>
      <c r="AM6235" s="81"/>
    </row>
    <row r="6236" spans="1:39">
      <c r="A6236" s="76"/>
      <c r="C6236" s="77"/>
      <c r="M6236" s="80"/>
      <c r="T6236" s="4"/>
      <c r="V6236" s="4"/>
      <c r="W6236" s="4"/>
      <c r="X6236" s="4"/>
      <c r="AB6236" s="4"/>
      <c r="AL6236" s="81"/>
      <c r="AM6236" s="81"/>
    </row>
    <row r="6237" spans="1:39">
      <c r="A6237" s="76"/>
      <c r="C6237" s="77"/>
      <c r="M6237" s="80"/>
      <c r="T6237" s="4"/>
      <c r="V6237" s="4"/>
      <c r="W6237" s="4"/>
      <c r="X6237" s="4"/>
      <c r="AB6237" s="4"/>
      <c r="AL6237" s="81"/>
      <c r="AM6237" s="81"/>
    </row>
    <row r="6238" spans="1:39">
      <c r="A6238" s="76"/>
      <c r="C6238" s="77"/>
      <c r="M6238" s="80"/>
      <c r="T6238" s="4"/>
      <c r="V6238" s="4"/>
      <c r="W6238" s="4"/>
      <c r="X6238" s="4"/>
      <c r="AB6238" s="4"/>
      <c r="AL6238" s="81"/>
      <c r="AM6238" s="81"/>
    </row>
    <row r="6239" spans="1:39">
      <c r="A6239" s="76"/>
      <c r="C6239" s="77"/>
      <c r="M6239" s="80"/>
      <c r="T6239" s="4"/>
      <c r="V6239" s="4"/>
      <c r="W6239" s="4"/>
      <c r="X6239" s="4"/>
      <c r="AB6239" s="4"/>
      <c r="AL6239" s="81"/>
      <c r="AM6239" s="81"/>
    </row>
    <row r="6240" spans="1:39">
      <c r="A6240" s="76"/>
      <c r="C6240" s="77"/>
      <c r="M6240" s="80"/>
      <c r="T6240" s="4"/>
      <c r="V6240" s="4"/>
      <c r="W6240" s="4"/>
      <c r="X6240" s="4"/>
      <c r="AB6240" s="4"/>
      <c r="AL6240" s="81"/>
      <c r="AM6240" s="81"/>
    </row>
    <row r="6241" spans="1:39">
      <c r="A6241" s="76"/>
      <c r="C6241" s="77"/>
      <c r="M6241" s="80"/>
      <c r="T6241" s="4"/>
      <c r="V6241" s="4"/>
      <c r="W6241" s="4"/>
      <c r="X6241" s="4"/>
      <c r="AB6241" s="4"/>
      <c r="AL6241" s="81"/>
      <c r="AM6241" s="81"/>
    </row>
    <row r="6242" spans="1:39">
      <c r="A6242" s="76"/>
      <c r="C6242" s="77"/>
      <c r="M6242" s="80"/>
      <c r="T6242" s="4"/>
      <c r="V6242" s="4"/>
      <c r="W6242" s="4"/>
      <c r="X6242" s="4"/>
      <c r="AB6242" s="4"/>
      <c r="AL6242" s="81"/>
      <c r="AM6242" s="81"/>
    </row>
    <row r="6243" spans="1:39">
      <c r="A6243" s="76"/>
      <c r="C6243" s="77"/>
      <c r="M6243" s="80"/>
      <c r="T6243" s="4"/>
      <c r="V6243" s="4"/>
      <c r="W6243" s="4"/>
      <c r="X6243" s="4"/>
      <c r="AB6243" s="4"/>
      <c r="AL6243" s="81"/>
      <c r="AM6243" s="81"/>
    </row>
    <row r="6244" spans="1:39">
      <c r="A6244" s="76"/>
      <c r="C6244" s="77"/>
      <c r="M6244" s="80"/>
      <c r="T6244" s="4"/>
      <c r="V6244" s="4"/>
      <c r="W6244" s="4"/>
      <c r="X6244" s="4"/>
      <c r="AB6244" s="4"/>
      <c r="AL6244" s="81"/>
      <c r="AM6244" s="81"/>
    </row>
    <row r="6245" spans="1:39">
      <c r="A6245" s="76"/>
      <c r="C6245" s="77"/>
      <c r="M6245" s="80"/>
      <c r="T6245" s="4"/>
      <c r="V6245" s="4"/>
      <c r="W6245" s="4"/>
      <c r="X6245" s="4"/>
      <c r="AB6245" s="4"/>
      <c r="AL6245" s="81"/>
      <c r="AM6245" s="81"/>
    </row>
    <row r="6246" spans="1:39">
      <c r="A6246" s="76"/>
      <c r="C6246" s="77"/>
      <c r="M6246" s="80"/>
      <c r="T6246" s="4"/>
      <c r="V6246" s="4"/>
      <c r="W6246" s="4"/>
      <c r="X6246" s="4"/>
      <c r="AB6246" s="4"/>
      <c r="AL6246" s="81"/>
      <c r="AM6246" s="81"/>
    </row>
    <row r="6247" spans="1:39">
      <c r="A6247" s="76"/>
      <c r="C6247" s="77"/>
      <c r="M6247" s="80"/>
      <c r="T6247" s="4"/>
      <c r="V6247" s="4"/>
      <c r="W6247" s="4"/>
      <c r="X6247" s="4"/>
      <c r="AB6247" s="4"/>
      <c r="AL6247" s="81"/>
      <c r="AM6247" s="81"/>
    </row>
    <row r="6248" spans="1:39">
      <c r="A6248" s="76"/>
      <c r="C6248" s="77"/>
      <c r="M6248" s="80"/>
      <c r="T6248" s="4"/>
      <c r="V6248" s="4"/>
      <c r="W6248" s="4"/>
      <c r="X6248" s="4"/>
      <c r="AB6248" s="4"/>
      <c r="AL6248" s="81"/>
      <c r="AM6248" s="81"/>
    </row>
    <row r="6249" spans="1:39">
      <c r="A6249" s="76"/>
      <c r="C6249" s="77"/>
      <c r="M6249" s="80"/>
      <c r="T6249" s="4"/>
      <c r="V6249" s="4"/>
      <c r="W6249" s="4"/>
      <c r="X6249" s="4"/>
      <c r="AB6249" s="4"/>
      <c r="AL6249" s="81"/>
      <c r="AM6249" s="81"/>
    </row>
    <row r="6250" spans="1:39">
      <c r="A6250" s="76"/>
      <c r="C6250" s="77"/>
      <c r="M6250" s="80"/>
      <c r="T6250" s="4"/>
      <c r="V6250" s="4"/>
      <c r="W6250" s="4"/>
      <c r="X6250" s="4"/>
      <c r="AB6250" s="4"/>
      <c r="AL6250" s="81"/>
      <c r="AM6250" s="81"/>
    </row>
    <row r="6251" spans="1:39">
      <c r="A6251" s="76"/>
      <c r="C6251" s="77"/>
      <c r="M6251" s="80"/>
      <c r="T6251" s="4"/>
      <c r="V6251" s="4"/>
      <c r="W6251" s="4"/>
      <c r="X6251" s="4"/>
      <c r="AB6251" s="4"/>
      <c r="AL6251" s="81"/>
      <c r="AM6251" s="81"/>
    </row>
    <row r="6252" spans="1:39">
      <c r="A6252" s="76"/>
      <c r="C6252" s="77"/>
      <c r="M6252" s="80"/>
      <c r="T6252" s="4"/>
      <c r="V6252" s="4"/>
      <c r="W6252" s="4"/>
      <c r="X6252" s="4"/>
      <c r="AB6252" s="4"/>
      <c r="AL6252" s="81"/>
      <c r="AM6252" s="81"/>
    </row>
    <row r="6253" spans="1:39">
      <c r="A6253" s="76"/>
      <c r="C6253" s="77"/>
      <c r="M6253" s="80"/>
      <c r="T6253" s="4"/>
      <c r="V6253" s="4"/>
      <c r="W6253" s="4"/>
      <c r="X6253" s="4"/>
      <c r="AB6253" s="4"/>
      <c r="AL6253" s="81"/>
      <c r="AM6253" s="81"/>
    </row>
    <row r="6254" spans="1:39">
      <c r="A6254" s="76"/>
      <c r="C6254" s="77"/>
      <c r="M6254" s="80"/>
      <c r="T6254" s="4"/>
      <c r="V6254" s="4"/>
      <c r="W6254" s="4"/>
      <c r="X6254" s="4"/>
      <c r="AB6254" s="4"/>
      <c r="AL6254" s="81"/>
      <c r="AM6254" s="81"/>
    </row>
    <row r="6255" spans="1:39">
      <c r="A6255" s="76"/>
      <c r="C6255" s="77"/>
      <c r="M6255" s="80"/>
      <c r="T6255" s="4"/>
      <c r="V6255" s="4"/>
      <c r="W6255" s="4"/>
      <c r="X6255" s="4"/>
      <c r="AB6255" s="4"/>
      <c r="AL6255" s="81"/>
      <c r="AM6255" s="81"/>
    </row>
    <row r="6256" spans="1:39">
      <c r="A6256" s="76"/>
      <c r="C6256" s="77"/>
      <c r="M6256" s="80"/>
      <c r="T6256" s="4"/>
      <c r="V6256" s="4"/>
      <c r="W6256" s="4"/>
      <c r="X6256" s="4"/>
      <c r="AB6256" s="4"/>
      <c r="AL6256" s="81"/>
      <c r="AM6256" s="81"/>
    </row>
    <row r="6257" spans="1:39">
      <c r="A6257" s="76"/>
      <c r="C6257" s="77"/>
      <c r="M6257" s="80"/>
      <c r="T6257" s="4"/>
      <c r="V6257" s="4"/>
      <c r="W6257" s="4"/>
      <c r="X6257" s="4"/>
      <c r="AB6257" s="4"/>
      <c r="AL6257" s="81"/>
      <c r="AM6257" s="81"/>
    </row>
    <row r="6258" spans="1:39">
      <c r="A6258" s="76"/>
      <c r="C6258" s="77"/>
      <c r="M6258" s="80"/>
      <c r="T6258" s="4"/>
      <c r="V6258" s="4"/>
      <c r="W6258" s="4"/>
      <c r="X6258" s="4"/>
      <c r="AB6258" s="4"/>
      <c r="AL6258" s="81"/>
      <c r="AM6258" s="81"/>
    </row>
    <row r="6259" spans="1:39">
      <c r="A6259" s="76"/>
      <c r="C6259" s="77"/>
      <c r="M6259" s="80"/>
      <c r="T6259" s="4"/>
      <c r="V6259" s="4"/>
      <c r="W6259" s="4"/>
      <c r="X6259" s="4"/>
      <c r="AB6259" s="4"/>
      <c r="AL6259" s="81"/>
      <c r="AM6259" s="81"/>
    </row>
    <row r="6260" spans="1:39">
      <c r="A6260" s="76"/>
      <c r="C6260" s="77"/>
      <c r="M6260" s="80"/>
      <c r="T6260" s="4"/>
      <c r="V6260" s="4"/>
      <c r="W6260" s="4"/>
      <c r="X6260" s="4"/>
      <c r="AB6260" s="4"/>
      <c r="AL6260" s="81"/>
      <c r="AM6260" s="81"/>
    </row>
    <row r="6261" spans="1:39">
      <c r="A6261" s="76"/>
      <c r="C6261" s="77"/>
      <c r="M6261" s="80"/>
      <c r="T6261" s="4"/>
      <c r="V6261" s="4"/>
      <c r="W6261" s="4"/>
      <c r="X6261" s="4"/>
      <c r="AB6261" s="4"/>
      <c r="AL6261" s="81"/>
      <c r="AM6261" s="81"/>
    </row>
    <row r="6262" spans="1:39">
      <c r="A6262" s="76"/>
      <c r="C6262" s="77"/>
      <c r="M6262" s="80"/>
      <c r="T6262" s="4"/>
      <c r="V6262" s="4"/>
      <c r="W6262" s="4"/>
      <c r="X6262" s="4"/>
      <c r="AB6262" s="4"/>
      <c r="AL6262" s="81"/>
      <c r="AM6262" s="81"/>
    </row>
    <row r="6263" spans="1:39">
      <c r="A6263" s="76"/>
      <c r="C6263" s="77"/>
      <c r="M6263" s="80"/>
      <c r="T6263" s="4"/>
      <c r="V6263" s="4"/>
      <c r="W6263" s="4"/>
      <c r="X6263" s="4"/>
      <c r="AB6263" s="4"/>
      <c r="AL6263" s="81"/>
      <c r="AM6263" s="81"/>
    </row>
    <row r="6264" spans="1:39">
      <c r="A6264" s="76"/>
      <c r="C6264" s="77"/>
      <c r="M6264" s="80"/>
      <c r="T6264" s="4"/>
      <c r="V6264" s="4"/>
      <c r="W6264" s="4"/>
      <c r="X6264" s="4"/>
      <c r="AB6264" s="4"/>
      <c r="AL6264" s="81"/>
      <c r="AM6264" s="81"/>
    </row>
    <row r="6265" spans="1:39">
      <c r="A6265" s="76"/>
      <c r="C6265" s="77"/>
      <c r="M6265" s="80"/>
      <c r="T6265" s="4"/>
      <c r="V6265" s="4"/>
      <c r="W6265" s="4"/>
      <c r="X6265" s="4"/>
      <c r="AB6265" s="4"/>
      <c r="AL6265" s="81"/>
      <c r="AM6265" s="81"/>
    </row>
    <row r="6266" spans="1:39">
      <c r="A6266" s="76"/>
      <c r="C6266" s="77"/>
      <c r="M6266" s="80"/>
      <c r="T6266" s="4"/>
      <c r="V6266" s="4"/>
      <c r="W6266" s="4"/>
      <c r="X6266" s="4"/>
      <c r="AB6266" s="4"/>
      <c r="AL6266" s="81"/>
      <c r="AM6266" s="81"/>
    </row>
    <row r="6267" spans="1:39">
      <c r="A6267" s="76"/>
      <c r="C6267" s="77"/>
      <c r="M6267" s="80"/>
      <c r="T6267" s="4"/>
      <c r="V6267" s="4"/>
      <c r="W6267" s="4"/>
      <c r="X6267" s="4"/>
      <c r="AB6267" s="4"/>
      <c r="AL6267" s="81"/>
      <c r="AM6267" s="81"/>
    </row>
    <row r="6268" spans="1:39">
      <c r="A6268" s="76"/>
      <c r="C6268" s="77"/>
      <c r="M6268" s="80"/>
      <c r="T6268" s="4"/>
      <c r="V6268" s="4"/>
      <c r="W6268" s="4"/>
      <c r="X6268" s="4"/>
      <c r="AB6268" s="4"/>
      <c r="AL6268" s="81"/>
      <c r="AM6268" s="81"/>
    </row>
    <row r="6269" spans="1:39">
      <c r="A6269" s="76"/>
      <c r="C6269" s="77"/>
      <c r="M6269" s="80"/>
      <c r="T6269" s="4"/>
      <c r="V6269" s="4"/>
      <c r="W6269" s="4"/>
      <c r="X6269" s="4"/>
      <c r="AB6269" s="4"/>
      <c r="AL6269" s="81"/>
      <c r="AM6269" s="81"/>
    </row>
    <row r="6270" spans="1:39">
      <c r="A6270" s="76"/>
      <c r="C6270" s="77"/>
      <c r="M6270" s="80"/>
      <c r="T6270" s="4"/>
      <c r="V6270" s="4"/>
      <c r="W6270" s="4"/>
      <c r="X6270" s="4"/>
      <c r="AB6270" s="4"/>
      <c r="AL6270" s="81"/>
      <c r="AM6270" s="81"/>
    </row>
    <row r="6271" spans="1:39">
      <c r="A6271" s="76"/>
      <c r="C6271" s="77"/>
      <c r="M6271" s="80"/>
      <c r="T6271" s="4"/>
      <c r="V6271" s="4"/>
      <c r="W6271" s="4"/>
      <c r="X6271" s="4"/>
      <c r="AB6271" s="4"/>
      <c r="AL6271" s="81"/>
      <c r="AM6271" s="81"/>
    </row>
    <row r="6272" spans="1:39">
      <c r="A6272" s="76"/>
      <c r="C6272" s="77"/>
      <c r="M6272" s="80"/>
      <c r="T6272" s="4"/>
      <c r="V6272" s="4"/>
      <c r="W6272" s="4"/>
      <c r="X6272" s="4"/>
      <c r="AB6272" s="4"/>
      <c r="AL6272" s="81"/>
      <c r="AM6272" s="81"/>
    </row>
    <row r="6273" spans="1:39">
      <c r="A6273" s="76"/>
      <c r="C6273" s="77"/>
      <c r="M6273" s="80"/>
      <c r="T6273" s="4"/>
      <c r="V6273" s="4"/>
      <c r="W6273" s="4"/>
      <c r="X6273" s="4"/>
      <c r="AB6273" s="4"/>
      <c r="AL6273" s="81"/>
      <c r="AM6273" s="81"/>
    </row>
    <row r="6274" spans="1:39">
      <c r="A6274" s="76"/>
      <c r="C6274" s="77"/>
      <c r="M6274" s="80"/>
      <c r="T6274" s="4"/>
      <c r="V6274" s="4"/>
      <c r="W6274" s="4"/>
      <c r="X6274" s="4"/>
      <c r="AB6274" s="4"/>
      <c r="AL6274" s="81"/>
      <c r="AM6274" s="81"/>
    </row>
    <row r="6275" spans="1:39">
      <c r="A6275" s="76"/>
      <c r="C6275" s="77"/>
      <c r="M6275" s="80"/>
      <c r="T6275" s="4"/>
      <c r="V6275" s="4"/>
      <c r="W6275" s="4"/>
      <c r="X6275" s="4"/>
      <c r="AB6275" s="4"/>
      <c r="AL6275" s="81"/>
      <c r="AM6275" s="81"/>
    </row>
    <row r="6276" spans="1:39">
      <c r="A6276" s="76"/>
      <c r="C6276" s="77"/>
      <c r="M6276" s="80"/>
      <c r="T6276" s="4"/>
      <c r="V6276" s="4"/>
      <c r="W6276" s="4"/>
      <c r="X6276" s="4"/>
      <c r="AB6276" s="4"/>
      <c r="AL6276" s="81"/>
      <c r="AM6276" s="81"/>
    </row>
    <row r="6277" spans="1:39">
      <c r="A6277" s="76"/>
      <c r="C6277" s="77"/>
      <c r="M6277" s="80"/>
      <c r="T6277" s="4"/>
      <c r="V6277" s="4"/>
      <c r="W6277" s="4"/>
      <c r="X6277" s="4"/>
      <c r="AB6277" s="4"/>
      <c r="AL6277" s="81"/>
      <c r="AM6277" s="81"/>
    </row>
    <row r="6278" spans="1:39">
      <c r="A6278" s="76"/>
      <c r="C6278" s="77"/>
      <c r="M6278" s="80"/>
      <c r="T6278" s="4"/>
      <c r="V6278" s="4"/>
      <c r="W6278" s="4"/>
      <c r="X6278" s="4"/>
      <c r="AB6278" s="4"/>
      <c r="AL6278" s="81"/>
      <c r="AM6278" s="81"/>
    </row>
    <row r="6279" spans="1:39">
      <c r="A6279" s="76"/>
      <c r="C6279" s="77"/>
      <c r="M6279" s="80"/>
      <c r="T6279" s="4"/>
      <c r="V6279" s="4"/>
      <c r="W6279" s="4"/>
      <c r="X6279" s="4"/>
      <c r="AB6279" s="4"/>
      <c r="AL6279" s="81"/>
      <c r="AM6279" s="81"/>
    </row>
    <row r="6280" spans="1:39">
      <c r="A6280" s="76"/>
      <c r="C6280" s="77"/>
      <c r="M6280" s="80"/>
      <c r="T6280" s="4"/>
      <c r="V6280" s="4"/>
      <c r="W6280" s="4"/>
      <c r="X6280" s="4"/>
      <c r="AB6280" s="4"/>
      <c r="AL6280" s="81"/>
      <c r="AM6280" s="81"/>
    </row>
    <row r="6281" spans="1:39">
      <c r="A6281" s="76"/>
      <c r="C6281" s="77"/>
      <c r="M6281" s="80"/>
      <c r="T6281" s="4"/>
      <c r="V6281" s="4"/>
      <c r="W6281" s="4"/>
      <c r="X6281" s="4"/>
      <c r="AB6281" s="4"/>
      <c r="AL6281" s="81"/>
      <c r="AM6281" s="81"/>
    </row>
    <row r="6282" spans="1:39">
      <c r="A6282" s="76"/>
      <c r="C6282" s="77"/>
      <c r="M6282" s="80"/>
      <c r="T6282" s="4"/>
      <c r="V6282" s="4"/>
      <c r="W6282" s="4"/>
      <c r="X6282" s="4"/>
      <c r="AB6282" s="4"/>
      <c r="AL6282" s="81"/>
      <c r="AM6282" s="81"/>
    </row>
    <row r="6283" spans="1:39">
      <c r="A6283" s="76"/>
      <c r="C6283" s="77"/>
      <c r="M6283" s="80"/>
      <c r="T6283" s="4"/>
      <c r="V6283" s="4"/>
      <c r="W6283" s="4"/>
      <c r="X6283" s="4"/>
      <c r="AB6283" s="4"/>
      <c r="AL6283" s="81"/>
      <c r="AM6283" s="81"/>
    </row>
    <row r="6284" spans="1:39">
      <c r="A6284" s="76"/>
      <c r="C6284" s="77"/>
      <c r="M6284" s="80"/>
      <c r="T6284" s="4"/>
      <c r="V6284" s="4"/>
      <c r="W6284" s="4"/>
      <c r="X6284" s="4"/>
      <c r="AB6284" s="4"/>
      <c r="AL6284" s="81"/>
      <c r="AM6284" s="81"/>
    </row>
    <row r="6285" spans="1:39">
      <c r="A6285" s="76"/>
      <c r="C6285" s="77"/>
      <c r="M6285" s="80"/>
      <c r="T6285" s="4"/>
      <c r="V6285" s="4"/>
      <c r="W6285" s="4"/>
      <c r="X6285" s="4"/>
      <c r="AB6285" s="4"/>
      <c r="AL6285" s="81"/>
      <c r="AM6285" s="81"/>
    </row>
    <row r="6286" spans="1:39">
      <c r="A6286" s="76"/>
      <c r="C6286" s="77"/>
      <c r="M6286" s="80"/>
      <c r="T6286" s="4"/>
      <c r="V6286" s="4"/>
      <c r="W6286" s="4"/>
      <c r="X6286" s="4"/>
      <c r="AB6286" s="4"/>
      <c r="AL6286" s="81"/>
      <c r="AM6286" s="81"/>
    </row>
    <row r="6287" spans="1:39">
      <c r="A6287" s="76"/>
      <c r="C6287" s="77"/>
      <c r="M6287" s="80"/>
      <c r="T6287" s="4"/>
      <c r="V6287" s="4"/>
      <c r="W6287" s="4"/>
      <c r="X6287" s="4"/>
      <c r="AB6287" s="4"/>
      <c r="AL6287" s="81"/>
      <c r="AM6287" s="81"/>
    </row>
    <row r="6288" spans="1:39">
      <c r="A6288" s="76"/>
      <c r="C6288" s="77"/>
      <c r="M6288" s="80"/>
      <c r="T6288" s="4"/>
      <c r="V6288" s="4"/>
      <c r="W6288" s="4"/>
      <c r="X6288" s="4"/>
      <c r="AB6288" s="4"/>
      <c r="AL6288" s="81"/>
      <c r="AM6288" s="81"/>
    </row>
    <row r="6289" spans="1:39">
      <c r="A6289" s="76"/>
      <c r="C6289" s="77"/>
      <c r="M6289" s="80"/>
      <c r="T6289" s="4"/>
      <c r="V6289" s="4"/>
      <c r="W6289" s="4"/>
      <c r="X6289" s="4"/>
      <c r="AB6289" s="4"/>
      <c r="AL6289" s="81"/>
      <c r="AM6289" s="81"/>
    </row>
    <row r="6290" spans="1:39">
      <c r="A6290" s="76"/>
      <c r="C6290" s="77"/>
      <c r="M6290" s="80"/>
      <c r="T6290" s="4"/>
      <c r="V6290" s="4"/>
      <c r="W6290" s="4"/>
      <c r="X6290" s="4"/>
      <c r="AB6290" s="4"/>
      <c r="AL6290" s="81"/>
      <c r="AM6290" s="81"/>
    </row>
    <row r="6291" spans="1:39">
      <c r="A6291" s="76"/>
      <c r="C6291" s="77"/>
      <c r="M6291" s="80"/>
      <c r="T6291" s="4"/>
      <c r="V6291" s="4"/>
      <c r="W6291" s="4"/>
      <c r="X6291" s="4"/>
      <c r="AB6291" s="4"/>
      <c r="AL6291" s="81"/>
      <c r="AM6291" s="81"/>
    </row>
    <row r="6292" spans="1:39">
      <c r="A6292" s="76"/>
      <c r="C6292" s="77"/>
      <c r="M6292" s="80"/>
      <c r="T6292" s="4"/>
      <c r="V6292" s="4"/>
      <c r="W6292" s="4"/>
      <c r="X6292" s="4"/>
      <c r="AB6292" s="4"/>
      <c r="AL6292" s="81"/>
      <c r="AM6292" s="81"/>
    </row>
    <row r="6293" spans="1:39">
      <c r="A6293" s="76"/>
      <c r="C6293" s="77"/>
      <c r="M6293" s="80"/>
      <c r="T6293" s="4"/>
      <c r="V6293" s="4"/>
      <c r="W6293" s="4"/>
      <c r="X6293" s="4"/>
      <c r="AB6293" s="4"/>
      <c r="AL6293" s="81"/>
      <c r="AM6293" s="81"/>
    </row>
    <row r="6294" spans="1:39">
      <c r="A6294" s="76"/>
      <c r="C6294" s="77"/>
      <c r="M6294" s="80"/>
      <c r="T6294" s="4"/>
      <c r="V6294" s="4"/>
      <c r="W6294" s="4"/>
      <c r="X6294" s="4"/>
      <c r="AB6294" s="4"/>
      <c r="AL6294" s="81"/>
      <c r="AM6294" s="81"/>
    </row>
    <row r="6295" spans="1:39">
      <c r="A6295" s="76"/>
      <c r="C6295" s="77"/>
      <c r="M6295" s="80"/>
      <c r="T6295" s="4"/>
      <c r="V6295" s="4"/>
      <c r="W6295" s="4"/>
      <c r="X6295" s="4"/>
      <c r="AB6295" s="4"/>
      <c r="AL6295" s="81"/>
      <c r="AM6295" s="81"/>
    </row>
    <row r="6296" spans="1:39">
      <c r="A6296" s="76"/>
      <c r="C6296" s="77"/>
      <c r="M6296" s="80"/>
      <c r="T6296" s="4"/>
      <c r="V6296" s="4"/>
      <c r="W6296" s="4"/>
      <c r="X6296" s="4"/>
      <c r="AB6296" s="4"/>
      <c r="AL6296" s="81"/>
      <c r="AM6296" s="81"/>
    </row>
    <row r="6297" spans="1:39">
      <c r="A6297" s="76"/>
      <c r="C6297" s="77"/>
      <c r="M6297" s="80"/>
      <c r="T6297" s="4"/>
      <c r="V6297" s="4"/>
      <c r="W6297" s="4"/>
      <c r="X6297" s="4"/>
      <c r="AB6297" s="4"/>
      <c r="AL6297" s="81"/>
      <c r="AM6297" s="81"/>
    </row>
    <row r="6298" spans="1:39">
      <c r="A6298" s="76"/>
      <c r="C6298" s="77"/>
      <c r="M6298" s="80"/>
      <c r="T6298" s="4"/>
      <c r="V6298" s="4"/>
      <c r="W6298" s="4"/>
      <c r="X6298" s="4"/>
      <c r="AB6298" s="4"/>
      <c r="AL6298" s="81"/>
      <c r="AM6298" s="81"/>
    </row>
    <row r="6299" spans="1:39">
      <c r="A6299" s="76"/>
      <c r="C6299" s="77"/>
      <c r="M6299" s="80"/>
      <c r="T6299" s="4"/>
      <c r="V6299" s="4"/>
      <c r="W6299" s="4"/>
      <c r="X6299" s="4"/>
      <c r="AB6299" s="4"/>
      <c r="AL6299" s="81"/>
      <c r="AM6299" s="81"/>
    </row>
    <row r="6300" spans="1:39">
      <c r="A6300" s="76"/>
      <c r="C6300" s="77"/>
      <c r="M6300" s="80"/>
      <c r="T6300" s="4"/>
      <c r="V6300" s="4"/>
      <c r="W6300" s="4"/>
      <c r="X6300" s="4"/>
      <c r="AB6300" s="4"/>
      <c r="AL6300" s="81"/>
      <c r="AM6300" s="81"/>
    </row>
    <row r="6301" spans="1:39">
      <c r="A6301" s="76"/>
      <c r="C6301" s="77"/>
      <c r="M6301" s="80"/>
      <c r="T6301" s="4"/>
      <c r="V6301" s="4"/>
      <c r="W6301" s="4"/>
      <c r="X6301" s="4"/>
      <c r="AB6301" s="4"/>
      <c r="AL6301" s="81"/>
      <c r="AM6301" s="81"/>
    </row>
    <row r="6302" spans="1:39">
      <c r="A6302" s="76"/>
      <c r="C6302" s="77"/>
      <c r="M6302" s="80"/>
      <c r="T6302" s="4"/>
      <c r="V6302" s="4"/>
      <c r="W6302" s="4"/>
      <c r="X6302" s="4"/>
      <c r="AB6302" s="4"/>
      <c r="AL6302" s="81"/>
      <c r="AM6302" s="81"/>
    </row>
    <row r="6303" spans="1:39">
      <c r="A6303" s="76"/>
      <c r="C6303" s="77"/>
      <c r="M6303" s="80"/>
      <c r="T6303" s="4"/>
      <c r="V6303" s="4"/>
      <c r="W6303" s="4"/>
      <c r="X6303" s="4"/>
      <c r="AB6303" s="4"/>
      <c r="AL6303" s="81"/>
      <c r="AM6303" s="81"/>
    </row>
    <row r="6304" spans="1:39">
      <c r="A6304" s="76"/>
      <c r="C6304" s="77"/>
      <c r="M6304" s="80"/>
      <c r="T6304" s="4"/>
      <c r="V6304" s="4"/>
      <c r="W6304" s="4"/>
      <c r="X6304" s="4"/>
      <c r="AB6304" s="4"/>
      <c r="AL6304" s="81"/>
      <c r="AM6304" s="81"/>
    </row>
    <row r="6305" spans="1:39">
      <c r="A6305" s="76"/>
      <c r="C6305" s="77"/>
      <c r="M6305" s="80"/>
      <c r="T6305" s="4"/>
      <c r="V6305" s="4"/>
      <c r="W6305" s="4"/>
      <c r="X6305" s="4"/>
      <c r="AB6305" s="4"/>
      <c r="AL6305" s="81"/>
      <c r="AM6305" s="81"/>
    </row>
    <row r="6306" spans="1:39">
      <c r="A6306" s="76"/>
      <c r="C6306" s="77"/>
      <c r="M6306" s="80"/>
      <c r="T6306" s="4"/>
      <c r="V6306" s="4"/>
      <c r="W6306" s="4"/>
      <c r="X6306" s="4"/>
      <c r="AB6306" s="4"/>
      <c r="AL6306" s="81"/>
      <c r="AM6306" s="81"/>
    </row>
    <row r="6307" spans="1:39">
      <c r="A6307" s="76"/>
      <c r="C6307" s="77"/>
      <c r="M6307" s="80"/>
      <c r="T6307" s="4"/>
      <c r="V6307" s="4"/>
      <c r="W6307" s="4"/>
      <c r="X6307" s="4"/>
      <c r="AB6307" s="4"/>
      <c r="AL6307" s="81"/>
      <c r="AM6307" s="81"/>
    </row>
    <row r="6308" spans="1:39">
      <c r="A6308" s="76"/>
      <c r="C6308" s="77"/>
      <c r="M6308" s="80"/>
      <c r="T6308" s="4"/>
      <c r="V6308" s="4"/>
      <c r="W6308" s="4"/>
      <c r="X6308" s="4"/>
      <c r="AB6308" s="4"/>
      <c r="AL6308" s="81"/>
      <c r="AM6308" s="81"/>
    </row>
    <row r="6309" spans="1:39">
      <c r="A6309" s="76"/>
      <c r="C6309" s="77"/>
      <c r="M6309" s="80"/>
      <c r="T6309" s="4"/>
      <c r="V6309" s="4"/>
      <c r="W6309" s="4"/>
      <c r="X6309" s="4"/>
      <c r="AB6309" s="4"/>
      <c r="AL6309" s="81"/>
      <c r="AM6309" s="81"/>
    </row>
    <row r="6310" spans="1:39">
      <c r="A6310" s="76"/>
      <c r="C6310" s="77"/>
      <c r="M6310" s="80"/>
      <c r="T6310" s="4"/>
      <c r="V6310" s="4"/>
      <c r="W6310" s="4"/>
      <c r="X6310" s="4"/>
      <c r="AB6310" s="4"/>
      <c r="AL6310" s="81"/>
      <c r="AM6310" s="81"/>
    </row>
    <row r="6311" spans="1:39">
      <c r="A6311" s="76"/>
      <c r="C6311" s="77"/>
      <c r="M6311" s="80"/>
      <c r="T6311" s="4"/>
      <c r="V6311" s="4"/>
      <c r="W6311" s="4"/>
      <c r="X6311" s="4"/>
      <c r="AB6311" s="4"/>
      <c r="AL6311" s="81"/>
      <c r="AM6311" s="81"/>
    </row>
    <row r="6312" spans="1:39">
      <c r="A6312" s="76"/>
      <c r="C6312" s="77"/>
      <c r="M6312" s="80"/>
      <c r="T6312" s="4"/>
      <c r="V6312" s="4"/>
      <c r="W6312" s="4"/>
      <c r="X6312" s="4"/>
      <c r="AB6312" s="4"/>
      <c r="AL6312" s="81"/>
      <c r="AM6312" s="81"/>
    </row>
    <row r="6313" spans="1:39">
      <c r="A6313" s="76"/>
      <c r="C6313" s="77"/>
      <c r="M6313" s="80"/>
      <c r="T6313" s="4"/>
      <c r="V6313" s="4"/>
      <c r="W6313" s="4"/>
      <c r="X6313" s="4"/>
      <c r="AB6313" s="4"/>
      <c r="AL6313" s="81"/>
      <c r="AM6313" s="81"/>
    </row>
    <row r="6314" spans="1:39">
      <c r="A6314" s="76"/>
      <c r="C6314" s="77"/>
      <c r="M6314" s="80"/>
      <c r="T6314" s="4"/>
      <c r="V6314" s="4"/>
      <c r="W6314" s="4"/>
      <c r="X6314" s="4"/>
      <c r="AB6314" s="4"/>
      <c r="AL6314" s="81"/>
      <c r="AM6314" s="81"/>
    </row>
    <row r="6315" spans="1:39">
      <c r="A6315" s="76"/>
      <c r="C6315" s="77"/>
      <c r="M6315" s="80"/>
      <c r="T6315" s="4"/>
      <c r="V6315" s="4"/>
      <c r="W6315" s="4"/>
      <c r="X6315" s="4"/>
      <c r="AB6315" s="4"/>
      <c r="AL6315" s="81"/>
      <c r="AM6315" s="81"/>
    </row>
    <row r="6316" spans="1:39">
      <c r="A6316" s="76"/>
      <c r="C6316" s="77"/>
      <c r="M6316" s="80"/>
      <c r="T6316" s="4"/>
      <c r="V6316" s="4"/>
      <c r="W6316" s="4"/>
      <c r="X6316" s="4"/>
      <c r="AB6316" s="4"/>
      <c r="AL6316" s="81"/>
      <c r="AM6316" s="81"/>
    </row>
    <row r="6317" spans="1:39">
      <c r="A6317" s="76"/>
      <c r="C6317" s="77"/>
      <c r="M6317" s="80"/>
      <c r="T6317" s="4"/>
      <c r="V6317" s="4"/>
      <c r="W6317" s="4"/>
      <c r="X6317" s="4"/>
      <c r="AB6317" s="4"/>
      <c r="AL6317" s="81"/>
      <c r="AM6317" s="81"/>
    </row>
    <row r="6318" spans="1:39">
      <c r="A6318" s="76"/>
      <c r="C6318" s="77"/>
      <c r="M6318" s="80"/>
      <c r="T6318" s="4"/>
      <c r="V6318" s="4"/>
      <c r="W6318" s="4"/>
      <c r="X6318" s="4"/>
      <c r="AB6318" s="4"/>
      <c r="AL6318" s="81"/>
      <c r="AM6318" s="81"/>
    </row>
    <row r="6319" spans="1:39">
      <c r="A6319" s="76"/>
      <c r="C6319" s="77"/>
      <c r="M6319" s="80"/>
      <c r="T6319" s="4"/>
      <c r="V6319" s="4"/>
      <c r="W6319" s="4"/>
      <c r="X6319" s="4"/>
      <c r="AB6319" s="4"/>
      <c r="AL6319" s="81"/>
      <c r="AM6319" s="81"/>
    </row>
    <row r="6320" spans="1:39">
      <c r="A6320" s="76"/>
      <c r="C6320" s="77"/>
      <c r="M6320" s="80"/>
      <c r="T6320" s="4"/>
      <c r="V6320" s="4"/>
      <c r="W6320" s="4"/>
      <c r="X6320" s="4"/>
      <c r="AB6320" s="4"/>
      <c r="AL6320" s="81"/>
      <c r="AM6320" s="81"/>
    </row>
    <row r="6321" spans="1:39">
      <c r="A6321" s="76"/>
      <c r="C6321" s="77"/>
      <c r="M6321" s="80"/>
      <c r="T6321" s="4"/>
      <c r="V6321" s="4"/>
      <c r="W6321" s="4"/>
      <c r="X6321" s="4"/>
      <c r="AB6321" s="4"/>
      <c r="AL6321" s="81"/>
      <c r="AM6321" s="81"/>
    </row>
    <row r="6322" spans="1:39">
      <c r="A6322" s="76"/>
      <c r="C6322" s="77"/>
      <c r="M6322" s="80"/>
      <c r="T6322" s="4"/>
      <c r="V6322" s="4"/>
      <c r="W6322" s="4"/>
      <c r="X6322" s="4"/>
      <c r="AB6322" s="4"/>
      <c r="AL6322" s="81"/>
      <c r="AM6322" s="81"/>
    </row>
    <row r="6323" spans="1:39">
      <c r="A6323" s="76"/>
      <c r="C6323" s="77"/>
      <c r="M6323" s="80"/>
      <c r="T6323" s="4"/>
      <c r="V6323" s="4"/>
      <c r="W6323" s="4"/>
      <c r="X6323" s="4"/>
      <c r="AB6323" s="4"/>
      <c r="AL6323" s="81"/>
      <c r="AM6323" s="81"/>
    </row>
    <row r="6324" spans="1:39">
      <c r="A6324" s="76"/>
      <c r="C6324" s="77"/>
      <c r="M6324" s="80"/>
      <c r="T6324" s="4"/>
      <c r="V6324" s="4"/>
      <c r="W6324" s="4"/>
      <c r="X6324" s="4"/>
      <c r="AB6324" s="4"/>
      <c r="AL6324" s="81"/>
      <c r="AM6324" s="81"/>
    </row>
    <row r="6325" spans="1:39">
      <c r="A6325" s="76"/>
      <c r="C6325" s="77"/>
      <c r="M6325" s="80"/>
      <c r="T6325" s="4"/>
      <c r="V6325" s="4"/>
      <c r="W6325" s="4"/>
      <c r="X6325" s="4"/>
      <c r="AB6325" s="4"/>
      <c r="AL6325" s="81"/>
      <c r="AM6325" s="81"/>
    </row>
    <row r="6326" spans="1:39">
      <c r="A6326" s="76"/>
      <c r="C6326" s="77"/>
      <c r="M6326" s="80"/>
      <c r="T6326" s="4"/>
      <c r="V6326" s="4"/>
      <c r="W6326" s="4"/>
      <c r="X6326" s="4"/>
      <c r="AB6326" s="4"/>
      <c r="AL6326" s="81"/>
      <c r="AM6326" s="81"/>
    </row>
    <row r="6327" spans="1:39">
      <c r="A6327" s="76"/>
      <c r="C6327" s="77"/>
      <c r="M6327" s="80"/>
      <c r="T6327" s="4"/>
      <c r="V6327" s="4"/>
      <c r="W6327" s="4"/>
      <c r="X6327" s="4"/>
      <c r="AB6327" s="4"/>
      <c r="AL6327" s="81"/>
      <c r="AM6327" s="81"/>
    </row>
    <row r="6328" spans="1:39">
      <c r="A6328" s="76"/>
      <c r="C6328" s="77"/>
      <c r="M6328" s="80"/>
      <c r="T6328" s="4"/>
      <c r="V6328" s="4"/>
      <c r="W6328" s="4"/>
      <c r="X6328" s="4"/>
      <c r="AB6328" s="4"/>
      <c r="AL6328" s="81"/>
      <c r="AM6328" s="81"/>
    </row>
    <row r="6329" spans="1:39">
      <c r="A6329" s="76"/>
      <c r="C6329" s="77"/>
      <c r="M6329" s="80"/>
      <c r="T6329" s="4"/>
      <c r="V6329" s="4"/>
      <c r="W6329" s="4"/>
      <c r="X6329" s="4"/>
      <c r="AB6329" s="4"/>
      <c r="AL6329" s="81"/>
      <c r="AM6329" s="81"/>
    </row>
    <row r="6330" spans="1:39">
      <c r="A6330" s="76"/>
      <c r="C6330" s="77"/>
      <c r="M6330" s="80"/>
      <c r="T6330" s="4"/>
      <c r="V6330" s="4"/>
      <c r="W6330" s="4"/>
      <c r="X6330" s="4"/>
      <c r="AB6330" s="4"/>
      <c r="AL6330" s="81"/>
      <c r="AM6330" s="81"/>
    </row>
    <row r="6331" spans="1:39">
      <c r="A6331" s="76"/>
      <c r="C6331" s="77"/>
      <c r="M6331" s="80"/>
      <c r="T6331" s="4"/>
      <c r="V6331" s="4"/>
      <c r="W6331" s="4"/>
      <c r="X6331" s="4"/>
      <c r="AB6331" s="4"/>
      <c r="AL6331" s="81"/>
      <c r="AM6331" s="81"/>
    </row>
    <row r="6332" spans="1:39">
      <c r="A6332" s="76"/>
      <c r="C6332" s="77"/>
      <c r="M6332" s="80"/>
      <c r="T6332" s="4"/>
      <c r="V6332" s="4"/>
      <c r="W6332" s="4"/>
      <c r="X6332" s="4"/>
      <c r="AB6332" s="4"/>
      <c r="AL6332" s="81"/>
      <c r="AM6332" s="81"/>
    </row>
    <row r="6333" spans="1:39">
      <c r="A6333" s="76"/>
      <c r="C6333" s="77"/>
      <c r="M6333" s="80"/>
      <c r="T6333" s="4"/>
      <c r="V6333" s="4"/>
      <c r="W6333" s="4"/>
      <c r="X6333" s="4"/>
      <c r="AB6333" s="4"/>
      <c r="AL6333" s="81"/>
      <c r="AM6333" s="81"/>
    </row>
    <row r="6334" spans="1:39">
      <c r="A6334" s="76"/>
      <c r="C6334" s="77"/>
      <c r="M6334" s="80"/>
      <c r="T6334" s="4"/>
      <c r="V6334" s="4"/>
      <c r="W6334" s="4"/>
      <c r="X6334" s="4"/>
      <c r="AB6334" s="4"/>
      <c r="AL6334" s="81"/>
      <c r="AM6334" s="81"/>
    </row>
    <row r="6335" spans="1:39">
      <c r="A6335" s="76"/>
      <c r="C6335" s="77"/>
      <c r="M6335" s="80"/>
      <c r="T6335" s="4"/>
      <c r="V6335" s="4"/>
      <c r="W6335" s="4"/>
      <c r="X6335" s="4"/>
      <c r="AB6335" s="4"/>
      <c r="AL6335" s="81"/>
      <c r="AM6335" s="81"/>
    </row>
    <row r="6336" spans="1:39">
      <c r="A6336" s="76"/>
      <c r="C6336" s="77"/>
      <c r="M6336" s="80"/>
      <c r="T6336" s="4"/>
      <c r="V6336" s="4"/>
      <c r="W6336" s="4"/>
      <c r="X6336" s="4"/>
      <c r="AB6336" s="4"/>
      <c r="AL6336" s="81"/>
      <c r="AM6336" s="81"/>
    </row>
    <row r="6337" spans="1:39">
      <c r="A6337" s="76"/>
      <c r="C6337" s="77"/>
      <c r="M6337" s="80"/>
      <c r="T6337" s="4"/>
      <c r="V6337" s="4"/>
      <c r="W6337" s="4"/>
      <c r="X6337" s="4"/>
      <c r="AB6337" s="4"/>
      <c r="AL6337" s="81"/>
      <c r="AM6337" s="81"/>
    </row>
    <row r="6338" spans="1:39">
      <c r="A6338" s="76"/>
      <c r="C6338" s="77"/>
      <c r="M6338" s="80"/>
      <c r="T6338" s="4"/>
      <c r="V6338" s="4"/>
      <c r="W6338" s="4"/>
      <c r="X6338" s="4"/>
      <c r="AB6338" s="4"/>
      <c r="AL6338" s="81"/>
      <c r="AM6338" s="81"/>
    </row>
    <row r="6339" spans="1:39">
      <c r="A6339" s="76"/>
      <c r="C6339" s="77"/>
      <c r="M6339" s="80"/>
      <c r="T6339" s="4"/>
      <c r="V6339" s="4"/>
      <c r="W6339" s="4"/>
      <c r="X6339" s="4"/>
      <c r="AB6339" s="4"/>
      <c r="AL6339" s="81"/>
      <c r="AM6339" s="81"/>
    </row>
    <row r="6340" spans="1:39">
      <c r="A6340" s="76"/>
      <c r="C6340" s="77"/>
      <c r="M6340" s="80"/>
      <c r="T6340" s="4"/>
      <c r="V6340" s="4"/>
      <c r="W6340" s="4"/>
      <c r="X6340" s="4"/>
      <c r="AB6340" s="4"/>
      <c r="AL6340" s="81"/>
      <c r="AM6340" s="81"/>
    </row>
    <row r="6341" spans="1:39">
      <c r="A6341" s="76"/>
      <c r="C6341" s="77"/>
      <c r="M6341" s="80"/>
      <c r="T6341" s="4"/>
      <c r="V6341" s="4"/>
      <c r="W6341" s="4"/>
      <c r="X6341" s="4"/>
      <c r="AB6341" s="4"/>
      <c r="AL6341" s="81"/>
      <c r="AM6341" s="81"/>
    </row>
    <row r="6342" spans="1:39">
      <c r="A6342" s="76"/>
      <c r="C6342" s="77"/>
      <c r="M6342" s="80"/>
      <c r="T6342" s="4"/>
      <c r="V6342" s="4"/>
      <c r="W6342" s="4"/>
      <c r="X6342" s="4"/>
      <c r="AB6342" s="4"/>
      <c r="AL6342" s="81"/>
      <c r="AM6342" s="81"/>
    </row>
    <row r="6343" spans="1:39">
      <c r="A6343" s="76"/>
      <c r="C6343" s="77"/>
      <c r="M6343" s="80"/>
      <c r="T6343" s="4"/>
      <c r="V6343" s="4"/>
      <c r="W6343" s="4"/>
      <c r="X6343" s="4"/>
      <c r="AB6343" s="4"/>
      <c r="AL6343" s="81"/>
      <c r="AM6343" s="81"/>
    </row>
    <row r="6344" spans="1:39">
      <c r="A6344" s="76"/>
      <c r="C6344" s="77"/>
      <c r="M6344" s="80"/>
      <c r="T6344" s="4"/>
      <c r="V6344" s="4"/>
      <c r="W6344" s="4"/>
      <c r="X6344" s="4"/>
      <c r="AB6344" s="4"/>
      <c r="AL6344" s="81"/>
      <c r="AM6344" s="81"/>
    </row>
    <row r="6345" spans="1:39">
      <c r="A6345" s="76"/>
      <c r="C6345" s="77"/>
      <c r="M6345" s="80"/>
      <c r="T6345" s="4"/>
      <c r="V6345" s="4"/>
      <c r="W6345" s="4"/>
      <c r="X6345" s="4"/>
      <c r="AB6345" s="4"/>
      <c r="AL6345" s="81"/>
      <c r="AM6345" s="81"/>
    </row>
    <row r="6346" spans="1:39">
      <c r="A6346" s="76"/>
      <c r="C6346" s="77"/>
      <c r="M6346" s="80"/>
      <c r="T6346" s="4"/>
      <c r="V6346" s="4"/>
      <c r="W6346" s="4"/>
      <c r="X6346" s="4"/>
      <c r="AB6346" s="4"/>
      <c r="AL6346" s="81"/>
      <c r="AM6346" s="81"/>
    </row>
    <row r="6347" spans="1:39">
      <c r="A6347" s="76"/>
      <c r="C6347" s="77"/>
      <c r="M6347" s="80"/>
      <c r="T6347" s="4"/>
      <c r="V6347" s="4"/>
      <c r="W6347" s="4"/>
      <c r="X6347" s="4"/>
      <c r="AB6347" s="4"/>
      <c r="AL6347" s="81"/>
      <c r="AM6347" s="81"/>
    </row>
    <row r="6348" spans="1:39">
      <c r="A6348" s="76"/>
      <c r="C6348" s="77"/>
      <c r="M6348" s="80"/>
      <c r="T6348" s="4"/>
      <c r="V6348" s="4"/>
      <c r="W6348" s="4"/>
      <c r="X6348" s="4"/>
      <c r="AB6348" s="4"/>
      <c r="AL6348" s="81"/>
      <c r="AM6348" s="81"/>
    </row>
    <row r="6349" spans="1:39">
      <c r="A6349" s="76"/>
      <c r="C6349" s="77"/>
      <c r="M6349" s="80"/>
      <c r="T6349" s="4"/>
      <c r="V6349" s="4"/>
      <c r="W6349" s="4"/>
      <c r="X6349" s="4"/>
      <c r="AB6349" s="4"/>
      <c r="AL6349" s="81"/>
      <c r="AM6349" s="81"/>
    </row>
    <row r="6350" spans="1:39">
      <c r="A6350" s="76"/>
      <c r="C6350" s="77"/>
      <c r="M6350" s="80"/>
      <c r="T6350" s="4"/>
      <c r="V6350" s="4"/>
      <c r="W6350" s="4"/>
      <c r="X6350" s="4"/>
      <c r="AB6350" s="4"/>
      <c r="AL6350" s="81"/>
      <c r="AM6350" s="81"/>
    </row>
    <row r="6351" spans="1:39">
      <c r="A6351" s="76"/>
      <c r="C6351" s="77"/>
      <c r="M6351" s="80"/>
      <c r="T6351" s="4"/>
      <c r="V6351" s="4"/>
      <c r="W6351" s="4"/>
      <c r="X6351" s="4"/>
      <c r="AB6351" s="4"/>
      <c r="AL6351" s="81"/>
      <c r="AM6351" s="81"/>
    </row>
    <row r="6352" spans="1:39">
      <c r="A6352" s="76"/>
      <c r="C6352" s="77"/>
      <c r="M6352" s="80"/>
      <c r="T6352" s="4"/>
      <c r="V6352" s="4"/>
      <c r="W6352" s="4"/>
      <c r="X6352" s="4"/>
      <c r="AB6352" s="4"/>
      <c r="AL6352" s="81"/>
      <c r="AM6352" s="81"/>
    </row>
    <row r="6353" spans="1:39">
      <c r="A6353" s="76"/>
      <c r="C6353" s="77"/>
      <c r="M6353" s="80"/>
      <c r="T6353" s="4"/>
      <c r="V6353" s="4"/>
      <c r="W6353" s="4"/>
      <c r="X6353" s="4"/>
      <c r="AB6353" s="4"/>
      <c r="AL6353" s="81"/>
      <c r="AM6353" s="81"/>
    </row>
    <row r="6354" spans="1:39">
      <c r="A6354" s="76"/>
      <c r="C6354" s="77"/>
      <c r="M6354" s="80"/>
      <c r="T6354" s="4"/>
      <c r="V6354" s="4"/>
      <c r="W6354" s="4"/>
      <c r="X6354" s="4"/>
      <c r="AB6354" s="4"/>
      <c r="AL6354" s="81"/>
      <c r="AM6354" s="81"/>
    </row>
    <row r="6355" spans="1:39">
      <c r="A6355" s="76"/>
      <c r="C6355" s="77"/>
      <c r="M6355" s="80"/>
      <c r="T6355" s="4"/>
      <c r="V6355" s="4"/>
      <c r="W6355" s="4"/>
      <c r="X6355" s="4"/>
      <c r="AB6355" s="4"/>
      <c r="AL6355" s="81"/>
      <c r="AM6355" s="81"/>
    </row>
    <row r="6356" spans="1:39">
      <c r="A6356" s="76"/>
      <c r="C6356" s="77"/>
      <c r="M6356" s="80"/>
      <c r="T6356" s="4"/>
      <c r="V6356" s="4"/>
      <c r="W6356" s="4"/>
      <c r="X6356" s="4"/>
      <c r="AB6356" s="4"/>
      <c r="AL6356" s="81"/>
      <c r="AM6356" s="81"/>
    </row>
    <row r="6357" spans="1:39">
      <c r="A6357" s="76"/>
      <c r="C6357" s="77"/>
      <c r="M6357" s="80"/>
      <c r="T6357" s="4"/>
      <c r="V6357" s="4"/>
      <c r="W6357" s="4"/>
      <c r="X6357" s="4"/>
      <c r="AB6357" s="4"/>
      <c r="AL6357" s="81"/>
      <c r="AM6357" s="81"/>
    </row>
    <row r="6358" spans="1:39">
      <c r="A6358" s="76"/>
      <c r="C6358" s="77"/>
      <c r="M6358" s="80"/>
      <c r="T6358" s="4"/>
      <c r="V6358" s="4"/>
      <c r="W6358" s="4"/>
      <c r="X6358" s="4"/>
      <c r="AB6358" s="4"/>
      <c r="AL6358" s="81"/>
      <c r="AM6358" s="81"/>
    </row>
    <row r="6359" spans="1:39">
      <c r="A6359" s="76"/>
      <c r="C6359" s="77"/>
      <c r="M6359" s="80"/>
      <c r="T6359" s="4"/>
      <c r="V6359" s="4"/>
      <c r="W6359" s="4"/>
      <c r="X6359" s="4"/>
      <c r="AB6359" s="4"/>
      <c r="AL6359" s="81"/>
      <c r="AM6359" s="81"/>
    </row>
    <row r="6360" spans="1:39">
      <c r="A6360" s="76"/>
      <c r="C6360" s="77"/>
      <c r="M6360" s="80"/>
      <c r="T6360" s="4"/>
      <c r="V6360" s="4"/>
      <c r="W6360" s="4"/>
      <c r="X6360" s="4"/>
      <c r="AB6360" s="4"/>
      <c r="AL6360" s="81"/>
      <c r="AM6360" s="81"/>
    </row>
    <row r="6361" spans="1:39">
      <c r="A6361" s="76"/>
      <c r="C6361" s="77"/>
      <c r="M6361" s="80"/>
      <c r="T6361" s="4"/>
      <c r="V6361" s="4"/>
      <c r="W6361" s="4"/>
      <c r="X6361" s="4"/>
      <c r="AB6361" s="4"/>
      <c r="AL6361" s="81"/>
      <c r="AM6361" s="81"/>
    </row>
    <row r="6362" spans="1:39">
      <c r="A6362" s="76"/>
      <c r="C6362" s="77"/>
      <c r="M6362" s="80"/>
      <c r="T6362" s="4"/>
      <c r="V6362" s="4"/>
      <c r="W6362" s="4"/>
      <c r="X6362" s="4"/>
      <c r="AB6362" s="4"/>
      <c r="AL6362" s="81"/>
      <c r="AM6362" s="81"/>
    </row>
    <row r="6363" spans="1:39">
      <c r="A6363" s="76"/>
      <c r="C6363" s="77"/>
      <c r="M6363" s="80"/>
      <c r="T6363" s="4"/>
      <c r="V6363" s="4"/>
      <c r="W6363" s="4"/>
      <c r="X6363" s="4"/>
      <c r="AB6363" s="4"/>
      <c r="AL6363" s="81"/>
      <c r="AM6363" s="81"/>
    </row>
    <row r="6364" spans="1:39">
      <c r="A6364" s="76"/>
      <c r="C6364" s="77"/>
      <c r="M6364" s="80"/>
      <c r="T6364" s="4"/>
      <c r="V6364" s="4"/>
      <c r="W6364" s="4"/>
      <c r="X6364" s="4"/>
      <c r="AB6364" s="4"/>
      <c r="AL6364" s="81"/>
      <c r="AM6364" s="81"/>
    </row>
    <row r="6365" spans="1:39">
      <c r="A6365" s="76"/>
      <c r="C6365" s="77"/>
      <c r="M6365" s="80"/>
      <c r="T6365" s="4"/>
      <c r="V6365" s="4"/>
      <c r="W6365" s="4"/>
      <c r="X6365" s="4"/>
      <c r="AB6365" s="4"/>
      <c r="AL6365" s="81"/>
      <c r="AM6365" s="81"/>
    </row>
    <row r="6366" spans="1:39">
      <c r="A6366" s="76"/>
      <c r="C6366" s="77"/>
      <c r="M6366" s="80"/>
      <c r="T6366" s="4"/>
      <c r="V6366" s="4"/>
      <c r="W6366" s="4"/>
      <c r="X6366" s="4"/>
      <c r="AB6366" s="4"/>
      <c r="AL6366" s="81"/>
      <c r="AM6366" s="81"/>
    </row>
    <row r="6367" spans="1:39">
      <c r="A6367" s="76"/>
      <c r="C6367" s="77"/>
      <c r="M6367" s="80"/>
      <c r="T6367" s="4"/>
      <c r="V6367" s="4"/>
      <c r="W6367" s="4"/>
      <c r="X6367" s="4"/>
      <c r="AB6367" s="4"/>
      <c r="AL6367" s="81"/>
      <c r="AM6367" s="81"/>
    </row>
    <row r="6368" spans="1:39">
      <c r="A6368" s="76"/>
      <c r="C6368" s="77"/>
      <c r="M6368" s="80"/>
      <c r="T6368" s="4"/>
      <c r="V6368" s="4"/>
      <c r="W6368" s="4"/>
      <c r="X6368" s="4"/>
      <c r="AB6368" s="4"/>
      <c r="AL6368" s="81"/>
      <c r="AM6368" s="81"/>
    </row>
    <row r="6369" spans="1:39">
      <c r="A6369" s="76"/>
      <c r="C6369" s="77"/>
      <c r="M6369" s="80"/>
      <c r="T6369" s="4"/>
      <c r="V6369" s="4"/>
      <c r="W6369" s="4"/>
      <c r="X6369" s="4"/>
      <c r="AB6369" s="4"/>
      <c r="AL6369" s="81"/>
      <c r="AM6369" s="81"/>
    </row>
    <row r="6370" spans="1:39">
      <c r="A6370" s="76"/>
      <c r="C6370" s="77"/>
      <c r="M6370" s="80"/>
      <c r="T6370" s="4"/>
      <c r="V6370" s="4"/>
      <c r="W6370" s="4"/>
      <c r="X6370" s="4"/>
      <c r="AB6370" s="4"/>
      <c r="AL6370" s="81"/>
      <c r="AM6370" s="81"/>
    </row>
    <row r="6371" spans="1:39">
      <c r="A6371" s="76"/>
      <c r="C6371" s="77"/>
      <c r="M6371" s="80"/>
      <c r="T6371" s="4"/>
      <c r="V6371" s="4"/>
      <c r="W6371" s="4"/>
      <c r="X6371" s="4"/>
      <c r="AB6371" s="4"/>
      <c r="AL6371" s="81"/>
      <c r="AM6371" s="81"/>
    </row>
    <row r="6372" spans="1:39">
      <c r="A6372" s="76"/>
      <c r="C6372" s="77"/>
      <c r="M6372" s="80"/>
      <c r="T6372" s="4"/>
      <c r="V6372" s="4"/>
      <c r="W6372" s="4"/>
      <c r="X6372" s="4"/>
      <c r="AB6372" s="4"/>
      <c r="AL6372" s="81"/>
      <c r="AM6372" s="81"/>
    </row>
    <row r="6373" spans="1:39">
      <c r="A6373" s="76"/>
      <c r="C6373" s="77"/>
      <c r="M6373" s="80"/>
      <c r="T6373" s="4"/>
      <c r="V6373" s="4"/>
      <c r="W6373" s="4"/>
      <c r="X6373" s="4"/>
      <c r="AB6373" s="4"/>
      <c r="AL6373" s="81"/>
      <c r="AM6373" s="81"/>
    </row>
    <row r="6374" spans="1:39">
      <c r="A6374" s="76"/>
      <c r="C6374" s="77"/>
      <c r="M6374" s="80"/>
      <c r="T6374" s="4"/>
      <c r="V6374" s="4"/>
      <c r="W6374" s="4"/>
      <c r="X6374" s="4"/>
      <c r="AB6374" s="4"/>
      <c r="AL6374" s="81"/>
      <c r="AM6374" s="81"/>
    </row>
    <row r="6375" spans="1:39">
      <c r="A6375" s="76"/>
      <c r="C6375" s="77"/>
      <c r="M6375" s="80"/>
      <c r="T6375" s="4"/>
      <c r="V6375" s="4"/>
      <c r="W6375" s="4"/>
      <c r="X6375" s="4"/>
      <c r="AB6375" s="4"/>
      <c r="AL6375" s="81"/>
      <c r="AM6375" s="81"/>
    </row>
    <row r="6376" spans="1:39">
      <c r="A6376" s="76"/>
      <c r="C6376" s="77"/>
      <c r="M6376" s="80"/>
      <c r="T6376" s="4"/>
      <c r="V6376" s="4"/>
      <c r="W6376" s="4"/>
      <c r="X6376" s="4"/>
      <c r="AB6376" s="4"/>
      <c r="AL6376" s="81"/>
      <c r="AM6376" s="81"/>
    </row>
    <row r="6377" spans="1:39">
      <c r="A6377" s="76"/>
      <c r="C6377" s="77"/>
      <c r="M6377" s="80"/>
      <c r="T6377" s="4"/>
      <c r="V6377" s="4"/>
      <c r="W6377" s="4"/>
      <c r="X6377" s="4"/>
      <c r="AB6377" s="4"/>
      <c r="AL6377" s="81"/>
      <c r="AM6377" s="81"/>
    </row>
    <row r="6378" spans="1:39">
      <c r="A6378" s="76"/>
      <c r="C6378" s="77"/>
      <c r="M6378" s="80"/>
      <c r="T6378" s="4"/>
      <c r="V6378" s="4"/>
      <c r="W6378" s="4"/>
      <c r="X6378" s="4"/>
      <c r="AB6378" s="4"/>
      <c r="AL6378" s="81"/>
      <c r="AM6378" s="81"/>
    </row>
    <row r="6379" spans="1:39">
      <c r="A6379" s="76"/>
      <c r="C6379" s="77"/>
      <c r="M6379" s="80"/>
      <c r="T6379" s="4"/>
      <c r="V6379" s="4"/>
      <c r="W6379" s="4"/>
      <c r="X6379" s="4"/>
      <c r="AB6379" s="4"/>
      <c r="AL6379" s="81"/>
      <c r="AM6379" s="81"/>
    </row>
    <row r="6380" spans="1:39">
      <c r="A6380" s="76"/>
      <c r="C6380" s="77"/>
      <c r="M6380" s="80"/>
      <c r="T6380" s="4"/>
      <c r="V6380" s="4"/>
      <c r="W6380" s="4"/>
      <c r="X6380" s="4"/>
      <c r="AB6380" s="4"/>
      <c r="AL6380" s="81"/>
      <c r="AM6380" s="81"/>
    </row>
    <row r="6381" spans="1:39">
      <c r="A6381" s="76"/>
      <c r="C6381" s="77"/>
      <c r="M6381" s="80"/>
      <c r="T6381" s="4"/>
      <c r="V6381" s="4"/>
      <c r="W6381" s="4"/>
      <c r="X6381" s="4"/>
      <c r="AB6381" s="4"/>
      <c r="AL6381" s="81"/>
      <c r="AM6381" s="81"/>
    </row>
    <row r="6382" spans="1:39">
      <c r="A6382" s="76"/>
      <c r="C6382" s="77"/>
      <c r="M6382" s="80"/>
      <c r="T6382" s="4"/>
      <c r="V6382" s="4"/>
      <c r="W6382" s="4"/>
      <c r="X6382" s="4"/>
      <c r="AB6382" s="4"/>
      <c r="AL6382" s="81"/>
      <c r="AM6382" s="81"/>
    </row>
    <row r="6383" spans="1:39">
      <c r="A6383" s="76"/>
      <c r="C6383" s="77"/>
      <c r="M6383" s="80"/>
      <c r="T6383" s="4"/>
      <c r="V6383" s="4"/>
      <c r="W6383" s="4"/>
      <c r="X6383" s="4"/>
      <c r="AB6383" s="4"/>
      <c r="AL6383" s="81"/>
      <c r="AM6383" s="81"/>
    </row>
    <row r="6384" spans="1:39">
      <c r="A6384" s="76"/>
      <c r="C6384" s="77"/>
      <c r="M6384" s="80"/>
      <c r="T6384" s="4"/>
      <c r="V6384" s="4"/>
      <c r="W6384" s="4"/>
      <c r="X6384" s="4"/>
      <c r="AB6384" s="4"/>
      <c r="AL6384" s="81"/>
      <c r="AM6384" s="81"/>
    </row>
    <row r="6385" spans="1:39">
      <c r="A6385" s="76"/>
      <c r="C6385" s="77"/>
      <c r="M6385" s="80"/>
      <c r="T6385" s="4"/>
      <c r="V6385" s="4"/>
      <c r="W6385" s="4"/>
      <c r="X6385" s="4"/>
      <c r="AB6385" s="4"/>
      <c r="AL6385" s="81"/>
      <c r="AM6385" s="81"/>
    </row>
    <row r="6386" spans="1:39">
      <c r="A6386" s="76"/>
      <c r="C6386" s="77"/>
      <c r="M6386" s="80"/>
      <c r="T6386" s="4"/>
      <c r="V6386" s="4"/>
      <c r="W6386" s="4"/>
      <c r="X6386" s="4"/>
      <c r="AB6386" s="4"/>
      <c r="AL6386" s="81"/>
      <c r="AM6386" s="81"/>
    </row>
    <row r="6387" spans="1:39">
      <c r="A6387" s="76"/>
      <c r="C6387" s="77"/>
      <c r="M6387" s="80"/>
      <c r="T6387" s="4"/>
      <c r="V6387" s="4"/>
      <c r="W6387" s="4"/>
      <c r="X6387" s="4"/>
      <c r="AB6387" s="4"/>
      <c r="AL6387" s="81"/>
      <c r="AM6387" s="81"/>
    </row>
    <row r="6388" spans="1:39">
      <c r="A6388" s="76"/>
      <c r="C6388" s="77"/>
      <c r="M6388" s="80"/>
      <c r="T6388" s="4"/>
      <c r="V6388" s="4"/>
      <c r="W6388" s="4"/>
      <c r="X6388" s="4"/>
      <c r="AB6388" s="4"/>
      <c r="AL6388" s="81"/>
      <c r="AM6388" s="81"/>
    </row>
    <row r="6389" spans="1:39">
      <c r="A6389" s="76"/>
      <c r="C6389" s="77"/>
      <c r="M6389" s="80"/>
      <c r="T6389" s="4"/>
      <c r="V6389" s="4"/>
      <c r="W6389" s="4"/>
      <c r="X6389" s="4"/>
      <c r="AB6389" s="4"/>
      <c r="AL6389" s="81"/>
      <c r="AM6389" s="81"/>
    </row>
    <row r="6390" spans="1:39">
      <c r="A6390" s="76"/>
      <c r="C6390" s="77"/>
      <c r="M6390" s="80"/>
      <c r="T6390" s="4"/>
      <c r="V6390" s="4"/>
      <c r="W6390" s="4"/>
      <c r="X6390" s="4"/>
      <c r="AB6390" s="4"/>
      <c r="AL6390" s="81"/>
      <c r="AM6390" s="81"/>
    </row>
    <row r="6391" spans="1:39">
      <c r="A6391" s="76"/>
      <c r="C6391" s="77"/>
      <c r="M6391" s="80"/>
      <c r="T6391" s="4"/>
      <c r="V6391" s="4"/>
      <c r="W6391" s="4"/>
      <c r="X6391" s="4"/>
      <c r="AB6391" s="4"/>
      <c r="AL6391" s="81"/>
      <c r="AM6391" s="81"/>
    </row>
    <row r="6392" spans="1:39">
      <c r="A6392" s="76"/>
      <c r="C6392" s="77"/>
      <c r="M6392" s="80"/>
      <c r="T6392" s="4"/>
      <c r="V6392" s="4"/>
      <c r="W6392" s="4"/>
      <c r="X6392" s="4"/>
      <c r="AB6392" s="4"/>
      <c r="AL6392" s="81"/>
      <c r="AM6392" s="81"/>
    </row>
    <row r="6393" spans="1:39">
      <c r="A6393" s="76"/>
      <c r="C6393" s="77"/>
      <c r="M6393" s="80"/>
      <c r="T6393" s="4"/>
      <c r="V6393" s="4"/>
      <c r="W6393" s="4"/>
      <c r="X6393" s="4"/>
      <c r="AB6393" s="4"/>
      <c r="AL6393" s="81"/>
      <c r="AM6393" s="81"/>
    </row>
    <row r="6394" spans="1:39">
      <c r="A6394" s="76"/>
      <c r="C6394" s="77"/>
      <c r="M6394" s="80"/>
      <c r="T6394" s="4"/>
      <c r="V6394" s="4"/>
      <c r="W6394" s="4"/>
      <c r="X6394" s="4"/>
      <c r="AB6394" s="4"/>
      <c r="AL6394" s="81"/>
      <c r="AM6394" s="81"/>
    </row>
    <row r="6395" spans="1:39">
      <c r="A6395" s="76"/>
      <c r="C6395" s="77"/>
      <c r="M6395" s="80"/>
      <c r="T6395" s="4"/>
      <c r="V6395" s="4"/>
      <c r="W6395" s="4"/>
      <c r="X6395" s="4"/>
      <c r="AB6395" s="4"/>
      <c r="AL6395" s="81"/>
      <c r="AM6395" s="81"/>
    </row>
    <row r="6396" spans="1:39">
      <c r="A6396" s="76"/>
      <c r="C6396" s="77"/>
      <c r="M6396" s="80"/>
      <c r="T6396" s="4"/>
      <c r="V6396" s="4"/>
      <c r="W6396" s="4"/>
      <c r="X6396" s="4"/>
      <c r="AB6396" s="4"/>
      <c r="AL6396" s="81"/>
      <c r="AM6396" s="81"/>
    </row>
    <row r="6397" spans="1:39">
      <c r="A6397" s="76"/>
      <c r="C6397" s="77"/>
      <c r="M6397" s="80"/>
      <c r="T6397" s="4"/>
      <c r="V6397" s="4"/>
      <c r="W6397" s="4"/>
      <c r="X6397" s="4"/>
      <c r="AB6397" s="4"/>
      <c r="AL6397" s="81"/>
      <c r="AM6397" s="81"/>
    </row>
    <row r="6398" spans="1:39">
      <c r="A6398" s="76"/>
      <c r="C6398" s="77"/>
      <c r="M6398" s="80"/>
      <c r="T6398" s="4"/>
      <c r="V6398" s="4"/>
      <c r="W6398" s="4"/>
      <c r="X6398" s="4"/>
      <c r="AB6398" s="4"/>
      <c r="AL6398" s="81"/>
      <c r="AM6398" s="81"/>
    </row>
    <row r="6399" spans="1:39">
      <c r="A6399" s="76"/>
      <c r="C6399" s="77"/>
      <c r="M6399" s="80"/>
      <c r="T6399" s="4"/>
      <c r="V6399" s="4"/>
      <c r="W6399" s="4"/>
      <c r="X6399" s="4"/>
      <c r="AB6399" s="4"/>
      <c r="AL6399" s="81"/>
      <c r="AM6399" s="81"/>
    </row>
    <row r="6400" spans="1:39">
      <c r="A6400" s="76"/>
      <c r="C6400" s="77"/>
      <c r="M6400" s="80"/>
      <c r="T6400" s="4"/>
      <c r="V6400" s="4"/>
      <c r="W6400" s="4"/>
      <c r="X6400" s="4"/>
      <c r="AB6400" s="4"/>
      <c r="AL6400" s="81"/>
      <c r="AM6400" s="81"/>
    </row>
    <row r="6401" spans="1:39">
      <c r="A6401" s="76"/>
      <c r="C6401" s="77"/>
      <c r="M6401" s="80"/>
      <c r="T6401" s="4"/>
      <c r="V6401" s="4"/>
      <c r="W6401" s="4"/>
      <c r="X6401" s="4"/>
      <c r="AB6401" s="4"/>
      <c r="AL6401" s="81"/>
      <c r="AM6401" s="81"/>
    </row>
    <row r="6402" spans="1:39">
      <c r="A6402" s="76"/>
      <c r="C6402" s="77"/>
      <c r="M6402" s="80"/>
      <c r="T6402" s="4"/>
      <c r="V6402" s="4"/>
      <c r="W6402" s="4"/>
      <c r="X6402" s="4"/>
      <c r="AB6402" s="4"/>
      <c r="AL6402" s="81"/>
      <c r="AM6402" s="81"/>
    </row>
    <row r="6403" spans="1:39">
      <c r="A6403" s="76"/>
      <c r="C6403" s="77"/>
      <c r="M6403" s="80"/>
      <c r="T6403" s="4"/>
      <c r="V6403" s="4"/>
      <c r="W6403" s="4"/>
      <c r="X6403" s="4"/>
      <c r="AB6403" s="4"/>
      <c r="AL6403" s="81"/>
      <c r="AM6403" s="81"/>
    </row>
    <row r="6404" spans="1:39">
      <c r="A6404" s="76"/>
      <c r="C6404" s="77"/>
      <c r="M6404" s="80"/>
      <c r="T6404" s="4"/>
      <c r="V6404" s="4"/>
      <c r="W6404" s="4"/>
      <c r="X6404" s="4"/>
      <c r="AB6404" s="4"/>
      <c r="AL6404" s="81"/>
      <c r="AM6404" s="81"/>
    </row>
    <row r="6405" spans="1:39">
      <c r="A6405" s="76"/>
      <c r="C6405" s="77"/>
      <c r="M6405" s="80"/>
      <c r="T6405" s="4"/>
      <c r="V6405" s="4"/>
      <c r="W6405" s="4"/>
      <c r="X6405" s="4"/>
      <c r="AB6405" s="4"/>
      <c r="AL6405" s="81"/>
      <c r="AM6405" s="81"/>
    </row>
    <row r="6406" spans="1:39">
      <c r="A6406" s="76"/>
      <c r="C6406" s="77"/>
      <c r="M6406" s="80"/>
      <c r="T6406" s="4"/>
      <c r="V6406" s="4"/>
      <c r="W6406" s="4"/>
      <c r="X6406" s="4"/>
      <c r="AB6406" s="4"/>
      <c r="AL6406" s="81"/>
      <c r="AM6406" s="81"/>
    </row>
    <row r="6407" spans="1:39">
      <c r="A6407" s="76"/>
      <c r="C6407" s="77"/>
      <c r="M6407" s="80"/>
      <c r="T6407" s="4"/>
      <c r="V6407" s="4"/>
      <c r="W6407" s="4"/>
      <c r="X6407" s="4"/>
      <c r="AB6407" s="4"/>
      <c r="AL6407" s="81"/>
      <c r="AM6407" s="81"/>
    </row>
    <row r="6408" spans="1:39">
      <c r="A6408" s="76"/>
      <c r="C6408" s="77"/>
      <c r="M6408" s="80"/>
      <c r="T6408" s="4"/>
      <c r="V6408" s="4"/>
      <c r="W6408" s="4"/>
      <c r="X6408" s="4"/>
      <c r="AB6408" s="4"/>
      <c r="AL6408" s="81"/>
      <c r="AM6408" s="81"/>
    </row>
    <row r="6409" spans="1:39">
      <c r="A6409" s="76"/>
      <c r="C6409" s="77"/>
      <c r="M6409" s="80"/>
      <c r="T6409" s="4"/>
      <c r="V6409" s="4"/>
      <c r="W6409" s="4"/>
      <c r="X6409" s="4"/>
      <c r="AB6409" s="4"/>
      <c r="AL6409" s="81"/>
      <c r="AM6409" s="81"/>
    </row>
    <row r="6410" spans="1:39">
      <c r="A6410" s="76"/>
      <c r="C6410" s="77"/>
      <c r="M6410" s="80"/>
      <c r="T6410" s="4"/>
      <c r="V6410" s="4"/>
      <c r="W6410" s="4"/>
      <c r="X6410" s="4"/>
      <c r="AB6410" s="4"/>
      <c r="AL6410" s="81"/>
      <c r="AM6410" s="81"/>
    </row>
    <row r="6411" spans="1:39">
      <c r="A6411" s="76"/>
      <c r="C6411" s="77"/>
      <c r="M6411" s="80"/>
      <c r="T6411" s="4"/>
      <c r="V6411" s="4"/>
      <c r="W6411" s="4"/>
      <c r="X6411" s="4"/>
      <c r="AB6411" s="4"/>
      <c r="AL6411" s="81"/>
      <c r="AM6411" s="81"/>
    </row>
    <row r="6412" spans="1:39">
      <c r="A6412" s="76"/>
      <c r="C6412" s="77"/>
      <c r="M6412" s="80"/>
      <c r="T6412" s="4"/>
      <c r="V6412" s="4"/>
      <c r="W6412" s="4"/>
      <c r="X6412" s="4"/>
      <c r="AB6412" s="4"/>
      <c r="AL6412" s="81"/>
      <c r="AM6412" s="81"/>
    </row>
    <row r="6413" spans="1:39">
      <c r="A6413" s="76"/>
      <c r="C6413" s="77"/>
      <c r="M6413" s="80"/>
      <c r="T6413" s="4"/>
      <c r="V6413" s="4"/>
      <c r="W6413" s="4"/>
      <c r="X6413" s="4"/>
      <c r="AB6413" s="4"/>
      <c r="AL6413" s="81"/>
      <c r="AM6413" s="81"/>
    </row>
    <row r="6414" spans="1:39">
      <c r="A6414" s="76"/>
      <c r="C6414" s="77"/>
      <c r="M6414" s="80"/>
      <c r="T6414" s="4"/>
      <c r="V6414" s="4"/>
      <c r="W6414" s="4"/>
      <c r="X6414" s="4"/>
      <c r="AB6414" s="4"/>
      <c r="AL6414" s="81"/>
      <c r="AM6414" s="81"/>
    </row>
    <row r="6415" spans="1:39">
      <c r="A6415" s="76"/>
      <c r="C6415" s="77"/>
      <c r="M6415" s="80"/>
      <c r="T6415" s="4"/>
      <c r="V6415" s="4"/>
      <c r="W6415" s="4"/>
      <c r="X6415" s="4"/>
      <c r="AB6415" s="4"/>
      <c r="AL6415" s="81"/>
      <c r="AM6415" s="81"/>
    </row>
    <row r="6416" spans="1:39">
      <c r="A6416" s="76"/>
      <c r="C6416" s="77"/>
      <c r="M6416" s="80"/>
      <c r="T6416" s="4"/>
      <c r="V6416" s="4"/>
      <c r="W6416" s="4"/>
      <c r="X6416" s="4"/>
      <c r="AB6416" s="4"/>
      <c r="AL6416" s="81"/>
      <c r="AM6416" s="81"/>
    </row>
    <row r="6417" spans="1:39">
      <c r="A6417" s="76"/>
      <c r="C6417" s="77"/>
      <c r="M6417" s="80"/>
      <c r="T6417" s="4"/>
      <c r="V6417" s="4"/>
      <c r="W6417" s="4"/>
      <c r="X6417" s="4"/>
      <c r="AB6417" s="4"/>
      <c r="AL6417" s="81"/>
      <c r="AM6417" s="81"/>
    </row>
    <row r="6418" spans="1:39">
      <c r="A6418" s="76"/>
      <c r="C6418" s="77"/>
      <c r="M6418" s="80"/>
      <c r="T6418" s="4"/>
      <c r="V6418" s="4"/>
      <c r="W6418" s="4"/>
      <c r="X6418" s="4"/>
      <c r="AB6418" s="4"/>
      <c r="AL6418" s="81"/>
      <c r="AM6418" s="81"/>
    </row>
    <row r="6419" spans="1:39">
      <c r="A6419" s="76"/>
      <c r="C6419" s="77"/>
      <c r="M6419" s="80"/>
      <c r="T6419" s="4"/>
      <c r="V6419" s="4"/>
      <c r="W6419" s="4"/>
      <c r="X6419" s="4"/>
      <c r="AB6419" s="4"/>
      <c r="AL6419" s="81"/>
      <c r="AM6419" s="81"/>
    </row>
    <row r="6420" spans="1:39">
      <c r="A6420" s="76"/>
      <c r="C6420" s="77"/>
      <c r="M6420" s="80"/>
      <c r="T6420" s="4"/>
      <c r="V6420" s="4"/>
      <c r="W6420" s="4"/>
      <c r="X6420" s="4"/>
      <c r="AB6420" s="4"/>
      <c r="AL6420" s="81"/>
      <c r="AM6420" s="81"/>
    </row>
    <row r="6421" spans="1:39">
      <c r="A6421" s="76"/>
      <c r="C6421" s="77"/>
      <c r="M6421" s="80"/>
      <c r="T6421" s="4"/>
      <c r="V6421" s="4"/>
      <c r="W6421" s="4"/>
      <c r="X6421" s="4"/>
      <c r="AB6421" s="4"/>
      <c r="AL6421" s="81"/>
      <c r="AM6421" s="81"/>
    </row>
    <row r="6422" spans="1:39">
      <c r="A6422" s="76"/>
      <c r="C6422" s="77"/>
      <c r="M6422" s="80"/>
      <c r="T6422" s="4"/>
      <c r="V6422" s="4"/>
      <c r="W6422" s="4"/>
      <c r="X6422" s="4"/>
      <c r="AB6422" s="4"/>
      <c r="AL6422" s="81"/>
      <c r="AM6422" s="81"/>
    </row>
    <row r="6423" spans="1:39">
      <c r="A6423" s="76"/>
      <c r="C6423" s="77"/>
      <c r="M6423" s="80"/>
      <c r="T6423" s="4"/>
      <c r="V6423" s="4"/>
      <c r="W6423" s="4"/>
      <c r="X6423" s="4"/>
      <c r="AB6423" s="4"/>
      <c r="AL6423" s="81"/>
      <c r="AM6423" s="81"/>
    </row>
    <row r="6424" spans="1:39">
      <c r="A6424" s="76"/>
      <c r="C6424" s="77"/>
      <c r="M6424" s="80"/>
      <c r="T6424" s="4"/>
      <c r="V6424" s="4"/>
      <c r="W6424" s="4"/>
      <c r="X6424" s="4"/>
      <c r="AB6424" s="4"/>
      <c r="AL6424" s="81"/>
      <c r="AM6424" s="81"/>
    </row>
    <row r="6425" spans="1:39">
      <c r="A6425" s="76"/>
      <c r="C6425" s="77"/>
      <c r="M6425" s="80"/>
      <c r="T6425" s="4"/>
      <c r="V6425" s="4"/>
      <c r="W6425" s="4"/>
      <c r="X6425" s="4"/>
      <c r="AB6425" s="4"/>
      <c r="AL6425" s="81"/>
      <c r="AM6425" s="81"/>
    </row>
    <row r="6426" spans="1:39">
      <c r="A6426" s="76"/>
      <c r="C6426" s="77"/>
      <c r="M6426" s="80"/>
      <c r="T6426" s="4"/>
      <c r="V6426" s="4"/>
      <c r="W6426" s="4"/>
      <c r="X6426" s="4"/>
      <c r="AB6426" s="4"/>
      <c r="AL6426" s="81"/>
      <c r="AM6426" s="81"/>
    </row>
    <row r="6427" spans="1:39">
      <c r="A6427" s="76"/>
      <c r="C6427" s="77"/>
      <c r="M6427" s="80"/>
      <c r="T6427" s="4"/>
      <c r="V6427" s="4"/>
      <c r="W6427" s="4"/>
      <c r="X6427" s="4"/>
      <c r="AB6427" s="4"/>
      <c r="AL6427" s="81"/>
      <c r="AM6427" s="81"/>
    </row>
    <row r="6428" spans="1:39">
      <c r="A6428" s="76"/>
      <c r="C6428" s="77"/>
      <c r="M6428" s="80"/>
      <c r="T6428" s="4"/>
      <c r="V6428" s="4"/>
      <c r="W6428" s="4"/>
      <c r="X6428" s="4"/>
      <c r="AB6428" s="4"/>
      <c r="AL6428" s="81"/>
      <c r="AM6428" s="81"/>
    </row>
    <row r="6429" spans="1:39">
      <c r="A6429" s="76"/>
      <c r="C6429" s="77"/>
      <c r="M6429" s="80"/>
      <c r="T6429" s="4"/>
      <c r="V6429" s="4"/>
      <c r="W6429" s="4"/>
      <c r="X6429" s="4"/>
      <c r="AB6429" s="4"/>
      <c r="AL6429" s="81"/>
      <c r="AM6429" s="81"/>
    </row>
    <row r="6430" spans="1:39">
      <c r="A6430" s="76"/>
      <c r="C6430" s="77"/>
      <c r="M6430" s="80"/>
      <c r="T6430" s="4"/>
      <c r="V6430" s="4"/>
      <c r="W6430" s="4"/>
      <c r="X6430" s="4"/>
      <c r="AB6430" s="4"/>
      <c r="AL6430" s="81"/>
      <c r="AM6430" s="81"/>
    </row>
    <row r="6431" spans="1:39">
      <c r="A6431" s="76"/>
      <c r="C6431" s="77"/>
      <c r="M6431" s="80"/>
      <c r="T6431" s="4"/>
      <c r="V6431" s="4"/>
      <c r="W6431" s="4"/>
      <c r="X6431" s="4"/>
      <c r="AB6431" s="4"/>
      <c r="AL6431" s="81"/>
      <c r="AM6431" s="81"/>
    </row>
    <row r="6432" spans="1:39">
      <c r="A6432" s="76"/>
      <c r="C6432" s="77"/>
      <c r="M6432" s="80"/>
      <c r="T6432" s="4"/>
      <c r="V6432" s="4"/>
      <c r="W6432" s="4"/>
      <c r="X6432" s="4"/>
      <c r="AB6432" s="4"/>
      <c r="AL6432" s="81"/>
      <c r="AM6432" s="81"/>
    </row>
    <row r="6433" spans="1:39">
      <c r="A6433" s="76"/>
      <c r="C6433" s="77"/>
      <c r="M6433" s="80"/>
      <c r="T6433" s="4"/>
      <c r="V6433" s="4"/>
      <c r="W6433" s="4"/>
      <c r="X6433" s="4"/>
      <c r="AB6433" s="4"/>
      <c r="AL6433" s="81"/>
      <c r="AM6433" s="81"/>
    </row>
    <row r="6434" spans="1:39">
      <c r="A6434" s="76"/>
      <c r="C6434" s="77"/>
      <c r="M6434" s="80"/>
      <c r="T6434" s="4"/>
      <c r="V6434" s="4"/>
      <c r="W6434" s="4"/>
      <c r="X6434" s="4"/>
      <c r="AB6434" s="4"/>
      <c r="AL6434" s="81"/>
      <c r="AM6434" s="81"/>
    </row>
    <row r="6435" spans="1:39">
      <c r="A6435" s="76"/>
      <c r="C6435" s="77"/>
      <c r="M6435" s="80"/>
      <c r="T6435" s="4"/>
      <c r="V6435" s="4"/>
      <c r="W6435" s="4"/>
      <c r="X6435" s="4"/>
      <c r="AB6435" s="4"/>
      <c r="AL6435" s="81"/>
      <c r="AM6435" s="81"/>
    </row>
    <row r="6436" spans="1:39">
      <c r="A6436" s="76"/>
      <c r="C6436" s="77"/>
      <c r="M6436" s="80"/>
      <c r="T6436" s="4"/>
      <c r="V6436" s="4"/>
      <c r="W6436" s="4"/>
      <c r="X6436" s="4"/>
      <c r="AB6436" s="4"/>
      <c r="AL6436" s="81"/>
      <c r="AM6436" s="81"/>
    </row>
    <row r="6437" spans="1:39">
      <c r="A6437" s="76"/>
      <c r="C6437" s="77"/>
      <c r="M6437" s="80"/>
      <c r="T6437" s="4"/>
      <c r="V6437" s="4"/>
      <c r="W6437" s="4"/>
      <c r="X6437" s="4"/>
      <c r="AB6437" s="4"/>
      <c r="AL6437" s="81"/>
      <c r="AM6437" s="81"/>
    </row>
    <row r="6438" spans="1:39">
      <c r="A6438" s="76"/>
      <c r="C6438" s="77"/>
      <c r="M6438" s="80"/>
      <c r="T6438" s="4"/>
      <c r="V6438" s="4"/>
      <c r="W6438" s="4"/>
      <c r="X6438" s="4"/>
      <c r="AB6438" s="4"/>
      <c r="AL6438" s="81"/>
      <c r="AM6438" s="81"/>
    </row>
    <row r="6439" spans="1:39">
      <c r="A6439" s="76"/>
      <c r="C6439" s="77"/>
      <c r="M6439" s="80"/>
      <c r="T6439" s="4"/>
      <c r="V6439" s="4"/>
      <c r="W6439" s="4"/>
      <c r="X6439" s="4"/>
      <c r="AB6439" s="4"/>
      <c r="AL6439" s="81"/>
      <c r="AM6439" s="81"/>
    </row>
    <row r="6440" spans="1:39">
      <c r="A6440" s="76"/>
      <c r="C6440" s="77"/>
      <c r="M6440" s="80"/>
      <c r="T6440" s="4"/>
      <c r="V6440" s="4"/>
      <c r="W6440" s="4"/>
      <c r="X6440" s="4"/>
      <c r="AB6440" s="4"/>
      <c r="AL6440" s="81"/>
      <c r="AM6440" s="81"/>
    </row>
    <row r="6441" spans="1:39">
      <c r="A6441" s="76"/>
      <c r="C6441" s="77"/>
      <c r="M6441" s="80"/>
      <c r="T6441" s="4"/>
      <c r="V6441" s="4"/>
      <c r="W6441" s="4"/>
      <c r="X6441" s="4"/>
      <c r="AB6441" s="4"/>
      <c r="AL6441" s="81"/>
      <c r="AM6441" s="81"/>
    </row>
    <row r="6442" spans="1:39">
      <c r="A6442" s="76"/>
      <c r="C6442" s="77"/>
      <c r="M6442" s="80"/>
      <c r="T6442" s="4"/>
      <c r="V6442" s="4"/>
      <c r="W6442" s="4"/>
      <c r="X6442" s="4"/>
      <c r="AB6442" s="4"/>
      <c r="AL6442" s="81"/>
      <c r="AM6442" s="81"/>
    </row>
    <row r="6443" spans="1:39">
      <c r="A6443" s="76"/>
      <c r="C6443" s="77"/>
      <c r="M6443" s="80"/>
      <c r="T6443" s="4"/>
      <c r="V6443" s="4"/>
      <c r="W6443" s="4"/>
      <c r="X6443" s="4"/>
      <c r="AB6443" s="4"/>
      <c r="AL6443" s="81"/>
      <c r="AM6443" s="81"/>
    </row>
    <row r="6444" spans="1:39">
      <c r="A6444" s="76"/>
      <c r="C6444" s="77"/>
      <c r="M6444" s="80"/>
      <c r="T6444" s="4"/>
      <c r="V6444" s="4"/>
      <c r="W6444" s="4"/>
      <c r="X6444" s="4"/>
      <c r="AB6444" s="4"/>
      <c r="AL6444" s="81"/>
      <c r="AM6444" s="81"/>
    </row>
    <row r="6445" spans="1:39">
      <c r="A6445" s="76"/>
      <c r="C6445" s="77"/>
      <c r="M6445" s="80"/>
      <c r="T6445" s="4"/>
      <c r="V6445" s="4"/>
      <c r="W6445" s="4"/>
      <c r="X6445" s="4"/>
      <c r="AB6445" s="4"/>
      <c r="AL6445" s="81"/>
      <c r="AM6445" s="81"/>
    </row>
    <row r="6446" spans="1:39">
      <c r="A6446" s="76"/>
      <c r="C6446" s="77"/>
      <c r="M6446" s="80"/>
      <c r="T6446" s="4"/>
      <c r="V6446" s="4"/>
      <c r="W6446" s="4"/>
      <c r="X6446" s="4"/>
      <c r="AB6446" s="4"/>
      <c r="AL6446" s="81"/>
      <c r="AM6446" s="81"/>
    </row>
    <row r="6447" spans="1:39">
      <c r="A6447" s="76"/>
      <c r="C6447" s="77"/>
      <c r="M6447" s="80"/>
      <c r="T6447" s="4"/>
      <c r="V6447" s="4"/>
      <c r="W6447" s="4"/>
      <c r="X6447" s="4"/>
      <c r="AB6447" s="4"/>
      <c r="AL6447" s="81"/>
      <c r="AM6447" s="81"/>
    </row>
    <row r="6448" spans="1:39">
      <c r="A6448" s="76"/>
      <c r="C6448" s="77"/>
      <c r="M6448" s="80"/>
      <c r="T6448" s="4"/>
      <c r="V6448" s="4"/>
      <c r="W6448" s="4"/>
      <c r="X6448" s="4"/>
      <c r="AB6448" s="4"/>
      <c r="AL6448" s="81"/>
      <c r="AM6448" s="81"/>
    </row>
    <row r="6449" spans="1:39">
      <c r="A6449" s="76"/>
      <c r="C6449" s="77"/>
      <c r="M6449" s="80"/>
      <c r="T6449" s="4"/>
      <c r="V6449" s="4"/>
      <c r="W6449" s="4"/>
      <c r="X6449" s="4"/>
      <c r="AB6449" s="4"/>
      <c r="AL6449" s="81"/>
      <c r="AM6449" s="81"/>
    </row>
    <row r="6450" spans="1:39">
      <c r="A6450" s="76"/>
      <c r="C6450" s="77"/>
      <c r="M6450" s="80"/>
      <c r="T6450" s="4"/>
      <c r="V6450" s="4"/>
      <c r="W6450" s="4"/>
      <c r="X6450" s="4"/>
      <c r="AB6450" s="4"/>
      <c r="AL6450" s="81"/>
      <c r="AM6450" s="81"/>
    </row>
    <row r="6451" spans="1:39">
      <c r="A6451" s="76"/>
      <c r="C6451" s="77"/>
      <c r="M6451" s="80"/>
      <c r="T6451" s="4"/>
      <c r="V6451" s="4"/>
      <c r="W6451" s="4"/>
      <c r="X6451" s="4"/>
      <c r="AB6451" s="4"/>
      <c r="AL6451" s="81"/>
      <c r="AM6451" s="81"/>
    </row>
    <row r="6452" spans="1:39">
      <c r="A6452" s="76"/>
      <c r="C6452" s="77"/>
      <c r="M6452" s="80"/>
      <c r="T6452" s="4"/>
      <c r="V6452" s="4"/>
      <c r="W6452" s="4"/>
      <c r="X6452" s="4"/>
      <c r="AB6452" s="4"/>
      <c r="AL6452" s="81"/>
      <c r="AM6452" s="81"/>
    </row>
    <row r="6453" spans="1:39">
      <c r="A6453" s="76"/>
      <c r="C6453" s="77"/>
      <c r="M6453" s="80"/>
      <c r="T6453" s="4"/>
      <c r="V6453" s="4"/>
      <c r="W6453" s="4"/>
      <c r="X6453" s="4"/>
      <c r="AB6453" s="4"/>
      <c r="AL6453" s="81"/>
      <c r="AM6453" s="81"/>
    </row>
    <row r="6454" spans="1:39">
      <c r="A6454" s="76"/>
      <c r="C6454" s="77"/>
      <c r="M6454" s="80"/>
      <c r="T6454" s="4"/>
      <c r="V6454" s="4"/>
      <c r="W6454" s="4"/>
      <c r="X6454" s="4"/>
      <c r="AB6454" s="4"/>
      <c r="AL6454" s="81"/>
      <c r="AM6454" s="81"/>
    </row>
    <row r="6455" spans="1:39">
      <c r="A6455" s="76"/>
      <c r="C6455" s="77"/>
      <c r="M6455" s="80"/>
      <c r="T6455" s="4"/>
      <c r="V6455" s="4"/>
      <c r="W6455" s="4"/>
      <c r="X6455" s="4"/>
      <c r="AB6455" s="4"/>
      <c r="AL6455" s="81"/>
      <c r="AM6455" s="81"/>
    </row>
    <row r="6456" spans="1:39">
      <c r="A6456" s="76"/>
      <c r="C6456" s="77"/>
      <c r="M6456" s="80"/>
      <c r="T6456" s="4"/>
      <c r="V6456" s="4"/>
      <c r="W6456" s="4"/>
      <c r="X6456" s="4"/>
      <c r="AB6456" s="4"/>
      <c r="AL6456" s="81"/>
      <c r="AM6456" s="81"/>
    </row>
    <row r="6457" spans="1:39">
      <c r="A6457" s="76"/>
      <c r="C6457" s="77"/>
      <c r="M6457" s="80"/>
      <c r="T6457" s="4"/>
      <c r="V6457" s="4"/>
      <c r="W6457" s="4"/>
      <c r="X6457" s="4"/>
      <c r="AB6457" s="4"/>
      <c r="AL6457" s="81"/>
      <c r="AM6457" s="81"/>
    </row>
    <row r="6458" spans="1:39">
      <c r="A6458" s="76"/>
      <c r="C6458" s="77"/>
      <c r="M6458" s="80"/>
      <c r="T6458" s="4"/>
      <c r="V6458" s="4"/>
      <c r="W6458" s="4"/>
      <c r="X6458" s="4"/>
      <c r="AB6458" s="4"/>
      <c r="AL6458" s="81"/>
      <c r="AM6458" s="81"/>
    </row>
    <row r="6459" spans="1:39">
      <c r="A6459" s="76"/>
      <c r="C6459" s="77"/>
      <c r="M6459" s="80"/>
      <c r="T6459" s="4"/>
      <c r="V6459" s="4"/>
      <c r="W6459" s="4"/>
      <c r="X6459" s="4"/>
      <c r="AB6459" s="4"/>
      <c r="AL6459" s="81"/>
      <c r="AM6459" s="81"/>
    </row>
    <row r="6460" spans="1:39">
      <c r="A6460" s="76"/>
      <c r="C6460" s="77"/>
      <c r="M6460" s="80"/>
      <c r="T6460" s="4"/>
      <c r="V6460" s="4"/>
      <c r="W6460" s="4"/>
      <c r="X6460" s="4"/>
      <c r="AB6460" s="4"/>
      <c r="AL6460" s="81"/>
      <c r="AM6460" s="81"/>
    </row>
    <row r="6461" spans="1:39">
      <c r="A6461" s="76"/>
      <c r="C6461" s="77"/>
      <c r="M6461" s="80"/>
      <c r="T6461" s="4"/>
      <c r="V6461" s="4"/>
      <c r="W6461" s="4"/>
      <c r="X6461" s="4"/>
      <c r="AB6461" s="4"/>
      <c r="AL6461" s="81"/>
      <c r="AM6461" s="81"/>
    </row>
    <row r="6462" spans="1:39">
      <c r="A6462" s="76"/>
      <c r="C6462" s="77"/>
      <c r="M6462" s="80"/>
      <c r="T6462" s="4"/>
      <c r="V6462" s="4"/>
      <c r="W6462" s="4"/>
      <c r="X6462" s="4"/>
      <c r="AB6462" s="4"/>
      <c r="AL6462" s="81"/>
      <c r="AM6462" s="81"/>
    </row>
    <row r="6463" spans="1:39">
      <c r="A6463" s="76"/>
      <c r="C6463" s="77"/>
      <c r="M6463" s="80"/>
      <c r="T6463" s="4"/>
      <c r="V6463" s="4"/>
      <c r="W6463" s="4"/>
      <c r="X6463" s="4"/>
      <c r="AB6463" s="4"/>
      <c r="AL6463" s="81"/>
      <c r="AM6463" s="81"/>
    </row>
    <row r="6464" spans="1:39">
      <c r="A6464" s="76"/>
      <c r="C6464" s="77"/>
      <c r="M6464" s="80"/>
      <c r="T6464" s="4"/>
      <c r="V6464" s="4"/>
      <c r="W6464" s="4"/>
      <c r="X6464" s="4"/>
      <c r="AB6464" s="4"/>
      <c r="AL6464" s="81"/>
      <c r="AM6464" s="81"/>
    </row>
    <row r="6465" spans="1:39">
      <c r="A6465" s="76"/>
      <c r="C6465" s="77"/>
      <c r="M6465" s="80"/>
      <c r="T6465" s="4"/>
      <c r="V6465" s="4"/>
      <c r="W6465" s="4"/>
      <c r="X6465" s="4"/>
      <c r="AB6465" s="4"/>
      <c r="AL6465" s="81"/>
      <c r="AM6465" s="81"/>
    </row>
    <row r="6466" spans="1:39">
      <c r="A6466" s="76"/>
      <c r="C6466" s="77"/>
      <c r="M6466" s="80"/>
      <c r="T6466" s="4"/>
      <c r="V6466" s="4"/>
      <c r="W6466" s="4"/>
      <c r="X6466" s="4"/>
      <c r="AB6466" s="4"/>
      <c r="AL6466" s="81"/>
      <c r="AM6466" s="81"/>
    </row>
    <row r="6467" spans="1:39">
      <c r="A6467" s="76"/>
      <c r="C6467" s="77"/>
      <c r="M6467" s="80"/>
      <c r="T6467" s="4"/>
      <c r="V6467" s="4"/>
      <c r="W6467" s="4"/>
      <c r="X6467" s="4"/>
      <c r="AB6467" s="4"/>
      <c r="AL6467" s="81"/>
      <c r="AM6467" s="81"/>
    </row>
    <row r="6468" spans="1:39">
      <c r="A6468" s="76"/>
      <c r="C6468" s="77"/>
      <c r="M6468" s="80"/>
      <c r="T6468" s="4"/>
      <c r="V6468" s="4"/>
      <c r="W6468" s="4"/>
      <c r="X6468" s="4"/>
      <c r="AB6468" s="4"/>
      <c r="AL6468" s="81"/>
      <c r="AM6468" s="81"/>
    </row>
    <row r="6469" spans="1:39">
      <c r="A6469" s="76"/>
      <c r="C6469" s="77"/>
      <c r="M6469" s="80"/>
      <c r="T6469" s="4"/>
      <c r="V6469" s="4"/>
      <c r="W6469" s="4"/>
      <c r="X6469" s="4"/>
      <c r="AB6469" s="4"/>
      <c r="AL6469" s="81"/>
      <c r="AM6469" s="81"/>
    </row>
    <row r="6470" spans="1:39">
      <c r="A6470" s="76"/>
      <c r="C6470" s="77"/>
      <c r="M6470" s="80"/>
      <c r="T6470" s="4"/>
      <c r="V6470" s="4"/>
      <c r="W6470" s="4"/>
      <c r="X6470" s="4"/>
      <c r="AB6470" s="4"/>
      <c r="AL6470" s="81"/>
      <c r="AM6470" s="81"/>
    </row>
    <row r="6471" spans="1:39">
      <c r="A6471" s="76"/>
      <c r="C6471" s="77"/>
      <c r="M6471" s="80"/>
      <c r="T6471" s="4"/>
      <c r="V6471" s="4"/>
      <c r="W6471" s="4"/>
      <c r="X6471" s="4"/>
      <c r="AB6471" s="4"/>
      <c r="AL6471" s="81"/>
      <c r="AM6471" s="81"/>
    </row>
    <row r="6472" spans="1:39">
      <c r="A6472" s="76"/>
      <c r="C6472" s="77"/>
      <c r="M6472" s="80"/>
      <c r="T6472" s="4"/>
      <c r="V6472" s="4"/>
      <c r="W6472" s="4"/>
      <c r="X6472" s="4"/>
      <c r="AB6472" s="4"/>
      <c r="AL6472" s="81"/>
      <c r="AM6472" s="81"/>
    </row>
    <row r="6473" spans="1:39">
      <c r="A6473" s="76"/>
      <c r="C6473" s="77"/>
      <c r="M6473" s="80"/>
      <c r="T6473" s="4"/>
      <c r="V6473" s="4"/>
      <c r="W6473" s="4"/>
      <c r="X6473" s="4"/>
      <c r="AB6473" s="4"/>
      <c r="AL6473" s="81"/>
      <c r="AM6473" s="81"/>
    </row>
    <row r="6474" spans="1:39">
      <c r="A6474" s="76"/>
      <c r="C6474" s="77"/>
      <c r="M6474" s="80"/>
      <c r="T6474" s="4"/>
      <c r="V6474" s="4"/>
      <c r="W6474" s="4"/>
      <c r="X6474" s="4"/>
      <c r="AB6474" s="4"/>
      <c r="AL6474" s="81"/>
      <c r="AM6474" s="81"/>
    </row>
    <row r="6475" spans="1:39">
      <c r="A6475" s="76"/>
      <c r="C6475" s="77"/>
      <c r="M6475" s="80"/>
      <c r="T6475" s="4"/>
      <c r="V6475" s="4"/>
      <c r="W6475" s="4"/>
      <c r="X6475" s="4"/>
      <c r="AB6475" s="4"/>
      <c r="AL6475" s="81"/>
      <c r="AM6475" s="81"/>
    </row>
    <row r="6476" spans="1:39">
      <c r="A6476" s="76"/>
      <c r="C6476" s="77"/>
      <c r="M6476" s="80"/>
      <c r="T6476" s="4"/>
      <c r="V6476" s="4"/>
      <c r="W6476" s="4"/>
      <c r="X6476" s="4"/>
      <c r="AB6476" s="4"/>
      <c r="AL6476" s="81"/>
      <c r="AM6476" s="81"/>
    </row>
    <row r="6477" spans="1:39">
      <c r="A6477" s="76"/>
      <c r="C6477" s="77"/>
      <c r="M6477" s="80"/>
      <c r="T6477" s="4"/>
      <c r="V6477" s="4"/>
      <c r="W6477" s="4"/>
      <c r="X6477" s="4"/>
      <c r="AB6477" s="4"/>
      <c r="AL6477" s="81"/>
      <c r="AM6477" s="81"/>
    </row>
    <row r="6478" spans="1:39">
      <c r="A6478" s="76"/>
      <c r="C6478" s="77"/>
      <c r="M6478" s="80"/>
      <c r="T6478" s="4"/>
      <c r="V6478" s="4"/>
      <c r="W6478" s="4"/>
      <c r="X6478" s="4"/>
      <c r="AB6478" s="4"/>
      <c r="AL6478" s="81"/>
      <c r="AM6478" s="81"/>
    </row>
    <row r="6479" spans="1:39">
      <c r="A6479" s="76"/>
      <c r="C6479" s="77"/>
      <c r="M6479" s="80"/>
      <c r="T6479" s="4"/>
      <c r="V6479" s="4"/>
      <c r="W6479" s="4"/>
      <c r="X6479" s="4"/>
      <c r="AB6479" s="4"/>
      <c r="AL6479" s="81"/>
      <c r="AM6479" s="81"/>
    </row>
    <row r="6480" spans="1:39">
      <c r="A6480" s="76"/>
      <c r="C6480" s="77"/>
      <c r="M6480" s="80"/>
      <c r="T6480" s="4"/>
      <c r="V6480" s="4"/>
      <c r="W6480" s="4"/>
      <c r="X6480" s="4"/>
      <c r="AB6480" s="4"/>
      <c r="AL6480" s="81"/>
      <c r="AM6480" s="81"/>
    </row>
    <row r="6481" spans="1:39">
      <c r="A6481" s="76"/>
      <c r="C6481" s="77"/>
      <c r="M6481" s="80"/>
      <c r="T6481" s="4"/>
      <c r="V6481" s="4"/>
      <c r="W6481" s="4"/>
      <c r="X6481" s="4"/>
      <c r="AB6481" s="4"/>
      <c r="AL6481" s="81"/>
      <c r="AM6481" s="81"/>
    </row>
    <row r="6482" spans="1:39">
      <c r="A6482" s="76"/>
      <c r="C6482" s="77"/>
      <c r="M6482" s="80"/>
      <c r="T6482" s="4"/>
      <c r="V6482" s="4"/>
      <c r="W6482" s="4"/>
      <c r="X6482" s="4"/>
      <c r="AB6482" s="4"/>
      <c r="AL6482" s="81"/>
      <c r="AM6482" s="81"/>
    </row>
    <row r="6483" spans="1:39">
      <c r="A6483" s="76"/>
      <c r="C6483" s="77"/>
      <c r="M6483" s="80"/>
      <c r="T6483" s="4"/>
      <c r="V6483" s="4"/>
      <c r="W6483" s="4"/>
      <c r="X6483" s="4"/>
      <c r="AB6483" s="4"/>
      <c r="AL6483" s="81"/>
      <c r="AM6483" s="81"/>
    </row>
    <row r="6484" spans="1:39">
      <c r="A6484" s="76"/>
      <c r="C6484" s="77"/>
      <c r="M6484" s="80"/>
      <c r="T6484" s="4"/>
      <c r="V6484" s="4"/>
      <c r="W6484" s="4"/>
      <c r="X6484" s="4"/>
      <c r="AB6484" s="4"/>
      <c r="AL6484" s="81"/>
      <c r="AM6484" s="81"/>
    </row>
    <row r="6485" spans="1:39">
      <c r="A6485" s="76"/>
      <c r="C6485" s="77"/>
      <c r="M6485" s="80"/>
      <c r="T6485" s="4"/>
      <c r="V6485" s="4"/>
      <c r="W6485" s="4"/>
      <c r="X6485" s="4"/>
      <c r="AB6485" s="4"/>
      <c r="AL6485" s="81"/>
      <c r="AM6485" s="81"/>
    </row>
    <row r="6486" spans="1:39">
      <c r="A6486" s="76"/>
      <c r="C6486" s="77"/>
      <c r="M6486" s="80"/>
      <c r="T6486" s="4"/>
      <c r="V6486" s="4"/>
      <c r="W6486" s="4"/>
      <c r="X6486" s="4"/>
      <c r="AB6486" s="4"/>
      <c r="AL6486" s="81"/>
      <c r="AM6486" s="81"/>
    </row>
    <row r="6487" spans="1:39">
      <c r="A6487" s="76"/>
      <c r="C6487" s="77"/>
      <c r="M6487" s="80"/>
      <c r="T6487" s="4"/>
      <c r="V6487" s="4"/>
      <c r="W6487" s="4"/>
      <c r="X6487" s="4"/>
      <c r="AB6487" s="4"/>
      <c r="AL6487" s="81"/>
      <c r="AM6487" s="81"/>
    </row>
    <row r="6488" spans="1:39">
      <c r="A6488" s="76"/>
      <c r="C6488" s="77"/>
      <c r="M6488" s="80"/>
      <c r="T6488" s="4"/>
      <c r="V6488" s="4"/>
      <c r="W6488" s="4"/>
      <c r="X6488" s="4"/>
      <c r="AB6488" s="4"/>
      <c r="AL6488" s="81"/>
      <c r="AM6488" s="81"/>
    </row>
    <row r="6489" spans="1:39">
      <c r="A6489" s="76"/>
      <c r="C6489" s="77"/>
      <c r="M6489" s="80"/>
      <c r="T6489" s="4"/>
      <c r="V6489" s="4"/>
      <c r="W6489" s="4"/>
      <c r="X6489" s="4"/>
      <c r="AB6489" s="4"/>
      <c r="AL6489" s="81"/>
      <c r="AM6489" s="81"/>
    </row>
    <row r="6490" spans="1:39">
      <c r="A6490" s="76"/>
      <c r="C6490" s="77"/>
      <c r="M6490" s="80"/>
      <c r="T6490" s="4"/>
      <c r="V6490" s="4"/>
      <c r="W6490" s="4"/>
      <c r="X6490" s="4"/>
      <c r="AB6490" s="4"/>
      <c r="AL6490" s="81"/>
      <c r="AM6490" s="81"/>
    </row>
    <row r="6491" spans="1:39">
      <c r="A6491" s="76"/>
      <c r="C6491" s="77"/>
      <c r="M6491" s="80"/>
      <c r="T6491" s="4"/>
      <c r="V6491" s="4"/>
      <c r="W6491" s="4"/>
      <c r="X6491" s="4"/>
      <c r="AB6491" s="4"/>
      <c r="AL6491" s="81"/>
      <c r="AM6491" s="81"/>
    </row>
    <row r="6492" spans="1:39">
      <c r="A6492" s="76"/>
      <c r="C6492" s="77"/>
      <c r="M6492" s="80"/>
      <c r="T6492" s="4"/>
      <c r="V6492" s="4"/>
      <c r="W6492" s="4"/>
      <c r="X6492" s="4"/>
      <c r="AB6492" s="4"/>
      <c r="AL6492" s="81"/>
      <c r="AM6492" s="81"/>
    </row>
    <row r="6493" spans="1:39">
      <c r="A6493" s="76"/>
      <c r="C6493" s="77"/>
      <c r="M6493" s="80"/>
      <c r="T6493" s="4"/>
      <c r="V6493" s="4"/>
      <c r="W6493" s="4"/>
      <c r="X6493" s="4"/>
      <c r="AB6493" s="4"/>
      <c r="AL6493" s="81"/>
      <c r="AM6493" s="81"/>
    </row>
    <row r="6494" spans="1:39">
      <c r="A6494" s="76"/>
      <c r="C6494" s="77"/>
      <c r="M6494" s="80"/>
      <c r="T6494" s="4"/>
      <c r="V6494" s="4"/>
      <c r="W6494" s="4"/>
      <c r="X6494" s="4"/>
      <c r="AB6494" s="4"/>
      <c r="AL6494" s="81"/>
      <c r="AM6494" s="81"/>
    </row>
    <row r="6495" spans="1:39">
      <c r="A6495" s="76"/>
      <c r="C6495" s="77"/>
      <c r="M6495" s="80"/>
      <c r="T6495" s="4"/>
      <c r="V6495" s="4"/>
      <c r="W6495" s="4"/>
      <c r="X6495" s="4"/>
      <c r="AB6495" s="4"/>
      <c r="AL6495" s="81"/>
      <c r="AM6495" s="81"/>
    </row>
    <row r="6496" spans="1:39">
      <c r="A6496" s="76"/>
      <c r="C6496" s="77"/>
      <c r="M6496" s="80"/>
      <c r="T6496" s="4"/>
      <c r="V6496" s="4"/>
      <c r="W6496" s="4"/>
      <c r="X6496" s="4"/>
      <c r="AB6496" s="4"/>
      <c r="AL6496" s="81"/>
      <c r="AM6496" s="81"/>
    </row>
    <row r="6497" spans="1:39">
      <c r="A6497" s="76"/>
      <c r="C6497" s="77"/>
      <c r="M6497" s="80"/>
      <c r="T6497" s="4"/>
      <c r="V6497" s="4"/>
      <c r="W6497" s="4"/>
      <c r="X6497" s="4"/>
      <c r="AB6497" s="4"/>
      <c r="AL6497" s="81"/>
      <c r="AM6497" s="81"/>
    </row>
    <row r="6498" spans="1:39">
      <c r="A6498" s="76"/>
      <c r="C6498" s="77"/>
      <c r="M6498" s="80"/>
      <c r="T6498" s="4"/>
      <c r="V6498" s="4"/>
      <c r="W6498" s="4"/>
      <c r="X6498" s="4"/>
      <c r="AB6498" s="4"/>
      <c r="AL6498" s="81"/>
      <c r="AM6498" s="81"/>
    </row>
    <row r="6499" spans="1:39">
      <c r="A6499" s="76"/>
      <c r="C6499" s="77"/>
      <c r="M6499" s="80"/>
      <c r="T6499" s="4"/>
      <c r="V6499" s="4"/>
      <c r="W6499" s="4"/>
      <c r="X6499" s="4"/>
      <c r="AB6499" s="4"/>
      <c r="AL6499" s="81"/>
      <c r="AM6499" s="81"/>
    </row>
    <row r="6500" spans="1:39">
      <c r="A6500" s="76"/>
      <c r="C6500" s="77"/>
      <c r="M6500" s="80"/>
      <c r="T6500" s="4"/>
      <c r="V6500" s="4"/>
      <c r="W6500" s="4"/>
      <c r="X6500" s="4"/>
      <c r="AB6500" s="4"/>
      <c r="AL6500" s="81"/>
      <c r="AM6500" s="81"/>
    </row>
    <row r="6501" spans="1:39">
      <c r="A6501" s="76"/>
      <c r="C6501" s="77"/>
      <c r="M6501" s="80"/>
      <c r="T6501" s="4"/>
      <c r="V6501" s="4"/>
      <c r="W6501" s="4"/>
      <c r="X6501" s="4"/>
      <c r="AB6501" s="4"/>
      <c r="AL6501" s="81"/>
      <c r="AM6501" s="81"/>
    </row>
    <row r="6502" spans="1:39">
      <c r="A6502" s="76"/>
      <c r="C6502" s="77"/>
      <c r="M6502" s="80"/>
      <c r="T6502" s="4"/>
      <c r="V6502" s="4"/>
      <c r="W6502" s="4"/>
      <c r="X6502" s="4"/>
      <c r="AB6502" s="4"/>
      <c r="AL6502" s="81"/>
      <c r="AM6502" s="81"/>
    </row>
    <row r="6503" spans="1:39">
      <c r="A6503" s="76"/>
      <c r="C6503" s="77"/>
      <c r="M6503" s="80"/>
      <c r="T6503" s="4"/>
      <c r="V6503" s="4"/>
      <c r="W6503" s="4"/>
      <c r="X6503" s="4"/>
      <c r="AB6503" s="4"/>
      <c r="AL6503" s="81"/>
      <c r="AM6503" s="81"/>
    </row>
    <row r="6504" spans="1:39">
      <c r="A6504" s="76"/>
      <c r="C6504" s="77"/>
      <c r="M6504" s="80"/>
      <c r="T6504" s="4"/>
      <c r="V6504" s="4"/>
      <c r="W6504" s="4"/>
      <c r="X6504" s="4"/>
      <c r="AB6504" s="4"/>
      <c r="AL6504" s="81"/>
      <c r="AM6504" s="81"/>
    </row>
    <row r="6505" spans="1:39">
      <c r="A6505" s="76"/>
      <c r="C6505" s="77"/>
      <c r="M6505" s="80"/>
      <c r="T6505" s="4"/>
      <c r="V6505" s="4"/>
      <c r="W6505" s="4"/>
      <c r="X6505" s="4"/>
      <c r="AB6505" s="4"/>
      <c r="AL6505" s="81"/>
      <c r="AM6505" s="81"/>
    </row>
    <row r="6506" spans="1:39">
      <c r="A6506" s="76"/>
      <c r="C6506" s="77"/>
      <c r="M6506" s="80"/>
      <c r="T6506" s="4"/>
      <c r="V6506" s="4"/>
      <c r="W6506" s="4"/>
      <c r="X6506" s="4"/>
      <c r="AB6506" s="4"/>
      <c r="AL6506" s="81"/>
      <c r="AM6506" s="81"/>
    </row>
    <row r="6507" spans="1:39">
      <c r="A6507" s="76"/>
      <c r="C6507" s="77"/>
      <c r="M6507" s="80"/>
      <c r="T6507" s="4"/>
      <c r="V6507" s="4"/>
      <c r="W6507" s="4"/>
      <c r="X6507" s="4"/>
      <c r="AB6507" s="4"/>
      <c r="AL6507" s="81"/>
      <c r="AM6507" s="81"/>
    </row>
    <row r="6508" spans="1:39">
      <c r="A6508" s="76"/>
      <c r="C6508" s="77"/>
      <c r="M6508" s="80"/>
      <c r="T6508" s="4"/>
      <c r="V6508" s="4"/>
      <c r="W6508" s="4"/>
      <c r="X6508" s="4"/>
      <c r="AB6508" s="4"/>
      <c r="AL6508" s="81"/>
      <c r="AM6508" s="81"/>
    </row>
    <row r="6509" spans="1:39">
      <c r="A6509" s="76"/>
      <c r="C6509" s="77"/>
      <c r="M6509" s="80"/>
      <c r="T6509" s="4"/>
      <c r="V6509" s="4"/>
      <c r="W6509" s="4"/>
      <c r="X6509" s="4"/>
      <c r="AB6509" s="4"/>
      <c r="AL6509" s="81"/>
      <c r="AM6509" s="81"/>
    </row>
    <row r="6510" spans="1:39">
      <c r="A6510" s="76"/>
      <c r="C6510" s="77"/>
      <c r="M6510" s="80"/>
      <c r="T6510" s="4"/>
      <c r="V6510" s="4"/>
      <c r="W6510" s="4"/>
      <c r="X6510" s="4"/>
      <c r="AB6510" s="4"/>
      <c r="AL6510" s="81"/>
      <c r="AM6510" s="81"/>
    </row>
    <row r="6511" spans="1:39">
      <c r="A6511" s="76"/>
      <c r="C6511" s="77"/>
      <c r="M6511" s="80"/>
      <c r="T6511" s="4"/>
      <c r="V6511" s="4"/>
      <c r="W6511" s="4"/>
      <c r="X6511" s="4"/>
      <c r="AB6511" s="4"/>
      <c r="AL6511" s="81"/>
      <c r="AM6511" s="81"/>
    </row>
    <row r="6512" spans="1:39">
      <c r="A6512" s="76"/>
      <c r="C6512" s="77"/>
      <c r="M6512" s="80"/>
      <c r="T6512" s="4"/>
      <c r="V6512" s="4"/>
      <c r="W6512" s="4"/>
      <c r="X6512" s="4"/>
      <c r="AB6512" s="4"/>
      <c r="AL6512" s="81"/>
      <c r="AM6512" s="81"/>
    </row>
    <row r="6513" spans="1:39">
      <c r="A6513" s="76"/>
      <c r="C6513" s="77"/>
      <c r="M6513" s="80"/>
      <c r="T6513" s="4"/>
      <c r="V6513" s="4"/>
      <c r="W6513" s="4"/>
      <c r="X6513" s="4"/>
      <c r="AB6513" s="4"/>
      <c r="AL6513" s="81"/>
      <c r="AM6513" s="81"/>
    </row>
    <row r="6514" spans="1:39">
      <c r="A6514" s="76"/>
      <c r="C6514" s="77"/>
      <c r="M6514" s="80"/>
      <c r="T6514" s="4"/>
      <c r="V6514" s="4"/>
      <c r="W6514" s="4"/>
      <c r="X6514" s="4"/>
      <c r="AB6514" s="4"/>
      <c r="AL6514" s="81"/>
      <c r="AM6514" s="81"/>
    </row>
    <row r="6515" spans="1:39">
      <c r="A6515" s="76"/>
      <c r="C6515" s="77"/>
      <c r="M6515" s="80"/>
      <c r="T6515" s="4"/>
      <c r="V6515" s="4"/>
      <c r="W6515" s="4"/>
      <c r="X6515" s="4"/>
      <c r="AB6515" s="4"/>
      <c r="AL6515" s="81"/>
      <c r="AM6515" s="81"/>
    </row>
    <row r="6516" spans="1:39">
      <c r="A6516" s="76"/>
      <c r="C6516" s="77"/>
      <c r="M6516" s="80"/>
      <c r="T6516" s="4"/>
      <c r="V6516" s="4"/>
      <c r="W6516" s="4"/>
      <c r="X6516" s="4"/>
      <c r="AB6516" s="4"/>
      <c r="AL6516" s="81"/>
      <c r="AM6516" s="81"/>
    </row>
    <row r="6517" spans="1:39">
      <c r="A6517" s="76"/>
      <c r="C6517" s="77"/>
      <c r="M6517" s="80"/>
      <c r="T6517" s="4"/>
      <c r="V6517" s="4"/>
      <c r="W6517" s="4"/>
      <c r="X6517" s="4"/>
      <c r="AB6517" s="4"/>
      <c r="AL6517" s="81"/>
      <c r="AM6517" s="81"/>
    </row>
    <row r="6518" spans="1:39">
      <c r="A6518" s="76"/>
      <c r="C6518" s="77"/>
      <c r="M6518" s="80"/>
      <c r="T6518" s="4"/>
      <c r="V6518" s="4"/>
      <c r="W6518" s="4"/>
      <c r="X6518" s="4"/>
      <c r="AB6518" s="4"/>
      <c r="AL6518" s="81"/>
      <c r="AM6518" s="81"/>
    </row>
    <row r="6519" spans="1:39">
      <c r="A6519" s="76"/>
      <c r="C6519" s="77"/>
      <c r="M6519" s="80"/>
      <c r="T6519" s="4"/>
      <c r="V6519" s="4"/>
      <c r="W6519" s="4"/>
      <c r="X6519" s="4"/>
      <c r="AB6519" s="4"/>
      <c r="AL6519" s="81"/>
      <c r="AM6519" s="81"/>
    </row>
    <row r="6520" spans="1:39">
      <c r="A6520" s="76"/>
      <c r="C6520" s="77"/>
      <c r="M6520" s="80"/>
      <c r="T6520" s="4"/>
      <c r="V6520" s="4"/>
      <c r="W6520" s="4"/>
      <c r="X6520" s="4"/>
      <c r="AB6520" s="4"/>
      <c r="AL6520" s="81"/>
      <c r="AM6520" s="81"/>
    </row>
    <row r="6521" spans="1:39">
      <c r="A6521" s="76"/>
      <c r="C6521" s="77"/>
      <c r="M6521" s="80"/>
      <c r="T6521" s="4"/>
      <c r="V6521" s="4"/>
      <c r="W6521" s="4"/>
      <c r="X6521" s="4"/>
      <c r="AB6521" s="4"/>
      <c r="AL6521" s="81"/>
      <c r="AM6521" s="81"/>
    </row>
    <row r="6522" spans="1:39">
      <c r="A6522" s="76"/>
      <c r="C6522" s="77"/>
      <c r="M6522" s="80"/>
      <c r="T6522" s="4"/>
      <c r="V6522" s="4"/>
      <c r="W6522" s="4"/>
      <c r="X6522" s="4"/>
      <c r="AB6522" s="4"/>
      <c r="AL6522" s="81"/>
      <c r="AM6522" s="81"/>
    </row>
    <row r="6523" spans="1:39">
      <c r="A6523" s="76"/>
      <c r="C6523" s="77"/>
      <c r="M6523" s="80"/>
      <c r="T6523" s="4"/>
      <c r="V6523" s="4"/>
      <c r="W6523" s="4"/>
      <c r="X6523" s="4"/>
      <c r="AB6523" s="4"/>
      <c r="AL6523" s="81"/>
      <c r="AM6523" s="81"/>
    </row>
    <row r="6524" spans="1:39">
      <c r="A6524" s="76"/>
      <c r="C6524" s="77"/>
      <c r="M6524" s="80"/>
      <c r="T6524" s="4"/>
      <c r="V6524" s="4"/>
      <c r="W6524" s="4"/>
      <c r="X6524" s="4"/>
      <c r="AB6524" s="4"/>
      <c r="AL6524" s="81"/>
      <c r="AM6524" s="81"/>
    </row>
    <row r="6525" spans="1:39">
      <c r="A6525" s="76"/>
      <c r="C6525" s="77"/>
      <c r="M6525" s="80"/>
      <c r="T6525" s="4"/>
      <c r="V6525" s="4"/>
      <c r="W6525" s="4"/>
      <c r="X6525" s="4"/>
      <c r="AB6525" s="4"/>
      <c r="AL6525" s="81"/>
      <c r="AM6525" s="81"/>
    </row>
    <row r="6526" spans="1:39">
      <c r="A6526" s="76"/>
      <c r="C6526" s="77"/>
      <c r="M6526" s="80"/>
      <c r="T6526" s="4"/>
      <c r="V6526" s="4"/>
      <c r="W6526" s="4"/>
      <c r="X6526" s="4"/>
      <c r="AB6526" s="4"/>
      <c r="AL6526" s="81"/>
      <c r="AM6526" s="81"/>
    </row>
    <row r="6527" spans="1:39">
      <c r="A6527" s="76"/>
      <c r="C6527" s="77"/>
      <c r="M6527" s="80"/>
      <c r="T6527" s="4"/>
      <c r="V6527" s="4"/>
      <c r="W6527" s="4"/>
      <c r="X6527" s="4"/>
      <c r="AB6527" s="4"/>
      <c r="AL6527" s="81"/>
      <c r="AM6527" s="81"/>
    </row>
    <row r="6528" spans="1:39">
      <c r="A6528" s="76"/>
      <c r="C6528" s="77"/>
      <c r="M6528" s="80"/>
      <c r="T6528" s="4"/>
      <c r="V6528" s="4"/>
      <c r="W6528" s="4"/>
      <c r="X6528" s="4"/>
      <c r="AB6528" s="4"/>
      <c r="AL6528" s="81"/>
      <c r="AM6528" s="81"/>
    </row>
    <row r="6529" spans="1:39">
      <c r="A6529" s="76"/>
      <c r="C6529" s="77"/>
      <c r="M6529" s="80"/>
      <c r="T6529" s="4"/>
      <c r="V6529" s="4"/>
      <c r="W6529" s="4"/>
      <c r="X6529" s="4"/>
      <c r="AB6529" s="4"/>
      <c r="AL6529" s="81"/>
      <c r="AM6529" s="81"/>
    </row>
    <row r="6530" spans="1:39">
      <c r="A6530" s="76"/>
      <c r="C6530" s="77"/>
      <c r="M6530" s="80"/>
      <c r="T6530" s="4"/>
      <c r="V6530" s="4"/>
      <c r="W6530" s="4"/>
      <c r="X6530" s="4"/>
      <c r="AB6530" s="4"/>
      <c r="AL6530" s="81"/>
      <c r="AM6530" s="81"/>
    </row>
    <row r="6531" spans="1:39">
      <c r="A6531" s="76"/>
      <c r="C6531" s="77"/>
      <c r="M6531" s="80"/>
      <c r="T6531" s="4"/>
      <c r="V6531" s="4"/>
      <c r="W6531" s="4"/>
      <c r="X6531" s="4"/>
      <c r="AB6531" s="4"/>
      <c r="AL6531" s="81"/>
      <c r="AM6531" s="81"/>
    </row>
    <row r="6532" spans="1:39">
      <c r="A6532" s="76"/>
      <c r="C6532" s="77"/>
      <c r="M6532" s="80"/>
      <c r="T6532" s="4"/>
      <c r="V6532" s="4"/>
      <c r="W6532" s="4"/>
      <c r="X6532" s="4"/>
      <c r="AB6532" s="4"/>
      <c r="AL6532" s="81"/>
      <c r="AM6532" s="81"/>
    </row>
    <row r="6533" spans="1:39">
      <c r="A6533" s="76"/>
      <c r="C6533" s="77"/>
      <c r="M6533" s="80"/>
      <c r="T6533" s="4"/>
      <c r="V6533" s="4"/>
      <c r="W6533" s="4"/>
      <c r="X6533" s="4"/>
      <c r="AB6533" s="4"/>
      <c r="AL6533" s="81"/>
      <c r="AM6533" s="81"/>
    </row>
    <row r="6534" spans="1:39">
      <c r="A6534" s="76"/>
      <c r="C6534" s="77"/>
      <c r="M6534" s="80"/>
      <c r="T6534" s="4"/>
      <c r="V6534" s="4"/>
      <c r="W6534" s="4"/>
      <c r="X6534" s="4"/>
      <c r="AB6534" s="4"/>
      <c r="AL6534" s="81"/>
      <c r="AM6534" s="81"/>
    </row>
    <row r="6535" spans="1:39">
      <c r="A6535" s="76"/>
      <c r="C6535" s="77"/>
      <c r="M6535" s="80"/>
      <c r="T6535" s="4"/>
      <c r="V6535" s="4"/>
      <c r="W6535" s="4"/>
      <c r="X6535" s="4"/>
      <c r="AB6535" s="4"/>
      <c r="AL6535" s="81"/>
      <c r="AM6535" s="81"/>
    </row>
    <row r="6536" spans="1:39">
      <c r="A6536" s="76"/>
      <c r="C6536" s="77"/>
      <c r="M6536" s="80"/>
      <c r="T6536" s="4"/>
      <c r="V6536" s="4"/>
      <c r="W6536" s="4"/>
      <c r="X6536" s="4"/>
      <c r="AB6536" s="4"/>
      <c r="AL6536" s="81"/>
      <c r="AM6536" s="81"/>
    </row>
    <row r="6537" spans="1:39">
      <c r="A6537" s="76"/>
      <c r="C6537" s="77"/>
      <c r="M6537" s="80"/>
      <c r="T6537" s="4"/>
      <c r="V6537" s="4"/>
      <c r="W6537" s="4"/>
      <c r="X6537" s="4"/>
      <c r="AB6537" s="4"/>
      <c r="AL6537" s="81"/>
      <c r="AM6537" s="81"/>
    </row>
    <row r="6538" spans="1:39">
      <c r="A6538" s="76"/>
      <c r="C6538" s="77"/>
      <c r="M6538" s="80"/>
      <c r="T6538" s="4"/>
      <c r="V6538" s="4"/>
      <c r="W6538" s="4"/>
      <c r="X6538" s="4"/>
      <c r="AB6538" s="4"/>
      <c r="AL6538" s="81"/>
      <c r="AM6538" s="81"/>
    </row>
    <row r="6539" spans="1:39">
      <c r="A6539" s="76"/>
      <c r="C6539" s="77"/>
      <c r="M6539" s="80"/>
      <c r="T6539" s="4"/>
      <c r="V6539" s="4"/>
      <c r="W6539" s="4"/>
      <c r="X6539" s="4"/>
      <c r="AB6539" s="4"/>
      <c r="AL6539" s="81"/>
      <c r="AM6539" s="81"/>
    </row>
    <row r="6540" spans="1:39">
      <c r="A6540" s="76"/>
      <c r="C6540" s="77"/>
      <c r="M6540" s="80"/>
      <c r="T6540" s="4"/>
      <c r="V6540" s="4"/>
      <c r="W6540" s="4"/>
      <c r="X6540" s="4"/>
      <c r="AB6540" s="4"/>
      <c r="AL6540" s="81"/>
      <c r="AM6540" s="81"/>
    </row>
    <row r="6541" spans="1:39">
      <c r="A6541" s="76"/>
      <c r="C6541" s="77"/>
      <c r="M6541" s="80"/>
      <c r="T6541" s="4"/>
      <c r="V6541" s="4"/>
      <c r="W6541" s="4"/>
      <c r="X6541" s="4"/>
      <c r="AB6541" s="4"/>
      <c r="AL6541" s="81"/>
      <c r="AM6541" s="81"/>
    </row>
    <row r="6542" spans="1:39">
      <c r="A6542" s="76"/>
      <c r="C6542" s="77"/>
      <c r="M6542" s="80"/>
      <c r="T6542" s="4"/>
      <c r="V6542" s="4"/>
      <c r="W6542" s="4"/>
      <c r="X6542" s="4"/>
      <c r="AB6542" s="4"/>
      <c r="AL6542" s="81"/>
      <c r="AM6542" s="81"/>
    </row>
    <row r="6543" spans="1:39">
      <c r="A6543" s="76"/>
      <c r="C6543" s="77"/>
      <c r="M6543" s="80"/>
      <c r="T6543" s="4"/>
      <c r="V6543" s="4"/>
      <c r="W6543" s="4"/>
      <c r="X6543" s="4"/>
      <c r="AB6543" s="4"/>
      <c r="AL6543" s="81"/>
      <c r="AM6543" s="81"/>
    </row>
    <row r="6544" spans="1:39">
      <c r="A6544" s="76"/>
      <c r="C6544" s="77"/>
      <c r="M6544" s="80"/>
      <c r="T6544" s="4"/>
      <c r="V6544" s="4"/>
      <c r="W6544" s="4"/>
      <c r="X6544" s="4"/>
      <c r="AB6544" s="4"/>
      <c r="AL6544" s="81"/>
      <c r="AM6544" s="81"/>
    </row>
    <row r="6545" spans="1:39">
      <c r="A6545" s="76"/>
      <c r="C6545" s="77"/>
      <c r="M6545" s="80"/>
      <c r="T6545" s="4"/>
      <c r="V6545" s="4"/>
      <c r="W6545" s="4"/>
      <c r="X6545" s="4"/>
      <c r="AB6545" s="4"/>
      <c r="AL6545" s="81"/>
      <c r="AM6545" s="81"/>
    </row>
    <row r="6546" spans="1:39">
      <c r="A6546" s="76"/>
      <c r="C6546" s="77"/>
      <c r="M6546" s="80"/>
      <c r="T6546" s="4"/>
      <c r="V6546" s="4"/>
      <c r="W6546" s="4"/>
      <c r="X6546" s="4"/>
      <c r="AB6546" s="4"/>
      <c r="AL6546" s="81"/>
      <c r="AM6546" s="81"/>
    </row>
    <row r="6547" spans="1:39">
      <c r="A6547" s="76"/>
      <c r="C6547" s="77"/>
      <c r="M6547" s="80"/>
      <c r="T6547" s="4"/>
      <c r="V6547" s="4"/>
      <c r="W6547" s="4"/>
      <c r="X6547" s="4"/>
      <c r="AB6547" s="4"/>
      <c r="AL6547" s="81"/>
      <c r="AM6547" s="81"/>
    </row>
    <row r="6548" spans="1:39">
      <c r="A6548" s="76"/>
      <c r="C6548" s="77"/>
      <c r="M6548" s="80"/>
      <c r="T6548" s="4"/>
      <c r="V6548" s="4"/>
      <c r="W6548" s="4"/>
      <c r="X6548" s="4"/>
      <c r="AB6548" s="4"/>
      <c r="AL6548" s="81"/>
      <c r="AM6548" s="81"/>
    </row>
    <row r="6549" spans="1:39">
      <c r="A6549" s="76"/>
      <c r="C6549" s="77"/>
      <c r="M6549" s="80"/>
      <c r="T6549" s="4"/>
      <c r="V6549" s="4"/>
      <c r="W6549" s="4"/>
      <c r="X6549" s="4"/>
      <c r="AB6549" s="4"/>
      <c r="AL6549" s="81"/>
      <c r="AM6549" s="81"/>
    </row>
    <row r="6550" spans="1:39">
      <c r="A6550" s="76"/>
      <c r="C6550" s="77"/>
      <c r="M6550" s="80"/>
      <c r="T6550" s="4"/>
      <c r="V6550" s="4"/>
      <c r="W6550" s="4"/>
      <c r="X6550" s="4"/>
      <c r="AB6550" s="4"/>
      <c r="AL6550" s="81"/>
      <c r="AM6550" s="81"/>
    </row>
    <row r="6551" spans="1:39">
      <c r="A6551" s="76"/>
      <c r="C6551" s="77"/>
      <c r="M6551" s="80"/>
      <c r="T6551" s="4"/>
      <c r="V6551" s="4"/>
      <c r="W6551" s="4"/>
      <c r="X6551" s="4"/>
      <c r="AB6551" s="4"/>
      <c r="AL6551" s="81"/>
      <c r="AM6551" s="81"/>
    </row>
    <row r="6552" spans="1:39">
      <c r="A6552" s="76"/>
      <c r="C6552" s="77"/>
      <c r="M6552" s="80"/>
      <c r="T6552" s="4"/>
      <c r="V6552" s="4"/>
      <c r="W6552" s="4"/>
      <c r="X6552" s="4"/>
      <c r="AB6552" s="4"/>
      <c r="AL6552" s="81"/>
      <c r="AM6552" s="81"/>
    </row>
    <row r="6553" spans="1:39">
      <c r="A6553" s="76"/>
      <c r="C6553" s="77"/>
      <c r="M6553" s="80"/>
      <c r="T6553" s="4"/>
      <c r="V6553" s="4"/>
      <c r="W6553" s="4"/>
      <c r="X6553" s="4"/>
      <c r="AB6553" s="4"/>
      <c r="AL6553" s="81"/>
      <c r="AM6553" s="81"/>
    </row>
    <row r="6554" spans="1:39">
      <c r="A6554" s="76"/>
      <c r="C6554" s="77"/>
      <c r="M6554" s="80"/>
      <c r="T6554" s="4"/>
      <c r="V6554" s="4"/>
      <c r="W6554" s="4"/>
      <c r="X6554" s="4"/>
      <c r="AB6554" s="4"/>
      <c r="AL6554" s="81"/>
      <c r="AM6554" s="81"/>
    </row>
    <row r="6555" spans="1:39">
      <c r="A6555" s="76"/>
      <c r="C6555" s="77"/>
      <c r="M6555" s="80"/>
      <c r="T6555" s="4"/>
      <c r="V6555" s="4"/>
      <c r="W6555" s="4"/>
      <c r="X6555" s="4"/>
      <c r="AB6555" s="4"/>
      <c r="AL6555" s="81"/>
      <c r="AM6555" s="81"/>
    </row>
    <row r="6556" spans="1:39">
      <c r="A6556" s="76"/>
      <c r="C6556" s="77"/>
      <c r="M6556" s="80"/>
      <c r="T6556" s="4"/>
      <c r="V6556" s="4"/>
      <c r="W6556" s="4"/>
      <c r="X6556" s="4"/>
      <c r="AB6556" s="4"/>
      <c r="AL6556" s="81"/>
      <c r="AM6556" s="81"/>
    </row>
    <row r="6557" spans="1:39">
      <c r="A6557" s="76"/>
      <c r="C6557" s="77"/>
      <c r="M6557" s="80"/>
      <c r="T6557" s="4"/>
      <c r="V6557" s="4"/>
      <c r="W6557" s="4"/>
      <c r="X6557" s="4"/>
      <c r="AB6557" s="4"/>
      <c r="AL6557" s="81"/>
      <c r="AM6557" s="81"/>
    </row>
    <row r="6558" spans="1:39">
      <c r="A6558" s="76"/>
      <c r="C6558" s="77"/>
      <c r="M6558" s="80"/>
      <c r="T6558" s="4"/>
      <c r="V6558" s="4"/>
      <c r="W6558" s="4"/>
      <c r="X6558" s="4"/>
      <c r="AB6558" s="4"/>
      <c r="AL6558" s="81"/>
      <c r="AM6558" s="81"/>
    </row>
    <row r="6559" spans="1:39">
      <c r="A6559" s="76"/>
      <c r="C6559" s="77"/>
      <c r="M6559" s="80"/>
      <c r="T6559" s="4"/>
      <c r="V6559" s="4"/>
      <c r="W6559" s="4"/>
      <c r="X6559" s="4"/>
      <c r="AB6559" s="4"/>
      <c r="AL6559" s="81"/>
      <c r="AM6559" s="81"/>
    </row>
    <row r="6560" spans="1:39">
      <c r="A6560" s="76"/>
      <c r="C6560" s="77"/>
      <c r="M6560" s="80"/>
      <c r="T6560" s="4"/>
      <c r="V6560" s="4"/>
      <c r="W6560" s="4"/>
      <c r="X6560" s="4"/>
      <c r="AB6560" s="4"/>
      <c r="AL6560" s="81"/>
      <c r="AM6560" s="81"/>
    </row>
    <row r="6561" spans="1:39">
      <c r="A6561" s="76"/>
      <c r="C6561" s="77"/>
      <c r="M6561" s="80"/>
      <c r="T6561" s="4"/>
      <c r="V6561" s="4"/>
      <c r="W6561" s="4"/>
      <c r="X6561" s="4"/>
      <c r="AB6561" s="4"/>
      <c r="AL6561" s="81"/>
      <c r="AM6561" s="81"/>
    </row>
    <row r="6562" spans="1:39">
      <c r="A6562" s="76"/>
      <c r="C6562" s="77"/>
      <c r="M6562" s="80"/>
      <c r="T6562" s="4"/>
      <c r="V6562" s="4"/>
      <c r="W6562" s="4"/>
      <c r="X6562" s="4"/>
      <c r="AB6562" s="4"/>
      <c r="AL6562" s="81"/>
      <c r="AM6562" s="81"/>
    </row>
    <row r="6563" spans="1:39">
      <c r="A6563" s="76"/>
      <c r="C6563" s="77"/>
      <c r="M6563" s="80"/>
      <c r="T6563" s="4"/>
      <c r="V6563" s="4"/>
      <c r="W6563" s="4"/>
      <c r="X6563" s="4"/>
      <c r="AB6563" s="4"/>
      <c r="AL6563" s="81"/>
      <c r="AM6563" s="81"/>
    </row>
    <row r="6564" spans="1:39">
      <c r="A6564" s="76"/>
      <c r="C6564" s="77"/>
      <c r="M6564" s="80"/>
      <c r="T6564" s="4"/>
      <c r="V6564" s="4"/>
      <c r="W6564" s="4"/>
      <c r="X6564" s="4"/>
      <c r="AB6564" s="4"/>
      <c r="AL6564" s="81"/>
      <c r="AM6564" s="81"/>
    </row>
    <row r="6565" spans="1:39">
      <c r="A6565" s="76"/>
      <c r="C6565" s="77"/>
      <c r="M6565" s="80"/>
      <c r="T6565" s="4"/>
      <c r="V6565" s="4"/>
      <c r="W6565" s="4"/>
      <c r="X6565" s="4"/>
      <c r="AB6565" s="4"/>
      <c r="AL6565" s="81"/>
      <c r="AM6565" s="81"/>
    </row>
    <row r="6566" spans="1:39">
      <c r="A6566" s="76"/>
      <c r="C6566" s="77"/>
      <c r="M6566" s="80"/>
      <c r="T6566" s="4"/>
      <c r="V6566" s="4"/>
      <c r="W6566" s="4"/>
      <c r="X6566" s="4"/>
      <c r="AB6566" s="4"/>
      <c r="AL6566" s="81"/>
      <c r="AM6566" s="81"/>
    </row>
    <row r="6567" spans="1:39">
      <c r="A6567" s="76"/>
      <c r="C6567" s="77"/>
      <c r="M6567" s="80"/>
      <c r="T6567" s="4"/>
      <c r="V6567" s="4"/>
      <c r="W6567" s="4"/>
      <c r="X6567" s="4"/>
      <c r="AB6567" s="4"/>
      <c r="AL6567" s="81"/>
      <c r="AM6567" s="81"/>
    </row>
    <row r="6568" spans="1:39">
      <c r="A6568" s="76"/>
      <c r="C6568" s="77"/>
      <c r="M6568" s="80"/>
      <c r="T6568" s="4"/>
      <c r="V6568" s="4"/>
      <c r="W6568" s="4"/>
      <c r="X6568" s="4"/>
      <c r="AB6568" s="4"/>
      <c r="AL6568" s="81"/>
      <c r="AM6568" s="81"/>
    </row>
    <row r="6569" spans="1:39">
      <c r="A6569" s="76"/>
      <c r="C6569" s="77"/>
      <c r="M6569" s="80"/>
      <c r="T6569" s="4"/>
      <c r="V6569" s="4"/>
      <c r="W6569" s="4"/>
      <c r="X6569" s="4"/>
      <c r="AB6569" s="4"/>
      <c r="AL6569" s="81"/>
      <c r="AM6569" s="81"/>
    </row>
    <row r="6570" spans="1:39">
      <c r="A6570" s="76"/>
      <c r="C6570" s="77"/>
      <c r="M6570" s="80"/>
      <c r="T6570" s="4"/>
      <c r="V6570" s="4"/>
      <c r="W6570" s="4"/>
      <c r="X6570" s="4"/>
      <c r="AB6570" s="4"/>
      <c r="AL6570" s="81"/>
      <c r="AM6570" s="81"/>
    </row>
    <row r="6571" spans="1:39">
      <c r="A6571" s="76"/>
      <c r="C6571" s="77"/>
      <c r="M6571" s="80"/>
      <c r="T6571" s="4"/>
      <c r="V6571" s="4"/>
      <c r="W6571" s="4"/>
      <c r="X6571" s="4"/>
      <c r="AB6571" s="4"/>
      <c r="AL6571" s="81"/>
      <c r="AM6571" s="81"/>
    </row>
    <row r="6572" spans="1:39">
      <c r="A6572" s="76"/>
      <c r="C6572" s="77"/>
      <c r="M6572" s="80"/>
      <c r="T6572" s="4"/>
      <c r="V6572" s="4"/>
      <c r="W6572" s="4"/>
      <c r="X6572" s="4"/>
      <c r="AB6572" s="4"/>
      <c r="AL6572" s="81"/>
      <c r="AM6572" s="81"/>
    </row>
    <row r="6573" spans="1:39">
      <c r="A6573" s="76"/>
      <c r="C6573" s="77"/>
      <c r="M6573" s="80"/>
      <c r="T6573" s="4"/>
      <c r="V6573" s="4"/>
      <c r="W6573" s="4"/>
      <c r="X6573" s="4"/>
      <c r="AB6573" s="4"/>
      <c r="AL6573" s="81"/>
      <c r="AM6573" s="81"/>
    </row>
    <row r="6574" spans="1:39">
      <c r="A6574" s="76"/>
      <c r="C6574" s="77"/>
      <c r="M6574" s="80"/>
      <c r="T6574" s="4"/>
      <c r="V6574" s="4"/>
      <c r="W6574" s="4"/>
      <c r="X6574" s="4"/>
      <c r="AB6574" s="4"/>
      <c r="AL6574" s="81"/>
      <c r="AM6574" s="81"/>
    </row>
    <row r="6575" spans="1:39">
      <c r="A6575" s="76"/>
      <c r="C6575" s="77"/>
      <c r="M6575" s="80"/>
      <c r="T6575" s="4"/>
      <c r="V6575" s="4"/>
      <c r="W6575" s="4"/>
      <c r="X6575" s="4"/>
      <c r="AB6575" s="4"/>
      <c r="AL6575" s="81"/>
      <c r="AM6575" s="81"/>
    </row>
    <row r="6576" spans="1:39">
      <c r="A6576" s="76"/>
      <c r="C6576" s="77"/>
      <c r="M6576" s="80"/>
      <c r="T6576" s="4"/>
      <c r="V6576" s="4"/>
      <c r="W6576" s="4"/>
      <c r="X6576" s="4"/>
      <c r="AB6576" s="4"/>
      <c r="AL6576" s="81"/>
      <c r="AM6576" s="81"/>
    </row>
    <row r="6577" spans="1:39">
      <c r="A6577" s="76"/>
      <c r="C6577" s="77"/>
      <c r="M6577" s="80"/>
      <c r="T6577" s="4"/>
      <c r="V6577" s="4"/>
      <c r="W6577" s="4"/>
      <c r="X6577" s="4"/>
      <c r="AB6577" s="4"/>
      <c r="AL6577" s="81"/>
      <c r="AM6577" s="81"/>
    </row>
    <row r="6578" spans="1:39">
      <c r="A6578" s="76"/>
      <c r="C6578" s="77"/>
      <c r="M6578" s="80"/>
      <c r="T6578" s="4"/>
      <c r="V6578" s="4"/>
      <c r="W6578" s="4"/>
      <c r="X6578" s="4"/>
      <c r="AB6578" s="4"/>
      <c r="AL6578" s="81"/>
      <c r="AM6578" s="81"/>
    </row>
    <row r="6579" spans="1:39">
      <c r="A6579" s="76"/>
      <c r="C6579" s="77"/>
      <c r="M6579" s="80"/>
      <c r="T6579" s="4"/>
      <c r="V6579" s="4"/>
      <c r="W6579" s="4"/>
      <c r="X6579" s="4"/>
      <c r="AB6579" s="4"/>
      <c r="AL6579" s="81"/>
      <c r="AM6579" s="81"/>
    </row>
    <row r="6580" spans="1:39">
      <c r="A6580" s="76"/>
      <c r="C6580" s="77"/>
      <c r="M6580" s="80"/>
      <c r="T6580" s="4"/>
      <c r="V6580" s="4"/>
      <c r="W6580" s="4"/>
      <c r="X6580" s="4"/>
      <c r="AB6580" s="4"/>
      <c r="AL6580" s="81"/>
      <c r="AM6580" s="81"/>
    </row>
    <row r="6581" spans="1:39">
      <c r="A6581" s="76"/>
      <c r="C6581" s="77"/>
      <c r="M6581" s="80"/>
      <c r="T6581" s="4"/>
      <c r="V6581" s="4"/>
      <c r="W6581" s="4"/>
      <c r="X6581" s="4"/>
      <c r="AB6581" s="4"/>
      <c r="AL6581" s="81"/>
      <c r="AM6581" s="81"/>
    </row>
    <row r="6582" spans="1:39">
      <c r="A6582" s="76"/>
      <c r="C6582" s="77"/>
      <c r="M6582" s="80"/>
      <c r="T6582" s="4"/>
      <c r="V6582" s="4"/>
      <c r="W6582" s="4"/>
      <c r="X6582" s="4"/>
      <c r="AB6582" s="4"/>
      <c r="AL6582" s="81"/>
      <c r="AM6582" s="81"/>
    </row>
    <row r="6583" spans="1:39">
      <c r="A6583" s="76"/>
      <c r="C6583" s="77"/>
      <c r="M6583" s="80"/>
      <c r="T6583" s="4"/>
      <c r="V6583" s="4"/>
      <c r="W6583" s="4"/>
      <c r="X6583" s="4"/>
      <c r="AB6583" s="4"/>
      <c r="AL6583" s="81"/>
      <c r="AM6583" s="81"/>
    </row>
    <row r="6584" spans="1:39">
      <c r="A6584" s="76"/>
      <c r="C6584" s="77"/>
      <c r="M6584" s="80"/>
      <c r="T6584" s="4"/>
      <c r="V6584" s="4"/>
      <c r="W6584" s="4"/>
      <c r="X6584" s="4"/>
      <c r="AB6584" s="4"/>
      <c r="AL6584" s="81"/>
      <c r="AM6584" s="81"/>
    </row>
    <row r="6585" spans="1:39">
      <c r="A6585" s="76"/>
      <c r="C6585" s="77"/>
      <c r="M6585" s="80"/>
      <c r="T6585" s="4"/>
      <c r="V6585" s="4"/>
      <c r="W6585" s="4"/>
      <c r="X6585" s="4"/>
      <c r="AB6585" s="4"/>
      <c r="AL6585" s="81"/>
      <c r="AM6585" s="81"/>
    </row>
    <row r="6586" spans="1:39">
      <c r="A6586" s="76"/>
      <c r="C6586" s="77"/>
      <c r="M6586" s="80"/>
      <c r="T6586" s="4"/>
      <c r="V6586" s="4"/>
      <c r="W6586" s="4"/>
      <c r="X6586" s="4"/>
      <c r="AB6586" s="4"/>
      <c r="AL6586" s="81"/>
      <c r="AM6586" s="81"/>
    </row>
    <row r="6587" spans="1:39">
      <c r="A6587" s="76"/>
      <c r="C6587" s="77"/>
      <c r="M6587" s="80"/>
      <c r="T6587" s="4"/>
      <c r="V6587" s="4"/>
      <c r="W6587" s="4"/>
      <c r="X6587" s="4"/>
      <c r="AB6587" s="4"/>
      <c r="AL6587" s="81"/>
      <c r="AM6587" s="81"/>
    </row>
    <row r="6588" spans="1:39">
      <c r="A6588" s="76"/>
      <c r="C6588" s="77"/>
      <c r="M6588" s="80"/>
      <c r="T6588" s="4"/>
      <c r="V6588" s="4"/>
      <c r="W6588" s="4"/>
      <c r="X6588" s="4"/>
      <c r="AB6588" s="4"/>
      <c r="AL6588" s="81"/>
      <c r="AM6588" s="81"/>
    </row>
    <row r="6589" spans="1:39">
      <c r="A6589" s="76"/>
      <c r="C6589" s="77"/>
      <c r="M6589" s="80"/>
      <c r="T6589" s="4"/>
      <c r="V6589" s="4"/>
      <c r="W6589" s="4"/>
      <c r="X6589" s="4"/>
      <c r="AB6589" s="4"/>
      <c r="AL6589" s="81"/>
      <c r="AM6589" s="81"/>
    </row>
    <row r="6590" spans="1:39">
      <c r="A6590" s="76"/>
      <c r="C6590" s="77"/>
      <c r="M6590" s="80"/>
      <c r="T6590" s="4"/>
      <c r="V6590" s="4"/>
      <c r="W6590" s="4"/>
      <c r="X6590" s="4"/>
      <c r="AB6590" s="4"/>
      <c r="AL6590" s="81"/>
      <c r="AM6590" s="81"/>
    </row>
    <row r="6591" spans="1:39">
      <c r="A6591" s="76"/>
      <c r="C6591" s="77"/>
      <c r="M6591" s="80"/>
      <c r="T6591" s="4"/>
      <c r="V6591" s="4"/>
      <c r="W6591" s="4"/>
      <c r="X6591" s="4"/>
      <c r="AB6591" s="4"/>
      <c r="AL6591" s="81"/>
      <c r="AM6591" s="81"/>
    </row>
    <row r="6592" spans="1:39">
      <c r="A6592" s="76"/>
      <c r="C6592" s="77"/>
      <c r="M6592" s="80"/>
      <c r="T6592" s="4"/>
      <c r="V6592" s="4"/>
      <c r="W6592" s="4"/>
      <c r="X6592" s="4"/>
      <c r="AB6592" s="4"/>
      <c r="AL6592" s="81"/>
      <c r="AM6592" s="81"/>
    </row>
    <row r="6593" spans="1:39">
      <c r="A6593" s="76"/>
      <c r="C6593" s="77"/>
      <c r="M6593" s="80"/>
      <c r="T6593" s="4"/>
      <c r="V6593" s="4"/>
      <c r="W6593" s="4"/>
      <c r="X6593" s="4"/>
      <c r="AB6593" s="4"/>
      <c r="AL6593" s="81"/>
      <c r="AM6593" s="81"/>
    </row>
    <row r="6594" spans="1:39">
      <c r="A6594" s="76"/>
      <c r="C6594" s="77"/>
      <c r="M6594" s="80"/>
      <c r="T6594" s="4"/>
      <c r="V6594" s="4"/>
      <c r="W6594" s="4"/>
      <c r="X6594" s="4"/>
      <c r="AB6594" s="4"/>
      <c r="AL6594" s="81"/>
      <c r="AM6594" s="81"/>
    </row>
    <row r="6595" spans="1:39">
      <c r="A6595" s="76"/>
      <c r="C6595" s="77"/>
      <c r="M6595" s="80"/>
      <c r="T6595" s="4"/>
      <c r="V6595" s="4"/>
      <c r="W6595" s="4"/>
      <c r="X6595" s="4"/>
      <c r="AB6595" s="4"/>
      <c r="AL6595" s="81"/>
      <c r="AM6595" s="81"/>
    </row>
    <row r="6596" spans="1:39">
      <c r="A6596" s="76"/>
      <c r="C6596" s="77"/>
      <c r="M6596" s="80"/>
      <c r="T6596" s="4"/>
      <c r="V6596" s="4"/>
      <c r="W6596" s="4"/>
      <c r="X6596" s="4"/>
      <c r="AB6596" s="4"/>
      <c r="AL6596" s="81"/>
      <c r="AM6596" s="81"/>
    </row>
    <row r="6597" spans="1:39">
      <c r="A6597" s="76"/>
      <c r="C6597" s="77"/>
      <c r="M6597" s="80"/>
      <c r="T6597" s="4"/>
      <c r="V6597" s="4"/>
      <c r="W6597" s="4"/>
      <c r="X6597" s="4"/>
      <c r="AB6597" s="4"/>
      <c r="AL6597" s="81"/>
      <c r="AM6597" s="81"/>
    </row>
    <row r="6598" spans="1:39">
      <c r="A6598" s="76"/>
      <c r="C6598" s="77"/>
      <c r="M6598" s="80"/>
      <c r="T6598" s="4"/>
      <c r="V6598" s="4"/>
      <c r="W6598" s="4"/>
      <c r="X6598" s="4"/>
      <c r="AB6598" s="4"/>
      <c r="AL6598" s="81"/>
      <c r="AM6598" s="81"/>
    </row>
    <row r="6599" spans="1:39">
      <c r="A6599" s="76"/>
      <c r="C6599" s="77"/>
      <c r="M6599" s="80"/>
      <c r="T6599" s="4"/>
      <c r="V6599" s="4"/>
      <c r="W6599" s="4"/>
      <c r="X6599" s="4"/>
      <c r="AB6599" s="4"/>
      <c r="AL6599" s="81"/>
      <c r="AM6599" s="81"/>
    </row>
    <row r="6600" spans="1:39">
      <c r="A6600" s="76"/>
      <c r="C6600" s="77"/>
      <c r="M6600" s="80"/>
      <c r="T6600" s="4"/>
      <c r="V6600" s="4"/>
      <c r="W6600" s="4"/>
      <c r="X6600" s="4"/>
      <c r="AB6600" s="4"/>
      <c r="AL6600" s="81"/>
      <c r="AM6600" s="81"/>
    </row>
    <row r="6601" spans="1:39">
      <c r="A6601" s="76"/>
      <c r="C6601" s="77"/>
      <c r="M6601" s="80"/>
      <c r="T6601" s="4"/>
      <c r="V6601" s="4"/>
      <c r="W6601" s="4"/>
      <c r="X6601" s="4"/>
      <c r="AB6601" s="4"/>
      <c r="AL6601" s="81"/>
      <c r="AM6601" s="81"/>
    </row>
    <row r="6602" spans="1:39">
      <c r="A6602" s="76"/>
      <c r="C6602" s="77"/>
      <c r="M6602" s="80"/>
      <c r="T6602" s="4"/>
      <c r="V6602" s="4"/>
      <c r="W6602" s="4"/>
      <c r="X6602" s="4"/>
      <c r="AB6602" s="4"/>
      <c r="AL6602" s="81"/>
      <c r="AM6602" s="81"/>
    </row>
    <row r="6603" spans="1:39">
      <c r="A6603" s="76"/>
      <c r="C6603" s="77"/>
      <c r="M6603" s="80"/>
      <c r="T6603" s="4"/>
      <c r="V6603" s="4"/>
      <c r="W6603" s="4"/>
      <c r="X6603" s="4"/>
      <c r="AB6603" s="4"/>
      <c r="AL6603" s="81"/>
      <c r="AM6603" s="81"/>
    </row>
    <row r="6604" spans="1:39">
      <c r="A6604" s="76"/>
      <c r="C6604" s="77"/>
      <c r="M6604" s="80"/>
      <c r="T6604" s="4"/>
      <c r="V6604" s="4"/>
      <c r="W6604" s="4"/>
      <c r="X6604" s="4"/>
      <c r="AB6604" s="4"/>
      <c r="AL6604" s="81"/>
      <c r="AM6604" s="81"/>
    </row>
    <row r="6605" spans="1:39">
      <c r="A6605" s="76"/>
      <c r="C6605" s="77"/>
      <c r="M6605" s="80"/>
      <c r="T6605" s="4"/>
      <c r="V6605" s="4"/>
      <c r="W6605" s="4"/>
      <c r="X6605" s="4"/>
      <c r="AB6605" s="4"/>
      <c r="AL6605" s="81"/>
      <c r="AM6605" s="81"/>
    </row>
    <row r="6606" spans="1:39">
      <c r="A6606" s="76"/>
      <c r="C6606" s="77"/>
      <c r="M6606" s="80"/>
      <c r="T6606" s="4"/>
      <c r="V6606" s="4"/>
      <c r="W6606" s="4"/>
      <c r="X6606" s="4"/>
      <c r="AB6606" s="4"/>
      <c r="AL6606" s="81"/>
      <c r="AM6606" s="81"/>
    </row>
    <row r="6607" spans="1:39">
      <c r="A6607" s="76"/>
      <c r="C6607" s="77"/>
      <c r="M6607" s="80"/>
      <c r="T6607" s="4"/>
      <c r="V6607" s="4"/>
      <c r="W6607" s="4"/>
      <c r="X6607" s="4"/>
      <c r="AB6607" s="4"/>
      <c r="AL6607" s="81"/>
      <c r="AM6607" s="81"/>
    </row>
    <row r="6608" spans="1:39">
      <c r="A6608" s="76"/>
      <c r="C6608" s="77"/>
      <c r="M6608" s="80"/>
      <c r="T6608" s="4"/>
      <c r="V6608" s="4"/>
      <c r="W6608" s="4"/>
      <c r="X6608" s="4"/>
      <c r="AB6608" s="4"/>
      <c r="AL6608" s="81"/>
      <c r="AM6608" s="81"/>
    </row>
    <row r="6609" spans="1:39">
      <c r="A6609" s="76"/>
      <c r="C6609" s="77"/>
      <c r="M6609" s="80"/>
      <c r="T6609" s="4"/>
      <c r="V6609" s="4"/>
      <c r="W6609" s="4"/>
      <c r="X6609" s="4"/>
      <c r="AB6609" s="4"/>
      <c r="AL6609" s="81"/>
      <c r="AM6609" s="81"/>
    </row>
    <row r="6610" spans="1:39">
      <c r="A6610" s="76"/>
      <c r="C6610" s="77"/>
      <c r="M6610" s="80"/>
      <c r="T6610" s="4"/>
      <c r="V6610" s="4"/>
      <c r="W6610" s="4"/>
      <c r="X6610" s="4"/>
      <c r="AB6610" s="4"/>
      <c r="AL6610" s="81"/>
      <c r="AM6610" s="81"/>
    </row>
    <row r="6611" spans="1:39">
      <c r="A6611" s="76"/>
      <c r="C6611" s="77"/>
      <c r="M6611" s="80"/>
      <c r="T6611" s="4"/>
      <c r="V6611" s="4"/>
      <c r="W6611" s="4"/>
      <c r="X6611" s="4"/>
      <c r="AB6611" s="4"/>
      <c r="AL6611" s="81"/>
      <c r="AM6611" s="81"/>
    </row>
    <row r="6612" spans="1:39">
      <c r="A6612" s="76"/>
      <c r="C6612" s="77"/>
      <c r="M6612" s="80"/>
      <c r="T6612" s="4"/>
      <c r="V6612" s="4"/>
      <c r="W6612" s="4"/>
      <c r="X6612" s="4"/>
      <c r="AB6612" s="4"/>
      <c r="AL6612" s="81"/>
      <c r="AM6612" s="81"/>
    </row>
    <row r="6613" spans="1:39">
      <c r="A6613" s="76"/>
      <c r="C6613" s="77"/>
      <c r="M6613" s="80"/>
      <c r="T6613" s="4"/>
      <c r="V6613" s="4"/>
      <c r="W6613" s="4"/>
      <c r="X6613" s="4"/>
      <c r="AB6613" s="4"/>
      <c r="AL6613" s="81"/>
      <c r="AM6613" s="81"/>
    </row>
    <row r="6614" spans="1:39">
      <c r="A6614" s="76"/>
      <c r="C6614" s="77"/>
      <c r="M6614" s="80"/>
      <c r="T6614" s="4"/>
      <c r="V6614" s="4"/>
      <c r="W6614" s="4"/>
      <c r="X6614" s="4"/>
      <c r="AB6614" s="4"/>
      <c r="AL6614" s="81"/>
      <c r="AM6614" s="81"/>
    </row>
    <row r="6615" spans="1:39">
      <c r="A6615" s="76"/>
      <c r="C6615" s="77"/>
      <c r="M6615" s="80"/>
      <c r="T6615" s="4"/>
      <c r="V6615" s="4"/>
      <c r="W6615" s="4"/>
      <c r="X6615" s="4"/>
      <c r="AB6615" s="4"/>
      <c r="AL6615" s="81"/>
      <c r="AM6615" s="81"/>
    </row>
    <row r="6616" spans="1:39">
      <c r="A6616" s="76"/>
      <c r="C6616" s="77"/>
      <c r="M6616" s="80"/>
      <c r="T6616" s="4"/>
      <c r="V6616" s="4"/>
      <c r="W6616" s="4"/>
      <c r="X6616" s="4"/>
      <c r="AB6616" s="4"/>
      <c r="AL6616" s="81"/>
      <c r="AM6616" s="81"/>
    </row>
    <row r="6617" spans="1:39">
      <c r="A6617" s="76"/>
      <c r="C6617" s="77"/>
      <c r="M6617" s="80"/>
      <c r="T6617" s="4"/>
      <c r="V6617" s="4"/>
      <c r="W6617" s="4"/>
      <c r="X6617" s="4"/>
      <c r="AB6617" s="4"/>
      <c r="AL6617" s="81"/>
      <c r="AM6617" s="81"/>
    </row>
    <row r="6618" spans="1:39">
      <c r="A6618" s="76"/>
      <c r="C6618" s="77"/>
      <c r="M6618" s="80"/>
      <c r="T6618" s="4"/>
      <c r="V6618" s="4"/>
      <c r="W6618" s="4"/>
      <c r="X6618" s="4"/>
      <c r="AB6618" s="4"/>
      <c r="AL6618" s="81"/>
      <c r="AM6618" s="81"/>
    </row>
    <row r="6619" spans="1:39">
      <c r="A6619" s="76"/>
      <c r="C6619" s="77"/>
      <c r="M6619" s="80"/>
      <c r="T6619" s="4"/>
      <c r="V6619" s="4"/>
      <c r="W6619" s="4"/>
      <c r="X6619" s="4"/>
      <c r="AB6619" s="4"/>
      <c r="AL6619" s="81"/>
      <c r="AM6619" s="81"/>
    </row>
    <row r="6620" spans="1:39">
      <c r="A6620" s="76"/>
      <c r="C6620" s="77"/>
      <c r="M6620" s="80"/>
      <c r="T6620" s="4"/>
      <c r="V6620" s="4"/>
      <c r="W6620" s="4"/>
      <c r="X6620" s="4"/>
      <c r="AB6620" s="4"/>
      <c r="AL6620" s="81"/>
      <c r="AM6620" s="81"/>
    </row>
    <row r="6621" spans="1:39">
      <c r="A6621" s="76"/>
      <c r="C6621" s="77"/>
      <c r="M6621" s="80"/>
      <c r="T6621" s="4"/>
      <c r="V6621" s="4"/>
      <c r="W6621" s="4"/>
      <c r="X6621" s="4"/>
      <c r="AB6621" s="4"/>
      <c r="AL6621" s="81"/>
      <c r="AM6621" s="81"/>
    </row>
    <row r="6622" spans="1:39">
      <c r="A6622" s="76"/>
      <c r="C6622" s="77"/>
      <c r="M6622" s="80"/>
      <c r="T6622" s="4"/>
      <c r="V6622" s="4"/>
      <c r="W6622" s="4"/>
      <c r="X6622" s="4"/>
      <c r="AB6622" s="4"/>
      <c r="AL6622" s="81"/>
      <c r="AM6622" s="81"/>
    </row>
    <row r="6623" spans="1:39">
      <c r="A6623" s="76"/>
      <c r="C6623" s="77"/>
      <c r="M6623" s="80"/>
      <c r="T6623" s="4"/>
      <c r="V6623" s="4"/>
      <c r="W6623" s="4"/>
      <c r="X6623" s="4"/>
      <c r="AB6623" s="4"/>
      <c r="AL6623" s="81"/>
      <c r="AM6623" s="81"/>
    </row>
    <row r="6624" spans="1:39">
      <c r="A6624" s="76"/>
      <c r="C6624" s="77"/>
      <c r="M6624" s="80"/>
      <c r="T6624" s="4"/>
      <c r="V6624" s="4"/>
      <c r="W6624" s="4"/>
      <c r="X6624" s="4"/>
      <c r="AB6624" s="4"/>
      <c r="AL6624" s="81"/>
      <c r="AM6624" s="81"/>
    </row>
    <row r="6625" spans="1:39">
      <c r="A6625" s="76"/>
      <c r="C6625" s="77"/>
      <c r="M6625" s="80"/>
      <c r="T6625" s="4"/>
      <c r="V6625" s="4"/>
      <c r="W6625" s="4"/>
      <c r="X6625" s="4"/>
      <c r="AB6625" s="4"/>
      <c r="AL6625" s="81"/>
      <c r="AM6625" s="81"/>
    </row>
    <row r="6626" spans="1:39">
      <c r="A6626" s="76"/>
      <c r="C6626" s="77"/>
      <c r="M6626" s="80"/>
      <c r="T6626" s="4"/>
      <c r="V6626" s="4"/>
      <c r="W6626" s="4"/>
      <c r="X6626" s="4"/>
      <c r="AB6626" s="4"/>
      <c r="AL6626" s="81"/>
      <c r="AM6626" s="81"/>
    </row>
    <row r="6627" spans="1:39">
      <c r="A6627" s="76"/>
      <c r="C6627" s="77"/>
      <c r="M6627" s="80"/>
      <c r="T6627" s="4"/>
      <c r="V6627" s="4"/>
      <c r="W6627" s="4"/>
      <c r="X6627" s="4"/>
      <c r="AB6627" s="4"/>
      <c r="AL6627" s="81"/>
      <c r="AM6627" s="81"/>
    </row>
    <row r="6628" spans="1:39">
      <c r="A6628" s="76"/>
      <c r="C6628" s="77"/>
      <c r="M6628" s="80"/>
      <c r="T6628" s="4"/>
      <c r="V6628" s="4"/>
      <c r="W6628" s="4"/>
      <c r="X6628" s="4"/>
      <c r="AB6628" s="4"/>
      <c r="AL6628" s="81"/>
      <c r="AM6628" s="81"/>
    </row>
    <row r="6629" spans="1:39">
      <c r="A6629" s="76"/>
      <c r="C6629" s="77"/>
      <c r="M6629" s="80"/>
      <c r="T6629" s="4"/>
      <c r="V6629" s="4"/>
      <c r="W6629" s="4"/>
      <c r="X6629" s="4"/>
      <c r="AB6629" s="4"/>
      <c r="AL6629" s="81"/>
      <c r="AM6629" s="81"/>
    </row>
    <row r="6630" spans="1:39">
      <c r="A6630" s="76"/>
      <c r="C6630" s="77"/>
      <c r="M6630" s="80"/>
      <c r="T6630" s="4"/>
      <c r="V6630" s="4"/>
      <c r="W6630" s="4"/>
      <c r="X6630" s="4"/>
      <c r="AB6630" s="4"/>
      <c r="AL6630" s="81"/>
      <c r="AM6630" s="81"/>
    </row>
    <row r="6631" spans="1:39">
      <c r="A6631" s="76"/>
      <c r="C6631" s="77"/>
      <c r="M6631" s="80"/>
      <c r="T6631" s="4"/>
      <c r="V6631" s="4"/>
      <c r="W6631" s="4"/>
      <c r="X6631" s="4"/>
      <c r="AB6631" s="4"/>
      <c r="AL6631" s="81"/>
      <c r="AM6631" s="81"/>
    </row>
    <row r="6632" spans="1:39">
      <c r="A6632" s="76"/>
      <c r="C6632" s="77"/>
      <c r="M6632" s="80"/>
      <c r="T6632" s="4"/>
      <c r="V6632" s="4"/>
      <c r="W6632" s="4"/>
      <c r="X6632" s="4"/>
      <c r="AB6632" s="4"/>
      <c r="AL6632" s="81"/>
      <c r="AM6632" s="81"/>
    </row>
    <row r="6633" spans="1:39">
      <c r="A6633" s="76"/>
      <c r="C6633" s="77"/>
      <c r="M6633" s="80"/>
      <c r="T6633" s="4"/>
      <c r="V6633" s="4"/>
      <c r="W6633" s="4"/>
      <c r="X6633" s="4"/>
      <c r="AB6633" s="4"/>
      <c r="AL6633" s="81"/>
      <c r="AM6633" s="81"/>
    </row>
    <row r="6634" spans="1:39">
      <c r="A6634" s="76"/>
      <c r="C6634" s="77"/>
      <c r="M6634" s="80"/>
      <c r="T6634" s="4"/>
      <c r="V6634" s="4"/>
      <c r="W6634" s="4"/>
      <c r="X6634" s="4"/>
      <c r="AB6634" s="4"/>
      <c r="AL6634" s="81"/>
      <c r="AM6634" s="81"/>
    </row>
    <row r="6635" spans="1:39">
      <c r="A6635" s="76"/>
      <c r="C6635" s="77"/>
      <c r="M6635" s="80"/>
      <c r="T6635" s="4"/>
      <c r="V6635" s="4"/>
      <c r="W6635" s="4"/>
      <c r="X6635" s="4"/>
      <c r="AB6635" s="4"/>
      <c r="AL6635" s="81"/>
      <c r="AM6635" s="81"/>
    </row>
    <row r="6636" spans="1:39">
      <c r="A6636" s="76"/>
      <c r="C6636" s="77"/>
      <c r="M6636" s="80"/>
      <c r="T6636" s="4"/>
      <c r="V6636" s="4"/>
      <c r="W6636" s="4"/>
      <c r="X6636" s="4"/>
      <c r="AB6636" s="4"/>
      <c r="AL6636" s="81"/>
      <c r="AM6636" s="81"/>
    </row>
    <row r="6637" spans="1:39">
      <c r="A6637" s="76"/>
      <c r="C6637" s="77"/>
      <c r="M6637" s="80"/>
      <c r="T6637" s="4"/>
      <c r="V6637" s="4"/>
      <c r="W6637" s="4"/>
      <c r="X6637" s="4"/>
      <c r="AB6637" s="4"/>
      <c r="AL6637" s="81"/>
      <c r="AM6637" s="81"/>
    </row>
    <row r="6638" spans="1:39">
      <c r="A6638" s="76"/>
      <c r="C6638" s="77"/>
      <c r="M6638" s="80"/>
      <c r="T6638" s="4"/>
      <c r="V6638" s="4"/>
      <c r="W6638" s="4"/>
      <c r="X6638" s="4"/>
      <c r="AB6638" s="4"/>
      <c r="AL6638" s="81"/>
      <c r="AM6638" s="81"/>
    </row>
    <row r="6639" spans="1:39">
      <c r="A6639" s="76"/>
      <c r="C6639" s="77"/>
      <c r="M6639" s="80"/>
      <c r="T6639" s="4"/>
      <c r="V6639" s="4"/>
      <c r="W6639" s="4"/>
      <c r="X6639" s="4"/>
      <c r="AB6639" s="4"/>
      <c r="AL6639" s="81"/>
      <c r="AM6639" s="81"/>
    </row>
    <row r="6640" spans="1:39">
      <c r="A6640" s="76"/>
      <c r="C6640" s="77"/>
      <c r="M6640" s="80"/>
      <c r="T6640" s="4"/>
      <c r="V6640" s="4"/>
      <c r="W6640" s="4"/>
      <c r="X6640" s="4"/>
      <c r="AB6640" s="4"/>
      <c r="AL6640" s="81"/>
      <c r="AM6640" s="81"/>
    </row>
    <row r="6641" spans="1:39">
      <c r="A6641" s="76"/>
      <c r="C6641" s="77"/>
      <c r="M6641" s="80"/>
      <c r="T6641" s="4"/>
      <c r="V6641" s="4"/>
      <c r="W6641" s="4"/>
      <c r="X6641" s="4"/>
      <c r="AB6641" s="4"/>
      <c r="AL6641" s="81"/>
      <c r="AM6641" s="81"/>
    </row>
    <row r="6642" spans="1:39">
      <c r="A6642" s="76"/>
      <c r="C6642" s="77"/>
      <c r="M6642" s="80"/>
      <c r="T6642" s="4"/>
      <c r="V6642" s="4"/>
      <c r="W6642" s="4"/>
      <c r="X6642" s="4"/>
      <c r="AB6642" s="4"/>
      <c r="AL6642" s="81"/>
      <c r="AM6642" s="81"/>
    </row>
    <row r="6643" spans="1:39">
      <c r="A6643" s="76"/>
      <c r="C6643" s="77"/>
      <c r="M6643" s="80"/>
      <c r="T6643" s="4"/>
      <c r="V6643" s="4"/>
      <c r="W6643" s="4"/>
      <c r="X6643" s="4"/>
      <c r="AB6643" s="4"/>
      <c r="AL6643" s="81"/>
      <c r="AM6643" s="81"/>
    </row>
    <row r="6644" spans="1:39">
      <c r="A6644" s="76"/>
      <c r="C6644" s="77"/>
      <c r="M6644" s="80"/>
      <c r="T6644" s="4"/>
      <c r="V6644" s="4"/>
      <c r="W6644" s="4"/>
      <c r="X6644" s="4"/>
      <c r="AB6644" s="4"/>
      <c r="AL6644" s="81"/>
      <c r="AM6644" s="81"/>
    </row>
    <row r="6645" spans="1:39">
      <c r="A6645" s="76"/>
      <c r="C6645" s="77"/>
      <c r="M6645" s="80"/>
      <c r="T6645" s="4"/>
      <c r="V6645" s="4"/>
      <c r="W6645" s="4"/>
      <c r="X6645" s="4"/>
      <c r="AB6645" s="4"/>
      <c r="AL6645" s="81"/>
      <c r="AM6645" s="81"/>
    </row>
    <row r="6646" spans="1:39">
      <c r="A6646" s="76"/>
      <c r="C6646" s="77"/>
      <c r="M6646" s="80"/>
      <c r="T6646" s="4"/>
      <c r="V6646" s="4"/>
      <c r="W6646" s="4"/>
      <c r="X6646" s="4"/>
      <c r="AB6646" s="4"/>
      <c r="AL6646" s="81"/>
      <c r="AM6646" s="81"/>
    </row>
    <row r="6647" spans="1:39">
      <c r="A6647" s="76"/>
      <c r="C6647" s="77"/>
      <c r="M6647" s="80"/>
      <c r="T6647" s="4"/>
      <c r="V6647" s="4"/>
      <c r="W6647" s="4"/>
      <c r="X6647" s="4"/>
      <c r="AB6647" s="4"/>
      <c r="AL6647" s="81"/>
      <c r="AM6647" s="81"/>
    </row>
    <row r="6648" spans="1:39">
      <c r="A6648" s="76"/>
      <c r="C6648" s="77"/>
      <c r="M6648" s="80"/>
      <c r="T6648" s="4"/>
      <c r="V6648" s="4"/>
      <c r="W6648" s="4"/>
      <c r="X6648" s="4"/>
      <c r="AB6648" s="4"/>
      <c r="AL6648" s="81"/>
      <c r="AM6648" s="81"/>
    </row>
    <row r="6649" spans="1:39">
      <c r="A6649" s="76"/>
      <c r="C6649" s="77"/>
      <c r="M6649" s="80"/>
      <c r="T6649" s="4"/>
      <c r="V6649" s="4"/>
      <c r="W6649" s="4"/>
      <c r="X6649" s="4"/>
      <c r="AB6649" s="4"/>
      <c r="AL6649" s="81"/>
      <c r="AM6649" s="81"/>
    </row>
    <row r="6650" spans="1:39">
      <c r="A6650" s="76"/>
      <c r="C6650" s="77"/>
      <c r="M6650" s="80"/>
      <c r="T6650" s="4"/>
      <c r="V6650" s="4"/>
      <c r="W6650" s="4"/>
      <c r="X6650" s="4"/>
      <c r="AB6650" s="4"/>
      <c r="AL6650" s="81"/>
      <c r="AM6650" s="81"/>
    </row>
    <row r="6651" spans="1:39">
      <c r="A6651" s="76"/>
      <c r="C6651" s="77"/>
      <c r="M6651" s="80"/>
      <c r="T6651" s="4"/>
      <c r="V6651" s="4"/>
      <c r="W6651" s="4"/>
      <c r="X6651" s="4"/>
      <c r="AB6651" s="4"/>
      <c r="AL6651" s="81"/>
      <c r="AM6651" s="81"/>
    </row>
    <row r="6652" spans="1:39">
      <c r="A6652" s="76"/>
      <c r="C6652" s="77"/>
      <c r="M6652" s="80"/>
      <c r="T6652" s="4"/>
      <c r="V6652" s="4"/>
      <c r="W6652" s="4"/>
      <c r="X6652" s="4"/>
      <c r="AB6652" s="4"/>
      <c r="AL6652" s="81"/>
      <c r="AM6652" s="81"/>
    </row>
    <row r="6653" spans="1:39">
      <c r="A6653" s="76"/>
      <c r="C6653" s="77"/>
      <c r="M6653" s="80"/>
      <c r="T6653" s="4"/>
      <c r="V6653" s="4"/>
      <c r="W6653" s="4"/>
      <c r="X6653" s="4"/>
      <c r="AB6653" s="4"/>
      <c r="AL6653" s="81"/>
      <c r="AM6653" s="81"/>
    </row>
    <row r="6654" spans="1:39">
      <c r="A6654" s="76"/>
      <c r="C6654" s="77"/>
      <c r="M6654" s="80"/>
      <c r="T6654" s="4"/>
      <c r="V6654" s="4"/>
      <c r="W6654" s="4"/>
      <c r="X6654" s="4"/>
      <c r="AB6654" s="4"/>
      <c r="AL6654" s="81"/>
      <c r="AM6654" s="81"/>
    </row>
    <row r="6655" spans="1:39">
      <c r="A6655" s="76"/>
      <c r="C6655" s="77"/>
      <c r="M6655" s="80"/>
      <c r="T6655" s="4"/>
      <c r="V6655" s="4"/>
      <c r="W6655" s="4"/>
      <c r="X6655" s="4"/>
      <c r="AB6655" s="4"/>
      <c r="AL6655" s="81"/>
      <c r="AM6655" s="81"/>
    </row>
    <row r="6656" spans="1:39">
      <c r="A6656" s="76"/>
      <c r="C6656" s="77"/>
      <c r="M6656" s="80"/>
      <c r="T6656" s="4"/>
      <c r="V6656" s="4"/>
      <c r="W6656" s="4"/>
      <c r="X6656" s="4"/>
      <c r="AB6656" s="4"/>
      <c r="AL6656" s="81"/>
      <c r="AM6656" s="81"/>
    </row>
    <row r="6657" spans="1:39">
      <c r="A6657" s="76"/>
      <c r="C6657" s="77"/>
      <c r="M6657" s="80"/>
      <c r="T6657" s="4"/>
      <c r="V6657" s="4"/>
      <c r="W6657" s="4"/>
      <c r="X6657" s="4"/>
      <c r="AB6657" s="4"/>
      <c r="AL6657" s="81"/>
      <c r="AM6657" s="81"/>
    </row>
    <row r="6658" spans="1:39">
      <c r="A6658" s="76"/>
      <c r="C6658" s="77"/>
      <c r="M6658" s="80"/>
      <c r="T6658" s="4"/>
      <c r="V6658" s="4"/>
      <c r="W6658" s="4"/>
      <c r="X6658" s="4"/>
      <c r="AB6658" s="4"/>
      <c r="AL6658" s="81"/>
      <c r="AM6658" s="81"/>
    </row>
    <row r="6659" spans="1:39">
      <c r="A6659" s="76"/>
      <c r="C6659" s="77"/>
      <c r="M6659" s="80"/>
      <c r="T6659" s="4"/>
      <c r="V6659" s="4"/>
      <c r="W6659" s="4"/>
      <c r="X6659" s="4"/>
      <c r="AB6659" s="4"/>
      <c r="AL6659" s="81"/>
      <c r="AM6659" s="81"/>
    </row>
    <row r="6660" spans="1:39">
      <c r="A6660" s="76"/>
      <c r="C6660" s="77"/>
      <c r="M6660" s="80"/>
      <c r="T6660" s="4"/>
      <c r="V6660" s="4"/>
      <c r="W6660" s="4"/>
      <c r="X6660" s="4"/>
      <c r="AB6660" s="4"/>
      <c r="AL6660" s="81"/>
      <c r="AM6660" s="81"/>
    </row>
    <row r="6661" spans="1:39">
      <c r="A6661" s="76"/>
      <c r="C6661" s="77"/>
      <c r="M6661" s="80"/>
      <c r="T6661" s="4"/>
      <c r="V6661" s="4"/>
      <c r="W6661" s="4"/>
      <c r="X6661" s="4"/>
      <c r="AB6661" s="4"/>
      <c r="AL6661" s="81"/>
      <c r="AM6661" s="81"/>
    </row>
    <row r="6662" spans="1:39">
      <c r="A6662" s="76"/>
      <c r="C6662" s="77"/>
      <c r="M6662" s="80"/>
      <c r="T6662" s="4"/>
      <c r="V6662" s="4"/>
      <c r="W6662" s="4"/>
      <c r="X6662" s="4"/>
      <c r="AB6662" s="4"/>
      <c r="AL6662" s="81"/>
      <c r="AM6662" s="81"/>
    </row>
    <row r="6663" spans="1:39">
      <c r="A6663" s="76"/>
      <c r="C6663" s="77"/>
      <c r="M6663" s="80"/>
      <c r="T6663" s="4"/>
      <c r="V6663" s="4"/>
      <c r="W6663" s="4"/>
      <c r="X6663" s="4"/>
      <c r="AB6663" s="4"/>
      <c r="AL6663" s="81"/>
      <c r="AM6663" s="81"/>
    </row>
    <row r="6664" spans="1:39">
      <c r="A6664" s="76"/>
      <c r="C6664" s="77"/>
      <c r="M6664" s="80"/>
      <c r="T6664" s="4"/>
      <c r="V6664" s="4"/>
      <c r="W6664" s="4"/>
      <c r="X6664" s="4"/>
      <c r="AB6664" s="4"/>
      <c r="AL6664" s="81"/>
      <c r="AM6664" s="81"/>
    </row>
    <row r="6665" spans="1:39">
      <c r="A6665" s="76"/>
      <c r="C6665" s="77"/>
      <c r="M6665" s="80"/>
      <c r="T6665" s="4"/>
      <c r="V6665" s="4"/>
      <c r="W6665" s="4"/>
      <c r="X6665" s="4"/>
      <c r="AB6665" s="4"/>
      <c r="AL6665" s="81"/>
      <c r="AM6665" s="81"/>
    </row>
    <row r="6666" spans="1:39">
      <c r="A6666" s="76"/>
      <c r="C6666" s="77"/>
      <c r="M6666" s="80"/>
      <c r="T6666" s="4"/>
      <c r="V6666" s="4"/>
      <c r="W6666" s="4"/>
      <c r="X6666" s="4"/>
      <c r="AB6666" s="4"/>
      <c r="AL6666" s="81"/>
      <c r="AM6666" s="81"/>
    </row>
    <row r="6667" spans="1:39">
      <c r="A6667" s="76"/>
      <c r="C6667" s="77"/>
      <c r="M6667" s="80"/>
      <c r="T6667" s="4"/>
      <c r="V6667" s="4"/>
      <c r="W6667" s="4"/>
      <c r="X6667" s="4"/>
      <c r="AB6667" s="4"/>
      <c r="AL6667" s="81"/>
      <c r="AM6667" s="81"/>
    </row>
    <row r="6668" spans="1:39">
      <c r="A6668" s="76"/>
      <c r="C6668" s="77"/>
      <c r="M6668" s="80"/>
      <c r="T6668" s="4"/>
      <c r="V6668" s="4"/>
      <c r="W6668" s="4"/>
      <c r="X6668" s="4"/>
      <c r="AB6668" s="4"/>
      <c r="AL6668" s="81"/>
      <c r="AM6668" s="81"/>
    </row>
    <row r="6669" spans="1:39">
      <c r="A6669" s="76"/>
      <c r="C6669" s="77"/>
      <c r="M6669" s="80"/>
      <c r="T6669" s="4"/>
      <c r="V6669" s="4"/>
      <c r="W6669" s="4"/>
      <c r="X6669" s="4"/>
      <c r="AB6669" s="4"/>
      <c r="AL6669" s="81"/>
      <c r="AM6669" s="81"/>
    </row>
    <row r="6670" spans="1:39">
      <c r="A6670" s="76"/>
      <c r="C6670" s="77"/>
      <c r="M6670" s="80"/>
      <c r="T6670" s="4"/>
      <c r="V6670" s="4"/>
      <c r="W6670" s="4"/>
      <c r="X6670" s="4"/>
      <c r="AB6670" s="4"/>
      <c r="AL6670" s="81"/>
      <c r="AM6670" s="81"/>
    </row>
    <row r="6671" spans="1:39">
      <c r="A6671" s="76"/>
      <c r="C6671" s="77"/>
      <c r="M6671" s="80"/>
      <c r="T6671" s="4"/>
      <c r="V6671" s="4"/>
      <c r="W6671" s="4"/>
      <c r="X6671" s="4"/>
      <c r="AB6671" s="4"/>
      <c r="AL6671" s="81"/>
      <c r="AM6671" s="81"/>
    </row>
    <row r="6672" spans="1:39">
      <c r="A6672" s="76"/>
      <c r="C6672" s="77"/>
      <c r="M6672" s="80"/>
      <c r="T6672" s="4"/>
      <c r="V6672" s="4"/>
      <c r="W6672" s="4"/>
      <c r="X6672" s="4"/>
      <c r="AB6672" s="4"/>
      <c r="AL6672" s="81"/>
      <c r="AM6672" s="81"/>
    </row>
    <row r="6673" spans="1:39">
      <c r="A6673" s="76"/>
      <c r="C6673" s="77"/>
      <c r="M6673" s="80"/>
      <c r="T6673" s="4"/>
      <c r="V6673" s="4"/>
      <c r="W6673" s="4"/>
      <c r="X6673" s="4"/>
      <c r="AB6673" s="4"/>
      <c r="AL6673" s="81"/>
      <c r="AM6673" s="81"/>
    </row>
    <row r="6674" spans="1:39">
      <c r="A6674" s="76"/>
      <c r="C6674" s="77"/>
      <c r="M6674" s="80"/>
      <c r="T6674" s="4"/>
      <c r="V6674" s="4"/>
      <c r="W6674" s="4"/>
      <c r="X6674" s="4"/>
      <c r="AB6674" s="4"/>
      <c r="AL6674" s="81"/>
      <c r="AM6674" s="81"/>
    </row>
    <row r="6675" spans="1:39">
      <c r="A6675" s="76"/>
      <c r="C6675" s="77"/>
      <c r="M6675" s="80"/>
      <c r="T6675" s="4"/>
      <c r="V6675" s="4"/>
      <c r="W6675" s="4"/>
      <c r="X6675" s="4"/>
      <c r="AB6675" s="4"/>
      <c r="AL6675" s="81"/>
      <c r="AM6675" s="81"/>
    </row>
    <row r="6676" spans="1:39">
      <c r="A6676" s="76"/>
      <c r="C6676" s="77"/>
      <c r="M6676" s="80"/>
      <c r="T6676" s="4"/>
      <c r="V6676" s="4"/>
      <c r="W6676" s="4"/>
      <c r="X6676" s="4"/>
      <c r="AB6676" s="4"/>
      <c r="AL6676" s="81"/>
      <c r="AM6676" s="81"/>
    </row>
    <row r="6677" spans="1:39">
      <c r="A6677" s="76"/>
      <c r="C6677" s="77"/>
      <c r="M6677" s="80"/>
      <c r="T6677" s="4"/>
      <c r="V6677" s="4"/>
      <c r="W6677" s="4"/>
      <c r="X6677" s="4"/>
      <c r="AB6677" s="4"/>
      <c r="AL6677" s="81"/>
      <c r="AM6677" s="81"/>
    </row>
    <row r="6678" spans="1:39">
      <c r="A6678" s="76"/>
      <c r="C6678" s="77"/>
      <c r="M6678" s="80"/>
      <c r="T6678" s="4"/>
      <c r="V6678" s="4"/>
      <c r="W6678" s="4"/>
      <c r="X6678" s="4"/>
      <c r="AB6678" s="4"/>
      <c r="AL6678" s="81"/>
      <c r="AM6678" s="81"/>
    </row>
    <row r="6679" spans="1:39">
      <c r="A6679" s="76"/>
      <c r="C6679" s="77"/>
      <c r="M6679" s="80"/>
      <c r="T6679" s="4"/>
      <c r="V6679" s="4"/>
      <c r="W6679" s="4"/>
      <c r="X6679" s="4"/>
      <c r="AB6679" s="4"/>
      <c r="AL6679" s="81"/>
      <c r="AM6679" s="81"/>
    </row>
    <row r="6680" spans="1:39">
      <c r="A6680" s="76"/>
      <c r="C6680" s="77"/>
      <c r="M6680" s="80"/>
      <c r="T6680" s="4"/>
      <c r="V6680" s="4"/>
      <c r="W6680" s="4"/>
      <c r="X6680" s="4"/>
      <c r="AB6680" s="4"/>
      <c r="AL6680" s="81"/>
      <c r="AM6680" s="81"/>
    </row>
    <row r="6681" spans="1:39">
      <c r="A6681" s="76"/>
      <c r="C6681" s="77"/>
      <c r="M6681" s="80"/>
      <c r="T6681" s="4"/>
      <c r="V6681" s="4"/>
      <c r="W6681" s="4"/>
      <c r="X6681" s="4"/>
      <c r="AB6681" s="4"/>
      <c r="AL6681" s="81"/>
      <c r="AM6681" s="81"/>
    </row>
    <row r="6682" spans="1:39">
      <c r="A6682" s="76"/>
      <c r="C6682" s="77"/>
      <c r="M6682" s="80"/>
      <c r="T6682" s="4"/>
      <c r="V6682" s="4"/>
      <c r="W6682" s="4"/>
      <c r="X6682" s="4"/>
      <c r="AB6682" s="4"/>
      <c r="AL6682" s="81"/>
      <c r="AM6682" s="81"/>
    </row>
    <row r="6683" spans="1:39">
      <c r="A6683" s="76"/>
      <c r="C6683" s="77"/>
      <c r="M6683" s="80"/>
      <c r="T6683" s="4"/>
      <c r="V6683" s="4"/>
      <c r="W6683" s="4"/>
      <c r="X6683" s="4"/>
      <c r="AB6683" s="4"/>
      <c r="AL6683" s="81"/>
      <c r="AM6683" s="81"/>
    </row>
    <row r="6684" spans="1:39">
      <c r="A6684" s="76"/>
      <c r="C6684" s="77"/>
      <c r="M6684" s="80"/>
      <c r="T6684" s="4"/>
      <c r="V6684" s="4"/>
      <c r="W6684" s="4"/>
      <c r="X6684" s="4"/>
      <c r="AB6684" s="4"/>
      <c r="AL6684" s="81"/>
      <c r="AM6684" s="81"/>
    </row>
    <row r="6685" spans="1:39">
      <c r="A6685" s="76"/>
      <c r="C6685" s="77"/>
      <c r="M6685" s="80"/>
      <c r="T6685" s="4"/>
      <c r="V6685" s="4"/>
      <c r="W6685" s="4"/>
      <c r="X6685" s="4"/>
      <c r="AB6685" s="4"/>
      <c r="AL6685" s="81"/>
      <c r="AM6685" s="81"/>
    </row>
    <row r="6686" spans="1:39">
      <c r="A6686" s="76"/>
      <c r="C6686" s="77"/>
      <c r="M6686" s="80"/>
      <c r="T6686" s="4"/>
      <c r="V6686" s="4"/>
      <c r="W6686" s="4"/>
      <c r="X6686" s="4"/>
      <c r="AB6686" s="4"/>
      <c r="AL6686" s="81"/>
      <c r="AM6686" s="81"/>
    </row>
    <row r="6687" spans="1:39">
      <c r="A6687" s="76"/>
      <c r="C6687" s="77"/>
      <c r="M6687" s="80"/>
      <c r="T6687" s="4"/>
      <c r="V6687" s="4"/>
      <c r="W6687" s="4"/>
      <c r="X6687" s="4"/>
      <c r="AB6687" s="4"/>
      <c r="AL6687" s="81"/>
      <c r="AM6687" s="81"/>
    </row>
    <row r="6688" spans="1:39">
      <c r="A6688" s="76"/>
      <c r="C6688" s="77"/>
      <c r="M6688" s="80"/>
      <c r="T6688" s="4"/>
      <c r="V6688" s="4"/>
      <c r="W6688" s="4"/>
      <c r="X6688" s="4"/>
      <c r="AB6688" s="4"/>
      <c r="AL6688" s="81"/>
      <c r="AM6688" s="81"/>
    </row>
    <row r="6689" spans="1:39">
      <c r="A6689" s="76"/>
      <c r="C6689" s="77"/>
      <c r="M6689" s="80"/>
      <c r="T6689" s="4"/>
      <c r="V6689" s="4"/>
      <c r="W6689" s="4"/>
      <c r="X6689" s="4"/>
      <c r="AB6689" s="4"/>
      <c r="AL6689" s="81"/>
      <c r="AM6689" s="81"/>
    </row>
    <row r="6690" spans="1:39">
      <c r="A6690" s="76"/>
      <c r="C6690" s="77"/>
      <c r="M6690" s="80"/>
      <c r="T6690" s="4"/>
      <c r="V6690" s="4"/>
      <c r="W6690" s="4"/>
      <c r="X6690" s="4"/>
      <c r="AB6690" s="4"/>
      <c r="AL6690" s="81"/>
      <c r="AM6690" s="81"/>
    </row>
    <row r="6691" spans="1:39">
      <c r="A6691" s="76"/>
      <c r="C6691" s="77"/>
      <c r="M6691" s="80"/>
      <c r="T6691" s="4"/>
      <c r="V6691" s="4"/>
      <c r="W6691" s="4"/>
      <c r="X6691" s="4"/>
      <c r="AB6691" s="4"/>
      <c r="AL6691" s="81"/>
      <c r="AM6691" s="81"/>
    </row>
    <row r="6692" spans="1:39">
      <c r="A6692" s="76"/>
      <c r="C6692" s="77"/>
      <c r="M6692" s="80"/>
      <c r="T6692" s="4"/>
      <c r="V6692" s="4"/>
      <c r="W6692" s="4"/>
      <c r="X6692" s="4"/>
      <c r="AB6692" s="4"/>
      <c r="AL6692" s="81"/>
      <c r="AM6692" s="81"/>
    </row>
    <row r="6693" spans="1:39">
      <c r="A6693" s="76"/>
      <c r="C6693" s="77"/>
      <c r="M6693" s="80"/>
      <c r="T6693" s="4"/>
      <c r="V6693" s="4"/>
      <c r="W6693" s="4"/>
      <c r="X6693" s="4"/>
      <c r="AB6693" s="4"/>
      <c r="AL6693" s="81"/>
      <c r="AM6693" s="81"/>
    </row>
    <row r="6694" spans="1:39">
      <c r="A6694" s="76"/>
      <c r="C6694" s="77"/>
      <c r="M6694" s="80"/>
      <c r="T6694" s="4"/>
      <c r="V6694" s="4"/>
      <c r="W6694" s="4"/>
      <c r="X6694" s="4"/>
      <c r="AB6694" s="4"/>
      <c r="AL6694" s="81"/>
      <c r="AM6694" s="81"/>
    </row>
    <row r="6695" spans="1:39">
      <c r="A6695" s="76"/>
      <c r="C6695" s="77"/>
      <c r="M6695" s="80"/>
      <c r="T6695" s="4"/>
      <c r="V6695" s="4"/>
      <c r="W6695" s="4"/>
      <c r="X6695" s="4"/>
      <c r="AB6695" s="4"/>
      <c r="AL6695" s="81"/>
      <c r="AM6695" s="81"/>
    </row>
    <row r="6696" spans="1:39">
      <c r="A6696" s="76"/>
      <c r="C6696" s="77"/>
      <c r="M6696" s="80"/>
      <c r="T6696" s="4"/>
      <c r="V6696" s="4"/>
      <c r="W6696" s="4"/>
      <c r="X6696" s="4"/>
      <c r="AB6696" s="4"/>
      <c r="AL6696" s="81"/>
      <c r="AM6696" s="81"/>
    </row>
    <row r="6697" spans="1:39">
      <c r="A6697" s="76"/>
      <c r="C6697" s="77"/>
      <c r="M6697" s="80"/>
      <c r="T6697" s="4"/>
      <c r="V6697" s="4"/>
      <c r="W6697" s="4"/>
      <c r="X6697" s="4"/>
      <c r="AB6697" s="4"/>
      <c r="AL6697" s="81"/>
      <c r="AM6697" s="81"/>
    </row>
    <row r="6698" spans="1:39">
      <c r="A6698" s="76"/>
      <c r="C6698" s="77"/>
      <c r="M6698" s="80"/>
      <c r="T6698" s="4"/>
      <c r="V6698" s="4"/>
      <c r="W6698" s="4"/>
      <c r="X6698" s="4"/>
      <c r="AB6698" s="4"/>
      <c r="AL6698" s="81"/>
      <c r="AM6698" s="81"/>
    </row>
    <row r="6699" spans="1:39">
      <c r="A6699" s="76"/>
      <c r="C6699" s="77"/>
      <c r="M6699" s="80"/>
      <c r="T6699" s="4"/>
      <c r="V6699" s="4"/>
      <c r="W6699" s="4"/>
      <c r="X6699" s="4"/>
      <c r="AB6699" s="4"/>
      <c r="AL6699" s="81"/>
      <c r="AM6699" s="81"/>
    </row>
    <row r="6700" spans="1:39">
      <c r="A6700" s="76"/>
      <c r="C6700" s="77"/>
      <c r="M6700" s="80"/>
      <c r="T6700" s="4"/>
      <c r="V6700" s="4"/>
      <c r="W6700" s="4"/>
      <c r="X6700" s="4"/>
      <c r="AB6700" s="4"/>
      <c r="AL6700" s="81"/>
      <c r="AM6700" s="81"/>
    </row>
    <row r="6701" spans="1:39">
      <c r="A6701" s="76"/>
      <c r="C6701" s="77"/>
      <c r="M6701" s="80"/>
      <c r="T6701" s="4"/>
      <c r="V6701" s="4"/>
      <c r="W6701" s="4"/>
      <c r="X6701" s="4"/>
      <c r="AB6701" s="4"/>
      <c r="AL6701" s="81"/>
      <c r="AM6701" s="81"/>
    </row>
    <row r="6702" spans="1:39">
      <c r="A6702" s="76"/>
      <c r="C6702" s="77"/>
      <c r="M6702" s="80"/>
      <c r="T6702" s="4"/>
      <c r="V6702" s="4"/>
      <c r="W6702" s="4"/>
      <c r="X6702" s="4"/>
      <c r="AB6702" s="4"/>
      <c r="AL6702" s="81"/>
      <c r="AM6702" s="81"/>
    </row>
    <row r="6703" spans="1:39">
      <c r="A6703" s="76"/>
      <c r="C6703" s="77"/>
      <c r="M6703" s="80"/>
      <c r="T6703" s="4"/>
      <c r="V6703" s="4"/>
      <c r="W6703" s="4"/>
      <c r="X6703" s="4"/>
      <c r="AB6703" s="4"/>
      <c r="AL6703" s="81"/>
      <c r="AM6703" s="81"/>
    </row>
    <row r="6704" spans="1:39">
      <c r="A6704" s="76"/>
      <c r="C6704" s="77"/>
      <c r="M6704" s="80"/>
      <c r="T6704" s="4"/>
      <c r="V6704" s="4"/>
      <c r="W6704" s="4"/>
      <c r="X6704" s="4"/>
      <c r="AB6704" s="4"/>
      <c r="AL6704" s="81"/>
      <c r="AM6704" s="81"/>
    </row>
    <row r="6705" spans="1:39">
      <c r="A6705" s="76"/>
      <c r="C6705" s="77"/>
      <c r="M6705" s="80"/>
      <c r="T6705" s="4"/>
      <c r="V6705" s="4"/>
      <c r="W6705" s="4"/>
      <c r="X6705" s="4"/>
      <c r="AB6705" s="4"/>
      <c r="AL6705" s="81"/>
      <c r="AM6705" s="81"/>
    </row>
    <row r="6706" spans="1:39">
      <c r="A6706" s="76"/>
      <c r="C6706" s="77"/>
      <c r="M6706" s="80"/>
      <c r="T6706" s="4"/>
      <c r="V6706" s="4"/>
      <c r="W6706" s="4"/>
      <c r="X6706" s="4"/>
      <c r="AB6706" s="4"/>
      <c r="AL6706" s="81"/>
      <c r="AM6706" s="81"/>
    </row>
    <row r="6707" spans="1:39">
      <c r="A6707" s="76"/>
      <c r="C6707" s="77"/>
      <c r="M6707" s="80"/>
      <c r="T6707" s="4"/>
      <c r="V6707" s="4"/>
      <c r="W6707" s="4"/>
      <c r="X6707" s="4"/>
      <c r="AB6707" s="4"/>
      <c r="AL6707" s="81"/>
      <c r="AM6707" s="81"/>
    </row>
    <row r="6708" spans="1:39">
      <c r="A6708" s="76"/>
      <c r="C6708" s="77"/>
      <c r="M6708" s="80"/>
      <c r="T6708" s="4"/>
      <c r="V6708" s="4"/>
      <c r="W6708" s="4"/>
      <c r="X6708" s="4"/>
      <c r="AB6708" s="4"/>
      <c r="AL6708" s="81"/>
      <c r="AM6708" s="81"/>
    </row>
    <row r="6709" spans="1:39">
      <c r="A6709" s="76"/>
      <c r="C6709" s="77"/>
      <c r="M6709" s="80"/>
      <c r="T6709" s="4"/>
      <c r="V6709" s="4"/>
      <c r="W6709" s="4"/>
      <c r="X6709" s="4"/>
      <c r="AB6709" s="4"/>
      <c r="AL6709" s="81"/>
      <c r="AM6709" s="81"/>
    </row>
    <row r="6710" spans="1:39">
      <c r="A6710" s="76"/>
      <c r="C6710" s="77"/>
      <c r="M6710" s="80"/>
      <c r="T6710" s="4"/>
      <c r="V6710" s="4"/>
      <c r="W6710" s="4"/>
      <c r="X6710" s="4"/>
      <c r="AB6710" s="4"/>
      <c r="AL6710" s="81"/>
      <c r="AM6710" s="81"/>
    </row>
    <row r="6711" spans="1:39">
      <c r="A6711" s="76"/>
      <c r="C6711" s="77"/>
      <c r="M6711" s="80"/>
      <c r="T6711" s="4"/>
      <c r="V6711" s="4"/>
      <c r="W6711" s="4"/>
      <c r="X6711" s="4"/>
      <c r="AB6711" s="4"/>
      <c r="AL6711" s="81"/>
      <c r="AM6711" s="81"/>
    </row>
    <row r="6712" spans="1:39">
      <c r="A6712" s="76"/>
      <c r="C6712" s="77"/>
      <c r="M6712" s="80"/>
      <c r="T6712" s="4"/>
      <c r="V6712" s="4"/>
      <c r="W6712" s="4"/>
      <c r="X6712" s="4"/>
      <c r="AB6712" s="4"/>
      <c r="AL6712" s="81"/>
      <c r="AM6712" s="81"/>
    </row>
    <row r="6713" spans="1:39">
      <c r="A6713" s="76"/>
      <c r="C6713" s="77"/>
      <c r="M6713" s="80"/>
      <c r="T6713" s="4"/>
      <c r="V6713" s="4"/>
      <c r="W6713" s="4"/>
      <c r="X6713" s="4"/>
      <c r="AB6713" s="4"/>
      <c r="AL6713" s="81"/>
      <c r="AM6713" s="81"/>
    </row>
    <row r="6714" spans="1:39">
      <c r="A6714" s="76"/>
      <c r="C6714" s="77"/>
      <c r="M6714" s="80"/>
      <c r="T6714" s="4"/>
      <c r="V6714" s="4"/>
      <c r="W6714" s="4"/>
      <c r="X6714" s="4"/>
      <c r="AB6714" s="4"/>
      <c r="AL6714" s="81"/>
      <c r="AM6714" s="81"/>
    </row>
    <row r="6715" spans="1:39">
      <c r="A6715" s="76"/>
      <c r="C6715" s="77"/>
      <c r="M6715" s="80"/>
      <c r="T6715" s="4"/>
      <c r="V6715" s="4"/>
      <c r="W6715" s="4"/>
      <c r="X6715" s="4"/>
      <c r="AB6715" s="4"/>
      <c r="AL6715" s="81"/>
      <c r="AM6715" s="81"/>
    </row>
    <row r="6716" spans="1:39">
      <c r="A6716" s="76"/>
      <c r="C6716" s="77"/>
      <c r="M6716" s="80"/>
      <c r="T6716" s="4"/>
      <c r="V6716" s="4"/>
      <c r="W6716" s="4"/>
      <c r="X6716" s="4"/>
      <c r="AB6716" s="4"/>
      <c r="AL6716" s="81"/>
      <c r="AM6716" s="81"/>
    </row>
    <row r="6717" spans="1:39">
      <c r="A6717" s="76"/>
      <c r="C6717" s="77"/>
      <c r="M6717" s="80"/>
      <c r="T6717" s="4"/>
      <c r="V6717" s="4"/>
      <c r="W6717" s="4"/>
      <c r="X6717" s="4"/>
      <c r="AB6717" s="4"/>
      <c r="AL6717" s="81"/>
      <c r="AM6717" s="81"/>
    </row>
    <row r="6718" spans="1:39">
      <c r="A6718" s="76"/>
      <c r="C6718" s="77"/>
      <c r="M6718" s="80"/>
      <c r="T6718" s="4"/>
      <c r="V6718" s="4"/>
      <c r="W6718" s="4"/>
      <c r="X6718" s="4"/>
      <c r="AB6718" s="4"/>
      <c r="AL6718" s="81"/>
      <c r="AM6718" s="81"/>
    </row>
    <row r="6719" spans="1:39">
      <c r="A6719" s="76"/>
      <c r="C6719" s="77"/>
      <c r="M6719" s="80"/>
      <c r="T6719" s="4"/>
      <c r="V6719" s="4"/>
      <c r="W6719" s="4"/>
      <c r="X6719" s="4"/>
      <c r="AB6719" s="4"/>
      <c r="AL6719" s="81"/>
      <c r="AM6719" s="81"/>
    </row>
    <row r="6720" spans="1:39">
      <c r="A6720" s="76"/>
      <c r="C6720" s="77"/>
      <c r="M6720" s="80"/>
      <c r="T6720" s="4"/>
      <c r="V6720" s="4"/>
      <c r="W6720" s="4"/>
      <c r="X6720" s="4"/>
      <c r="AB6720" s="4"/>
      <c r="AL6720" s="81"/>
      <c r="AM6720" s="81"/>
    </row>
    <row r="6721" spans="1:39">
      <c r="A6721" s="76"/>
      <c r="C6721" s="77"/>
      <c r="M6721" s="80"/>
      <c r="T6721" s="4"/>
      <c r="V6721" s="4"/>
      <c r="W6721" s="4"/>
      <c r="X6721" s="4"/>
      <c r="AB6721" s="4"/>
      <c r="AL6721" s="81"/>
      <c r="AM6721" s="81"/>
    </row>
    <row r="6722" spans="1:39">
      <c r="A6722" s="76"/>
      <c r="C6722" s="77"/>
      <c r="M6722" s="80"/>
      <c r="T6722" s="4"/>
      <c r="V6722" s="4"/>
      <c r="W6722" s="4"/>
      <c r="X6722" s="4"/>
      <c r="AB6722" s="4"/>
      <c r="AL6722" s="81"/>
      <c r="AM6722" s="81"/>
    </row>
    <row r="6723" spans="1:39">
      <c r="A6723" s="76"/>
      <c r="C6723" s="77"/>
      <c r="M6723" s="80"/>
      <c r="T6723" s="4"/>
      <c r="V6723" s="4"/>
      <c r="W6723" s="4"/>
      <c r="X6723" s="4"/>
      <c r="AB6723" s="4"/>
      <c r="AL6723" s="81"/>
      <c r="AM6723" s="81"/>
    </row>
    <row r="6724" spans="1:39">
      <c r="A6724" s="76"/>
      <c r="C6724" s="77"/>
      <c r="M6724" s="80"/>
      <c r="T6724" s="4"/>
      <c r="V6724" s="4"/>
      <c r="W6724" s="4"/>
      <c r="X6724" s="4"/>
      <c r="AB6724" s="4"/>
      <c r="AL6724" s="81"/>
      <c r="AM6724" s="81"/>
    </row>
    <row r="6725" spans="1:39">
      <c r="A6725" s="76"/>
      <c r="C6725" s="77"/>
      <c r="M6725" s="80"/>
      <c r="T6725" s="4"/>
      <c r="V6725" s="4"/>
      <c r="W6725" s="4"/>
      <c r="X6725" s="4"/>
      <c r="AB6725" s="4"/>
      <c r="AL6725" s="81"/>
      <c r="AM6725" s="81"/>
    </row>
    <row r="6726" spans="1:39">
      <c r="A6726" s="76"/>
      <c r="C6726" s="77"/>
      <c r="M6726" s="80"/>
      <c r="T6726" s="4"/>
      <c r="V6726" s="4"/>
      <c r="W6726" s="4"/>
      <c r="X6726" s="4"/>
      <c r="AB6726" s="4"/>
      <c r="AL6726" s="81"/>
      <c r="AM6726" s="81"/>
    </row>
    <row r="6727" spans="1:39">
      <c r="A6727" s="76"/>
      <c r="C6727" s="77"/>
      <c r="M6727" s="80"/>
      <c r="T6727" s="4"/>
      <c r="V6727" s="4"/>
      <c r="W6727" s="4"/>
      <c r="X6727" s="4"/>
      <c r="AB6727" s="4"/>
      <c r="AL6727" s="81"/>
      <c r="AM6727" s="81"/>
    </row>
    <row r="6728" spans="1:39">
      <c r="A6728" s="76"/>
      <c r="C6728" s="77"/>
      <c r="M6728" s="80"/>
      <c r="T6728" s="4"/>
      <c r="V6728" s="4"/>
      <c r="W6728" s="4"/>
      <c r="X6728" s="4"/>
      <c r="AB6728" s="4"/>
      <c r="AL6728" s="81"/>
      <c r="AM6728" s="81"/>
    </row>
    <row r="6729" spans="1:39">
      <c r="A6729" s="76"/>
      <c r="C6729" s="77"/>
      <c r="M6729" s="80"/>
      <c r="T6729" s="4"/>
      <c r="V6729" s="4"/>
      <c r="W6729" s="4"/>
      <c r="X6729" s="4"/>
      <c r="AB6729" s="4"/>
      <c r="AL6729" s="81"/>
      <c r="AM6729" s="81"/>
    </row>
    <row r="6730" spans="1:39">
      <c r="A6730" s="76"/>
      <c r="C6730" s="77"/>
      <c r="M6730" s="80"/>
      <c r="T6730" s="4"/>
      <c r="V6730" s="4"/>
      <c r="W6730" s="4"/>
      <c r="X6730" s="4"/>
      <c r="AB6730" s="4"/>
      <c r="AL6730" s="81"/>
      <c r="AM6730" s="81"/>
    </row>
    <row r="6731" spans="1:39">
      <c r="A6731" s="76"/>
      <c r="C6731" s="77"/>
      <c r="M6731" s="80"/>
      <c r="T6731" s="4"/>
      <c r="V6731" s="4"/>
      <c r="W6731" s="4"/>
      <c r="X6731" s="4"/>
      <c r="AB6731" s="4"/>
      <c r="AL6731" s="81"/>
      <c r="AM6731" s="81"/>
    </row>
    <row r="6732" spans="1:39">
      <c r="A6732" s="76"/>
      <c r="C6732" s="77"/>
      <c r="M6732" s="80"/>
      <c r="T6732" s="4"/>
      <c r="V6732" s="4"/>
      <c r="W6732" s="4"/>
      <c r="X6732" s="4"/>
      <c r="AB6732" s="4"/>
      <c r="AL6732" s="81"/>
      <c r="AM6732" s="81"/>
    </row>
    <row r="6733" spans="1:39">
      <c r="A6733" s="76"/>
      <c r="C6733" s="77"/>
      <c r="M6733" s="80"/>
      <c r="T6733" s="4"/>
      <c r="V6733" s="4"/>
      <c r="W6733" s="4"/>
      <c r="X6733" s="4"/>
      <c r="AB6733" s="4"/>
      <c r="AL6733" s="81"/>
      <c r="AM6733" s="81"/>
    </row>
    <row r="6734" spans="1:39">
      <c r="A6734" s="76"/>
      <c r="C6734" s="77"/>
      <c r="M6734" s="80"/>
      <c r="T6734" s="4"/>
      <c r="V6734" s="4"/>
      <c r="W6734" s="4"/>
      <c r="X6734" s="4"/>
      <c r="AB6734" s="4"/>
      <c r="AL6734" s="81"/>
      <c r="AM6734" s="81"/>
    </row>
    <row r="6735" spans="1:39">
      <c r="A6735" s="76"/>
      <c r="C6735" s="77"/>
      <c r="M6735" s="80"/>
      <c r="T6735" s="4"/>
      <c r="V6735" s="4"/>
      <c r="W6735" s="4"/>
      <c r="X6735" s="4"/>
      <c r="AB6735" s="4"/>
      <c r="AL6735" s="81"/>
      <c r="AM6735" s="81"/>
    </row>
    <row r="6736" spans="1:39">
      <c r="A6736" s="76"/>
      <c r="C6736" s="77"/>
      <c r="M6736" s="80"/>
      <c r="T6736" s="4"/>
      <c r="V6736" s="4"/>
      <c r="W6736" s="4"/>
      <c r="X6736" s="4"/>
      <c r="AB6736" s="4"/>
      <c r="AL6736" s="81"/>
      <c r="AM6736" s="81"/>
    </row>
    <row r="6737" spans="1:39">
      <c r="A6737" s="76"/>
      <c r="C6737" s="77"/>
      <c r="M6737" s="80"/>
      <c r="T6737" s="4"/>
      <c r="V6737" s="4"/>
      <c r="W6737" s="4"/>
      <c r="X6737" s="4"/>
      <c r="AB6737" s="4"/>
      <c r="AL6737" s="81"/>
      <c r="AM6737" s="81"/>
    </row>
    <row r="6738" spans="1:39">
      <c r="A6738" s="76"/>
      <c r="C6738" s="77"/>
      <c r="M6738" s="80"/>
      <c r="T6738" s="4"/>
      <c r="V6738" s="4"/>
      <c r="W6738" s="4"/>
      <c r="X6738" s="4"/>
      <c r="AB6738" s="4"/>
      <c r="AL6738" s="81"/>
      <c r="AM6738" s="81"/>
    </row>
    <row r="6739" spans="1:39">
      <c r="A6739" s="76"/>
      <c r="C6739" s="77"/>
      <c r="M6739" s="80"/>
      <c r="T6739" s="4"/>
      <c r="V6739" s="4"/>
      <c r="W6739" s="4"/>
      <c r="X6739" s="4"/>
      <c r="AB6739" s="4"/>
      <c r="AL6739" s="81"/>
      <c r="AM6739" s="81"/>
    </row>
    <row r="6740" spans="1:39">
      <c r="A6740" s="76"/>
      <c r="C6740" s="77"/>
      <c r="M6740" s="80"/>
      <c r="T6740" s="4"/>
      <c r="V6740" s="4"/>
      <c r="W6740" s="4"/>
      <c r="X6740" s="4"/>
      <c r="AB6740" s="4"/>
      <c r="AL6740" s="81"/>
      <c r="AM6740" s="81"/>
    </row>
    <row r="6741" spans="1:39">
      <c r="A6741" s="76"/>
      <c r="C6741" s="77"/>
      <c r="M6741" s="80"/>
      <c r="T6741" s="4"/>
      <c r="V6741" s="4"/>
      <c r="W6741" s="4"/>
      <c r="X6741" s="4"/>
      <c r="AB6741" s="4"/>
      <c r="AL6741" s="81"/>
      <c r="AM6741" s="81"/>
    </row>
    <row r="6742" spans="1:39">
      <c r="A6742" s="76"/>
      <c r="C6742" s="77"/>
      <c r="M6742" s="80"/>
      <c r="T6742" s="4"/>
      <c r="V6742" s="4"/>
      <c r="W6742" s="4"/>
      <c r="X6742" s="4"/>
      <c r="AB6742" s="4"/>
      <c r="AL6742" s="81"/>
      <c r="AM6742" s="81"/>
    </row>
    <row r="6743" spans="1:39">
      <c r="A6743" s="76"/>
      <c r="C6743" s="77"/>
      <c r="M6743" s="80"/>
      <c r="T6743" s="4"/>
      <c r="V6743" s="4"/>
      <c r="W6743" s="4"/>
      <c r="X6743" s="4"/>
      <c r="AB6743" s="4"/>
      <c r="AL6743" s="81"/>
      <c r="AM6743" s="81"/>
    </row>
    <row r="6744" spans="1:39">
      <c r="A6744" s="76"/>
      <c r="C6744" s="77"/>
      <c r="M6744" s="80"/>
      <c r="T6744" s="4"/>
      <c r="V6744" s="4"/>
      <c r="W6744" s="4"/>
      <c r="X6744" s="4"/>
      <c r="AB6744" s="4"/>
      <c r="AL6744" s="81"/>
      <c r="AM6744" s="81"/>
    </row>
    <row r="6745" spans="1:39">
      <c r="A6745" s="76"/>
      <c r="C6745" s="77"/>
      <c r="M6745" s="80"/>
      <c r="T6745" s="4"/>
      <c r="V6745" s="4"/>
      <c r="W6745" s="4"/>
      <c r="X6745" s="4"/>
      <c r="AB6745" s="4"/>
      <c r="AL6745" s="81"/>
      <c r="AM6745" s="81"/>
    </row>
    <row r="6746" spans="1:39">
      <c r="A6746" s="76"/>
      <c r="C6746" s="77"/>
      <c r="M6746" s="80"/>
      <c r="T6746" s="4"/>
      <c r="V6746" s="4"/>
      <c r="W6746" s="4"/>
      <c r="X6746" s="4"/>
      <c r="AB6746" s="4"/>
      <c r="AL6746" s="81"/>
      <c r="AM6746" s="81"/>
    </row>
    <row r="6747" spans="1:39">
      <c r="A6747" s="76"/>
      <c r="C6747" s="77"/>
      <c r="M6747" s="80"/>
      <c r="T6747" s="4"/>
      <c r="V6747" s="4"/>
      <c r="W6747" s="4"/>
      <c r="X6747" s="4"/>
      <c r="AB6747" s="4"/>
      <c r="AL6747" s="81"/>
      <c r="AM6747" s="81"/>
    </row>
    <row r="6748" spans="1:39">
      <c r="A6748" s="76"/>
      <c r="C6748" s="77"/>
      <c r="M6748" s="80"/>
      <c r="T6748" s="4"/>
      <c r="V6748" s="4"/>
      <c r="W6748" s="4"/>
      <c r="X6748" s="4"/>
      <c r="AB6748" s="4"/>
      <c r="AL6748" s="81"/>
      <c r="AM6748" s="81"/>
    </row>
    <row r="6749" spans="1:39">
      <c r="A6749" s="76"/>
      <c r="C6749" s="77"/>
      <c r="M6749" s="80"/>
      <c r="T6749" s="4"/>
      <c r="V6749" s="4"/>
      <c r="W6749" s="4"/>
      <c r="X6749" s="4"/>
      <c r="AB6749" s="4"/>
      <c r="AL6749" s="81"/>
      <c r="AM6749" s="81"/>
    </row>
    <row r="6750" spans="1:39">
      <c r="A6750" s="76"/>
      <c r="C6750" s="77"/>
      <c r="M6750" s="80"/>
      <c r="T6750" s="4"/>
      <c r="V6750" s="4"/>
      <c r="W6750" s="4"/>
      <c r="X6750" s="4"/>
      <c r="AB6750" s="4"/>
      <c r="AL6750" s="81"/>
      <c r="AM6750" s="81"/>
    </row>
    <row r="6751" spans="1:39">
      <c r="A6751" s="76"/>
      <c r="C6751" s="77"/>
      <c r="M6751" s="80"/>
      <c r="T6751" s="4"/>
      <c r="V6751" s="4"/>
      <c r="W6751" s="4"/>
      <c r="X6751" s="4"/>
      <c r="AB6751" s="4"/>
      <c r="AL6751" s="81"/>
      <c r="AM6751" s="81"/>
    </row>
    <row r="6752" spans="1:39">
      <c r="A6752" s="76"/>
      <c r="C6752" s="77"/>
      <c r="M6752" s="80"/>
      <c r="T6752" s="4"/>
      <c r="V6752" s="4"/>
      <c r="W6752" s="4"/>
      <c r="X6752" s="4"/>
      <c r="AB6752" s="4"/>
      <c r="AL6752" s="81"/>
      <c r="AM6752" s="81"/>
    </row>
    <row r="6753" spans="1:39">
      <c r="A6753" s="76"/>
      <c r="C6753" s="77"/>
      <c r="M6753" s="80"/>
      <c r="T6753" s="4"/>
      <c r="V6753" s="4"/>
      <c r="W6753" s="4"/>
      <c r="X6753" s="4"/>
      <c r="AB6753" s="4"/>
      <c r="AL6753" s="81"/>
      <c r="AM6753" s="81"/>
    </row>
    <row r="6754" spans="1:39">
      <c r="A6754" s="76"/>
      <c r="C6754" s="77"/>
      <c r="M6754" s="80"/>
      <c r="T6754" s="4"/>
      <c r="V6754" s="4"/>
      <c r="W6754" s="4"/>
      <c r="X6754" s="4"/>
      <c r="AB6754" s="4"/>
      <c r="AL6754" s="81"/>
      <c r="AM6754" s="81"/>
    </row>
    <row r="6755" spans="1:39">
      <c r="A6755" s="76"/>
      <c r="C6755" s="77"/>
      <c r="M6755" s="80"/>
      <c r="T6755" s="4"/>
      <c r="V6755" s="4"/>
      <c r="W6755" s="4"/>
      <c r="X6755" s="4"/>
      <c r="AB6755" s="4"/>
      <c r="AL6755" s="81"/>
      <c r="AM6755" s="81"/>
    </row>
    <row r="6756" spans="1:39">
      <c r="A6756" s="76"/>
      <c r="C6756" s="77"/>
      <c r="M6756" s="80"/>
      <c r="T6756" s="4"/>
      <c r="V6756" s="4"/>
      <c r="W6756" s="4"/>
      <c r="X6756" s="4"/>
      <c r="AB6756" s="4"/>
      <c r="AL6756" s="81"/>
      <c r="AM6756" s="81"/>
    </row>
    <row r="6757" spans="1:39">
      <c r="A6757" s="76"/>
      <c r="C6757" s="77"/>
      <c r="M6757" s="80"/>
      <c r="T6757" s="4"/>
      <c r="V6757" s="4"/>
      <c r="W6757" s="4"/>
      <c r="X6757" s="4"/>
      <c r="AB6757" s="4"/>
      <c r="AL6757" s="81"/>
      <c r="AM6757" s="81"/>
    </row>
    <row r="6758" spans="1:39">
      <c r="A6758" s="76"/>
      <c r="C6758" s="77"/>
      <c r="M6758" s="80"/>
      <c r="T6758" s="4"/>
      <c r="V6758" s="4"/>
      <c r="W6758" s="4"/>
      <c r="X6758" s="4"/>
      <c r="AB6758" s="4"/>
      <c r="AL6758" s="81"/>
      <c r="AM6758" s="81"/>
    </row>
    <row r="6759" spans="1:39">
      <c r="A6759" s="76"/>
      <c r="C6759" s="77"/>
      <c r="M6759" s="80"/>
      <c r="T6759" s="4"/>
      <c r="V6759" s="4"/>
      <c r="W6759" s="4"/>
      <c r="X6759" s="4"/>
      <c r="AB6759" s="4"/>
      <c r="AL6759" s="81"/>
      <c r="AM6759" s="81"/>
    </row>
    <row r="6760" spans="1:39">
      <c r="A6760" s="76"/>
      <c r="C6760" s="77"/>
      <c r="M6760" s="80"/>
      <c r="T6760" s="4"/>
      <c r="V6760" s="4"/>
      <c r="W6760" s="4"/>
      <c r="X6760" s="4"/>
      <c r="AB6760" s="4"/>
      <c r="AL6760" s="81"/>
      <c r="AM6760" s="81"/>
    </row>
    <row r="6761" spans="1:39">
      <c r="A6761" s="76"/>
      <c r="C6761" s="77"/>
      <c r="M6761" s="80"/>
      <c r="T6761" s="4"/>
      <c r="V6761" s="4"/>
      <c r="W6761" s="4"/>
      <c r="X6761" s="4"/>
      <c r="AB6761" s="4"/>
      <c r="AL6761" s="81"/>
      <c r="AM6761" s="81"/>
    </row>
    <row r="6762" spans="1:39">
      <c r="A6762" s="76"/>
      <c r="C6762" s="77"/>
      <c r="M6762" s="80"/>
      <c r="T6762" s="4"/>
      <c r="V6762" s="4"/>
      <c r="W6762" s="4"/>
      <c r="X6762" s="4"/>
      <c r="AB6762" s="4"/>
      <c r="AL6762" s="81"/>
      <c r="AM6762" s="81"/>
    </row>
    <row r="6763" spans="1:39">
      <c r="A6763" s="76"/>
      <c r="C6763" s="77"/>
      <c r="M6763" s="80"/>
      <c r="T6763" s="4"/>
      <c r="V6763" s="4"/>
      <c r="W6763" s="4"/>
      <c r="X6763" s="4"/>
      <c r="AB6763" s="4"/>
      <c r="AL6763" s="81"/>
      <c r="AM6763" s="81"/>
    </row>
    <row r="6764" spans="1:39">
      <c r="A6764" s="76"/>
      <c r="C6764" s="77"/>
      <c r="M6764" s="80"/>
      <c r="T6764" s="4"/>
      <c r="V6764" s="4"/>
      <c r="W6764" s="4"/>
      <c r="X6764" s="4"/>
      <c r="AB6764" s="4"/>
      <c r="AL6764" s="81"/>
      <c r="AM6764" s="81"/>
    </row>
    <row r="6765" spans="1:39">
      <c r="A6765" s="76"/>
      <c r="C6765" s="77"/>
      <c r="M6765" s="80"/>
      <c r="T6765" s="4"/>
      <c r="V6765" s="4"/>
      <c r="W6765" s="4"/>
      <c r="X6765" s="4"/>
      <c r="AB6765" s="4"/>
      <c r="AL6765" s="81"/>
      <c r="AM6765" s="81"/>
    </row>
    <row r="6766" spans="1:39">
      <c r="A6766" s="76"/>
      <c r="C6766" s="77"/>
      <c r="M6766" s="80"/>
      <c r="T6766" s="4"/>
      <c r="V6766" s="4"/>
      <c r="W6766" s="4"/>
      <c r="X6766" s="4"/>
      <c r="AB6766" s="4"/>
      <c r="AL6766" s="81"/>
      <c r="AM6766" s="81"/>
    </row>
    <row r="6767" spans="1:39">
      <c r="A6767" s="76"/>
      <c r="C6767" s="77"/>
      <c r="M6767" s="80"/>
      <c r="T6767" s="4"/>
      <c r="V6767" s="4"/>
      <c r="W6767" s="4"/>
      <c r="X6767" s="4"/>
      <c r="AB6767" s="4"/>
      <c r="AL6767" s="81"/>
      <c r="AM6767" s="81"/>
    </row>
    <row r="6768" spans="1:39">
      <c r="A6768" s="76"/>
      <c r="C6768" s="77"/>
      <c r="M6768" s="80"/>
      <c r="T6768" s="4"/>
      <c r="V6768" s="4"/>
      <c r="W6768" s="4"/>
      <c r="X6768" s="4"/>
      <c r="AB6768" s="4"/>
      <c r="AL6768" s="81"/>
      <c r="AM6768" s="81"/>
    </row>
    <row r="6769" spans="1:39">
      <c r="A6769" s="76"/>
      <c r="C6769" s="77"/>
      <c r="M6769" s="80"/>
      <c r="T6769" s="4"/>
      <c r="V6769" s="4"/>
      <c r="W6769" s="4"/>
      <c r="X6769" s="4"/>
      <c r="AB6769" s="4"/>
      <c r="AL6769" s="81"/>
      <c r="AM6769" s="81"/>
    </row>
    <row r="6770" spans="1:39">
      <c r="A6770" s="76"/>
      <c r="C6770" s="77"/>
      <c r="M6770" s="80"/>
      <c r="T6770" s="4"/>
      <c r="V6770" s="4"/>
      <c r="W6770" s="4"/>
      <c r="X6770" s="4"/>
      <c r="AB6770" s="4"/>
      <c r="AL6770" s="81"/>
      <c r="AM6770" s="81"/>
    </row>
    <row r="6771" spans="1:39">
      <c r="A6771" s="76"/>
      <c r="C6771" s="77"/>
      <c r="M6771" s="80"/>
      <c r="T6771" s="4"/>
      <c r="V6771" s="4"/>
      <c r="W6771" s="4"/>
      <c r="X6771" s="4"/>
      <c r="AB6771" s="4"/>
      <c r="AL6771" s="81"/>
      <c r="AM6771" s="81"/>
    </row>
    <row r="6772" spans="1:39">
      <c r="A6772" s="76"/>
      <c r="C6772" s="77"/>
      <c r="M6772" s="80"/>
      <c r="T6772" s="4"/>
      <c r="V6772" s="4"/>
      <c r="W6772" s="4"/>
      <c r="X6772" s="4"/>
      <c r="AB6772" s="4"/>
      <c r="AL6772" s="81"/>
      <c r="AM6772" s="81"/>
    </row>
    <row r="6773" spans="1:39">
      <c r="A6773" s="76"/>
      <c r="C6773" s="77"/>
      <c r="M6773" s="80"/>
      <c r="T6773" s="4"/>
      <c r="V6773" s="4"/>
      <c r="W6773" s="4"/>
      <c r="X6773" s="4"/>
      <c r="AB6773" s="4"/>
      <c r="AL6773" s="81"/>
      <c r="AM6773" s="81"/>
    </row>
    <row r="6774" spans="1:39">
      <c r="A6774" s="76"/>
      <c r="C6774" s="77"/>
      <c r="M6774" s="80"/>
      <c r="T6774" s="4"/>
      <c r="V6774" s="4"/>
      <c r="W6774" s="4"/>
      <c r="X6774" s="4"/>
      <c r="AB6774" s="4"/>
      <c r="AL6774" s="81"/>
      <c r="AM6774" s="81"/>
    </row>
    <row r="6775" spans="1:39">
      <c r="A6775" s="76"/>
      <c r="C6775" s="77"/>
      <c r="M6775" s="80"/>
      <c r="T6775" s="4"/>
      <c r="V6775" s="4"/>
      <c r="W6775" s="4"/>
      <c r="X6775" s="4"/>
      <c r="AB6775" s="4"/>
      <c r="AL6775" s="81"/>
      <c r="AM6775" s="81"/>
    </row>
    <row r="6776" spans="1:39">
      <c r="A6776" s="76"/>
      <c r="C6776" s="77"/>
      <c r="M6776" s="80"/>
      <c r="T6776" s="4"/>
      <c r="V6776" s="4"/>
      <c r="W6776" s="4"/>
      <c r="X6776" s="4"/>
      <c r="AB6776" s="4"/>
      <c r="AL6776" s="81"/>
      <c r="AM6776" s="81"/>
    </row>
    <row r="6777" spans="1:39">
      <c r="A6777" s="76"/>
      <c r="C6777" s="77"/>
      <c r="M6777" s="80"/>
      <c r="T6777" s="4"/>
      <c r="V6777" s="4"/>
      <c r="W6777" s="4"/>
      <c r="X6777" s="4"/>
      <c r="AB6777" s="4"/>
      <c r="AL6777" s="81"/>
      <c r="AM6777" s="81"/>
    </row>
    <row r="6778" spans="1:39">
      <c r="A6778" s="76"/>
      <c r="C6778" s="77"/>
      <c r="M6778" s="80"/>
      <c r="T6778" s="4"/>
      <c r="V6778" s="4"/>
      <c r="W6778" s="4"/>
      <c r="X6778" s="4"/>
      <c r="AB6778" s="4"/>
      <c r="AL6778" s="81"/>
      <c r="AM6778" s="81"/>
    </row>
    <row r="6779" spans="1:39">
      <c r="A6779" s="76"/>
      <c r="C6779" s="77"/>
      <c r="M6779" s="80"/>
      <c r="T6779" s="4"/>
      <c r="V6779" s="4"/>
      <c r="W6779" s="4"/>
      <c r="X6779" s="4"/>
      <c r="AB6779" s="4"/>
      <c r="AL6779" s="81"/>
      <c r="AM6779" s="81"/>
    </row>
    <row r="6780" spans="1:39">
      <c r="A6780" s="76"/>
      <c r="C6780" s="77"/>
      <c r="M6780" s="80"/>
      <c r="T6780" s="4"/>
      <c r="V6780" s="4"/>
      <c r="W6780" s="4"/>
      <c r="X6780" s="4"/>
      <c r="AB6780" s="4"/>
      <c r="AL6780" s="81"/>
      <c r="AM6780" s="81"/>
    </row>
    <row r="6781" spans="1:39">
      <c r="A6781" s="76"/>
      <c r="C6781" s="77"/>
      <c r="M6781" s="80"/>
      <c r="T6781" s="4"/>
      <c r="V6781" s="4"/>
      <c r="W6781" s="4"/>
      <c r="X6781" s="4"/>
      <c r="AB6781" s="4"/>
      <c r="AL6781" s="81"/>
      <c r="AM6781" s="81"/>
    </row>
    <row r="6782" spans="1:39">
      <c r="A6782" s="76"/>
      <c r="C6782" s="77"/>
      <c r="M6782" s="80"/>
      <c r="T6782" s="4"/>
      <c r="V6782" s="4"/>
      <c r="W6782" s="4"/>
      <c r="X6782" s="4"/>
      <c r="AB6782" s="4"/>
      <c r="AL6782" s="81"/>
      <c r="AM6782" s="81"/>
    </row>
    <row r="6783" spans="1:39">
      <c r="A6783" s="76"/>
      <c r="C6783" s="77"/>
      <c r="M6783" s="80"/>
      <c r="T6783" s="4"/>
      <c r="V6783" s="4"/>
      <c r="W6783" s="4"/>
      <c r="X6783" s="4"/>
      <c r="AB6783" s="4"/>
      <c r="AL6783" s="81"/>
      <c r="AM6783" s="81"/>
    </row>
    <row r="6784" spans="1:39">
      <c r="A6784" s="76"/>
      <c r="C6784" s="77"/>
      <c r="M6784" s="80"/>
      <c r="T6784" s="4"/>
      <c r="V6784" s="4"/>
      <c r="W6784" s="4"/>
      <c r="X6784" s="4"/>
      <c r="AB6784" s="4"/>
      <c r="AL6784" s="81"/>
      <c r="AM6784" s="81"/>
    </row>
    <row r="6785" spans="1:39">
      <c r="A6785" s="76"/>
      <c r="C6785" s="77"/>
      <c r="M6785" s="80"/>
      <c r="T6785" s="4"/>
      <c r="V6785" s="4"/>
      <c r="W6785" s="4"/>
      <c r="X6785" s="4"/>
      <c r="AB6785" s="4"/>
      <c r="AL6785" s="81"/>
      <c r="AM6785" s="81"/>
    </row>
    <row r="6786" spans="1:39">
      <c r="A6786" s="76"/>
      <c r="C6786" s="77"/>
      <c r="M6786" s="80"/>
      <c r="T6786" s="4"/>
      <c r="V6786" s="4"/>
      <c r="W6786" s="4"/>
      <c r="X6786" s="4"/>
      <c r="AB6786" s="4"/>
      <c r="AL6786" s="81"/>
      <c r="AM6786" s="81"/>
    </row>
    <row r="6787" spans="1:39">
      <c r="A6787" s="76"/>
      <c r="C6787" s="77"/>
      <c r="M6787" s="80"/>
      <c r="T6787" s="4"/>
      <c r="V6787" s="4"/>
      <c r="W6787" s="4"/>
      <c r="X6787" s="4"/>
      <c r="AB6787" s="4"/>
      <c r="AL6787" s="81"/>
      <c r="AM6787" s="81"/>
    </row>
    <row r="6788" spans="1:39">
      <c r="A6788" s="76"/>
      <c r="C6788" s="77"/>
      <c r="M6788" s="80"/>
      <c r="T6788" s="4"/>
      <c r="V6788" s="4"/>
      <c r="W6788" s="4"/>
      <c r="X6788" s="4"/>
      <c r="AB6788" s="4"/>
      <c r="AL6788" s="81"/>
      <c r="AM6788" s="81"/>
    </row>
    <row r="6789" spans="1:39">
      <c r="A6789" s="76"/>
      <c r="C6789" s="77"/>
      <c r="M6789" s="80"/>
      <c r="T6789" s="4"/>
      <c r="V6789" s="4"/>
      <c r="W6789" s="4"/>
      <c r="X6789" s="4"/>
      <c r="AB6789" s="4"/>
      <c r="AL6789" s="81"/>
      <c r="AM6789" s="81"/>
    </row>
    <row r="6790" spans="1:39">
      <c r="A6790" s="76"/>
      <c r="C6790" s="77"/>
      <c r="M6790" s="80"/>
      <c r="T6790" s="4"/>
      <c r="V6790" s="4"/>
      <c r="W6790" s="4"/>
      <c r="X6790" s="4"/>
      <c r="AB6790" s="4"/>
      <c r="AL6790" s="81"/>
      <c r="AM6790" s="81"/>
    </row>
    <row r="6791" spans="1:39">
      <c r="A6791" s="76"/>
      <c r="C6791" s="77"/>
      <c r="M6791" s="80"/>
      <c r="T6791" s="4"/>
      <c r="V6791" s="4"/>
      <c r="W6791" s="4"/>
      <c r="X6791" s="4"/>
      <c r="AB6791" s="4"/>
      <c r="AL6791" s="81"/>
      <c r="AM6791" s="81"/>
    </row>
    <row r="6792" spans="1:39">
      <c r="A6792" s="76"/>
      <c r="C6792" s="77"/>
      <c r="M6792" s="80"/>
      <c r="T6792" s="4"/>
      <c r="V6792" s="4"/>
      <c r="W6792" s="4"/>
      <c r="X6792" s="4"/>
      <c r="AB6792" s="4"/>
      <c r="AL6792" s="81"/>
      <c r="AM6792" s="81"/>
    </row>
    <row r="6793" spans="1:39">
      <c r="A6793" s="76"/>
      <c r="C6793" s="77"/>
      <c r="M6793" s="80"/>
      <c r="T6793" s="4"/>
      <c r="V6793" s="4"/>
      <c r="W6793" s="4"/>
      <c r="X6793" s="4"/>
      <c r="AB6793" s="4"/>
      <c r="AL6793" s="81"/>
      <c r="AM6793" s="81"/>
    </row>
    <row r="6794" spans="1:39">
      <c r="A6794" s="76"/>
      <c r="C6794" s="77"/>
      <c r="M6794" s="80"/>
      <c r="T6794" s="4"/>
      <c r="V6794" s="4"/>
      <c r="W6794" s="4"/>
      <c r="X6794" s="4"/>
      <c r="AB6794" s="4"/>
      <c r="AL6794" s="81"/>
      <c r="AM6794" s="81"/>
    </row>
    <row r="6795" spans="1:39">
      <c r="A6795" s="76"/>
      <c r="C6795" s="77"/>
      <c r="M6795" s="80"/>
      <c r="T6795" s="4"/>
      <c r="V6795" s="4"/>
      <c r="W6795" s="4"/>
      <c r="X6795" s="4"/>
      <c r="AB6795" s="4"/>
      <c r="AL6795" s="81"/>
      <c r="AM6795" s="81"/>
    </row>
    <row r="6796" spans="1:39">
      <c r="A6796" s="76"/>
      <c r="C6796" s="77"/>
      <c r="M6796" s="80"/>
      <c r="T6796" s="4"/>
      <c r="V6796" s="4"/>
      <c r="W6796" s="4"/>
      <c r="X6796" s="4"/>
      <c r="AB6796" s="4"/>
      <c r="AL6796" s="81"/>
      <c r="AM6796" s="81"/>
    </row>
    <row r="6797" spans="1:39">
      <c r="A6797" s="76"/>
      <c r="C6797" s="77"/>
      <c r="M6797" s="80"/>
      <c r="T6797" s="4"/>
      <c r="V6797" s="4"/>
      <c r="W6797" s="4"/>
      <c r="X6797" s="4"/>
      <c r="AB6797" s="4"/>
      <c r="AL6797" s="81"/>
      <c r="AM6797" s="81"/>
    </row>
    <row r="6798" spans="1:39">
      <c r="A6798" s="76"/>
      <c r="C6798" s="77"/>
      <c r="M6798" s="80"/>
      <c r="T6798" s="4"/>
      <c r="V6798" s="4"/>
      <c r="W6798" s="4"/>
      <c r="X6798" s="4"/>
      <c r="AB6798" s="4"/>
      <c r="AL6798" s="81"/>
      <c r="AM6798" s="81"/>
    </row>
    <row r="6799" spans="1:39">
      <c r="A6799" s="76"/>
      <c r="C6799" s="77"/>
      <c r="M6799" s="80"/>
      <c r="T6799" s="4"/>
      <c r="V6799" s="4"/>
      <c r="W6799" s="4"/>
      <c r="X6799" s="4"/>
      <c r="AB6799" s="4"/>
      <c r="AL6799" s="81"/>
      <c r="AM6799" s="81"/>
    </row>
    <row r="6800" spans="1:39">
      <c r="A6800" s="76"/>
      <c r="C6800" s="77"/>
      <c r="M6800" s="80"/>
      <c r="T6800" s="4"/>
      <c r="V6800" s="4"/>
      <c r="W6800" s="4"/>
      <c r="X6800" s="4"/>
      <c r="AB6800" s="4"/>
      <c r="AL6800" s="81"/>
      <c r="AM6800" s="81"/>
    </row>
    <row r="6801" spans="1:39">
      <c r="A6801" s="76"/>
      <c r="C6801" s="77"/>
      <c r="M6801" s="80"/>
      <c r="T6801" s="4"/>
      <c r="V6801" s="4"/>
      <c r="W6801" s="4"/>
      <c r="X6801" s="4"/>
      <c r="AB6801" s="4"/>
      <c r="AL6801" s="81"/>
      <c r="AM6801" s="81"/>
    </row>
    <row r="6802" spans="1:39">
      <c r="A6802" s="76"/>
      <c r="C6802" s="77"/>
      <c r="M6802" s="80"/>
      <c r="T6802" s="4"/>
      <c r="V6802" s="4"/>
      <c r="W6802" s="4"/>
      <c r="X6802" s="4"/>
      <c r="AB6802" s="4"/>
      <c r="AL6802" s="81"/>
      <c r="AM6802" s="81"/>
    </row>
    <row r="6803" spans="1:39">
      <c r="A6803" s="76"/>
      <c r="C6803" s="77"/>
      <c r="M6803" s="80"/>
      <c r="T6803" s="4"/>
      <c r="V6803" s="4"/>
      <c r="W6803" s="4"/>
      <c r="X6803" s="4"/>
      <c r="AB6803" s="4"/>
      <c r="AL6803" s="81"/>
      <c r="AM6803" s="81"/>
    </row>
    <row r="6804" spans="1:39">
      <c r="A6804" s="76"/>
      <c r="C6804" s="77"/>
      <c r="M6804" s="80"/>
      <c r="T6804" s="4"/>
      <c r="V6804" s="4"/>
      <c r="W6804" s="4"/>
      <c r="X6804" s="4"/>
      <c r="AB6804" s="4"/>
      <c r="AL6804" s="81"/>
      <c r="AM6804" s="81"/>
    </row>
    <row r="6805" spans="1:39">
      <c r="A6805" s="76"/>
      <c r="C6805" s="77"/>
      <c r="M6805" s="80"/>
      <c r="T6805" s="4"/>
      <c r="V6805" s="4"/>
      <c r="W6805" s="4"/>
      <c r="X6805" s="4"/>
      <c r="AB6805" s="4"/>
      <c r="AL6805" s="81"/>
      <c r="AM6805" s="81"/>
    </row>
    <row r="6806" spans="1:39">
      <c r="A6806" s="76"/>
      <c r="C6806" s="77"/>
      <c r="M6806" s="80"/>
      <c r="T6806" s="4"/>
      <c r="V6806" s="4"/>
      <c r="W6806" s="4"/>
      <c r="X6806" s="4"/>
      <c r="AB6806" s="4"/>
      <c r="AL6806" s="81"/>
      <c r="AM6806" s="81"/>
    </row>
    <row r="6807" spans="1:39">
      <c r="A6807" s="76"/>
      <c r="C6807" s="77"/>
      <c r="M6807" s="80"/>
      <c r="T6807" s="4"/>
      <c r="V6807" s="4"/>
      <c r="W6807" s="4"/>
      <c r="X6807" s="4"/>
      <c r="AB6807" s="4"/>
      <c r="AL6807" s="81"/>
      <c r="AM6807" s="81"/>
    </row>
    <row r="6808" spans="1:39">
      <c r="A6808" s="76"/>
      <c r="C6808" s="77"/>
      <c r="M6808" s="80"/>
      <c r="T6808" s="4"/>
      <c r="V6808" s="4"/>
      <c r="W6808" s="4"/>
      <c r="X6808" s="4"/>
      <c r="AB6808" s="4"/>
      <c r="AL6808" s="81"/>
      <c r="AM6808" s="81"/>
    </row>
    <row r="6809" spans="1:39">
      <c r="A6809" s="76"/>
      <c r="C6809" s="77"/>
      <c r="M6809" s="80"/>
      <c r="T6809" s="4"/>
      <c r="V6809" s="4"/>
      <c r="W6809" s="4"/>
      <c r="X6809" s="4"/>
      <c r="AB6809" s="4"/>
      <c r="AL6809" s="81"/>
      <c r="AM6809" s="81"/>
    </row>
    <row r="6810" spans="1:39">
      <c r="A6810" s="76"/>
      <c r="C6810" s="77"/>
      <c r="M6810" s="80"/>
      <c r="T6810" s="4"/>
      <c r="V6810" s="4"/>
      <c r="W6810" s="4"/>
      <c r="X6810" s="4"/>
      <c r="AB6810" s="4"/>
      <c r="AL6810" s="81"/>
      <c r="AM6810" s="81"/>
    </row>
    <row r="6811" spans="1:39">
      <c r="A6811" s="76"/>
      <c r="C6811" s="77"/>
      <c r="M6811" s="80"/>
      <c r="T6811" s="4"/>
      <c r="V6811" s="4"/>
      <c r="W6811" s="4"/>
      <c r="X6811" s="4"/>
      <c r="AB6811" s="4"/>
      <c r="AL6811" s="81"/>
      <c r="AM6811" s="81"/>
    </row>
    <row r="6812" spans="1:39">
      <c r="A6812" s="76"/>
      <c r="C6812" s="77"/>
      <c r="M6812" s="80"/>
      <c r="T6812" s="4"/>
      <c r="V6812" s="4"/>
      <c r="W6812" s="4"/>
      <c r="X6812" s="4"/>
      <c r="AB6812" s="4"/>
      <c r="AL6812" s="81"/>
      <c r="AM6812" s="81"/>
    </row>
    <row r="6813" spans="1:39">
      <c r="A6813" s="76"/>
      <c r="C6813" s="77"/>
      <c r="M6813" s="80"/>
      <c r="T6813" s="4"/>
      <c r="V6813" s="4"/>
      <c r="W6813" s="4"/>
      <c r="X6813" s="4"/>
      <c r="AB6813" s="4"/>
      <c r="AL6813" s="81"/>
      <c r="AM6813" s="81"/>
    </row>
    <row r="6814" spans="1:39">
      <c r="A6814" s="76"/>
      <c r="C6814" s="77"/>
      <c r="M6814" s="80"/>
      <c r="T6814" s="4"/>
      <c r="V6814" s="4"/>
      <c r="W6814" s="4"/>
      <c r="X6814" s="4"/>
      <c r="AB6814" s="4"/>
      <c r="AL6814" s="81"/>
      <c r="AM6814" s="81"/>
    </row>
    <row r="6815" spans="1:39">
      <c r="A6815" s="76"/>
      <c r="C6815" s="77"/>
      <c r="M6815" s="80"/>
      <c r="T6815" s="4"/>
      <c r="V6815" s="4"/>
      <c r="W6815" s="4"/>
      <c r="X6815" s="4"/>
      <c r="AB6815" s="4"/>
      <c r="AL6815" s="81"/>
      <c r="AM6815" s="81"/>
    </row>
    <row r="6816" spans="1:39">
      <c r="A6816" s="76"/>
      <c r="C6816" s="77"/>
      <c r="M6816" s="80"/>
      <c r="T6816" s="4"/>
      <c r="V6816" s="4"/>
      <c r="W6816" s="4"/>
      <c r="X6816" s="4"/>
      <c r="AB6816" s="4"/>
      <c r="AL6816" s="81"/>
      <c r="AM6816" s="81"/>
    </row>
    <row r="6817" spans="1:39">
      <c r="A6817" s="76"/>
      <c r="C6817" s="77"/>
      <c r="M6817" s="80"/>
      <c r="T6817" s="4"/>
      <c r="V6817" s="4"/>
      <c r="W6817" s="4"/>
      <c r="X6817" s="4"/>
      <c r="AB6817" s="4"/>
      <c r="AL6817" s="81"/>
      <c r="AM6817" s="81"/>
    </row>
    <row r="6818" spans="1:39">
      <c r="A6818" s="76"/>
      <c r="C6818" s="77"/>
      <c r="M6818" s="80"/>
      <c r="T6818" s="4"/>
      <c r="V6818" s="4"/>
      <c r="W6818" s="4"/>
      <c r="X6818" s="4"/>
      <c r="AB6818" s="4"/>
      <c r="AL6818" s="81"/>
      <c r="AM6818" s="81"/>
    </row>
    <row r="6819" spans="1:39">
      <c r="A6819" s="76"/>
      <c r="C6819" s="77"/>
      <c r="M6819" s="80"/>
      <c r="T6819" s="4"/>
      <c r="V6819" s="4"/>
      <c r="W6819" s="4"/>
      <c r="X6819" s="4"/>
      <c r="AB6819" s="4"/>
      <c r="AL6819" s="81"/>
      <c r="AM6819" s="81"/>
    </row>
    <row r="6820" spans="1:39">
      <c r="A6820" s="76"/>
      <c r="C6820" s="77"/>
      <c r="M6820" s="80"/>
      <c r="T6820" s="4"/>
      <c r="V6820" s="4"/>
      <c r="W6820" s="4"/>
      <c r="X6820" s="4"/>
      <c r="AB6820" s="4"/>
      <c r="AL6820" s="81"/>
      <c r="AM6820" s="81"/>
    </row>
    <row r="6821" spans="1:39">
      <c r="A6821" s="76"/>
      <c r="C6821" s="77"/>
      <c r="M6821" s="80"/>
      <c r="T6821" s="4"/>
      <c r="V6821" s="4"/>
      <c r="W6821" s="4"/>
      <c r="X6821" s="4"/>
      <c r="AB6821" s="4"/>
      <c r="AL6821" s="81"/>
      <c r="AM6821" s="81"/>
    </row>
    <row r="6822" spans="1:39">
      <c r="A6822" s="76"/>
      <c r="C6822" s="77"/>
      <c r="M6822" s="80"/>
      <c r="T6822" s="4"/>
      <c r="V6822" s="4"/>
      <c r="W6822" s="4"/>
      <c r="X6822" s="4"/>
      <c r="AB6822" s="4"/>
      <c r="AL6822" s="81"/>
      <c r="AM6822" s="81"/>
    </row>
    <row r="6823" spans="1:39">
      <c r="A6823" s="76"/>
      <c r="C6823" s="77"/>
      <c r="M6823" s="80"/>
      <c r="T6823" s="4"/>
      <c r="V6823" s="4"/>
      <c r="W6823" s="4"/>
      <c r="X6823" s="4"/>
      <c r="AB6823" s="4"/>
      <c r="AL6823" s="81"/>
      <c r="AM6823" s="81"/>
    </row>
    <row r="6824" spans="1:39">
      <c r="A6824" s="76"/>
      <c r="C6824" s="77"/>
      <c r="M6824" s="80"/>
      <c r="T6824" s="4"/>
      <c r="V6824" s="4"/>
      <c r="W6824" s="4"/>
      <c r="X6824" s="4"/>
      <c r="AB6824" s="4"/>
      <c r="AL6824" s="81"/>
      <c r="AM6824" s="81"/>
    </row>
    <row r="6825" spans="1:39">
      <c r="A6825" s="76"/>
      <c r="C6825" s="77"/>
      <c r="M6825" s="80"/>
      <c r="T6825" s="4"/>
      <c r="V6825" s="4"/>
      <c r="W6825" s="4"/>
      <c r="X6825" s="4"/>
      <c r="AB6825" s="4"/>
      <c r="AL6825" s="81"/>
      <c r="AM6825" s="81"/>
    </row>
    <row r="6826" spans="1:39">
      <c r="A6826" s="76"/>
      <c r="C6826" s="77"/>
      <c r="M6826" s="80"/>
      <c r="T6826" s="4"/>
      <c r="V6826" s="4"/>
      <c r="W6826" s="4"/>
      <c r="X6826" s="4"/>
      <c r="AB6826" s="4"/>
      <c r="AL6826" s="81"/>
      <c r="AM6826" s="81"/>
    </row>
    <row r="6827" spans="1:39">
      <c r="A6827" s="76"/>
      <c r="C6827" s="77"/>
      <c r="M6827" s="80"/>
      <c r="T6827" s="4"/>
      <c r="V6827" s="4"/>
      <c r="W6827" s="4"/>
      <c r="X6827" s="4"/>
      <c r="AB6827" s="4"/>
      <c r="AL6827" s="81"/>
      <c r="AM6827" s="81"/>
    </row>
    <row r="6828" spans="1:39">
      <c r="A6828" s="76"/>
      <c r="C6828" s="77"/>
      <c r="M6828" s="80"/>
      <c r="T6828" s="4"/>
      <c r="V6828" s="4"/>
      <c r="W6828" s="4"/>
      <c r="X6828" s="4"/>
      <c r="AB6828" s="4"/>
      <c r="AL6828" s="81"/>
      <c r="AM6828" s="81"/>
    </row>
    <row r="6829" spans="1:39">
      <c r="A6829" s="76"/>
      <c r="C6829" s="77"/>
      <c r="M6829" s="80"/>
      <c r="T6829" s="4"/>
      <c r="V6829" s="4"/>
      <c r="W6829" s="4"/>
      <c r="X6829" s="4"/>
      <c r="AB6829" s="4"/>
      <c r="AL6829" s="81"/>
      <c r="AM6829" s="81"/>
    </row>
    <row r="6830" spans="1:39">
      <c r="A6830" s="76"/>
      <c r="C6830" s="77"/>
      <c r="M6830" s="80"/>
      <c r="T6830" s="4"/>
      <c r="V6830" s="4"/>
      <c r="W6830" s="4"/>
      <c r="X6830" s="4"/>
      <c r="AB6830" s="4"/>
      <c r="AL6830" s="81"/>
      <c r="AM6830" s="81"/>
    </row>
    <row r="6831" spans="1:39">
      <c r="A6831" s="76"/>
      <c r="C6831" s="77"/>
      <c r="M6831" s="80"/>
      <c r="T6831" s="4"/>
      <c r="V6831" s="4"/>
      <c r="W6831" s="4"/>
      <c r="X6831" s="4"/>
      <c r="AB6831" s="4"/>
      <c r="AL6831" s="81"/>
      <c r="AM6831" s="81"/>
    </row>
    <row r="6832" spans="1:39">
      <c r="A6832" s="76"/>
      <c r="C6832" s="77"/>
      <c r="M6832" s="80"/>
      <c r="T6832" s="4"/>
      <c r="V6832" s="4"/>
      <c r="W6832" s="4"/>
      <c r="X6832" s="4"/>
      <c r="AB6832" s="4"/>
      <c r="AL6832" s="81"/>
      <c r="AM6832" s="81"/>
    </row>
    <row r="6833" spans="1:39">
      <c r="A6833" s="76"/>
      <c r="C6833" s="77"/>
      <c r="M6833" s="80"/>
      <c r="T6833" s="4"/>
      <c r="V6833" s="4"/>
      <c r="W6833" s="4"/>
      <c r="X6833" s="4"/>
      <c r="AB6833" s="4"/>
      <c r="AL6833" s="81"/>
      <c r="AM6833" s="81"/>
    </row>
    <row r="6834" spans="1:39">
      <c r="A6834" s="76"/>
      <c r="C6834" s="77"/>
      <c r="M6834" s="80"/>
      <c r="T6834" s="4"/>
      <c r="V6834" s="4"/>
      <c r="W6834" s="4"/>
      <c r="X6834" s="4"/>
      <c r="AB6834" s="4"/>
      <c r="AL6834" s="81"/>
      <c r="AM6834" s="81"/>
    </row>
    <row r="6835" spans="1:39">
      <c r="A6835" s="76"/>
      <c r="C6835" s="77"/>
      <c r="M6835" s="80"/>
      <c r="T6835" s="4"/>
      <c r="V6835" s="4"/>
      <c r="W6835" s="4"/>
      <c r="X6835" s="4"/>
      <c r="AB6835" s="4"/>
      <c r="AL6835" s="81"/>
      <c r="AM6835" s="81"/>
    </row>
    <row r="6836" spans="1:39">
      <c r="A6836" s="76"/>
      <c r="C6836" s="77"/>
      <c r="M6836" s="80"/>
      <c r="T6836" s="4"/>
      <c r="V6836" s="4"/>
      <c r="W6836" s="4"/>
      <c r="X6836" s="4"/>
      <c r="AB6836" s="4"/>
      <c r="AL6836" s="81"/>
      <c r="AM6836" s="81"/>
    </row>
    <row r="6837" spans="1:39">
      <c r="A6837" s="76"/>
      <c r="C6837" s="77"/>
      <c r="M6837" s="80"/>
      <c r="T6837" s="4"/>
      <c r="V6837" s="4"/>
      <c r="W6837" s="4"/>
      <c r="X6837" s="4"/>
      <c r="AB6837" s="4"/>
      <c r="AL6837" s="81"/>
      <c r="AM6837" s="81"/>
    </row>
    <row r="6838" spans="1:39">
      <c r="A6838" s="76"/>
      <c r="C6838" s="77"/>
      <c r="M6838" s="80"/>
      <c r="T6838" s="4"/>
      <c r="V6838" s="4"/>
      <c r="W6838" s="4"/>
      <c r="X6838" s="4"/>
      <c r="AB6838" s="4"/>
      <c r="AL6838" s="81"/>
      <c r="AM6838" s="81"/>
    </row>
    <row r="6839" spans="1:39">
      <c r="A6839" s="76"/>
      <c r="C6839" s="77"/>
      <c r="M6839" s="80"/>
      <c r="T6839" s="4"/>
      <c r="V6839" s="4"/>
      <c r="W6839" s="4"/>
      <c r="X6839" s="4"/>
      <c r="AB6839" s="4"/>
      <c r="AL6839" s="81"/>
      <c r="AM6839" s="81"/>
    </row>
    <row r="6840" spans="1:39">
      <c r="A6840" s="76"/>
      <c r="C6840" s="77"/>
      <c r="M6840" s="80"/>
      <c r="T6840" s="4"/>
      <c r="V6840" s="4"/>
      <c r="W6840" s="4"/>
      <c r="X6840" s="4"/>
      <c r="AB6840" s="4"/>
      <c r="AL6840" s="81"/>
      <c r="AM6840" s="81"/>
    </row>
    <row r="6841" spans="1:39">
      <c r="A6841" s="76"/>
      <c r="C6841" s="77"/>
      <c r="M6841" s="80"/>
      <c r="T6841" s="4"/>
      <c r="V6841" s="4"/>
      <c r="W6841" s="4"/>
      <c r="X6841" s="4"/>
      <c r="AB6841" s="4"/>
      <c r="AL6841" s="81"/>
      <c r="AM6841" s="81"/>
    </row>
    <row r="6842" spans="1:39">
      <c r="A6842" s="76"/>
      <c r="C6842" s="77"/>
      <c r="M6842" s="80"/>
      <c r="T6842" s="4"/>
      <c r="V6842" s="4"/>
      <c r="W6842" s="4"/>
      <c r="X6842" s="4"/>
      <c r="AB6842" s="4"/>
      <c r="AL6842" s="81"/>
      <c r="AM6842" s="81"/>
    </row>
    <row r="6843" spans="1:39">
      <c r="A6843" s="76"/>
      <c r="C6843" s="77"/>
      <c r="M6843" s="80"/>
      <c r="T6843" s="4"/>
      <c r="V6843" s="4"/>
      <c r="W6843" s="4"/>
      <c r="X6843" s="4"/>
      <c r="AB6843" s="4"/>
      <c r="AL6843" s="81"/>
      <c r="AM6843" s="81"/>
    </row>
    <row r="6844" spans="1:39">
      <c r="A6844" s="76"/>
      <c r="C6844" s="77"/>
      <c r="M6844" s="80"/>
      <c r="T6844" s="4"/>
      <c r="V6844" s="4"/>
      <c r="W6844" s="4"/>
      <c r="X6844" s="4"/>
      <c r="AB6844" s="4"/>
      <c r="AL6844" s="81"/>
      <c r="AM6844" s="81"/>
    </row>
    <row r="6845" spans="1:39">
      <c r="A6845" s="76"/>
      <c r="C6845" s="77"/>
      <c r="M6845" s="80"/>
      <c r="T6845" s="4"/>
      <c r="V6845" s="4"/>
      <c r="W6845" s="4"/>
      <c r="X6845" s="4"/>
      <c r="AB6845" s="4"/>
      <c r="AL6845" s="81"/>
      <c r="AM6845" s="81"/>
    </row>
    <row r="6846" spans="1:39">
      <c r="A6846" s="76"/>
      <c r="C6846" s="77"/>
      <c r="M6846" s="80"/>
      <c r="T6846" s="4"/>
      <c r="V6846" s="4"/>
      <c r="W6846" s="4"/>
      <c r="X6846" s="4"/>
      <c r="AB6846" s="4"/>
      <c r="AL6846" s="81"/>
      <c r="AM6846" s="81"/>
    </row>
    <row r="6847" spans="1:39">
      <c r="A6847" s="76"/>
      <c r="C6847" s="77"/>
      <c r="M6847" s="80"/>
      <c r="T6847" s="4"/>
      <c r="V6847" s="4"/>
      <c r="W6847" s="4"/>
      <c r="X6847" s="4"/>
      <c r="AB6847" s="4"/>
      <c r="AL6847" s="81"/>
      <c r="AM6847" s="81"/>
    </row>
    <row r="6848" spans="1:39">
      <c r="A6848" s="76"/>
      <c r="C6848" s="77"/>
      <c r="M6848" s="80"/>
      <c r="T6848" s="4"/>
      <c r="V6848" s="4"/>
      <c r="W6848" s="4"/>
      <c r="X6848" s="4"/>
      <c r="AB6848" s="4"/>
      <c r="AL6848" s="81"/>
      <c r="AM6848" s="81"/>
    </row>
    <row r="6849" spans="1:39">
      <c r="A6849" s="76"/>
      <c r="C6849" s="77"/>
      <c r="M6849" s="80"/>
      <c r="T6849" s="4"/>
      <c r="V6849" s="4"/>
      <c r="W6849" s="4"/>
      <c r="X6849" s="4"/>
      <c r="AB6849" s="4"/>
      <c r="AL6849" s="81"/>
      <c r="AM6849" s="81"/>
    </row>
    <row r="6850" spans="1:39">
      <c r="A6850" s="76"/>
      <c r="C6850" s="77"/>
      <c r="M6850" s="80"/>
      <c r="T6850" s="4"/>
      <c r="V6850" s="4"/>
      <c r="W6850" s="4"/>
      <c r="X6850" s="4"/>
      <c r="AB6850" s="4"/>
      <c r="AL6850" s="81"/>
      <c r="AM6850" s="81"/>
    </row>
    <row r="6851" spans="1:39">
      <c r="A6851" s="76"/>
      <c r="C6851" s="77"/>
      <c r="M6851" s="80"/>
      <c r="T6851" s="4"/>
      <c r="V6851" s="4"/>
      <c r="W6851" s="4"/>
      <c r="X6851" s="4"/>
      <c r="AB6851" s="4"/>
      <c r="AL6851" s="81"/>
      <c r="AM6851" s="81"/>
    </row>
    <row r="6852" spans="1:39">
      <c r="A6852" s="76"/>
      <c r="C6852" s="77"/>
      <c r="M6852" s="80"/>
      <c r="T6852" s="4"/>
      <c r="V6852" s="4"/>
      <c r="W6852" s="4"/>
      <c r="X6852" s="4"/>
      <c r="AB6852" s="4"/>
      <c r="AL6852" s="81"/>
      <c r="AM6852" s="81"/>
    </row>
    <row r="6853" spans="1:39">
      <c r="A6853" s="76"/>
      <c r="C6853" s="77"/>
      <c r="M6853" s="80"/>
      <c r="T6853" s="4"/>
      <c r="V6853" s="4"/>
      <c r="W6853" s="4"/>
      <c r="X6853" s="4"/>
      <c r="AB6853" s="4"/>
      <c r="AL6853" s="81"/>
      <c r="AM6853" s="81"/>
    </row>
    <row r="6854" spans="1:39">
      <c r="A6854" s="76"/>
      <c r="C6854" s="77"/>
      <c r="M6854" s="80"/>
      <c r="T6854" s="4"/>
      <c r="V6854" s="4"/>
      <c r="W6854" s="4"/>
      <c r="X6854" s="4"/>
      <c r="AB6854" s="4"/>
      <c r="AL6854" s="81"/>
      <c r="AM6854" s="81"/>
    </row>
    <row r="6855" spans="1:39">
      <c r="A6855" s="76"/>
      <c r="C6855" s="77"/>
      <c r="M6855" s="80"/>
      <c r="T6855" s="4"/>
      <c r="V6855" s="4"/>
      <c r="W6855" s="4"/>
      <c r="X6855" s="4"/>
      <c r="AB6855" s="4"/>
      <c r="AL6855" s="81"/>
      <c r="AM6855" s="81"/>
    </row>
    <row r="6856" spans="1:39">
      <c r="A6856" s="76"/>
      <c r="C6856" s="77"/>
      <c r="M6856" s="80"/>
      <c r="T6856" s="4"/>
      <c r="V6856" s="4"/>
      <c r="W6856" s="4"/>
      <c r="X6856" s="4"/>
      <c r="AB6856" s="4"/>
      <c r="AL6856" s="81"/>
      <c r="AM6856" s="81"/>
    </row>
    <row r="6857" spans="1:39">
      <c r="A6857" s="76"/>
      <c r="C6857" s="77"/>
      <c r="M6857" s="80"/>
      <c r="T6857" s="4"/>
      <c r="V6857" s="4"/>
      <c r="W6857" s="4"/>
      <c r="X6857" s="4"/>
      <c r="AB6857" s="4"/>
      <c r="AL6857" s="81"/>
      <c r="AM6857" s="81"/>
    </row>
    <row r="6858" spans="1:39">
      <c r="A6858" s="76"/>
      <c r="C6858" s="77"/>
      <c r="M6858" s="80"/>
      <c r="T6858" s="4"/>
      <c r="V6858" s="4"/>
      <c r="W6858" s="4"/>
      <c r="X6858" s="4"/>
      <c r="AB6858" s="4"/>
      <c r="AL6858" s="81"/>
      <c r="AM6858" s="81"/>
    </row>
    <row r="6859" spans="1:39">
      <c r="A6859" s="76"/>
      <c r="C6859" s="77"/>
      <c r="M6859" s="80"/>
      <c r="T6859" s="4"/>
      <c r="V6859" s="4"/>
      <c r="W6859" s="4"/>
      <c r="X6859" s="4"/>
      <c r="AB6859" s="4"/>
      <c r="AL6859" s="81"/>
      <c r="AM6859" s="81"/>
    </row>
    <row r="6860" spans="1:39">
      <c r="A6860" s="76"/>
      <c r="C6860" s="77"/>
      <c r="M6860" s="80"/>
      <c r="T6860" s="4"/>
      <c r="V6860" s="4"/>
      <c r="W6860" s="4"/>
      <c r="X6860" s="4"/>
      <c r="AB6860" s="4"/>
      <c r="AL6860" s="81"/>
      <c r="AM6860" s="81"/>
    </row>
    <row r="6861" spans="1:39">
      <c r="A6861" s="76"/>
      <c r="C6861" s="77"/>
      <c r="M6861" s="80"/>
      <c r="T6861" s="4"/>
      <c r="V6861" s="4"/>
      <c r="W6861" s="4"/>
      <c r="X6861" s="4"/>
      <c r="AB6861" s="4"/>
      <c r="AL6861" s="81"/>
      <c r="AM6861" s="81"/>
    </row>
    <row r="6862" spans="1:39">
      <c r="A6862" s="76"/>
      <c r="C6862" s="77"/>
      <c r="M6862" s="80"/>
      <c r="T6862" s="4"/>
      <c r="V6862" s="4"/>
      <c r="W6862" s="4"/>
      <c r="X6862" s="4"/>
      <c r="AB6862" s="4"/>
      <c r="AL6862" s="81"/>
      <c r="AM6862" s="81"/>
    </row>
    <row r="6863" spans="1:39">
      <c r="A6863" s="76"/>
      <c r="C6863" s="77"/>
      <c r="M6863" s="80"/>
      <c r="T6863" s="4"/>
      <c r="V6863" s="4"/>
      <c r="W6863" s="4"/>
      <c r="X6863" s="4"/>
      <c r="AB6863" s="4"/>
      <c r="AL6863" s="81"/>
      <c r="AM6863" s="81"/>
    </row>
    <row r="6864" spans="1:39">
      <c r="A6864" s="76"/>
      <c r="C6864" s="77"/>
      <c r="M6864" s="80"/>
      <c r="T6864" s="4"/>
      <c r="V6864" s="4"/>
      <c r="W6864" s="4"/>
      <c r="X6864" s="4"/>
      <c r="AB6864" s="4"/>
      <c r="AL6864" s="81"/>
      <c r="AM6864" s="81"/>
    </row>
    <row r="6865" spans="1:39">
      <c r="A6865" s="76"/>
      <c r="C6865" s="77"/>
      <c r="M6865" s="80"/>
      <c r="T6865" s="4"/>
      <c r="V6865" s="4"/>
      <c r="W6865" s="4"/>
      <c r="X6865" s="4"/>
      <c r="AB6865" s="4"/>
      <c r="AL6865" s="81"/>
      <c r="AM6865" s="81"/>
    </row>
    <row r="6866" spans="1:39">
      <c r="A6866" s="76"/>
      <c r="C6866" s="77"/>
      <c r="M6866" s="80"/>
      <c r="T6866" s="4"/>
      <c r="V6866" s="4"/>
      <c r="W6866" s="4"/>
      <c r="X6866" s="4"/>
      <c r="AB6866" s="4"/>
      <c r="AL6866" s="81"/>
      <c r="AM6866" s="81"/>
    </row>
    <row r="6867" spans="1:39">
      <c r="A6867" s="76"/>
      <c r="C6867" s="77"/>
      <c r="M6867" s="80"/>
      <c r="T6867" s="4"/>
      <c r="V6867" s="4"/>
      <c r="W6867" s="4"/>
      <c r="X6867" s="4"/>
      <c r="AB6867" s="4"/>
      <c r="AL6867" s="81"/>
      <c r="AM6867" s="81"/>
    </row>
    <row r="6868" spans="1:39">
      <c r="A6868" s="76"/>
      <c r="C6868" s="77"/>
      <c r="M6868" s="80"/>
      <c r="T6868" s="4"/>
      <c r="V6868" s="4"/>
      <c r="W6868" s="4"/>
      <c r="X6868" s="4"/>
      <c r="AB6868" s="4"/>
      <c r="AL6868" s="81"/>
      <c r="AM6868" s="81"/>
    </row>
    <row r="6869" spans="1:39">
      <c r="A6869" s="76"/>
      <c r="C6869" s="77"/>
      <c r="M6869" s="80"/>
      <c r="T6869" s="4"/>
      <c r="V6869" s="4"/>
      <c r="W6869" s="4"/>
      <c r="X6869" s="4"/>
      <c r="AB6869" s="4"/>
      <c r="AL6869" s="81"/>
      <c r="AM6869" s="81"/>
    </row>
    <row r="6870" spans="1:39">
      <c r="A6870" s="76"/>
      <c r="C6870" s="77"/>
      <c r="M6870" s="80"/>
      <c r="T6870" s="4"/>
      <c r="V6870" s="4"/>
      <c r="W6870" s="4"/>
      <c r="X6870" s="4"/>
      <c r="AB6870" s="4"/>
      <c r="AL6870" s="81"/>
      <c r="AM6870" s="81"/>
    </row>
    <row r="6871" spans="1:39">
      <c r="A6871" s="76"/>
      <c r="C6871" s="77"/>
      <c r="M6871" s="80"/>
      <c r="T6871" s="4"/>
      <c r="V6871" s="4"/>
      <c r="W6871" s="4"/>
      <c r="X6871" s="4"/>
      <c r="AB6871" s="4"/>
      <c r="AL6871" s="81"/>
      <c r="AM6871" s="81"/>
    </row>
    <row r="6872" spans="1:39">
      <c r="A6872" s="76"/>
      <c r="C6872" s="77"/>
      <c r="M6872" s="80"/>
      <c r="T6872" s="4"/>
      <c r="V6872" s="4"/>
      <c r="W6872" s="4"/>
      <c r="X6872" s="4"/>
      <c r="AB6872" s="4"/>
      <c r="AL6872" s="81"/>
      <c r="AM6872" s="81"/>
    </row>
    <row r="6873" spans="1:39">
      <c r="A6873" s="76"/>
      <c r="C6873" s="77"/>
      <c r="M6873" s="80"/>
      <c r="T6873" s="4"/>
      <c r="V6873" s="4"/>
      <c r="W6873" s="4"/>
      <c r="X6873" s="4"/>
      <c r="AB6873" s="4"/>
      <c r="AL6873" s="81"/>
      <c r="AM6873" s="81"/>
    </row>
    <row r="6874" spans="1:39">
      <c r="A6874" s="76"/>
      <c r="C6874" s="77"/>
      <c r="M6874" s="80"/>
      <c r="T6874" s="4"/>
      <c r="V6874" s="4"/>
      <c r="W6874" s="4"/>
      <c r="X6874" s="4"/>
      <c r="AB6874" s="4"/>
      <c r="AL6874" s="81"/>
      <c r="AM6874" s="81"/>
    </row>
    <row r="6875" spans="1:39">
      <c r="A6875" s="76"/>
      <c r="C6875" s="77"/>
      <c r="M6875" s="80"/>
      <c r="T6875" s="4"/>
      <c r="V6875" s="4"/>
      <c r="W6875" s="4"/>
      <c r="X6875" s="4"/>
      <c r="AB6875" s="4"/>
      <c r="AL6875" s="81"/>
      <c r="AM6875" s="81"/>
    </row>
    <row r="6876" spans="1:39">
      <c r="A6876" s="76"/>
      <c r="C6876" s="77"/>
      <c r="M6876" s="80"/>
      <c r="T6876" s="4"/>
      <c r="V6876" s="4"/>
      <c r="W6876" s="4"/>
      <c r="X6876" s="4"/>
      <c r="AB6876" s="4"/>
      <c r="AL6876" s="81"/>
      <c r="AM6876" s="81"/>
    </row>
    <row r="6877" spans="1:39">
      <c r="A6877" s="76"/>
      <c r="C6877" s="77"/>
      <c r="M6877" s="80"/>
      <c r="T6877" s="4"/>
      <c r="V6877" s="4"/>
      <c r="W6877" s="4"/>
      <c r="X6877" s="4"/>
      <c r="AB6877" s="4"/>
      <c r="AL6877" s="81"/>
      <c r="AM6877" s="81"/>
    </row>
    <row r="6878" spans="1:39">
      <c r="A6878" s="76"/>
      <c r="C6878" s="77"/>
      <c r="M6878" s="80"/>
      <c r="T6878" s="4"/>
      <c r="V6878" s="4"/>
      <c r="W6878" s="4"/>
      <c r="X6878" s="4"/>
      <c r="AB6878" s="4"/>
      <c r="AL6878" s="81"/>
      <c r="AM6878" s="81"/>
    </row>
    <row r="6879" spans="1:39">
      <c r="A6879" s="76"/>
      <c r="C6879" s="77"/>
      <c r="M6879" s="80"/>
      <c r="T6879" s="4"/>
      <c r="V6879" s="4"/>
      <c r="W6879" s="4"/>
      <c r="X6879" s="4"/>
      <c r="AB6879" s="4"/>
      <c r="AL6879" s="81"/>
      <c r="AM6879" s="81"/>
    </row>
    <row r="6880" spans="1:39">
      <c r="A6880" s="76"/>
      <c r="C6880" s="77"/>
      <c r="M6880" s="80"/>
      <c r="T6880" s="4"/>
      <c r="V6880" s="4"/>
      <c r="W6880" s="4"/>
      <c r="X6880" s="4"/>
      <c r="AB6880" s="4"/>
      <c r="AL6880" s="81"/>
      <c r="AM6880" s="81"/>
    </row>
    <row r="6881" spans="1:39">
      <c r="A6881" s="76"/>
      <c r="C6881" s="77"/>
      <c r="M6881" s="80"/>
      <c r="T6881" s="4"/>
      <c r="V6881" s="4"/>
      <c r="W6881" s="4"/>
      <c r="X6881" s="4"/>
      <c r="AB6881" s="4"/>
      <c r="AL6881" s="81"/>
      <c r="AM6881" s="81"/>
    </row>
    <row r="6882" spans="1:39">
      <c r="A6882" s="76"/>
      <c r="C6882" s="77"/>
      <c r="M6882" s="80"/>
      <c r="T6882" s="4"/>
      <c r="V6882" s="4"/>
      <c r="W6882" s="4"/>
      <c r="X6882" s="4"/>
      <c r="AB6882" s="4"/>
      <c r="AL6882" s="81"/>
      <c r="AM6882" s="81"/>
    </row>
    <row r="6883" spans="1:39">
      <c r="A6883" s="76"/>
      <c r="C6883" s="77"/>
      <c r="M6883" s="80"/>
      <c r="T6883" s="4"/>
      <c r="V6883" s="4"/>
      <c r="W6883" s="4"/>
      <c r="X6883" s="4"/>
      <c r="AB6883" s="4"/>
      <c r="AL6883" s="81"/>
      <c r="AM6883" s="81"/>
    </row>
    <row r="6884" spans="1:39">
      <c r="A6884" s="76"/>
      <c r="C6884" s="77"/>
      <c r="M6884" s="80"/>
      <c r="T6884" s="4"/>
      <c r="V6884" s="4"/>
      <c r="W6884" s="4"/>
      <c r="X6884" s="4"/>
      <c r="AB6884" s="4"/>
      <c r="AL6884" s="81"/>
      <c r="AM6884" s="81"/>
    </row>
    <row r="6885" spans="1:39">
      <c r="A6885" s="76"/>
      <c r="C6885" s="77"/>
      <c r="M6885" s="80"/>
      <c r="T6885" s="4"/>
      <c r="V6885" s="4"/>
      <c r="W6885" s="4"/>
      <c r="X6885" s="4"/>
      <c r="AB6885" s="4"/>
      <c r="AL6885" s="81"/>
      <c r="AM6885" s="81"/>
    </row>
    <row r="6886" spans="1:39">
      <c r="A6886" s="76"/>
      <c r="C6886" s="77"/>
      <c r="M6886" s="80"/>
      <c r="T6886" s="4"/>
      <c r="V6886" s="4"/>
      <c r="W6886" s="4"/>
      <c r="X6886" s="4"/>
      <c r="AB6886" s="4"/>
      <c r="AL6886" s="81"/>
      <c r="AM6886" s="81"/>
    </row>
    <row r="6887" spans="1:39">
      <c r="A6887" s="76"/>
      <c r="C6887" s="77"/>
      <c r="M6887" s="80"/>
      <c r="T6887" s="4"/>
      <c r="V6887" s="4"/>
      <c r="W6887" s="4"/>
      <c r="X6887" s="4"/>
      <c r="AB6887" s="4"/>
      <c r="AL6887" s="81"/>
      <c r="AM6887" s="81"/>
    </row>
    <row r="6888" spans="1:39">
      <c r="A6888" s="76"/>
      <c r="C6888" s="77"/>
      <c r="M6888" s="80"/>
      <c r="T6888" s="4"/>
      <c r="V6888" s="4"/>
      <c r="W6888" s="4"/>
      <c r="X6888" s="4"/>
      <c r="AB6888" s="4"/>
      <c r="AL6888" s="81"/>
      <c r="AM6888" s="81"/>
    </row>
    <row r="6889" spans="1:39">
      <c r="A6889" s="76"/>
      <c r="C6889" s="77"/>
      <c r="M6889" s="80"/>
      <c r="T6889" s="4"/>
      <c r="V6889" s="4"/>
      <c r="W6889" s="4"/>
      <c r="X6889" s="4"/>
      <c r="AB6889" s="4"/>
      <c r="AL6889" s="81"/>
      <c r="AM6889" s="81"/>
    </row>
    <row r="6890" spans="1:39">
      <c r="A6890" s="76"/>
      <c r="C6890" s="77"/>
      <c r="M6890" s="80"/>
      <c r="T6890" s="4"/>
      <c r="V6890" s="4"/>
      <c r="W6890" s="4"/>
      <c r="X6890" s="4"/>
      <c r="AB6890" s="4"/>
      <c r="AL6890" s="81"/>
      <c r="AM6890" s="81"/>
    </row>
    <row r="6891" spans="1:39">
      <c r="A6891" s="76"/>
      <c r="C6891" s="77"/>
      <c r="M6891" s="80"/>
      <c r="T6891" s="4"/>
      <c r="V6891" s="4"/>
      <c r="W6891" s="4"/>
      <c r="X6891" s="4"/>
      <c r="AB6891" s="4"/>
      <c r="AL6891" s="81"/>
      <c r="AM6891" s="81"/>
    </row>
    <row r="6892" spans="1:39">
      <c r="A6892" s="76"/>
      <c r="C6892" s="77"/>
      <c r="M6892" s="80"/>
      <c r="T6892" s="4"/>
      <c r="V6892" s="4"/>
      <c r="W6892" s="4"/>
      <c r="X6892" s="4"/>
      <c r="AB6892" s="4"/>
      <c r="AL6892" s="81"/>
      <c r="AM6892" s="81"/>
    </row>
    <row r="6893" spans="1:39">
      <c r="A6893" s="76"/>
      <c r="C6893" s="77"/>
      <c r="M6893" s="80"/>
      <c r="T6893" s="4"/>
      <c r="V6893" s="4"/>
      <c r="W6893" s="4"/>
      <c r="X6893" s="4"/>
      <c r="AB6893" s="4"/>
      <c r="AL6893" s="81"/>
      <c r="AM6893" s="81"/>
    </row>
    <row r="6894" spans="1:39">
      <c r="A6894" s="76"/>
      <c r="C6894" s="77"/>
      <c r="M6894" s="80"/>
      <c r="T6894" s="4"/>
      <c r="V6894" s="4"/>
      <c r="W6894" s="4"/>
      <c r="X6894" s="4"/>
      <c r="AB6894" s="4"/>
      <c r="AL6894" s="81"/>
      <c r="AM6894" s="81"/>
    </row>
    <row r="6895" spans="1:39">
      <c r="A6895" s="76"/>
      <c r="C6895" s="77"/>
      <c r="M6895" s="80"/>
      <c r="T6895" s="4"/>
      <c r="V6895" s="4"/>
      <c r="W6895" s="4"/>
      <c r="X6895" s="4"/>
      <c r="AB6895" s="4"/>
      <c r="AL6895" s="81"/>
      <c r="AM6895" s="81"/>
    </row>
    <row r="6896" spans="1:39">
      <c r="A6896" s="76"/>
      <c r="C6896" s="77"/>
      <c r="M6896" s="80"/>
      <c r="T6896" s="4"/>
      <c r="V6896" s="4"/>
      <c r="W6896" s="4"/>
      <c r="X6896" s="4"/>
      <c r="AB6896" s="4"/>
      <c r="AL6896" s="81"/>
      <c r="AM6896" s="81"/>
    </row>
    <row r="6897" spans="1:39">
      <c r="A6897" s="76"/>
      <c r="C6897" s="77"/>
      <c r="M6897" s="80"/>
      <c r="T6897" s="4"/>
      <c r="V6897" s="4"/>
      <c r="W6897" s="4"/>
      <c r="X6897" s="4"/>
      <c r="AB6897" s="4"/>
      <c r="AL6897" s="81"/>
      <c r="AM6897" s="81"/>
    </row>
    <row r="6898" spans="1:39">
      <c r="A6898" s="76"/>
      <c r="C6898" s="77"/>
      <c r="M6898" s="80"/>
      <c r="T6898" s="4"/>
      <c r="V6898" s="4"/>
      <c r="W6898" s="4"/>
      <c r="X6898" s="4"/>
      <c r="AB6898" s="4"/>
      <c r="AL6898" s="81"/>
      <c r="AM6898" s="81"/>
    </row>
    <row r="6899" spans="1:39">
      <c r="A6899" s="76"/>
      <c r="C6899" s="77"/>
      <c r="M6899" s="80"/>
      <c r="T6899" s="4"/>
      <c r="V6899" s="4"/>
      <c r="W6899" s="4"/>
      <c r="X6899" s="4"/>
      <c r="AB6899" s="4"/>
      <c r="AL6899" s="81"/>
      <c r="AM6899" s="81"/>
    </row>
    <row r="6900" spans="1:39">
      <c r="A6900" s="76"/>
      <c r="C6900" s="77"/>
      <c r="M6900" s="80"/>
      <c r="T6900" s="4"/>
      <c r="V6900" s="4"/>
      <c r="W6900" s="4"/>
      <c r="X6900" s="4"/>
      <c r="AB6900" s="4"/>
      <c r="AL6900" s="81"/>
      <c r="AM6900" s="81"/>
    </row>
    <row r="6901" spans="1:39">
      <c r="A6901" s="76"/>
      <c r="C6901" s="77"/>
      <c r="M6901" s="80"/>
      <c r="T6901" s="4"/>
      <c r="V6901" s="4"/>
      <c r="W6901" s="4"/>
      <c r="X6901" s="4"/>
      <c r="AB6901" s="4"/>
      <c r="AL6901" s="81"/>
      <c r="AM6901" s="81"/>
    </row>
    <row r="6902" spans="1:39">
      <c r="A6902" s="76"/>
      <c r="C6902" s="77"/>
      <c r="M6902" s="80"/>
      <c r="T6902" s="4"/>
      <c r="V6902" s="4"/>
      <c r="W6902" s="4"/>
      <c r="X6902" s="4"/>
      <c r="AB6902" s="4"/>
      <c r="AL6902" s="81"/>
      <c r="AM6902" s="81"/>
    </row>
    <row r="6903" spans="1:39">
      <c r="A6903" s="76"/>
      <c r="C6903" s="77"/>
      <c r="M6903" s="80"/>
      <c r="T6903" s="4"/>
      <c r="V6903" s="4"/>
      <c r="W6903" s="4"/>
      <c r="X6903" s="4"/>
      <c r="AB6903" s="4"/>
      <c r="AL6903" s="81"/>
      <c r="AM6903" s="81"/>
    </row>
    <row r="6904" spans="1:39">
      <c r="A6904" s="76"/>
      <c r="C6904" s="77"/>
      <c r="M6904" s="80"/>
      <c r="T6904" s="4"/>
      <c r="V6904" s="4"/>
      <c r="W6904" s="4"/>
      <c r="X6904" s="4"/>
      <c r="AB6904" s="4"/>
      <c r="AL6904" s="81"/>
      <c r="AM6904" s="81"/>
    </row>
    <row r="6905" spans="1:39">
      <c r="A6905" s="76"/>
      <c r="C6905" s="77"/>
      <c r="M6905" s="80"/>
      <c r="T6905" s="4"/>
      <c r="V6905" s="4"/>
      <c r="W6905" s="4"/>
      <c r="X6905" s="4"/>
      <c r="AB6905" s="4"/>
      <c r="AL6905" s="81"/>
      <c r="AM6905" s="81"/>
    </row>
    <row r="6906" spans="1:39">
      <c r="A6906" s="76"/>
      <c r="C6906" s="77"/>
      <c r="M6906" s="80"/>
      <c r="T6906" s="4"/>
      <c r="V6906" s="4"/>
      <c r="W6906" s="4"/>
      <c r="X6906" s="4"/>
      <c r="AB6906" s="4"/>
      <c r="AL6906" s="81"/>
      <c r="AM6906" s="81"/>
    </row>
    <row r="6907" spans="1:39">
      <c r="A6907" s="76"/>
      <c r="C6907" s="77"/>
      <c r="M6907" s="80"/>
      <c r="T6907" s="4"/>
      <c r="V6907" s="4"/>
      <c r="W6907" s="4"/>
      <c r="X6907" s="4"/>
      <c r="AB6907" s="4"/>
      <c r="AL6907" s="81"/>
      <c r="AM6907" s="81"/>
    </row>
    <row r="6908" spans="1:39">
      <c r="A6908" s="76"/>
      <c r="C6908" s="77"/>
      <c r="M6908" s="80"/>
      <c r="T6908" s="4"/>
      <c r="V6908" s="4"/>
      <c r="W6908" s="4"/>
      <c r="X6908" s="4"/>
      <c r="AB6908" s="4"/>
      <c r="AL6908" s="81"/>
      <c r="AM6908" s="81"/>
    </row>
    <row r="6909" spans="1:39">
      <c r="A6909" s="76"/>
      <c r="C6909" s="77"/>
      <c r="M6909" s="80"/>
      <c r="T6909" s="4"/>
      <c r="V6909" s="4"/>
      <c r="W6909" s="4"/>
      <c r="X6909" s="4"/>
      <c r="AB6909" s="4"/>
      <c r="AL6909" s="81"/>
      <c r="AM6909" s="81"/>
    </row>
    <row r="6910" spans="1:39">
      <c r="A6910" s="76"/>
      <c r="C6910" s="77"/>
      <c r="M6910" s="80"/>
      <c r="T6910" s="4"/>
      <c r="V6910" s="4"/>
      <c r="W6910" s="4"/>
      <c r="X6910" s="4"/>
      <c r="AB6910" s="4"/>
      <c r="AL6910" s="81"/>
      <c r="AM6910" s="81"/>
    </row>
    <row r="6911" spans="1:39">
      <c r="A6911" s="76"/>
      <c r="C6911" s="77"/>
      <c r="M6911" s="80"/>
      <c r="T6911" s="4"/>
      <c r="V6911" s="4"/>
      <c r="W6911" s="4"/>
      <c r="X6911" s="4"/>
      <c r="AB6911" s="4"/>
      <c r="AL6911" s="81"/>
      <c r="AM6911" s="81"/>
    </row>
    <row r="6912" spans="1:39">
      <c r="A6912" s="76"/>
      <c r="C6912" s="77"/>
      <c r="M6912" s="80"/>
      <c r="T6912" s="4"/>
      <c r="V6912" s="4"/>
      <c r="W6912" s="4"/>
      <c r="X6912" s="4"/>
      <c r="AB6912" s="4"/>
      <c r="AL6912" s="81"/>
      <c r="AM6912" s="81"/>
    </row>
    <row r="6913" spans="1:39">
      <c r="A6913" s="76"/>
      <c r="C6913" s="77"/>
      <c r="M6913" s="80"/>
      <c r="T6913" s="4"/>
      <c r="V6913" s="4"/>
      <c r="W6913" s="4"/>
      <c r="X6913" s="4"/>
      <c r="AB6913" s="4"/>
      <c r="AL6913" s="81"/>
      <c r="AM6913" s="81"/>
    </row>
    <row r="6914" spans="1:39">
      <c r="A6914" s="76"/>
      <c r="C6914" s="77"/>
      <c r="M6914" s="80"/>
      <c r="T6914" s="4"/>
      <c r="V6914" s="4"/>
      <c r="W6914" s="4"/>
      <c r="X6914" s="4"/>
      <c r="AB6914" s="4"/>
      <c r="AL6914" s="81"/>
      <c r="AM6914" s="81"/>
    </row>
    <row r="6915" spans="1:39">
      <c r="A6915" s="76"/>
      <c r="C6915" s="77"/>
      <c r="M6915" s="80"/>
      <c r="T6915" s="4"/>
      <c r="V6915" s="4"/>
      <c r="W6915" s="4"/>
      <c r="X6915" s="4"/>
      <c r="AB6915" s="4"/>
      <c r="AL6915" s="81"/>
      <c r="AM6915" s="81"/>
    </row>
    <row r="6916" spans="1:39">
      <c r="A6916" s="76"/>
      <c r="C6916" s="77"/>
      <c r="M6916" s="80"/>
      <c r="T6916" s="4"/>
      <c r="V6916" s="4"/>
      <c r="W6916" s="4"/>
      <c r="X6916" s="4"/>
      <c r="AB6916" s="4"/>
      <c r="AL6916" s="81"/>
      <c r="AM6916" s="81"/>
    </row>
    <row r="6917" spans="1:39">
      <c r="A6917" s="76"/>
      <c r="C6917" s="77"/>
      <c r="M6917" s="80"/>
      <c r="T6917" s="4"/>
      <c r="V6917" s="4"/>
      <c r="W6917" s="4"/>
      <c r="X6917" s="4"/>
      <c r="AB6917" s="4"/>
      <c r="AL6917" s="81"/>
      <c r="AM6917" s="81"/>
    </row>
    <row r="6918" spans="1:39">
      <c r="A6918" s="76"/>
      <c r="C6918" s="77"/>
      <c r="M6918" s="80"/>
      <c r="T6918" s="4"/>
      <c r="V6918" s="4"/>
      <c r="W6918" s="4"/>
      <c r="X6918" s="4"/>
      <c r="AB6918" s="4"/>
      <c r="AL6918" s="81"/>
      <c r="AM6918" s="81"/>
    </row>
    <row r="6919" spans="1:39">
      <c r="A6919" s="76"/>
      <c r="C6919" s="77"/>
      <c r="M6919" s="80"/>
      <c r="T6919" s="4"/>
      <c r="V6919" s="4"/>
      <c r="W6919" s="4"/>
      <c r="X6919" s="4"/>
      <c r="AB6919" s="4"/>
      <c r="AL6919" s="81"/>
      <c r="AM6919" s="81"/>
    </row>
    <row r="6920" spans="1:39">
      <c r="A6920" s="76"/>
      <c r="C6920" s="77"/>
      <c r="M6920" s="80"/>
      <c r="T6920" s="4"/>
      <c r="V6920" s="4"/>
      <c r="W6920" s="4"/>
      <c r="X6920" s="4"/>
      <c r="AB6920" s="4"/>
      <c r="AL6920" s="81"/>
      <c r="AM6920" s="81"/>
    </row>
    <row r="6921" spans="1:39">
      <c r="A6921" s="76"/>
      <c r="C6921" s="77"/>
      <c r="M6921" s="80"/>
      <c r="T6921" s="4"/>
      <c r="V6921" s="4"/>
      <c r="W6921" s="4"/>
      <c r="X6921" s="4"/>
      <c r="AB6921" s="4"/>
      <c r="AL6921" s="81"/>
      <c r="AM6921" s="81"/>
    </row>
    <row r="6922" spans="1:39">
      <c r="A6922" s="76"/>
      <c r="C6922" s="77"/>
      <c r="M6922" s="80"/>
      <c r="T6922" s="4"/>
      <c r="V6922" s="4"/>
      <c r="W6922" s="4"/>
      <c r="X6922" s="4"/>
      <c r="AB6922" s="4"/>
      <c r="AL6922" s="81"/>
      <c r="AM6922" s="81"/>
    </row>
    <row r="6923" spans="1:39">
      <c r="A6923" s="76"/>
      <c r="C6923" s="77"/>
      <c r="M6923" s="80"/>
      <c r="T6923" s="4"/>
      <c r="V6923" s="4"/>
      <c r="W6923" s="4"/>
      <c r="X6923" s="4"/>
      <c r="AB6923" s="4"/>
      <c r="AL6923" s="81"/>
      <c r="AM6923" s="81"/>
    </row>
    <row r="6924" spans="1:39">
      <c r="A6924" s="76"/>
      <c r="C6924" s="77"/>
      <c r="M6924" s="80"/>
      <c r="T6924" s="4"/>
      <c r="V6924" s="4"/>
      <c r="W6924" s="4"/>
      <c r="X6924" s="4"/>
      <c r="AB6924" s="4"/>
      <c r="AL6924" s="81"/>
      <c r="AM6924" s="81"/>
    </row>
    <row r="6925" spans="1:39">
      <c r="A6925" s="76"/>
      <c r="C6925" s="77"/>
      <c r="M6925" s="80"/>
      <c r="T6925" s="4"/>
      <c r="V6925" s="4"/>
      <c r="W6925" s="4"/>
      <c r="X6925" s="4"/>
      <c r="AB6925" s="4"/>
      <c r="AL6925" s="81"/>
      <c r="AM6925" s="81"/>
    </row>
    <row r="6926" spans="1:39">
      <c r="A6926" s="76"/>
      <c r="C6926" s="77"/>
      <c r="M6926" s="80"/>
      <c r="T6926" s="4"/>
      <c r="V6926" s="4"/>
      <c r="W6926" s="4"/>
      <c r="X6926" s="4"/>
      <c r="AB6926" s="4"/>
      <c r="AL6926" s="81"/>
      <c r="AM6926" s="81"/>
    </row>
    <row r="6927" spans="1:39">
      <c r="A6927" s="76"/>
      <c r="C6927" s="77"/>
      <c r="M6927" s="80"/>
      <c r="T6927" s="4"/>
      <c r="V6927" s="4"/>
      <c r="W6927" s="4"/>
      <c r="X6927" s="4"/>
      <c r="AB6927" s="4"/>
      <c r="AL6927" s="81"/>
      <c r="AM6927" s="81"/>
    </row>
    <row r="6928" spans="1:39">
      <c r="A6928" s="76"/>
      <c r="C6928" s="77"/>
      <c r="M6928" s="80"/>
      <c r="T6928" s="4"/>
      <c r="V6928" s="4"/>
      <c r="W6928" s="4"/>
      <c r="X6928" s="4"/>
      <c r="AB6928" s="4"/>
      <c r="AL6928" s="81"/>
      <c r="AM6928" s="81"/>
    </row>
    <row r="6929" spans="1:39">
      <c r="A6929" s="76"/>
      <c r="C6929" s="77"/>
      <c r="M6929" s="80"/>
      <c r="T6929" s="4"/>
      <c r="V6929" s="4"/>
      <c r="W6929" s="4"/>
      <c r="X6929" s="4"/>
      <c r="AB6929" s="4"/>
      <c r="AL6929" s="81"/>
      <c r="AM6929" s="81"/>
    </row>
    <row r="6930" spans="1:39">
      <c r="A6930" s="76"/>
      <c r="C6930" s="77"/>
      <c r="M6930" s="80"/>
      <c r="T6930" s="4"/>
      <c r="V6930" s="4"/>
      <c r="W6930" s="4"/>
      <c r="X6930" s="4"/>
      <c r="AB6930" s="4"/>
      <c r="AL6930" s="81"/>
      <c r="AM6930" s="81"/>
    </row>
    <row r="6931" spans="1:39">
      <c r="A6931" s="76"/>
      <c r="C6931" s="77"/>
      <c r="M6931" s="80"/>
      <c r="T6931" s="4"/>
      <c r="V6931" s="4"/>
      <c r="W6931" s="4"/>
      <c r="X6931" s="4"/>
      <c r="AB6931" s="4"/>
      <c r="AL6931" s="81"/>
      <c r="AM6931" s="81"/>
    </row>
    <row r="6932" spans="1:39">
      <c r="A6932" s="76"/>
      <c r="C6932" s="77"/>
      <c r="M6932" s="80"/>
      <c r="T6932" s="4"/>
      <c r="V6932" s="4"/>
      <c r="W6932" s="4"/>
      <c r="X6932" s="4"/>
      <c r="AB6932" s="4"/>
      <c r="AL6932" s="81"/>
      <c r="AM6932" s="81"/>
    </row>
    <row r="6933" spans="1:39">
      <c r="A6933" s="76"/>
      <c r="C6933" s="77"/>
      <c r="M6933" s="80"/>
      <c r="T6933" s="4"/>
      <c r="V6933" s="4"/>
      <c r="W6933" s="4"/>
      <c r="X6933" s="4"/>
      <c r="AB6933" s="4"/>
      <c r="AL6933" s="81"/>
      <c r="AM6933" s="81"/>
    </row>
    <row r="6934" spans="1:39">
      <c r="A6934" s="76"/>
      <c r="C6934" s="77"/>
      <c r="M6934" s="80"/>
      <c r="T6934" s="4"/>
      <c r="V6934" s="4"/>
      <c r="W6934" s="4"/>
      <c r="X6934" s="4"/>
      <c r="AB6934" s="4"/>
      <c r="AL6934" s="81"/>
      <c r="AM6934" s="81"/>
    </row>
    <row r="6935" spans="1:39">
      <c r="A6935" s="76"/>
      <c r="C6935" s="77"/>
      <c r="M6935" s="80"/>
      <c r="T6935" s="4"/>
      <c r="V6935" s="4"/>
      <c r="W6935" s="4"/>
      <c r="X6935" s="4"/>
      <c r="AB6935" s="4"/>
      <c r="AL6935" s="81"/>
      <c r="AM6935" s="81"/>
    </row>
    <row r="6936" spans="1:39">
      <c r="A6936" s="76"/>
      <c r="C6936" s="77"/>
      <c r="M6936" s="80"/>
      <c r="T6936" s="4"/>
      <c r="V6936" s="4"/>
      <c r="W6936" s="4"/>
      <c r="X6936" s="4"/>
      <c r="AB6936" s="4"/>
      <c r="AL6936" s="81"/>
      <c r="AM6936" s="81"/>
    </row>
    <row r="6937" spans="1:39">
      <c r="A6937" s="76"/>
      <c r="C6937" s="77"/>
      <c r="M6937" s="80"/>
      <c r="T6937" s="4"/>
      <c r="V6937" s="4"/>
      <c r="W6937" s="4"/>
      <c r="X6937" s="4"/>
      <c r="AB6937" s="4"/>
      <c r="AL6937" s="81"/>
      <c r="AM6937" s="81"/>
    </row>
    <row r="6938" spans="1:39">
      <c r="A6938" s="76"/>
      <c r="C6938" s="77"/>
      <c r="M6938" s="80"/>
      <c r="T6938" s="4"/>
      <c r="V6938" s="4"/>
      <c r="W6938" s="4"/>
      <c r="X6938" s="4"/>
      <c r="AB6938" s="4"/>
      <c r="AL6938" s="81"/>
      <c r="AM6938" s="81"/>
    </row>
    <row r="6939" spans="1:39">
      <c r="A6939" s="76"/>
      <c r="C6939" s="77"/>
      <c r="M6939" s="80"/>
      <c r="T6939" s="4"/>
      <c r="V6939" s="4"/>
      <c r="W6939" s="4"/>
      <c r="X6939" s="4"/>
      <c r="AB6939" s="4"/>
      <c r="AL6939" s="81"/>
      <c r="AM6939" s="81"/>
    </row>
    <row r="6940" spans="1:39">
      <c r="A6940" s="76"/>
      <c r="C6940" s="77"/>
      <c r="M6940" s="80"/>
      <c r="T6940" s="4"/>
      <c r="V6940" s="4"/>
      <c r="W6940" s="4"/>
      <c r="X6940" s="4"/>
      <c r="AB6940" s="4"/>
      <c r="AL6940" s="81"/>
      <c r="AM6940" s="81"/>
    </row>
    <row r="6941" spans="1:39">
      <c r="A6941" s="76"/>
      <c r="C6941" s="77"/>
      <c r="M6941" s="80"/>
      <c r="T6941" s="4"/>
      <c r="V6941" s="4"/>
      <c r="W6941" s="4"/>
      <c r="X6941" s="4"/>
      <c r="AB6941" s="4"/>
      <c r="AL6941" s="81"/>
      <c r="AM6941" s="81"/>
    </row>
    <row r="6942" spans="1:39">
      <c r="A6942" s="76"/>
      <c r="C6942" s="77"/>
      <c r="M6942" s="80"/>
      <c r="T6942" s="4"/>
      <c r="V6942" s="4"/>
      <c r="W6942" s="4"/>
      <c r="X6942" s="4"/>
      <c r="AB6942" s="4"/>
      <c r="AL6942" s="81"/>
      <c r="AM6942" s="81"/>
    </row>
    <row r="6943" spans="1:39">
      <c r="A6943" s="76"/>
      <c r="C6943" s="77"/>
      <c r="M6943" s="80"/>
      <c r="T6943" s="4"/>
      <c r="V6943" s="4"/>
      <c r="W6943" s="4"/>
      <c r="X6943" s="4"/>
      <c r="AB6943" s="4"/>
      <c r="AL6943" s="81"/>
      <c r="AM6943" s="81"/>
    </row>
    <row r="6944" spans="1:39">
      <c r="A6944" s="76"/>
      <c r="C6944" s="77"/>
      <c r="M6944" s="80"/>
      <c r="T6944" s="4"/>
      <c r="V6944" s="4"/>
      <c r="W6944" s="4"/>
      <c r="X6944" s="4"/>
      <c r="AB6944" s="4"/>
      <c r="AL6944" s="81"/>
      <c r="AM6944" s="81"/>
    </row>
    <row r="6945" spans="1:39">
      <c r="A6945" s="76"/>
      <c r="C6945" s="77"/>
      <c r="M6945" s="80"/>
      <c r="T6945" s="4"/>
      <c r="V6945" s="4"/>
      <c r="W6945" s="4"/>
      <c r="X6945" s="4"/>
      <c r="AB6945" s="4"/>
      <c r="AL6945" s="81"/>
      <c r="AM6945" s="81"/>
    </row>
    <row r="6946" spans="1:39">
      <c r="A6946" s="76"/>
      <c r="C6946" s="77"/>
      <c r="M6946" s="80"/>
      <c r="T6946" s="4"/>
      <c r="V6946" s="4"/>
      <c r="W6946" s="4"/>
      <c r="X6946" s="4"/>
      <c r="AB6946" s="4"/>
      <c r="AL6946" s="81"/>
      <c r="AM6946" s="81"/>
    </row>
    <row r="6947" spans="1:39">
      <c r="A6947" s="76"/>
      <c r="C6947" s="77"/>
      <c r="M6947" s="80"/>
      <c r="T6947" s="4"/>
      <c r="V6947" s="4"/>
      <c r="W6947" s="4"/>
      <c r="X6947" s="4"/>
      <c r="AB6947" s="4"/>
      <c r="AL6947" s="81"/>
      <c r="AM6947" s="81"/>
    </row>
    <row r="6948" spans="1:39">
      <c r="A6948" s="76"/>
      <c r="C6948" s="77"/>
      <c r="M6948" s="80"/>
      <c r="T6948" s="4"/>
      <c r="V6948" s="4"/>
      <c r="W6948" s="4"/>
      <c r="X6948" s="4"/>
      <c r="AB6948" s="4"/>
      <c r="AL6948" s="81"/>
      <c r="AM6948" s="81"/>
    </row>
    <row r="6949" spans="1:39">
      <c r="A6949" s="76"/>
      <c r="C6949" s="77"/>
      <c r="M6949" s="80"/>
      <c r="T6949" s="4"/>
      <c r="V6949" s="4"/>
      <c r="W6949" s="4"/>
      <c r="X6949" s="4"/>
      <c r="AB6949" s="4"/>
      <c r="AL6949" s="81"/>
      <c r="AM6949" s="81"/>
    </row>
    <row r="6950" spans="1:39">
      <c r="A6950" s="76"/>
      <c r="C6950" s="77"/>
      <c r="M6950" s="80"/>
      <c r="T6950" s="4"/>
      <c r="V6950" s="4"/>
      <c r="W6950" s="4"/>
      <c r="X6950" s="4"/>
      <c r="AB6950" s="4"/>
      <c r="AL6950" s="81"/>
      <c r="AM6950" s="81"/>
    </row>
    <row r="6951" spans="1:39">
      <c r="A6951" s="76"/>
      <c r="C6951" s="77"/>
      <c r="M6951" s="80"/>
      <c r="T6951" s="4"/>
      <c r="V6951" s="4"/>
      <c r="W6951" s="4"/>
      <c r="X6951" s="4"/>
      <c r="AB6951" s="4"/>
      <c r="AL6951" s="81"/>
      <c r="AM6951" s="81"/>
    </row>
    <row r="6952" spans="1:39">
      <c r="A6952" s="76"/>
      <c r="C6952" s="77"/>
      <c r="M6952" s="80"/>
      <c r="T6952" s="4"/>
      <c r="V6952" s="4"/>
      <c r="W6952" s="4"/>
      <c r="X6952" s="4"/>
      <c r="AB6952" s="4"/>
      <c r="AL6952" s="81"/>
      <c r="AM6952" s="81"/>
    </row>
    <row r="6953" spans="1:39">
      <c r="A6953" s="76"/>
      <c r="C6953" s="77"/>
      <c r="M6953" s="80"/>
      <c r="T6953" s="4"/>
      <c r="V6953" s="4"/>
      <c r="W6953" s="4"/>
      <c r="X6953" s="4"/>
      <c r="AB6953" s="4"/>
      <c r="AL6953" s="81"/>
      <c r="AM6953" s="81"/>
    </row>
    <row r="6954" spans="1:39">
      <c r="A6954" s="76"/>
      <c r="C6954" s="77"/>
      <c r="M6954" s="80"/>
      <c r="T6954" s="4"/>
      <c r="V6954" s="4"/>
      <c r="W6954" s="4"/>
      <c r="X6954" s="4"/>
      <c r="AB6954" s="4"/>
      <c r="AL6954" s="81"/>
      <c r="AM6954" s="81"/>
    </row>
    <row r="6955" spans="1:39">
      <c r="A6955" s="76"/>
      <c r="C6955" s="77"/>
      <c r="M6955" s="80"/>
      <c r="T6955" s="4"/>
      <c r="V6955" s="4"/>
      <c r="W6955" s="4"/>
      <c r="X6955" s="4"/>
      <c r="AB6955" s="4"/>
      <c r="AL6955" s="81"/>
      <c r="AM6955" s="81"/>
    </row>
    <row r="6956" spans="1:39">
      <c r="A6956" s="76"/>
      <c r="C6956" s="77"/>
      <c r="M6956" s="80"/>
      <c r="T6956" s="4"/>
      <c r="V6956" s="4"/>
      <c r="W6956" s="4"/>
      <c r="X6956" s="4"/>
      <c r="AB6956" s="4"/>
      <c r="AL6956" s="81"/>
      <c r="AM6956" s="81"/>
    </row>
    <row r="6957" spans="1:39">
      <c r="A6957" s="76"/>
      <c r="C6957" s="77"/>
      <c r="M6957" s="80"/>
      <c r="T6957" s="4"/>
      <c r="V6957" s="4"/>
      <c r="W6957" s="4"/>
      <c r="X6957" s="4"/>
      <c r="AB6957" s="4"/>
      <c r="AL6957" s="81"/>
      <c r="AM6957" s="81"/>
    </row>
    <row r="6958" spans="1:39">
      <c r="A6958" s="76"/>
      <c r="C6958" s="77"/>
      <c r="M6958" s="80"/>
      <c r="T6958" s="4"/>
      <c r="V6958" s="4"/>
      <c r="W6958" s="4"/>
      <c r="X6958" s="4"/>
      <c r="AB6958" s="4"/>
      <c r="AL6958" s="81"/>
      <c r="AM6958" s="81"/>
    </row>
    <row r="6959" spans="1:39">
      <c r="A6959" s="76"/>
      <c r="C6959" s="77"/>
      <c r="M6959" s="80"/>
      <c r="T6959" s="4"/>
      <c r="V6959" s="4"/>
      <c r="W6959" s="4"/>
      <c r="X6959" s="4"/>
      <c r="AB6959" s="4"/>
      <c r="AL6959" s="81"/>
      <c r="AM6959" s="81"/>
    </row>
    <row r="6960" spans="1:39">
      <c r="A6960" s="76"/>
      <c r="C6960" s="77"/>
      <c r="M6960" s="80"/>
      <c r="T6960" s="4"/>
      <c r="V6960" s="4"/>
      <c r="W6960" s="4"/>
      <c r="X6960" s="4"/>
      <c r="AB6960" s="4"/>
      <c r="AL6960" s="81"/>
      <c r="AM6960" s="81"/>
    </row>
    <row r="6961" spans="1:39">
      <c r="A6961" s="76"/>
      <c r="C6961" s="77"/>
      <c r="M6961" s="80"/>
      <c r="T6961" s="4"/>
      <c r="V6961" s="4"/>
      <c r="W6961" s="4"/>
      <c r="X6961" s="4"/>
      <c r="AB6961" s="4"/>
      <c r="AL6961" s="81"/>
      <c r="AM6961" s="81"/>
    </row>
    <row r="6962" spans="1:39">
      <c r="A6962" s="76"/>
      <c r="C6962" s="77"/>
      <c r="M6962" s="80"/>
      <c r="T6962" s="4"/>
      <c r="V6962" s="4"/>
      <c r="W6962" s="4"/>
      <c r="X6962" s="4"/>
      <c r="AB6962" s="4"/>
      <c r="AL6962" s="81"/>
      <c r="AM6962" s="81"/>
    </row>
    <row r="6963" spans="1:39">
      <c r="A6963" s="76"/>
      <c r="C6963" s="77"/>
      <c r="M6963" s="80"/>
      <c r="T6963" s="4"/>
      <c r="V6963" s="4"/>
      <c r="W6963" s="4"/>
      <c r="X6963" s="4"/>
      <c r="AB6963" s="4"/>
      <c r="AL6963" s="81"/>
      <c r="AM6963" s="81"/>
    </row>
    <row r="6964" spans="1:39">
      <c r="A6964" s="76"/>
      <c r="C6964" s="77"/>
      <c r="M6964" s="80"/>
      <c r="T6964" s="4"/>
      <c r="V6964" s="4"/>
      <c r="W6964" s="4"/>
      <c r="X6964" s="4"/>
      <c r="AB6964" s="4"/>
      <c r="AL6964" s="81"/>
      <c r="AM6964" s="81"/>
    </row>
    <row r="6965" spans="1:39">
      <c r="A6965" s="76"/>
      <c r="C6965" s="77"/>
      <c r="M6965" s="80"/>
      <c r="T6965" s="4"/>
      <c r="V6965" s="4"/>
      <c r="W6965" s="4"/>
      <c r="X6965" s="4"/>
      <c r="AB6965" s="4"/>
      <c r="AL6965" s="81"/>
      <c r="AM6965" s="81"/>
    </row>
    <row r="6966" spans="1:39">
      <c r="A6966" s="76"/>
      <c r="C6966" s="77"/>
      <c r="M6966" s="80"/>
      <c r="T6966" s="4"/>
      <c r="V6966" s="4"/>
      <c r="W6966" s="4"/>
      <c r="X6966" s="4"/>
      <c r="AB6966" s="4"/>
      <c r="AL6966" s="81"/>
      <c r="AM6966" s="81"/>
    </row>
    <row r="6967" spans="1:39">
      <c r="A6967" s="76"/>
      <c r="C6967" s="77"/>
      <c r="M6967" s="80"/>
      <c r="T6967" s="4"/>
      <c r="V6967" s="4"/>
      <c r="W6967" s="4"/>
      <c r="X6967" s="4"/>
      <c r="AB6967" s="4"/>
      <c r="AL6967" s="81"/>
      <c r="AM6967" s="81"/>
    </row>
    <row r="6968" spans="1:39">
      <c r="A6968" s="76"/>
      <c r="C6968" s="77"/>
      <c r="M6968" s="80"/>
      <c r="T6968" s="4"/>
      <c r="V6968" s="4"/>
      <c r="W6968" s="4"/>
      <c r="X6968" s="4"/>
      <c r="AB6968" s="4"/>
      <c r="AL6968" s="81"/>
      <c r="AM6968" s="81"/>
    </row>
    <row r="6969" spans="1:39">
      <c r="A6969" s="76"/>
      <c r="C6969" s="77"/>
      <c r="M6969" s="80"/>
      <c r="T6969" s="4"/>
      <c r="V6969" s="4"/>
      <c r="W6969" s="4"/>
      <c r="X6969" s="4"/>
      <c r="AB6969" s="4"/>
      <c r="AL6969" s="81"/>
      <c r="AM6969" s="81"/>
    </row>
    <row r="6970" spans="1:39">
      <c r="A6970" s="76"/>
      <c r="C6970" s="77"/>
      <c r="M6970" s="80"/>
      <c r="T6970" s="4"/>
      <c r="V6970" s="4"/>
      <c r="W6970" s="4"/>
      <c r="X6970" s="4"/>
      <c r="AB6970" s="4"/>
      <c r="AL6970" s="81"/>
      <c r="AM6970" s="81"/>
    </row>
    <row r="6971" spans="1:39">
      <c r="A6971" s="76"/>
      <c r="C6971" s="77"/>
      <c r="M6971" s="80"/>
      <c r="T6971" s="4"/>
      <c r="V6971" s="4"/>
      <c r="W6971" s="4"/>
      <c r="X6971" s="4"/>
      <c r="AB6971" s="4"/>
      <c r="AL6971" s="81"/>
      <c r="AM6971" s="81"/>
    </row>
    <row r="6972" spans="1:39">
      <c r="A6972" s="76"/>
      <c r="C6972" s="77"/>
      <c r="M6972" s="80"/>
      <c r="T6972" s="4"/>
      <c r="V6972" s="4"/>
      <c r="W6972" s="4"/>
      <c r="X6972" s="4"/>
      <c r="AB6972" s="4"/>
      <c r="AL6972" s="81"/>
      <c r="AM6972" s="81"/>
    </row>
    <row r="6973" spans="1:39">
      <c r="A6973" s="76"/>
      <c r="C6973" s="77"/>
      <c r="M6973" s="80"/>
      <c r="T6973" s="4"/>
      <c r="V6973" s="4"/>
      <c r="W6973" s="4"/>
      <c r="X6973" s="4"/>
      <c r="AB6973" s="4"/>
      <c r="AL6973" s="81"/>
      <c r="AM6973" s="81"/>
    </row>
    <row r="6974" spans="1:39">
      <c r="A6974" s="76"/>
      <c r="C6974" s="77"/>
      <c r="M6974" s="80"/>
      <c r="T6974" s="4"/>
      <c r="V6974" s="4"/>
      <c r="W6974" s="4"/>
      <c r="X6974" s="4"/>
      <c r="AB6974" s="4"/>
      <c r="AL6974" s="81"/>
      <c r="AM6974" s="81"/>
    </row>
    <row r="6975" spans="1:39">
      <c r="A6975" s="76"/>
      <c r="C6975" s="77"/>
      <c r="M6975" s="80"/>
      <c r="T6975" s="4"/>
      <c r="V6975" s="4"/>
      <c r="W6975" s="4"/>
      <c r="X6975" s="4"/>
      <c r="AB6975" s="4"/>
      <c r="AL6975" s="81"/>
      <c r="AM6975" s="81"/>
    </row>
    <row r="6976" spans="1:39">
      <c r="A6976" s="76"/>
      <c r="C6976" s="77"/>
      <c r="M6976" s="80"/>
      <c r="T6976" s="4"/>
      <c r="V6976" s="4"/>
      <c r="W6976" s="4"/>
      <c r="X6976" s="4"/>
      <c r="AB6976" s="4"/>
      <c r="AL6976" s="81"/>
      <c r="AM6976" s="81"/>
    </row>
    <row r="6977" spans="1:39">
      <c r="A6977" s="76"/>
      <c r="C6977" s="77"/>
      <c r="M6977" s="80"/>
      <c r="T6977" s="4"/>
      <c r="V6977" s="4"/>
      <c r="W6977" s="4"/>
      <c r="X6977" s="4"/>
      <c r="AB6977" s="4"/>
      <c r="AL6977" s="81"/>
      <c r="AM6977" s="81"/>
    </row>
    <row r="6978" spans="1:39">
      <c r="A6978" s="76"/>
      <c r="C6978" s="77"/>
      <c r="M6978" s="80"/>
      <c r="T6978" s="4"/>
      <c r="V6978" s="4"/>
      <c r="W6978" s="4"/>
      <c r="X6978" s="4"/>
      <c r="AB6978" s="4"/>
      <c r="AL6978" s="81"/>
      <c r="AM6978" s="81"/>
    </row>
    <row r="6979" spans="1:39">
      <c r="A6979" s="76"/>
      <c r="C6979" s="77"/>
      <c r="M6979" s="80"/>
      <c r="T6979" s="4"/>
      <c r="V6979" s="4"/>
      <c r="W6979" s="4"/>
      <c r="X6979" s="4"/>
      <c r="AB6979" s="4"/>
      <c r="AL6979" s="81"/>
      <c r="AM6979" s="81"/>
    </row>
    <row r="6980" spans="1:39">
      <c r="A6980" s="76"/>
      <c r="C6980" s="77"/>
      <c r="M6980" s="80"/>
      <c r="T6980" s="4"/>
      <c r="V6980" s="4"/>
      <c r="W6980" s="4"/>
      <c r="X6980" s="4"/>
      <c r="AB6980" s="4"/>
      <c r="AL6980" s="81"/>
      <c r="AM6980" s="81"/>
    </row>
    <row r="6981" spans="1:39">
      <c r="A6981" s="76"/>
      <c r="C6981" s="77"/>
      <c r="M6981" s="80"/>
      <c r="T6981" s="4"/>
      <c r="V6981" s="4"/>
      <c r="W6981" s="4"/>
      <c r="X6981" s="4"/>
      <c r="AB6981" s="4"/>
      <c r="AL6981" s="81"/>
      <c r="AM6981" s="81"/>
    </row>
    <row r="6982" spans="1:39">
      <c r="A6982" s="76"/>
      <c r="C6982" s="77"/>
      <c r="M6982" s="80"/>
      <c r="T6982" s="4"/>
      <c r="V6982" s="4"/>
      <c r="W6982" s="4"/>
      <c r="X6982" s="4"/>
      <c r="AB6982" s="4"/>
      <c r="AL6982" s="81"/>
      <c r="AM6982" s="81"/>
    </row>
    <row r="6983" spans="1:39">
      <c r="A6983" s="76"/>
      <c r="C6983" s="77"/>
      <c r="M6983" s="80"/>
      <c r="T6983" s="4"/>
      <c r="V6983" s="4"/>
      <c r="W6983" s="4"/>
      <c r="X6983" s="4"/>
      <c r="AB6983" s="4"/>
      <c r="AL6983" s="81"/>
      <c r="AM6983" s="81"/>
    </row>
    <row r="6984" spans="1:39">
      <c r="A6984" s="76"/>
      <c r="C6984" s="77"/>
      <c r="M6984" s="80"/>
      <c r="T6984" s="4"/>
      <c r="V6984" s="4"/>
      <c r="W6984" s="4"/>
      <c r="X6984" s="4"/>
      <c r="AB6984" s="4"/>
      <c r="AL6984" s="81"/>
      <c r="AM6984" s="81"/>
    </row>
    <row r="6985" spans="1:39">
      <c r="A6985" s="76"/>
      <c r="C6985" s="77"/>
      <c r="M6985" s="80"/>
      <c r="T6985" s="4"/>
      <c r="V6985" s="4"/>
      <c r="W6985" s="4"/>
      <c r="X6985" s="4"/>
      <c r="AB6985" s="4"/>
      <c r="AL6985" s="81"/>
      <c r="AM6985" s="81"/>
    </row>
    <row r="6986" spans="1:39">
      <c r="A6986" s="76"/>
      <c r="C6986" s="77"/>
      <c r="M6986" s="80"/>
      <c r="T6986" s="4"/>
      <c r="V6986" s="4"/>
      <c r="W6986" s="4"/>
      <c r="X6986" s="4"/>
      <c r="AB6986" s="4"/>
      <c r="AL6986" s="81"/>
      <c r="AM6986" s="81"/>
    </row>
    <row r="6987" spans="1:39">
      <c r="A6987" s="76"/>
      <c r="C6987" s="77"/>
      <c r="M6987" s="80"/>
      <c r="T6987" s="4"/>
      <c r="V6987" s="4"/>
      <c r="W6987" s="4"/>
      <c r="X6987" s="4"/>
      <c r="AB6987" s="4"/>
      <c r="AL6987" s="81"/>
      <c r="AM6987" s="81"/>
    </row>
    <row r="6988" spans="1:39">
      <c r="A6988" s="76"/>
      <c r="C6988" s="77"/>
      <c r="M6988" s="80"/>
      <c r="T6988" s="4"/>
      <c r="V6988" s="4"/>
      <c r="W6988" s="4"/>
      <c r="X6988" s="4"/>
      <c r="AB6988" s="4"/>
      <c r="AL6988" s="81"/>
      <c r="AM6988" s="81"/>
    </row>
    <row r="6989" spans="1:39">
      <c r="A6989" s="76"/>
      <c r="C6989" s="77"/>
      <c r="M6989" s="80"/>
      <c r="T6989" s="4"/>
      <c r="V6989" s="4"/>
      <c r="W6989" s="4"/>
      <c r="X6989" s="4"/>
      <c r="AB6989" s="4"/>
      <c r="AL6989" s="81"/>
      <c r="AM6989" s="81"/>
    </row>
    <row r="6990" spans="1:39">
      <c r="A6990" s="76"/>
      <c r="C6990" s="77"/>
      <c r="M6990" s="80"/>
      <c r="T6990" s="4"/>
      <c r="V6990" s="4"/>
      <c r="W6990" s="4"/>
      <c r="X6990" s="4"/>
      <c r="AB6990" s="4"/>
      <c r="AL6990" s="81"/>
      <c r="AM6990" s="81"/>
    </row>
    <row r="6991" spans="1:39">
      <c r="A6991" s="76"/>
      <c r="C6991" s="77"/>
      <c r="M6991" s="80"/>
      <c r="T6991" s="4"/>
      <c r="V6991" s="4"/>
      <c r="W6991" s="4"/>
      <c r="X6991" s="4"/>
      <c r="AB6991" s="4"/>
      <c r="AL6991" s="81"/>
      <c r="AM6991" s="81"/>
    </row>
    <row r="6992" spans="1:39">
      <c r="A6992" s="76"/>
      <c r="C6992" s="77"/>
      <c r="M6992" s="80"/>
      <c r="T6992" s="4"/>
      <c r="V6992" s="4"/>
      <c r="W6992" s="4"/>
      <c r="X6992" s="4"/>
      <c r="AB6992" s="4"/>
      <c r="AL6992" s="81"/>
      <c r="AM6992" s="81"/>
    </row>
    <row r="6993" spans="1:39">
      <c r="A6993" s="76"/>
      <c r="C6993" s="77"/>
      <c r="M6993" s="80"/>
      <c r="T6993" s="4"/>
      <c r="V6993" s="4"/>
      <c r="W6993" s="4"/>
      <c r="X6993" s="4"/>
      <c r="AB6993" s="4"/>
      <c r="AL6993" s="81"/>
      <c r="AM6993" s="81"/>
    </row>
    <row r="6994" spans="1:39">
      <c r="A6994" s="76"/>
      <c r="C6994" s="77"/>
      <c r="M6994" s="80"/>
      <c r="T6994" s="4"/>
      <c r="V6994" s="4"/>
      <c r="W6994" s="4"/>
      <c r="X6994" s="4"/>
      <c r="AB6994" s="4"/>
      <c r="AL6994" s="81"/>
      <c r="AM6994" s="81"/>
    </row>
    <row r="6995" spans="1:39">
      <c r="A6995" s="76"/>
      <c r="C6995" s="77"/>
      <c r="M6995" s="80"/>
      <c r="T6995" s="4"/>
      <c r="V6995" s="4"/>
      <c r="W6995" s="4"/>
      <c r="X6995" s="4"/>
      <c r="AB6995" s="4"/>
      <c r="AL6995" s="81"/>
      <c r="AM6995" s="81"/>
    </row>
    <row r="6996" spans="1:39">
      <c r="A6996" s="76"/>
      <c r="C6996" s="77"/>
      <c r="M6996" s="80"/>
      <c r="T6996" s="4"/>
      <c r="V6996" s="4"/>
      <c r="W6996" s="4"/>
      <c r="X6996" s="4"/>
      <c r="AB6996" s="4"/>
      <c r="AL6996" s="81"/>
      <c r="AM6996" s="81"/>
    </row>
    <row r="6997" spans="1:39">
      <c r="A6997" s="76"/>
      <c r="C6997" s="77"/>
      <c r="M6997" s="80"/>
      <c r="T6997" s="4"/>
      <c r="V6997" s="4"/>
      <c r="W6997" s="4"/>
      <c r="X6997" s="4"/>
      <c r="AB6997" s="4"/>
      <c r="AL6997" s="81"/>
      <c r="AM6997" s="81"/>
    </row>
    <row r="6998" spans="1:39">
      <c r="A6998" s="76"/>
      <c r="C6998" s="77"/>
      <c r="M6998" s="80"/>
      <c r="T6998" s="4"/>
      <c r="V6998" s="4"/>
      <c r="W6998" s="4"/>
      <c r="X6998" s="4"/>
      <c r="AB6998" s="4"/>
      <c r="AL6998" s="81"/>
      <c r="AM6998" s="81"/>
    </row>
    <row r="6999" spans="1:39">
      <c r="A6999" s="76"/>
      <c r="C6999" s="77"/>
      <c r="M6999" s="80"/>
      <c r="T6999" s="4"/>
      <c r="V6999" s="4"/>
      <c r="W6999" s="4"/>
      <c r="X6999" s="4"/>
      <c r="AB6999" s="4"/>
      <c r="AL6999" s="81"/>
      <c r="AM6999" s="81"/>
    </row>
    <row r="7000" spans="1:39">
      <c r="A7000" s="76"/>
      <c r="C7000" s="77"/>
      <c r="M7000" s="80"/>
      <c r="T7000" s="4"/>
      <c r="V7000" s="4"/>
      <c r="W7000" s="4"/>
      <c r="X7000" s="4"/>
      <c r="AB7000" s="4"/>
      <c r="AL7000" s="81"/>
      <c r="AM7000" s="81"/>
    </row>
    <row r="7001" spans="1:39">
      <c r="A7001" s="76"/>
      <c r="C7001" s="77"/>
      <c r="M7001" s="80"/>
      <c r="T7001" s="4"/>
      <c r="V7001" s="4"/>
      <c r="W7001" s="4"/>
      <c r="X7001" s="4"/>
      <c r="AB7001" s="4"/>
      <c r="AL7001" s="81"/>
      <c r="AM7001" s="81"/>
    </row>
    <row r="7002" spans="1:39">
      <c r="A7002" s="76"/>
      <c r="C7002" s="77"/>
      <c r="M7002" s="80"/>
      <c r="T7002" s="4"/>
      <c r="V7002" s="4"/>
      <c r="W7002" s="4"/>
      <c r="X7002" s="4"/>
      <c r="AB7002" s="4"/>
      <c r="AL7002" s="81"/>
      <c r="AM7002" s="81"/>
    </row>
    <row r="7003" spans="1:39">
      <c r="A7003" s="76"/>
      <c r="C7003" s="77"/>
      <c r="M7003" s="80"/>
      <c r="T7003" s="4"/>
      <c r="V7003" s="4"/>
      <c r="W7003" s="4"/>
      <c r="X7003" s="4"/>
      <c r="AB7003" s="4"/>
      <c r="AL7003" s="81"/>
      <c r="AM7003" s="81"/>
    </row>
    <row r="7004" spans="1:39">
      <c r="A7004" s="76"/>
      <c r="C7004" s="77"/>
      <c r="M7004" s="80"/>
      <c r="T7004" s="4"/>
      <c r="V7004" s="4"/>
      <c r="W7004" s="4"/>
      <c r="X7004" s="4"/>
      <c r="AB7004" s="4"/>
      <c r="AL7004" s="81"/>
      <c r="AM7004" s="81"/>
    </row>
    <row r="7005" spans="1:39">
      <c r="A7005" s="76"/>
      <c r="C7005" s="77"/>
      <c r="M7005" s="80"/>
      <c r="T7005" s="4"/>
      <c r="V7005" s="4"/>
      <c r="W7005" s="4"/>
      <c r="X7005" s="4"/>
      <c r="AB7005" s="4"/>
      <c r="AL7005" s="81"/>
      <c r="AM7005" s="81"/>
    </row>
    <row r="7006" spans="1:39">
      <c r="A7006" s="76"/>
      <c r="C7006" s="77"/>
      <c r="M7006" s="80"/>
      <c r="T7006" s="4"/>
      <c r="V7006" s="4"/>
      <c r="W7006" s="4"/>
      <c r="X7006" s="4"/>
      <c r="AB7006" s="4"/>
      <c r="AL7006" s="81"/>
      <c r="AM7006" s="81"/>
    </row>
    <row r="7007" spans="1:39">
      <c r="A7007" s="76"/>
      <c r="C7007" s="77"/>
      <c r="M7007" s="80"/>
      <c r="T7007" s="4"/>
      <c r="V7007" s="4"/>
      <c r="W7007" s="4"/>
      <c r="X7007" s="4"/>
      <c r="AB7007" s="4"/>
      <c r="AL7007" s="81"/>
      <c r="AM7007" s="81"/>
    </row>
    <row r="7008" spans="1:39">
      <c r="A7008" s="76"/>
      <c r="C7008" s="77"/>
      <c r="M7008" s="80"/>
      <c r="T7008" s="4"/>
      <c r="V7008" s="4"/>
      <c r="W7008" s="4"/>
      <c r="X7008" s="4"/>
      <c r="AB7008" s="4"/>
      <c r="AL7008" s="81"/>
      <c r="AM7008" s="81"/>
    </row>
    <row r="7009" spans="1:39">
      <c r="A7009" s="76"/>
      <c r="C7009" s="77"/>
      <c r="M7009" s="80"/>
      <c r="T7009" s="4"/>
      <c r="V7009" s="4"/>
      <c r="W7009" s="4"/>
      <c r="X7009" s="4"/>
      <c r="AB7009" s="4"/>
      <c r="AL7009" s="81"/>
      <c r="AM7009" s="81"/>
    </row>
    <row r="7010" spans="1:39">
      <c r="A7010" s="76"/>
      <c r="C7010" s="77"/>
      <c r="M7010" s="80"/>
      <c r="T7010" s="4"/>
      <c r="V7010" s="4"/>
      <c r="W7010" s="4"/>
      <c r="X7010" s="4"/>
      <c r="AB7010" s="4"/>
      <c r="AL7010" s="81"/>
      <c r="AM7010" s="81"/>
    </row>
    <row r="7011" spans="1:39">
      <c r="A7011" s="76"/>
      <c r="C7011" s="77"/>
      <c r="M7011" s="80"/>
      <c r="T7011" s="4"/>
      <c r="V7011" s="4"/>
      <c r="W7011" s="4"/>
      <c r="X7011" s="4"/>
      <c r="AB7011" s="4"/>
      <c r="AL7011" s="81"/>
      <c r="AM7011" s="81"/>
    </row>
    <row r="7012" spans="1:39">
      <c r="A7012" s="76"/>
      <c r="C7012" s="77"/>
      <c r="M7012" s="80"/>
      <c r="T7012" s="4"/>
      <c r="V7012" s="4"/>
      <c r="W7012" s="4"/>
      <c r="X7012" s="4"/>
      <c r="AB7012" s="4"/>
      <c r="AL7012" s="81"/>
      <c r="AM7012" s="81"/>
    </row>
    <row r="7013" spans="1:39">
      <c r="A7013" s="76"/>
      <c r="C7013" s="77"/>
      <c r="M7013" s="80"/>
      <c r="T7013" s="4"/>
      <c r="V7013" s="4"/>
      <c r="W7013" s="4"/>
      <c r="X7013" s="4"/>
      <c r="AB7013" s="4"/>
      <c r="AL7013" s="81"/>
      <c r="AM7013" s="81"/>
    </row>
    <row r="7014" spans="1:39">
      <c r="A7014" s="76"/>
      <c r="C7014" s="77"/>
      <c r="M7014" s="80"/>
      <c r="T7014" s="4"/>
      <c r="V7014" s="4"/>
      <c r="W7014" s="4"/>
      <c r="X7014" s="4"/>
      <c r="AB7014" s="4"/>
      <c r="AL7014" s="81"/>
      <c r="AM7014" s="81"/>
    </row>
    <row r="7015" spans="1:39">
      <c r="A7015" s="76"/>
      <c r="C7015" s="77"/>
      <c r="M7015" s="80"/>
      <c r="T7015" s="4"/>
      <c r="V7015" s="4"/>
      <c r="W7015" s="4"/>
      <c r="X7015" s="4"/>
      <c r="AB7015" s="4"/>
      <c r="AL7015" s="81"/>
      <c r="AM7015" s="81"/>
    </row>
    <row r="7016" spans="1:39">
      <c r="A7016" s="76"/>
      <c r="C7016" s="77"/>
      <c r="M7016" s="80"/>
      <c r="T7016" s="4"/>
      <c r="V7016" s="4"/>
      <c r="W7016" s="4"/>
      <c r="X7016" s="4"/>
      <c r="AB7016" s="4"/>
      <c r="AL7016" s="81"/>
      <c r="AM7016" s="81"/>
    </row>
    <row r="7017" spans="1:39">
      <c r="A7017" s="76"/>
      <c r="C7017" s="77"/>
      <c r="M7017" s="80"/>
      <c r="T7017" s="4"/>
      <c r="V7017" s="4"/>
      <c r="W7017" s="4"/>
      <c r="X7017" s="4"/>
      <c r="AB7017" s="4"/>
      <c r="AL7017" s="81"/>
      <c r="AM7017" s="81"/>
    </row>
    <row r="7018" spans="1:39">
      <c r="A7018" s="76"/>
      <c r="C7018" s="77"/>
      <c r="M7018" s="80"/>
      <c r="T7018" s="4"/>
      <c r="V7018" s="4"/>
      <c r="W7018" s="4"/>
      <c r="X7018" s="4"/>
      <c r="AB7018" s="4"/>
      <c r="AL7018" s="81"/>
      <c r="AM7018" s="81"/>
    </row>
    <row r="7019" spans="1:39">
      <c r="A7019" s="76"/>
      <c r="C7019" s="77"/>
      <c r="M7019" s="80"/>
      <c r="T7019" s="4"/>
      <c r="V7019" s="4"/>
      <c r="W7019" s="4"/>
      <c r="X7019" s="4"/>
      <c r="AB7019" s="4"/>
      <c r="AL7019" s="81"/>
      <c r="AM7019" s="81"/>
    </row>
    <row r="7020" spans="1:39">
      <c r="A7020" s="76"/>
      <c r="C7020" s="77"/>
      <c r="M7020" s="80"/>
      <c r="T7020" s="4"/>
      <c r="V7020" s="4"/>
      <c r="W7020" s="4"/>
      <c r="X7020" s="4"/>
      <c r="AB7020" s="4"/>
      <c r="AL7020" s="81"/>
      <c r="AM7020" s="81"/>
    </row>
    <row r="7021" spans="1:39">
      <c r="A7021" s="76"/>
      <c r="C7021" s="77"/>
      <c r="M7021" s="80"/>
      <c r="T7021" s="4"/>
      <c r="V7021" s="4"/>
      <c r="W7021" s="4"/>
      <c r="X7021" s="4"/>
      <c r="AB7021" s="4"/>
      <c r="AL7021" s="81"/>
      <c r="AM7021" s="81"/>
    </row>
    <row r="7022" spans="1:39">
      <c r="A7022" s="76"/>
      <c r="C7022" s="77"/>
      <c r="M7022" s="80"/>
      <c r="T7022" s="4"/>
      <c r="V7022" s="4"/>
      <c r="W7022" s="4"/>
      <c r="X7022" s="4"/>
      <c r="AB7022" s="4"/>
      <c r="AL7022" s="81"/>
      <c r="AM7022" s="81"/>
    </row>
    <row r="7023" spans="1:39">
      <c r="A7023" s="76"/>
      <c r="C7023" s="77"/>
      <c r="M7023" s="80"/>
      <c r="T7023" s="4"/>
      <c r="V7023" s="4"/>
      <c r="W7023" s="4"/>
      <c r="X7023" s="4"/>
      <c r="AB7023" s="4"/>
      <c r="AL7023" s="81"/>
      <c r="AM7023" s="81"/>
    </row>
    <row r="7024" spans="1:39">
      <c r="A7024" s="76"/>
      <c r="C7024" s="77"/>
      <c r="M7024" s="80"/>
      <c r="T7024" s="4"/>
      <c r="V7024" s="4"/>
      <c r="W7024" s="4"/>
      <c r="X7024" s="4"/>
      <c r="AB7024" s="4"/>
      <c r="AL7024" s="81"/>
      <c r="AM7024" s="81"/>
    </row>
    <row r="7025" spans="1:39">
      <c r="A7025" s="76"/>
      <c r="C7025" s="77"/>
      <c r="M7025" s="80"/>
      <c r="T7025" s="4"/>
      <c r="V7025" s="4"/>
      <c r="W7025" s="4"/>
      <c r="X7025" s="4"/>
      <c r="AB7025" s="4"/>
      <c r="AL7025" s="81"/>
      <c r="AM7025" s="81"/>
    </row>
    <row r="7026" spans="1:39">
      <c r="A7026" s="76"/>
      <c r="C7026" s="77"/>
      <c r="M7026" s="80"/>
      <c r="T7026" s="4"/>
      <c r="V7026" s="4"/>
      <c r="W7026" s="4"/>
      <c r="X7026" s="4"/>
      <c r="AB7026" s="4"/>
      <c r="AL7026" s="81"/>
      <c r="AM7026" s="81"/>
    </row>
    <row r="7027" spans="1:39">
      <c r="A7027" s="76"/>
      <c r="C7027" s="77"/>
      <c r="M7027" s="80"/>
      <c r="T7027" s="4"/>
      <c r="V7027" s="4"/>
      <c r="W7027" s="4"/>
      <c r="X7027" s="4"/>
      <c r="AB7027" s="4"/>
      <c r="AL7027" s="81"/>
      <c r="AM7027" s="81"/>
    </row>
    <row r="7028" spans="1:39">
      <c r="A7028" s="76"/>
      <c r="C7028" s="77"/>
      <c r="M7028" s="80"/>
      <c r="T7028" s="4"/>
      <c r="V7028" s="4"/>
      <c r="W7028" s="4"/>
      <c r="X7028" s="4"/>
      <c r="AB7028" s="4"/>
      <c r="AL7028" s="81"/>
      <c r="AM7028" s="81"/>
    </row>
    <row r="7029" spans="1:39">
      <c r="A7029" s="76"/>
      <c r="C7029" s="77"/>
      <c r="M7029" s="80"/>
      <c r="T7029" s="4"/>
      <c r="V7029" s="4"/>
      <c r="W7029" s="4"/>
      <c r="X7029" s="4"/>
      <c r="AB7029" s="4"/>
      <c r="AL7029" s="81"/>
      <c r="AM7029" s="81"/>
    </row>
    <row r="7030" spans="1:39">
      <c r="A7030" s="76"/>
      <c r="C7030" s="77"/>
      <c r="M7030" s="80"/>
      <c r="T7030" s="4"/>
      <c r="V7030" s="4"/>
      <c r="W7030" s="4"/>
      <c r="X7030" s="4"/>
      <c r="AB7030" s="4"/>
      <c r="AL7030" s="81"/>
      <c r="AM7030" s="81"/>
    </row>
    <row r="7031" spans="1:39">
      <c r="A7031" s="76"/>
      <c r="C7031" s="77"/>
      <c r="M7031" s="80"/>
      <c r="T7031" s="4"/>
      <c r="V7031" s="4"/>
      <c r="W7031" s="4"/>
      <c r="X7031" s="4"/>
      <c r="AB7031" s="4"/>
      <c r="AL7031" s="81"/>
      <c r="AM7031" s="81"/>
    </row>
    <row r="7032" spans="1:39">
      <c r="A7032" s="76"/>
      <c r="C7032" s="77"/>
      <c r="M7032" s="80"/>
      <c r="T7032" s="4"/>
      <c r="V7032" s="4"/>
      <c r="W7032" s="4"/>
      <c r="X7032" s="4"/>
      <c r="AB7032" s="4"/>
      <c r="AL7032" s="81"/>
      <c r="AM7032" s="81"/>
    </row>
    <row r="7033" spans="1:39">
      <c r="A7033" s="76"/>
      <c r="C7033" s="77"/>
      <c r="M7033" s="80"/>
      <c r="T7033" s="4"/>
      <c r="V7033" s="4"/>
      <c r="W7033" s="4"/>
      <c r="X7033" s="4"/>
      <c r="AB7033" s="4"/>
      <c r="AL7033" s="81"/>
      <c r="AM7033" s="81"/>
    </row>
    <row r="7034" spans="1:39">
      <c r="A7034" s="76"/>
      <c r="C7034" s="77"/>
      <c r="M7034" s="80"/>
      <c r="T7034" s="4"/>
      <c r="V7034" s="4"/>
      <c r="W7034" s="4"/>
      <c r="X7034" s="4"/>
      <c r="AB7034" s="4"/>
      <c r="AL7034" s="81"/>
      <c r="AM7034" s="81"/>
    </row>
    <row r="7035" spans="1:39">
      <c r="A7035" s="76"/>
      <c r="C7035" s="77"/>
      <c r="M7035" s="80"/>
      <c r="T7035" s="4"/>
      <c r="V7035" s="4"/>
      <c r="W7035" s="4"/>
      <c r="X7035" s="4"/>
      <c r="AB7035" s="4"/>
      <c r="AL7035" s="81"/>
      <c r="AM7035" s="81"/>
    </row>
    <row r="7036" spans="1:39">
      <c r="A7036" s="76"/>
      <c r="C7036" s="77"/>
      <c r="M7036" s="80"/>
      <c r="T7036" s="4"/>
      <c r="V7036" s="4"/>
      <c r="W7036" s="4"/>
      <c r="X7036" s="4"/>
      <c r="AB7036" s="4"/>
      <c r="AL7036" s="81"/>
      <c r="AM7036" s="81"/>
    </row>
    <row r="7037" spans="1:39">
      <c r="A7037" s="76"/>
      <c r="C7037" s="77"/>
      <c r="M7037" s="80"/>
      <c r="T7037" s="4"/>
      <c r="V7037" s="4"/>
      <c r="W7037" s="4"/>
      <c r="X7037" s="4"/>
      <c r="AB7037" s="4"/>
      <c r="AL7037" s="81"/>
      <c r="AM7037" s="81"/>
    </row>
    <row r="7038" spans="1:39">
      <c r="A7038" s="76"/>
      <c r="C7038" s="77"/>
      <c r="M7038" s="80"/>
      <c r="T7038" s="4"/>
      <c r="V7038" s="4"/>
      <c r="W7038" s="4"/>
      <c r="X7038" s="4"/>
      <c r="AB7038" s="4"/>
      <c r="AL7038" s="81"/>
      <c r="AM7038" s="81"/>
    </row>
    <row r="7039" spans="1:39">
      <c r="A7039" s="76"/>
      <c r="C7039" s="77"/>
      <c r="M7039" s="80"/>
      <c r="T7039" s="4"/>
      <c r="V7039" s="4"/>
      <c r="W7039" s="4"/>
      <c r="X7039" s="4"/>
      <c r="AB7039" s="4"/>
      <c r="AL7039" s="81"/>
      <c r="AM7039" s="81"/>
    </row>
    <row r="7040" spans="1:39">
      <c r="A7040" s="76"/>
      <c r="C7040" s="77"/>
      <c r="M7040" s="80"/>
      <c r="T7040" s="4"/>
      <c r="V7040" s="4"/>
      <c r="W7040" s="4"/>
      <c r="X7040" s="4"/>
      <c r="AB7040" s="4"/>
      <c r="AL7040" s="81"/>
      <c r="AM7040" s="81"/>
    </row>
    <row r="7041" spans="1:39">
      <c r="A7041" s="76"/>
      <c r="C7041" s="77"/>
      <c r="M7041" s="80"/>
      <c r="T7041" s="4"/>
      <c r="V7041" s="4"/>
      <c r="W7041" s="4"/>
      <c r="X7041" s="4"/>
      <c r="AB7041" s="4"/>
      <c r="AL7041" s="81"/>
      <c r="AM7041" s="81"/>
    </row>
    <row r="7042" spans="1:39">
      <c r="A7042" s="76"/>
      <c r="C7042" s="77"/>
      <c r="M7042" s="80"/>
      <c r="T7042" s="4"/>
      <c r="V7042" s="4"/>
      <c r="W7042" s="4"/>
      <c r="X7042" s="4"/>
      <c r="AB7042" s="4"/>
      <c r="AL7042" s="81"/>
      <c r="AM7042" s="81"/>
    </row>
    <row r="7043" spans="1:39">
      <c r="A7043" s="76"/>
      <c r="C7043" s="77"/>
      <c r="M7043" s="80"/>
      <c r="T7043" s="4"/>
      <c r="V7043" s="4"/>
      <c r="W7043" s="4"/>
      <c r="X7043" s="4"/>
      <c r="AB7043" s="4"/>
      <c r="AL7043" s="81"/>
      <c r="AM7043" s="81"/>
    </row>
    <row r="7044" spans="1:39">
      <c r="A7044" s="76"/>
      <c r="C7044" s="77"/>
      <c r="M7044" s="80"/>
      <c r="T7044" s="4"/>
      <c r="V7044" s="4"/>
      <c r="W7044" s="4"/>
      <c r="X7044" s="4"/>
      <c r="AB7044" s="4"/>
      <c r="AL7044" s="81"/>
      <c r="AM7044" s="81"/>
    </row>
    <row r="7045" spans="1:39">
      <c r="A7045" s="76"/>
      <c r="C7045" s="77"/>
      <c r="M7045" s="80"/>
      <c r="T7045" s="4"/>
      <c r="V7045" s="4"/>
      <c r="W7045" s="4"/>
      <c r="X7045" s="4"/>
      <c r="AB7045" s="4"/>
      <c r="AL7045" s="81"/>
      <c r="AM7045" s="81"/>
    </row>
    <row r="7046" spans="1:39">
      <c r="A7046" s="76"/>
      <c r="C7046" s="77"/>
      <c r="M7046" s="80"/>
      <c r="T7046" s="4"/>
      <c r="V7046" s="4"/>
      <c r="W7046" s="4"/>
      <c r="X7046" s="4"/>
      <c r="AB7046" s="4"/>
      <c r="AL7046" s="81"/>
      <c r="AM7046" s="81"/>
    </row>
    <row r="7047" spans="1:39">
      <c r="A7047" s="76"/>
      <c r="C7047" s="77"/>
      <c r="M7047" s="80"/>
      <c r="T7047" s="4"/>
      <c r="V7047" s="4"/>
      <c r="W7047" s="4"/>
      <c r="X7047" s="4"/>
      <c r="AB7047" s="4"/>
      <c r="AL7047" s="81"/>
      <c r="AM7047" s="81"/>
    </row>
    <row r="7048" spans="1:39">
      <c r="A7048" s="76"/>
      <c r="C7048" s="77"/>
      <c r="M7048" s="80"/>
      <c r="T7048" s="4"/>
      <c r="V7048" s="4"/>
      <c r="W7048" s="4"/>
      <c r="X7048" s="4"/>
      <c r="AB7048" s="4"/>
      <c r="AL7048" s="81"/>
      <c r="AM7048" s="81"/>
    </row>
    <row r="7049" spans="1:39">
      <c r="A7049" s="76"/>
      <c r="C7049" s="77"/>
      <c r="M7049" s="80"/>
      <c r="T7049" s="4"/>
      <c r="V7049" s="4"/>
      <c r="W7049" s="4"/>
      <c r="X7049" s="4"/>
      <c r="AB7049" s="4"/>
      <c r="AL7049" s="81"/>
      <c r="AM7049" s="81"/>
    </row>
    <row r="7050" spans="1:39">
      <c r="A7050" s="76"/>
      <c r="C7050" s="77"/>
      <c r="M7050" s="80"/>
      <c r="T7050" s="4"/>
      <c r="V7050" s="4"/>
      <c r="W7050" s="4"/>
      <c r="X7050" s="4"/>
      <c r="AB7050" s="4"/>
      <c r="AL7050" s="81"/>
      <c r="AM7050" s="81"/>
    </row>
    <row r="7051" spans="1:39">
      <c r="A7051" s="76"/>
      <c r="C7051" s="77"/>
      <c r="M7051" s="80"/>
      <c r="T7051" s="4"/>
      <c r="V7051" s="4"/>
      <c r="W7051" s="4"/>
      <c r="X7051" s="4"/>
      <c r="AB7051" s="4"/>
      <c r="AL7051" s="81"/>
      <c r="AM7051" s="81"/>
    </row>
    <row r="7052" spans="1:39">
      <c r="A7052" s="76"/>
      <c r="C7052" s="77"/>
      <c r="M7052" s="80"/>
      <c r="T7052" s="4"/>
      <c r="V7052" s="4"/>
      <c r="W7052" s="4"/>
      <c r="X7052" s="4"/>
      <c r="AB7052" s="4"/>
      <c r="AL7052" s="81"/>
      <c r="AM7052" s="81"/>
    </row>
    <row r="7053" spans="1:39">
      <c r="A7053" s="76"/>
      <c r="C7053" s="77"/>
      <c r="M7053" s="80"/>
      <c r="T7053" s="4"/>
      <c r="V7053" s="4"/>
      <c r="W7053" s="4"/>
      <c r="X7053" s="4"/>
      <c r="AB7053" s="4"/>
      <c r="AL7053" s="81"/>
      <c r="AM7053" s="81"/>
    </row>
    <row r="7054" spans="1:39">
      <c r="A7054" s="76"/>
      <c r="C7054" s="77"/>
      <c r="M7054" s="80"/>
      <c r="T7054" s="4"/>
      <c r="V7054" s="4"/>
      <c r="W7054" s="4"/>
      <c r="X7054" s="4"/>
      <c r="AB7054" s="4"/>
      <c r="AL7054" s="81"/>
      <c r="AM7054" s="81"/>
    </row>
    <row r="7055" spans="1:39">
      <c r="A7055" s="76"/>
      <c r="C7055" s="77"/>
      <c r="M7055" s="80"/>
      <c r="T7055" s="4"/>
      <c r="V7055" s="4"/>
      <c r="W7055" s="4"/>
      <c r="X7055" s="4"/>
      <c r="AB7055" s="4"/>
      <c r="AL7055" s="81"/>
      <c r="AM7055" s="81"/>
    </row>
    <row r="7056" spans="1:39">
      <c r="A7056" s="76"/>
      <c r="C7056" s="77"/>
      <c r="M7056" s="80"/>
      <c r="T7056" s="4"/>
      <c r="V7056" s="4"/>
      <c r="W7056" s="4"/>
      <c r="X7056" s="4"/>
      <c r="AB7056" s="4"/>
      <c r="AL7056" s="81"/>
      <c r="AM7056" s="81"/>
    </row>
    <row r="7057" spans="1:39">
      <c r="A7057" s="76"/>
      <c r="C7057" s="77"/>
      <c r="M7057" s="80"/>
      <c r="T7057" s="4"/>
      <c r="V7057" s="4"/>
      <c r="W7057" s="4"/>
      <c r="X7057" s="4"/>
      <c r="AB7057" s="4"/>
      <c r="AL7057" s="81"/>
      <c r="AM7057" s="81"/>
    </row>
    <row r="7058" spans="1:39">
      <c r="A7058" s="76"/>
      <c r="C7058" s="77"/>
      <c r="M7058" s="80"/>
      <c r="T7058" s="4"/>
      <c r="V7058" s="4"/>
      <c r="W7058" s="4"/>
      <c r="X7058" s="4"/>
      <c r="AB7058" s="4"/>
      <c r="AL7058" s="81"/>
      <c r="AM7058" s="81"/>
    </row>
    <row r="7059" spans="1:39">
      <c r="A7059" s="76"/>
      <c r="C7059" s="77"/>
      <c r="M7059" s="80"/>
      <c r="T7059" s="4"/>
      <c r="V7059" s="4"/>
      <c r="W7059" s="4"/>
      <c r="X7059" s="4"/>
      <c r="AB7059" s="4"/>
      <c r="AL7059" s="81"/>
      <c r="AM7059" s="81"/>
    </row>
    <row r="7060" spans="1:39">
      <c r="A7060" s="76"/>
      <c r="C7060" s="77"/>
      <c r="M7060" s="80"/>
      <c r="T7060" s="4"/>
      <c r="V7060" s="4"/>
      <c r="W7060" s="4"/>
      <c r="X7060" s="4"/>
      <c r="AB7060" s="4"/>
      <c r="AL7060" s="81"/>
      <c r="AM7060" s="81"/>
    </row>
    <row r="7061" spans="1:39">
      <c r="A7061" s="76"/>
      <c r="C7061" s="77"/>
      <c r="M7061" s="80"/>
      <c r="T7061" s="4"/>
      <c r="V7061" s="4"/>
      <c r="W7061" s="4"/>
      <c r="X7061" s="4"/>
      <c r="AB7061" s="4"/>
      <c r="AL7061" s="81"/>
      <c r="AM7061" s="81"/>
    </row>
    <row r="7062" spans="1:39">
      <c r="A7062" s="76"/>
      <c r="C7062" s="77"/>
      <c r="M7062" s="80"/>
      <c r="T7062" s="4"/>
      <c r="V7062" s="4"/>
      <c r="W7062" s="4"/>
      <c r="X7062" s="4"/>
      <c r="AB7062" s="4"/>
      <c r="AL7062" s="81"/>
      <c r="AM7062" s="81"/>
    </row>
    <row r="7063" spans="1:39">
      <c r="A7063" s="76"/>
      <c r="C7063" s="77"/>
      <c r="M7063" s="80"/>
      <c r="T7063" s="4"/>
      <c r="V7063" s="4"/>
      <c r="W7063" s="4"/>
      <c r="X7063" s="4"/>
      <c r="AB7063" s="4"/>
      <c r="AL7063" s="81"/>
      <c r="AM7063" s="81"/>
    </row>
    <row r="7064" spans="1:39">
      <c r="A7064" s="76"/>
      <c r="C7064" s="77"/>
      <c r="M7064" s="80"/>
      <c r="T7064" s="4"/>
      <c r="V7064" s="4"/>
      <c r="W7064" s="4"/>
      <c r="X7064" s="4"/>
      <c r="AB7064" s="4"/>
      <c r="AL7064" s="81"/>
      <c r="AM7064" s="81"/>
    </row>
    <row r="7065" spans="1:39">
      <c r="A7065" s="76"/>
      <c r="C7065" s="77"/>
      <c r="M7065" s="80"/>
      <c r="T7065" s="4"/>
      <c r="V7065" s="4"/>
      <c r="W7065" s="4"/>
      <c r="X7065" s="4"/>
      <c r="AB7065" s="4"/>
      <c r="AL7065" s="81"/>
      <c r="AM7065" s="81"/>
    </row>
    <row r="7066" spans="1:39">
      <c r="A7066" s="76"/>
      <c r="C7066" s="77"/>
      <c r="M7066" s="80"/>
      <c r="T7066" s="4"/>
      <c r="V7066" s="4"/>
      <c r="W7066" s="4"/>
      <c r="X7066" s="4"/>
      <c r="AB7066" s="4"/>
      <c r="AL7066" s="81"/>
      <c r="AM7066" s="81"/>
    </row>
    <row r="7067" spans="1:39">
      <c r="A7067" s="76"/>
      <c r="C7067" s="77"/>
      <c r="M7067" s="80"/>
      <c r="T7067" s="4"/>
      <c r="V7067" s="4"/>
      <c r="W7067" s="4"/>
      <c r="X7067" s="4"/>
      <c r="AB7067" s="4"/>
      <c r="AL7067" s="81"/>
      <c r="AM7067" s="81"/>
    </row>
    <row r="7068" spans="1:39">
      <c r="A7068" s="76"/>
      <c r="C7068" s="77"/>
      <c r="M7068" s="80"/>
      <c r="T7068" s="4"/>
      <c r="V7068" s="4"/>
      <c r="W7068" s="4"/>
      <c r="X7068" s="4"/>
      <c r="AB7068" s="4"/>
      <c r="AL7068" s="81"/>
      <c r="AM7068" s="81"/>
    </row>
    <row r="7069" spans="1:39">
      <c r="A7069" s="76"/>
      <c r="C7069" s="77"/>
      <c r="M7069" s="80"/>
      <c r="T7069" s="4"/>
      <c r="V7069" s="4"/>
      <c r="W7069" s="4"/>
      <c r="X7069" s="4"/>
      <c r="AB7069" s="4"/>
      <c r="AL7069" s="81"/>
      <c r="AM7069" s="81"/>
    </row>
    <row r="7070" spans="1:39">
      <c r="A7070" s="76"/>
      <c r="C7070" s="77"/>
      <c r="M7070" s="80"/>
      <c r="T7070" s="4"/>
      <c r="V7070" s="4"/>
      <c r="W7070" s="4"/>
      <c r="X7070" s="4"/>
      <c r="AB7070" s="4"/>
      <c r="AL7070" s="81"/>
      <c r="AM7070" s="81"/>
    </row>
    <row r="7071" spans="1:39">
      <c r="A7071" s="76"/>
      <c r="C7071" s="77"/>
      <c r="M7071" s="80"/>
      <c r="T7071" s="4"/>
      <c r="V7071" s="4"/>
      <c r="W7071" s="4"/>
      <c r="X7071" s="4"/>
      <c r="AB7071" s="4"/>
      <c r="AL7071" s="81"/>
      <c r="AM7071" s="81"/>
    </row>
    <row r="7072" spans="1:39">
      <c r="A7072" s="76"/>
      <c r="C7072" s="77"/>
      <c r="M7072" s="80"/>
      <c r="T7072" s="4"/>
      <c r="V7072" s="4"/>
      <c r="W7072" s="4"/>
      <c r="X7072" s="4"/>
      <c r="AB7072" s="4"/>
      <c r="AL7072" s="81"/>
      <c r="AM7072" s="81"/>
    </row>
    <row r="7073" spans="1:39">
      <c r="A7073" s="76"/>
      <c r="C7073" s="77"/>
      <c r="M7073" s="80"/>
      <c r="T7073" s="4"/>
      <c r="V7073" s="4"/>
      <c r="W7073" s="4"/>
      <c r="X7073" s="4"/>
      <c r="AB7073" s="4"/>
      <c r="AL7073" s="81"/>
      <c r="AM7073" s="81"/>
    </row>
    <row r="7074" spans="1:39">
      <c r="A7074" s="76"/>
      <c r="C7074" s="77"/>
      <c r="M7074" s="80"/>
      <c r="T7074" s="4"/>
      <c r="V7074" s="4"/>
      <c r="W7074" s="4"/>
      <c r="X7074" s="4"/>
      <c r="AB7074" s="4"/>
      <c r="AL7074" s="81"/>
      <c r="AM7074" s="81"/>
    </row>
    <row r="7075" spans="1:39">
      <c r="A7075" s="76"/>
      <c r="C7075" s="77"/>
      <c r="M7075" s="80"/>
      <c r="T7075" s="4"/>
      <c r="V7075" s="4"/>
      <c r="W7075" s="4"/>
      <c r="X7075" s="4"/>
      <c r="AB7075" s="4"/>
      <c r="AL7075" s="81"/>
      <c r="AM7075" s="81"/>
    </row>
    <row r="7076" spans="1:39">
      <c r="A7076" s="76"/>
      <c r="C7076" s="77"/>
      <c r="M7076" s="80"/>
      <c r="T7076" s="4"/>
      <c r="V7076" s="4"/>
      <c r="W7076" s="4"/>
      <c r="X7076" s="4"/>
      <c r="AB7076" s="4"/>
      <c r="AL7076" s="81"/>
      <c r="AM7076" s="81"/>
    </row>
    <row r="7077" spans="1:39">
      <c r="A7077" s="76"/>
      <c r="C7077" s="77"/>
      <c r="M7077" s="80"/>
      <c r="T7077" s="4"/>
      <c r="V7077" s="4"/>
      <c r="W7077" s="4"/>
      <c r="X7077" s="4"/>
      <c r="AB7077" s="4"/>
      <c r="AL7077" s="81"/>
      <c r="AM7077" s="81"/>
    </row>
    <row r="7078" spans="1:39">
      <c r="A7078" s="76"/>
      <c r="C7078" s="77"/>
      <c r="M7078" s="80"/>
      <c r="T7078" s="4"/>
      <c r="V7078" s="4"/>
      <c r="W7078" s="4"/>
      <c r="X7078" s="4"/>
      <c r="AB7078" s="4"/>
      <c r="AL7078" s="81"/>
      <c r="AM7078" s="81"/>
    </row>
    <row r="7079" spans="1:39">
      <c r="A7079" s="76"/>
      <c r="C7079" s="77"/>
      <c r="M7079" s="80"/>
      <c r="T7079" s="4"/>
      <c r="V7079" s="4"/>
      <c r="W7079" s="4"/>
      <c r="X7079" s="4"/>
      <c r="AB7079" s="4"/>
      <c r="AL7079" s="81"/>
      <c r="AM7079" s="81"/>
    </row>
    <row r="7080" spans="1:39">
      <c r="A7080" s="76"/>
      <c r="C7080" s="77"/>
      <c r="M7080" s="80"/>
      <c r="T7080" s="4"/>
      <c r="V7080" s="4"/>
      <c r="W7080" s="4"/>
      <c r="X7080" s="4"/>
      <c r="AB7080" s="4"/>
      <c r="AL7080" s="81"/>
      <c r="AM7080" s="81"/>
    </row>
    <row r="7081" spans="1:39">
      <c r="A7081" s="76"/>
      <c r="C7081" s="77"/>
      <c r="M7081" s="80"/>
      <c r="T7081" s="4"/>
      <c r="V7081" s="4"/>
      <c r="W7081" s="4"/>
      <c r="X7081" s="4"/>
      <c r="AB7081" s="4"/>
      <c r="AL7081" s="81"/>
      <c r="AM7081" s="81"/>
    </row>
    <row r="7082" spans="1:39">
      <c r="A7082" s="76"/>
      <c r="C7082" s="77"/>
      <c r="M7082" s="80"/>
      <c r="T7082" s="4"/>
      <c r="V7082" s="4"/>
      <c r="W7082" s="4"/>
      <c r="X7082" s="4"/>
      <c r="AB7082" s="4"/>
      <c r="AL7082" s="81"/>
      <c r="AM7082" s="81"/>
    </row>
    <row r="7083" spans="1:39">
      <c r="A7083" s="76"/>
      <c r="C7083" s="77"/>
      <c r="M7083" s="80"/>
      <c r="T7083" s="4"/>
      <c r="V7083" s="4"/>
      <c r="W7083" s="4"/>
      <c r="X7083" s="4"/>
      <c r="AB7083" s="4"/>
      <c r="AL7083" s="81"/>
      <c r="AM7083" s="81"/>
    </row>
    <row r="7084" spans="1:39">
      <c r="A7084" s="76"/>
      <c r="C7084" s="77"/>
      <c r="M7084" s="80"/>
      <c r="T7084" s="4"/>
      <c r="V7084" s="4"/>
      <c r="W7084" s="4"/>
      <c r="X7084" s="4"/>
      <c r="AB7084" s="4"/>
      <c r="AL7084" s="81"/>
      <c r="AM7084" s="81"/>
    </row>
    <row r="7085" spans="1:39">
      <c r="A7085" s="76"/>
      <c r="C7085" s="77"/>
      <c r="M7085" s="80"/>
      <c r="T7085" s="4"/>
      <c r="V7085" s="4"/>
      <c r="W7085" s="4"/>
      <c r="X7085" s="4"/>
      <c r="AB7085" s="4"/>
      <c r="AL7085" s="81"/>
      <c r="AM7085" s="81"/>
    </row>
    <row r="7086" spans="1:39">
      <c r="A7086" s="76"/>
      <c r="C7086" s="77"/>
      <c r="M7086" s="80"/>
      <c r="T7086" s="4"/>
      <c r="V7086" s="4"/>
      <c r="W7086" s="4"/>
      <c r="X7086" s="4"/>
      <c r="AB7086" s="4"/>
      <c r="AL7086" s="81"/>
      <c r="AM7086" s="81"/>
    </row>
    <row r="7087" spans="1:39">
      <c r="A7087" s="76"/>
      <c r="C7087" s="77"/>
      <c r="M7087" s="80"/>
      <c r="T7087" s="4"/>
      <c r="V7087" s="4"/>
      <c r="W7087" s="4"/>
      <c r="X7087" s="4"/>
      <c r="AB7087" s="4"/>
      <c r="AL7087" s="81"/>
      <c r="AM7087" s="81"/>
    </row>
    <row r="7088" spans="1:39">
      <c r="A7088" s="76"/>
      <c r="C7088" s="77"/>
      <c r="M7088" s="80"/>
      <c r="T7088" s="4"/>
      <c r="V7088" s="4"/>
      <c r="W7088" s="4"/>
      <c r="X7088" s="4"/>
      <c r="AB7088" s="4"/>
      <c r="AL7088" s="81"/>
      <c r="AM7088" s="81"/>
    </row>
    <row r="7089" spans="1:39">
      <c r="A7089" s="76"/>
      <c r="C7089" s="77"/>
      <c r="M7089" s="80"/>
      <c r="T7089" s="4"/>
      <c r="V7089" s="4"/>
      <c r="W7089" s="4"/>
      <c r="X7089" s="4"/>
      <c r="AB7089" s="4"/>
      <c r="AL7089" s="81"/>
      <c r="AM7089" s="81"/>
    </row>
    <row r="7090" spans="1:39">
      <c r="A7090" s="76"/>
      <c r="C7090" s="77"/>
      <c r="M7090" s="80"/>
      <c r="T7090" s="4"/>
      <c r="V7090" s="4"/>
      <c r="W7090" s="4"/>
      <c r="X7090" s="4"/>
      <c r="AB7090" s="4"/>
      <c r="AL7090" s="81"/>
      <c r="AM7090" s="81"/>
    </row>
    <row r="7091" spans="1:39">
      <c r="A7091" s="76"/>
      <c r="C7091" s="77"/>
      <c r="M7091" s="80"/>
      <c r="T7091" s="4"/>
      <c r="V7091" s="4"/>
      <c r="W7091" s="4"/>
      <c r="X7091" s="4"/>
      <c r="AB7091" s="4"/>
      <c r="AL7091" s="81"/>
      <c r="AM7091" s="81"/>
    </row>
    <row r="7092" spans="1:39">
      <c r="A7092" s="76"/>
      <c r="C7092" s="77"/>
      <c r="M7092" s="80"/>
      <c r="T7092" s="4"/>
      <c r="V7092" s="4"/>
      <c r="W7092" s="4"/>
      <c r="X7092" s="4"/>
      <c r="AB7092" s="4"/>
      <c r="AL7092" s="81"/>
      <c r="AM7092" s="81"/>
    </row>
    <row r="7093" spans="1:39">
      <c r="A7093" s="76"/>
      <c r="C7093" s="77"/>
      <c r="M7093" s="80"/>
      <c r="T7093" s="4"/>
      <c r="V7093" s="4"/>
      <c r="W7093" s="4"/>
      <c r="X7093" s="4"/>
      <c r="AB7093" s="4"/>
      <c r="AL7093" s="81"/>
      <c r="AM7093" s="81"/>
    </row>
    <row r="7094" spans="1:39">
      <c r="A7094" s="76"/>
      <c r="C7094" s="77"/>
      <c r="M7094" s="80"/>
      <c r="T7094" s="4"/>
      <c r="V7094" s="4"/>
      <c r="W7094" s="4"/>
      <c r="X7094" s="4"/>
      <c r="AB7094" s="4"/>
      <c r="AL7094" s="81"/>
      <c r="AM7094" s="81"/>
    </row>
    <row r="7095" spans="1:39">
      <c r="A7095" s="76"/>
      <c r="C7095" s="77"/>
      <c r="M7095" s="80"/>
      <c r="T7095" s="4"/>
      <c r="V7095" s="4"/>
      <c r="W7095" s="4"/>
      <c r="X7095" s="4"/>
      <c r="AB7095" s="4"/>
      <c r="AL7095" s="81"/>
      <c r="AM7095" s="81"/>
    </row>
    <row r="7096" spans="1:39">
      <c r="A7096" s="76"/>
      <c r="C7096" s="77"/>
      <c r="M7096" s="80"/>
      <c r="T7096" s="4"/>
      <c r="V7096" s="4"/>
      <c r="W7096" s="4"/>
      <c r="X7096" s="4"/>
      <c r="AB7096" s="4"/>
      <c r="AL7096" s="81"/>
      <c r="AM7096" s="81"/>
    </row>
    <row r="7097" spans="1:39">
      <c r="A7097" s="76"/>
      <c r="C7097" s="77"/>
      <c r="M7097" s="80"/>
      <c r="T7097" s="4"/>
      <c r="V7097" s="4"/>
      <c r="W7097" s="4"/>
      <c r="X7097" s="4"/>
      <c r="AB7097" s="4"/>
      <c r="AL7097" s="81"/>
      <c r="AM7097" s="81"/>
    </row>
    <row r="7098" spans="1:39">
      <c r="A7098" s="76"/>
      <c r="C7098" s="77"/>
      <c r="M7098" s="80"/>
      <c r="T7098" s="4"/>
      <c r="V7098" s="4"/>
      <c r="W7098" s="4"/>
      <c r="X7098" s="4"/>
      <c r="AB7098" s="4"/>
      <c r="AL7098" s="81"/>
      <c r="AM7098" s="81"/>
    </row>
    <row r="7099" spans="1:39">
      <c r="A7099" s="76"/>
      <c r="C7099" s="77"/>
      <c r="M7099" s="80"/>
      <c r="T7099" s="4"/>
      <c r="V7099" s="4"/>
      <c r="W7099" s="4"/>
      <c r="X7099" s="4"/>
      <c r="AB7099" s="4"/>
      <c r="AL7099" s="81"/>
      <c r="AM7099" s="81"/>
    </row>
    <row r="7100" spans="1:39">
      <c r="A7100" s="76"/>
      <c r="C7100" s="77"/>
      <c r="M7100" s="80"/>
      <c r="T7100" s="4"/>
      <c r="V7100" s="4"/>
      <c r="W7100" s="4"/>
      <c r="X7100" s="4"/>
      <c r="AB7100" s="4"/>
      <c r="AL7100" s="81"/>
      <c r="AM7100" s="81"/>
    </row>
    <row r="7101" spans="1:39">
      <c r="A7101" s="76"/>
      <c r="C7101" s="77"/>
      <c r="M7101" s="80"/>
      <c r="T7101" s="4"/>
      <c r="V7101" s="4"/>
      <c r="W7101" s="4"/>
      <c r="X7101" s="4"/>
      <c r="AB7101" s="4"/>
      <c r="AL7101" s="81"/>
      <c r="AM7101" s="81"/>
    </row>
    <row r="7102" spans="1:39">
      <c r="A7102" s="76"/>
      <c r="C7102" s="77"/>
      <c r="M7102" s="80"/>
      <c r="T7102" s="4"/>
      <c r="V7102" s="4"/>
      <c r="W7102" s="4"/>
      <c r="X7102" s="4"/>
      <c r="AB7102" s="4"/>
      <c r="AL7102" s="81"/>
      <c r="AM7102" s="81"/>
    </row>
    <row r="7103" spans="1:39">
      <c r="A7103" s="76"/>
      <c r="C7103" s="77"/>
      <c r="M7103" s="80"/>
      <c r="T7103" s="4"/>
      <c r="V7103" s="4"/>
      <c r="W7103" s="4"/>
      <c r="X7103" s="4"/>
      <c r="AB7103" s="4"/>
      <c r="AL7103" s="81"/>
      <c r="AM7103" s="81"/>
    </row>
    <row r="7104" spans="1:39">
      <c r="A7104" s="76"/>
      <c r="C7104" s="77"/>
      <c r="M7104" s="80"/>
      <c r="T7104" s="4"/>
      <c r="V7104" s="4"/>
      <c r="W7104" s="4"/>
      <c r="X7104" s="4"/>
      <c r="AB7104" s="4"/>
      <c r="AL7104" s="81"/>
      <c r="AM7104" s="81"/>
    </row>
    <row r="7105" spans="1:39">
      <c r="A7105" s="76"/>
      <c r="C7105" s="77"/>
      <c r="M7105" s="80"/>
      <c r="T7105" s="4"/>
      <c r="V7105" s="4"/>
      <c r="W7105" s="4"/>
      <c r="X7105" s="4"/>
      <c r="AB7105" s="4"/>
      <c r="AL7105" s="81"/>
      <c r="AM7105" s="81"/>
    </row>
    <row r="7106" spans="1:39">
      <c r="A7106" s="76"/>
      <c r="C7106" s="77"/>
      <c r="M7106" s="80"/>
      <c r="T7106" s="4"/>
      <c r="V7106" s="4"/>
      <c r="W7106" s="4"/>
      <c r="X7106" s="4"/>
      <c r="AB7106" s="4"/>
      <c r="AL7106" s="81"/>
      <c r="AM7106" s="81"/>
    </row>
    <row r="7107" spans="1:39">
      <c r="A7107" s="76"/>
      <c r="C7107" s="77"/>
      <c r="M7107" s="80"/>
      <c r="T7107" s="4"/>
      <c r="V7107" s="4"/>
      <c r="W7107" s="4"/>
      <c r="X7107" s="4"/>
      <c r="AB7107" s="4"/>
      <c r="AL7107" s="81"/>
      <c r="AM7107" s="81"/>
    </row>
    <row r="7108" spans="1:39">
      <c r="A7108" s="76"/>
      <c r="C7108" s="77"/>
      <c r="M7108" s="80"/>
      <c r="T7108" s="4"/>
      <c r="V7108" s="4"/>
      <c r="W7108" s="4"/>
      <c r="X7108" s="4"/>
      <c r="AB7108" s="4"/>
      <c r="AL7108" s="81"/>
      <c r="AM7108" s="81"/>
    </row>
    <row r="7109" spans="1:39">
      <c r="A7109" s="76"/>
      <c r="C7109" s="77"/>
      <c r="M7109" s="80"/>
      <c r="T7109" s="4"/>
      <c r="V7109" s="4"/>
      <c r="W7109" s="4"/>
      <c r="X7109" s="4"/>
      <c r="AB7109" s="4"/>
      <c r="AL7109" s="81"/>
      <c r="AM7109" s="81"/>
    </row>
    <row r="7110" spans="1:39">
      <c r="A7110" s="76"/>
      <c r="C7110" s="77"/>
      <c r="M7110" s="80"/>
      <c r="T7110" s="4"/>
      <c r="V7110" s="4"/>
      <c r="W7110" s="4"/>
      <c r="X7110" s="4"/>
      <c r="AB7110" s="4"/>
      <c r="AL7110" s="81"/>
      <c r="AM7110" s="81"/>
    </row>
    <row r="7111" spans="1:39">
      <c r="A7111" s="76"/>
      <c r="C7111" s="77"/>
      <c r="M7111" s="80"/>
      <c r="T7111" s="4"/>
      <c r="V7111" s="4"/>
      <c r="W7111" s="4"/>
      <c r="X7111" s="4"/>
      <c r="AB7111" s="4"/>
      <c r="AL7111" s="81"/>
      <c r="AM7111" s="81"/>
    </row>
    <row r="7112" spans="1:39">
      <c r="A7112" s="76"/>
      <c r="C7112" s="77"/>
      <c r="M7112" s="80"/>
      <c r="T7112" s="4"/>
      <c r="V7112" s="4"/>
      <c r="W7112" s="4"/>
      <c r="X7112" s="4"/>
      <c r="AB7112" s="4"/>
      <c r="AL7112" s="81"/>
      <c r="AM7112" s="81"/>
    </row>
    <row r="7113" spans="1:39">
      <c r="A7113" s="76"/>
      <c r="C7113" s="77"/>
      <c r="M7113" s="80"/>
      <c r="T7113" s="4"/>
      <c r="V7113" s="4"/>
      <c r="W7113" s="4"/>
      <c r="X7113" s="4"/>
      <c r="AB7113" s="4"/>
      <c r="AL7113" s="81"/>
      <c r="AM7113" s="81"/>
    </row>
    <row r="7114" spans="1:39">
      <c r="A7114" s="76"/>
      <c r="C7114" s="77"/>
      <c r="M7114" s="80"/>
      <c r="T7114" s="4"/>
      <c r="V7114" s="4"/>
      <c r="W7114" s="4"/>
      <c r="X7114" s="4"/>
      <c r="AB7114" s="4"/>
      <c r="AL7114" s="81"/>
      <c r="AM7114" s="81"/>
    </row>
    <row r="7115" spans="1:39">
      <c r="A7115" s="76"/>
      <c r="C7115" s="77"/>
      <c r="M7115" s="80"/>
      <c r="T7115" s="4"/>
      <c r="V7115" s="4"/>
      <c r="W7115" s="4"/>
      <c r="X7115" s="4"/>
      <c r="AB7115" s="4"/>
      <c r="AL7115" s="81"/>
      <c r="AM7115" s="81"/>
    </row>
    <row r="7116" spans="1:39">
      <c r="A7116" s="76"/>
      <c r="C7116" s="77"/>
      <c r="M7116" s="80"/>
      <c r="T7116" s="4"/>
      <c r="V7116" s="4"/>
      <c r="W7116" s="4"/>
      <c r="X7116" s="4"/>
      <c r="AB7116" s="4"/>
      <c r="AL7116" s="81"/>
      <c r="AM7116" s="81"/>
    </row>
    <row r="7117" spans="1:39">
      <c r="A7117" s="76"/>
      <c r="C7117" s="77"/>
      <c r="M7117" s="80"/>
      <c r="T7117" s="4"/>
      <c r="V7117" s="4"/>
      <c r="W7117" s="4"/>
      <c r="X7117" s="4"/>
      <c r="AB7117" s="4"/>
      <c r="AL7117" s="81"/>
      <c r="AM7117" s="81"/>
    </row>
    <row r="7118" spans="1:39">
      <c r="A7118" s="76"/>
      <c r="C7118" s="77"/>
      <c r="M7118" s="80"/>
      <c r="T7118" s="4"/>
      <c r="V7118" s="4"/>
      <c r="W7118" s="4"/>
      <c r="X7118" s="4"/>
      <c r="AB7118" s="4"/>
      <c r="AL7118" s="81"/>
      <c r="AM7118" s="81"/>
    </row>
    <row r="7119" spans="1:39">
      <c r="A7119" s="76"/>
      <c r="C7119" s="77"/>
      <c r="M7119" s="80"/>
      <c r="T7119" s="4"/>
      <c r="V7119" s="4"/>
      <c r="W7119" s="4"/>
      <c r="X7119" s="4"/>
      <c r="AB7119" s="4"/>
      <c r="AL7119" s="81"/>
      <c r="AM7119" s="81"/>
    </row>
    <row r="7120" spans="1:39">
      <c r="A7120" s="76"/>
      <c r="C7120" s="77"/>
      <c r="M7120" s="80"/>
      <c r="T7120" s="4"/>
      <c r="V7120" s="4"/>
      <c r="W7120" s="4"/>
      <c r="X7120" s="4"/>
      <c r="AB7120" s="4"/>
      <c r="AL7120" s="81"/>
      <c r="AM7120" s="81"/>
    </row>
    <row r="7121" spans="1:39">
      <c r="A7121" s="76"/>
      <c r="C7121" s="77"/>
      <c r="M7121" s="80"/>
      <c r="T7121" s="4"/>
      <c r="V7121" s="4"/>
      <c r="W7121" s="4"/>
      <c r="X7121" s="4"/>
      <c r="AB7121" s="4"/>
      <c r="AL7121" s="81"/>
      <c r="AM7121" s="81"/>
    </row>
    <row r="7122" spans="1:39">
      <c r="A7122" s="76"/>
      <c r="C7122" s="77"/>
      <c r="M7122" s="80"/>
      <c r="T7122" s="4"/>
      <c r="V7122" s="4"/>
      <c r="W7122" s="4"/>
      <c r="X7122" s="4"/>
      <c r="AB7122" s="4"/>
      <c r="AL7122" s="81"/>
      <c r="AM7122" s="81"/>
    </row>
    <row r="7123" spans="1:39">
      <c r="A7123" s="76"/>
      <c r="C7123" s="77"/>
      <c r="M7123" s="80"/>
      <c r="T7123" s="4"/>
      <c r="V7123" s="4"/>
      <c r="W7123" s="4"/>
      <c r="X7123" s="4"/>
      <c r="AB7123" s="4"/>
      <c r="AL7123" s="81"/>
      <c r="AM7123" s="81"/>
    </row>
    <row r="7124" spans="1:39">
      <c r="A7124" s="76"/>
      <c r="C7124" s="77"/>
      <c r="M7124" s="80"/>
      <c r="T7124" s="4"/>
      <c r="V7124" s="4"/>
      <c r="W7124" s="4"/>
      <c r="X7124" s="4"/>
      <c r="AB7124" s="4"/>
      <c r="AL7124" s="81"/>
      <c r="AM7124" s="81"/>
    </row>
    <row r="7125" spans="1:39">
      <c r="A7125" s="76"/>
      <c r="C7125" s="77"/>
      <c r="M7125" s="80"/>
      <c r="T7125" s="4"/>
      <c r="V7125" s="4"/>
      <c r="W7125" s="4"/>
      <c r="X7125" s="4"/>
      <c r="AB7125" s="4"/>
      <c r="AL7125" s="81"/>
      <c r="AM7125" s="81"/>
    </row>
    <row r="7126" spans="1:39">
      <c r="A7126" s="76"/>
      <c r="C7126" s="77"/>
      <c r="M7126" s="80"/>
      <c r="T7126" s="4"/>
      <c r="V7126" s="4"/>
      <c r="W7126" s="4"/>
      <c r="X7126" s="4"/>
      <c r="AB7126" s="4"/>
      <c r="AL7126" s="81"/>
      <c r="AM7126" s="81"/>
    </row>
    <row r="7127" spans="1:39">
      <c r="A7127" s="76"/>
      <c r="C7127" s="77"/>
      <c r="M7127" s="80"/>
      <c r="T7127" s="4"/>
      <c r="V7127" s="4"/>
      <c r="W7127" s="4"/>
      <c r="X7127" s="4"/>
      <c r="AB7127" s="4"/>
      <c r="AL7127" s="81"/>
      <c r="AM7127" s="81"/>
    </row>
    <row r="7128" spans="1:39">
      <c r="A7128" s="76"/>
      <c r="C7128" s="77"/>
      <c r="M7128" s="80"/>
      <c r="T7128" s="4"/>
      <c r="V7128" s="4"/>
      <c r="W7128" s="4"/>
      <c r="X7128" s="4"/>
      <c r="AB7128" s="4"/>
      <c r="AL7128" s="81"/>
      <c r="AM7128" s="81"/>
    </row>
    <row r="7129" spans="1:39">
      <c r="A7129" s="76"/>
      <c r="C7129" s="77"/>
      <c r="M7129" s="80"/>
      <c r="T7129" s="4"/>
      <c r="V7129" s="4"/>
      <c r="W7129" s="4"/>
      <c r="X7129" s="4"/>
      <c r="AB7129" s="4"/>
      <c r="AL7129" s="81"/>
      <c r="AM7129" s="81"/>
    </row>
    <row r="7130" spans="1:39">
      <c r="A7130" s="76"/>
      <c r="C7130" s="77"/>
      <c r="M7130" s="80"/>
      <c r="T7130" s="4"/>
      <c r="V7130" s="4"/>
      <c r="W7130" s="4"/>
      <c r="X7130" s="4"/>
      <c r="AB7130" s="4"/>
      <c r="AL7130" s="81"/>
      <c r="AM7130" s="81"/>
    </row>
    <row r="7131" spans="1:39">
      <c r="A7131" s="76"/>
      <c r="C7131" s="77"/>
      <c r="M7131" s="80"/>
      <c r="T7131" s="4"/>
      <c r="V7131" s="4"/>
      <c r="W7131" s="4"/>
      <c r="X7131" s="4"/>
      <c r="AB7131" s="4"/>
      <c r="AL7131" s="81"/>
      <c r="AM7131" s="81"/>
    </row>
    <row r="7132" spans="1:39">
      <c r="A7132" s="76"/>
      <c r="C7132" s="77"/>
      <c r="M7132" s="80"/>
      <c r="T7132" s="4"/>
      <c r="V7132" s="4"/>
      <c r="W7132" s="4"/>
      <c r="X7132" s="4"/>
      <c r="AB7132" s="4"/>
      <c r="AL7132" s="81"/>
      <c r="AM7132" s="81"/>
    </row>
    <row r="7133" spans="1:39">
      <c r="A7133" s="76"/>
      <c r="C7133" s="77"/>
      <c r="M7133" s="80"/>
      <c r="T7133" s="4"/>
      <c r="V7133" s="4"/>
      <c r="W7133" s="4"/>
      <c r="X7133" s="4"/>
      <c r="AB7133" s="4"/>
      <c r="AL7133" s="81"/>
      <c r="AM7133" s="81"/>
    </row>
    <row r="7134" spans="1:39">
      <c r="A7134" s="76"/>
      <c r="C7134" s="77"/>
      <c r="M7134" s="80"/>
      <c r="T7134" s="4"/>
      <c r="V7134" s="4"/>
      <c r="W7134" s="4"/>
      <c r="X7134" s="4"/>
      <c r="AB7134" s="4"/>
      <c r="AL7134" s="81"/>
      <c r="AM7134" s="81"/>
    </row>
    <row r="7135" spans="1:39">
      <c r="A7135" s="76"/>
      <c r="C7135" s="77"/>
      <c r="M7135" s="80"/>
      <c r="T7135" s="4"/>
      <c r="V7135" s="4"/>
      <c r="W7135" s="4"/>
      <c r="X7135" s="4"/>
      <c r="AB7135" s="4"/>
      <c r="AL7135" s="81"/>
      <c r="AM7135" s="81"/>
    </row>
    <row r="7136" spans="1:39">
      <c r="A7136" s="76"/>
      <c r="C7136" s="77"/>
      <c r="M7136" s="80"/>
      <c r="T7136" s="4"/>
      <c r="V7136" s="4"/>
      <c r="W7136" s="4"/>
      <c r="X7136" s="4"/>
      <c r="AB7136" s="4"/>
      <c r="AL7136" s="81"/>
      <c r="AM7136" s="81"/>
    </row>
    <row r="7137" spans="1:39">
      <c r="A7137" s="76"/>
      <c r="C7137" s="77"/>
      <c r="M7137" s="80"/>
      <c r="T7137" s="4"/>
      <c r="V7137" s="4"/>
      <c r="W7137" s="4"/>
      <c r="X7137" s="4"/>
      <c r="AB7137" s="4"/>
      <c r="AL7137" s="81"/>
      <c r="AM7137" s="81"/>
    </row>
    <row r="7138" spans="1:39">
      <c r="A7138" s="76"/>
      <c r="C7138" s="77"/>
      <c r="M7138" s="80"/>
      <c r="T7138" s="4"/>
      <c r="V7138" s="4"/>
      <c r="W7138" s="4"/>
      <c r="X7138" s="4"/>
      <c r="AB7138" s="4"/>
      <c r="AL7138" s="81"/>
      <c r="AM7138" s="81"/>
    </row>
    <row r="7139" spans="1:39">
      <c r="A7139" s="76"/>
      <c r="C7139" s="77"/>
      <c r="M7139" s="80"/>
      <c r="T7139" s="4"/>
      <c r="V7139" s="4"/>
      <c r="W7139" s="4"/>
      <c r="X7139" s="4"/>
      <c r="AB7139" s="4"/>
      <c r="AL7139" s="81"/>
      <c r="AM7139" s="81"/>
    </row>
    <row r="7140" spans="1:39">
      <c r="A7140" s="76"/>
      <c r="C7140" s="77"/>
      <c r="M7140" s="80"/>
      <c r="T7140" s="4"/>
      <c r="V7140" s="4"/>
      <c r="W7140" s="4"/>
      <c r="X7140" s="4"/>
      <c r="AB7140" s="4"/>
      <c r="AL7140" s="81"/>
      <c r="AM7140" s="81"/>
    </row>
    <row r="7141" spans="1:39">
      <c r="A7141" s="76"/>
      <c r="C7141" s="77"/>
      <c r="M7141" s="80"/>
      <c r="T7141" s="4"/>
      <c r="V7141" s="4"/>
      <c r="W7141" s="4"/>
      <c r="X7141" s="4"/>
      <c r="AB7141" s="4"/>
      <c r="AL7141" s="81"/>
      <c r="AM7141" s="81"/>
    </row>
    <row r="7142" spans="1:39">
      <c r="A7142" s="76"/>
      <c r="C7142" s="77"/>
      <c r="M7142" s="80"/>
      <c r="T7142" s="4"/>
      <c r="V7142" s="4"/>
      <c r="W7142" s="4"/>
      <c r="X7142" s="4"/>
      <c r="AB7142" s="4"/>
      <c r="AL7142" s="81"/>
      <c r="AM7142" s="81"/>
    </row>
    <row r="7143" spans="1:39">
      <c r="A7143" s="76"/>
      <c r="C7143" s="77"/>
      <c r="M7143" s="80"/>
      <c r="T7143" s="4"/>
      <c r="V7143" s="4"/>
      <c r="W7143" s="4"/>
      <c r="X7143" s="4"/>
      <c r="AB7143" s="4"/>
      <c r="AL7143" s="81"/>
      <c r="AM7143" s="81"/>
    </row>
    <row r="7144" spans="1:39">
      <c r="A7144" s="76"/>
      <c r="C7144" s="77"/>
      <c r="M7144" s="80"/>
      <c r="T7144" s="4"/>
      <c r="V7144" s="4"/>
      <c r="W7144" s="4"/>
      <c r="X7144" s="4"/>
      <c r="AB7144" s="4"/>
      <c r="AL7144" s="81"/>
      <c r="AM7144" s="81"/>
    </row>
    <row r="7145" spans="1:39">
      <c r="A7145" s="76"/>
      <c r="C7145" s="77"/>
      <c r="M7145" s="80"/>
      <c r="T7145" s="4"/>
      <c r="V7145" s="4"/>
      <c r="W7145" s="4"/>
      <c r="X7145" s="4"/>
      <c r="AB7145" s="4"/>
      <c r="AL7145" s="81"/>
      <c r="AM7145" s="81"/>
    </row>
    <row r="7146" spans="1:39">
      <c r="A7146" s="76"/>
      <c r="C7146" s="77"/>
      <c r="M7146" s="80"/>
      <c r="T7146" s="4"/>
      <c r="V7146" s="4"/>
      <c r="W7146" s="4"/>
      <c r="X7146" s="4"/>
      <c r="AB7146" s="4"/>
      <c r="AL7146" s="81"/>
      <c r="AM7146" s="81"/>
    </row>
    <row r="7147" spans="1:39">
      <c r="A7147" s="76"/>
      <c r="C7147" s="77"/>
      <c r="M7147" s="80"/>
      <c r="T7147" s="4"/>
      <c r="V7147" s="4"/>
      <c r="W7147" s="4"/>
      <c r="X7147" s="4"/>
      <c r="AB7147" s="4"/>
      <c r="AL7147" s="81"/>
      <c r="AM7147" s="81"/>
    </row>
    <row r="7148" spans="1:39">
      <c r="A7148" s="76"/>
      <c r="C7148" s="77"/>
      <c r="M7148" s="80"/>
      <c r="T7148" s="4"/>
      <c r="V7148" s="4"/>
      <c r="W7148" s="4"/>
      <c r="X7148" s="4"/>
      <c r="AB7148" s="4"/>
      <c r="AL7148" s="81"/>
      <c r="AM7148" s="81"/>
    </row>
    <row r="7149" spans="1:39">
      <c r="A7149" s="76"/>
      <c r="C7149" s="77"/>
      <c r="M7149" s="80"/>
      <c r="T7149" s="4"/>
      <c r="V7149" s="4"/>
      <c r="W7149" s="4"/>
      <c r="X7149" s="4"/>
      <c r="AB7149" s="4"/>
      <c r="AL7149" s="81"/>
      <c r="AM7149" s="81"/>
    </row>
    <row r="7150" spans="1:39">
      <c r="A7150" s="76"/>
      <c r="C7150" s="77"/>
      <c r="M7150" s="80"/>
      <c r="T7150" s="4"/>
      <c r="V7150" s="4"/>
      <c r="W7150" s="4"/>
      <c r="X7150" s="4"/>
      <c r="AB7150" s="4"/>
      <c r="AL7150" s="81"/>
      <c r="AM7150" s="81"/>
    </row>
    <row r="7151" spans="1:39">
      <c r="A7151" s="76"/>
      <c r="C7151" s="77"/>
      <c r="M7151" s="80"/>
      <c r="T7151" s="4"/>
      <c r="V7151" s="4"/>
      <c r="W7151" s="4"/>
      <c r="X7151" s="4"/>
      <c r="AB7151" s="4"/>
      <c r="AL7151" s="81"/>
      <c r="AM7151" s="81"/>
    </row>
    <row r="7152" spans="1:39">
      <c r="A7152" s="76"/>
      <c r="C7152" s="77"/>
      <c r="M7152" s="80"/>
      <c r="T7152" s="4"/>
      <c r="V7152" s="4"/>
      <c r="W7152" s="4"/>
      <c r="X7152" s="4"/>
      <c r="AB7152" s="4"/>
      <c r="AL7152" s="81"/>
      <c r="AM7152" s="81"/>
    </row>
    <row r="7153" spans="1:39">
      <c r="A7153" s="76"/>
      <c r="C7153" s="77"/>
      <c r="M7153" s="80"/>
      <c r="T7153" s="4"/>
      <c r="V7153" s="4"/>
      <c r="W7153" s="4"/>
      <c r="X7153" s="4"/>
      <c r="AB7153" s="4"/>
      <c r="AL7153" s="81"/>
      <c r="AM7153" s="81"/>
    </row>
    <row r="7154" spans="1:39">
      <c r="A7154" s="76"/>
      <c r="C7154" s="77"/>
      <c r="M7154" s="80"/>
      <c r="T7154" s="4"/>
      <c r="V7154" s="4"/>
      <c r="W7154" s="4"/>
      <c r="X7154" s="4"/>
      <c r="AB7154" s="4"/>
      <c r="AL7154" s="81"/>
      <c r="AM7154" s="81"/>
    </row>
    <row r="7155" spans="1:39">
      <c r="A7155" s="76"/>
      <c r="C7155" s="77"/>
      <c r="M7155" s="80"/>
      <c r="T7155" s="4"/>
      <c r="V7155" s="4"/>
      <c r="W7155" s="4"/>
      <c r="X7155" s="4"/>
      <c r="AB7155" s="4"/>
      <c r="AL7155" s="81"/>
      <c r="AM7155" s="81"/>
    </row>
    <row r="7156" spans="1:39">
      <c r="A7156" s="76"/>
      <c r="C7156" s="77"/>
      <c r="M7156" s="80"/>
      <c r="T7156" s="4"/>
      <c r="V7156" s="4"/>
      <c r="W7156" s="4"/>
      <c r="X7156" s="4"/>
      <c r="AB7156" s="4"/>
      <c r="AL7156" s="81"/>
      <c r="AM7156" s="81"/>
    </row>
    <row r="7157" spans="1:39">
      <c r="A7157" s="76"/>
      <c r="C7157" s="77"/>
      <c r="M7157" s="80"/>
      <c r="T7157" s="4"/>
      <c r="V7157" s="4"/>
      <c r="W7157" s="4"/>
      <c r="X7157" s="4"/>
      <c r="AB7157" s="4"/>
      <c r="AL7157" s="81"/>
      <c r="AM7157" s="81"/>
    </row>
    <row r="7158" spans="1:39">
      <c r="A7158" s="76"/>
      <c r="C7158" s="77"/>
      <c r="M7158" s="80"/>
      <c r="T7158" s="4"/>
      <c r="V7158" s="4"/>
      <c r="W7158" s="4"/>
      <c r="X7158" s="4"/>
      <c r="AB7158" s="4"/>
      <c r="AL7158" s="81"/>
      <c r="AM7158" s="81"/>
    </row>
    <row r="7159" spans="1:39">
      <c r="A7159" s="76"/>
      <c r="C7159" s="77"/>
      <c r="M7159" s="80"/>
      <c r="T7159" s="4"/>
      <c r="V7159" s="4"/>
      <c r="W7159" s="4"/>
      <c r="X7159" s="4"/>
      <c r="AB7159" s="4"/>
      <c r="AL7159" s="81"/>
      <c r="AM7159" s="81"/>
    </row>
    <row r="7160" spans="1:39">
      <c r="A7160" s="76"/>
      <c r="C7160" s="77"/>
      <c r="M7160" s="80"/>
      <c r="T7160" s="4"/>
      <c r="V7160" s="4"/>
      <c r="W7160" s="4"/>
      <c r="X7160" s="4"/>
      <c r="AB7160" s="4"/>
      <c r="AL7160" s="81"/>
      <c r="AM7160" s="81"/>
    </row>
    <row r="7161" spans="1:39">
      <c r="A7161" s="76"/>
      <c r="C7161" s="77"/>
      <c r="M7161" s="80"/>
      <c r="T7161" s="4"/>
      <c r="V7161" s="4"/>
      <c r="W7161" s="4"/>
      <c r="X7161" s="4"/>
      <c r="AB7161" s="4"/>
      <c r="AL7161" s="81"/>
      <c r="AM7161" s="81"/>
    </row>
    <row r="7162" spans="1:39">
      <c r="A7162" s="76"/>
      <c r="C7162" s="77"/>
      <c r="M7162" s="80"/>
      <c r="T7162" s="4"/>
      <c r="V7162" s="4"/>
      <c r="W7162" s="4"/>
      <c r="X7162" s="4"/>
      <c r="AB7162" s="4"/>
      <c r="AL7162" s="81"/>
      <c r="AM7162" s="81"/>
    </row>
    <row r="7163" spans="1:39">
      <c r="A7163" s="76"/>
      <c r="C7163" s="77"/>
      <c r="M7163" s="80"/>
      <c r="T7163" s="4"/>
      <c r="V7163" s="4"/>
      <c r="W7163" s="4"/>
      <c r="X7163" s="4"/>
      <c r="AB7163" s="4"/>
      <c r="AL7163" s="81"/>
      <c r="AM7163" s="81"/>
    </row>
    <row r="7164" spans="1:39">
      <c r="A7164" s="76"/>
      <c r="C7164" s="77"/>
      <c r="M7164" s="80"/>
      <c r="T7164" s="4"/>
      <c r="V7164" s="4"/>
      <c r="W7164" s="4"/>
      <c r="X7164" s="4"/>
      <c r="AB7164" s="4"/>
      <c r="AL7164" s="81"/>
      <c r="AM7164" s="81"/>
    </row>
    <row r="7165" spans="1:39">
      <c r="A7165" s="76"/>
      <c r="C7165" s="77"/>
      <c r="M7165" s="80"/>
      <c r="T7165" s="4"/>
      <c r="V7165" s="4"/>
      <c r="W7165" s="4"/>
      <c r="X7165" s="4"/>
      <c r="AB7165" s="4"/>
      <c r="AL7165" s="81"/>
      <c r="AM7165" s="81"/>
    </row>
    <row r="7166" spans="1:39">
      <c r="A7166" s="76"/>
      <c r="C7166" s="77"/>
      <c r="M7166" s="80"/>
      <c r="T7166" s="4"/>
      <c r="V7166" s="4"/>
      <c r="W7166" s="4"/>
      <c r="X7166" s="4"/>
      <c r="AB7166" s="4"/>
      <c r="AL7166" s="81"/>
      <c r="AM7166" s="81"/>
    </row>
    <row r="7167" spans="1:39">
      <c r="A7167" s="76"/>
      <c r="C7167" s="77"/>
      <c r="M7167" s="80"/>
      <c r="T7167" s="4"/>
      <c r="V7167" s="4"/>
      <c r="W7167" s="4"/>
      <c r="X7167" s="4"/>
      <c r="AB7167" s="4"/>
      <c r="AL7167" s="81"/>
      <c r="AM7167" s="81"/>
    </row>
    <row r="7168" spans="1:39">
      <c r="A7168" s="76"/>
      <c r="C7168" s="77"/>
      <c r="M7168" s="80"/>
      <c r="T7168" s="4"/>
      <c r="V7168" s="4"/>
      <c r="W7168" s="4"/>
      <c r="X7168" s="4"/>
      <c r="AB7168" s="4"/>
      <c r="AL7168" s="81"/>
      <c r="AM7168" s="81"/>
    </row>
    <row r="7169" spans="1:39">
      <c r="A7169" s="76"/>
      <c r="C7169" s="77"/>
      <c r="M7169" s="80"/>
      <c r="T7169" s="4"/>
      <c r="V7169" s="4"/>
      <c r="W7169" s="4"/>
      <c r="X7169" s="4"/>
      <c r="AB7169" s="4"/>
      <c r="AL7169" s="81"/>
      <c r="AM7169" s="81"/>
    </row>
    <row r="7170" spans="1:39">
      <c r="A7170" s="76"/>
      <c r="C7170" s="77"/>
      <c r="M7170" s="80"/>
      <c r="T7170" s="4"/>
      <c r="V7170" s="4"/>
      <c r="W7170" s="4"/>
      <c r="X7170" s="4"/>
      <c r="AB7170" s="4"/>
      <c r="AL7170" s="81"/>
      <c r="AM7170" s="81"/>
    </row>
    <row r="7171" spans="1:39">
      <c r="A7171" s="76"/>
      <c r="C7171" s="77"/>
      <c r="M7171" s="80"/>
      <c r="T7171" s="4"/>
      <c r="V7171" s="4"/>
      <c r="W7171" s="4"/>
      <c r="X7171" s="4"/>
      <c r="AB7171" s="4"/>
      <c r="AL7171" s="81"/>
      <c r="AM7171" s="81"/>
    </row>
    <row r="7172" spans="1:39">
      <c r="A7172" s="76"/>
      <c r="C7172" s="77"/>
      <c r="M7172" s="80"/>
      <c r="T7172" s="4"/>
      <c r="V7172" s="4"/>
      <c r="W7172" s="4"/>
      <c r="X7172" s="4"/>
      <c r="AB7172" s="4"/>
      <c r="AL7172" s="81"/>
      <c r="AM7172" s="81"/>
    </row>
    <row r="7173" spans="1:39">
      <c r="A7173" s="76"/>
      <c r="C7173" s="77"/>
      <c r="M7173" s="80"/>
      <c r="T7173" s="4"/>
      <c r="V7173" s="4"/>
      <c r="W7173" s="4"/>
      <c r="X7173" s="4"/>
      <c r="AB7173" s="4"/>
      <c r="AL7173" s="81"/>
      <c r="AM7173" s="81"/>
    </row>
    <row r="7174" spans="1:39">
      <c r="A7174" s="76"/>
      <c r="C7174" s="77"/>
      <c r="M7174" s="80"/>
      <c r="T7174" s="4"/>
      <c r="V7174" s="4"/>
      <c r="W7174" s="4"/>
      <c r="X7174" s="4"/>
      <c r="AB7174" s="4"/>
      <c r="AL7174" s="81"/>
      <c r="AM7174" s="81"/>
    </row>
    <row r="7175" spans="1:39">
      <c r="A7175" s="76"/>
      <c r="C7175" s="77"/>
      <c r="M7175" s="80"/>
      <c r="T7175" s="4"/>
      <c r="V7175" s="4"/>
      <c r="W7175" s="4"/>
      <c r="X7175" s="4"/>
      <c r="AB7175" s="4"/>
      <c r="AL7175" s="81"/>
      <c r="AM7175" s="81"/>
    </row>
    <row r="7176" spans="1:39">
      <c r="A7176" s="76"/>
      <c r="C7176" s="77"/>
      <c r="M7176" s="80"/>
      <c r="T7176" s="4"/>
      <c r="V7176" s="4"/>
      <c r="W7176" s="4"/>
      <c r="X7176" s="4"/>
      <c r="AB7176" s="4"/>
      <c r="AL7176" s="81"/>
      <c r="AM7176" s="81"/>
    </row>
    <row r="7177" spans="1:39">
      <c r="A7177" s="76"/>
      <c r="C7177" s="77"/>
      <c r="M7177" s="80"/>
      <c r="T7177" s="4"/>
      <c r="V7177" s="4"/>
      <c r="W7177" s="4"/>
      <c r="X7177" s="4"/>
      <c r="AB7177" s="4"/>
      <c r="AL7177" s="81"/>
      <c r="AM7177" s="81"/>
    </row>
    <row r="7178" spans="1:39">
      <c r="A7178" s="76"/>
      <c r="C7178" s="77"/>
      <c r="M7178" s="80"/>
      <c r="T7178" s="4"/>
      <c r="V7178" s="4"/>
      <c r="W7178" s="4"/>
      <c r="X7178" s="4"/>
      <c r="AB7178" s="4"/>
      <c r="AL7178" s="81"/>
      <c r="AM7178" s="81"/>
    </row>
    <row r="7179" spans="1:39">
      <c r="A7179" s="76"/>
      <c r="C7179" s="77"/>
      <c r="M7179" s="80"/>
      <c r="T7179" s="4"/>
      <c r="V7179" s="4"/>
      <c r="W7179" s="4"/>
      <c r="X7179" s="4"/>
      <c r="AB7179" s="4"/>
      <c r="AL7179" s="81"/>
      <c r="AM7179" s="81"/>
    </row>
    <row r="7180" spans="1:39">
      <c r="A7180" s="76"/>
      <c r="C7180" s="77"/>
      <c r="M7180" s="80"/>
      <c r="T7180" s="4"/>
      <c r="V7180" s="4"/>
      <c r="W7180" s="4"/>
      <c r="X7180" s="4"/>
      <c r="AB7180" s="4"/>
      <c r="AL7180" s="81"/>
      <c r="AM7180" s="81"/>
    </row>
    <row r="7181" spans="1:39">
      <c r="A7181" s="76"/>
      <c r="C7181" s="77"/>
      <c r="M7181" s="80"/>
      <c r="T7181" s="4"/>
      <c r="V7181" s="4"/>
      <c r="W7181" s="4"/>
      <c r="X7181" s="4"/>
      <c r="AB7181" s="4"/>
      <c r="AL7181" s="81"/>
      <c r="AM7181" s="81"/>
    </row>
    <row r="7182" spans="1:39">
      <c r="A7182" s="76"/>
      <c r="C7182" s="77"/>
      <c r="M7182" s="80"/>
      <c r="T7182" s="4"/>
      <c r="V7182" s="4"/>
      <c r="W7182" s="4"/>
      <c r="X7182" s="4"/>
      <c r="AB7182" s="4"/>
      <c r="AL7182" s="81"/>
      <c r="AM7182" s="81"/>
    </row>
    <row r="7183" spans="1:39">
      <c r="A7183" s="76"/>
      <c r="C7183" s="77"/>
      <c r="M7183" s="80"/>
      <c r="T7183" s="4"/>
      <c r="V7183" s="4"/>
      <c r="W7183" s="4"/>
      <c r="X7183" s="4"/>
      <c r="AB7183" s="4"/>
      <c r="AL7183" s="81"/>
      <c r="AM7183" s="81"/>
    </row>
    <row r="7184" spans="1:39">
      <c r="A7184" s="76"/>
      <c r="C7184" s="77"/>
      <c r="M7184" s="80"/>
      <c r="T7184" s="4"/>
      <c r="V7184" s="4"/>
      <c r="W7184" s="4"/>
      <c r="X7184" s="4"/>
      <c r="AB7184" s="4"/>
      <c r="AL7184" s="81"/>
      <c r="AM7184" s="81"/>
    </row>
    <row r="7185" spans="1:39">
      <c r="A7185" s="76"/>
      <c r="C7185" s="77"/>
      <c r="M7185" s="80"/>
      <c r="T7185" s="4"/>
      <c r="V7185" s="4"/>
      <c r="W7185" s="4"/>
      <c r="X7185" s="4"/>
      <c r="AB7185" s="4"/>
      <c r="AL7185" s="81"/>
      <c r="AM7185" s="81"/>
    </row>
    <row r="7186" spans="1:39">
      <c r="A7186" s="76"/>
      <c r="C7186" s="77"/>
      <c r="M7186" s="80"/>
      <c r="T7186" s="4"/>
      <c r="V7186" s="4"/>
      <c r="W7186" s="4"/>
      <c r="X7186" s="4"/>
      <c r="AB7186" s="4"/>
      <c r="AL7186" s="81"/>
      <c r="AM7186" s="81"/>
    </row>
    <row r="7187" spans="1:39">
      <c r="A7187" s="76"/>
      <c r="C7187" s="77"/>
      <c r="M7187" s="80"/>
      <c r="T7187" s="4"/>
      <c r="V7187" s="4"/>
      <c r="W7187" s="4"/>
      <c r="X7187" s="4"/>
      <c r="AB7187" s="4"/>
      <c r="AL7187" s="81"/>
      <c r="AM7187" s="81"/>
    </row>
    <row r="7188" spans="1:39">
      <c r="A7188" s="76"/>
      <c r="C7188" s="77"/>
      <c r="M7188" s="80"/>
      <c r="T7188" s="4"/>
      <c r="V7188" s="4"/>
      <c r="W7188" s="4"/>
      <c r="X7188" s="4"/>
      <c r="AB7188" s="4"/>
      <c r="AL7188" s="81"/>
      <c r="AM7188" s="81"/>
    </row>
    <row r="7189" spans="1:39">
      <c r="A7189" s="76"/>
      <c r="C7189" s="77"/>
      <c r="M7189" s="80"/>
      <c r="T7189" s="4"/>
      <c r="V7189" s="4"/>
      <c r="W7189" s="4"/>
      <c r="X7189" s="4"/>
      <c r="AB7189" s="4"/>
      <c r="AL7189" s="81"/>
      <c r="AM7189" s="81"/>
    </row>
    <row r="7190" spans="1:39">
      <c r="A7190" s="76"/>
      <c r="C7190" s="77"/>
      <c r="M7190" s="80"/>
      <c r="T7190" s="4"/>
      <c r="V7190" s="4"/>
      <c r="W7190" s="4"/>
      <c r="X7190" s="4"/>
      <c r="AB7190" s="4"/>
      <c r="AL7190" s="81"/>
      <c r="AM7190" s="81"/>
    </row>
    <row r="7191" spans="1:39">
      <c r="A7191" s="76"/>
      <c r="C7191" s="77"/>
      <c r="M7191" s="80"/>
      <c r="T7191" s="4"/>
      <c r="V7191" s="4"/>
      <c r="W7191" s="4"/>
      <c r="X7191" s="4"/>
      <c r="AB7191" s="4"/>
      <c r="AL7191" s="81"/>
      <c r="AM7191" s="81"/>
    </row>
    <row r="7192" spans="1:39">
      <c r="A7192" s="76"/>
      <c r="C7192" s="77"/>
      <c r="M7192" s="80"/>
      <c r="T7192" s="4"/>
      <c r="V7192" s="4"/>
      <c r="W7192" s="4"/>
      <c r="X7192" s="4"/>
      <c r="AB7192" s="4"/>
      <c r="AL7192" s="81"/>
      <c r="AM7192" s="81"/>
    </row>
    <row r="7193" spans="1:39">
      <c r="A7193" s="76"/>
      <c r="C7193" s="77"/>
      <c r="M7193" s="80"/>
      <c r="T7193" s="4"/>
      <c r="V7193" s="4"/>
      <c r="W7193" s="4"/>
      <c r="X7193" s="4"/>
      <c r="AB7193" s="4"/>
      <c r="AL7193" s="81"/>
      <c r="AM7193" s="81"/>
    </row>
    <row r="7194" spans="1:39">
      <c r="A7194" s="76"/>
      <c r="C7194" s="77"/>
      <c r="M7194" s="80"/>
      <c r="T7194" s="4"/>
      <c r="V7194" s="4"/>
      <c r="W7194" s="4"/>
      <c r="X7194" s="4"/>
      <c r="AB7194" s="4"/>
      <c r="AL7194" s="81"/>
      <c r="AM7194" s="81"/>
    </row>
    <row r="7195" spans="1:39">
      <c r="A7195" s="76"/>
      <c r="C7195" s="77"/>
      <c r="M7195" s="80"/>
      <c r="T7195" s="4"/>
      <c r="V7195" s="4"/>
      <c r="W7195" s="4"/>
      <c r="X7195" s="4"/>
      <c r="AB7195" s="4"/>
      <c r="AL7195" s="81"/>
      <c r="AM7195" s="81"/>
    </row>
    <row r="7196" spans="1:39">
      <c r="A7196" s="76"/>
      <c r="C7196" s="77"/>
      <c r="M7196" s="80"/>
      <c r="T7196" s="4"/>
      <c r="V7196" s="4"/>
      <c r="W7196" s="4"/>
      <c r="X7196" s="4"/>
      <c r="AB7196" s="4"/>
      <c r="AL7196" s="81"/>
      <c r="AM7196" s="81"/>
    </row>
    <row r="7197" spans="1:39">
      <c r="A7197" s="76"/>
      <c r="C7197" s="77"/>
      <c r="M7197" s="80"/>
      <c r="T7197" s="4"/>
      <c r="V7197" s="4"/>
      <c r="W7197" s="4"/>
      <c r="X7197" s="4"/>
      <c r="AB7197" s="4"/>
      <c r="AL7197" s="81"/>
      <c r="AM7197" s="81"/>
    </row>
    <row r="7198" spans="1:39">
      <c r="A7198" s="76"/>
      <c r="C7198" s="77"/>
      <c r="M7198" s="80"/>
      <c r="T7198" s="4"/>
      <c r="V7198" s="4"/>
      <c r="W7198" s="4"/>
      <c r="X7198" s="4"/>
      <c r="AB7198" s="4"/>
      <c r="AL7198" s="81"/>
      <c r="AM7198" s="81"/>
    </row>
    <row r="7199" spans="1:39">
      <c r="A7199" s="76"/>
      <c r="C7199" s="77"/>
      <c r="M7199" s="80"/>
      <c r="T7199" s="4"/>
      <c r="V7199" s="4"/>
      <c r="W7199" s="4"/>
      <c r="X7199" s="4"/>
      <c r="AB7199" s="4"/>
      <c r="AL7199" s="81"/>
      <c r="AM7199" s="81"/>
    </row>
    <row r="7200" spans="1:39">
      <c r="A7200" s="76"/>
      <c r="C7200" s="77"/>
      <c r="M7200" s="80"/>
      <c r="T7200" s="4"/>
      <c r="V7200" s="4"/>
      <c r="W7200" s="4"/>
      <c r="X7200" s="4"/>
      <c r="AB7200" s="4"/>
      <c r="AL7200" s="81"/>
      <c r="AM7200" s="81"/>
    </row>
    <row r="7201" spans="1:39">
      <c r="A7201" s="76"/>
      <c r="C7201" s="77"/>
      <c r="M7201" s="80"/>
      <c r="T7201" s="4"/>
      <c r="V7201" s="4"/>
      <c r="W7201" s="4"/>
      <c r="X7201" s="4"/>
      <c r="AB7201" s="4"/>
      <c r="AL7201" s="81"/>
      <c r="AM7201" s="81"/>
    </row>
    <row r="7202" spans="1:39">
      <c r="A7202" s="76"/>
      <c r="C7202" s="77"/>
      <c r="M7202" s="80"/>
      <c r="T7202" s="4"/>
      <c r="V7202" s="4"/>
      <c r="W7202" s="4"/>
      <c r="X7202" s="4"/>
      <c r="AB7202" s="4"/>
      <c r="AL7202" s="81"/>
      <c r="AM7202" s="81"/>
    </row>
    <row r="7203" spans="1:39">
      <c r="A7203" s="76"/>
      <c r="C7203" s="77"/>
      <c r="M7203" s="80"/>
      <c r="T7203" s="4"/>
      <c r="V7203" s="4"/>
      <c r="W7203" s="4"/>
      <c r="X7203" s="4"/>
      <c r="AB7203" s="4"/>
      <c r="AL7203" s="81"/>
      <c r="AM7203" s="81"/>
    </row>
    <row r="7204" spans="1:39">
      <c r="A7204" s="76"/>
      <c r="C7204" s="77"/>
      <c r="M7204" s="80"/>
      <c r="T7204" s="4"/>
      <c r="V7204" s="4"/>
      <c r="W7204" s="4"/>
      <c r="X7204" s="4"/>
      <c r="AB7204" s="4"/>
      <c r="AL7204" s="81"/>
      <c r="AM7204" s="81"/>
    </row>
    <row r="7205" spans="1:39">
      <c r="A7205" s="76"/>
      <c r="C7205" s="77"/>
      <c r="M7205" s="80"/>
      <c r="T7205" s="4"/>
      <c r="V7205" s="4"/>
      <c r="W7205" s="4"/>
      <c r="X7205" s="4"/>
      <c r="AB7205" s="4"/>
      <c r="AL7205" s="81"/>
      <c r="AM7205" s="81"/>
    </row>
    <row r="7206" spans="1:39">
      <c r="A7206" s="76"/>
      <c r="C7206" s="77"/>
      <c r="M7206" s="80"/>
      <c r="T7206" s="4"/>
      <c r="V7206" s="4"/>
      <c r="W7206" s="4"/>
      <c r="X7206" s="4"/>
      <c r="AB7206" s="4"/>
      <c r="AL7206" s="81"/>
      <c r="AM7206" s="81"/>
    </row>
    <row r="7207" spans="1:39">
      <c r="A7207" s="76"/>
      <c r="C7207" s="77"/>
      <c r="M7207" s="80"/>
      <c r="T7207" s="4"/>
      <c r="V7207" s="4"/>
      <c r="W7207" s="4"/>
      <c r="X7207" s="4"/>
      <c r="AB7207" s="4"/>
      <c r="AL7207" s="81"/>
      <c r="AM7207" s="81"/>
    </row>
    <row r="7208" spans="1:39">
      <c r="A7208" s="76"/>
      <c r="C7208" s="77"/>
      <c r="M7208" s="80"/>
      <c r="T7208" s="4"/>
      <c r="V7208" s="4"/>
      <c r="W7208" s="4"/>
      <c r="X7208" s="4"/>
      <c r="AB7208" s="4"/>
      <c r="AL7208" s="81"/>
      <c r="AM7208" s="81"/>
    </row>
    <row r="7209" spans="1:39">
      <c r="A7209" s="76"/>
      <c r="C7209" s="77"/>
      <c r="M7209" s="80"/>
      <c r="T7209" s="4"/>
      <c r="V7209" s="4"/>
      <c r="W7209" s="4"/>
      <c r="X7209" s="4"/>
      <c r="AB7209" s="4"/>
      <c r="AL7209" s="81"/>
      <c r="AM7209" s="81"/>
    </row>
    <row r="7210" spans="1:39">
      <c r="A7210" s="76"/>
      <c r="C7210" s="77"/>
      <c r="M7210" s="80"/>
      <c r="T7210" s="4"/>
      <c r="V7210" s="4"/>
      <c r="W7210" s="4"/>
      <c r="X7210" s="4"/>
      <c r="AB7210" s="4"/>
      <c r="AL7210" s="81"/>
      <c r="AM7210" s="81"/>
    </row>
    <row r="7211" spans="1:39">
      <c r="A7211" s="76"/>
      <c r="C7211" s="77"/>
      <c r="M7211" s="80"/>
      <c r="T7211" s="4"/>
      <c r="V7211" s="4"/>
      <c r="W7211" s="4"/>
      <c r="X7211" s="4"/>
      <c r="AB7211" s="4"/>
      <c r="AL7211" s="81"/>
      <c r="AM7211" s="81"/>
    </row>
    <row r="7212" spans="1:39">
      <c r="A7212" s="76"/>
      <c r="C7212" s="77"/>
      <c r="M7212" s="80"/>
      <c r="T7212" s="4"/>
      <c r="V7212" s="4"/>
      <c r="W7212" s="4"/>
      <c r="X7212" s="4"/>
      <c r="AB7212" s="4"/>
      <c r="AL7212" s="81"/>
      <c r="AM7212" s="81"/>
    </row>
    <row r="7213" spans="1:39">
      <c r="A7213" s="76"/>
      <c r="C7213" s="77"/>
      <c r="M7213" s="80"/>
      <c r="T7213" s="4"/>
      <c r="V7213" s="4"/>
      <c r="W7213" s="4"/>
      <c r="X7213" s="4"/>
      <c r="AB7213" s="4"/>
      <c r="AL7213" s="81"/>
      <c r="AM7213" s="81"/>
    </row>
    <row r="7214" spans="1:39">
      <c r="A7214" s="76"/>
      <c r="C7214" s="77"/>
      <c r="M7214" s="80"/>
      <c r="T7214" s="4"/>
      <c r="V7214" s="4"/>
      <c r="W7214" s="4"/>
      <c r="X7214" s="4"/>
      <c r="AB7214" s="4"/>
      <c r="AL7214" s="81"/>
      <c r="AM7214" s="81"/>
    </row>
    <row r="7215" spans="1:39">
      <c r="A7215" s="76"/>
      <c r="C7215" s="77"/>
      <c r="M7215" s="80"/>
      <c r="T7215" s="4"/>
      <c r="V7215" s="4"/>
      <c r="W7215" s="4"/>
      <c r="X7215" s="4"/>
      <c r="AB7215" s="4"/>
      <c r="AL7215" s="81"/>
      <c r="AM7215" s="81"/>
    </row>
    <row r="7216" spans="1:39">
      <c r="A7216" s="76"/>
      <c r="C7216" s="77"/>
      <c r="M7216" s="80"/>
      <c r="T7216" s="4"/>
      <c r="V7216" s="4"/>
      <c r="W7216" s="4"/>
      <c r="X7216" s="4"/>
      <c r="AB7216" s="4"/>
      <c r="AL7216" s="81"/>
      <c r="AM7216" s="81"/>
    </row>
    <row r="7217" spans="1:39">
      <c r="A7217" s="76"/>
      <c r="C7217" s="77"/>
      <c r="M7217" s="80"/>
      <c r="T7217" s="4"/>
      <c r="V7217" s="4"/>
      <c r="W7217" s="4"/>
      <c r="X7217" s="4"/>
      <c r="AB7217" s="4"/>
      <c r="AL7217" s="81"/>
      <c r="AM7217" s="81"/>
    </row>
    <row r="7218" spans="1:39">
      <c r="A7218" s="76"/>
      <c r="C7218" s="77"/>
      <c r="M7218" s="80"/>
      <c r="T7218" s="4"/>
      <c r="V7218" s="4"/>
      <c r="W7218" s="4"/>
      <c r="X7218" s="4"/>
      <c r="AB7218" s="4"/>
      <c r="AL7218" s="81"/>
      <c r="AM7218" s="81"/>
    </row>
    <row r="7219" spans="1:39">
      <c r="A7219" s="76"/>
      <c r="C7219" s="77"/>
      <c r="M7219" s="80"/>
      <c r="T7219" s="4"/>
      <c r="V7219" s="4"/>
      <c r="W7219" s="4"/>
      <c r="X7219" s="4"/>
      <c r="AB7219" s="4"/>
      <c r="AL7219" s="81"/>
      <c r="AM7219" s="81"/>
    </row>
    <row r="7220" spans="1:39">
      <c r="A7220" s="76"/>
      <c r="C7220" s="77"/>
      <c r="M7220" s="80"/>
      <c r="T7220" s="4"/>
      <c r="V7220" s="4"/>
      <c r="W7220" s="4"/>
      <c r="X7220" s="4"/>
      <c r="AB7220" s="4"/>
      <c r="AL7220" s="81"/>
      <c r="AM7220" s="81"/>
    </row>
    <row r="7221" spans="1:39">
      <c r="A7221" s="76"/>
      <c r="C7221" s="77"/>
      <c r="M7221" s="80"/>
      <c r="T7221" s="4"/>
      <c r="V7221" s="4"/>
      <c r="W7221" s="4"/>
      <c r="X7221" s="4"/>
      <c r="AB7221" s="4"/>
      <c r="AL7221" s="81"/>
      <c r="AM7221" s="81"/>
    </row>
    <row r="7222" spans="1:39">
      <c r="A7222" s="76"/>
      <c r="C7222" s="77"/>
      <c r="M7222" s="80"/>
      <c r="T7222" s="4"/>
      <c r="V7222" s="4"/>
      <c r="W7222" s="4"/>
      <c r="X7222" s="4"/>
      <c r="AB7222" s="4"/>
      <c r="AL7222" s="81"/>
      <c r="AM7222" s="81"/>
    </row>
    <row r="7223" spans="1:39">
      <c r="A7223" s="76"/>
      <c r="C7223" s="77"/>
      <c r="M7223" s="80"/>
      <c r="T7223" s="4"/>
      <c r="V7223" s="4"/>
      <c r="W7223" s="4"/>
      <c r="X7223" s="4"/>
      <c r="AB7223" s="4"/>
      <c r="AL7223" s="81"/>
      <c r="AM7223" s="81"/>
    </row>
    <row r="7224" spans="1:39">
      <c r="A7224" s="76"/>
      <c r="C7224" s="77"/>
      <c r="M7224" s="80"/>
      <c r="T7224" s="4"/>
      <c r="V7224" s="4"/>
      <c r="W7224" s="4"/>
      <c r="X7224" s="4"/>
      <c r="AB7224" s="4"/>
      <c r="AL7224" s="81"/>
      <c r="AM7224" s="81"/>
    </row>
    <row r="7225" spans="1:39">
      <c r="A7225" s="76"/>
      <c r="C7225" s="77"/>
      <c r="M7225" s="80"/>
      <c r="T7225" s="4"/>
      <c r="V7225" s="4"/>
      <c r="W7225" s="4"/>
      <c r="X7225" s="4"/>
      <c r="AB7225" s="4"/>
      <c r="AL7225" s="81"/>
      <c r="AM7225" s="81"/>
    </row>
    <row r="7226" spans="1:39">
      <c r="A7226" s="76"/>
      <c r="C7226" s="77"/>
      <c r="M7226" s="80"/>
      <c r="T7226" s="4"/>
      <c r="V7226" s="4"/>
      <c r="W7226" s="4"/>
      <c r="X7226" s="4"/>
      <c r="AB7226" s="4"/>
      <c r="AL7226" s="81"/>
      <c r="AM7226" s="81"/>
    </row>
    <row r="7227" spans="1:39">
      <c r="A7227" s="76"/>
      <c r="C7227" s="77"/>
      <c r="M7227" s="80"/>
      <c r="T7227" s="4"/>
      <c r="V7227" s="4"/>
      <c r="W7227" s="4"/>
      <c r="X7227" s="4"/>
      <c r="AB7227" s="4"/>
      <c r="AL7227" s="81"/>
      <c r="AM7227" s="81"/>
    </row>
    <row r="7228" spans="1:39">
      <c r="A7228" s="76"/>
      <c r="C7228" s="77"/>
      <c r="M7228" s="80"/>
      <c r="T7228" s="4"/>
      <c r="V7228" s="4"/>
      <c r="W7228" s="4"/>
      <c r="X7228" s="4"/>
      <c r="AB7228" s="4"/>
      <c r="AL7228" s="81"/>
      <c r="AM7228" s="81"/>
    </row>
    <row r="7229" spans="1:39">
      <c r="A7229" s="76"/>
      <c r="C7229" s="77"/>
      <c r="M7229" s="80"/>
      <c r="T7229" s="4"/>
      <c r="V7229" s="4"/>
      <c r="W7229" s="4"/>
      <c r="X7229" s="4"/>
      <c r="AB7229" s="4"/>
      <c r="AL7229" s="81"/>
      <c r="AM7229" s="81"/>
    </row>
    <row r="7230" spans="1:39">
      <c r="A7230" s="76"/>
      <c r="C7230" s="77"/>
      <c r="M7230" s="80"/>
      <c r="T7230" s="4"/>
      <c r="V7230" s="4"/>
      <c r="W7230" s="4"/>
      <c r="X7230" s="4"/>
      <c r="AB7230" s="4"/>
      <c r="AL7230" s="81"/>
      <c r="AM7230" s="81"/>
    </row>
    <row r="7231" spans="1:39">
      <c r="A7231" s="76"/>
      <c r="C7231" s="77"/>
      <c r="M7231" s="80"/>
      <c r="T7231" s="4"/>
      <c r="V7231" s="4"/>
      <c r="W7231" s="4"/>
      <c r="X7231" s="4"/>
      <c r="AB7231" s="4"/>
      <c r="AL7231" s="81"/>
      <c r="AM7231" s="81"/>
    </row>
    <row r="7232" spans="1:39">
      <c r="A7232" s="76"/>
      <c r="C7232" s="77"/>
      <c r="M7232" s="80"/>
      <c r="T7232" s="4"/>
      <c r="V7232" s="4"/>
      <c r="W7232" s="4"/>
      <c r="X7232" s="4"/>
      <c r="AB7232" s="4"/>
      <c r="AL7232" s="81"/>
      <c r="AM7232" s="81"/>
    </row>
    <row r="7233" spans="1:39">
      <c r="A7233" s="76"/>
      <c r="C7233" s="77"/>
      <c r="M7233" s="80"/>
      <c r="T7233" s="4"/>
      <c r="V7233" s="4"/>
      <c r="W7233" s="4"/>
      <c r="X7233" s="4"/>
      <c r="AB7233" s="4"/>
      <c r="AL7233" s="81"/>
      <c r="AM7233" s="81"/>
    </row>
    <row r="7234" spans="1:39">
      <c r="A7234" s="76"/>
      <c r="C7234" s="77"/>
      <c r="M7234" s="80"/>
      <c r="T7234" s="4"/>
      <c r="V7234" s="4"/>
      <c r="W7234" s="4"/>
      <c r="X7234" s="4"/>
      <c r="AB7234" s="4"/>
      <c r="AL7234" s="81"/>
      <c r="AM7234" s="81"/>
    </row>
    <row r="7235" spans="1:39">
      <c r="A7235" s="76"/>
      <c r="C7235" s="77"/>
      <c r="M7235" s="80"/>
      <c r="T7235" s="4"/>
      <c r="V7235" s="4"/>
      <c r="W7235" s="4"/>
      <c r="X7235" s="4"/>
      <c r="AB7235" s="4"/>
      <c r="AL7235" s="81"/>
      <c r="AM7235" s="81"/>
    </row>
    <row r="7236" spans="1:39">
      <c r="A7236" s="76"/>
      <c r="C7236" s="77"/>
      <c r="M7236" s="80"/>
      <c r="T7236" s="4"/>
      <c r="V7236" s="4"/>
      <c r="W7236" s="4"/>
      <c r="X7236" s="4"/>
      <c r="AB7236" s="4"/>
      <c r="AL7236" s="81"/>
      <c r="AM7236" s="81"/>
    </row>
    <row r="7237" spans="1:39">
      <c r="A7237" s="76"/>
      <c r="C7237" s="77"/>
      <c r="M7237" s="80"/>
      <c r="T7237" s="4"/>
      <c r="V7237" s="4"/>
      <c r="W7237" s="4"/>
      <c r="X7237" s="4"/>
      <c r="AB7237" s="4"/>
      <c r="AL7237" s="81"/>
      <c r="AM7237" s="81"/>
    </row>
    <row r="7238" spans="1:39">
      <c r="A7238" s="76"/>
      <c r="C7238" s="77"/>
      <c r="M7238" s="80"/>
      <c r="T7238" s="4"/>
      <c r="V7238" s="4"/>
      <c r="W7238" s="4"/>
      <c r="X7238" s="4"/>
      <c r="AB7238" s="4"/>
      <c r="AL7238" s="81"/>
      <c r="AM7238" s="81"/>
    </row>
    <row r="7239" spans="1:39">
      <c r="A7239" s="76"/>
      <c r="C7239" s="77"/>
      <c r="M7239" s="80"/>
      <c r="T7239" s="4"/>
      <c r="V7239" s="4"/>
      <c r="W7239" s="4"/>
      <c r="X7239" s="4"/>
      <c r="AB7239" s="4"/>
      <c r="AL7239" s="81"/>
      <c r="AM7239" s="81"/>
    </row>
    <row r="7240" spans="1:39">
      <c r="A7240" s="76"/>
      <c r="C7240" s="77"/>
      <c r="M7240" s="80"/>
      <c r="T7240" s="4"/>
      <c r="V7240" s="4"/>
      <c r="W7240" s="4"/>
      <c r="X7240" s="4"/>
      <c r="AB7240" s="4"/>
      <c r="AL7240" s="81"/>
      <c r="AM7240" s="81"/>
    </row>
    <row r="7241" spans="1:39">
      <c r="A7241" s="76"/>
      <c r="C7241" s="77"/>
      <c r="M7241" s="80"/>
      <c r="T7241" s="4"/>
      <c r="V7241" s="4"/>
      <c r="W7241" s="4"/>
      <c r="X7241" s="4"/>
      <c r="AB7241" s="4"/>
      <c r="AL7241" s="81"/>
      <c r="AM7241" s="81"/>
    </row>
    <row r="7242" spans="1:39">
      <c r="A7242" s="76"/>
      <c r="C7242" s="77"/>
      <c r="M7242" s="80"/>
      <c r="T7242" s="4"/>
      <c r="V7242" s="4"/>
      <c r="W7242" s="4"/>
      <c r="X7242" s="4"/>
      <c r="AB7242" s="4"/>
      <c r="AL7242" s="81"/>
      <c r="AM7242" s="81"/>
    </row>
    <row r="7243" spans="1:39">
      <c r="A7243" s="76"/>
      <c r="C7243" s="77"/>
      <c r="M7243" s="80"/>
      <c r="T7243" s="4"/>
      <c r="V7243" s="4"/>
      <c r="W7243" s="4"/>
      <c r="X7243" s="4"/>
      <c r="AB7243" s="4"/>
      <c r="AL7243" s="81"/>
      <c r="AM7243" s="81"/>
    </row>
    <row r="7244" spans="1:39">
      <c r="A7244" s="76"/>
      <c r="C7244" s="77"/>
      <c r="M7244" s="80"/>
      <c r="T7244" s="4"/>
      <c r="V7244" s="4"/>
      <c r="W7244" s="4"/>
      <c r="X7244" s="4"/>
      <c r="AB7244" s="4"/>
      <c r="AL7244" s="81"/>
      <c r="AM7244" s="81"/>
    </row>
    <row r="7245" spans="1:39">
      <c r="A7245" s="76"/>
      <c r="C7245" s="77"/>
      <c r="M7245" s="80"/>
      <c r="T7245" s="4"/>
      <c r="V7245" s="4"/>
      <c r="W7245" s="4"/>
      <c r="X7245" s="4"/>
      <c r="AB7245" s="4"/>
      <c r="AL7245" s="81"/>
      <c r="AM7245" s="81"/>
    </row>
    <row r="7246" spans="1:39">
      <c r="A7246" s="76"/>
      <c r="C7246" s="77"/>
      <c r="M7246" s="80"/>
      <c r="T7246" s="4"/>
      <c r="V7246" s="4"/>
      <c r="W7246" s="4"/>
      <c r="X7246" s="4"/>
      <c r="AB7246" s="4"/>
      <c r="AL7246" s="81"/>
      <c r="AM7246" s="81"/>
    </row>
    <row r="7247" spans="1:39">
      <c r="A7247" s="76"/>
      <c r="C7247" s="77"/>
      <c r="M7247" s="80"/>
      <c r="T7247" s="4"/>
      <c r="V7247" s="4"/>
      <c r="W7247" s="4"/>
      <c r="X7247" s="4"/>
      <c r="AB7247" s="4"/>
      <c r="AL7247" s="81"/>
      <c r="AM7247" s="81"/>
    </row>
    <row r="7248" spans="1:39">
      <c r="A7248" s="76"/>
      <c r="C7248" s="77"/>
      <c r="M7248" s="80"/>
      <c r="T7248" s="4"/>
      <c r="V7248" s="4"/>
      <c r="W7248" s="4"/>
      <c r="X7248" s="4"/>
      <c r="AB7248" s="4"/>
      <c r="AL7248" s="81"/>
      <c r="AM7248" s="81"/>
    </row>
    <row r="7249" spans="1:39">
      <c r="A7249" s="76"/>
      <c r="C7249" s="77"/>
      <c r="M7249" s="80"/>
      <c r="T7249" s="4"/>
      <c r="V7249" s="4"/>
      <c r="W7249" s="4"/>
      <c r="X7249" s="4"/>
      <c r="AB7249" s="4"/>
      <c r="AL7249" s="81"/>
      <c r="AM7249" s="81"/>
    </row>
    <row r="7250" spans="1:39">
      <c r="A7250" s="76"/>
      <c r="C7250" s="77"/>
      <c r="M7250" s="80"/>
      <c r="T7250" s="4"/>
      <c r="V7250" s="4"/>
      <c r="W7250" s="4"/>
      <c r="X7250" s="4"/>
      <c r="AB7250" s="4"/>
      <c r="AL7250" s="81"/>
      <c r="AM7250" s="81"/>
    </row>
    <row r="7251" spans="1:39">
      <c r="A7251" s="76"/>
      <c r="C7251" s="77"/>
      <c r="M7251" s="80"/>
      <c r="T7251" s="4"/>
      <c r="V7251" s="4"/>
      <c r="W7251" s="4"/>
      <c r="X7251" s="4"/>
      <c r="AB7251" s="4"/>
      <c r="AL7251" s="81"/>
      <c r="AM7251" s="81"/>
    </row>
    <row r="7252" spans="1:39">
      <c r="A7252" s="76"/>
      <c r="C7252" s="77"/>
      <c r="M7252" s="80"/>
      <c r="T7252" s="4"/>
      <c r="V7252" s="4"/>
      <c r="W7252" s="4"/>
      <c r="X7252" s="4"/>
      <c r="AB7252" s="4"/>
      <c r="AL7252" s="81"/>
      <c r="AM7252" s="81"/>
    </row>
    <row r="7253" spans="1:39">
      <c r="A7253" s="76"/>
      <c r="C7253" s="77"/>
      <c r="M7253" s="80"/>
      <c r="T7253" s="4"/>
      <c r="V7253" s="4"/>
      <c r="W7253" s="4"/>
      <c r="X7253" s="4"/>
      <c r="AB7253" s="4"/>
      <c r="AL7253" s="81"/>
      <c r="AM7253" s="81"/>
    </row>
    <row r="7254" spans="1:39">
      <c r="A7254" s="76"/>
      <c r="C7254" s="77"/>
      <c r="M7254" s="80"/>
      <c r="T7254" s="4"/>
      <c r="V7254" s="4"/>
      <c r="W7254" s="4"/>
      <c r="X7254" s="4"/>
      <c r="AB7254" s="4"/>
      <c r="AL7254" s="81"/>
      <c r="AM7254" s="81"/>
    </row>
    <row r="7255" spans="1:39">
      <c r="A7255" s="76"/>
      <c r="C7255" s="77"/>
      <c r="M7255" s="80"/>
      <c r="T7255" s="4"/>
      <c r="V7255" s="4"/>
      <c r="W7255" s="4"/>
      <c r="X7255" s="4"/>
      <c r="AB7255" s="4"/>
      <c r="AL7255" s="81"/>
      <c r="AM7255" s="81"/>
    </row>
    <row r="7256" spans="1:39">
      <c r="A7256" s="76"/>
      <c r="C7256" s="77"/>
      <c r="M7256" s="80"/>
      <c r="T7256" s="4"/>
      <c r="V7256" s="4"/>
      <c r="W7256" s="4"/>
      <c r="X7256" s="4"/>
      <c r="AB7256" s="4"/>
      <c r="AL7256" s="81"/>
      <c r="AM7256" s="81"/>
    </row>
    <row r="7257" spans="1:39">
      <c r="A7257" s="76"/>
      <c r="C7257" s="77"/>
      <c r="M7257" s="80"/>
      <c r="T7257" s="4"/>
      <c r="V7257" s="4"/>
      <c r="W7257" s="4"/>
      <c r="X7257" s="4"/>
      <c r="AB7257" s="4"/>
      <c r="AL7257" s="81"/>
      <c r="AM7257" s="81"/>
    </row>
    <row r="7258" spans="1:39">
      <c r="A7258" s="76"/>
      <c r="C7258" s="77"/>
      <c r="M7258" s="80"/>
      <c r="T7258" s="4"/>
      <c r="V7258" s="4"/>
      <c r="W7258" s="4"/>
      <c r="X7258" s="4"/>
      <c r="AB7258" s="4"/>
      <c r="AL7258" s="81"/>
      <c r="AM7258" s="81"/>
    </row>
    <row r="7259" spans="1:39">
      <c r="A7259" s="76"/>
      <c r="C7259" s="77"/>
      <c r="M7259" s="80"/>
      <c r="T7259" s="4"/>
      <c r="V7259" s="4"/>
      <c r="W7259" s="4"/>
      <c r="X7259" s="4"/>
      <c r="AB7259" s="4"/>
      <c r="AL7259" s="81"/>
      <c r="AM7259" s="81"/>
    </row>
    <row r="7260" spans="1:39">
      <c r="A7260" s="76"/>
      <c r="C7260" s="77"/>
      <c r="M7260" s="80"/>
      <c r="T7260" s="4"/>
      <c r="V7260" s="4"/>
      <c r="W7260" s="4"/>
      <c r="X7260" s="4"/>
      <c r="AB7260" s="4"/>
      <c r="AL7260" s="81"/>
      <c r="AM7260" s="81"/>
    </row>
    <row r="7261" spans="1:39">
      <c r="A7261" s="76"/>
      <c r="C7261" s="77"/>
      <c r="M7261" s="80"/>
      <c r="T7261" s="4"/>
      <c r="V7261" s="4"/>
      <c r="W7261" s="4"/>
      <c r="X7261" s="4"/>
      <c r="AB7261" s="4"/>
      <c r="AL7261" s="81"/>
      <c r="AM7261" s="81"/>
    </row>
    <row r="7262" spans="1:39">
      <c r="A7262" s="76"/>
      <c r="C7262" s="77"/>
      <c r="M7262" s="80"/>
      <c r="T7262" s="4"/>
      <c r="V7262" s="4"/>
      <c r="W7262" s="4"/>
      <c r="X7262" s="4"/>
      <c r="AB7262" s="4"/>
      <c r="AL7262" s="81"/>
      <c r="AM7262" s="81"/>
    </row>
    <row r="7263" spans="1:39">
      <c r="A7263" s="76"/>
      <c r="C7263" s="77"/>
      <c r="M7263" s="80"/>
      <c r="T7263" s="4"/>
      <c r="V7263" s="4"/>
      <c r="W7263" s="4"/>
      <c r="X7263" s="4"/>
      <c r="AB7263" s="4"/>
      <c r="AL7263" s="81"/>
      <c r="AM7263" s="81"/>
    </row>
    <row r="7264" spans="1:39">
      <c r="A7264" s="76"/>
      <c r="C7264" s="77"/>
      <c r="M7264" s="80"/>
      <c r="T7264" s="4"/>
      <c r="V7264" s="4"/>
      <c r="W7264" s="4"/>
      <c r="X7264" s="4"/>
      <c r="AB7264" s="4"/>
      <c r="AL7264" s="81"/>
      <c r="AM7264" s="81"/>
    </row>
    <row r="7265" spans="1:39">
      <c r="A7265" s="76"/>
      <c r="C7265" s="77"/>
      <c r="M7265" s="80"/>
      <c r="T7265" s="4"/>
      <c r="V7265" s="4"/>
      <c r="W7265" s="4"/>
      <c r="X7265" s="4"/>
      <c r="AB7265" s="4"/>
      <c r="AL7265" s="81"/>
      <c r="AM7265" s="81"/>
    </row>
    <row r="7266" spans="1:39">
      <c r="A7266" s="76"/>
      <c r="C7266" s="77"/>
      <c r="M7266" s="80"/>
      <c r="T7266" s="4"/>
      <c r="V7266" s="4"/>
      <c r="W7266" s="4"/>
      <c r="X7266" s="4"/>
      <c r="AB7266" s="4"/>
      <c r="AL7266" s="81"/>
      <c r="AM7266" s="81"/>
    </row>
    <row r="7267" spans="1:39">
      <c r="A7267" s="76"/>
      <c r="C7267" s="77"/>
      <c r="M7267" s="80"/>
      <c r="T7267" s="4"/>
      <c r="V7267" s="4"/>
      <c r="W7267" s="4"/>
      <c r="X7267" s="4"/>
      <c r="AB7267" s="4"/>
      <c r="AL7267" s="81"/>
      <c r="AM7267" s="81"/>
    </row>
    <row r="7268" spans="1:39">
      <c r="A7268" s="76"/>
      <c r="C7268" s="77"/>
      <c r="M7268" s="80"/>
      <c r="T7268" s="4"/>
      <c r="V7268" s="4"/>
      <c r="W7268" s="4"/>
      <c r="X7268" s="4"/>
      <c r="AB7268" s="4"/>
      <c r="AL7268" s="81"/>
      <c r="AM7268" s="81"/>
    </row>
    <row r="7269" spans="1:39">
      <c r="A7269" s="76"/>
      <c r="C7269" s="77"/>
      <c r="M7269" s="80"/>
      <c r="T7269" s="4"/>
      <c r="V7269" s="4"/>
      <c r="W7269" s="4"/>
      <c r="X7269" s="4"/>
      <c r="AB7269" s="4"/>
      <c r="AL7269" s="81"/>
      <c r="AM7269" s="81"/>
    </row>
    <row r="7270" spans="1:39">
      <c r="A7270" s="76"/>
      <c r="C7270" s="77"/>
      <c r="M7270" s="80"/>
      <c r="T7270" s="4"/>
      <c r="V7270" s="4"/>
      <c r="W7270" s="4"/>
      <c r="X7270" s="4"/>
      <c r="AB7270" s="4"/>
      <c r="AL7270" s="81"/>
      <c r="AM7270" s="81"/>
    </row>
    <row r="7271" spans="1:39">
      <c r="A7271" s="76"/>
      <c r="C7271" s="77"/>
      <c r="M7271" s="80"/>
      <c r="T7271" s="4"/>
      <c r="V7271" s="4"/>
      <c r="W7271" s="4"/>
      <c r="X7271" s="4"/>
      <c r="AB7271" s="4"/>
      <c r="AL7271" s="81"/>
      <c r="AM7271" s="81"/>
    </row>
    <row r="7272" spans="1:39">
      <c r="A7272" s="76"/>
      <c r="C7272" s="77"/>
      <c r="M7272" s="80"/>
      <c r="T7272" s="4"/>
      <c r="V7272" s="4"/>
      <c r="W7272" s="4"/>
      <c r="X7272" s="4"/>
      <c r="AB7272" s="4"/>
      <c r="AL7272" s="81"/>
      <c r="AM7272" s="81"/>
    </row>
    <row r="7273" spans="1:39">
      <c r="A7273" s="76"/>
      <c r="C7273" s="77"/>
      <c r="M7273" s="80"/>
      <c r="T7273" s="4"/>
      <c r="V7273" s="4"/>
      <c r="W7273" s="4"/>
      <c r="X7273" s="4"/>
      <c r="AB7273" s="4"/>
      <c r="AL7273" s="81"/>
      <c r="AM7273" s="81"/>
    </row>
    <row r="7274" spans="1:39">
      <c r="A7274" s="76"/>
      <c r="C7274" s="77"/>
      <c r="M7274" s="80"/>
      <c r="T7274" s="4"/>
      <c r="V7274" s="4"/>
      <c r="W7274" s="4"/>
      <c r="X7274" s="4"/>
      <c r="AB7274" s="4"/>
      <c r="AL7274" s="81"/>
      <c r="AM7274" s="81"/>
    </row>
    <row r="7275" spans="1:39">
      <c r="A7275" s="76"/>
      <c r="C7275" s="77"/>
      <c r="M7275" s="80"/>
      <c r="T7275" s="4"/>
      <c r="V7275" s="4"/>
      <c r="W7275" s="4"/>
      <c r="X7275" s="4"/>
      <c r="AB7275" s="4"/>
      <c r="AL7275" s="81"/>
      <c r="AM7275" s="81"/>
    </row>
    <row r="7276" spans="1:39">
      <c r="A7276" s="76"/>
      <c r="C7276" s="77"/>
      <c r="M7276" s="80"/>
      <c r="T7276" s="4"/>
      <c r="V7276" s="4"/>
      <c r="W7276" s="4"/>
      <c r="X7276" s="4"/>
      <c r="AB7276" s="4"/>
      <c r="AL7276" s="81"/>
      <c r="AM7276" s="81"/>
    </row>
    <row r="7277" spans="1:39">
      <c r="A7277" s="76"/>
      <c r="C7277" s="77"/>
      <c r="M7277" s="80"/>
      <c r="T7277" s="4"/>
      <c r="V7277" s="4"/>
      <c r="W7277" s="4"/>
      <c r="X7277" s="4"/>
      <c r="AB7277" s="4"/>
      <c r="AL7277" s="81"/>
      <c r="AM7277" s="81"/>
    </row>
    <row r="7278" spans="1:39">
      <c r="A7278" s="76"/>
      <c r="C7278" s="77"/>
      <c r="M7278" s="80"/>
      <c r="T7278" s="4"/>
      <c r="V7278" s="4"/>
      <c r="W7278" s="4"/>
      <c r="X7278" s="4"/>
      <c r="AB7278" s="4"/>
      <c r="AL7278" s="81"/>
      <c r="AM7278" s="81"/>
    </row>
    <row r="7279" spans="1:39">
      <c r="A7279" s="76"/>
      <c r="C7279" s="77"/>
      <c r="M7279" s="80"/>
      <c r="T7279" s="4"/>
      <c r="V7279" s="4"/>
      <c r="W7279" s="4"/>
      <c r="X7279" s="4"/>
      <c r="AB7279" s="4"/>
      <c r="AL7279" s="81"/>
      <c r="AM7279" s="81"/>
    </row>
    <row r="7280" spans="1:39">
      <c r="A7280" s="76"/>
      <c r="C7280" s="77"/>
      <c r="M7280" s="80"/>
      <c r="T7280" s="4"/>
      <c r="V7280" s="4"/>
      <c r="W7280" s="4"/>
      <c r="X7280" s="4"/>
      <c r="AB7280" s="4"/>
      <c r="AL7280" s="81"/>
      <c r="AM7280" s="81"/>
    </row>
    <row r="7281" spans="1:39">
      <c r="A7281" s="76"/>
      <c r="C7281" s="77"/>
      <c r="M7281" s="80"/>
      <c r="T7281" s="4"/>
      <c r="V7281" s="4"/>
      <c r="W7281" s="4"/>
      <c r="X7281" s="4"/>
      <c r="AB7281" s="4"/>
      <c r="AL7281" s="81"/>
      <c r="AM7281" s="81"/>
    </row>
    <row r="7282" spans="1:39">
      <c r="A7282" s="76"/>
      <c r="C7282" s="77"/>
      <c r="M7282" s="80"/>
      <c r="T7282" s="4"/>
      <c r="V7282" s="4"/>
      <c r="W7282" s="4"/>
      <c r="X7282" s="4"/>
      <c r="AB7282" s="4"/>
      <c r="AL7282" s="81"/>
      <c r="AM7282" s="81"/>
    </row>
    <row r="7283" spans="1:39">
      <c r="A7283" s="76"/>
      <c r="C7283" s="77"/>
      <c r="M7283" s="80"/>
      <c r="T7283" s="4"/>
      <c r="V7283" s="4"/>
      <c r="W7283" s="4"/>
      <c r="X7283" s="4"/>
      <c r="AB7283" s="4"/>
      <c r="AL7283" s="81"/>
      <c r="AM7283" s="81"/>
    </row>
    <row r="7284" spans="1:39">
      <c r="A7284" s="76"/>
      <c r="C7284" s="77"/>
      <c r="M7284" s="80"/>
      <c r="T7284" s="4"/>
      <c r="V7284" s="4"/>
      <c r="W7284" s="4"/>
      <c r="X7284" s="4"/>
      <c r="AB7284" s="4"/>
      <c r="AL7284" s="81"/>
      <c r="AM7284" s="81"/>
    </row>
    <row r="7285" spans="1:39">
      <c r="A7285" s="76"/>
      <c r="C7285" s="77"/>
      <c r="M7285" s="80"/>
      <c r="T7285" s="4"/>
      <c r="V7285" s="4"/>
      <c r="W7285" s="4"/>
      <c r="X7285" s="4"/>
      <c r="AB7285" s="4"/>
      <c r="AL7285" s="81"/>
      <c r="AM7285" s="81"/>
    </row>
    <row r="7286" spans="1:39">
      <c r="A7286" s="76"/>
      <c r="C7286" s="77"/>
      <c r="M7286" s="80"/>
      <c r="T7286" s="4"/>
      <c r="V7286" s="4"/>
      <c r="W7286" s="4"/>
      <c r="X7286" s="4"/>
      <c r="AB7286" s="4"/>
      <c r="AL7286" s="81"/>
      <c r="AM7286" s="81"/>
    </row>
    <row r="7287" spans="1:39">
      <c r="A7287" s="76"/>
      <c r="C7287" s="77"/>
      <c r="M7287" s="80"/>
      <c r="T7287" s="4"/>
      <c r="V7287" s="4"/>
      <c r="W7287" s="4"/>
      <c r="X7287" s="4"/>
      <c r="AB7287" s="4"/>
      <c r="AL7287" s="81"/>
      <c r="AM7287" s="81"/>
    </row>
    <row r="7288" spans="1:39">
      <c r="A7288" s="76"/>
      <c r="C7288" s="77"/>
      <c r="M7288" s="80"/>
      <c r="T7288" s="4"/>
      <c r="V7288" s="4"/>
      <c r="W7288" s="4"/>
      <c r="X7288" s="4"/>
      <c r="AB7288" s="4"/>
      <c r="AL7288" s="81"/>
      <c r="AM7288" s="81"/>
    </row>
    <row r="7289" spans="1:39">
      <c r="A7289" s="76"/>
      <c r="C7289" s="77"/>
      <c r="M7289" s="80"/>
      <c r="T7289" s="4"/>
      <c r="V7289" s="4"/>
      <c r="W7289" s="4"/>
      <c r="X7289" s="4"/>
      <c r="AB7289" s="4"/>
      <c r="AL7289" s="81"/>
      <c r="AM7289" s="81"/>
    </row>
    <row r="7290" spans="1:39">
      <c r="A7290" s="76"/>
      <c r="C7290" s="77"/>
      <c r="M7290" s="80"/>
      <c r="T7290" s="4"/>
      <c r="V7290" s="4"/>
      <c r="W7290" s="4"/>
      <c r="X7290" s="4"/>
      <c r="AB7290" s="4"/>
      <c r="AL7290" s="81"/>
      <c r="AM7290" s="81"/>
    </row>
    <row r="7291" spans="1:39">
      <c r="A7291" s="76"/>
      <c r="C7291" s="77"/>
      <c r="M7291" s="80"/>
      <c r="T7291" s="4"/>
      <c r="V7291" s="4"/>
      <c r="W7291" s="4"/>
      <c r="X7291" s="4"/>
      <c r="AB7291" s="4"/>
      <c r="AL7291" s="81"/>
      <c r="AM7291" s="81"/>
    </row>
    <row r="7292" spans="1:39">
      <c r="A7292" s="76"/>
      <c r="C7292" s="77"/>
      <c r="M7292" s="80"/>
      <c r="T7292" s="4"/>
      <c r="V7292" s="4"/>
      <c r="W7292" s="4"/>
      <c r="X7292" s="4"/>
      <c r="AB7292" s="4"/>
      <c r="AL7292" s="81"/>
      <c r="AM7292" s="81"/>
    </row>
    <row r="7293" spans="1:39">
      <c r="A7293" s="76"/>
      <c r="C7293" s="77"/>
      <c r="M7293" s="80"/>
      <c r="T7293" s="4"/>
      <c r="V7293" s="4"/>
      <c r="W7293" s="4"/>
      <c r="X7293" s="4"/>
      <c r="AB7293" s="4"/>
      <c r="AL7293" s="81"/>
      <c r="AM7293" s="81"/>
    </row>
    <row r="7294" spans="1:39">
      <c r="A7294" s="76"/>
      <c r="C7294" s="77"/>
      <c r="M7294" s="80"/>
      <c r="T7294" s="4"/>
      <c r="V7294" s="4"/>
      <c r="W7294" s="4"/>
      <c r="X7294" s="4"/>
      <c r="AB7294" s="4"/>
      <c r="AL7294" s="81"/>
      <c r="AM7294" s="81"/>
    </row>
    <row r="7295" spans="1:39">
      <c r="A7295" s="76"/>
      <c r="C7295" s="77"/>
      <c r="M7295" s="80"/>
      <c r="T7295" s="4"/>
      <c r="V7295" s="4"/>
      <c r="W7295" s="4"/>
      <c r="X7295" s="4"/>
      <c r="AB7295" s="4"/>
      <c r="AL7295" s="81"/>
      <c r="AM7295" s="81"/>
    </row>
    <row r="7296" spans="1:39">
      <c r="A7296" s="76"/>
      <c r="C7296" s="77"/>
      <c r="M7296" s="80"/>
      <c r="T7296" s="4"/>
      <c r="V7296" s="4"/>
      <c r="W7296" s="4"/>
      <c r="X7296" s="4"/>
      <c r="AB7296" s="4"/>
      <c r="AL7296" s="81"/>
      <c r="AM7296" s="81"/>
    </row>
    <row r="7297" spans="1:39">
      <c r="A7297" s="76"/>
      <c r="C7297" s="77"/>
      <c r="M7297" s="80"/>
      <c r="T7297" s="4"/>
      <c r="V7297" s="4"/>
      <c r="W7297" s="4"/>
      <c r="X7297" s="4"/>
      <c r="AB7297" s="4"/>
      <c r="AL7297" s="81"/>
      <c r="AM7297" s="81"/>
    </row>
    <row r="7298" spans="1:39">
      <c r="A7298" s="76"/>
      <c r="C7298" s="77"/>
      <c r="M7298" s="80"/>
      <c r="T7298" s="4"/>
      <c r="V7298" s="4"/>
      <c r="W7298" s="4"/>
      <c r="X7298" s="4"/>
      <c r="AB7298" s="4"/>
      <c r="AL7298" s="81"/>
      <c r="AM7298" s="81"/>
    </row>
    <row r="7299" spans="1:39">
      <c r="A7299" s="76"/>
      <c r="C7299" s="77"/>
      <c r="M7299" s="80"/>
      <c r="T7299" s="4"/>
      <c r="V7299" s="4"/>
      <c r="W7299" s="4"/>
      <c r="X7299" s="4"/>
      <c r="AB7299" s="4"/>
      <c r="AL7299" s="81"/>
      <c r="AM7299" s="81"/>
    </row>
    <row r="7300" spans="1:39">
      <c r="A7300" s="76"/>
      <c r="C7300" s="77"/>
      <c r="M7300" s="80"/>
      <c r="T7300" s="4"/>
      <c r="V7300" s="4"/>
      <c r="W7300" s="4"/>
      <c r="X7300" s="4"/>
      <c r="AB7300" s="4"/>
      <c r="AL7300" s="81"/>
      <c r="AM7300" s="81"/>
    </row>
    <row r="7301" spans="1:39">
      <c r="A7301" s="76"/>
      <c r="C7301" s="77"/>
      <c r="M7301" s="80"/>
      <c r="T7301" s="4"/>
      <c r="V7301" s="4"/>
      <c r="W7301" s="4"/>
      <c r="X7301" s="4"/>
      <c r="AB7301" s="4"/>
      <c r="AL7301" s="81"/>
      <c r="AM7301" s="81"/>
    </row>
    <row r="7302" spans="1:39">
      <c r="A7302" s="76"/>
      <c r="C7302" s="77"/>
      <c r="M7302" s="80"/>
      <c r="T7302" s="4"/>
      <c r="V7302" s="4"/>
      <c r="W7302" s="4"/>
      <c r="X7302" s="4"/>
      <c r="AB7302" s="4"/>
      <c r="AL7302" s="81"/>
      <c r="AM7302" s="81"/>
    </row>
    <row r="7303" spans="1:39">
      <c r="A7303" s="76"/>
      <c r="C7303" s="77"/>
      <c r="M7303" s="80"/>
      <c r="T7303" s="4"/>
      <c r="V7303" s="4"/>
      <c r="W7303" s="4"/>
      <c r="X7303" s="4"/>
      <c r="AB7303" s="4"/>
      <c r="AL7303" s="81"/>
      <c r="AM7303" s="81"/>
    </row>
    <row r="7304" spans="1:39">
      <c r="A7304" s="76"/>
      <c r="C7304" s="77"/>
      <c r="M7304" s="80"/>
      <c r="T7304" s="4"/>
      <c r="V7304" s="4"/>
      <c r="W7304" s="4"/>
      <c r="X7304" s="4"/>
      <c r="AB7304" s="4"/>
      <c r="AL7304" s="81"/>
      <c r="AM7304" s="81"/>
    </row>
    <row r="7305" spans="1:39">
      <c r="A7305" s="76"/>
      <c r="C7305" s="77"/>
      <c r="M7305" s="80"/>
      <c r="T7305" s="4"/>
      <c r="V7305" s="4"/>
      <c r="W7305" s="4"/>
      <c r="X7305" s="4"/>
      <c r="AB7305" s="4"/>
      <c r="AL7305" s="81"/>
      <c r="AM7305" s="81"/>
    </row>
    <row r="7306" spans="1:39">
      <c r="A7306" s="76"/>
      <c r="C7306" s="77"/>
      <c r="M7306" s="80"/>
      <c r="T7306" s="4"/>
      <c r="V7306" s="4"/>
      <c r="W7306" s="4"/>
      <c r="X7306" s="4"/>
      <c r="AB7306" s="4"/>
      <c r="AL7306" s="81"/>
      <c r="AM7306" s="81"/>
    </row>
    <row r="7307" spans="1:39">
      <c r="A7307" s="76"/>
      <c r="C7307" s="77"/>
      <c r="M7307" s="80"/>
      <c r="T7307" s="4"/>
      <c r="V7307" s="4"/>
      <c r="W7307" s="4"/>
      <c r="X7307" s="4"/>
      <c r="AB7307" s="4"/>
      <c r="AL7307" s="81"/>
      <c r="AM7307" s="81"/>
    </row>
    <row r="7308" spans="1:39">
      <c r="A7308" s="76"/>
      <c r="C7308" s="77"/>
      <c r="M7308" s="80"/>
      <c r="T7308" s="4"/>
      <c r="V7308" s="4"/>
      <c r="W7308" s="4"/>
      <c r="X7308" s="4"/>
      <c r="AB7308" s="4"/>
      <c r="AL7308" s="81"/>
      <c r="AM7308" s="81"/>
    </row>
    <row r="7309" spans="1:39">
      <c r="A7309" s="76"/>
      <c r="C7309" s="77"/>
      <c r="M7309" s="80"/>
      <c r="T7309" s="4"/>
      <c r="V7309" s="4"/>
      <c r="W7309" s="4"/>
      <c r="X7309" s="4"/>
      <c r="AB7309" s="4"/>
      <c r="AL7309" s="81"/>
      <c r="AM7309" s="81"/>
    </row>
    <row r="7310" spans="1:39">
      <c r="A7310" s="76"/>
      <c r="C7310" s="77"/>
      <c r="M7310" s="80"/>
      <c r="T7310" s="4"/>
      <c r="V7310" s="4"/>
      <c r="W7310" s="4"/>
      <c r="X7310" s="4"/>
      <c r="AB7310" s="4"/>
      <c r="AL7310" s="81"/>
      <c r="AM7310" s="81"/>
    </row>
    <row r="7311" spans="1:39">
      <c r="A7311" s="76"/>
      <c r="C7311" s="77"/>
      <c r="M7311" s="80"/>
      <c r="T7311" s="4"/>
      <c r="V7311" s="4"/>
      <c r="W7311" s="4"/>
      <c r="X7311" s="4"/>
      <c r="AB7311" s="4"/>
      <c r="AL7311" s="81"/>
      <c r="AM7311" s="81"/>
    </row>
    <row r="7312" spans="1:39">
      <c r="A7312" s="76"/>
      <c r="C7312" s="77"/>
      <c r="M7312" s="80"/>
      <c r="T7312" s="4"/>
      <c r="V7312" s="4"/>
      <c r="W7312" s="4"/>
      <c r="X7312" s="4"/>
      <c r="AB7312" s="4"/>
      <c r="AL7312" s="81"/>
      <c r="AM7312" s="81"/>
    </row>
    <row r="7313" spans="1:39">
      <c r="A7313" s="76"/>
      <c r="C7313" s="77"/>
      <c r="M7313" s="80"/>
      <c r="T7313" s="4"/>
      <c r="V7313" s="4"/>
      <c r="W7313" s="4"/>
      <c r="X7313" s="4"/>
      <c r="AB7313" s="4"/>
      <c r="AL7313" s="81"/>
      <c r="AM7313" s="81"/>
    </row>
    <row r="7314" spans="1:39">
      <c r="A7314" s="76"/>
      <c r="C7314" s="77"/>
      <c r="M7314" s="80"/>
      <c r="T7314" s="4"/>
      <c r="V7314" s="4"/>
      <c r="W7314" s="4"/>
      <c r="X7314" s="4"/>
      <c r="AB7314" s="4"/>
      <c r="AL7314" s="81"/>
      <c r="AM7314" s="81"/>
    </row>
    <row r="7315" spans="1:39">
      <c r="A7315" s="76"/>
      <c r="C7315" s="77"/>
      <c r="M7315" s="80"/>
      <c r="T7315" s="4"/>
      <c r="V7315" s="4"/>
      <c r="W7315" s="4"/>
      <c r="X7315" s="4"/>
      <c r="AB7315" s="4"/>
      <c r="AL7315" s="81"/>
      <c r="AM7315" s="81"/>
    </row>
    <row r="7316" spans="1:39">
      <c r="A7316" s="76"/>
      <c r="C7316" s="77"/>
      <c r="M7316" s="80"/>
      <c r="T7316" s="4"/>
      <c r="V7316" s="4"/>
      <c r="W7316" s="4"/>
      <c r="X7316" s="4"/>
      <c r="AB7316" s="4"/>
      <c r="AL7316" s="81"/>
      <c r="AM7316" s="81"/>
    </row>
    <row r="7317" spans="1:39">
      <c r="A7317" s="76"/>
      <c r="C7317" s="77"/>
      <c r="M7317" s="80"/>
      <c r="T7317" s="4"/>
      <c r="V7317" s="4"/>
      <c r="W7317" s="4"/>
      <c r="X7317" s="4"/>
      <c r="AB7317" s="4"/>
      <c r="AL7317" s="81"/>
      <c r="AM7317" s="81"/>
    </row>
    <row r="7318" spans="1:39">
      <c r="A7318" s="76"/>
      <c r="C7318" s="77"/>
      <c r="M7318" s="80"/>
      <c r="T7318" s="4"/>
      <c r="V7318" s="4"/>
      <c r="W7318" s="4"/>
      <c r="X7318" s="4"/>
      <c r="AB7318" s="4"/>
      <c r="AL7318" s="81"/>
      <c r="AM7318" s="81"/>
    </row>
    <row r="7319" spans="1:39">
      <c r="A7319" s="76"/>
      <c r="C7319" s="77"/>
      <c r="M7319" s="80"/>
      <c r="T7319" s="4"/>
      <c r="V7319" s="4"/>
      <c r="W7319" s="4"/>
      <c r="X7319" s="4"/>
      <c r="AB7319" s="4"/>
      <c r="AL7319" s="81"/>
      <c r="AM7319" s="81"/>
    </row>
    <row r="7320" spans="1:39">
      <c r="A7320" s="76"/>
      <c r="C7320" s="77"/>
      <c r="M7320" s="80"/>
      <c r="T7320" s="4"/>
      <c r="V7320" s="4"/>
      <c r="W7320" s="4"/>
      <c r="X7320" s="4"/>
      <c r="AB7320" s="4"/>
      <c r="AL7320" s="81"/>
      <c r="AM7320" s="81"/>
    </row>
    <row r="7321" spans="1:39">
      <c r="A7321" s="76"/>
      <c r="C7321" s="77"/>
      <c r="M7321" s="80"/>
      <c r="T7321" s="4"/>
      <c r="V7321" s="4"/>
      <c r="W7321" s="4"/>
      <c r="X7321" s="4"/>
      <c r="AB7321" s="4"/>
      <c r="AL7321" s="81"/>
      <c r="AM7321" s="81"/>
    </row>
    <row r="7322" spans="1:39">
      <c r="A7322" s="76"/>
      <c r="C7322" s="77"/>
      <c r="M7322" s="80"/>
      <c r="T7322" s="4"/>
      <c r="V7322" s="4"/>
      <c r="W7322" s="4"/>
      <c r="X7322" s="4"/>
      <c r="AB7322" s="4"/>
      <c r="AL7322" s="81"/>
      <c r="AM7322" s="81"/>
    </row>
    <row r="7323" spans="1:39">
      <c r="A7323" s="76"/>
      <c r="C7323" s="77"/>
      <c r="M7323" s="80"/>
      <c r="T7323" s="4"/>
      <c r="V7323" s="4"/>
      <c r="W7323" s="4"/>
      <c r="X7323" s="4"/>
      <c r="AB7323" s="4"/>
      <c r="AL7323" s="81"/>
      <c r="AM7323" s="81"/>
    </row>
    <row r="7324" spans="1:39">
      <c r="A7324" s="76"/>
      <c r="C7324" s="77"/>
      <c r="M7324" s="80"/>
      <c r="T7324" s="4"/>
      <c r="V7324" s="4"/>
      <c r="W7324" s="4"/>
      <c r="X7324" s="4"/>
      <c r="AB7324" s="4"/>
      <c r="AL7324" s="81"/>
      <c r="AM7324" s="81"/>
    </row>
    <row r="7325" spans="1:39">
      <c r="A7325" s="76"/>
      <c r="C7325" s="77"/>
      <c r="M7325" s="80"/>
      <c r="T7325" s="4"/>
      <c r="V7325" s="4"/>
      <c r="W7325" s="4"/>
      <c r="X7325" s="4"/>
      <c r="AB7325" s="4"/>
      <c r="AL7325" s="81"/>
      <c r="AM7325" s="81"/>
    </row>
    <row r="7326" spans="1:39">
      <c r="A7326" s="76"/>
      <c r="C7326" s="77"/>
      <c r="M7326" s="80"/>
      <c r="T7326" s="4"/>
      <c r="V7326" s="4"/>
      <c r="W7326" s="4"/>
      <c r="X7326" s="4"/>
      <c r="AB7326" s="4"/>
      <c r="AL7326" s="81"/>
      <c r="AM7326" s="81"/>
    </row>
    <row r="7327" spans="1:39">
      <c r="A7327" s="76"/>
      <c r="C7327" s="77"/>
      <c r="M7327" s="80"/>
      <c r="T7327" s="4"/>
      <c r="V7327" s="4"/>
      <c r="W7327" s="4"/>
      <c r="X7327" s="4"/>
      <c r="AB7327" s="4"/>
      <c r="AL7327" s="81"/>
      <c r="AM7327" s="81"/>
    </row>
    <row r="7328" spans="1:39">
      <c r="A7328" s="76"/>
      <c r="C7328" s="77"/>
      <c r="M7328" s="80"/>
      <c r="T7328" s="4"/>
      <c r="V7328" s="4"/>
      <c r="W7328" s="4"/>
      <c r="X7328" s="4"/>
      <c r="AB7328" s="4"/>
      <c r="AL7328" s="81"/>
      <c r="AM7328" s="81"/>
    </row>
    <row r="7329" spans="1:39">
      <c r="A7329" s="76"/>
      <c r="C7329" s="77"/>
      <c r="M7329" s="80"/>
      <c r="T7329" s="4"/>
      <c r="V7329" s="4"/>
      <c r="W7329" s="4"/>
      <c r="X7329" s="4"/>
      <c r="AB7329" s="4"/>
      <c r="AL7329" s="81"/>
      <c r="AM7329" s="81"/>
    </row>
    <row r="7330" spans="1:39">
      <c r="A7330" s="76"/>
      <c r="C7330" s="77"/>
      <c r="M7330" s="80"/>
      <c r="T7330" s="4"/>
      <c r="V7330" s="4"/>
      <c r="W7330" s="4"/>
      <c r="X7330" s="4"/>
      <c r="AB7330" s="4"/>
      <c r="AL7330" s="81"/>
      <c r="AM7330" s="81"/>
    </row>
    <row r="7331" spans="1:39">
      <c r="A7331" s="76"/>
      <c r="C7331" s="77"/>
      <c r="M7331" s="80"/>
      <c r="T7331" s="4"/>
      <c r="V7331" s="4"/>
      <c r="W7331" s="4"/>
      <c r="X7331" s="4"/>
      <c r="AB7331" s="4"/>
      <c r="AL7331" s="81"/>
      <c r="AM7331" s="81"/>
    </row>
    <row r="7332" spans="1:39">
      <c r="A7332" s="76"/>
      <c r="C7332" s="77"/>
      <c r="M7332" s="80"/>
      <c r="T7332" s="4"/>
      <c r="V7332" s="4"/>
      <c r="W7332" s="4"/>
      <c r="X7332" s="4"/>
      <c r="AB7332" s="4"/>
      <c r="AL7332" s="81"/>
      <c r="AM7332" s="81"/>
    </row>
    <row r="7333" spans="1:39">
      <c r="A7333" s="76"/>
      <c r="C7333" s="77"/>
      <c r="M7333" s="80"/>
      <c r="T7333" s="4"/>
      <c r="V7333" s="4"/>
      <c r="W7333" s="4"/>
      <c r="X7333" s="4"/>
      <c r="AB7333" s="4"/>
      <c r="AL7333" s="81"/>
      <c r="AM7333" s="81"/>
    </row>
    <row r="7334" spans="1:39">
      <c r="A7334" s="76"/>
      <c r="C7334" s="77"/>
      <c r="M7334" s="80"/>
      <c r="T7334" s="4"/>
      <c r="V7334" s="4"/>
      <c r="W7334" s="4"/>
      <c r="X7334" s="4"/>
      <c r="AB7334" s="4"/>
      <c r="AL7334" s="81"/>
      <c r="AM7334" s="81"/>
    </row>
    <row r="7335" spans="1:39">
      <c r="A7335" s="76"/>
      <c r="C7335" s="77"/>
      <c r="M7335" s="80"/>
      <c r="T7335" s="4"/>
      <c r="V7335" s="4"/>
      <c r="W7335" s="4"/>
      <c r="X7335" s="4"/>
      <c r="AB7335" s="4"/>
      <c r="AL7335" s="81"/>
      <c r="AM7335" s="81"/>
    </row>
    <row r="7336" spans="1:39">
      <c r="A7336" s="76"/>
      <c r="C7336" s="77"/>
      <c r="M7336" s="80"/>
      <c r="T7336" s="4"/>
      <c r="V7336" s="4"/>
      <c r="W7336" s="4"/>
      <c r="X7336" s="4"/>
      <c r="AB7336" s="4"/>
      <c r="AL7336" s="81"/>
      <c r="AM7336" s="81"/>
    </row>
    <row r="7337" spans="1:39">
      <c r="A7337" s="76"/>
      <c r="C7337" s="77"/>
      <c r="M7337" s="80"/>
      <c r="T7337" s="4"/>
      <c r="V7337" s="4"/>
      <c r="W7337" s="4"/>
      <c r="X7337" s="4"/>
      <c r="AB7337" s="4"/>
      <c r="AL7337" s="81"/>
      <c r="AM7337" s="81"/>
    </row>
    <row r="7338" spans="1:39">
      <c r="A7338" s="76"/>
      <c r="C7338" s="77"/>
      <c r="M7338" s="80"/>
      <c r="T7338" s="4"/>
      <c r="V7338" s="4"/>
      <c r="W7338" s="4"/>
      <c r="X7338" s="4"/>
      <c r="AB7338" s="4"/>
      <c r="AL7338" s="81"/>
      <c r="AM7338" s="81"/>
    </row>
    <row r="7339" spans="1:39">
      <c r="A7339" s="76"/>
      <c r="C7339" s="77"/>
      <c r="M7339" s="80"/>
      <c r="T7339" s="4"/>
      <c r="V7339" s="4"/>
      <c r="W7339" s="4"/>
      <c r="X7339" s="4"/>
      <c r="AB7339" s="4"/>
      <c r="AL7339" s="81"/>
      <c r="AM7339" s="81"/>
    </row>
    <row r="7340" spans="1:39">
      <c r="A7340" s="76"/>
      <c r="C7340" s="77"/>
      <c r="M7340" s="80"/>
      <c r="T7340" s="4"/>
      <c r="V7340" s="4"/>
      <c r="W7340" s="4"/>
      <c r="X7340" s="4"/>
      <c r="AB7340" s="4"/>
      <c r="AL7340" s="81"/>
      <c r="AM7340" s="81"/>
    </row>
    <row r="7341" spans="1:39">
      <c r="A7341" s="76"/>
      <c r="C7341" s="77"/>
      <c r="M7341" s="80"/>
      <c r="T7341" s="4"/>
      <c r="V7341" s="4"/>
      <c r="W7341" s="4"/>
      <c r="X7341" s="4"/>
      <c r="AB7341" s="4"/>
      <c r="AL7341" s="81"/>
      <c r="AM7341" s="81"/>
    </row>
    <row r="7342" spans="1:39">
      <c r="A7342" s="76"/>
      <c r="C7342" s="77"/>
      <c r="M7342" s="80"/>
      <c r="T7342" s="4"/>
      <c r="V7342" s="4"/>
      <c r="W7342" s="4"/>
      <c r="X7342" s="4"/>
      <c r="AB7342" s="4"/>
      <c r="AL7342" s="81"/>
      <c r="AM7342" s="81"/>
    </row>
    <row r="7343" spans="1:39">
      <c r="A7343" s="76"/>
      <c r="C7343" s="77"/>
      <c r="M7343" s="80"/>
      <c r="T7343" s="4"/>
      <c r="V7343" s="4"/>
      <c r="W7343" s="4"/>
      <c r="X7343" s="4"/>
      <c r="AB7343" s="4"/>
      <c r="AL7343" s="81"/>
      <c r="AM7343" s="81"/>
    </row>
    <row r="7344" spans="1:39">
      <c r="A7344" s="76"/>
      <c r="C7344" s="77"/>
      <c r="M7344" s="80"/>
      <c r="T7344" s="4"/>
      <c r="V7344" s="4"/>
      <c r="W7344" s="4"/>
      <c r="X7344" s="4"/>
      <c r="AB7344" s="4"/>
      <c r="AL7344" s="81"/>
      <c r="AM7344" s="81"/>
    </row>
    <row r="7345" spans="1:39">
      <c r="A7345" s="76"/>
      <c r="C7345" s="77"/>
      <c r="M7345" s="80"/>
      <c r="T7345" s="4"/>
      <c r="V7345" s="4"/>
      <c r="W7345" s="4"/>
      <c r="X7345" s="4"/>
      <c r="AB7345" s="4"/>
      <c r="AL7345" s="81"/>
      <c r="AM7345" s="81"/>
    </row>
    <row r="7346" spans="1:39">
      <c r="A7346" s="76"/>
      <c r="C7346" s="77"/>
      <c r="M7346" s="80"/>
      <c r="T7346" s="4"/>
      <c r="V7346" s="4"/>
      <c r="W7346" s="4"/>
      <c r="X7346" s="4"/>
      <c r="AB7346" s="4"/>
      <c r="AL7346" s="81"/>
      <c r="AM7346" s="81"/>
    </row>
    <row r="7347" spans="1:39">
      <c r="A7347" s="76"/>
      <c r="C7347" s="77"/>
      <c r="M7347" s="80"/>
      <c r="T7347" s="4"/>
      <c r="V7347" s="4"/>
      <c r="W7347" s="4"/>
      <c r="X7347" s="4"/>
      <c r="AB7347" s="4"/>
      <c r="AL7347" s="81"/>
      <c r="AM7347" s="81"/>
    </row>
    <row r="7348" spans="1:39">
      <c r="A7348" s="76"/>
      <c r="C7348" s="77"/>
      <c r="M7348" s="80"/>
      <c r="T7348" s="4"/>
      <c r="V7348" s="4"/>
      <c r="W7348" s="4"/>
      <c r="X7348" s="4"/>
      <c r="AB7348" s="4"/>
      <c r="AL7348" s="81"/>
      <c r="AM7348" s="81"/>
    </row>
    <row r="7349" spans="1:39">
      <c r="A7349" s="76"/>
      <c r="C7349" s="77"/>
      <c r="M7349" s="80"/>
      <c r="T7349" s="4"/>
      <c r="V7349" s="4"/>
      <c r="W7349" s="4"/>
      <c r="X7349" s="4"/>
      <c r="AB7349" s="4"/>
      <c r="AL7349" s="81"/>
      <c r="AM7349" s="81"/>
    </row>
    <row r="7350" spans="1:39">
      <c r="A7350" s="76"/>
      <c r="C7350" s="77"/>
      <c r="M7350" s="80"/>
      <c r="T7350" s="4"/>
      <c r="V7350" s="4"/>
      <c r="W7350" s="4"/>
      <c r="X7350" s="4"/>
      <c r="AB7350" s="4"/>
      <c r="AL7350" s="81"/>
      <c r="AM7350" s="81"/>
    </row>
    <row r="7351" spans="1:39">
      <c r="A7351" s="76"/>
      <c r="C7351" s="77"/>
      <c r="M7351" s="80"/>
      <c r="T7351" s="4"/>
      <c r="V7351" s="4"/>
      <c r="W7351" s="4"/>
      <c r="X7351" s="4"/>
      <c r="AB7351" s="4"/>
      <c r="AL7351" s="81"/>
      <c r="AM7351" s="81"/>
    </row>
    <row r="7352" spans="1:39">
      <c r="A7352" s="76"/>
      <c r="C7352" s="77"/>
      <c r="M7352" s="80"/>
      <c r="T7352" s="4"/>
      <c r="V7352" s="4"/>
      <c r="W7352" s="4"/>
      <c r="X7352" s="4"/>
      <c r="AB7352" s="4"/>
      <c r="AL7352" s="81"/>
      <c r="AM7352" s="81"/>
    </row>
    <row r="7353" spans="1:39">
      <c r="A7353" s="76"/>
      <c r="C7353" s="77"/>
      <c r="M7353" s="80"/>
      <c r="T7353" s="4"/>
      <c r="V7353" s="4"/>
      <c r="W7353" s="4"/>
      <c r="X7353" s="4"/>
      <c r="AB7353" s="4"/>
      <c r="AL7353" s="81"/>
      <c r="AM7353" s="81"/>
    </row>
    <row r="7354" spans="1:39">
      <c r="A7354" s="76"/>
      <c r="C7354" s="77"/>
      <c r="M7354" s="80"/>
      <c r="T7354" s="4"/>
      <c r="V7354" s="4"/>
      <c r="W7354" s="4"/>
      <c r="X7354" s="4"/>
      <c r="AB7354" s="4"/>
      <c r="AL7354" s="81"/>
      <c r="AM7354" s="81"/>
    </row>
    <row r="7355" spans="1:39">
      <c r="A7355" s="76"/>
      <c r="C7355" s="77"/>
      <c r="M7355" s="80"/>
      <c r="T7355" s="4"/>
      <c r="V7355" s="4"/>
      <c r="W7355" s="4"/>
      <c r="X7355" s="4"/>
      <c r="AB7355" s="4"/>
      <c r="AL7355" s="81"/>
      <c r="AM7355" s="81"/>
    </row>
    <row r="7356" spans="1:39">
      <c r="A7356" s="76"/>
      <c r="C7356" s="77"/>
      <c r="M7356" s="80"/>
      <c r="T7356" s="4"/>
      <c r="V7356" s="4"/>
      <c r="W7356" s="4"/>
      <c r="X7356" s="4"/>
      <c r="AB7356" s="4"/>
      <c r="AL7356" s="81"/>
      <c r="AM7356" s="81"/>
    </row>
    <row r="7357" spans="1:39">
      <c r="A7357" s="76"/>
      <c r="C7357" s="77"/>
      <c r="M7357" s="80"/>
      <c r="T7357" s="4"/>
      <c r="V7357" s="4"/>
      <c r="W7357" s="4"/>
      <c r="X7357" s="4"/>
      <c r="AB7357" s="4"/>
      <c r="AL7357" s="81"/>
      <c r="AM7357" s="81"/>
    </row>
    <row r="7358" spans="1:39">
      <c r="A7358" s="76"/>
      <c r="C7358" s="77"/>
      <c r="M7358" s="80"/>
      <c r="T7358" s="4"/>
      <c r="V7358" s="4"/>
      <c r="W7358" s="4"/>
      <c r="X7358" s="4"/>
      <c r="AB7358" s="4"/>
      <c r="AL7358" s="81"/>
      <c r="AM7358" s="81"/>
    </row>
    <row r="7359" spans="1:39">
      <c r="A7359" s="76"/>
      <c r="C7359" s="77"/>
      <c r="M7359" s="80"/>
      <c r="T7359" s="4"/>
      <c r="V7359" s="4"/>
      <c r="W7359" s="4"/>
      <c r="X7359" s="4"/>
      <c r="AB7359" s="4"/>
      <c r="AL7359" s="81"/>
      <c r="AM7359" s="81"/>
    </row>
    <row r="7360" spans="1:39">
      <c r="A7360" s="76"/>
      <c r="C7360" s="77"/>
      <c r="M7360" s="80"/>
      <c r="T7360" s="4"/>
      <c r="V7360" s="4"/>
      <c r="W7360" s="4"/>
      <c r="X7360" s="4"/>
      <c r="AB7360" s="4"/>
      <c r="AL7360" s="81"/>
      <c r="AM7360" s="81"/>
    </row>
    <row r="7361" spans="1:39">
      <c r="A7361" s="76"/>
      <c r="C7361" s="77"/>
      <c r="M7361" s="80"/>
      <c r="T7361" s="4"/>
      <c r="V7361" s="4"/>
      <c r="W7361" s="4"/>
      <c r="X7361" s="4"/>
      <c r="AB7361" s="4"/>
      <c r="AL7361" s="81"/>
      <c r="AM7361" s="81"/>
    </row>
    <row r="7362" spans="1:39">
      <c r="A7362" s="76"/>
      <c r="C7362" s="77"/>
      <c r="M7362" s="80"/>
      <c r="T7362" s="4"/>
      <c r="V7362" s="4"/>
      <c r="W7362" s="4"/>
      <c r="X7362" s="4"/>
      <c r="AB7362" s="4"/>
      <c r="AL7362" s="81"/>
      <c r="AM7362" s="81"/>
    </row>
    <row r="7363" spans="1:39">
      <c r="A7363" s="76"/>
      <c r="C7363" s="77"/>
      <c r="M7363" s="80"/>
      <c r="T7363" s="4"/>
      <c r="V7363" s="4"/>
      <c r="W7363" s="4"/>
      <c r="X7363" s="4"/>
      <c r="AB7363" s="4"/>
      <c r="AL7363" s="81"/>
      <c r="AM7363" s="81"/>
    </row>
    <row r="7364" spans="1:39">
      <c r="A7364" s="76"/>
      <c r="C7364" s="77"/>
      <c r="M7364" s="80"/>
      <c r="T7364" s="4"/>
      <c r="V7364" s="4"/>
      <c r="W7364" s="4"/>
      <c r="X7364" s="4"/>
      <c r="AB7364" s="4"/>
      <c r="AL7364" s="81"/>
      <c r="AM7364" s="81"/>
    </row>
    <row r="7365" spans="1:39">
      <c r="A7365" s="76"/>
      <c r="C7365" s="77"/>
      <c r="M7365" s="80"/>
      <c r="T7365" s="4"/>
      <c r="V7365" s="4"/>
      <c r="W7365" s="4"/>
      <c r="X7365" s="4"/>
      <c r="AB7365" s="4"/>
      <c r="AL7365" s="81"/>
      <c r="AM7365" s="81"/>
    </row>
    <row r="7366" spans="1:39">
      <c r="A7366" s="76"/>
      <c r="C7366" s="77"/>
      <c r="M7366" s="80"/>
      <c r="T7366" s="4"/>
      <c r="V7366" s="4"/>
      <c r="W7366" s="4"/>
      <c r="X7366" s="4"/>
      <c r="AB7366" s="4"/>
      <c r="AL7366" s="81"/>
      <c r="AM7366" s="81"/>
    </row>
    <row r="7367" spans="1:39">
      <c r="A7367" s="76"/>
      <c r="C7367" s="77"/>
      <c r="M7367" s="80"/>
      <c r="T7367" s="4"/>
      <c r="V7367" s="4"/>
      <c r="W7367" s="4"/>
      <c r="X7367" s="4"/>
      <c r="AB7367" s="4"/>
      <c r="AL7367" s="81"/>
      <c r="AM7367" s="81"/>
    </row>
    <row r="7368" spans="1:39">
      <c r="A7368" s="76"/>
      <c r="C7368" s="77"/>
      <c r="M7368" s="80"/>
      <c r="T7368" s="4"/>
      <c r="V7368" s="4"/>
      <c r="W7368" s="4"/>
      <c r="X7368" s="4"/>
      <c r="AB7368" s="4"/>
      <c r="AL7368" s="81"/>
      <c r="AM7368" s="81"/>
    </row>
    <row r="7369" spans="1:39">
      <c r="A7369" s="76"/>
      <c r="C7369" s="77"/>
      <c r="M7369" s="80"/>
      <c r="T7369" s="4"/>
      <c r="V7369" s="4"/>
      <c r="W7369" s="4"/>
      <c r="X7369" s="4"/>
      <c r="AB7369" s="4"/>
      <c r="AL7369" s="81"/>
      <c r="AM7369" s="81"/>
    </row>
    <row r="7370" spans="1:39">
      <c r="A7370" s="76"/>
      <c r="C7370" s="77"/>
      <c r="M7370" s="80"/>
      <c r="T7370" s="4"/>
      <c r="V7370" s="4"/>
      <c r="W7370" s="4"/>
      <c r="X7370" s="4"/>
      <c r="AB7370" s="4"/>
      <c r="AL7370" s="81"/>
      <c r="AM7370" s="81"/>
    </row>
    <row r="7371" spans="1:39">
      <c r="A7371" s="76"/>
      <c r="C7371" s="77"/>
      <c r="M7371" s="80"/>
      <c r="T7371" s="4"/>
      <c r="V7371" s="4"/>
      <c r="W7371" s="4"/>
      <c r="X7371" s="4"/>
      <c r="AB7371" s="4"/>
      <c r="AL7371" s="81"/>
      <c r="AM7371" s="81"/>
    </row>
    <row r="7372" spans="1:39">
      <c r="A7372" s="76"/>
      <c r="C7372" s="77"/>
      <c r="M7372" s="80"/>
      <c r="T7372" s="4"/>
      <c r="V7372" s="4"/>
      <c r="W7372" s="4"/>
      <c r="X7372" s="4"/>
      <c r="AB7372" s="4"/>
      <c r="AL7372" s="81"/>
      <c r="AM7372" s="81"/>
    </row>
    <row r="7373" spans="1:39">
      <c r="A7373" s="76"/>
      <c r="C7373" s="77"/>
      <c r="M7373" s="80"/>
      <c r="T7373" s="4"/>
      <c r="V7373" s="4"/>
      <c r="W7373" s="4"/>
      <c r="X7373" s="4"/>
      <c r="AB7373" s="4"/>
      <c r="AL7373" s="81"/>
      <c r="AM7373" s="81"/>
    </row>
    <row r="7374" spans="1:39">
      <c r="A7374" s="76"/>
      <c r="C7374" s="77"/>
      <c r="M7374" s="80"/>
      <c r="T7374" s="4"/>
      <c r="V7374" s="4"/>
      <c r="W7374" s="4"/>
      <c r="X7374" s="4"/>
      <c r="AB7374" s="4"/>
      <c r="AL7374" s="81"/>
      <c r="AM7374" s="81"/>
    </row>
    <row r="7375" spans="1:39">
      <c r="A7375" s="76"/>
      <c r="C7375" s="77"/>
      <c r="M7375" s="80"/>
      <c r="T7375" s="4"/>
      <c r="V7375" s="4"/>
      <c r="W7375" s="4"/>
      <c r="X7375" s="4"/>
      <c r="AB7375" s="4"/>
      <c r="AL7375" s="81"/>
      <c r="AM7375" s="81"/>
    </row>
    <row r="7376" spans="1:39">
      <c r="A7376" s="76"/>
      <c r="C7376" s="77"/>
      <c r="M7376" s="80"/>
      <c r="T7376" s="4"/>
      <c r="V7376" s="4"/>
      <c r="W7376" s="4"/>
      <c r="X7376" s="4"/>
      <c r="AB7376" s="4"/>
      <c r="AL7376" s="81"/>
      <c r="AM7376" s="81"/>
    </row>
    <row r="7377" spans="1:39">
      <c r="A7377" s="76"/>
      <c r="C7377" s="77"/>
      <c r="M7377" s="80"/>
      <c r="T7377" s="4"/>
      <c r="V7377" s="4"/>
      <c r="W7377" s="4"/>
      <c r="X7377" s="4"/>
      <c r="AB7377" s="4"/>
      <c r="AL7377" s="81"/>
      <c r="AM7377" s="81"/>
    </row>
    <row r="7378" spans="1:39">
      <c r="A7378" s="76"/>
      <c r="C7378" s="77"/>
      <c r="M7378" s="80"/>
      <c r="T7378" s="4"/>
      <c r="V7378" s="4"/>
      <c r="W7378" s="4"/>
      <c r="X7378" s="4"/>
      <c r="AB7378" s="4"/>
      <c r="AL7378" s="81"/>
      <c r="AM7378" s="81"/>
    </row>
    <row r="7379" spans="1:39">
      <c r="A7379" s="76"/>
      <c r="C7379" s="77"/>
      <c r="M7379" s="80"/>
      <c r="T7379" s="4"/>
      <c r="V7379" s="4"/>
      <c r="W7379" s="4"/>
      <c r="X7379" s="4"/>
      <c r="AB7379" s="4"/>
      <c r="AL7379" s="81"/>
      <c r="AM7379" s="81"/>
    </row>
    <row r="7380" spans="1:39">
      <c r="A7380" s="76"/>
      <c r="C7380" s="77"/>
      <c r="M7380" s="80"/>
      <c r="T7380" s="4"/>
      <c r="V7380" s="4"/>
      <c r="W7380" s="4"/>
      <c r="X7380" s="4"/>
      <c r="AB7380" s="4"/>
      <c r="AL7380" s="81"/>
      <c r="AM7380" s="81"/>
    </row>
    <row r="7381" spans="1:39">
      <c r="A7381" s="76"/>
      <c r="C7381" s="77"/>
      <c r="M7381" s="80"/>
      <c r="T7381" s="4"/>
      <c r="V7381" s="4"/>
      <c r="W7381" s="4"/>
      <c r="X7381" s="4"/>
      <c r="AB7381" s="4"/>
      <c r="AL7381" s="81"/>
      <c r="AM7381" s="81"/>
    </row>
    <row r="7382" spans="1:39">
      <c r="A7382" s="76"/>
      <c r="C7382" s="77"/>
      <c r="M7382" s="80"/>
      <c r="T7382" s="4"/>
      <c r="V7382" s="4"/>
      <c r="W7382" s="4"/>
      <c r="X7382" s="4"/>
      <c r="AB7382" s="4"/>
      <c r="AL7382" s="81"/>
      <c r="AM7382" s="81"/>
    </row>
    <row r="7383" spans="1:39">
      <c r="A7383" s="76"/>
      <c r="C7383" s="77"/>
      <c r="M7383" s="80"/>
      <c r="T7383" s="4"/>
      <c r="V7383" s="4"/>
      <c r="W7383" s="4"/>
      <c r="X7383" s="4"/>
      <c r="AB7383" s="4"/>
      <c r="AL7383" s="81"/>
      <c r="AM7383" s="81"/>
    </row>
    <row r="7384" spans="1:39">
      <c r="A7384" s="76"/>
      <c r="C7384" s="77"/>
      <c r="M7384" s="80"/>
      <c r="T7384" s="4"/>
      <c r="V7384" s="4"/>
      <c r="W7384" s="4"/>
      <c r="X7384" s="4"/>
      <c r="AB7384" s="4"/>
      <c r="AL7384" s="81"/>
      <c r="AM7384" s="81"/>
    </row>
    <row r="7385" spans="1:39">
      <c r="A7385" s="76"/>
      <c r="C7385" s="77"/>
      <c r="M7385" s="80"/>
      <c r="T7385" s="4"/>
      <c r="V7385" s="4"/>
      <c r="W7385" s="4"/>
      <c r="X7385" s="4"/>
      <c r="AB7385" s="4"/>
      <c r="AL7385" s="81"/>
      <c r="AM7385" s="81"/>
    </row>
    <row r="7386" spans="1:39">
      <c r="A7386" s="76"/>
      <c r="C7386" s="77"/>
      <c r="M7386" s="80"/>
      <c r="T7386" s="4"/>
      <c r="V7386" s="4"/>
      <c r="W7386" s="4"/>
      <c r="X7386" s="4"/>
      <c r="AB7386" s="4"/>
      <c r="AL7386" s="81"/>
      <c r="AM7386" s="81"/>
    </row>
    <row r="7387" spans="1:39">
      <c r="A7387" s="76"/>
      <c r="C7387" s="77"/>
      <c r="M7387" s="80"/>
      <c r="T7387" s="4"/>
      <c r="V7387" s="4"/>
      <c r="W7387" s="4"/>
      <c r="X7387" s="4"/>
      <c r="AB7387" s="4"/>
      <c r="AL7387" s="81"/>
      <c r="AM7387" s="81"/>
    </row>
    <row r="7388" spans="1:39">
      <c r="A7388" s="76"/>
      <c r="C7388" s="77"/>
      <c r="M7388" s="80"/>
      <c r="T7388" s="4"/>
      <c r="V7388" s="4"/>
      <c r="W7388" s="4"/>
      <c r="X7388" s="4"/>
      <c r="AB7388" s="4"/>
      <c r="AL7388" s="81"/>
      <c r="AM7388" s="81"/>
    </row>
    <row r="7389" spans="1:39">
      <c r="A7389" s="76"/>
      <c r="C7389" s="77"/>
      <c r="M7389" s="80"/>
      <c r="T7389" s="4"/>
      <c r="V7389" s="4"/>
      <c r="W7389" s="4"/>
      <c r="X7389" s="4"/>
      <c r="AB7389" s="4"/>
      <c r="AL7389" s="81"/>
      <c r="AM7389" s="81"/>
    </row>
    <row r="7390" spans="1:39">
      <c r="A7390" s="76"/>
      <c r="C7390" s="77"/>
      <c r="M7390" s="80"/>
      <c r="T7390" s="4"/>
      <c r="V7390" s="4"/>
      <c r="W7390" s="4"/>
      <c r="X7390" s="4"/>
      <c r="AB7390" s="4"/>
      <c r="AL7390" s="81"/>
      <c r="AM7390" s="81"/>
    </row>
    <row r="7391" spans="1:39">
      <c r="A7391" s="76"/>
      <c r="C7391" s="77"/>
      <c r="M7391" s="80"/>
      <c r="T7391" s="4"/>
      <c r="V7391" s="4"/>
      <c r="W7391" s="4"/>
      <c r="X7391" s="4"/>
      <c r="AB7391" s="4"/>
      <c r="AL7391" s="81"/>
      <c r="AM7391" s="81"/>
    </row>
    <row r="7392" spans="1:39">
      <c r="A7392" s="76"/>
      <c r="C7392" s="77"/>
      <c r="M7392" s="80"/>
      <c r="T7392" s="4"/>
      <c r="V7392" s="4"/>
      <c r="W7392" s="4"/>
      <c r="X7392" s="4"/>
      <c r="AB7392" s="4"/>
      <c r="AL7392" s="81"/>
      <c r="AM7392" s="81"/>
    </row>
    <row r="7393" spans="1:39">
      <c r="A7393" s="76"/>
      <c r="C7393" s="77"/>
      <c r="M7393" s="80"/>
      <c r="T7393" s="4"/>
      <c r="V7393" s="4"/>
      <c r="W7393" s="4"/>
      <c r="X7393" s="4"/>
      <c r="AB7393" s="4"/>
      <c r="AL7393" s="81"/>
      <c r="AM7393" s="81"/>
    </row>
    <row r="7394" spans="1:39">
      <c r="A7394" s="76"/>
      <c r="C7394" s="77"/>
      <c r="M7394" s="80"/>
      <c r="T7394" s="4"/>
      <c r="V7394" s="4"/>
      <c r="W7394" s="4"/>
      <c r="X7394" s="4"/>
      <c r="AB7394" s="4"/>
      <c r="AL7394" s="81"/>
      <c r="AM7394" s="81"/>
    </row>
    <row r="7395" spans="1:39">
      <c r="A7395" s="76"/>
      <c r="C7395" s="77"/>
      <c r="M7395" s="80"/>
      <c r="T7395" s="4"/>
      <c r="V7395" s="4"/>
      <c r="W7395" s="4"/>
      <c r="X7395" s="4"/>
      <c r="AB7395" s="4"/>
      <c r="AL7395" s="81"/>
      <c r="AM7395" s="81"/>
    </row>
    <row r="7396" spans="1:39">
      <c r="A7396" s="76"/>
      <c r="C7396" s="77"/>
      <c r="M7396" s="80"/>
      <c r="T7396" s="4"/>
      <c r="V7396" s="4"/>
      <c r="W7396" s="4"/>
      <c r="X7396" s="4"/>
      <c r="AB7396" s="4"/>
      <c r="AL7396" s="81"/>
      <c r="AM7396" s="81"/>
    </row>
    <row r="7397" spans="1:39">
      <c r="A7397" s="76"/>
      <c r="C7397" s="77"/>
      <c r="M7397" s="80"/>
      <c r="T7397" s="4"/>
      <c r="V7397" s="4"/>
      <c r="W7397" s="4"/>
      <c r="X7397" s="4"/>
      <c r="AB7397" s="4"/>
      <c r="AL7397" s="81"/>
      <c r="AM7397" s="81"/>
    </row>
    <row r="7398" spans="1:39">
      <c r="A7398" s="76"/>
      <c r="C7398" s="77"/>
      <c r="M7398" s="80"/>
      <c r="T7398" s="4"/>
      <c r="V7398" s="4"/>
      <c r="W7398" s="4"/>
      <c r="X7398" s="4"/>
      <c r="AB7398" s="4"/>
      <c r="AL7398" s="81"/>
      <c r="AM7398" s="81"/>
    </row>
    <row r="7399" spans="1:39">
      <c r="A7399" s="76"/>
      <c r="C7399" s="77"/>
      <c r="M7399" s="80"/>
      <c r="T7399" s="4"/>
      <c r="V7399" s="4"/>
      <c r="W7399" s="4"/>
      <c r="X7399" s="4"/>
      <c r="AB7399" s="4"/>
      <c r="AL7399" s="81"/>
      <c r="AM7399" s="81"/>
    </row>
    <row r="7400" spans="1:39">
      <c r="A7400" s="76"/>
      <c r="C7400" s="77"/>
      <c r="M7400" s="80"/>
      <c r="T7400" s="4"/>
      <c r="V7400" s="4"/>
      <c r="W7400" s="4"/>
      <c r="X7400" s="4"/>
      <c r="AB7400" s="4"/>
      <c r="AL7400" s="81"/>
      <c r="AM7400" s="81"/>
    </row>
    <row r="7401" spans="1:39">
      <c r="A7401" s="76"/>
      <c r="C7401" s="77"/>
      <c r="M7401" s="80"/>
      <c r="T7401" s="4"/>
      <c r="V7401" s="4"/>
      <c r="W7401" s="4"/>
      <c r="X7401" s="4"/>
      <c r="AB7401" s="4"/>
      <c r="AL7401" s="81"/>
      <c r="AM7401" s="81"/>
    </row>
    <row r="7402" spans="1:39">
      <c r="A7402" s="76"/>
      <c r="C7402" s="77"/>
      <c r="M7402" s="80"/>
      <c r="T7402" s="4"/>
      <c r="V7402" s="4"/>
      <c r="W7402" s="4"/>
      <c r="X7402" s="4"/>
      <c r="AB7402" s="4"/>
      <c r="AL7402" s="81"/>
      <c r="AM7402" s="81"/>
    </row>
    <row r="7403" spans="1:39">
      <c r="A7403" s="76"/>
      <c r="C7403" s="77"/>
      <c r="M7403" s="80"/>
      <c r="T7403" s="4"/>
      <c r="V7403" s="4"/>
      <c r="W7403" s="4"/>
      <c r="X7403" s="4"/>
      <c r="AB7403" s="4"/>
      <c r="AL7403" s="81"/>
      <c r="AM7403" s="81"/>
    </row>
    <row r="7404" spans="1:39">
      <c r="A7404" s="76"/>
      <c r="C7404" s="77"/>
      <c r="M7404" s="80"/>
      <c r="T7404" s="4"/>
      <c r="V7404" s="4"/>
      <c r="W7404" s="4"/>
      <c r="X7404" s="4"/>
      <c r="AB7404" s="4"/>
      <c r="AL7404" s="81"/>
      <c r="AM7404" s="81"/>
    </row>
    <row r="7405" spans="1:39">
      <c r="A7405" s="76"/>
      <c r="C7405" s="77"/>
      <c r="M7405" s="80"/>
      <c r="T7405" s="4"/>
      <c r="V7405" s="4"/>
      <c r="W7405" s="4"/>
      <c r="X7405" s="4"/>
      <c r="AB7405" s="4"/>
      <c r="AL7405" s="81"/>
      <c r="AM7405" s="81"/>
    </row>
    <row r="7406" spans="1:39">
      <c r="A7406" s="76"/>
      <c r="C7406" s="77"/>
      <c r="M7406" s="80"/>
      <c r="T7406" s="4"/>
      <c r="V7406" s="4"/>
      <c r="W7406" s="4"/>
      <c r="X7406" s="4"/>
      <c r="AB7406" s="4"/>
      <c r="AL7406" s="81"/>
      <c r="AM7406" s="81"/>
    </row>
    <row r="7407" spans="1:39">
      <c r="A7407" s="76"/>
      <c r="C7407" s="77"/>
      <c r="M7407" s="80"/>
      <c r="T7407" s="4"/>
      <c r="V7407" s="4"/>
      <c r="W7407" s="4"/>
      <c r="X7407" s="4"/>
      <c r="AB7407" s="4"/>
      <c r="AL7407" s="81"/>
      <c r="AM7407" s="81"/>
    </row>
    <row r="7408" spans="1:39">
      <c r="A7408" s="76"/>
      <c r="C7408" s="77"/>
      <c r="M7408" s="80"/>
      <c r="T7408" s="4"/>
      <c r="V7408" s="4"/>
      <c r="W7408" s="4"/>
      <c r="X7408" s="4"/>
      <c r="AB7408" s="4"/>
      <c r="AL7408" s="81"/>
      <c r="AM7408" s="81"/>
    </row>
    <row r="7409" spans="1:39">
      <c r="A7409" s="76"/>
      <c r="C7409" s="77"/>
      <c r="M7409" s="80"/>
      <c r="T7409" s="4"/>
      <c r="V7409" s="4"/>
      <c r="W7409" s="4"/>
      <c r="X7409" s="4"/>
      <c r="AB7409" s="4"/>
      <c r="AL7409" s="81"/>
      <c r="AM7409" s="81"/>
    </row>
    <row r="7410" spans="1:39">
      <c r="A7410" s="76"/>
      <c r="C7410" s="77"/>
      <c r="M7410" s="80"/>
      <c r="T7410" s="4"/>
      <c r="V7410" s="4"/>
      <c r="W7410" s="4"/>
      <c r="X7410" s="4"/>
      <c r="AB7410" s="4"/>
      <c r="AL7410" s="81"/>
      <c r="AM7410" s="81"/>
    </row>
    <row r="7411" spans="1:39">
      <c r="A7411" s="76"/>
      <c r="C7411" s="77"/>
      <c r="M7411" s="80"/>
      <c r="T7411" s="4"/>
      <c r="V7411" s="4"/>
      <c r="W7411" s="4"/>
      <c r="X7411" s="4"/>
      <c r="AB7411" s="4"/>
      <c r="AL7411" s="81"/>
      <c r="AM7411" s="81"/>
    </row>
    <row r="7412" spans="1:39">
      <c r="A7412" s="76"/>
      <c r="C7412" s="77"/>
      <c r="M7412" s="80"/>
      <c r="T7412" s="4"/>
      <c r="V7412" s="4"/>
      <c r="W7412" s="4"/>
      <c r="X7412" s="4"/>
      <c r="AB7412" s="4"/>
      <c r="AL7412" s="81"/>
      <c r="AM7412" s="81"/>
    </row>
    <row r="7413" spans="1:39">
      <c r="A7413" s="76"/>
      <c r="C7413" s="77"/>
      <c r="M7413" s="80"/>
      <c r="T7413" s="4"/>
      <c r="V7413" s="4"/>
      <c r="W7413" s="4"/>
      <c r="X7413" s="4"/>
      <c r="AB7413" s="4"/>
      <c r="AL7413" s="81"/>
      <c r="AM7413" s="81"/>
    </row>
    <row r="7414" spans="1:39">
      <c r="A7414" s="76"/>
      <c r="C7414" s="77"/>
      <c r="M7414" s="80"/>
      <c r="T7414" s="4"/>
      <c r="V7414" s="4"/>
      <c r="W7414" s="4"/>
      <c r="X7414" s="4"/>
      <c r="AB7414" s="4"/>
      <c r="AL7414" s="81"/>
      <c r="AM7414" s="81"/>
    </row>
    <row r="7415" spans="1:39">
      <c r="A7415" s="76"/>
      <c r="C7415" s="77"/>
      <c r="M7415" s="80"/>
      <c r="T7415" s="4"/>
      <c r="V7415" s="4"/>
      <c r="W7415" s="4"/>
      <c r="X7415" s="4"/>
      <c r="AB7415" s="4"/>
      <c r="AL7415" s="81"/>
      <c r="AM7415" s="81"/>
    </row>
    <row r="7416" spans="1:39">
      <c r="A7416" s="76"/>
      <c r="C7416" s="77"/>
      <c r="M7416" s="80"/>
      <c r="T7416" s="4"/>
      <c r="V7416" s="4"/>
      <c r="W7416" s="4"/>
      <c r="X7416" s="4"/>
      <c r="AB7416" s="4"/>
      <c r="AL7416" s="81"/>
      <c r="AM7416" s="81"/>
    </row>
    <row r="7417" spans="1:39">
      <c r="A7417" s="76"/>
      <c r="C7417" s="77"/>
      <c r="M7417" s="80"/>
      <c r="T7417" s="4"/>
      <c r="V7417" s="4"/>
      <c r="W7417" s="4"/>
      <c r="X7417" s="4"/>
      <c r="AB7417" s="4"/>
      <c r="AL7417" s="81"/>
      <c r="AM7417" s="81"/>
    </row>
    <row r="7418" spans="1:39">
      <c r="A7418" s="76"/>
      <c r="C7418" s="77"/>
      <c r="M7418" s="80"/>
      <c r="T7418" s="4"/>
      <c r="V7418" s="4"/>
      <c r="W7418" s="4"/>
      <c r="X7418" s="4"/>
      <c r="AB7418" s="4"/>
      <c r="AL7418" s="81"/>
      <c r="AM7418" s="81"/>
    </row>
    <row r="7419" spans="1:39">
      <c r="A7419" s="76"/>
      <c r="C7419" s="77"/>
      <c r="M7419" s="80"/>
      <c r="T7419" s="4"/>
      <c r="V7419" s="4"/>
      <c r="W7419" s="4"/>
      <c r="X7419" s="4"/>
      <c r="AB7419" s="4"/>
      <c r="AL7419" s="81"/>
      <c r="AM7419" s="81"/>
    </row>
    <row r="7420" spans="1:39">
      <c r="A7420" s="76"/>
      <c r="C7420" s="77"/>
      <c r="M7420" s="80"/>
      <c r="T7420" s="4"/>
      <c r="V7420" s="4"/>
      <c r="W7420" s="4"/>
      <c r="X7420" s="4"/>
      <c r="AB7420" s="4"/>
      <c r="AL7420" s="81"/>
      <c r="AM7420" s="81"/>
    </row>
    <row r="7421" spans="1:39">
      <c r="A7421" s="76"/>
      <c r="C7421" s="77"/>
      <c r="M7421" s="80"/>
      <c r="T7421" s="4"/>
      <c r="V7421" s="4"/>
      <c r="W7421" s="4"/>
      <c r="X7421" s="4"/>
      <c r="AB7421" s="4"/>
      <c r="AL7421" s="81"/>
      <c r="AM7421" s="81"/>
    </row>
    <row r="7422" spans="1:39">
      <c r="A7422" s="76"/>
      <c r="C7422" s="77"/>
      <c r="M7422" s="80"/>
      <c r="T7422" s="4"/>
      <c r="V7422" s="4"/>
      <c r="W7422" s="4"/>
      <c r="X7422" s="4"/>
      <c r="AB7422" s="4"/>
      <c r="AL7422" s="81"/>
      <c r="AM7422" s="81"/>
    </row>
    <row r="7423" spans="1:39">
      <c r="A7423" s="76"/>
      <c r="C7423" s="77"/>
      <c r="M7423" s="80"/>
      <c r="T7423" s="4"/>
      <c r="V7423" s="4"/>
      <c r="W7423" s="4"/>
      <c r="X7423" s="4"/>
      <c r="AB7423" s="4"/>
      <c r="AL7423" s="81"/>
      <c r="AM7423" s="81"/>
    </row>
    <row r="7424" spans="1:39">
      <c r="A7424" s="76"/>
      <c r="C7424" s="77"/>
      <c r="M7424" s="80"/>
      <c r="T7424" s="4"/>
      <c r="V7424" s="4"/>
      <c r="W7424" s="4"/>
      <c r="X7424" s="4"/>
      <c r="AB7424" s="4"/>
      <c r="AL7424" s="81"/>
      <c r="AM7424" s="81"/>
    </row>
    <row r="7425" spans="1:39">
      <c r="A7425" s="76"/>
      <c r="C7425" s="77"/>
      <c r="M7425" s="80"/>
      <c r="T7425" s="4"/>
      <c r="V7425" s="4"/>
      <c r="W7425" s="4"/>
      <c r="X7425" s="4"/>
      <c r="AB7425" s="4"/>
      <c r="AL7425" s="81"/>
      <c r="AM7425" s="81"/>
    </row>
    <row r="7426" spans="1:39">
      <c r="A7426" s="76"/>
      <c r="C7426" s="77"/>
      <c r="M7426" s="80"/>
      <c r="T7426" s="4"/>
      <c r="V7426" s="4"/>
      <c r="W7426" s="4"/>
      <c r="X7426" s="4"/>
      <c r="AB7426" s="4"/>
      <c r="AL7426" s="81"/>
      <c r="AM7426" s="81"/>
    </row>
    <row r="7427" spans="1:39">
      <c r="A7427" s="76"/>
      <c r="C7427" s="77"/>
      <c r="M7427" s="80"/>
      <c r="T7427" s="4"/>
      <c r="V7427" s="4"/>
      <c r="W7427" s="4"/>
      <c r="X7427" s="4"/>
      <c r="AB7427" s="4"/>
      <c r="AL7427" s="81"/>
      <c r="AM7427" s="81"/>
    </row>
    <row r="7428" spans="1:39">
      <c r="A7428" s="76"/>
      <c r="C7428" s="77"/>
      <c r="M7428" s="80"/>
      <c r="T7428" s="4"/>
      <c r="V7428" s="4"/>
      <c r="W7428" s="4"/>
      <c r="X7428" s="4"/>
      <c r="AB7428" s="4"/>
      <c r="AL7428" s="81"/>
      <c r="AM7428" s="81"/>
    </row>
    <row r="7429" spans="1:39">
      <c r="A7429" s="76"/>
      <c r="C7429" s="77"/>
      <c r="M7429" s="80"/>
      <c r="T7429" s="4"/>
      <c r="V7429" s="4"/>
      <c r="W7429" s="4"/>
      <c r="X7429" s="4"/>
      <c r="AB7429" s="4"/>
      <c r="AL7429" s="81"/>
      <c r="AM7429" s="81"/>
    </row>
    <row r="7430" spans="1:39">
      <c r="A7430" s="76"/>
      <c r="C7430" s="77"/>
      <c r="M7430" s="80"/>
      <c r="T7430" s="4"/>
      <c r="V7430" s="4"/>
      <c r="W7430" s="4"/>
      <c r="X7430" s="4"/>
      <c r="AB7430" s="4"/>
      <c r="AL7430" s="81"/>
      <c r="AM7430" s="81"/>
    </row>
    <row r="7431" spans="1:39">
      <c r="A7431" s="76"/>
      <c r="C7431" s="77"/>
      <c r="M7431" s="80"/>
      <c r="T7431" s="4"/>
      <c r="V7431" s="4"/>
      <c r="W7431" s="4"/>
      <c r="X7431" s="4"/>
      <c r="AB7431" s="4"/>
      <c r="AL7431" s="81"/>
      <c r="AM7431" s="81"/>
    </row>
    <row r="7432" spans="1:39">
      <c r="A7432" s="76"/>
      <c r="C7432" s="77"/>
      <c r="M7432" s="80"/>
      <c r="T7432" s="4"/>
      <c r="V7432" s="4"/>
      <c r="W7432" s="4"/>
      <c r="X7432" s="4"/>
      <c r="AB7432" s="4"/>
      <c r="AL7432" s="81"/>
      <c r="AM7432" s="81"/>
    </row>
    <row r="7433" spans="1:39">
      <c r="A7433" s="76"/>
      <c r="C7433" s="77"/>
      <c r="M7433" s="80"/>
      <c r="T7433" s="4"/>
      <c r="V7433" s="4"/>
      <c r="W7433" s="4"/>
      <c r="X7433" s="4"/>
      <c r="AB7433" s="4"/>
      <c r="AL7433" s="81"/>
      <c r="AM7433" s="81"/>
    </row>
    <row r="7434" spans="1:39">
      <c r="A7434" s="76"/>
      <c r="C7434" s="77"/>
      <c r="M7434" s="80"/>
      <c r="T7434" s="4"/>
      <c r="V7434" s="4"/>
      <c r="W7434" s="4"/>
      <c r="X7434" s="4"/>
      <c r="AB7434" s="4"/>
      <c r="AL7434" s="81"/>
      <c r="AM7434" s="81"/>
    </row>
    <row r="7435" spans="1:39">
      <c r="A7435" s="76"/>
      <c r="C7435" s="77"/>
      <c r="M7435" s="80"/>
      <c r="T7435" s="4"/>
      <c r="V7435" s="4"/>
      <c r="W7435" s="4"/>
      <c r="X7435" s="4"/>
      <c r="AB7435" s="4"/>
      <c r="AL7435" s="81"/>
      <c r="AM7435" s="81"/>
    </row>
    <row r="7436" spans="1:39">
      <c r="A7436" s="76"/>
      <c r="C7436" s="77"/>
      <c r="M7436" s="80"/>
      <c r="T7436" s="4"/>
      <c r="V7436" s="4"/>
      <c r="W7436" s="4"/>
      <c r="X7436" s="4"/>
      <c r="AB7436" s="4"/>
      <c r="AL7436" s="81"/>
      <c r="AM7436" s="81"/>
    </row>
    <row r="7437" spans="1:39">
      <c r="A7437" s="76"/>
      <c r="C7437" s="77"/>
      <c r="M7437" s="80"/>
      <c r="T7437" s="4"/>
      <c r="V7437" s="4"/>
      <c r="W7437" s="4"/>
      <c r="X7437" s="4"/>
      <c r="AB7437" s="4"/>
      <c r="AL7437" s="81"/>
      <c r="AM7437" s="81"/>
    </row>
    <row r="7438" spans="1:39">
      <c r="A7438" s="76"/>
      <c r="C7438" s="77"/>
      <c r="M7438" s="80"/>
      <c r="T7438" s="4"/>
      <c r="V7438" s="4"/>
      <c r="W7438" s="4"/>
      <c r="X7438" s="4"/>
      <c r="AB7438" s="4"/>
      <c r="AL7438" s="81"/>
      <c r="AM7438" s="81"/>
    </row>
    <row r="7439" spans="1:39">
      <c r="A7439" s="76"/>
      <c r="C7439" s="77"/>
      <c r="M7439" s="80"/>
      <c r="T7439" s="4"/>
      <c r="V7439" s="4"/>
      <c r="W7439" s="4"/>
      <c r="X7439" s="4"/>
      <c r="AB7439" s="4"/>
      <c r="AL7439" s="81"/>
      <c r="AM7439" s="81"/>
    </row>
    <row r="7440" spans="1:39">
      <c r="A7440" s="76"/>
      <c r="C7440" s="77"/>
      <c r="M7440" s="80"/>
      <c r="T7440" s="4"/>
      <c r="V7440" s="4"/>
      <c r="W7440" s="4"/>
      <c r="X7440" s="4"/>
      <c r="AB7440" s="4"/>
      <c r="AL7440" s="81"/>
      <c r="AM7440" s="81"/>
    </row>
    <row r="7441" spans="1:39">
      <c r="A7441" s="76"/>
      <c r="C7441" s="77"/>
      <c r="M7441" s="80"/>
      <c r="T7441" s="4"/>
      <c r="V7441" s="4"/>
      <c r="W7441" s="4"/>
      <c r="X7441" s="4"/>
      <c r="AB7441" s="4"/>
      <c r="AL7441" s="81"/>
      <c r="AM7441" s="81"/>
    </row>
    <row r="7442" spans="1:39">
      <c r="A7442" s="76"/>
      <c r="C7442" s="77"/>
      <c r="M7442" s="80"/>
      <c r="T7442" s="4"/>
      <c r="V7442" s="4"/>
      <c r="W7442" s="4"/>
      <c r="X7442" s="4"/>
      <c r="AB7442" s="4"/>
      <c r="AL7442" s="81"/>
      <c r="AM7442" s="81"/>
    </row>
    <row r="7443" spans="1:39">
      <c r="A7443" s="76"/>
      <c r="C7443" s="77"/>
      <c r="M7443" s="80"/>
      <c r="T7443" s="4"/>
      <c r="V7443" s="4"/>
      <c r="W7443" s="4"/>
      <c r="X7443" s="4"/>
      <c r="AB7443" s="4"/>
      <c r="AL7443" s="81"/>
      <c r="AM7443" s="81"/>
    </row>
    <row r="7444" spans="1:39">
      <c r="A7444" s="76"/>
      <c r="C7444" s="77"/>
      <c r="M7444" s="80"/>
      <c r="T7444" s="4"/>
      <c r="V7444" s="4"/>
      <c r="W7444" s="4"/>
      <c r="X7444" s="4"/>
      <c r="AB7444" s="4"/>
      <c r="AL7444" s="81"/>
      <c r="AM7444" s="81"/>
    </row>
    <row r="7445" spans="1:39">
      <c r="A7445" s="76"/>
      <c r="C7445" s="77"/>
      <c r="M7445" s="80"/>
      <c r="T7445" s="4"/>
      <c r="V7445" s="4"/>
      <c r="W7445" s="4"/>
      <c r="X7445" s="4"/>
      <c r="AB7445" s="4"/>
      <c r="AL7445" s="81"/>
      <c r="AM7445" s="81"/>
    </row>
    <row r="7446" spans="1:39">
      <c r="A7446" s="76"/>
      <c r="C7446" s="77"/>
      <c r="M7446" s="80"/>
      <c r="T7446" s="4"/>
      <c r="V7446" s="4"/>
      <c r="W7446" s="4"/>
      <c r="X7446" s="4"/>
      <c r="AB7446" s="4"/>
      <c r="AL7446" s="81"/>
      <c r="AM7446" s="81"/>
    </row>
    <row r="7447" spans="1:39">
      <c r="A7447" s="76"/>
      <c r="C7447" s="77"/>
      <c r="M7447" s="80"/>
      <c r="T7447" s="4"/>
      <c r="V7447" s="4"/>
      <c r="W7447" s="4"/>
      <c r="X7447" s="4"/>
      <c r="AB7447" s="4"/>
      <c r="AL7447" s="81"/>
      <c r="AM7447" s="81"/>
    </row>
    <row r="7448" spans="1:39">
      <c r="A7448" s="76"/>
      <c r="C7448" s="77"/>
      <c r="M7448" s="80"/>
      <c r="T7448" s="4"/>
      <c r="V7448" s="4"/>
      <c r="W7448" s="4"/>
      <c r="X7448" s="4"/>
      <c r="AB7448" s="4"/>
      <c r="AL7448" s="81"/>
      <c r="AM7448" s="81"/>
    </row>
    <row r="7449" spans="1:39">
      <c r="A7449" s="76"/>
      <c r="C7449" s="77"/>
      <c r="M7449" s="80"/>
      <c r="T7449" s="4"/>
      <c r="V7449" s="4"/>
      <c r="W7449" s="4"/>
      <c r="X7449" s="4"/>
      <c r="AB7449" s="4"/>
      <c r="AL7449" s="81"/>
      <c r="AM7449" s="81"/>
    </row>
    <row r="7450" spans="1:39">
      <c r="A7450" s="76"/>
      <c r="C7450" s="77"/>
      <c r="M7450" s="80"/>
      <c r="T7450" s="4"/>
      <c r="V7450" s="4"/>
      <c r="W7450" s="4"/>
      <c r="X7450" s="4"/>
      <c r="AB7450" s="4"/>
      <c r="AL7450" s="81"/>
      <c r="AM7450" s="81"/>
    </row>
    <row r="7451" spans="1:39">
      <c r="A7451" s="76"/>
      <c r="C7451" s="77"/>
      <c r="M7451" s="80"/>
      <c r="T7451" s="4"/>
      <c r="V7451" s="4"/>
      <c r="W7451" s="4"/>
      <c r="X7451" s="4"/>
      <c r="AB7451" s="4"/>
      <c r="AL7451" s="81"/>
      <c r="AM7451" s="81"/>
    </row>
    <row r="7452" spans="1:39">
      <c r="A7452" s="76"/>
      <c r="C7452" s="77"/>
      <c r="M7452" s="80"/>
      <c r="T7452" s="4"/>
      <c r="V7452" s="4"/>
      <c r="W7452" s="4"/>
      <c r="X7452" s="4"/>
      <c r="AB7452" s="4"/>
      <c r="AL7452" s="81"/>
      <c r="AM7452" s="81"/>
    </row>
    <row r="7453" spans="1:39">
      <c r="A7453" s="76"/>
      <c r="C7453" s="77"/>
      <c r="M7453" s="80"/>
      <c r="T7453" s="4"/>
      <c r="V7453" s="4"/>
      <c r="W7453" s="4"/>
      <c r="X7453" s="4"/>
      <c r="AB7453" s="4"/>
      <c r="AL7453" s="81"/>
      <c r="AM7453" s="81"/>
    </row>
    <row r="7454" spans="1:39">
      <c r="A7454" s="76"/>
      <c r="C7454" s="77"/>
      <c r="M7454" s="80"/>
      <c r="T7454" s="4"/>
      <c r="V7454" s="4"/>
      <c r="W7454" s="4"/>
      <c r="X7454" s="4"/>
      <c r="AB7454" s="4"/>
      <c r="AL7454" s="81"/>
      <c r="AM7454" s="81"/>
    </row>
    <row r="7455" spans="1:39">
      <c r="A7455" s="76"/>
      <c r="C7455" s="77"/>
      <c r="M7455" s="80"/>
      <c r="T7455" s="4"/>
      <c r="V7455" s="4"/>
      <c r="W7455" s="4"/>
      <c r="X7455" s="4"/>
      <c r="AB7455" s="4"/>
      <c r="AL7455" s="81"/>
      <c r="AM7455" s="81"/>
    </row>
    <row r="7456" spans="1:39">
      <c r="A7456" s="76"/>
      <c r="C7456" s="77"/>
      <c r="M7456" s="80"/>
      <c r="T7456" s="4"/>
      <c r="V7456" s="4"/>
      <c r="W7456" s="4"/>
      <c r="X7456" s="4"/>
      <c r="AB7456" s="4"/>
      <c r="AL7456" s="81"/>
      <c r="AM7456" s="81"/>
    </row>
    <row r="7457" spans="1:39">
      <c r="A7457" s="76"/>
      <c r="C7457" s="77"/>
      <c r="M7457" s="80"/>
      <c r="T7457" s="4"/>
      <c r="V7457" s="4"/>
      <c r="W7457" s="4"/>
      <c r="X7457" s="4"/>
      <c r="AB7457" s="4"/>
      <c r="AL7457" s="81"/>
      <c r="AM7457" s="81"/>
    </row>
    <row r="7458" spans="1:39">
      <c r="A7458" s="76"/>
      <c r="C7458" s="77"/>
      <c r="M7458" s="80"/>
      <c r="T7458" s="4"/>
      <c r="V7458" s="4"/>
      <c r="W7458" s="4"/>
      <c r="X7458" s="4"/>
      <c r="AB7458" s="4"/>
      <c r="AL7458" s="81"/>
      <c r="AM7458" s="81"/>
    </row>
    <row r="7459" spans="1:39">
      <c r="A7459" s="76"/>
      <c r="C7459" s="77"/>
      <c r="M7459" s="80"/>
      <c r="T7459" s="4"/>
      <c r="V7459" s="4"/>
      <c r="W7459" s="4"/>
      <c r="X7459" s="4"/>
      <c r="AB7459" s="4"/>
      <c r="AL7459" s="81"/>
      <c r="AM7459" s="81"/>
    </row>
    <row r="7460" spans="1:39">
      <c r="A7460" s="76"/>
      <c r="C7460" s="77"/>
      <c r="M7460" s="80"/>
      <c r="T7460" s="4"/>
      <c r="V7460" s="4"/>
      <c r="W7460" s="4"/>
      <c r="X7460" s="4"/>
      <c r="AB7460" s="4"/>
      <c r="AL7460" s="81"/>
      <c r="AM7460" s="81"/>
    </row>
    <row r="7461" spans="1:39">
      <c r="A7461" s="76"/>
      <c r="C7461" s="77"/>
      <c r="M7461" s="80"/>
      <c r="T7461" s="4"/>
      <c r="V7461" s="4"/>
      <c r="W7461" s="4"/>
      <c r="X7461" s="4"/>
      <c r="AB7461" s="4"/>
      <c r="AL7461" s="81"/>
      <c r="AM7461" s="81"/>
    </row>
    <row r="7462" spans="1:39">
      <c r="A7462" s="76"/>
      <c r="C7462" s="77"/>
      <c r="M7462" s="80"/>
      <c r="T7462" s="4"/>
      <c r="V7462" s="4"/>
      <c r="W7462" s="4"/>
      <c r="X7462" s="4"/>
      <c r="AB7462" s="4"/>
      <c r="AL7462" s="81"/>
      <c r="AM7462" s="81"/>
    </row>
    <row r="7463" spans="1:39">
      <c r="A7463" s="76"/>
      <c r="C7463" s="77"/>
      <c r="M7463" s="80"/>
      <c r="T7463" s="4"/>
      <c r="V7463" s="4"/>
      <c r="W7463" s="4"/>
      <c r="X7463" s="4"/>
      <c r="AB7463" s="4"/>
      <c r="AL7463" s="81"/>
      <c r="AM7463" s="81"/>
    </row>
    <row r="7464" spans="1:39">
      <c r="A7464" s="76"/>
      <c r="C7464" s="77"/>
      <c r="M7464" s="80"/>
      <c r="T7464" s="4"/>
      <c r="V7464" s="4"/>
      <c r="W7464" s="4"/>
      <c r="X7464" s="4"/>
      <c r="AB7464" s="4"/>
      <c r="AL7464" s="81"/>
      <c r="AM7464" s="81"/>
    </row>
    <row r="7465" spans="1:39">
      <c r="A7465" s="76"/>
      <c r="C7465" s="77"/>
      <c r="M7465" s="80"/>
      <c r="T7465" s="4"/>
      <c r="V7465" s="4"/>
      <c r="W7465" s="4"/>
      <c r="X7465" s="4"/>
      <c r="AB7465" s="4"/>
      <c r="AL7465" s="81"/>
      <c r="AM7465" s="81"/>
    </row>
    <row r="7466" spans="1:39">
      <c r="A7466" s="76"/>
      <c r="C7466" s="77"/>
      <c r="M7466" s="80"/>
      <c r="T7466" s="4"/>
      <c r="V7466" s="4"/>
      <c r="W7466" s="4"/>
      <c r="X7466" s="4"/>
      <c r="AB7466" s="4"/>
      <c r="AL7466" s="81"/>
      <c r="AM7466" s="81"/>
    </row>
    <row r="7467" spans="1:39">
      <c r="A7467" s="76"/>
      <c r="C7467" s="77"/>
      <c r="M7467" s="80"/>
      <c r="T7467" s="4"/>
      <c r="V7467" s="4"/>
      <c r="W7467" s="4"/>
      <c r="X7467" s="4"/>
      <c r="AB7467" s="4"/>
      <c r="AL7467" s="81"/>
      <c r="AM7467" s="81"/>
    </row>
    <row r="7468" spans="1:39">
      <c r="A7468" s="76"/>
      <c r="C7468" s="77"/>
      <c r="M7468" s="80"/>
      <c r="T7468" s="4"/>
      <c r="V7468" s="4"/>
      <c r="W7468" s="4"/>
      <c r="X7468" s="4"/>
      <c r="AB7468" s="4"/>
      <c r="AL7468" s="81"/>
      <c r="AM7468" s="81"/>
    </row>
    <row r="7469" spans="1:39">
      <c r="A7469" s="76"/>
      <c r="C7469" s="77"/>
      <c r="M7469" s="80"/>
      <c r="T7469" s="4"/>
      <c r="V7469" s="4"/>
      <c r="W7469" s="4"/>
      <c r="X7469" s="4"/>
      <c r="AB7469" s="4"/>
      <c r="AL7469" s="81"/>
      <c r="AM7469" s="81"/>
    </row>
    <row r="7470" spans="1:39">
      <c r="A7470" s="76"/>
      <c r="C7470" s="77"/>
      <c r="M7470" s="80"/>
      <c r="T7470" s="4"/>
      <c r="V7470" s="4"/>
      <c r="W7470" s="4"/>
      <c r="X7470" s="4"/>
      <c r="AB7470" s="4"/>
      <c r="AL7470" s="81"/>
      <c r="AM7470" s="81"/>
    </row>
    <row r="7471" spans="1:39">
      <c r="A7471" s="76"/>
      <c r="C7471" s="77"/>
      <c r="M7471" s="80"/>
      <c r="T7471" s="4"/>
      <c r="V7471" s="4"/>
      <c r="W7471" s="4"/>
      <c r="X7471" s="4"/>
      <c r="AB7471" s="4"/>
      <c r="AL7471" s="81"/>
      <c r="AM7471" s="81"/>
    </row>
    <row r="7472" spans="1:39">
      <c r="A7472" s="76"/>
      <c r="C7472" s="77"/>
      <c r="M7472" s="80"/>
      <c r="T7472" s="4"/>
      <c r="V7472" s="4"/>
      <c r="W7472" s="4"/>
      <c r="X7472" s="4"/>
      <c r="AB7472" s="4"/>
      <c r="AL7472" s="81"/>
      <c r="AM7472" s="81"/>
    </row>
    <row r="7473" spans="1:39">
      <c r="A7473" s="76"/>
      <c r="C7473" s="77"/>
      <c r="M7473" s="80"/>
      <c r="T7473" s="4"/>
      <c r="V7473" s="4"/>
      <c r="W7473" s="4"/>
      <c r="X7473" s="4"/>
      <c r="AB7473" s="4"/>
      <c r="AL7473" s="81"/>
      <c r="AM7473" s="81"/>
    </row>
    <row r="7474" spans="1:39">
      <c r="A7474" s="76"/>
      <c r="C7474" s="77"/>
      <c r="M7474" s="80"/>
      <c r="T7474" s="4"/>
      <c r="V7474" s="4"/>
      <c r="W7474" s="4"/>
      <c r="X7474" s="4"/>
      <c r="AB7474" s="4"/>
      <c r="AL7474" s="81"/>
      <c r="AM7474" s="81"/>
    </row>
    <row r="7475" spans="1:39">
      <c r="A7475" s="76"/>
      <c r="C7475" s="77"/>
      <c r="M7475" s="80"/>
      <c r="T7475" s="4"/>
      <c r="V7475" s="4"/>
      <c r="W7475" s="4"/>
      <c r="X7475" s="4"/>
      <c r="AB7475" s="4"/>
      <c r="AL7475" s="81"/>
      <c r="AM7475" s="81"/>
    </row>
    <row r="7476" spans="1:39">
      <c r="A7476" s="76"/>
      <c r="C7476" s="77"/>
      <c r="M7476" s="80"/>
      <c r="T7476" s="4"/>
      <c r="V7476" s="4"/>
      <c r="W7476" s="4"/>
      <c r="X7476" s="4"/>
      <c r="AB7476" s="4"/>
      <c r="AL7476" s="81"/>
      <c r="AM7476" s="81"/>
    </row>
    <row r="7477" spans="1:39">
      <c r="A7477" s="76"/>
      <c r="C7477" s="77"/>
      <c r="M7477" s="80"/>
      <c r="T7477" s="4"/>
      <c r="V7477" s="4"/>
      <c r="W7477" s="4"/>
      <c r="X7477" s="4"/>
      <c r="AB7477" s="4"/>
      <c r="AL7477" s="81"/>
      <c r="AM7477" s="81"/>
    </row>
    <row r="7478" spans="1:39">
      <c r="A7478" s="76"/>
      <c r="C7478" s="77"/>
      <c r="M7478" s="80"/>
      <c r="T7478" s="4"/>
      <c r="V7478" s="4"/>
      <c r="W7478" s="4"/>
      <c r="X7478" s="4"/>
      <c r="AB7478" s="4"/>
      <c r="AL7478" s="81"/>
      <c r="AM7478" s="81"/>
    </row>
    <row r="7479" spans="1:39">
      <c r="A7479" s="76"/>
      <c r="C7479" s="77"/>
      <c r="M7479" s="80"/>
      <c r="T7479" s="4"/>
      <c r="V7479" s="4"/>
      <c r="W7479" s="4"/>
      <c r="X7479" s="4"/>
      <c r="AB7479" s="4"/>
      <c r="AL7479" s="81"/>
      <c r="AM7479" s="81"/>
    </row>
    <row r="7480" spans="1:39">
      <c r="A7480" s="76"/>
      <c r="C7480" s="77"/>
      <c r="M7480" s="80"/>
      <c r="T7480" s="4"/>
      <c r="V7480" s="4"/>
      <c r="W7480" s="4"/>
      <c r="X7480" s="4"/>
      <c r="AB7480" s="4"/>
      <c r="AL7480" s="81"/>
      <c r="AM7480" s="81"/>
    </row>
    <row r="7481" spans="1:39">
      <c r="A7481" s="76"/>
      <c r="C7481" s="77"/>
      <c r="M7481" s="80"/>
      <c r="T7481" s="4"/>
      <c r="V7481" s="4"/>
      <c r="W7481" s="4"/>
      <c r="X7481" s="4"/>
      <c r="AB7481" s="4"/>
      <c r="AL7481" s="81"/>
      <c r="AM7481" s="81"/>
    </row>
    <row r="7482" spans="1:39">
      <c r="A7482" s="76"/>
      <c r="C7482" s="77"/>
      <c r="M7482" s="80"/>
      <c r="T7482" s="4"/>
      <c r="V7482" s="4"/>
      <c r="W7482" s="4"/>
      <c r="X7482" s="4"/>
      <c r="AB7482" s="4"/>
      <c r="AL7482" s="81"/>
      <c r="AM7482" s="81"/>
    </row>
    <row r="7483" spans="1:39">
      <c r="A7483" s="76"/>
      <c r="C7483" s="77"/>
      <c r="M7483" s="80"/>
      <c r="T7483" s="4"/>
      <c r="V7483" s="4"/>
      <c r="W7483" s="4"/>
      <c r="X7483" s="4"/>
      <c r="AB7483" s="4"/>
      <c r="AL7483" s="81"/>
      <c r="AM7483" s="81"/>
    </row>
    <row r="7484" spans="1:39">
      <c r="A7484" s="76"/>
      <c r="C7484" s="77"/>
      <c r="M7484" s="80"/>
      <c r="T7484" s="4"/>
      <c r="V7484" s="4"/>
      <c r="W7484" s="4"/>
      <c r="X7484" s="4"/>
      <c r="AB7484" s="4"/>
      <c r="AL7484" s="81"/>
      <c r="AM7484" s="81"/>
    </row>
    <row r="7485" spans="1:39">
      <c r="A7485" s="76"/>
      <c r="C7485" s="77"/>
      <c r="M7485" s="80"/>
      <c r="T7485" s="4"/>
      <c r="V7485" s="4"/>
      <c r="W7485" s="4"/>
      <c r="X7485" s="4"/>
      <c r="AB7485" s="4"/>
      <c r="AL7485" s="81"/>
      <c r="AM7485" s="81"/>
    </row>
    <row r="7486" spans="1:39">
      <c r="A7486" s="76"/>
      <c r="C7486" s="77"/>
      <c r="M7486" s="80"/>
      <c r="T7486" s="4"/>
      <c r="V7486" s="4"/>
      <c r="W7486" s="4"/>
      <c r="X7486" s="4"/>
      <c r="AB7486" s="4"/>
      <c r="AL7486" s="81"/>
      <c r="AM7486" s="81"/>
    </row>
    <row r="7487" spans="1:39">
      <c r="A7487" s="76"/>
      <c r="C7487" s="77"/>
      <c r="M7487" s="80"/>
      <c r="T7487" s="4"/>
      <c r="V7487" s="4"/>
      <c r="W7487" s="4"/>
      <c r="X7487" s="4"/>
      <c r="AB7487" s="4"/>
      <c r="AL7487" s="81"/>
      <c r="AM7487" s="81"/>
    </row>
    <row r="7488" spans="1:39">
      <c r="A7488" s="76"/>
      <c r="C7488" s="77"/>
      <c r="M7488" s="80"/>
      <c r="T7488" s="4"/>
      <c r="V7488" s="4"/>
      <c r="W7488" s="4"/>
      <c r="X7488" s="4"/>
      <c r="AB7488" s="4"/>
      <c r="AL7488" s="81"/>
      <c r="AM7488" s="81"/>
    </row>
    <row r="7489" spans="1:39">
      <c r="A7489" s="76"/>
      <c r="C7489" s="77"/>
      <c r="M7489" s="80"/>
      <c r="T7489" s="4"/>
      <c r="V7489" s="4"/>
      <c r="W7489" s="4"/>
      <c r="X7489" s="4"/>
      <c r="AB7489" s="4"/>
      <c r="AL7489" s="81"/>
      <c r="AM7489" s="81"/>
    </row>
    <row r="7490" spans="1:39">
      <c r="A7490" s="76"/>
      <c r="C7490" s="77"/>
      <c r="M7490" s="80"/>
      <c r="T7490" s="4"/>
      <c r="V7490" s="4"/>
      <c r="W7490" s="4"/>
      <c r="X7490" s="4"/>
      <c r="AB7490" s="4"/>
      <c r="AL7490" s="81"/>
      <c r="AM7490" s="81"/>
    </row>
    <row r="7491" spans="1:39">
      <c r="A7491" s="76"/>
      <c r="C7491" s="77"/>
      <c r="M7491" s="80"/>
      <c r="T7491" s="4"/>
      <c r="V7491" s="4"/>
      <c r="W7491" s="4"/>
      <c r="X7491" s="4"/>
      <c r="AB7491" s="4"/>
      <c r="AL7491" s="81"/>
      <c r="AM7491" s="81"/>
    </row>
    <row r="7492" spans="1:39">
      <c r="A7492" s="76"/>
      <c r="C7492" s="77"/>
      <c r="M7492" s="80"/>
      <c r="T7492" s="4"/>
      <c r="V7492" s="4"/>
      <c r="W7492" s="4"/>
      <c r="X7492" s="4"/>
      <c r="AB7492" s="4"/>
      <c r="AL7492" s="81"/>
      <c r="AM7492" s="81"/>
    </row>
    <row r="7493" spans="1:39">
      <c r="A7493" s="76"/>
      <c r="C7493" s="77"/>
      <c r="M7493" s="80"/>
      <c r="T7493" s="4"/>
      <c r="V7493" s="4"/>
      <c r="W7493" s="4"/>
      <c r="X7493" s="4"/>
      <c r="AB7493" s="4"/>
      <c r="AL7493" s="81"/>
      <c r="AM7493" s="81"/>
    </row>
    <row r="7494" spans="1:39">
      <c r="A7494" s="76"/>
      <c r="C7494" s="77"/>
      <c r="M7494" s="80"/>
      <c r="T7494" s="4"/>
      <c r="V7494" s="4"/>
      <c r="W7494" s="4"/>
      <c r="X7494" s="4"/>
      <c r="AB7494" s="4"/>
      <c r="AL7494" s="81"/>
      <c r="AM7494" s="81"/>
    </row>
    <row r="7495" spans="1:39">
      <c r="A7495" s="76"/>
      <c r="C7495" s="77"/>
      <c r="M7495" s="80"/>
      <c r="T7495" s="4"/>
      <c r="V7495" s="4"/>
      <c r="W7495" s="4"/>
      <c r="X7495" s="4"/>
      <c r="AB7495" s="4"/>
      <c r="AL7495" s="81"/>
      <c r="AM7495" s="81"/>
    </row>
    <row r="7496" spans="1:39">
      <c r="A7496" s="76"/>
      <c r="C7496" s="77"/>
      <c r="M7496" s="80"/>
      <c r="T7496" s="4"/>
      <c r="V7496" s="4"/>
      <c r="W7496" s="4"/>
      <c r="X7496" s="4"/>
      <c r="AB7496" s="4"/>
      <c r="AL7496" s="81"/>
      <c r="AM7496" s="81"/>
    </row>
    <row r="7497" spans="1:39">
      <c r="A7497" s="76"/>
      <c r="C7497" s="77"/>
      <c r="M7497" s="80"/>
      <c r="T7497" s="4"/>
      <c r="V7497" s="4"/>
      <c r="W7497" s="4"/>
      <c r="X7497" s="4"/>
      <c r="AB7497" s="4"/>
      <c r="AL7497" s="81"/>
      <c r="AM7497" s="81"/>
    </row>
    <row r="7498" spans="1:39">
      <c r="A7498" s="76"/>
      <c r="C7498" s="77"/>
      <c r="M7498" s="80"/>
      <c r="T7498" s="4"/>
      <c r="V7498" s="4"/>
      <c r="W7498" s="4"/>
      <c r="X7498" s="4"/>
      <c r="AB7498" s="4"/>
      <c r="AL7498" s="81"/>
      <c r="AM7498" s="81"/>
    </row>
    <row r="7499" spans="1:39">
      <c r="A7499" s="76"/>
      <c r="C7499" s="77"/>
      <c r="M7499" s="80"/>
      <c r="T7499" s="4"/>
      <c r="V7499" s="4"/>
      <c r="W7499" s="4"/>
      <c r="X7499" s="4"/>
      <c r="AB7499" s="4"/>
      <c r="AL7499" s="81"/>
      <c r="AM7499" s="81"/>
    </row>
    <row r="7500" spans="1:39">
      <c r="A7500" s="76"/>
      <c r="C7500" s="77"/>
      <c r="M7500" s="80"/>
      <c r="T7500" s="4"/>
      <c r="V7500" s="4"/>
      <c r="W7500" s="4"/>
      <c r="X7500" s="4"/>
      <c r="AB7500" s="4"/>
      <c r="AL7500" s="81"/>
      <c r="AM7500" s="81"/>
    </row>
    <row r="7501" spans="1:39">
      <c r="A7501" s="76"/>
      <c r="C7501" s="77"/>
      <c r="M7501" s="80"/>
      <c r="T7501" s="4"/>
      <c r="V7501" s="4"/>
      <c r="W7501" s="4"/>
      <c r="X7501" s="4"/>
      <c r="AB7501" s="4"/>
      <c r="AL7501" s="81"/>
      <c r="AM7501" s="81"/>
    </row>
    <row r="7502" spans="1:39">
      <c r="A7502" s="76"/>
      <c r="C7502" s="77"/>
      <c r="M7502" s="80"/>
      <c r="T7502" s="4"/>
      <c r="V7502" s="4"/>
      <c r="W7502" s="4"/>
      <c r="X7502" s="4"/>
      <c r="AB7502" s="4"/>
      <c r="AL7502" s="81"/>
      <c r="AM7502" s="81"/>
    </row>
    <row r="7503" spans="1:39">
      <c r="A7503" s="76"/>
      <c r="C7503" s="77"/>
      <c r="M7503" s="80"/>
      <c r="T7503" s="4"/>
      <c r="V7503" s="4"/>
      <c r="W7503" s="4"/>
      <c r="X7503" s="4"/>
      <c r="AB7503" s="4"/>
      <c r="AL7503" s="81"/>
      <c r="AM7503" s="81"/>
    </row>
    <row r="7504" spans="1:39">
      <c r="A7504" s="76"/>
      <c r="C7504" s="77"/>
      <c r="M7504" s="80"/>
      <c r="T7504" s="4"/>
      <c r="V7504" s="4"/>
      <c r="W7504" s="4"/>
      <c r="X7504" s="4"/>
      <c r="AB7504" s="4"/>
      <c r="AL7504" s="81"/>
      <c r="AM7504" s="81"/>
    </row>
    <row r="7505" spans="1:39">
      <c r="A7505" s="76"/>
      <c r="C7505" s="77"/>
      <c r="M7505" s="80"/>
      <c r="T7505" s="4"/>
      <c r="V7505" s="4"/>
      <c r="W7505" s="4"/>
      <c r="X7505" s="4"/>
      <c r="AB7505" s="4"/>
      <c r="AL7505" s="81"/>
      <c r="AM7505" s="81"/>
    </row>
    <row r="7506" spans="1:39">
      <c r="A7506" s="76"/>
      <c r="C7506" s="77"/>
      <c r="M7506" s="80"/>
      <c r="T7506" s="4"/>
      <c r="V7506" s="4"/>
      <c r="W7506" s="4"/>
      <c r="X7506" s="4"/>
      <c r="AB7506" s="4"/>
      <c r="AL7506" s="81"/>
      <c r="AM7506" s="81"/>
    </row>
    <row r="7507" spans="1:39">
      <c r="A7507" s="76"/>
      <c r="C7507" s="77"/>
      <c r="M7507" s="80"/>
      <c r="T7507" s="4"/>
      <c r="V7507" s="4"/>
      <c r="W7507" s="4"/>
      <c r="X7507" s="4"/>
      <c r="AB7507" s="4"/>
      <c r="AL7507" s="81"/>
      <c r="AM7507" s="81"/>
    </row>
    <row r="7508" spans="1:39">
      <c r="A7508" s="76"/>
      <c r="C7508" s="77"/>
      <c r="M7508" s="80"/>
      <c r="T7508" s="4"/>
      <c r="V7508" s="4"/>
      <c r="W7508" s="4"/>
      <c r="X7508" s="4"/>
      <c r="AB7508" s="4"/>
      <c r="AL7508" s="81"/>
      <c r="AM7508" s="81"/>
    </row>
    <row r="7509" spans="1:39">
      <c r="A7509" s="76"/>
      <c r="C7509" s="77"/>
      <c r="M7509" s="80"/>
      <c r="T7509" s="4"/>
      <c r="V7509" s="4"/>
      <c r="W7509" s="4"/>
      <c r="X7509" s="4"/>
      <c r="AB7509" s="4"/>
      <c r="AL7509" s="81"/>
      <c r="AM7509" s="81"/>
    </row>
    <row r="7510" spans="1:39">
      <c r="A7510" s="76"/>
      <c r="C7510" s="77"/>
      <c r="M7510" s="80"/>
      <c r="T7510" s="4"/>
      <c r="V7510" s="4"/>
      <c r="W7510" s="4"/>
      <c r="X7510" s="4"/>
      <c r="AB7510" s="4"/>
      <c r="AL7510" s="81"/>
      <c r="AM7510" s="81"/>
    </row>
    <row r="7511" spans="1:39">
      <c r="A7511" s="76"/>
      <c r="C7511" s="77"/>
      <c r="M7511" s="80"/>
      <c r="T7511" s="4"/>
      <c r="V7511" s="4"/>
      <c r="W7511" s="4"/>
      <c r="X7511" s="4"/>
      <c r="AB7511" s="4"/>
      <c r="AL7511" s="81"/>
      <c r="AM7511" s="81"/>
    </row>
    <row r="7512" spans="1:39">
      <c r="A7512" s="76"/>
      <c r="C7512" s="77"/>
      <c r="M7512" s="80"/>
      <c r="T7512" s="4"/>
      <c r="V7512" s="4"/>
      <c r="W7512" s="4"/>
      <c r="X7512" s="4"/>
      <c r="AB7512" s="4"/>
      <c r="AL7512" s="81"/>
      <c r="AM7512" s="81"/>
    </row>
    <row r="7513" spans="1:39">
      <c r="A7513" s="76"/>
      <c r="C7513" s="77"/>
      <c r="M7513" s="80"/>
      <c r="T7513" s="4"/>
      <c r="V7513" s="4"/>
      <c r="W7513" s="4"/>
      <c r="X7513" s="4"/>
      <c r="AB7513" s="4"/>
      <c r="AL7513" s="81"/>
      <c r="AM7513" s="81"/>
    </row>
    <row r="7514" spans="1:39">
      <c r="A7514" s="76"/>
      <c r="C7514" s="77"/>
      <c r="M7514" s="80"/>
      <c r="T7514" s="4"/>
      <c r="V7514" s="4"/>
      <c r="W7514" s="4"/>
      <c r="X7514" s="4"/>
      <c r="AB7514" s="4"/>
      <c r="AL7514" s="81"/>
      <c r="AM7514" s="81"/>
    </row>
    <row r="7515" spans="1:39">
      <c r="A7515" s="76"/>
      <c r="C7515" s="77"/>
      <c r="M7515" s="80"/>
      <c r="T7515" s="4"/>
      <c r="V7515" s="4"/>
      <c r="W7515" s="4"/>
      <c r="X7515" s="4"/>
      <c r="AB7515" s="4"/>
      <c r="AL7515" s="81"/>
      <c r="AM7515" s="81"/>
    </row>
    <row r="7516" spans="1:39">
      <c r="A7516" s="76"/>
      <c r="C7516" s="77"/>
      <c r="M7516" s="80"/>
      <c r="T7516" s="4"/>
      <c r="V7516" s="4"/>
      <c r="W7516" s="4"/>
      <c r="X7516" s="4"/>
      <c r="AB7516" s="4"/>
      <c r="AL7516" s="81"/>
      <c r="AM7516" s="81"/>
    </row>
    <row r="7517" spans="1:39">
      <c r="A7517" s="76"/>
      <c r="C7517" s="77"/>
      <c r="M7517" s="80"/>
      <c r="T7517" s="4"/>
      <c r="V7517" s="4"/>
      <c r="W7517" s="4"/>
      <c r="X7517" s="4"/>
      <c r="AB7517" s="4"/>
      <c r="AL7517" s="81"/>
      <c r="AM7517" s="81"/>
    </row>
    <row r="7518" spans="1:39">
      <c r="A7518" s="76"/>
      <c r="C7518" s="77"/>
      <c r="M7518" s="80"/>
      <c r="T7518" s="4"/>
      <c r="V7518" s="4"/>
      <c r="W7518" s="4"/>
      <c r="X7518" s="4"/>
      <c r="AB7518" s="4"/>
      <c r="AL7518" s="81"/>
      <c r="AM7518" s="81"/>
    </row>
    <row r="7519" spans="1:39">
      <c r="A7519" s="76"/>
      <c r="C7519" s="77"/>
      <c r="M7519" s="80"/>
      <c r="T7519" s="4"/>
      <c r="V7519" s="4"/>
      <c r="W7519" s="4"/>
      <c r="X7519" s="4"/>
      <c r="AB7519" s="4"/>
      <c r="AL7519" s="81"/>
      <c r="AM7519" s="81"/>
    </row>
    <row r="7520" spans="1:39">
      <c r="A7520" s="76"/>
      <c r="C7520" s="77"/>
      <c r="M7520" s="80"/>
      <c r="T7520" s="4"/>
      <c r="V7520" s="4"/>
      <c r="W7520" s="4"/>
      <c r="X7520" s="4"/>
      <c r="AB7520" s="4"/>
      <c r="AL7520" s="81"/>
      <c r="AM7520" s="81"/>
    </row>
    <row r="7521" spans="1:39">
      <c r="A7521" s="76"/>
      <c r="C7521" s="77"/>
      <c r="M7521" s="80"/>
      <c r="T7521" s="4"/>
      <c r="V7521" s="4"/>
      <c r="W7521" s="4"/>
      <c r="X7521" s="4"/>
      <c r="AB7521" s="4"/>
      <c r="AL7521" s="81"/>
      <c r="AM7521" s="81"/>
    </row>
    <row r="7522" spans="1:39">
      <c r="A7522" s="76"/>
      <c r="C7522" s="77"/>
      <c r="M7522" s="80"/>
      <c r="T7522" s="4"/>
      <c r="V7522" s="4"/>
      <c r="W7522" s="4"/>
      <c r="X7522" s="4"/>
      <c r="AB7522" s="4"/>
      <c r="AL7522" s="81"/>
      <c r="AM7522" s="81"/>
    </row>
    <row r="7523" spans="1:39">
      <c r="A7523" s="76"/>
      <c r="C7523" s="77"/>
      <c r="M7523" s="80"/>
      <c r="T7523" s="4"/>
      <c r="V7523" s="4"/>
      <c r="W7523" s="4"/>
      <c r="X7523" s="4"/>
      <c r="AB7523" s="4"/>
      <c r="AL7523" s="81"/>
      <c r="AM7523" s="81"/>
    </row>
    <row r="7524" spans="1:39">
      <c r="A7524" s="76"/>
      <c r="C7524" s="77"/>
      <c r="M7524" s="80"/>
      <c r="T7524" s="4"/>
      <c r="V7524" s="4"/>
      <c r="W7524" s="4"/>
      <c r="X7524" s="4"/>
      <c r="AB7524" s="4"/>
      <c r="AL7524" s="81"/>
      <c r="AM7524" s="81"/>
    </row>
    <row r="7525" spans="1:39">
      <c r="A7525" s="76"/>
      <c r="C7525" s="77"/>
      <c r="M7525" s="80"/>
      <c r="T7525" s="4"/>
      <c r="V7525" s="4"/>
      <c r="W7525" s="4"/>
      <c r="X7525" s="4"/>
      <c r="AB7525" s="4"/>
      <c r="AL7525" s="81"/>
      <c r="AM7525" s="81"/>
    </row>
    <row r="7526" spans="1:39">
      <c r="A7526" s="76"/>
      <c r="C7526" s="77"/>
      <c r="M7526" s="80"/>
      <c r="T7526" s="4"/>
      <c r="V7526" s="4"/>
      <c r="W7526" s="4"/>
      <c r="X7526" s="4"/>
      <c r="AB7526" s="4"/>
      <c r="AL7526" s="81"/>
      <c r="AM7526" s="81"/>
    </row>
    <row r="7527" spans="1:39">
      <c r="A7527" s="76"/>
      <c r="C7527" s="77"/>
      <c r="M7527" s="80"/>
      <c r="T7527" s="4"/>
      <c r="V7527" s="4"/>
      <c r="W7527" s="4"/>
      <c r="X7527" s="4"/>
      <c r="AB7527" s="4"/>
      <c r="AL7527" s="81"/>
      <c r="AM7527" s="81"/>
    </row>
    <row r="7528" spans="1:39">
      <c r="A7528" s="76"/>
      <c r="C7528" s="77"/>
      <c r="M7528" s="80"/>
      <c r="T7528" s="4"/>
      <c r="V7528" s="4"/>
      <c r="W7528" s="4"/>
      <c r="X7528" s="4"/>
      <c r="AB7528" s="4"/>
      <c r="AL7528" s="81"/>
      <c r="AM7528" s="81"/>
    </row>
    <row r="7529" spans="1:39">
      <c r="A7529" s="76"/>
      <c r="C7529" s="77"/>
      <c r="M7529" s="80"/>
      <c r="T7529" s="4"/>
      <c r="V7529" s="4"/>
      <c r="W7529" s="4"/>
      <c r="X7529" s="4"/>
      <c r="AB7529" s="4"/>
      <c r="AL7529" s="81"/>
      <c r="AM7529" s="81"/>
    </row>
    <row r="7530" spans="1:39">
      <c r="A7530" s="76"/>
      <c r="C7530" s="77"/>
      <c r="M7530" s="80"/>
      <c r="T7530" s="4"/>
      <c r="V7530" s="4"/>
      <c r="W7530" s="4"/>
      <c r="X7530" s="4"/>
      <c r="AB7530" s="4"/>
      <c r="AL7530" s="81"/>
      <c r="AM7530" s="81"/>
    </row>
    <row r="7531" spans="1:39">
      <c r="A7531" s="76"/>
      <c r="C7531" s="77"/>
      <c r="M7531" s="80"/>
      <c r="T7531" s="4"/>
      <c r="V7531" s="4"/>
      <c r="W7531" s="4"/>
      <c r="X7531" s="4"/>
      <c r="AB7531" s="4"/>
      <c r="AL7531" s="81"/>
      <c r="AM7531" s="81"/>
    </row>
    <row r="7532" spans="1:39">
      <c r="A7532" s="76"/>
      <c r="C7532" s="77"/>
      <c r="M7532" s="80"/>
      <c r="T7532" s="4"/>
      <c r="V7532" s="4"/>
      <c r="W7532" s="4"/>
      <c r="X7532" s="4"/>
      <c r="AB7532" s="4"/>
      <c r="AL7532" s="81"/>
      <c r="AM7532" s="81"/>
    </row>
    <row r="7533" spans="1:39">
      <c r="A7533" s="76"/>
      <c r="C7533" s="77"/>
      <c r="M7533" s="80"/>
      <c r="T7533" s="4"/>
      <c r="V7533" s="4"/>
      <c r="W7533" s="4"/>
      <c r="X7533" s="4"/>
      <c r="AB7533" s="4"/>
      <c r="AL7533" s="81"/>
      <c r="AM7533" s="81"/>
    </row>
    <row r="7534" spans="1:39">
      <c r="A7534" s="76"/>
      <c r="C7534" s="77"/>
      <c r="M7534" s="80"/>
      <c r="T7534" s="4"/>
      <c r="V7534" s="4"/>
      <c r="W7534" s="4"/>
      <c r="X7534" s="4"/>
      <c r="AB7534" s="4"/>
      <c r="AL7534" s="81"/>
      <c r="AM7534" s="81"/>
    </row>
    <row r="7535" spans="1:39">
      <c r="A7535" s="76"/>
      <c r="C7535" s="77"/>
      <c r="M7535" s="80"/>
      <c r="T7535" s="4"/>
      <c r="V7535" s="4"/>
      <c r="W7535" s="4"/>
      <c r="X7535" s="4"/>
      <c r="AB7535" s="4"/>
      <c r="AL7535" s="81"/>
      <c r="AM7535" s="81"/>
    </row>
    <row r="7536" spans="1:39">
      <c r="A7536" s="76"/>
      <c r="C7536" s="77"/>
      <c r="M7536" s="80"/>
      <c r="T7536" s="4"/>
      <c r="V7536" s="4"/>
      <c r="W7536" s="4"/>
      <c r="X7536" s="4"/>
      <c r="AB7536" s="4"/>
      <c r="AL7536" s="81"/>
      <c r="AM7536" s="81"/>
    </row>
    <row r="7537" spans="1:39">
      <c r="A7537" s="76"/>
      <c r="C7537" s="77"/>
      <c r="M7537" s="80"/>
      <c r="T7537" s="4"/>
      <c r="V7537" s="4"/>
      <c r="W7537" s="4"/>
      <c r="X7537" s="4"/>
      <c r="AB7537" s="4"/>
      <c r="AL7537" s="81"/>
      <c r="AM7537" s="81"/>
    </row>
    <row r="7538" spans="1:39">
      <c r="A7538" s="76"/>
      <c r="C7538" s="77"/>
      <c r="M7538" s="80"/>
      <c r="T7538" s="4"/>
      <c r="V7538" s="4"/>
      <c r="W7538" s="4"/>
      <c r="X7538" s="4"/>
      <c r="AB7538" s="4"/>
      <c r="AL7538" s="81"/>
      <c r="AM7538" s="81"/>
    </row>
    <row r="7539" spans="1:39">
      <c r="A7539" s="76"/>
      <c r="C7539" s="77"/>
      <c r="M7539" s="80"/>
      <c r="T7539" s="4"/>
      <c r="V7539" s="4"/>
      <c r="W7539" s="4"/>
      <c r="X7539" s="4"/>
      <c r="AB7539" s="4"/>
      <c r="AL7539" s="81"/>
      <c r="AM7539" s="81"/>
    </row>
    <row r="7540" spans="1:39">
      <c r="A7540" s="76"/>
      <c r="C7540" s="77"/>
      <c r="M7540" s="80"/>
      <c r="T7540" s="4"/>
      <c r="V7540" s="4"/>
      <c r="W7540" s="4"/>
      <c r="X7540" s="4"/>
      <c r="AB7540" s="4"/>
      <c r="AL7540" s="81"/>
      <c r="AM7540" s="81"/>
    </row>
    <row r="7541" spans="1:39">
      <c r="A7541" s="76"/>
      <c r="C7541" s="77"/>
      <c r="M7541" s="80"/>
      <c r="T7541" s="4"/>
      <c r="V7541" s="4"/>
      <c r="W7541" s="4"/>
      <c r="X7541" s="4"/>
      <c r="AB7541" s="4"/>
      <c r="AL7541" s="81"/>
      <c r="AM7541" s="81"/>
    </row>
    <row r="7542" spans="1:39">
      <c r="A7542" s="76"/>
      <c r="C7542" s="77"/>
      <c r="M7542" s="80"/>
      <c r="T7542" s="4"/>
      <c r="V7542" s="4"/>
      <c r="W7542" s="4"/>
      <c r="X7542" s="4"/>
      <c r="AB7542" s="4"/>
      <c r="AL7542" s="81"/>
      <c r="AM7542" s="81"/>
    </row>
    <row r="7543" spans="1:39">
      <c r="A7543" s="76"/>
      <c r="C7543" s="77"/>
      <c r="M7543" s="80"/>
      <c r="T7543" s="4"/>
      <c r="V7543" s="4"/>
      <c r="W7543" s="4"/>
      <c r="X7543" s="4"/>
      <c r="AB7543" s="4"/>
      <c r="AL7543" s="81"/>
      <c r="AM7543" s="81"/>
    </row>
    <row r="7544" spans="1:39">
      <c r="A7544" s="76"/>
      <c r="C7544" s="77"/>
      <c r="M7544" s="80"/>
      <c r="T7544" s="4"/>
      <c r="V7544" s="4"/>
      <c r="W7544" s="4"/>
      <c r="X7544" s="4"/>
      <c r="AB7544" s="4"/>
      <c r="AL7544" s="81"/>
      <c r="AM7544" s="81"/>
    </row>
    <row r="7545" spans="1:39">
      <c r="A7545" s="76"/>
      <c r="C7545" s="77"/>
      <c r="M7545" s="80"/>
      <c r="T7545" s="4"/>
      <c r="V7545" s="4"/>
      <c r="W7545" s="4"/>
      <c r="X7545" s="4"/>
      <c r="AB7545" s="4"/>
      <c r="AL7545" s="81"/>
      <c r="AM7545" s="81"/>
    </row>
    <row r="7546" spans="1:39">
      <c r="A7546" s="76"/>
      <c r="C7546" s="77"/>
      <c r="M7546" s="80"/>
      <c r="T7546" s="4"/>
      <c r="V7546" s="4"/>
      <c r="W7546" s="4"/>
      <c r="X7546" s="4"/>
      <c r="AB7546" s="4"/>
      <c r="AL7546" s="81"/>
      <c r="AM7546" s="81"/>
    </row>
    <row r="7547" spans="1:39">
      <c r="A7547" s="76"/>
      <c r="C7547" s="77"/>
      <c r="M7547" s="80"/>
      <c r="T7547" s="4"/>
      <c r="V7547" s="4"/>
      <c r="W7547" s="4"/>
      <c r="X7547" s="4"/>
      <c r="AB7547" s="4"/>
      <c r="AL7547" s="81"/>
      <c r="AM7547" s="81"/>
    </row>
    <row r="7548" spans="1:39">
      <c r="A7548" s="76"/>
      <c r="C7548" s="77"/>
      <c r="M7548" s="80"/>
      <c r="T7548" s="4"/>
      <c r="V7548" s="4"/>
      <c r="W7548" s="4"/>
      <c r="X7548" s="4"/>
      <c r="AB7548" s="4"/>
      <c r="AL7548" s="81"/>
      <c r="AM7548" s="81"/>
    </row>
    <row r="7549" spans="1:39">
      <c r="A7549" s="76"/>
      <c r="C7549" s="77"/>
      <c r="M7549" s="80"/>
      <c r="T7549" s="4"/>
      <c r="V7549" s="4"/>
      <c r="W7549" s="4"/>
      <c r="X7549" s="4"/>
      <c r="AB7549" s="4"/>
      <c r="AL7549" s="81"/>
      <c r="AM7549" s="81"/>
    </row>
    <row r="7550" spans="1:39">
      <c r="A7550" s="76"/>
      <c r="C7550" s="77"/>
      <c r="M7550" s="80"/>
      <c r="T7550" s="4"/>
      <c r="V7550" s="4"/>
      <c r="W7550" s="4"/>
      <c r="X7550" s="4"/>
      <c r="AB7550" s="4"/>
      <c r="AL7550" s="81"/>
      <c r="AM7550" s="81"/>
    </row>
    <row r="7551" spans="1:39">
      <c r="A7551" s="76"/>
      <c r="C7551" s="77"/>
      <c r="M7551" s="80"/>
      <c r="T7551" s="4"/>
      <c r="V7551" s="4"/>
      <c r="W7551" s="4"/>
      <c r="X7551" s="4"/>
      <c r="AB7551" s="4"/>
      <c r="AL7551" s="81"/>
      <c r="AM7551" s="81"/>
    </row>
    <row r="7552" spans="1:39">
      <c r="A7552" s="76"/>
      <c r="C7552" s="77"/>
      <c r="M7552" s="80"/>
      <c r="T7552" s="4"/>
      <c r="V7552" s="4"/>
      <c r="W7552" s="4"/>
      <c r="X7552" s="4"/>
      <c r="AB7552" s="4"/>
      <c r="AL7552" s="81"/>
      <c r="AM7552" s="81"/>
    </row>
    <row r="7553" spans="1:39">
      <c r="A7553" s="76"/>
      <c r="C7553" s="77"/>
      <c r="M7553" s="80"/>
      <c r="T7553" s="4"/>
      <c r="V7553" s="4"/>
      <c r="W7553" s="4"/>
      <c r="X7553" s="4"/>
      <c r="AB7553" s="4"/>
      <c r="AL7553" s="81"/>
      <c r="AM7553" s="81"/>
    </row>
    <row r="7554" spans="1:39">
      <c r="A7554" s="76"/>
      <c r="C7554" s="77"/>
      <c r="M7554" s="80"/>
      <c r="T7554" s="4"/>
      <c r="V7554" s="4"/>
      <c r="W7554" s="4"/>
      <c r="X7554" s="4"/>
      <c r="AB7554" s="4"/>
      <c r="AL7554" s="81"/>
      <c r="AM7554" s="81"/>
    </row>
    <row r="7555" spans="1:39">
      <c r="A7555" s="76"/>
      <c r="C7555" s="77"/>
      <c r="M7555" s="80"/>
      <c r="T7555" s="4"/>
      <c r="V7555" s="4"/>
      <c r="W7555" s="4"/>
      <c r="X7555" s="4"/>
      <c r="AB7555" s="4"/>
      <c r="AL7555" s="81"/>
      <c r="AM7555" s="81"/>
    </row>
    <row r="7556" spans="1:39">
      <c r="A7556" s="76"/>
      <c r="C7556" s="77"/>
      <c r="M7556" s="80"/>
      <c r="T7556" s="4"/>
      <c r="V7556" s="4"/>
      <c r="W7556" s="4"/>
      <c r="X7556" s="4"/>
      <c r="AB7556" s="4"/>
      <c r="AL7556" s="81"/>
      <c r="AM7556" s="81"/>
    </row>
    <row r="7557" spans="1:39">
      <c r="A7557" s="76"/>
      <c r="C7557" s="77"/>
      <c r="M7557" s="80"/>
      <c r="T7557" s="4"/>
      <c r="V7557" s="4"/>
      <c r="W7557" s="4"/>
      <c r="X7557" s="4"/>
      <c r="AB7557" s="4"/>
      <c r="AL7557" s="81"/>
      <c r="AM7557" s="81"/>
    </row>
    <row r="7558" spans="1:39">
      <c r="A7558" s="76"/>
      <c r="C7558" s="77"/>
      <c r="M7558" s="80"/>
      <c r="T7558" s="4"/>
      <c r="V7558" s="4"/>
      <c r="W7558" s="4"/>
      <c r="X7558" s="4"/>
      <c r="AB7558" s="4"/>
      <c r="AL7558" s="81"/>
      <c r="AM7558" s="81"/>
    </row>
    <row r="7559" spans="1:39">
      <c r="A7559" s="76"/>
      <c r="C7559" s="77"/>
      <c r="M7559" s="80"/>
      <c r="T7559" s="4"/>
      <c r="V7559" s="4"/>
      <c r="W7559" s="4"/>
      <c r="X7559" s="4"/>
      <c r="AB7559" s="4"/>
      <c r="AL7559" s="81"/>
      <c r="AM7559" s="81"/>
    </row>
    <row r="7560" spans="1:39">
      <c r="A7560" s="76"/>
      <c r="C7560" s="77"/>
      <c r="M7560" s="80"/>
      <c r="T7560" s="4"/>
      <c r="V7560" s="4"/>
      <c r="W7560" s="4"/>
      <c r="X7560" s="4"/>
      <c r="AB7560" s="4"/>
      <c r="AL7560" s="81"/>
      <c r="AM7560" s="81"/>
    </row>
    <row r="7561" spans="1:39">
      <c r="A7561" s="76"/>
      <c r="C7561" s="77"/>
      <c r="M7561" s="80"/>
      <c r="T7561" s="4"/>
      <c r="V7561" s="4"/>
      <c r="W7561" s="4"/>
      <c r="X7561" s="4"/>
      <c r="AB7561" s="4"/>
      <c r="AL7561" s="81"/>
      <c r="AM7561" s="81"/>
    </row>
    <row r="7562" spans="1:39">
      <c r="A7562" s="76"/>
      <c r="C7562" s="77"/>
      <c r="M7562" s="80"/>
      <c r="T7562" s="4"/>
      <c r="V7562" s="4"/>
      <c r="W7562" s="4"/>
      <c r="X7562" s="4"/>
      <c r="AB7562" s="4"/>
      <c r="AL7562" s="81"/>
      <c r="AM7562" s="81"/>
    </row>
    <row r="7563" spans="1:39">
      <c r="A7563" s="76"/>
      <c r="C7563" s="77"/>
      <c r="M7563" s="80"/>
      <c r="T7563" s="4"/>
      <c r="V7563" s="4"/>
      <c r="W7563" s="4"/>
      <c r="X7563" s="4"/>
      <c r="AB7563" s="4"/>
      <c r="AL7563" s="81"/>
      <c r="AM7563" s="81"/>
    </row>
    <row r="7564" spans="1:39">
      <c r="A7564" s="76"/>
      <c r="C7564" s="77"/>
      <c r="M7564" s="80"/>
      <c r="T7564" s="4"/>
      <c r="V7564" s="4"/>
      <c r="W7564" s="4"/>
      <c r="X7564" s="4"/>
      <c r="AB7564" s="4"/>
      <c r="AL7564" s="81"/>
      <c r="AM7564" s="81"/>
    </row>
    <row r="7565" spans="1:39">
      <c r="A7565" s="76"/>
      <c r="C7565" s="77"/>
      <c r="M7565" s="80"/>
      <c r="T7565" s="4"/>
      <c r="V7565" s="4"/>
      <c r="W7565" s="4"/>
      <c r="X7565" s="4"/>
      <c r="AB7565" s="4"/>
      <c r="AL7565" s="81"/>
      <c r="AM7565" s="81"/>
    </row>
    <row r="7566" spans="1:39">
      <c r="A7566" s="76"/>
      <c r="C7566" s="77"/>
      <c r="M7566" s="80"/>
      <c r="T7566" s="4"/>
      <c r="V7566" s="4"/>
      <c r="W7566" s="4"/>
      <c r="X7566" s="4"/>
      <c r="AB7566" s="4"/>
      <c r="AL7566" s="81"/>
      <c r="AM7566" s="81"/>
    </row>
    <row r="7567" spans="1:39">
      <c r="A7567" s="76"/>
      <c r="C7567" s="77"/>
      <c r="M7567" s="80"/>
      <c r="T7567" s="4"/>
      <c r="V7567" s="4"/>
      <c r="W7567" s="4"/>
      <c r="X7567" s="4"/>
      <c r="AB7567" s="4"/>
      <c r="AL7567" s="81"/>
      <c r="AM7567" s="81"/>
    </row>
    <row r="7568" spans="1:39">
      <c r="A7568" s="76"/>
      <c r="C7568" s="77"/>
      <c r="M7568" s="80"/>
      <c r="T7568" s="4"/>
      <c r="V7568" s="4"/>
      <c r="W7568" s="4"/>
      <c r="X7568" s="4"/>
      <c r="AB7568" s="4"/>
      <c r="AL7568" s="81"/>
      <c r="AM7568" s="81"/>
    </row>
    <row r="7569" spans="1:39">
      <c r="A7569" s="76"/>
      <c r="C7569" s="77"/>
      <c r="M7569" s="80"/>
      <c r="T7569" s="4"/>
      <c r="V7569" s="4"/>
      <c r="W7569" s="4"/>
      <c r="X7569" s="4"/>
      <c r="AB7569" s="4"/>
      <c r="AL7569" s="81"/>
      <c r="AM7569" s="81"/>
    </row>
    <row r="7570" spans="1:39">
      <c r="A7570" s="76"/>
      <c r="C7570" s="77"/>
      <c r="M7570" s="80"/>
      <c r="T7570" s="4"/>
      <c r="V7570" s="4"/>
      <c r="W7570" s="4"/>
      <c r="X7570" s="4"/>
      <c r="AB7570" s="4"/>
      <c r="AL7570" s="81"/>
      <c r="AM7570" s="81"/>
    </row>
    <row r="7571" spans="1:39">
      <c r="A7571" s="76"/>
      <c r="C7571" s="77"/>
      <c r="M7571" s="80"/>
      <c r="T7571" s="4"/>
      <c r="V7571" s="4"/>
      <c r="W7571" s="4"/>
      <c r="X7571" s="4"/>
      <c r="AB7571" s="4"/>
      <c r="AL7571" s="81"/>
      <c r="AM7571" s="81"/>
    </row>
    <row r="7572" spans="1:39">
      <c r="A7572" s="76"/>
      <c r="C7572" s="77"/>
      <c r="M7572" s="80"/>
      <c r="T7572" s="4"/>
      <c r="V7572" s="4"/>
      <c r="W7572" s="4"/>
      <c r="X7572" s="4"/>
      <c r="AB7572" s="4"/>
      <c r="AL7572" s="81"/>
      <c r="AM7572" s="81"/>
    </row>
    <row r="7573" spans="1:39">
      <c r="A7573" s="76"/>
      <c r="C7573" s="77"/>
      <c r="M7573" s="80"/>
      <c r="T7573" s="4"/>
      <c r="V7573" s="4"/>
      <c r="W7573" s="4"/>
      <c r="X7573" s="4"/>
      <c r="AB7573" s="4"/>
      <c r="AL7573" s="81"/>
      <c r="AM7573" s="81"/>
    </row>
    <row r="7574" spans="1:39">
      <c r="A7574" s="76"/>
      <c r="C7574" s="77"/>
      <c r="M7574" s="80"/>
      <c r="T7574" s="4"/>
      <c r="V7574" s="4"/>
      <c r="W7574" s="4"/>
      <c r="X7574" s="4"/>
      <c r="AB7574" s="4"/>
      <c r="AL7574" s="81"/>
      <c r="AM7574" s="81"/>
    </row>
    <row r="7575" spans="1:39">
      <c r="A7575" s="76"/>
      <c r="C7575" s="77"/>
      <c r="M7575" s="80"/>
      <c r="T7575" s="4"/>
      <c r="V7575" s="4"/>
      <c r="W7575" s="4"/>
      <c r="X7575" s="4"/>
      <c r="AB7575" s="4"/>
      <c r="AL7575" s="81"/>
      <c r="AM7575" s="81"/>
    </row>
    <row r="7576" spans="1:39">
      <c r="A7576" s="76"/>
      <c r="C7576" s="77"/>
      <c r="M7576" s="80"/>
      <c r="T7576" s="4"/>
      <c r="V7576" s="4"/>
      <c r="W7576" s="4"/>
      <c r="X7576" s="4"/>
      <c r="AB7576" s="4"/>
      <c r="AL7576" s="81"/>
      <c r="AM7576" s="81"/>
    </row>
    <row r="7577" spans="1:39">
      <c r="A7577" s="76"/>
      <c r="C7577" s="77"/>
      <c r="M7577" s="80"/>
      <c r="T7577" s="4"/>
      <c r="V7577" s="4"/>
      <c r="W7577" s="4"/>
      <c r="X7577" s="4"/>
      <c r="AB7577" s="4"/>
      <c r="AL7577" s="81"/>
      <c r="AM7577" s="81"/>
    </row>
    <row r="7578" spans="1:39">
      <c r="A7578" s="76"/>
      <c r="C7578" s="77"/>
      <c r="M7578" s="80"/>
      <c r="T7578" s="4"/>
      <c r="V7578" s="4"/>
      <c r="W7578" s="4"/>
      <c r="X7578" s="4"/>
      <c r="AB7578" s="4"/>
      <c r="AL7578" s="81"/>
      <c r="AM7578" s="81"/>
    </row>
    <row r="7579" spans="1:39">
      <c r="A7579" s="76"/>
      <c r="C7579" s="77"/>
      <c r="M7579" s="80"/>
      <c r="T7579" s="4"/>
      <c r="V7579" s="4"/>
      <c r="W7579" s="4"/>
      <c r="X7579" s="4"/>
      <c r="AB7579" s="4"/>
      <c r="AL7579" s="81"/>
      <c r="AM7579" s="81"/>
    </row>
    <row r="7580" spans="1:39">
      <c r="A7580" s="76"/>
      <c r="C7580" s="77"/>
      <c r="M7580" s="80"/>
      <c r="T7580" s="4"/>
      <c r="V7580" s="4"/>
      <c r="W7580" s="4"/>
      <c r="X7580" s="4"/>
      <c r="AB7580" s="4"/>
      <c r="AL7580" s="81"/>
      <c r="AM7580" s="81"/>
    </row>
    <row r="7581" spans="1:39">
      <c r="A7581" s="76"/>
      <c r="C7581" s="77"/>
      <c r="M7581" s="80"/>
      <c r="T7581" s="4"/>
      <c r="V7581" s="4"/>
      <c r="W7581" s="4"/>
      <c r="X7581" s="4"/>
      <c r="AB7581" s="4"/>
      <c r="AL7581" s="81"/>
      <c r="AM7581" s="81"/>
    </row>
    <row r="7582" spans="1:39">
      <c r="A7582" s="76"/>
      <c r="C7582" s="77"/>
      <c r="M7582" s="80"/>
      <c r="T7582" s="4"/>
      <c r="V7582" s="4"/>
      <c r="W7582" s="4"/>
      <c r="X7582" s="4"/>
      <c r="AB7582" s="4"/>
      <c r="AL7582" s="81"/>
      <c r="AM7582" s="81"/>
    </row>
    <row r="7583" spans="1:39">
      <c r="A7583" s="76"/>
      <c r="C7583" s="77"/>
      <c r="M7583" s="80"/>
      <c r="T7583" s="4"/>
      <c r="V7583" s="4"/>
      <c r="W7583" s="4"/>
      <c r="X7583" s="4"/>
      <c r="AB7583" s="4"/>
      <c r="AL7583" s="81"/>
      <c r="AM7583" s="81"/>
    </row>
    <row r="7584" spans="1:39">
      <c r="A7584" s="76"/>
      <c r="C7584" s="77"/>
      <c r="M7584" s="80"/>
      <c r="T7584" s="4"/>
      <c r="V7584" s="4"/>
      <c r="W7584" s="4"/>
      <c r="X7584" s="4"/>
      <c r="AB7584" s="4"/>
      <c r="AL7584" s="81"/>
      <c r="AM7584" s="81"/>
    </row>
    <row r="7585" spans="1:39">
      <c r="A7585" s="76"/>
      <c r="C7585" s="77"/>
      <c r="M7585" s="80"/>
      <c r="T7585" s="4"/>
      <c r="V7585" s="4"/>
      <c r="W7585" s="4"/>
      <c r="X7585" s="4"/>
      <c r="AB7585" s="4"/>
      <c r="AL7585" s="81"/>
      <c r="AM7585" s="81"/>
    </row>
    <row r="7586" spans="1:39">
      <c r="A7586" s="76"/>
      <c r="C7586" s="77"/>
      <c r="M7586" s="80"/>
      <c r="T7586" s="4"/>
      <c r="V7586" s="4"/>
      <c r="W7586" s="4"/>
      <c r="X7586" s="4"/>
      <c r="AB7586" s="4"/>
      <c r="AL7586" s="81"/>
      <c r="AM7586" s="81"/>
    </row>
    <row r="7587" spans="1:39">
      <c r="A7587" s="76"/>
      <c r="C7587" s="77"/>
      <c r="M7587" s="80"/>
      <c r="T7587" s="4"/>
      <c r="V7587" s="4"/>
      <c r="W7587" s="4"/>
      <c r="X7587" s="4"/>
      <c r="AB7587" s="4"/>
      <c r="AL7587" s="81"/>
      <c r="AM7587" s="81"/>
    </row>
    <row r="7588" spans="1:39">
      <c r="A7588" s="76"/>
      <c r="C7588" s="77"/>
      <c r="M7588" s="80"/>
      <c r="T7588" s="4"/>
      <c r="V7588" s="4"/>
      <c r="W7588" s="4"/>
      <c r="X7588" s="4"/>
      <c r="AB7588" s="4"/>
      <c r="AL7588" s="81"/>
      <c r="AM7588" s="81"/>
    </row>
    <row r="7589" spans="1:39">
      <c r="A7589" s="76"/>
      <c r="C7589" s="77"/>
      <c r="M7589" s="80"/>
      <c r="T7589" s="4"/>
      <c r="V7589" s="4"/>
      <c r="W7589" s="4"/>
      <c r="X7589" s="4"/>
      <c r="AB7589" s="4"/>
      <c r="AL7589" s="81"/>
      <c r="AM7589" s="81"/>
    </row>
    <row r="7590" spans="1:39">
      <c r="A7590" s="76"/>
      <c r="C7590" s="77"/>
      <c r="M7590" s="80"/>
      <c r="T7590" s="4"/>
      <c r="V7590" s="4"/>
      <c r="W7590" s="4"/>
      <c r="X7590" s="4"/>
      <c r="AB7590" s="4"/>
      <c r="AL7590" s="81"/>
      <c r="AM7590" s="81"/>
    </row>
    <row r="7591" spans="1:39">
      <c r="A7591" s="76"/>
      <c r="C7591" s="77"/>
      <c r="M7591" s="80"/>
      <c r="T7591" s="4"/>
      <c r="V7591" s="4"/>
      <c r="W7591" s="4"/>
      <c r="X7591" s="4"/>
      <c r="AB7591" s="4"/>
      <c r="AL7591" s="81"/>
      <c r="AM7591" s="81"/>
    </row>
    <row r="7592" spans="1:39">
      <c r="A7592" s="76"/>
      <c r="C7592" s="77"/>
      <c r="M7592" s="80"/>
      <c r="T7592" s="4"/>
      <c r="V7592" s="4"/>
      <c r="W7592" s="4"/>
      <c r="X7592" s="4"/>
      <c r="AB7592" s="4"/>
      <c r="AL7592" s="81"/>
      <c r="AM7592" s="81"/>
    </row>
    <row r="7593" spans="1:39">
      <c r="A7593" s="76"/>
      <c r="C7593" s="77"/>
      <c r="M7593" s="80"/>
      <c r="T7593" s="4"/>
      <c r="V7593" s="4"/>
      <c r="W7593" s="4"/>
      <c r="X7593" s="4"/>
      <c r="AB7593" s="4"/>
      <c r="AL7593" s="81"/>
      <c r="AM7593" s="81"/>
    </row>
    <row r="7594" spans="1:39">
      <c r="A7594" s="76"/>
      <c r="C7594" s="77"/>
      <c r="M7594" s="80"/>
      <c r="T7594" s="4"/>
      <c r="V7594" s="4"/>
      <c r="W7594" s="4"/>
      <c r="X7594" s="4"/>
      <c r="AB7594" s="4"/>
      <c r="AL7594" s="81"/>
      <c r="AM7594" s="81"/>
    </row>
    <row r="7595" spans="1:39">
      <c r="A7595" s="76"/>
      <c r="C7595" s="77"/>
      <c r="M7595" s="80"/>
      <c r="T7595" s="4"/>
      <c r="V7595" s="4"/>
      <c r="W7595" s="4"/>
      <c r="X7595" s="4"/>
      <c r="AB7595" s="4"/>
      <c r="AL7595" s="81"/>
      <c r="AM7595" s="81"/>
    </row>
    <row r="7596" spans="1:39">
      <c r="A7596" s="76"/>
      <c r="C7596" s="77"/>
      <c r="M7596" s="80"/>
      <c r="T7596" s="4"/>
      <c r="V7596" s="4"/>
      <c r="W7596" s="4"/>
      <c r="X7596" s="4"/>
      <c r="AB7596" s="4"/>
      <c r="AL7596" s="81"/>
      <c r="AM7596" s="81"/>
    </row>
    <row r="7597" spans="1:39">
      <c r="A7597" s="76"/>
      <c r="C7597" s="77"/>
      <c r="M7597" s="80"/>
      <c r="T7597" s="4"/>
      <c r="V7597" s="4"/>
      <c r="W7597" s="4"/>
      <c r="X7597" s="4"/>
      <c r="AB7597" s="4"/>
      <c r="AL7597" s="81"/>
      <c r="AM7597" s="81"/>
    </row>
    <row r="7598" spans="1:39">
      <c r="A7598" s="76"/>
      <c r="C7598" s="77"/>
      <c r="M7598" s="80"/>
      <c r="T7598" s="4"/>
      <c r="V7598" s="4"/>
      <c r="W7598" s="4"/>
      <c r="X7598" s="4"/>
      <c r="AB7598" s="4"/>
      <c r="AL7598" s="81"/>
      <c r="AM7598" s="81"/>
    </row>
    <row r="7599" spans="1:39">
      <c r="A7599" s="76"/>
      <c r="C7599" s="77"/>
      <c r="M7599" s="80"/>
      <c r="T7599" s="4"/>
      <c r="V7599" s="4"/>
      <c r="W7599" s="4"/>
      <c r="X7599" s="4"/>
      <c r="AB7599" s="4"/>
      <c r="AL7599" s="81"/>
      <c r="AM7599" s="81"/>
    </row>
    <row r="7600" spans="1:39">
      <c r="A7600" s="76"/>
      <c r="C7600" s="77"/>
      <c r="M7600" s="80"/>
      <c r="T7600" s="4"/>
      <c r="V7600" s="4"/>
      <c r="W7600" s="4"/>
      <c r="X7600" s="4"/>
      <c r="AB7600" s="4"/>
      <c r="AL7600" s="81"/>
      <c r="AM7600" s="81"/>
    </row>
    <row r="7601" spans="1:39">
      <c r="A7601" s="76"/>
      <c r="C7601" s="77"/>
      <c r="M7601" s="80"/>
      <c r="T7601" s="4"/>
      <c r="V7601" s="4"/>
      <c r="W7601" s="4"/>
      <c r="X7601" s="4"/>
      <c r="AB7601" s="4"/>
      <c r="AL7601" s="81"/>
      <c r="AM7601" s="81"/>
    </row>
    <row r="7602" spans="1:39">
      <c r="A7602" s="76"/>
      <c r="C7602" s="77"/>
      <c r="M7602" s="80"/>
      <c r="T7602" s="4"/>
      <c r="V7602" s="4"/>
      <c r="W7602" s="4"/>
      <c r="X7602" s="4"/>
      <c r="AB7602" s="4"/>
      <c r="AL7602" s="81"/>
      <c r="AM7602" s="81"/>
    </row>
    <row r="7603" spans="1:39">
      <c r="A7603" s="76"/>
      <c r="C7603" s="77"/>
      <c r="M7603" s="80"/>
      <c r="T7603" s="4"/>
      <c r="V7603" s="4"/>
      <c r="W7603" s="4"/>
      <c r="X7603" s="4"/>
      <c r="AB7603" s="4"/>
      <c r="AL7603" s="81"/>
      <c r="AM7603" s="81"/>
    </row>
    <row r="7604" spans="1:39">
      <c r="A7604" s="76"/>
      <c r="C7604" s="77"/>
      <c r="M7604" s="80"/>
      <c r="T7604" s="4"/>
      <c r="V7604" s="4"/>
      <c r="W7604" s="4"/>
      <c r="X7604" s="4"/>
      <c r="AB7604" s="4"/>
      <c r="AL7604" s="81"/>
      <c r="AM7604" s="81"/>
    </row>
    <row r="7605" spans="1:39">
      <c r="A7605" s="76"/>
      <c r="C7605" s="77"/>
      <c r="M7605" s="80"/>
      <c r="T7605" s="4"/>
      <c r="V7605" s="4"/>
      <c r="W7605" s="4"/>
      <c r="X7605" s="4"/>
      <c r="AB7605" s="4"/>
      <c r="AL7605" s="81"/>
      <c r="AM7605" s="81"/>
    </row>
    <row r="7606" spans="1:39">
      <c r="A7606" s="76"/>
      <c r="C7606" s="77"/>
      <c r="M7606" s="80"/>
      <c r="T7606" s="4"/>
      <c r="V7606" s="4"/>
      <c r="W7606" s="4"/>
      <c r="X7606" s="4"/>
      <c r="AB7606" s="4"/>
      <c r="AL7606" s="81"/>
      <c r="AM7606" s="81"/>
    </row>
    <row r="7607" spans="1:39">
      <c r="A7607" s="76"/>
      <c r="C7607" s="77"/>
      <c r="M7607" s="80"/>
      <c r="T7607" s="4"/>
      <c r="V7607" s="4"/>
      <c r="W7607" s="4"/>
      <c r="X7607" s="4"/>
      <c r="AB7607" s="4"/>
      <c r="AL7607" s="81"/>
      <c r="AM7607" s="81"/>
    </row>
    <row r="7608" spans="1:39">
      <c r="A7608" s="76"/>
      <c r="C7608" s="77"/>
      <c r="M7608" s="80"/>
      <c r="T7608" s="4"/>
      <c r="V7608" s="4"/>
      <c r="W7608" s="4"/>
      <c r="X7608" s="4"/>
      <c r="AB7608" s="4"/>
      <c r="AL7608" s="81"/>
      <c r="AM7608" s="81"/>
    </row>
    <row r="7609" spans="1:39">
      <c r="A7609" s="76"/>
      <c r="C7609" s="77"/>
      <c r="M7609" s="80"/>
      <c r="T7609" s="4"/>
      <c r="V7609" s="4"/>
      <c r="W7609" s="4"/>
      <c r="X7609" s="4"/>
      <c r="AB7609" s="4"/>
      <c r="AL7609" s="81"/>
      <c r="AM7609" s="81"/>
    </row>
    <row r="7610" spans="1:39">
      <c r="A7610" s="76"/>
      <c r="C7610" s="77"/>
      <c r="M7610" s="80"/>
      <c r="T7610" s="4"/>
      <c r="V7610" s="4"/>
      <c r="W7610" s="4"/>
      <c r="X7610" s="4"/>
      <c r="AB7610" s="4"/>
      <c r="AL7610" s="81"/>
      <c r="AM7610" s="81"/>
    </row>
    <row r="7611" spans="1:39">
      <c r="A7611" s="76"/>
      <c r="C7611" s="77"/>
      <c r="M7611" s="80"/>
      <c r="T7611" s="4"/>
      <c r="V7611" s="4"/>
      <c r="W7611" s="4"/>
      <c r="X7611" s="4"/>
      <c r="AB7611" s="4"/>
      <c r="AL7611" s="81"/>
      <c r="AM7611" s="81"/>
    </row>
    <row r="7612" spans="1:39">
      <c r="A7612" s="76"/>
      <c r="C7612" s="77"/>
      <c r="M7612" s="80"/>
      <c r="T7612" s="4"/>
      <c r="V7612" s="4"/>
      <c r="W7612" s="4"/>
      <c r="X7612" s="4"/>
      <c r="AB7612" s="4"/>
      <c r="AL7612" s="81"/>
      <c r="AM7612" s="81"/>
    </row>
    <row r="7613" spans="1:39">
      <c r="A7613" s="76"/>
      <c r="C7613" s="77"/>
      <c r="M7613" s="80"/>
      <c r="T7613" s="4"/>
      <c r="V7613" s="4"/>
      <c r="W7613" s="4"/>
      <c r="X7613" s="4"/>
      <c r="AB7613" s="4"/>
      <c r="AL7613" s="81"/>
      <c r="AM7613" s="81"/>
    </row>
    <row r="7614" spans="1:39">
      <c r="A7614" s="76"/>
      <c r="C7614" s="77"/>
      <c r="M7614" s="80"/>
      <c r="T7614" s="4"/>
      <c r="V7614" s="4"/>
      <c r="W7614" s="4"/>
      <c r="X7614" s="4"/>
      <c r="AB7614" s="4"/>
      <c r="AL7614" s="81"/>
      <c r="AM7614" s="81"/>
    </row>
    <row r="7615" spans="1:39">
      <c r="A7615" s="76"/>
      <c r="C7615" s="77"/>
      <c r="M7615" s="80"/>
      <c r="T7615" s="4"/>
      <c r="V7615" s="4"/>
      <c r="W7615" s="4"/>
      <c r="X7615" s="4"/>
      <c r="AB7615" s="4"/>
      <c r="AL7615" s="81"/>
      <c r="AM7615" s="81"/>
    </row>
    <row r="7616" spans="1:39">
      <c r="A7616" s="76"/>
      <c r="C7616" s="77"/>
      <c r="M7616" s="80"/>
      <c r="T7616" s="4"/>
      <c r="V7616" s="4"/>
      <c r="W7616" s="4"/>
      <c r="X7616" s="4"/>
      <c r="AB7616" s="4"/>
      <c r="AL7616" s="81"/>
      <c r="AM7616" s="81"/>
    </row>
    <row r="7617" spans="1:39">
      <c r="A7617" s="76"/>
      <c r="C7617" s="77"/>
      <c r="M7617" s="80"/>
      <c r="T7617" s="4"/>
      <c r="V7617" s="4"/>
      <c r="W7617" s="4"/>
      <c r="X7617" s="4"/>
      <c r="AB7617" s="4"/>
      <c r="AL7617" s="81"/>
      <c r="AM7617" s="81"/>
    </row>
    <row r="7618" spans="1:39">
      <c r="A7618" s="76"/>
      <c r="C7618" s="77"/>
      <c r="M7618" s="80"/>
      <c r="T7618" s="4"/>
      <c r="V7618" s="4"/>
      <c r="W7618" s="4"/>
      <c r="X7618" s="4"/>
      <c r="AB7618" s="4"/>
      <c r="AL7618" s="81"/>
      <c r="AM7618" s="81"/>
    </row>
    <row r="7619" spans="1:39">
      <c r="A7619" s="76"/>
      <c r="C7619" s="77"/>
      <c r="M7619" s="80"/>
      <c r="T7619" s="4"/>
      <c r="V7619" s="4"/>
      <c r="W7619" s="4"/>
      <c r="X7619" s="4"/>
      <c r="AB7619" s="4"/>
      <c r="AL7619" s="81"/>
      <c r="AM7619" s="81"/>
    </row>
    <row r="7620" spans="1:39">
      <c r="A7620" s="76"/>
      <c r="C7620" s="77"/>
      <c r="M7620" s="80"/>
      <c r="T7620" s="4"/>
      <c r="V7620" s="4"/>
      <c r="W7620" s="4"/>
      <c r="X7620" s="4"/>
      <c r="AB7620" s="4"/>
      <c r="AL7620" s="81"/>
      <c r="AM7620" s="81"/>
    </row>
    <row r="7621" spans="1:39">
      <c r="A7621" s="76"/>
      <c r="C7621" s="77"/>
      <c r="M7621" s="80"/>
      <c r="T7621" s="4"/>
      <c r="V7621" s="4"/>
      <c r="W7621" s="4"/>
      <c r="X7621" s="4"/>
      <c r="AB7621" s="4"/>
      <c r="AL7621" s="81"/>
      <c r="AM7621" s="81"/>
    </row>
    <row r="7622" spans="1:39">
      <c r="A7622" s="76"/>
      <c r="C7622" s="77"/>
      <c r="M7622" s="80"/>
      <c r="T7622" s="4"/>
      <c r="V7622" s="4"/>
      <c r="W7622" s="4"/>
      <c r="X7622" s="4"/>
      <c r="AB7622" s="4"/>
      <c r="AL7622" s="81"/>
      <c r="AM7622" s="81"/>
    </row>
    <row r="7623" spans="1:39">
      <c r="A7623" s="76"/>
      <c r="C7623" s="77"/>
      <c r="M7623" s="80"/>
      <c r="T7623" s="4"/>
      <c r="V7623" s="4"/>
      <c r="W7623" s="4"/>
      <c r="X7623" s="4"/>
      <c r="AB7623" s="4"/>
      <c r="AL7623" s="81"/>
      <c r="AM7623" s="81"/>
    </row>
    <row r="7624" spans="1:39">
      <c r="A7624" s="76"/>
      <c r="C7624" s="77"/>
      <c r="M7624" s="80"/>
      <c r="T7624" s="4"/>
      <c r="V7624" s="4"/>
      <c r="W7624" s="4"/>
      <c r="X7624" s="4"/>
      <c r="AB7624" s="4"/>
      <c r="AL7624" s="81"/>
      <c r="AM7624" s="81"/>
    </row>
    <row r="7625" spans="1:39">
      <c r="A7625" s="76"/>
      <c r="C7625" s="77"/>
      <c r="M7625" s="80"/>
      <c r="T7625" s="4"/>
      <c r="V7625" s="4"/>
      <c r="W7625" s="4"/>
      <c r="X7625" s="4"/>
      <c r="AB7625" s="4"/>
      <c r="AL7625" s="81"/>
      <c r="AM7625" s="81"/>
    </row>
    <row r="7626" spans="1:39">
      <c r="A7626" s="76"/>
      <c r="C7626" s="77"/>
      <c r="M7626" s="80"/>
      <c r="T7626" s="4"/>
      <c r="V7626" s="4"/>
      <c r="W7626" s="4"/>
      <c r="X7626" s="4"/>
      <c r="AB7626" s="4"/>
      <c r="AL7626" s="81"/>
      <c r="AM7626" s="81"/>
    </row>
    <row r="7627" spans="1:39">
      <c r="A7627" s="76"/>
      <c r="C7627" s="77"/>
      <c r="M7627" s="80"/>
      <c r="T7627" s="4"/>
      <c r="V7627" s="4"/>
      <c r="W7627" s="4"/>
      <c r="X7627" s="4"/>
      <c r="AB7627" s="4"/>
      <c r="AL7627" s="81"/>
      <c r="AM7627" s="81"/>
    </row>
    <row r="7628" spans="1:39">
      <c r="A7628" s="76"/>
      <c r="C7628" s="77"/>
      <c r="M7628" s="80"/>
      <c r="T7628" s="4"/>
      <c r="V7628" s="4"/>
      <c r="W7628" s="4"/>
      <c r="X7628" s="4"/>
      <c r="AB7628" s="4"/>
      <c r="AL7628" s="81"/>
      <c r="AM7628" s="81"/>
    </row>
    <row r="7629" spans="1:39">
      <c r="A7629" s="76"/>
      <c r="C7629" s="77"/>
      <c r="M7629" s="80"/>
      <c r="T7629" s="4"/>
      <c r="V7629" s="4"/>
      <c r="W7629" s="4"/>
      <c r="X7629" s="4"/>
      <c r="AB7629" s="4"/>
      <c r="AL7629" s="81"/>
      <c r="AM7629" s="81"/>
    </row>
    <row r="7630" spans="1:39">
      <c r="A7630" s="76"/>
      <c r="C7630" s="77"/>
      <c r="M7630" s="80"/>
      <c r="T7630" s="4"/>
      <c r="V7630" s="4"/>
      <c r="W7630" s="4"/>
      <c r="X7630" s="4"/>
      <c r="AB7630" s="4"/>
      <c r="AL7630" s="81"/>
      <c r="AM7630" s="81"/>
    </row>
    <row r="7631" spans="1:39">
      <c r="A7631" s="76"/>
      <c r="C7631" s="77"/>
      <c r="M7631" s="80"/>
      <c r="T7631" s="4"/>
      <c r="V7631" s="4"/>
      <c r="W7631" s="4"/>
      <c r="X7631" s="4"/>
      <c r="AB7631" s="4"/>
      <c r="AL7631" s="81"/>
      <c r="AM7631" s="81"/>
    </row>
    <row r="7632" spans="1:39">
      <c r="A7632" s="76"/>
      <c r="C7632" s="77"/>
      <c r="M7632" s="80"/>
      <c r="T7632" s="4"/>
      <c r="V7632" s="4"/>
      <c r="W7632" s="4"/>
      <c r="X7632" s="4"/>
      <c r="AB7632" s="4"/>
      <c r="AL7632" s="81"/>
      <c r="AM7632" s="81"/>
    </row>
    <row r="7633" spans="1:39">
      <c r="A7633" s="76"/>
      <c r="C7633" s="77"/>
      <c r="M7633" s="80"/>
      <c r="T7633" s="4"/>
      <c r="V7633" s="4"/>
      <c r="W7633" s="4"/>
      <c r="X7633" s="4"/>
      <c r="AB7633" s="4"/>
      <c r="AL7633" s="81"/>
      <c r="AM7633" s="81"/>
    </row>
    <row r="7634" spans="1:39">
      <c r="A7634" s="76"/>
      <c r="C7634" s="77"/>
      <c r="M7634" s="80"/>
      <c r="T7634" s="4"/>
      <c r="V7634" s="4"/>
      <c r="W7634" s="4"/>
      <c r="X7634" s="4"/>
      <c r="AB7634" s="4"/>
      <c r="AL7634" s="81"/>
      <c r="AM7634" s="81"/>
    </row>
    <row r="7635" spans="1:39">
      <c r="A7635" s="76"/>
      <c r="C7635" s="77"/>
      <c r="M7635" s="80"/>
      <c r="T7635" s="4"/>
      <c r="V7635" s="4"/>
      <c r="W7635" s="4"/>
      <c r="X7635" s="4"/>
      <c r="AB7635" s="4"/>
      <c r="AL7635" s="81"/>
      <c r="AM7635" s="81"/>
    </row>
    <row r="7636" spans="1:39">
      <c r="A7636" s="76"/>
      <c r="C7636" s="77"/>
      <c r="M7636" s="80"/>
      <c r="T7636" s="4"/>
      <c r="V7636" s="4"/>
      <c r="W7636" s="4"/>
      <c r="X7636" s="4"/>
      <c r="AB7636" s="4"/>
      <c r="AL7636" s="81"/>
      <c r="AM7636" s="81"/>
    </row>
    <row r="7637" spans="1:39">
      <c r="A7637" s="76"/>
      <c r="C7637" s="77"/>
      <c r="M7637" s="80"/>
      <c r="T7637" s="4"/>
      <c r="V7637" s="4"/>
      <c r="W7637" s="4"/>
      <c r="X7637" s="4"/>
      <c r="AB7637" s="4"/>
      <c r="AL7637" s="81"/>
      <c r="AM7637" s="81"/>
    </row>
    <row r="7638" spans="1:39">
      <c r="A7638" s="76"/>
      <c r="C7638" s="77"/>
      <c r="M7638" s="80"/>
      <c r="T7638" s="4"/>
      <c r="V7638" s="4"/>
      <c r="W7638" s="4"/>
      <c r="X7638" s="4"/>
      <c r="AB7638" s="4"/>
      <c r="AL7638" s="81"/>
      <c r="AM7638" s="81"/>
    </row>
    <row r="7639" spans="1:39">
      <c r="A7639" s="76"/>
      <c r="C7639" s="77"/>
      <c r="M7639" s="80"/>
      <c r="T7639" s="4"/>
      <c r="V7639" s="4"/>
      <c r="W7639" s="4"/>
      <c r="X7639" s="4"/>
      <c r="AB7639" s="4"/>
      <c r="AL7639" s="81"/>
      <c r="AM7639" s="81"/>
    </row>
    <row r="7640" spans="1:39">
      <c r="A7640" s="76"/>
      <c r="C7640" s="77"/>
      <c r="M7640" s="80"/>
      <c r="T7640" s="4"/>
      <c r="V7640" s="4"/>
      <c r="W7640" s="4"/>
      <c r="X7640" s="4"/>
      <c r="AB7640" s="4"/>
      <c r="AL7640" s="81"/>
      <c r="AM7640" s="81"/>
    </row>
    <row r="7641" spans="1:39">
      <c r="A7641" s="76"/>
      <c r="C7641" s="77"/>
      <c r="M7641" s="80"/>
      <c r="T7641" s="4"/>
      <c r="V7641" s="4"/>
      <c r="W7641" s="4"/>
      <c r="X7641" s="4"/>
      <c r="AB7641" s="4"/>
      <c r="AL7641" s="81"/>
      <c r="AM7641" s="81"/>
    </row>
    <row r="7642" spans="1:39">
      <c r="A7642" s="76"/>
      <c r="C7642" s="77"/>
      <c r="M7642" s="80"/>
      <c r="T7642" s="4"/>
      <c r="V7642" s="4"/>
      <c r="W7642" s="4"/>
      <c r="X7642" s="4"/>
      <c r="AB7642" s="4"/>
      <c r="AL7642" s="81"/>
      <c r="AM7642" s="81"/>
    </row>
    <row r="7643" spans="1:39">
      <c r="A7643" s="76"/>
      <c r="C7643" s="77"/>
      <c r="M7643" s="80"/>
      <c r="T7643" s="4"/>
      <c r="V7643" s="4"/>
      <c r="W7643" s="4"/>
      <c r="X7643" s="4"/>
      <c r="AB7643" s="4"/>
      <c r="AL7643" s="81"/>
      <c r="AM7643" s="81"/>
    </row>
    <row r="7644" spans="1:39">
      <c r="A7644" s="76"/>
      <c r="C7644" s="77"/>
      <c r="M7644" s="80"/>
      <c r="T7644" s="4"/>
      <c r="V7644" s="4"/>
      <c r="W7644" s="4"/>
      <c r="X7644" s="4"/>
      <c r="AB7644" s="4"/>
      <c r="AL7644" s="81"/>
      <c r="AM7644" s="81"/>
    </row>
    <row r="7645" spans="1:39">
      <c r="A7645" s="76"/>
      <c r="C7645" s="77"/>
      <c r="M7645" s="80"/>
      <c r="T7645" s="4"/>
      <c r="V7645" s="4"/>
      <c r="W7645" s="4"/>
      <c r="X7645" s="4"/>
      <c r="AB7645" s="4"/>
      <c r="AL7645" s="81"/>
      <c r="AM7645" s="81"/>
    </row>
    <row r="7646" spans="1:39">
      <c r="A7646" s="76"/>
      <c r="C7646" s="77"/>
      <c r="M7646" s="80"/>
      <c r="T7646" s="4"/>
      <c r="V7646" s="4"/>
      <c r="W7646" s="4"/>
      <c r="X7646" s="4"/>
      <c r="AB7646" s="4"/>
      <c r="AL7646" s="81"/>
      <c r="AM7646" s="81"/>
    </row>
    <row r="7647" spans="1:39">
      <c r="A7647" s="76"/>
      <c r="C7647" s="77"/>
      <c r="M7647" s="80"/>
      <c r="T7647" s="4"/>
      <c r="V7647" s="4"/>
      <c r="W7647" s="4"/>
      <c r="X7647" s="4"/>
      <c r="AB7647" s="4"/>
      <c r="AL7647" s="81"/>
      <c r="AM7647" s="81"/>
    </row>
    <row r="7648" spans="1:39">
      <c r="A7648" s="76"/>
      <c r="C7648" s="77"/>
      <c r="M7648" s="80"/>
      <c r="T7648" s="4"/>
      <c r="V7648" s="4"/>
      <c r="W7648" s="4"/>
      <c r="X7648" s="4"/>
      <c r="AB7648" s="4"/>
      <c r="AL7648" s="81"/>
      <c r="AM7648" s="81"/>
    </row>
    <row r="7649" spans="1:39">
      <c r="A7649" s="76"/>
      <c r="C7649" s="77"/>
      <c r="M7649" s="80"/>
      <c r="T7649" s="4"/>
      <c r="V7649" s="4"/>
      <c r="W7649" s="4"/>
      <c r="X7649" s="4"/>
      <c r="AB7649" s="4"/>
      <c r="AL7649" s="81"/>
      <c r="AM7649" s="81"/>
    </row>
    <row r="7650" spans="1:39">
      <c r="A7650" s="76"/>
      <c r="C7650" s="77"/>
      <c r="M7650" s="80"/>
      <c r="T7650" s="4"/>
      <c r="V7650" s="4"/>
      <c r="W7650" s="4"/>
      <c r="X7650" s="4"/>
      <c r="AB7650" s="4"/>
      <c r="AL7650" s="81"/>
      <c r="AM7650" s="81"/>
    </row>
    <row r="7651" spans="1:39">
      <c r="A7651" s="76"/>
      <c r="C7651" s="77"/>
      <c r="M7651" s="80"/>
      <c r="T7651" s="4"/>
      <c r="V7651" s="4"/>
      <c r="W7651" s="4"/>
      <c r="X7651" s="4"/>
      <c r="AB7651" s="4"/>
      <c r="AL7651" s="81"/>
      <c r="AM7651" s="81"/>
    </row>
    <row r="7652" spans="1:39">
      <c r="A7652" s="76"/>
      <c r="C7652" s="77"/>
      <c r="M7652" s="80"/>
      <c r="T7652" s="4"/>
      <c r="V7652" s="4"/>
      <c r="W7652" s="4"/>
      <c r="X7652" s="4"/>
      <c r="AB7652" s="4"/>
      <c r="AL7652" s="81"/>
      <c r="AM7652" s="81"/>
    </row>
    <row r="7653" spans="1:39">
      <c r="A7653" s="76"/>
      <c r="C7653" s="77"/>
      <c r="M7653" s="80"/>
      <c r="T7653" s="4"/>
      <c r="V7653" s="4"/>
      <c r="W7653" s="4"/>
      <c r="X7653" s="4"/>
      <c r="AB7653" s="4"/>
      <c r="AL7653" s="81"/>
      <c r="AM7653" s="81"/>
    </row>
    <row r="7654" spans="1:39">
      <c r="A7654" s="76"/>
      <c r="C7654" s="77"/>
      <c r="M7654" s="80"/>
      <c r="T7654" s="4"/>
      <c r="V7654" s="4"/>
      <c r="W7654" s="4"/>
      <c r="X7654" s="4"/>
      <c r="AB7654" s="4"/>
      <c r="AL7654" s="81"/>
      <c r="AM7654" s="81"/>
    </row>
    <row r="7655" spans="1:39">
      <c r="A7655" s="76"/>
      <c r="C7655" s="77"/>
      <c r="M7655" s="80"/>
      <c r="T7655" s="4"/>
      <c r="V7655" s="4"/>
      <c r="W7655" s="4"/>
      <c r="X7655" s="4"/>
      <c r="AB7655" s="4"/>
      <c r="AL7655" s="81"/>
      <c r="AM7655" s="81"/>
    </row>
    <row r="7656" spans="1:39">
      <c r="A7656" s="76"/>
      <c r="C7656" s="77"/>
      <c r="M7656" s="80"/>
      <c r="T7656" s="4"/>
      <c r="V7656" s="4"/>
      <c r="W7656" s="4"/>
      <c r="X7656" s="4"/>
      <c r="AB7656" s="4"/>
      <c r="AL7656" s="81"/>
      <c r="AM7656" s="81"/>
    </row>
    <row r="7657" spans="1:39">
      <c r="A7657" s="76"/>
      <c r="C7657" s="77"/>
      <c r="M7657" s="80"/>
      <c r="T7657" s="4"/>
      <c r="V7657" s="4"/>
      <c r="W7657" s="4"/>
      <c r="X7657" s="4"/>
      <c r="AB7657" s="4"/>
      <c r="AL7657" s="81"/>
      <c r="AM7657" s="81"/>
    </row>
    <row r="7658" spans="1:39">
      <c r="A7658" s="76"/>
      <c r="C7658" s="77"/>
      <c r="M7658" s="80"/>
      <c r="T7658" s="4"/>
      <c r="V7658" s="4"/>
      <c r="W7658" s="4"/>
      <c r="X7658" s="4"/>
      <c r="AB7658" s="4"/>
      <c r="AL7658" s="81"/>
      <c r="AM7658" s="81"/>
    </row>
    <row r="7659" spans="1:39">
      <c r="A7659" s="76"/>
      <c r="C7659" s="77"/>
      <c r="M7659" s="80"/>
      <c r="T7659" s="4"/>
      <c r="V7659" s="4"/>
      <c r="W7659" s="4"/>
      <c r="X7659" s="4"/>
      <c r="AB7659" s="4"/>
      <c r="AL7659" s="81"/>
      <c r="AM7659" s="81"/>
    </row>
    <row r="7660" spans="1:39">
      <c r="A7660" s="76"/>
      <c r="C7660" s="77"/>
      <c r="M7660" s="80"/>
      <c r="T7660" s="4"/>
      <c r="V7660" s="4"/>
      <c r="W7660" s="4"/>
      <c r="X7660" s="4"/>
      <c r="AB7660" s="4"/>
      <c r="AL7660" s="81"/>
      <c r="AM7660" s="81"/>
    </row>
    <row r="7661" spans="1:39">
      <c r="A7661" s="76"/>
      <c r="C7661" s="77"/>
      <c r="M7661" s="80"/>
      <c r="T7661" s="4"/>
      <c r="V7661" s="4"/>
      <c r="W7661" s="4"/>
      <c r="X7661" s="4"/>
      <c r="AB7661" s="4"/>
      <c r="AL7661" s="81"/>
      <c r="AM7661" s="81"/>
    </row>
    <row r="7662" spans="1:39">
      <c r="A7662" s="76"/>
      <c r="C7662" s="77"/>
      <c r="M7662" s="80"/>
      <c r="T7662" s="4"/>
      <c r="V7662" s="4"/>
      <c r="W7662" s="4"/>
      <c r="X7662" s="4"/>
      <c r="AB7662" s="4"/>
      <c r="AL7662" s="81"/>
      <c r="AM7662" s="81"/>
    </row>
    <row r="7663" spans="1:39">
      <c r="A7663" s="76"/>
      <c r="C7663" s="77"/>
      <c r="M7663" s="80"/>
      <c r="T7663" s="4"/>
      <c r="V7663" s="4"/>
      <c r="W7663" s="4"/>
      <c r="X7663" s="4"/>
      <c r="AB7663" s="4"/>
      <c r="AL7663" s="81"/>
      <c r="AM7663" s="81"/>
    </row>
    <row r="7664" spans="1:39">
      <c r="A7664" s="76"/>
      <c r="C7664" s="77"/>
      <c r="M7664" s="80"/>
      <c r="T7664" s="4"/>
      <c r="V7664" s="4"/>
      <c r="W7664" s="4"/>
      <c r="X7664" s="4"/>
      <c r="AB7664" s="4"/>
      <c r="AL7664" s="81"/>
      <c r="AM7664" s="81"/>
    </row>
    <row r="7665" spans="1:39">
      <c r="A7665" s="76"/>
      <c r="C7665" s="77"/>
      <c r="M7665" s="80"/>
      <c r="T7665" s="4"/>
      <c r="V7665" s="4"/>
      <c r="W7665" s="4"/>
      <c r="X7665" s="4"/>
      <c r="AB7665" s="4"/>
      <c r="AL7665" s="81"/>
      <c r="AM7665" s="81"/>
    </row>
    <row r="7666" spans="1:39">
      <c r="A7666" s="76"/>
      <c r="C7666" s="77"/>
      <c r="M7666" s="80"/>
      <c r="T7666" s="4"/>
      <c r="V7666" s="4"/>
      <c r="W7666" s="4"/>
      <c r="X7666" s="4"/>
      <c r="AB7666" s="4"/>
      <c r="AL7666" s="81"/>
      <c r="AM7666" s="81"/>
    </row>
    <row r="7667" spans="1:39">
      <c r="A7667" s="76"/>
      <c r="C7667" s="77"/>
      <c r="M7667" s="80"/>
      <c r="T7667" s="4"/>
      <c r="V7667" s="4"/>
      <c r="W7667" s="4"/>
      <c r="X7667" s="4"/>
      <c r="AB7667" s="4"/>
      <c r="AL7667" s="81"/>
      <c r="AM7667" s="81"/>
    </row>
    <row r="7668" spans="1:39">
      <c r="A7668" s="76"/>
      <c r="C7668" s="77"/>
      <c r="M7668" s="80"/>
      <c r="T7668" s="4"/>
      <c r="V7668" s="4"/>
      <c r="W7668" s="4"/>
      <c r="X7668" s="4"/>
      <c r="AB7668" s="4"/>
      <c r="AL7668" s="81"/>
      <c r="AM7668" s="81"/>
    </row>
    <row r="7669" spans="1:39">
      <c r="A7669" s="76"/>
      <c r="C7669" s="77"/>
      <c r="M7669" s="80"/>
      <c r="T7669" s="4"/>
      <c r="V7669" s="4"/>
      <c r="W7669" s="4"/>
      <c r="X7669" s="4"/>
      <c r="AB7669" s="4"/>
      <c r="AL7669" s="81"/>
      <c r="AM7669" s="81"/>
    </row>
    <row r="7670" spans="1:39">
      <c r="A7670" s="76"/>
      <c r="C7670" s="77"/>
      <c r="M7670" s="80"/>
      <c r="T7670" s="4"/>
      <c r="V7670" s="4"/>
      <c r="W7670" s="4"/>
      <c r="X7670" s="4"/>
      <c r="AB7670" s="4"/>
      <c r="AL7670" s="81"/>
      <c r="AM7670" s="81"/>
    </row>
    <row r="7671" spans="1:39">
      <c r="A7671" s="76"/>
      <c r="C7671" s="77"/>
      <c r="M7671" s="80"/>
      <c r="T7671" s="4"/>
      <c r="V7671" s="4"/>
      <c r="W7671" s="4"/>
      <c r="X7671" s="4"/>
      <c r="AB7671" s="4"/>
      <c r="AL7671" s="81"/>
      <c r="AM7671" s="81"/>
    </row>
    <row r="7672" spans="1:39">
      <c r="A7672" s="76"/>
      <c r="C7672" s="77"/>
      <c r="M7672" s="80"/>
      <c r="T7672" s="4"/>
      <c r="V7672" s="4"/>
      <c r="W7672" s="4"/>
      <c r="X7672" s="4"/>
      <c r="AB7672" s="4"/>
      <c r="AL7672" s="81"/>
      <c r="AM7672" s="81"/>
    </row>
    <row r="7673" spans="1:39">
      <c r="A7673" s="76"/>
      <c r="C7673" s="77"/>
      <c r="M7673" s="80"/>
      <c r="T7673" s="4"/>
      <c r="V7673" s="4"/>
      <c r="W7673" s="4"/>
      <c r="X7673" s="4"/>
      <c r="AB7673" s="4"/>
      <c r="AL7673" s="81"/>
      <c r="AM7673" s="81"/>
    </row>
    <row r="7674" spans="1:39">
      <c r="A7674" s="76"/>
      <c r="C7674" s="77"/>
      <c r="M7674" s="80"/>
      <c r="T7674" s="4"/>
      <c r="V7674" s="4"/>
      <c r="W7674" s="4"/>
      <c r="X7674" s="4"/>
      <c r="AB7674" s="4"/>
      <c r="AL7674" s="81"/>
      <c r="AM7674" s="81"/>
    </row>
    <row r="7675" spans="1:39">
      <c r="A7675" s="76"/>
      <c r="C7675" s="77"/>
      <c r="M7675" s="80"/>
      <c r="T7675" s="4"/>
      <c r="V7675" s="4"/>
      <c r="W7675" s="4"/>
      <c r="X7675" s="4"/>
      <c r="AB7675" s="4"/>
      <c r="AL7675" s="81"/>
      <c r="AM7675" s="81"/>
    </row>
    <row r="7676" spans="1:39">
      <c r="A7676" s="76"/>
      <c r="C7676" s="77"/>
      <c r="M7676" s="80"/>
      <c r="T7676" s="4"/>
      <c r="V7676" s="4"/>
      <c r="W7676" s="4"/>
      <c r="X7676" s="4"/>
      <c r="AB7676" s="4"/>
      <c r="AL7676" s="81"/>
      <c r="AM7676" s="81"/>
    </row>
    <row r="7677" spans="1:39">
      <c r="A7677" s="76"/>
      <c r="C7677" s="77"/>
      <c r="M7677" s="80"/>
      <c r="T7677" s="4"/>
      <c r="V7677" s="4"/>
      <c r="W7677" s="4"/>
      <c r="X7677" s="4"/>
      <c r="AB7677" s="4"/>
      <c r="AL7677" s="81"/>
      <c r="AM7677" s="81"/>
    </row>
    <row r="7678" spans="1:39">
      <c r="A7678" s="76"/>
      <c r="C7678" s="77"/>
      <c r="M7678" s="80"/>
      <c r="T7678" s="4"/>
      <c r="V7678" s="4"/>
      <c r="W7678" s="4"/>
      <c r="X7678" s="4"/>
      <c r="AB7678" s="4"/>
      <c r="AL7678" s="81"/>
      <c r="AM7678" s="81"/>
    </row>
    <row r="7679" spans="1:39">
      <c r="A7679" s="76"/>
      <c r="C7679" s="77"/>
      <c r="M7679" s="80"/>
      <c r="T7679" s="4"/>
      <c r="V7679" s="4"/>
      <c r="W7679" s="4"/>
      <c r="X7679" s="4"/>
      <c r="AB7679" s="4"/>
      <c r="AL7679" s="81"/>
      <c r="AM7679" s="81"/>
    </row>
    <row r="7680" spans="1:39">
      <c r="A7680" s="76"/>
      <c r="C7680" s="77"/>
      <c r="M7680" s="80"/>
      <c r="T7680" s="4"/>
      <c r="V7680" s="4"/>
      <c r="W7680" s="4"/>
      <c r="X7680" s="4"/>
      <c r="AB7680" s="4"/>
      <c r="AL7680" s="81"/>
      <c r="AM7680" s="81"/>
    </row>
    <row r="7681" spans="1:39">
      <c r="A7681" s="76"/>
      <c r="C7681" s="77"/>
      <c r="M7681" s="80"/>
      <c r="T7681" s="4"/>
      <c r="V7681" s="4"/>
      <c r="W7681" s="4"/>
      <c r="X7681" s="4"/>
      <c r="AB7681" s="4"/>
      <c r="AL7681" s="81"/>
      <c r="AM7681" s="81"/>
    </row>
    <row r="7682" spans="1:39">
      <c r="A7682" s="76"/>
      <c r="C7682" s="77"/>
      <c r="M7682" s="80"/>
      <c r="T7682" s="4"/>
      <c r="V7682" s="4"/>
      <c r="W7682" s="4"/>
      <c r="X7682" s="4"/>
      <c r="AB7682" s="4"/>
      <c r="AL7682" s="81"/>
      <c r="AM7682" s="81"/>
    </row>
    <row r="7683" spans="1:39">
      <c r="A7683" s="76"/>
      <c r="C7683" s="77"/>
      <c r="M7683" s="80"/>
      <c r="T7683" s="4"/>
      <c r="V7683" s="4"/>
      <c r="W7683" s="4"/>
      <c r="X7683" s="4"/>
      <c r="AB7683" s="4"/>
      <c r="AL7683" s="81"/>
      <c r="AM7683" s="81"/>
    </row>
    <row r="7684" spans="1:39">
      <c r="A7684" s="76"/>
      <c r="C7684" s="77"/>
      <c r="M7684" s="80"/>
      <c r="T7684" s="4"/>
      <c r="V7684" s="4"/>
      <c r="W7684" s="4"/>
      <c r="X7684" s="4"/>
      <c r="AB7684" s="4"/>
      <c r="AL7684" s="81"/>
      <c r="AM7684" s="81"/>
    </row>
    <row r="7685" spans="1:39">
      <c r="A7685" s="76"/>
      <c r="C7685" s="77"/>
      <c r="M7685" s="80"/>
      <c r="T7685" s="4"/>
      <c r="V7685" s="4"/>
      <c r="W7685" s="4"/>
      <c r="X7685" s="4"/>
      <c r="AB7685" s="4"/>
      <c r="AL7685" s="81"/>
      <c r="AM7685" s="81"/>
    </row>
    <row r="7686" spans="1:39">
      <c r="A7686" s="76"/>
      <c r="C7686" s="77"/>
      <c r="M7686" s="80"/>
      <c r="T7686" s="4"/>
      <c r="V7686" s="4"/>
      <c r="W7686" s="4"/>
      <c r="X7686" s="4"/>
      <c r="AB7686" s="4"/>
      <c r="AL7686" s="81"/>
      <c r="AM7686" s="81"/>
    </row>
    <row r="7687" spans="1:39">
      <c r="A7687" s="76"/>
      <c r="C7687" s="77"/>
      <c r="M7687" s="80"/>
      <c r="T7687" s="4"/>
      <c r="V7687" s="4"/>
      <c r="W7687" s="4"/>
      <c r="X7687" s="4"/>
      <c r="AB7687" s="4"/>
      <c r="AL7687" s="81"/>
      <c r="AM7687" s="81"/>
    </row>
    <row r="7688" spans="1:39">
      <c r="A7688" s="76"/>
      <c r="C7688" s="77"/>
      <c r="M7688" s="80"/>
      <c r="T7688" s="4"/>
      <c r="V7688" s="4"/>
      <c r="W7688" s="4"/>
      <c r="X7688" s="4"/>
      <c r="AB7688" s="4"/>
      <c r="AL7688" s="81"/>
      <c r="AM7688" s="81"/>
    </row>
    <row r="7689" spans="1:39">
      <c r="A7689" s="76"/>
      <c r="C7689" s="77"/>
      <c r="M7689" s="80"/>
      <c r="T7689" s="4"/>
      <c r="V7689" s="4"/>
      <c r="W7689" s="4"/>
      <c r="X7689" s="4"/>
      <c r="AB7689" s="4"/>
      <c r="AL7689" s="81"/>
      <c r="AM7689" s="81"/>
    </row>
    <row r="7690" spans="1:39">
      <c r="A7690" s="76"/>
      <c r="C7690" s="77"/>
      <c r="M7690" s="80"/>
      <c r="T7690" s="4"/>
      <c r="V7690" s="4"/>
      <c r="W7690" s="4"/>
      <c r="X7690" s="4"/>
      <c r="AB7690" s="4"/>
      <c r="AL7690" s="81"/>
      <c r="AM7690" s="81"/>
    </row>
    <row r="7691" spans="1:39">
      <c r="A7691" s="76"/>
      <c r="C7691" s="77"/>
      <c r="M7691" s="80"/>
      <c r="T7691" s="4"/>
      <c r="V7691" s="4"/>
      <c r="W7691" s="4"/>
      <c r="X7691" s="4"/>
      <c r="AB7691" s="4"/>
      <c r="AL7691" s="81"/>
      <c r="AM7691" s="81"/>
    </row>
    <row r="7692" spans="1:39">
      <c r="A7692" s="76"/>
      <c r="C7692" s="77"/>
      <c r="M7692" s="80"/>
      <c r="T7692" s="4"/>
      <c r="V7692" s="4"/>
      <c r="W7692" s="4"/>
      <c r="X7692" s="4"/>
      <c r="AB7692" s="4"/>
      <c r="AL7692" s="81"/>
      <c r="AM7692" s="81"/>
    </row>
    <row r="7693" spans="1:39">
      <c r="A7693" s="76"/>
      <c r="C7693" s="77"/>
      <c r="M7693" s="80"/>
      <c r="T7693" s="4"/>
      <c r="V7693" s="4"/>
      <c r="W7693" s="4"/>
      <c r="X7693" s="4"/>
      <c r="AB7693" s="4"/>
      <c r="AL7693" s="81"/>
      <c r="AM7693" s="81"/>
    </row>
    <row r="7694" spans="1:39">
      <c r="A7694" s="76"/>
      <c r="C7694" s="77"/>
      <c r="M7694" s="80"/>
      <c r="T7694" s="4"/>
      <c r="V7694" s="4"/>
      <c r="W7694" s="4"/>
      <c r="X7694" s="4"/>
      <c r="AB7694" s="4"/>
      <c r="AL7694" s="81"/>
      <c r="AM7694" s="81"/>
    </row>
    <row r="7695" spans="1:39">
      <c r="A7695" s="76"/>
      <c r="C7695" s="77"/>
      <c r="M7695" s="80"/>
      <c r="T7695" s="4"/>
      <c r="V7695" s="4"/>
      <c r="W7695" s="4"/>
      <c r="X7695" s="4"/>
      <c r="AB7695" s="4"/>
      <c r="AL7695" s="81"/>
      <c r="AM7695" s="81"/>
    </row>
    <row r="7696" spans="1:39">
      <c r="A7696" s="76"/>
      <c r="C7696" s="77"/>
      <c r="M7696" s="80"/>
      <c r="T7696" s="4"/>
      <c r="V7696" s="4"/>
      <c r="W7696" s="4"/>
      <c r="X7696" s="4"/>
      <c r="AB7696" s="4"/>
      <c r="AL7696" s="81"/>
      <c r="AM7696" s="81"/>
    </row>
    <row r="7697" spans="1:39">
      <c r="A7697" s="76"/>
      <c r="C7697" s="77"/>
      <c r="M7697" s="80"/>
      <c r="T7697" s="4"/>
      <c r="V7697" s="4"/>
      <c r="W7697" s="4"/>
      <c r="X7697" s="4"/>
      <c r="AB7697" s="4"/>
      <c r="AL7697" s="81"/>
      <c r="AM7697" s="81"/>
    </row>
    <row r="7698" spans="1:39">
      <c r="A7698" s="76"/>
      <c r="C7698" s="77"/>
      <c r="M7698" s="80"/>
      <c r="T7698" s="4"/>
      <c r="V7698" s="4"/>
      <c r="W7698" s="4"/>
      <c r="X7698" s="4"/>
      <c r="AB7698" s="4"/>
      <c r="AL7698" s="81"/>
      <c r="AM7698" s="81"/>
    </row>
    <row r="7699" spans="1:39">
      <c r="A7699" s="76"/>
      <c r="C7699" s="77"/>
      <c r="M7699" s="80"/>
      <c r="T7699" s="4"/>
      <c r="V7699" s="4"/>
      <c r="W7699" s="4"/>
      <c r="X7699" s="4"/>
      <c r="AB7699" s="4"/>
      <c r="AL7699" s="81"/>
      <c r="AM7699" s="81"/>
    </row>
    <row r="7700" spans="1:39">
      <c r="A7700" s="76"/>
      <c r="C7700" s="77"/>
      <c r="M7700" s="80"/>
      <c r="T7700" s="4"/>
      <c r="V7700" s="4"/>
      <c r="W7700" s="4"/>
      <c r="X7700" s="4"/>
      <c r="AB7700" s="4"/>
      <c r="AL7700" s="81"/>
      <c r="AM7700" s="81"/>
    </row>
    <row r="7701" spans="1:39">
      <c r="A7701" s="76"/>
      <c r="C7701" s="77"/>
      <c r="M7701" s="80"/>
      <c r="T7701" s="4"/>
      <c r="V7701" s="4"/>
      <c r="W7701" s="4"/>
      <c r="X7701" s="4"/>
      <c r="AB7701" s="4"/>
      <c r="AL7701" s="81"/>
      <c r="AM7701" s="81"/>
    </row>
    <row r="7702" spans="1:39">
      <c r="A7702" s="76"/>
      <c r="C7702" s="77"/>
      <c r="M7702" s="80"/>
      <c r="T7702" s="4"/>
      <c r="V7702" s="4"/>
      <c r="W7702" s="4"/>
      <c r="X7702" s="4"/>
      <c r="AB7702" s="4"/>
      <c r="AL7702" s="81"/>
      <c r="AM7702" s="81"/>
    </row>
    <row r="7703" spans="1:39">
      <c r="A7703" s="76"/>
      <c r="C7703" s="77"/>
      <c r="M7703" s="80"/>
      <c r="T7703" s="4"/>
      <c r="V7703" s="4"/>
      <c r="W7703" s="4"/>
      <c r="X7703" s="4"/>
      <c r="AB7703" s="4"/>
      <c r="AL7703" s="81"/>
      <c r="AM7703" s="81"/>
    </row>
    <row r="7704" spans="1:39">
      <c r="A7704" s="76"/>
      <c r="C7704" s="77"/>
      <c r="M7704" s="80"/>
      <c r="T7704" s="4"/>
      <c r="V7704" s="4"/>
      <c r="W7704" s="4"/>
      <c r="X7704" s="4"/>
      <c r="AB7704" s="4"/>
      <c r="AL7704" s="81"/>
      <c r="AM7704" s="81"/>
    </row>
    <row r="7705" spans="1:39">
      <c r="A7705" s="76"/>
      <c r="C7705" s="77"/>
      <c r="M7705" s="80"/>
      <c r="T7705" s="4"/>
      <c r="V7705" s="4"/>
      <c r="W7705" s="4"/>
      <c r="X7705" s="4"/>
      <c r="AB7705" s="4"/>
      <c r="AL7705" s="81"/>
      <c r="AM7705" s="81"/>
    </row>
    <row r="7706" spans="1:39">
      <c r="A7706" s="76"/>
      <c r="C7706" s="77"/>
      <c r="M7706" s="80"/>
      <c r="T7706" s="4"/>
      <c r="V7706" s="4"/>
      <c r="W7706" s="4"/>
      <c r="X7706" s="4"/>
      <c r="AB7706" s="4"/>
      <c r="AL7706" s="81"/>
      <c r="AM7706" s="81"/>
    </row>
    <row r="7707" spans="1:39">
      <c r="A7707" s="76"/>
      <c r="C7707" s="77"/>
      <c r="M7707" s="80"/>
      <c r="T7707" s="4"/>
      <c r="V7707" s="4"/>
      <c r="W7707" s="4"/>
      <c r="X7707" s="4"/>
      <c r="AB7707" s="4"/>
      <c r="AL7707" s="81"/>
      <c r="AM7707" s="81"/>
    </row>
    <row r="7708" spans="1:39">
      <c r="A7708" s="76"/>
      <c r="C7708" s="77"/>
      <c r="M7708" s="80"/>
      <c r="T7708" s="4"/>
      <c r="V7708" s="4"/>
      <c r="W7708" s="4"/>
      <c r="X7708" s="4"/>
      <c r="AB7708" s="4"/>
      <c r="AL7708" s="81"/>
      <c r="AM7708" s="81"/>
    </row>
    <row r="7709" spans="1:39">
      <c r="A7709" s="76"/>
      <c r="C7709" s="77"/>
      <c r="M7709" s="80"/>
      <c r="T7709" s="4"/>
      <c r="V7709" s="4"/>
      <c r="W7709" s="4"/>
      <c r="X7709" s="4"/>
      <c r="AB7709" s="4"/>
      <c r="AL7709" s="81"/>
      <c r="AM7709" s="81"/>
    </row>
    <row r="7710" spans="1:39">
      <c r="A7710" s="76"/>
      <c r="C7710" s="77"/>
      <c r="M7710" s="80"/>
      <c r="T7710" s="4"/>
      <c r="V7710" s="4"/>
      <c r="W7710" s="4"/>
      <c r="X7710" s="4"/>
      <c r="AB7710" s="4"/>
      <c r="AL7710" s="81"/>
      <c r="AM7710" s="81"/>
    </row>
    <row r="7711" spans="1:39">
      <c r="A7711" s="76"/>
      <c r="C7711" s="77"/>
      <c r="M7711" s="80"/>
      <c r="T7711" s="4"/>
      <c r="V7711" s="4"/>
      <c r="W7711" s="4"/>
      <c r="X7711" s="4"/>
      <c r="AB7711" s="4"/>
      <c r="AL7711" s="81"/>
      <c r="AM7711" s="81"/>
    </row>
    <row r="7712" spans="1:39">
      <c r="A7712" s="76"/>
      <c r="C7712" s="77"/>
      <c r="M7712" s="80"/>
      <c r="T7712" s="4"/>
      <c r="V7712" s="4"/>
      <c r="W7712" s="4"/>
      <c r="X7712" s="4"/>
      <c r="AB7712" s="4"/>
      <c r="AL7712" s="81"/>
      <c r="AM7712" s="81"/>
    </row>
    <row r="7713" spans="1:39">
      <c r="A7713" s="76"/>
      <c r="C7713" s="77"/>
      <c r="M7713" s="80"/>
      <c r="T7713" s="4"/>
      <c r="V7713" s="4"/>
      <c r="W7713" s="4"/>
      <c r="X7713" s="4"/>
      <c r="AB7713" s="4"/>
      <c r="AL7713" s="81"/>
      <c r="AM7713" s="81"/>
    </row>
    <row r="7714" spans="1:39">
      <c r="A7714" s="76"/>
      <c r="C7714" s="77"/>
      <c r="M7714" s="80"/>
      <c r="T7714" s="4"/>
      <c r="V7714" s="4"/>
      <c r="W7714" s="4"/>
      <c r="X7714" s="4"/>
      <c r="AB7714" s="4"/>
      <c r="AL7714" s="81"/>
      <c r="AM7714" s="81"/>
    </row>
    <row r="7715" spans="1:39">
      <c r="A7715" s="76"/>
      <c r="C7715" s="77"/>
      <c r="M7715" s="80"/>
      <c r="T7715" s="4"/>
      <c r="V7715" s="4"/>
      <c r="W7715" s="4"/>
      <c r="X7715" s="4"/>
      <c r="AB7715" s="4"/>
      <c r="AL7715" s="81"/>
      <c r="AM7715" s="81"/>
    </row>
    <row r="7716" spans="1:39">
      <c r="A7716" s="76"/>
      <c r="C7716" s="77"/>
      <c r="M7716" s="80"/>
      <c r="T7716" s="4"/>
      <c r="V7716" s="4"/>
      <c r="W7716" s="4"/>
      <c r="X7716" s="4"/>
      <c r="AB7716" s="4"/>
      <c r="AL7716" s="81"/>
      <c r="AM7716" s="81"/>
    </row>
    <row r="7717" spans="1:39">
      <c r="A7717" s="76"/>
      <c r="C7717" s="77"/>
      <c r="M7717" s="80"/>
      <c r="T7717" s="4"/>
      <c r="V7717" s="4"/>
      <c r="W7717" s="4"/>
      <c r="X7717" s="4"/>
      <c r="AB7717" s="4"/>
      <c r="AL7717" s="81"/>
      <c r="AM7717" s="81"/>
    </row>
    <row r="7718" spans="1:39">
      <c r="A7718" s="76"/>
      <c r="C7718" s="77"/>
      <c r="M7718" s="80"/>
      <c r="T7718" s="4"/>
      <c r="V7718" s="4"/>
      <c r="W7718" s="4"/>
      <c r="X7718" s="4"/>
      <c r="AB7718" s="4"/>
      <c r="AL7718" s="81"/>
      <c r="AM7718" s="81"/>
    </row>
    <row r="7719" spans="1:39">
      <c r="A7719" s="76"/>
      <c r="C7719" s="77"/>
      <c r="M7719" s="80"/>
      <c r="T7719" s="4"/>
      <c r="V7719" s="4"/>
      <c r="W7719" s="4"/>
      <c r="X7719" s="4"/>
      <c r="AB7719" s="4"/>
      <c r="AL7719" s="81"/>
      <c r="AM7719" s="81"/>
    </row>
    <row r="7720" spans="1:39">
      <c r="A7720" s="76"/>
      <c r="C7720" s="77"/>
      <c r="M7720" s="80"/>
      <c r="T7720" s="4"/>
      <c r="V7720" s="4"/>
      <c r="W7720" s="4"/>
      <c r="X7720" s="4"/>
      <c r="AB7720" s="4"/>
      <c r="AL7720" s="81"/>
      <c r="AM7720" s="81"/>
    </row>
    <row r="7721" spans="1:39">
      <c r="A7721" s="76"/>
      <c r="C7721" s="77"/>
      <c r="M7721" s="80"/>
      <c r="T7721" s="4"/>
      <c r="V7721" s="4"/>
      <c r="W7721" s="4"/>
      <c r="X7721" s="4"/>
      <c r="AB7721" s="4"/>
      <c r="AL7721" s="81"/>
      <c r="AM7721" s="81"/>
    </row>
    <row r="7722" spans="1:39">
      <c r="A7722" s="76"/>
      <c r="C7722" s="77"/>
      <c r="M7722" s="80"/>
      <c r="T7722" s="4"/>
      <c r="V7722" s="4"/>
      <c r="W7722" s="4"/>
      <c r="X7722" s="4"/>
      <c r="AB7722" s="4"/>
      <c r="AL7722" s="81"/>
      <c r="AM7722" s="81"/>
    </row>
    <row r="7723" spans="1:39">
      <c r="A7723" s="76"/>
      <c r="C7723" s="77"/>
      <c r="M7723" s="80"/>
      <c r="T7723" s="4"/>
      <c r="V7723" s="4"/>
      <c r="W7723" s="4"/>
      <c r="X7723" s="4"/>
      <c r="AB7723" s="4"/>
      <c r="AL7723" s="81"/>
      <c r="AM7723" s="81"/>
    </row>
    <row r="7724" spans="1:39">
      <c r="A7724" s="76"/>
      <c r="C7724" s="77"/>
      <c r="M7724" s="80"/>
      <c r="T7724" s="4"/>
      <c r="V7724" s="4"/>
      <c r="W7724" s="4"/>
      <c r="X7724" s="4"/>
      <c r="AB7724" s="4"/>
      <c r="AL7724" s="81"/>
      <c r="AM7724" s="81"/>
    </row>
    <row r="7725" spans="1:39">
      <c r="A7725" s="76"/>
      <c r="C7725" s="77"/>
      <c r="M7725" s="80"/>
      <c r="T7725" s="4"/>
      <c r="V7725" s="4"/>
      <c r="W7725" s="4"/>
      <c r="X7725" s="4"/>
      <c r="AB7725" s="4"/>
      <c r="AL7725" s="81"/>
      <c r="AM7725" s="81"/>
    </row>
    <row r="7726" spans="1:39">
      <c r="A7726" s="76"/>
      <c r="C7726" s="77"/>
      <c r="M7726" s="80"/>
      <c r="T7726" s="4"/>
      <c r="V7726" s="4"/>
      <c r="W7726" s="4"/>
      <c r="X7726" s="4"/>
      <c r="AB7726" s="4"/>
      <c r="AL7726" s="81"/>
      <c r="AM7726" s="81"/>
    </row>
    <row r="7727" spans="1:39">
      <c r="A7727" s="76"/>
      <c r="C7727" s="77"/>
      <c r="M7727" s="80"/>
      <c r="T7727" s="4"/>
      <c r="V7727" s="4"/>
      <c r="W7727" s="4"/>
      <c r="X7727" s="4"/>
      <c r="AB7727" s="4"/>
      <c r="AL7727" s="81"/>
      <c r="AM7727" s="81"/>
    </row>
    <row r="7728" spans="1:39">
      <c r="A7728" s="76"/>
      <c r="C7728" s="77"/>
      <c r="M7728" s="80"/>
      <c r="T7728" s="4"/>
      <c r="V7728" s="4"/>
      <c r="W7728" s="4"/>
      <c r="X7728" s="4"/>
      <c r="AB7728" s="4"/>
      <c r="AL7728" s="81"/>
      <c r="AM7728" s="81"/>
    </row>
    <row r="7729" spans="1:39">
      <c r="A7729" s="76"/>
      <c r="C7729" s="77"/>
      <c r="M7729" s="80"/>
      <c r="T7729" s="4"/>
      <c r="V7729" s="4"/>
      <c r="W7729" s="4"/>
      <c r="X7729" s="4"/>
      <c r="AB7729" s="4"/>
      <c r="AL7729" s="81"/>
      <c r="AM7729" s="81"/>
    </row>
    <row r="7730" spans="1:39">
      <c r="A7730" s="76"/>
      <c r="C7730" s="77"/>
      <c r="M7730" s="80"/>
      <c r="T7730" s="4"/>
      <c r="V7730" s="4"/>
      <c r="W7730" s="4"/>
      <c r="X7730" s="4"/>
      <c r="AB7730" s="4"/>
      <c r="AL7730" s="81"/>
      <c r="AM7730" s="81"/>
    </row>
    <row r="7731" spans="1:39">
      <c r="A7731" s="76"/>
      <c r="C7731" s="77"/>
      <c r="M7731" s="80"/>
      <c r="T7731" s="4"/>
      <c r="V7731" s="4"/>
      <c r="W7731" s="4"/>
      <c r="X7731" s="4"/>
      <c r="AB7731" s="4"/>
      <c r="AL7731" s="81"/>
      <c r="AM7731" s="81"/>
    </row>
    <row r="7732" spans="1:39">
      <c r="A7732" s="76"/>
      <c r="C7732" s="77"/>
      <c r="M7732" s="80"/>
      <c r="T7732" s="4"/>
      <c r="V7732" s="4"/>
      <c r="W7732" s="4"/>
      <c r="X7732" s="4"/>
      <c r="AB7732" s="4"/>
      <c r="AL7732" s="81"/>
      <c r="AM7732" s="81"/>
    </row>
    <row r="7733" spans="1:39">
      <c r="A7733" s="76"/>
      <c r="C7733" s="77"/>
      <c r="M7733" s="80"/>
      <c r="T7733" s="4"/>
      <c r="V7733" s="4"/>
      <c r="W7733" s="4"/>
      <c r="X7733" s="4"/>
      <c r="AB7733" s="4"/>
      <c r="AL7733" s="81"/>
      <c r="AM7733" s="81"/>
    </row>
    <row r="7734" spans="1:39">
      <c r="A7734" s="76"/>
      <c r="C7734" s="77"/>
      <c r="M7734" s="80"/>
      <c r="T7734" s="4"/>
      <c r="V7734" s="4"/>
      <c r="W7734" s="4"/>
      <c r="X7734" s="4"/>
      <c r="AB7734" s="4"/>
      <c r="AL7734" s="81"/>
      <c r="AM7734" s="81"/>
    </row>
    <row r="7735" spans="1:39">
      <c r="A7735" s="76"/>
      <c r="C7735" s="77"/>
      <c r="M7735" s="80"/>
      <c r="T7735" s="4"/>
      <c r="V7735" s="4"/>
      <c r="W7735" s="4"/>
      <c r="X7735" s="4"/>
      <c r="AB7735" s="4"/>
      <c r="AL7735" s="81"/>
      <c r="AM7735" s="81"/>
    </row>
    <row r="7736" spans="1:39">
      <c r="A7736" s="76"/>
      <c r="C7736" s="77"/>
      <c r="M7736" s="80"/>
      <c r="T7736" s="4"/>
      <c r="V7736" s="4"/>
      <c r="W7736" s="4"/>
      <c r="X7736" s="4"/>
      <c r="AB7736" s="4"/>
      <c r="AL7736" s="81"/>
      <c r="AM7736" s="81"/>
    </row>
    <row r="7737" spans="1:39">
      <c r="A7737" s="76"/>
      <c r="C7737" s="77"/>
      <c r="M7737" s="80"/>
      <c r="T7737" s="4"/>
      <c r="V7737" s="4"/>
      <c r="W7737" s="4"/>
      <c r="X7737" s="4"/>
      <c r="AB7737" s="4"/>
      <c r="AL7737" s="81"/>
      <c r="AM7737" s="81"/>
    </row>
    <row r="7738" spans="1:39">
      <c r="A7738" s="76"/>
      <c r="C7738" s="77"/>
      <c r="M7738" s="80"/>
      <c r="T7738" s="4"/>
      <c r="V7738" s="4"/>
      <c r="W7738" s="4"/>
      <c r="X7738" s="4"/>
      <c r="AB7738" s="4"/>
      <c r="AL7738" s="81"/>
      <c r="AM7738" s="81"/>
    </row>
    <row r="7739" spans="1:39">
      <c r="A7739" s="76"/>
      <c r="C7739" s="77"/>
      <c r="M7739" s="80"/>
      <c r="T7739" s="4"/>
      <c r="V7739" s="4"/>
      <c r="W7739" s="4"/>
      <c r="X7739" s="4"/>
      <c r="AB7739" s="4"/>
      <c r="AL7739" s="81"/>
      <c r="AM7739" s="81"/>
    </row>
    <row r="7740" spans="1:39">
      <c r="A7740" s="76"/>
      <c r="C7740" s="77"/>
      <c r="M7740" s="80"/>
      <c r="T7740" s="4"/>
      <c r="V7740" s="4"/>
      <c r="W7740" s="4"/>
      <c r="X7740" s="4"/>
      <c r="AB7740" s="4"/>
      <c r="AL7740" s="81"/>
      <c r="AM7740" s="81"/>
    </row>
    <row r="7741" spans="1:39">
      <c r="A7741" s="76"/>
      <c r="C7741" s="77"/>
      <c r="M7741" s="80"/>
      <c r="T7741" s="4"/>
      <c r="V7741" s="4"/>
      <c r="W7741" s="4"/>
      <c r="X7741" s="4"/>
      <c r="AB7741" s="4"/>
      <c r="AL7741" s="81"/>
      <c r="AM7741" s="81"/>
    </row>
    <row r="7742" spans="1:39">
      <c r="A7742" s="76"/>
      <c r="C7742" s="77"/>
      <c r="M7742" s="80"/>
      <c r="T7742" s="4"/>
      <c r="V7742" s="4"/>
      <c r="W7742" s="4"/>
      <c r="X7742" s="4"/>
      <c r="AB7742" s="4"/>
      <c r="AL7742" s="81"/>
      <c r="AM7742" s="81"/>
    </row>
    <row r="7743" spans="1:39">
      <c r="A7743" s="76"/>
      <c r="C7743" s="77"/>
      <c r="M7743" s="80"/>
      <c r="T7743" s="4"/>
      <c r="V7743" s="4"/>
      <c r="W7743" s="4"/>
      <c r="X7743" s="4"/>
      <c r="AB7743" s="4"/>
      <c r="AL7743" s="81"/>
      <c r="AM7743" s="81"/>
    </row>
    <row r="7744" spans="1:39">
      <c r="A7744" s="76"/>
      <c r="C7744" s="77"/>
      <c r="M7744" s="80"/>
      <c r="T7744" s="4"/>
      <c r="V7744" s="4"/>
      <c r="W7744" s="4"/>
      <c r="X7744" s="4"/>
      <c r="AB7744" s="4"/>
      <c r="AL7744" s="81"/>
      <c r="AM7744" s="81"/>
    </row>
    <row r="7745" spans="1:39">
      <c r="A7745" s="76"/>
      <c r="C7745" s="77"/>
      <c r="M7745" s="80"/>
      <c r="T7745" s="4"/>
      <c r="V7745" s="4"/>
      <c r="W7745" s="4"/>
      <c r="X7745" s="4"/>
      <c r="AB7745" s="4"/>
      <c r="AL7745" s="81"/>
      <c r="AM7745" s="81"/>
    </row>
    <row r="7746" spans="1:39">
      <c r="A7746" s="76"/>
      <c r="C7746" s="77"/>
      <c r="M7746" s="80"/>
      <c r="T7746" s="4"/>
      <c r="V7746" s="4"/>
      <c r="W7746" s="4"/>
      <c r="X7746" s="4"/>
      <c r="AB7746" s="4"/>
      <c r="AL7746" s="81"/>
      <c r="AM7746" s="81"/>
    </row>
    <row r="7747" spans="1:39">
      <c r="A7747" s="76"/>
      <c r="C7747" s="77"/>
      <c r="M7747" s="80"/>
      <c r="T7747" s="4"/>
      <c r="V7747" s="4"/>
      <c r="W7747" s="4"/>
      <c r="X7747" s="4"/>
      <c r="AB7747" s="4"/>
      <c r="AL7747" s="81"/>
      <c r="AM7747" s="81"/>
    </row>
    <row r="7748" spans="1:39">
      <c r="A7748" s="76"/>
      <c r="C7748" s="77"/>
      <c r="M7748" s="80"/>
      <c r="T7748" s="4"/>
      <c r="V7748" s="4"/>
      <c r="W7748" s="4"/>
      <c r="X7748" s="4"/>
      <c r="AB7748" s="4"/>
      <c r="AL7748" s="81"/>
      <c r="AM7748" s="81"/>
    </row>
    <row r="7749" spans="1:39">
      <c r="A7749" s="76"/>
      <c r="C7749" s="77"/>
      <c r="M7749" s="80"/>
      <c r="T7749" s="4"/>
      <c r="V7749" s="4"/>
      <c r="W7749" s="4"/>
      <c r="X7749" s="4"/>
      <c r="AB7749" s="4"/>
      <c r="AL7749" s="81"/>
      <c r="AM7749" s="81"/>
    </row>
    <row r="7750" spans="1:39">
      <c r="A7750" s="76"/>
      <c r="C7750" s="77"/>
      <c r="M7750" s="80"/>
      <c r="T7750" s="4"/>
      <c r="V7750" s="4"/>
      <c r="W7750" s="4"/>
      <c r="X7750" s="4"/>
      <c r="AB7750" s="4"/>
      <c r="AL7750" s="81"/>
      <c r="AM7750" s="81"/>
    </row>
    <row r="7751" spans="1:39">
      <c r="A7751" s="76"/>
      <c r="C7751" s="77"/>
      <c r="M7751" s="80"/>
      <c r="T7751" s="4"/>
      <c r="V7751" s="4"/>
      <c r="W7751" s="4"/>
      <c r="X7751" s="4"/>
      <c r="AB7751" s="4"/>
      <c r="AL7751" s="81"/>
      <c r="AM7751" s="81"/>
    </row>
    <row r="7752" spans="1:39">
      <c r="A7752" s="76"/>
      <c r="C7752" s="77"/>
      <c r="M7752" s="80"/>
      <c r="T7752" s="4"/>
      <c r="V7752" s="4"/>
      <c r="W7752" s="4"/>
      <c r="X7752" s="4"/>
      <c r="AB7752" s="4"/>
      <c r="AL7752" s="81"/>
      <c r="AM7752" s="81"/>
    </row>
    <row r="7753" spans="1:39">
      <c r="A7753" s="76"/>
      <c r="C7753" s="77"/>
      <c r="M7753" s="80"/>
      <c r="T7753" s="4"/>
      <c r="V7753" s="4"/>
      <c r="W7753" s="4"/>
      <c r="X7753" s="4"/>
      <c r="AB7753" s="4"/>
      <c r="AL7753" s="81"/>
      <c r="AM7753" s="81"/>
    </row>
    <row r="7754" spans="1:39">
      <c r="A7754" s="76"/>
      <c r="C7754" s="77"/>
      <c r="M7754" s="80"/>
      <c r="T7754" s="4"/>
      <c r="V7754" s="4"/>
      <c r="W7754" s="4"/>
      <c r="X7754" s="4"/>
      <c r="AB7754" s="4"/>
      <c r="AL7754" s="81"/>
      <c r="AM7754" s="81"/>
    </row>
    <row r="7755" spans="1:39">
      <c r="A7755" s="76"/>
      <c r="C7755" s="77"/>
      <c r="M7755" s="80"/>
      <c r="T7755" s="4"/>
      <c r="V7755" s="4"/>
      <c r="W7755" s="4"/>
      <c r="X7755" s="4"/>
      <c r="AB7755" s="4"/>
      <c r="AL7755" s="81"/>
      <c r="AM7755" s="81"/>
    </row>
    <row r="7756" spans="1:39">
      <c r="A7756" s="76"/>
      <c r="C7756" s="77"/>
      <c r="M7756" s="80"/>
      <c r="T7756" s="4"/>
      <c r="V7756" s="4"/>
      <c r="W7756" s="4"/>
      <c r="X7756" s="4"/>
      <c r="AB7756" s="4"/>
      <c r="AL7756" s="81"/>
      <c r="AM7756" s="81"/>
    </row>
    <row r="7757" spans="1:39">
      <c r="A7757" s="76"/>
      <c r="C7757" s="77"/>
      <c r="M7757" s="80"/>
      <c r="T7757" s="4"/>
      <c r="V7757" s="4"/>
      <c r="W7757" s="4"/>
      <c r="X7757" s="4"/>
      <c r="AB7757" s="4"/>
      <c r="AL7757" s="81"/>
      <c r="AM7757" s="81"/>
    </row>
    <row r="7758" spans="1:39">
      <c r="A7758" s="76"/>
      <c r="C7758" s="77"/>
      <c r="M7758" s="80"/>
      <c r="T7758" s="4"/>
      <c r="V7758" s="4"/>
      <c r="W7758" s="4"/>
      <c r="X7758" s="4"/>
      <c r="AB7758" s="4"/>
      <c r="AL7758" s="81"/>
      <c r="AM7758" s="81"/>
    </row>
    <row r="7759" spans="1:39">
      <c r="A7759" s="76"/>
      <c r="C7759" s="77"/>
      <c r="M7759" s="80"/>
      <c r="T7759" s="4"/>
      <c r="V7759" s="4"/>
      <c r="W7759" s="4"/>
      <c r="X7759" s="4"/>
      <c r="AB7759" s="4"/>
      <c r="AL7759" s="81"/>
      <c r="AM7759" s="81"/>
    </row>
    <row r="7760" spans="1:39">
      <c r="A7760" s="76"/>
      <c r="C7760" s="77"/>
      <c r="M7760" s="80"/>
      <c r="T7760" s="4"/>
      <c r="V7760" s="4"/>
      <c r="W7760" s="4"/>
      <c r="X7760" s="4"/>
      <c r="AB7760" s="4"/>
      <c r="AL7760" s="81"/>
      <c r="AM7760" s="81"/>
    </row>
    <row r="7761" spans="1:39">
      <c r="A7761" s="76"/>
      <c r="C7761" s="77"/>
      <c r="M7761" s="80"/>
      <c r="T7761" s="4"/>
      <c r="V7761" s="4"/>
      <c r="W7761" s="4"/>
      <c r="X7761" s="4"/>
      <c r="AB7761" s="4"/>
      <c r="AL7761" s="81"/>
      <c r="AM7761" s="81"/>
    </row>
    <row r="7762" spans="1:39">
      <c r="A7762" s="76"/>
      <c r="C7762" s="77"/>
      <c r="M7762" s="80"/>
      <c r="T7762" s="4"/>
      <c r="V7762" s="4"/>
      <c r="W7762" s="4"/>
      <c r="X7762" s="4"/>
      <c r="AB7762" s="4"/>
      <c r="AL7762" s="81"/>
      <c r="AM7762" s="81"/>
    </row>
    <row r="7763" spans="1:39">
      <c r="A7763" s="76"/>
      <c r="C7763" s="77"/>
      <c r="M7763" s="80"/>
      <c r="T7763" s="4"/>
      <c r="V7763" s="4"/>
      <c r="W7763" s="4"/>
      <c r="X7763" s="4"/>
      <c r="AB7763" s="4"/>
      <c r="AL7763" s="81"/>
      <c r="AM7763" s="81"/>
    </row>
    <row r="7764" spans="1:39">
      <c r="A7764" s="76"/>
      <c r="C7764" s="77"/>
      <c r="M7764" s="80"/>
      <c r="T7764" s="4"/>
      <c r="V7764" s="4"/>
      <c r="W7764" s="4"/>
      <c r="X7764" s="4"/>
      <c r="AB7764" s="4"/>
      <c r="AL7764" s="81"/>
      <c r="AM7764" s="81"/>
    </row>
    <row r="7765" spans="1:39">
      <c r="A7765" s="76"/>
      <c r="C7765" s="77"/>
      <c r="M7765" s="80"/>
      <c r="T7765" s="4"/>
      <c r="V7765" s="4"/>
      <c r="W7765" s="4"/>
      <c r="X7765" s="4"/>
      <c r="AB7765" s="4"/>
      <c r="AL7765" s="81"/>
      <c r="AM7765" s="81"/>
    </row>
    <row r="7766" spans="1:39">
      <c r="A7766" s="76"/>
      <c r="C7766" s="77"/>
      <c r="M7766" s="80"/>
      <c r="T7766" s="4"/>
      <c r="V7766" s="4"/>
      <c r="W7766" s="4"/>
      <c r="X7766" s="4"/>
      <c r="AB7766" s="4"/>
      <c r="AL7766" s="81"/>
      <c r="AM7766" s="81"/>
    </row>
    <row r="7767" spans="1:39">
      <c r="A7767" s="76"/>
      <c r="C7767" s="77"/>
      <c r="M7767" s="80"/>
      <c r="T7767" s="4"/>
      <c r="V7767" s="4"/>
      <c r="W7767" s="4"/>
      <c r="X7767" s="4"/>
      <c r="AB7767" s="4"/>
      <c r="AL7767" s="81"/>
      <c r="AM7767" s="81"/>
    </row>
    <row r="7768" spans="1:39">
      <c r="A7768" s="76"/>
      <c r="C7768" s="77"/>
      <c r="M7768" s="80"/>
      <c r="T7768" s="4"/>
      <c r="V7768" s="4"/>
      <c r="W7768" s="4"/>
      <c r="X7768" s="4"/>
      <c r="AB7768" s="4"/>
      <c r="AL7768" s="81"/>
      <c r="AM7768" s="81"/>
    </row>
    <row r="7769" spans="1:39">
      <c r="A7769" s="76"/>
      <c r="C7769" s="77"/>
      <c r="M7769" s="80"/>
      <c r="T7769" s="4"/>
      <c r="V7769" s="4"/>
      <c r="W7769" s="4"/>
      <c r="X7769" s="4"/>
      <c r="AB7769" s="4"/>
      <c r="AL7769" s="81"/>
      <c r="AM7769" s="81"/>
    </row>
    <row r="7770" spans="1:39">
      <c r="A7770" s="76"/>
      <c r="C7770" s="77"/>
      <c r="M7770" s="80"/>
      <c r="T7770" s="4"/>
      <c r="V7770" s="4"/>
      <c r="W7770" s="4"/>
      <c r="X7770" s="4"/>
      <c r="AB7770" s="4"/>
      <c r="AL7770" s="81"/>
      <c r="AM7770" s="81"/>
    </row>
    <row r="7771" spans="1:39">
      <c r="A7771" s="76"/>
      <c r="C7771" s="77"/>
      <c r="M7771" s="80"/>
      <c r="T7771" s="4"/>
      <c r="V7771" s="4"/>
      <c r="W7771" s="4"/>
      <c r="X7771" s="4"/>
      <c r="AB7771" s="4"/>
      <c r="AL7771" s="81"/>
      <c r="AM7771" s="81"/>
    </row>
    <row r="7772" spans="1:39">
      <c r="A7772" s="76"/>
      <c r="C7772" s="77"/>
      <c r="M7772" s="80"/>
      <c r="T7772" s="4"/>
      <c r="V7772" s="4"/>
      <c r="W7772" s="4"/>
      <c r="X7772" s="4"/>
      <c r="AB7772" s="4"/>
      <c r="AL7772" s="81"/>
      <c r="AM7772" s="81"/>
    </row>
    <row r="7773" spans="1:39">
      <c r="A7773" s="76"/>
      <c r="C7773" s="77"/>
      <c r="M7773" s="80"/>
      <c r="T7773" s="4"/>
      <c r="V7773" s="4"/>
      <c r="W7773" s="4"/>
      <c r="X7773" s="4"/>
      <c r="AB7773" s="4"/>
      <c r="AL7773" s="81"/>
      <c r="AM7773" s="81"/>
    </row>
    <row r="7774" spans="1:39">
      <c r="A7774" s="76"/>
      <c r="C7774" s="77"/>
      <c r="M7774" s="80"/>
      <c r="T7774" s="4"/>
      <c r="V7774" s="4"/>
      <c r="W7774" s="4"/>
      <c r="X7774" s="4"/>
      <c r="AB7774" s="4"/>
      <c r="AL7774" s="81"/>
      <c r="AM7774" s="81"/>
    </row>
    <row r="7775" spans="1:39">
      <c r="A7775" s="76"/>
      <c r="C7775" s="77"/>
      <c r="M7775" s="80"/>
      <c r="T7775" s="4"/>
      <c r="V7775" s="4"/>
      <c r="W7775" s="4"/>
      <c r="X7775" s="4"/>
      <c r="AB7775" s="4"/>
      <c r="AL7775" s="81"/>
      <c r="AM7775" s="81"/>
    </row>
    <row r="7776" spans="1:39">
      <c r="A7776" s="76"/>
      <c r="C7776" s="77"/>
      <c r="M7776" s="80"/>
      <c r="T7776" s="4"/>
      <c r="V7776" s="4"/>
      <c r="W7776" s="4"/>
      <c r="X7776" s="4"/>
      <c r="AB7776" s="4"/>
      <c r="AL7776" s="81"/>
      <c r="AM7776" s="81"/>
    </row>
    <row r="7777" spans="1:39">
      <c r="A7777" s="76"/>
      <c r="C7777" s="77"/>
      <c r="M7777" s="80"/>
      <c r="T7777" s="4"/>
      <c r="V7777" s="4"/>
      <c r="W7777" s="4"/>
      <c r="X7777" s="4"/>
      <c r="AB7777" s="4"/>
      <c r="AL7777" s="81"/>
      <c r="AM7777" s="81"/>
    </row>
    <row r="7778" spans="1:39">
      <c r="A7778" s="76"/>
      <c r="C7778" s="77"/>
      <c r="M7778" s="80"/>
      <c r="T7778" s="4"/>
      <c r="V7778" s="4"/>
      <c r="W7778" s="4"/>
      <c r="X7778" s="4"/>
      <c r="AB7778" s="4"/>
      <c r="AL7778" s="81"/>
      <c r="AM7778" s="81"/>
    </row>
    <row r="7779" spans="1:39">
      <c r="A7779" s="76"/>
      <c r="C7779" s="77"/>
      <c r="M7779" s="80"/>
      <c r="T7779" s="4"/>
      <c r="V7779" s="4"/>
      <c r="W7779" s="4"/>
      <c r="X7779" s="4"/>
      <c r="AB7779" s="4"/>
      <c r="AL7779" s="81"/>
      <c r="AM7779" s="81"/>
    </row>
    <row r="7780" spans="1:39">
      <c r="A7780" s="76"/>
      <c r="C7780" s="77"/>
      <c r="M7780" s="80"/>
      <c r="T7780" s="4"/>
      <c r="V7780" s="4"/>
      <c r="W7780" s="4"/>
      <c r="X7780" s="4"/>
      <c r="AB7780" s="4"/>
      <c r="AL7780" s="81"/>
      <c r="AM7780" s="81"/>
    </row>
    <row r="7781" spans="1:39">
      <c r="A7781" s="76"/>
      <c r="C7781" s="77"/>
      <c r="M7781" s="80"/>
      <c r="T7781" s="4"/>
      <c r="V7781" s="4"/>
      <c r="W7781" s="4"/>
      <c r="X7781" s="4"/>
      <c r="AB7781" s="4"/>
      <c r="AL7781" s="81"/>
      <c r="AM7781" s="81"/>
    </row>
    <row r="7782" spans="1:39">
      <c r="A7782" s="76"/>
      <c r="C7782" s="77"/>
      <c r="M7782" s="80"/>
      <c r="T7782" s="4"/>
      <c r="V7782" s="4"/>
      <c r="W7782" s="4"/>
      <c r="X7782" s="4"/>
      <c r="AB7782" s="4"/>
      <c r="AL7782" s="81"/>
      <c r="AM7782" s="81"/>
    </row>
    <row r="7783" spans="1:39">
      <c r="A7783" s="76"/>
      <c r="C7783" s="77"/>
      <c r="M7783" s="80"/>
      <c r="T7783" s="4"/>
      <c r="V7783" s="4"/>
      <c r="W7783" s="4"/>
      <c r="X7783" s="4"/>
      <c r="AB7783" s="4"/>
      <c r="AL7783" s="81"/>
      <c r="AM7783" s="81"/>
    </row>
    <row r="7784" spans="1:39">
      <c r="A7784" s="76"/>
      <c r="C7784" s="77"/>
      <c r="M7784" s="80"/>
      <c r="T7784" s="4"/>
      <c r="V7784" s="4"/>
      <c r="W7784" s="4"/>
      <c r="X7784" s="4"/>
      <c r="AB7784" s="4"/>
      <c r="AL7784" s="81"/>
      <c r="AM7784" s="81"/>
    </row>
    <row r="7785" spans="1:39">
      <c r="A7785" s="76"/>
      <c r="C7785" s="77"/>
      <c r="M7785" s="80"/>
      <c r="T7785" s="4"/>
      <c r="V7785" s="4"/>
      <c r="W7785" s="4"/>
      <c r="X7785" s="4"/>
      <c r="AB7785" s="4"/>
      <c r="AL7785" s="81"/>
      <c r="AM7785" s="81"/>
    </row>
    <row r="7786" spans="1:39">
      <c r="A7786" s="76"/>
      <c r="C7786" s="77"/>
      <c r="M7786" s="80"/>
      <c r="T7786" s="4"/>
      <c r="V7786" s="4"/>
      <c r="W7786" s="4"/>
      <c r="X7786" s="4"/>
      <c r="AB7786" s="4"/>
      <c r="AL7786" s="81"/>
      <c r="AM7786" s="81"/>
    </row>
    <row r="7787" spans="1:39">
      <c r="A7787" s="76"/>
      <c r="C7787" s="77"/>
      <c r="M7787" s="80"/>
      <c r="T7787" s="4"/>
      <c r="V7787" s="4"/>
      <c r="W7787" s="4"/>
      <c r="X7787" s="4"/>
      <c r="AB7787" s="4"/>
      <c r="AL7787" s="81"/>
      <c r="AM7787" s="81"/>
    </row>
    <row r="7788" spans="1:39">
      <c r="A7788" s="76"/>
      <c r="C7788" s="77"/>
      <c r="M7788" s="80"/>
      <c r="T7788" s="4"/>
      <c r="V7788" s="4"/>
      <c r="W7788" s="4"/>
      <c r="X7788" s="4"/>
      <c r="AB7788" s="4"/>
      <c r="AL7788" s="81"/>
      <c r="AM7788" s="81"/>
    </row>
    <row r="7789" spans="1:39">
      <c r="A7789" s="76"/>
      <c r="C7789" s="77"/>
      <c r="M7789" s="80"/>
      <c r="T7789" s="4"/>
      <c r="V7789" s="4"/>
      <c r="W7789" s="4"/>
      <c r="X7789" s="4"/>
      <c r="AB7789" s="4"/>
      <c r="AL7789" s="81"/>
      <c r="AM7789" s="81"/>
    </row>
    <row r="7790" spans="1:39">
      <c r="A7790" s="76"/>
      <c r="C7790" s="77"/>
      <c r="M7790" s="80"/>
      <c r="T7790" s="4"/>
      <c r="V7790" s="4"/>
      <c r="W7790" s="4"/>
      <c r="X7790" s="4"/>
      <c r="AB7790" s="4"/>
      <c r="AL7790" s="81"/>
      <c r="AM7790" s="81"/>
    </row>
    <row r="7791" spans="1:39">
      <c r="A7791" s="76"/>
      <c r="C7791" s="77"/>
      <c r="M7791" s="80"/>
      <c r="T7791" s="4"/>
      <c r="V7791" s="4"/>
      <c r="W7791" s="4"/>
      <c r="X7791" s="4"/>
      <c r="AB7791" s="4"/>
      <c r="AL7791" s="81"/>
      <c r="AM7791" s="81"/>
    </row>
    <row r="7792" spans="1:39">
      <c r="A7792" s="76"/>
      <c r="C7792" s="77"/>
      <c r="M7792" s="80"/>
      <c r="T7792" s="4"/>
      <c r="V7792" s="4"/>
      <c r="W7792" s="4"/>
      <c r="X7792" s="4"/>
      <c r="AB7792" s="4"/>
      <c r="AL7792" s="81"/>
      <c r="AM7792" s="81"/>
    </row>
    <row r="7793" spans="1:39">
      <c r="A7793" s="76"/>
      <c r="C7793" s="77"/>
      <c r="M7793" s="80"/>
      <c r="T7793" s="4"/>
      <c r="V7793" s="4"/>
      <c r="W7793" s="4"/>
      <c r="X7793" s="4"/>
      <c r="AB7793" s="4"/>
      <c r="AL7793" s="81"/>
      <c r="AM7793" s="81"/>
    </row>
    <row r="7794" spans="1:39">
      <c r="A7794" s="76"/>
      <c r="C7794" s="77"/>
      <c r="M7794" s="80"/>
      <c r="T7794" s="4"/>
      <c r="V7794" s="4"/>
      <c r="W7794" s="4"/>
      <c r="X7794" s="4"/>
      <c r="AB7794" s="4"/>
      <c r="AL7794" s="81"/>
      <c r="AM7794" s="81"/>
    </row>
    <row r="7795" spans="1:39">
      <c r="A7795" s="76"/>
      <c r="C7795" s="77"/>
      <c r="M7795" s="80"/>
      <c r="T7795" s="4"/>
      <c r="V7795" s="4"/>
      <c r="W7795" s="4"/>
      <c r="X7795" s="4"/>
      <c r="AB7795" s="4"/>
      <c r="AL7795" s="81"/>
      <c r="AM7795" s="81"/>
    </row>
    <row r="7796" spans="1:39">
      <c r="A7796" s="76"/>
      <c r="C7796" s="77"/>
      <c r="M7796" s="80"/>
      <c r="T7796" s="4"/>
      <c r="V7796" s="4"/>
      <c r="W7796" s="4"/>
      <c r="X7796" s="4"/>
      <c r="AB7796" s="4"/>
      <c r="AL7796" s="81"/>
      <c r="AM7796" s="81"/>
    </row>
    <row r="7797" spans="1:39">
      <c r="A7797" s="76"/>
      <c r="C7797" s="77"/>
      <c r="M7797" s="80"/>
      <c r="T7797" s="4"/>
      <c r="V7797" s="4"/>
      <c r="W7797" s="4"/>
      <c r="X7797" s="4"/>
      <c r="AB7797" s="4"/>
      <c r="AL7797" s="81"/>
      <c r="AM7797" s="81"/>
    </row>
    <row r="7798" spans="1:39">
      <c r="A7798" s="76"/>
      <c r="C7798" s="77"/>
      <c r="M7798" s="80"/>
      <c r="T7798" s="4"/>
      <c r="V7798" s="4"/>
      <c r="W7798" s="4"/>
      <c r="X7798" s="4"/>
      <c r="AB7798" s="4"/>
      <c r="AL7798" s="81"/>
      <c r="AM7798" s="81"/>
    </row>
    <row r="7799" spans="1:39">
      <c r="A7799" s="76"/>
      <c r="C7799" s="77"/>
      <c r="M7799" s="80"/>
      <c r="T7799" s="4"/>
      <c r="V7799" s="4"/>
      <c r="W7799" s="4"/>
      <c r="X7799" s="4"/>
      <c r="AB7799" s="4"/>
      <c r="AL7799" s="81"/>
      <c r="AM7799" s="81"/>
    </row>
    <row r="7800" spans="1:39">
      <c r="A7800" s="76"/>
      <c r="C7800" s="77"/>
      <c r="M7800" s="80"/>
      <c r="T7800" s="4"/>
      <c r="V7800" s="4"/>
      <c r="W7800" s="4"/>
      <c r="X7800" s="4"/>
      <c r="AB7800" s="4"/>
      <c r="AL7800" s="81"/>
      <c r="AM7800" s="81"/>
    </row>
    <row r="7801" spans="1:39">
      <c r="A7801" s="76"/>
      <c r="C7801" s="77"/>
      <c r="M7801" s="80"/>
      <c r="T7801" s="4"/>
      <c r="V7801" s="4"/>
      <c r="W7801" s="4"/>
      <c r="X7801" s="4"/>
      <c r="AB7801" s="4"/>
      <c r="AL7801" s="81"/>
      <c r="AM7801" s="81"/>
    </row>
    <row r="7802" spans="1:39">
      <c r="A7802" s="76"/>
      <c r="C7802" s="77"/>
      <c r="M7802" s="80"/>
      <c r="T7802" s="4"/>
      <c r="V7802" s="4"/>
      <c r="W7802" s="4"/>
      <c r="X7802" s="4"/>
      <c r="AB7802" s="4"/>
      <c r="AL7802" s="81"/>
      <c r="AM7802" s="81"/>
    </row>
    <row r="7803" spans="1:39">
      <c r="A7803" s="76"/>
      <c r="C7803" s="77"/>
      <c r="M7803" s="80"/>
      <c r="T7803" s="4"/>
      <c r="V7803" s="4"/>
      <c r="W7803" s="4"/>
      <c r="X7803" s="4"/>
      <c r="AB7803" s="4"/>
      <c r="AL7803" s="81"/>
      <c r="AM7803" s="81"/>
    </row>
    <row r="7804" spans="1:39">
      <c r="A7804" s="76"/>
      <c r="C7804" s="77"/>
      <c r="M7804" s="80"/>
      <c r="T7804" s="4"/>
      <c r="V7804" s="4"/>
      <c r="W7804" s="4"/>
      <c r="X7804" s="4"/>
      <c r="AB7804" s="4"/>
      <c r="AL7804" s="81"/>
      <c r="AM7804" s="81"/>
    </row>
    <row r="7805" spans="1:39">
      <c r="A7805" s="76"/>
      <c r="C7805" s="77"/>
      <c r="M7805" s="80"/>
      <c r="T7805" s="4"/>
      <c r="V7805" s="4"/>
      <c r="W7805" s="4"/>
      <c r="X7805" s="4"/>
      <c r="AB7805" s="4"/>
      <c r="AL7805" s="81"/>
      <c r="AM7805" s="81"/>
    </row>
    <row r="7806" spans="1:39">
      <c r="A7806" s="76"/>
      <c r="C7806" s="77"/>
      <c r="M7806" s="80"/>
      <c r="T7806" s="4"/>
      <c r="V7806" s="4"/>
      <c r="W7806" s="4"/>
      <c r="X7806" s="4"/>
      <c r="AB7806" s="4"/>
      <c r="AL7806" s="81"/>
      <c r="AM7806" s="81"/>
    </row>
    <row r="7807" spans="1:39">
      <c r="A7807" s="76"/>
      <c r="C7807" s="77"/>
      <c r="M7807" s="80"/>
      <c r="T7807" s="4"/>
      <c r="V7807" s="4"/>
      <c r="W7807" s="4"/>
      <c r="X7807" s="4"/>
      <c r="AB7807" s="4"/>
      <c r="AL7807" s="81"/>
      <c r="AM7807" s="81"/>
    </row>
    <row r="7808" spans="1:39">
      <c r="A7808" s="76"/>
      <c r="C7808" s="77"/>
      <c r="M7808" s="80"/>
      <c r="T7808" s="4"/>
      <c r="V7808" s="4"/>
      <c r="W7808" s="4"/>
      <c r="X7808" s="4"/>
      <c r="AB7808" s="4"/>
      <c r="AL7808" s="81"/>
      <c r="AM7808" s="81"/>
    </row>
    <row r="7809" spans="1:39">
      <c r="A7809" s="76"/>
      <c r="C7809" s="77"/>
      <c r="M7809" s="80"/>
      <c r="T7809" s="4"/>
      <c r="V7809" s="4"/>
      <c r="W7809" s="4"/>
      <c r="X7809" s="4"/>
      <c r="AB7809" s="4"/>
      <c r="AL7809" s="81"/>
      <c r="AM7809" s="81"/>
    </row>
    <row r="7810" spans="1:39">
      <c r="A7810" s="76"/>
      <c r="C7810" s="77"/>
      <c r="M7810" s="80"/>
      <c r="T7810" s="4"/>
      <c r="V7810" s="4"/>
      <c r="W7810" s="4"/>
      <c r="X7810" s="4"/>
      <c r="AB7810" s="4"/>
      <c r="AL7810" s="81"/>
      <c r="AM7810" s="81"/>
    </row>
    <row r="7811" spans="1:39">
      <c r="A7811" s="76"/>
      <c r="C7811" s="77"/>
      <c r="M7811" s="80"/>
      <c r="T7811" s="4"/>
      <c r="V7811" s="4"/>
      <c r="W7811" s="4"/>
      <c r="X7811" s="4"/>
      <c r="AB7811" s="4"/>
      <c r="AL7811" s="81"/>
      <c r="AM7811" s="81"/>
    </row>
    <row r="7812" spans="1:39">
      <c r="A7812" s="76"/>
      <c r="C7812" s="77"/>
      <c r="M7812" s="80"/>
      <c r="T7812" s="4"/>
      <c r="V7812" s="4"/>
      <c r="W7812" s="4"/>
      <c r="X7812" s="4"/>
      <c r="AB7812" s="4"/>
      <c r="AL7812" s="81"/>
      <c r="AM7812" s="81"/>
    </row>
    <row r="7813" spans="1:39">
      <c r="A7813" s="76"/>
      <c r="C7813" s="77"/>
      <c r="M7813" s="80"/>
      <c r="T7813" s="4"/>
      <c r="V7813" s="4"/>
      <c r="W7813" s="4"/>
      <c r="X7813" s="4"/>
      <c r="AB7813" s="4"/>
      <c r="AL7813" s="81"/>
      <c r="AM7813" s="81"/>
    </row>
    <row r="7814" spans="1:39">
      <c r="A7814" s="76"/>
      <c r="C7814" s="77"/>
      <c r="M7814" s="80"/>
      <c r="T7814" s="4"/>
      <c r="V7814" s="4"/>
      <c r="W7814" s="4"/>
      <c r="X7814" s="4"/>
      <c r="AB7814" s="4"/>
      <c r="AL7814" s="81"/>
      <c r="AM7814" s="81"/>
    </row>
    <row r="7815" spans="1:39">
      <c r="A7815" s="76"/>
      <c r="C7815" s="77"/>
      <c r="M7815" s="80"/>
      <c r="T7815" s="4"/>
      <c r="V7815" s="4"/>
      <c r="W7815" s="4"/>
      <c r="X7815" s="4"/>
      <c r="AB7815" s="4"/>
      <c r="AL7815" s="81"/>
      <c r="AM7815" s="81"/>
    </row>
    <row r="7816" spans="1:39">
      <c r="A7816" s="76"/>
      <c r="C7816" s="77"/>
      <c r="M7816" s="80"/>
      <c r="T7816" s="4"/>
      <c r="V7816" s="4"/>
      <c r="W7816" s="4"/>
      <c r="X7816" s="4"/>
      <c r="AB7816" s="4"/>
      <c r="AL7816" s="81"/>
      <c r="AM7816" s="81"/>
    </row>
    <row r="7817" spans="1:39">
      <c r="A7817" s="76"/>
      <c r="C7817" s="77"/>
      <c r="M7817" s="80"/>
      <c r="T7817" s="4"/>
      <c r="V7817" s="4"/>
      <c r="W7817" s="4"/>
      <c r="X7817" s="4"/>
      <c r="AB7817" s="4"/>
      <c r="AL7817" s="81"/>
      <c r="AM7817" s="81"/>
    </row>
    <row r="7818" spans="1:39">
      <c r="A7818" s="76"/>
      <c r="C7818" s="77"/>
      <c r="M7818" s="80"/>
      <c r="T7818" s="4"/>
      <c r="V7818" s="4"/>
      <c r="W7818" s="4"/>
      <c r="X7818" s="4"/>
      <c r="AB7818" s="4"/>
      <c r="AL7818" s="81"/>
      <c r="AM7818" s="81"/>
    </row>
    <row r="7819" spans="1:39">
      <c r="A7819" s="76"/>
      <c r="C7819" s="77"/>
      <c r="M7819" s="80"/>
      <c r="T7819" s="4"/>
      <c r="V7819" s="4"/>
      <c r="W7819" s="4"/>
      <c r="X7819" s="4"/>
      <c r="AB7819" s="4"/>
      <c r="AL7819" s="81"/>
      <c r="AM7819" s="81"/>
    </row>
    <row r="7820" spans="1:39">
      <c r="A7820" s="76"/>
      <c r="C7820" s="77"/>
      <c r="M7820" s="80"/>
      <c r="T7820" s="4"/>
      <c r="V7820" s="4"/>
      <c r="W7820" s="4"/>
      <c r="X7820" s="4"/>
      <c r="AB7820" s="4"/>
      <c r="AL7820" s="81"/>
      <c r="AM7820" s="81"/>
    </row>
    <row r="7821" spans="1:39">
      <c r="A7821" s="76"/>
      <c r="C7821" s="77"/>
      <c r="M7821" s="80"/>
      <c r="T7821" s="4"/>
      <c r="V7821" s="4"/>
      <c r="W7821" s="4"/>
      <c r="X7821" s="4"/>
      <c r="AB7821" s="4"/>
      <c r="AL7821" s="81"/>
      <c r="AM7821" s="81"/>
    </row>
    <row r="7822" spans="1:39">
      <c r="A7822" s="76"/>
      <c r="C7822" s="77"/>
      <c r="M7822" s="80"/>
      <c r="T7822" s="4"/>
      <c r="V7822" s="4"/>
      <c r="W7822" s="4"/>
      <c r="X7822" s="4"/>
      <c r="AB7822" s="4"/>
      <c r="AL7822" s="81"/>
      <c r="AM7822" s="81"/>
    </row>
    <row r="7823" spans="1:39">
      <c r="A7823" s="76"/>
      <c r="C7823" s="77"/>
      <c r="M7823" s="80"/>
      <c r="T7823" s="4"/>
      <c r="V7823" s="4"/>
      <c r="W7823" s="4"/>
      <c r="X7823" s="4"/>
      <c r="AB7823" s="4"/>
      <c r="AL7823" s="81"/>
      <c r="AM7823" s="81"/>
    </row>
    <row r="7824" spans="1:39">
      <c r="A7824" s="76"/>
      <c r="C7824" s="77"/>
      <c r="M7824" s="80"/>
      <c r="T7824" s="4"/>
      <c r="V7824" s="4"/>
      <c r="W7824" s="4"/>
      <c r="X7824" s="4"/>
      <c r="AB7824" s="4"/>
      <c r="AL7824" s="81"/>
      <c r="AM7824" s="81"/>
    </row>
    <row r="7825" spans="1:39">
      <c r="A7825" s="76"/>
      <c r="C7825" s="77"/>
      <c r="M7825" s="80"/>
      <c r="T7825" s="4"/>
      <c r="V7825" s="4"/>
      <c r="W7825" s="4"/>
      <c r="X7825" s="4"/>
      <c r="AB7825" s="4"/>
      <c r="AL7825" s="81"/>
      <c r="AM7825" s="81"/>
    </row>
    <row r="7826" spans="1:39">
      <c r="A7826" s="76"/>
      <c r="C7826" s="77"/>
      <c r="M7826" s="80"/>
      <c r="T7826" s="4"/>
      <c r="V7826" s="4"/>
      <c r="W7826" s="4"/>
      <c r="X7826" s="4"/>
      <c r="AB7826" s="4"/>
      <c r="AL7826" s="81"/>
      <c r="AM7826" s="81"/>
    </row>
    <row r="7827" spans="1:39">
      <c r="A7827" s="76"/>
      <c r="C7827" s="77"/>
      <c r="M7827" s="80"/>
      <c r="T7827" s="4"/>
      <c r="V7827" s="4"/>
      <c r="W7827" s="4"/>
      <c r="X7827" s="4"/>
      <c r="AB7827" s="4"/>
      <c r="AL7827" s="81"/>
      <c r="AM7827" s="81"/>
    </row>
    <row r="7828" spans="1:39">
      <c r="A7828" s="76"/>
      <c r="C7828" s="77"/>
      <c r="M7828" s="80"/>
      <c r="T7828" s="4"/>
      <c r="V7828" s="4"/>
      <c r="W7828" s="4"/>
      <c r="X7828" s="4"/>
      <c r="AB7828" s="4"/>
      <c r="AL7828" s="81"/>
      <c r="AM7828" s="81"/>
    </row>
    <row r="7829" spans="1:39">
      <c r="A7829" s="76"/>
      <c r="C7829" s="77"/>
      <c r="M7829" s="80"/>
      <c r="T7829" s="4"/>
      <c r="V7829" s="4"/>
      <c r="W7829" s="4"/>
      <c r="X7829" s="4"/>
      <c r="AB7829" s="4"/>
      <c r="AL7829" s="81"/>
      <c r="AM7829" s="81"/>
    </row>
    <row r="7830" spans="1:39">
      <c r="A7830" s="76"/>
      <c r="C7830" s="77"/>
      <c r="M7830" s="80"/>
      <c r="T7830" s="4"/>
      <c r="V7830" s="4"/>
      <c r="W7830" s="4"/>
      <c r="X7830" s="4"/>
      <c r="AB7830" s="4"/>
      <c r="AL7830" s="81"/>
      <c r="AM7830" s="81"/>
    </row>
    <row r="7831" spans="1:39">
      <c r="A7831" s="76"/>
      <c r="C7831" s="77"/>
      <c r="M7831" s="80"/>
      <c r="T7831" s="4"/>
      <c r="V7831" s="4"/>
      <c r="W7831" s="4"/>
      <c r="X7831" s="4"/>
      <c r="AB7831" s="4"/>
      <c r="AL7831" s="81"/>
      <c r="AM7831" s="81"/>
    </row>
    <row r="7832" spans="1:39">
      <c r="A7832" s="76"/>
      <c r="C7832" s="77"/>
      <c r="M7832" s="80"/>
      <c r="T7832" s="4"/>
      <c r="V7832" s="4"/>
      <c r="W7832" s="4"/>
      <c r="X7832" s="4"/>
      <c r="AB7832" s="4"/>
      <c r="AL7832" s="81"/>
      <c r="AM7832" s="81"/>
    </row>
    <row r="7833" spans="1:39">
      <c r="A7833" s="76"/>
      <c r="C7833" s="77"/>
      <c r="M7833" s="80"/>
      <c r="T7833" s="4"/>
      <c r="V7833" s="4"/>
      <c r="W7833" s="4"/>
      <c r="X7833" s="4"/>
      <c r="AB7833" s="4"/>
      <c r="AL7833" s="81"/>
      <c r="AM7833" s="81"/>
    </row>
    <row r="7834" spans="1:39">
      <c r="A7834" s="76"/>
      <c r="C7834" s="77"/>
      <c r="M7834" s="80"/>
      <c r="T7834" s="4"/>
      <c r="V7834" s="4"/>
      <c r="W7834" s="4"/>
      <c r="X7834" s="4"/>
      <c r="AB7834" s="4"/>
      <c r="AL7834" s="81"/>
      <c r="AM7834" s="81"/>
    </row>
    <row r="7835" spans="1:39">
      <c r="A7835" s="76"/>
      <c r="C7835" s="77"/>
      <c r="M7835" s="80"/>
      <c r="T7835" s="4"/>
      <c r="V7835" s="4"/>
      <c r="W7835" s="4"/>
      <c r="X7835" s="4"/>
      <c r="AB7835" s="4"/>
      <c r="AL7835" s="81"/>
      <c r="AM7835" s="81"/>
    </row>
    <row r="7836" spans="1:39">
      <c r="A7836" s="76"/>
      <c r="C7836" s="77"/>
      <c r="M7836" s="80"/>
      <c r="T7836" s="4"/>
      <c r="V7836" s="4"/>
      <c r="W7836" s="4"/>
      <c r="X7836" s="4"/>
      <c r="AB7836" s="4"/>
      <c r="AL7836" s="81"/>
      <c r="AM7836" s="81"/>
    </row>
    <row r="7837" spans="1:39">
      <c r="A7837" s="76"/>
      <c r="C7837" s="77"/>
      <c r="M7837" s="80"/>
      <c r="T7837" s="4"/>
      <c r="V7837" s="4"/>
      <c r="W7837" s="4"/>
      <c r="X7837" s="4"/>
      <c r="AB7837" s="4"/>
      <c r="AL7837" s="81"/>
      <c r="AM7837" s="81"/>
    </row>
    <row r="7838" spans="1:39">
      <c r="A7838" s="76"/>
      <c r="C7838" s="77"/>
      <c r="M7838" s="80"/>
      <c r="T7838" s="4"/>
      <c r="V7838" s="4"/>
      <c r="W7838" s="4"/>
      <c r="X7838" s="4"/>
      <c r="AB7838" s="4"/>
      <c r="AL7838" s="81"/>
      <c r="AM7838" s="81"/>
    </row>
    <row r="7839" spans="1:39">
      <c r="A7839" s="76"/>
      <c r="C7839" s="77"/>
      <c r="M7839" s="80"/>
      <c r="T7839" s="4"/>
      <c r="V7839" s="4"/>
      <c r="W7839" s="4"/>
      <c r="X7839" s="4"/>
      <c r="AB7839" s="4"/>
      <c r="AL7839" s="81"/>
      <c r="AM7839" s="81"/>
    </row>
    <row r="7840" spans="1:39">
      <c r="A7840" s="76"/>
      <c r="C7840" s="77"/>
      <c r="M7840" s="80"/>
      <c r="T7840" s="4"/>
      <c r="V7840" s="4"/>
      <c r="W7840" s="4"/>
      <c r="X7840" s="4"/>
      <c r="AB7840" s="4"/>
      <c r="AL7840" s="81"/>
      <c r="AM7840" s="81"/>
    </row>
    <row r="7841" spans="1:39">
      <c r="A7841" s="76"/>
      <c r="C7841" s="77"/>
      <c r="M7841" s="80"/>
      <c r="T7841" s="4"/>
      <c r="V7841" s="4"/>
      <c r="W7841" s="4"/>
      <c r="X7841" s="4"/>
      <c r="AB7841" s="4"/>
      <c r="AL7841" s="81"/>
      <c r="AM7841" s="81"/>
    </row>
    <row r="7842" spans="1:39">
      <c r="A7842" s="76"/>
      <c r="C7842" s="77"/>
      <c r="M7842" s="80"/>
      <c r="T7842" s="4"/>
      <c r="V7842" s="4"/>
      <c r="W7842" s="4"/>
      <c r="X7842" s="4"/>
      <c r="AB7842" s="4"/>
      <c r="AL7842" s="81"/>
      <c r="AM7842" s="81"/>
    </row>
    <row r="7843" spans="1:39">
      <c r="A7843" s="76"/>
      <c r="C7843" s="77"/>
      <c r="M7843" s="80"/>
      <c r="T7843" s="4"/>
      <c r="V7843" s="4"/>
      <c r="W7843" s="4"/>
      <c r="X7843" s="4"/>
      <c r="AB7843" s="4"/>
      <c r="AL7843" s="81"/>
      <c r="AM7843" s="81"/>
    </row>
    <row r="7844" spans="1:39">
      <c r="A7844" s="76"/>
      <c r="C7844" s="77"/>
      <c r="M7844" s="80"/>
      <c r="T7844" s="4"/>
      <c r="V7844" s="4"/>
      <c r="W7844" s="4"/>
      <c r="X7844" s="4"/>
      <c r="AB7844" s="4"/>
      <c r="AL7844" s="81"/>
      <c r="AM7844" s="81"/>
    </row>
    <row r="7845" spans="1:39">
      <c r="A7845" s="76"/>
      <c r="C7845" s="77"/>
      <c r="M7845" s="80"/>
      <c r="T7845" s="4"/>
      <c r="V7845" s="4"/>
      <c r="W7845" s="4"/>
      <c r="X7845" s="4"/>
      <c r="AB7845" s="4"/>
      <c r="AL7845" s="81"/>
      <c r="AM7845" s="81"/>
    </row>
    <row r="7846" spans="1:39">
      <c r="A7846" s="76"/>
      <c r="C7846" s="77"/>
      <c r="M7846" s="80"/>
      <c r="T7846" s="4"/>
      <c r="V7846" s="4"/>
      <c r="W7846" s="4"/>
      <c r="X7846" s="4"/>
      <c r="AB7846" s="4"/>
      <c r="AL7846" s="81"/>
      <c r="AM7846" s="81"/>
    </row>
    <row r="7847" spans="1:39">
      <c r="A7847" s="76"/>
      <c r="C7847" s="77"/>
      <c r="M7847" s="80"/>
      <c r="T7847" s="4"/>
      <c r="V7847" s="4"/>
      <c r="W7847" s="4"/>
      <c r="X7847" s="4"/>
      <c r="AB7847" s="4"/>
      <c r="AL7847" s="81"/>
      <c r="AM7847" s="81"/>
    </row>
    <row r="7848" spans="1:39">
      <c r="A7848" s="76"/>
      <c r="C7848" s="77"/>
      <c r="M7848" s="80"/>
      <c r="T7848" s="4"/>
      <c r="V7848" s="4"/>
      <c r="W7848" s="4"/>
      <c r="X7848" s="4"/>
      <c r="AB7848" s="4"/>
      <c r="AL7848" s="81"/>
      <c r="AM7848" s="81"/>
    </row>
    <row r="7849" spans="1:39">
      <c r="A7849" s="76"/>
      <c r="C7849" s="77"/>
      <c r="M7849" s="80"/>
      <c r="T7849" s="4"/>
      <c r="V7849" s="4"/>
      <c r="W7849" s="4"/>
      <c r="X7849" s="4"/>
      <c r="AB7849" s="4"/>
      <c r="AL7849" s="81"/>
      <c r="AM7849" s="81"/>
    </row>
    <row r="7850" spans="1:39">
      <c r="A7850" s="76"/>
      <c r="C7850" s="77"/>
      <c r="M7850" s="80"/>
      <c r="T7850" s="4"/>
      <c r="V7850" s="4"/>
      <c r="W7850" s="4"/>
      <c r="X7850" s="4"/>
      <c r="AB7850" s="4"/>
      <c r="AL7850" s="81"/>
      <c r="AM7850" s="81"/>
    </row>
    <row r="7851" spans="1:39">
      <c r="A7851" s="76"/>
      <c r="C7851" s="77"/>
      <c r="M7851" s="80"/>
      <c r="T7851" s="4"/>
      <c r="V7851" s="4"/>
      <c r="W7851" s="4"/>
      <c r="X7851" s="4"/>
      <c r="AB7851" s="4"/>
      <c r="AL7851" s="81"/>
      <c r="AM7851" s="81"/>
    </row>
    <row r="7852" spans="1:39">
      <c r="A7852" s="76"/>
      <c r="C7852" s="77"/>
      <c r="M7852" s="80"/>
      <c r="T7852" s="4"/>
      <c r="V7852" s="4"/>
      <c r="W7852" s="4"/>
      <c r="X7852" s="4"/>
      <c r="AB7852" s="4"/>
      <c r="AL7852" s="81"/>
      <c r="AM7852" s="81"/>
    </row>
    <row r="7853" spans="1:39">
      <c r="A7853" s="76"/>
      <c r="C7853" s="77"/>
      <c r="M7853" s="80"/>
      <c r="T7853" s="4"/>
      <c r="V7853" s="4"/>
      <c r="W7853" s="4"/>
      <c r="X7853" s="4"/>
      <c r="AB7853" s="4"/>
      <c r="AL7853" s="81"/>
      <c r="AM7853" s="81"/>
    </row>
    <row r="7854" spans="1:39">
      <c r="A7854" s="76"/>
      <c r="C7854" s="77"/>
      <c r="M7854" s="80"/>
      <c r="T7854" s="4"/>
      <c r="V7854" s="4"/>
      <c r="W7854" s="4"/>
      <c r="X7854" s="4"/>
      <c r="AB7854" s="4"/>
      <c r="AL7854" s="81"/>
      <c r="AM7854" s="81"/>
    </row>
    <row r="7855" spans="1:39">
      <c r="A7855" s="76"/>
      <c r="C7855" s="77"/>
      <c r="M7855" s="80"/>
      <c r="T7855" s="4"/>
      <c r="V7855" s="4"/>
      <c r="W7855" s="4"/>
      <c r="X7855" s="4"/>
      <c r="AB7855" s="4"/>
      <c r="AL7855" s="81"/>
      <c r="AM7855" s="81"/>
    </row>
    <row r="7856" spans="1:39">
      <c r="A7856" s="76"/>
      <c r="C7856" s="77"/>
      <c r="M7856" s="80"/>
      <c r="T7856" s="4"/>
      <c r="V7856" s="4"/>
      <c r="W7856" s="4"/>
      <c r="X7856" s="4"/>
      <c r="AB7856" s="4"/>
      <c r="AL7856" s="81"/>
      <c r="AM7856" s="81"/>
    </row>
    <row r="7857" spans="1:39">
      <c r="A7857" s="76"/>
      <c r="C7857" s="77"/>
      <c r="M7857" s="80"/>
      <c r="T7857" s="4"/>
      <c r="V7857" s="4"/>
      <c r="W7857" s="4"/>
      <c r="X7857" s="4"/>
      <c r="AB7857" s="4"/>
      <c r="AL7857" s="81"/>
      <c r="AM7857" s="81"/>
    </row>
    <row r="7858" spans="1:39">
      <c r="A7858" s="76"/>
      <c r="C7858" s="77"/>
      <c r="M7858" s="80"/>
      <c r="T7858" s="4"/>
      <c r="V7858" s="4"/>
      <c r="W7858" s="4"/>
      <c r="X7858" s="4"/>
      <c r="AB7858" s="4"/>
      <c r="AL7858" s="81"/>
      <c r="AM7858" s="81"/>
    </row>
    <row r="7859" spans="1:39">
      <c r="A7859" s="76"/>
      <c r="C7859" s="77"/>
      <c r="M7859" s="80"/>
      <c r="T7859" s="4"/>
      <c r="V7859" s="4"/>
      <c r="W7859" s="4"/>
      <c r="X7859" s="4"/>
      <c r="AB7859" s="4"/>
      <c r="AL7859" s="81"/>
      <c r="AM7859" s="81"/>
    </row>
    <row r="7860" spans="1:39">
      <c r="A7860" s="76"/>
      <c r="C7860" s="77"/>
      <c r="M7860" s="80"/>
      <c r="T7860" s="4"/>
      <c r="V7860" s="4"/>
      <c r="W7860" s="4"/>
      <c r="X7860" s="4"/>
      <c r="AB7860" s="4"/>
      <c r="AL7860" s="81"/>
      <c r="AM7860" s="81"/>
    </row>
    <row r="7861" spans="1:39">
      <c r="A7861" s="76"/>
      <c r="C7861" s="77"/>
      <c r="M7861" s="80"/>
      <c r="T7861" s="4"/>
      <c r="V7861" s="4"/>
      <c r="W7861" s="4"/>
      <c r="X7861" s="4"/>
      <c r="AB7861" s="4"/>
      <c r="AL7861" s="81"/>
      <c r="AM7861" s="81"/>
    </row>
    <row r="7862" spans="1:39">
      <c r="A7862" s="76"/>
      <c r="C7862" s="77"/>
      <c r="M7862" s="80"/>
      <c r="T7862" s="4"/>
      <c r="V7862" s="4"/>
      <c r="W7862" s="4"/>
      <c r="X7862" s="4"/>
      <c r="AB7862" s="4"/>
      <c r="AL7862" s="81"/>
      <c r="AM7862" s="81"/>
    </row>
    <row r="7863" spans="1:39">
      <c r="A7863" s="76"/>
      <c r="C7863" s="77"/>
      <c r="M7863" s="80"/>
      <c r="T7863" s="4"/>
      <c r="V7863" s="4"/>
      <c r="W7863" s="4"/>
      <c r="X7863" s="4"/>
      <c r="AB7863" s="4"/>
      <c r="AL7863" s="81"/>
      <c r="AM7863" s="81"/>
    </row>
    <row r="7864" spans="1:39">
      <c r="A7864" s="76"/>
      <c r="C7864" s="77"/>
      <c r="M7864" s="80"/>
      <c r="T7864" s="4"/>
      <c r="V7864" s="4"/>
      <c r="W7864" s="4"/>
      <c r="X7864" s="4"/>
      <c r="AB7864" s="4"/>
      <c r="AL7864" s="81"/>
      <c r="AM7864" s="81"/>
    </row>
    <row r="7865" spans="1:39">
      <c r="A7865" s="76"/>
      <c r="C7865" s="77"/>
      <c r="M7865" s="80"/>
      <c r="T7865" s="4"/>
      <c r="V7865" s="4"/>
      <c r="W7865" s="4"/>
      <c r="X7865" s="4"/>
      <c r="AB7865" s="4"/>
      <c r="AL7865" s="81"/>
      <c r="AM7865" s="81"/>
    </row>
    <row r="7866" spans="1:39">
      <c r="A7866" s="76"/>
      <c r="C7866" s="77"/>
      <c r="M7866" s="80"/>
      <c r="T7866" s="4"/>
      <c r="V7866" s="4"/>
      <c r="W7866" s="4"/>
      <c r="X7866" s="4"/>
      <c r="AB7866" s="4"/>
      <c r="AL7866" s="81"/>
      <c r="AM7866" s="81"/>
    </row>
    <row r="7867" spans="1:39">
      <c r="A7867" s="76"/>
      <c r="C7867" s="77"/>
      <c r="M7867" s="80"/>
      <c r="T7867" s="4"/>
      <c r="V7867" s="4"/>
      <c r="W7867" s="4"/>
      <c r="X7867" s="4"/>
      <c r="AB7867" s="4"/>
      <c r="AL7867" s="81"/>
      <c r="AM7867" s="81"/>
    </row>
    <row r="7868" spans="1:39">
      <c r="A7868" s="76"/>
      <c r="C7868" s="77"/>
      <c r="M7868" s="80"/>
      <c r="T7868" s="4"/>
      <c r="V7868" s="4"/>
      <c r="W7868" s="4"/>
      <c r="X7868" s="4"/>
      <c r="AB7868" s="4"/>
      <c r="AL7868" s="81"/>
      <c r="AM7868" s="81"/>
    </row>
    <row r="7869" spans="1:39">
      <c r="A7869" s="76"/>
      <c r="C7869" s="77"/>
      <c r="M7869" s="80"/>
      <c r="T7869" s="4"/>
      <c r="V7869" s="4"/>
      <c r="W7869" s="4"/>
      <c r="X7869" s="4"/>
      <c r="AB7869" s="4"/>
      <c r="AL7869" s="81"/>
      <c r="AM7869" s="81"/>
    </row>
    <row r="7870" spans="1:39">
      <c r="A7870" s="76"/>
      <c r="C7870" s="77"/>
      <c r="M7870" s="80"/>
      <c r="T7870" s="4"/>
      <c r="V7870" s="4"/>
      <c r="W7870" s="4"/>
      <c r="X7870" s="4"/>
      <c r="AB7870" s="4"/>
      <c r="AL7870" s="81"/>
      <c r="AM7870" s="81"/>
    </row>
    <row r="7871" spans="1:39">
      <c r="A7871" s="76"/>
      <c r="C7871" s="77"/>
      <c r="M7871" s="80"/>
      <c r="T7871" s="4"/>
      <c r="V7871" s="4"/>
      <c r="W7871" s="4"/>
      <c r="X7871" s="4"/>
      <c r="AB7871" s="4"/>
      <c r="AL7871" s="81"/>
      <c r="AM7871" s="81"/>
    </row>
    <row r="7872" spans="1:39">
      <c r="A7872" s="76"/>
      <c r="C7872" s="77"/>
      <c r="M7872" s="80"/>
      <c r="T7872" s="4"/>
      <c r="V7872" s="4"/>
      <c r="W7872" s="4"/>
      <c r="X7872" s="4"/>
      <c r="AB7872" s="4"/>
      <c r="AL7872" s="81"/>
      <c r="AM7872" s="81"/>
    </row>
    <row r="7873" spans="1:39">
      <c r="A7873" s="76"/>
      <c r="C7873" s="77"/>
      <c r="M7873" s="80"/>
      <c r="T7873" s="4"/>
      <c r="V7873" s="4"/>
      <c r="W7873" s="4"/>
      <c r="X7873" s="4"/>
      <c r="AB7873" s="4"/>
      <c r="AL7873" s="81"/>
      <c r="AM7873" s="81"/>
    </row>
    <row r="7874" spans="1:39">
      <c r="A7874" s="76"/>
      <c r="C7874" s="77"/>
      <c r="M7874" s="80"/>
      <c r="T7874" s="4"/>
      <c r="V7874" s="4"/>
      <c r="W7874" s="4"/>
      <c r="X7874" s="4"/>
      <c r="AB7874" s="4"/>
      <c r="AL7874" s="81"/>
      <c r="AM7874" s="81"/>
    </row>
    <row r="7875" spans="1:39">
      <c r="A7875" s="76"/>
      <c r="C7875" s="77"/>
      <c r="M7875" s="80"/>
      <c r="T7875" s="4"/>
      <c r="V7875" s="4"/>
      <c r="W7875" s="4"/>
      <c r="X7875" s="4"/>
      <c r="AB7875" s="4"/>
      <c r="AL7875" s="81"/>
      <c r="AM7875" s="81"/>
    </row>
    <row r="7876" spans="1:39">
      <c r="A7876" s="76"/>
      <c r="C7876" s="77"/>
      <c r="M7876" s="80"/>
      <c r="T7876" s="4"/>
      <c r="V7876" s="4"/>
      <c r="W7876" s="4"/>
      <c r="X7876" s="4"/>
      <c r="AB7876" s="4"/>
      <c r="AL7876" s="81"/>
      <c r="AM7876" s="81"/>
    </row>
    <row r="7877" spans="1:39">
      <c r="A7877" s="76"/>
      <c r="C7877" s="77"/>
      <c r="M7877" s="80"/>
      <c r="T7877" s="4"/>
      <c r="V7877" s="4"/>
      <c r="W7877" s="4"/>
      <c r="X7877" s="4"/>
      <c r="AB7877" s="4"/>
      <c r="AL7877" s="81"/>
      <c r="AM7877" s="81"/>
    </row>
    <row r="7878" spans="1:39">
      <c r="A7878" s="76"/>
      <c r="C7878" s="77"/>
      <c r="M7878" s="80"/>
      <c r="T7878" s="4"/>
      <c r="V7878" s="4"/>
      <c r="W7878" s="4"/>
      <c r="X7878" s="4"/>
      <c r="AB7878" s="4"/>
      <c r="AL7878" s="81"/>
      <c r="AM7878" s="81"/>
    </row>
    <row r="7879" spans="1:39">
      <c r="A7879" s="76"/>
      <c r="C7879" s="77"/>
      <c r="M7879" s="80"/>
      <c r="T7879" s="4"/>
      <c r="V7879" s="4"/>
      <c r="W7879" s="4"/>
      <c r="X7879" s="4"/>
      <c r="AB7879" s="4"/>
      <c r="AL7879" s="81"/>
      <c r="AM7879" s="81"/>
    </row>
    <row r="7880" spans="1:39">
      <c r="A7880" s="76"/>
      <c r="C7880" s="77"/>
      <c r="M7880" s="80"/>
      <c r="T7880" s="4"/>
      <c r="V7880" s="4"/>
      <c r="W7880" s="4"/>
      <c r="X7880" s="4"/>
      <c r="AB7880" s="4"/>
      <c r="AL7880" s="81"/>
      <c r="AM7880" s="81"/>
    </row>
    <row r="7881" spans="1:39">
      <c r="A7881" s="76"/>
      <c r="C7881" s="77"/>
      <c r="M7881" s="80"/>
      <c r="T7881" s="4"/>
      <c r="V7881" s="4"/>
      <c r="W7881" s="4"/>
      <c r="X7881" s="4"/>
      <c r="AB7881" s="4"/>
      <c r="AL7881" s="81"/>
      <c r="AM7881" s="81"/>
    </row>
    <row r="7882" spans="1:39">
      <c r="A7882" s="76"/>
      <c r="C7882" s="77"/>
      <c r="M7882" s="80"/>
      <c r="T7882" s="4"/>
      <c r="V7882" s="4"/>
      <c r="W7882" s="4"/>
      <c r="X7882" s="4"/>
      <c r="AB7882" s="4"/>
      <c r="AL7882" s="81"/>
      <c r="AM7882" s="81"/>
    </row>
    <row r="7883" spans="1:39">
      <c r="A7883" s="76"/>
      <c r="C7883" s="77"/>
      <c r="M7883" s="80"/>
      <c r="T7883" s="4"/>
      <c r="V7883" s="4"/>
      <c r="W7883" s="4"/>
      <c r="X7883" s="4"/>
      <c r="AB7883" s="4"/>
      <c r="AL7883" s="81"/>
      <c r="AM7883" s="81"/>
    </row>
    <row r="7884" spans="1:39">
      <c r="A7884" s="76"/>
      <c r="C7884" s="77"/>
      <c r="M7884" s="80"/>
      <c r="T7884" s="4"/>
      <c r="V7884" s="4"/>
      <c r="W7884" s="4"/>
      <c r="X7884" s="4"/>
      <c r="AB7884" s="4"/>
      <c r="AL7884" s="81"/>
      <c r="AM7884" s="81"/>
    </row>
    <row r="7885" spans="1:39">
      <c r="A7885" s="76"/>
      <c r="C7885" s="77"/>
      <c r="M7885" s="80"/>
      <c r="T7885" s="4"/>
      <c r="V7885" s="4"/>
      <c r="W7885" s="4"/>
      <c r="X7885" s="4"/>
      <c r="AB7885" s="4"/>
      <c r="AL7885" s="81"/>
      <c r="AM7885" s="81"/>
    </row>
    <row r="7886" spans="1:39">
      <c r="A7886" s="76"/>
      <c r="C7886" s="77"/>
      <c r="M7886" s="80"/>
      <c r="T7886" s="4"/>
      <c r="V7886" s="4"/>
      <c r="W7886" s="4"/>
      <c r="X7886" s="4"/>
      <c r="AB7886" s="4"/>
      <c r="AL7886" s="81"/>
      <c r="AM7886" s="81"/>
    </row>
    <row r="7887" spans="1:39">
      <c r="A7887" s="76"/>
      <c r="C7887" s="77"/>
      <c r="M7887" s="80"/>
      <c r="T7887" s="4"/>
      <c r="V7887" s="4"/>
      <c r="W7887" s="4"/>
      <c r="X7887" s="4"/>
      <c r="AB7887" s="4"/>
      <c r="AL7887" s="81"/>
      <c r="AM7887" s="81"/>
    </row>
    <row r="7888" spans="1:39">
      <c r="A7888" s="76"/>
      <c r="C7888" s="77"/>
      <c r="M7888" s="80"/>
      <c r="T7888" s="4"/>
      <c r="V7888" s="4"/>
      <c r="W7888" s="4"/>
      <c r="X7888" s="4"/>
      <c r="AB7888" s="4"/>
      <c r="AL7888" s="81"/>
      <c r="AM7888" s="81"/>
    </row>
    <row r="7889" spans="1:39">
      <c r="A7889" s="76"/>
      <c r="C7889" s="77"/>
      <c r="M7889" s="80"/>
      <c r="T7889" s="4"/>
      <c r="V7889" s="4"/>
      <c r="W7889" s="4"/>
      <c r="X7889" s="4"/>
      <c r="AB7889" s="4"/>
      <c r="AL7889" s="81"/>
      <c r="AM7889" s="81"/>
    </row>
    <row r="7890" spans="1:39">
      <c r="A7890" s="76"/>
      <c r="C7890" s="77"/>
      <c r="M7890" s="80"/>
      <c r="T7890" s="4"/>
      <c r="V7890" s="4"/>
      <c r="W7890" s="4"/>
      <c r="X7890" s="4"/>
      <c r="AB7890" s="4"/>
      <c r="AL7890" s="81"/>
      <c r="AM7890" s="81"/>
    </row>
    <row r="7891" spans="1:39">
      <c r="A7891" s="76"/>
      <c r="C7891" s="77"/>
      <c r="M7891" s="80"/>
      <c r="T7891" s="4"/>
      <c r="V7891" s="4"/>
      <c r="W7891" s="4"/>
      <c r="X7891" s="4"/>
      <c r="AB7891" s="4"/>
      <c r="AL7891" s="81"/>
      <c r="AM7891" s="81"/>
    </row>
    <row r="7892" spans="1:39">
      <c r="A7892" s="76"/>
      <c r="C7892" s="77"/>
      <c r="M7892" s="80"/>
      <c r="T7892" s="4"/>
      <c r="V7892" s="4"/>
      <c r="W7892" s="4"/>
      <c r="X7892" s="4"/>
      <c r="AB7892" s="4"/>
      <c r="AL7892" s="81"/>
      <c r="AM7892" s="81"/>
    </row>
    <row r="7893" spans="1:39">
      <c r="A7893" s="76"/>
      <c r="C7893" s="77"/>
      <c r="M7893" s="80"/>
      <c r="T7893" s="4"/>
      <c r="V7893" s="4"/>
      <c r="W7893" s="4"/>
      <c r="X7893" s="4"/>
      <c r="AB7893" s="4"/>
      <c r="AL7893" s="81"/>
      <c r="AM7893" s="81"/>
    </row>
    <row r="7894" spans="1:39">
      <c r="A7894" s="76"/>
      <c r="C7894" s="77"/>
      <c r="M7894" s="80"/>
      <c r="T7894" s="4"/>
      <c r="V7894" s="4"/>
      <c r="W7894" s="4"/>
      <c r="X7894" s="4"/>
      <c r="AB7894" s="4"/>
      <c r="AL7894" s="81"/>
      <c r="AM7894" s="81"/>
    </row>
    <row r="7895" spans="1:39">
      <c r="A7895" s="76"/>
      <c r="C7895" s="77"/>
      <c r="M7895" s="80"/>
      <c r="T7895" s="4"/>
      <c r="V7895" s="4"/>
      <c r="W7895" s="4"/>
      <c r="X7895" s="4"/>
      <c r="AB7895" s="4"/>
      <c r="AL7895" s="81"/>
      <c r="AM7895" s="81"/>
    </row>
    <row r="7896" spans="1:39">
      <c r="A7896" s="76"/>
      <c r="C7896" s="77"/>
      <c r="M7896" s="80"/>
      <c r="T7896" s="4"/>
      <c r="V7896" s="4"/>
      <c r="W7896" s="4"/>
      <c r="X7896" s="4"/>
      <c r="AB7896" s="4"/>
      <c r="AL7896" s="81"/>
      <c r="AM7896" s="81"/>
    </row>
    <row r="7897" spans="1:39">
      <c r="A7897" s="76"/>
      <c r="C7897" s="77"/>
      <c r="M7897" s="80"/>
      <c r="T7897" s="4"/>
      <c r="V7897" s="4"/>
      <c r="W7897" s="4"/>
      <c r="X7897" s="4"/>
      <c r="AB7897" s="4"/>
      <c r="AL7897" s="81"/>
      <c r="AM7897" s="81"/>
    </row>
    <row r="7898" spans="1:39">
      <c r="A7898" s="76"/>
      <c r="C7898" s="77"/>
      <c r="M7898" s="80"/>
      <c r="T7898" s="4"/>
      <c r="V7898" s="4"/>
      <c r="W7898" s="4"/>
      <c r="X7898" s="4"/>
      <c r="AB7898" s="4"/>
      <c r="AL7898" s="81"/>
      <c r="AM7898" s="81"/>
    </row>
    <row r="7899" spans="1:39">
      <c r="A7899" s="76"/>
      <c r="C7899" s="77"/>
      <c r="M7899" s="80"/>
      <c r="T7899" s="4"/>
      <c r="V7899" s="4"/>
      <c r="W7899" s="4"/>
      <c r="X7899" s="4"/>
      <c r="AB7899" s="4"/>
      <c r="AL7899" s="81"/>
      <c r="AM7899" s="81"/>
    </row>
    <row r="7900" spans="1:39">
      <c r="A7900" s="76"/>
      <c r="C7900" s="77"/>
      <c r="M7900" s="80"/>
      <c r="T7900" s="4"/>
      <c r="V7900" s="4"/>
      <c r="W7900" s="4"/>
      <c r="X7900" s="4"/>
      <c r="AB7900" s="4"/>
      <c r="AL7900" s="81"/>
      <c r="AM7900" s="81"/>
    </row>
    <row r="7901" spans="1:39">
      <c r="A7901" s="76"/>
      <c r="C7901" s="77"/>
      <c r="M7901" s="80"/>
      <c r="T7901" s="4"/>
      <c r="V7901" s="4"/>
      <c r="W7901" s="4"/>
      <c r="X7901" s="4"/>
      <c r="AB7901" s="4"/>
      <c r="AL7901" s="81"/>
      <c r="AM7901" s="81"/>
    </row>
    <row r="7902" spans="1:39">
      <c r="A7902" s="76"/>
      <c r="C7902" s="77"/>
      <c r="M7902" s="80"/>
      <c r="T7902" s="4"/>
      <c r="V7902" s="4"/>
      <c r="W7902" s="4"/>
      <c r="X7902" s="4"/>
      <c r="AB7902" s="4"/>
      <c r="AL7902" s="81"/>
      <c r="AM7902" s="81"/>
    </row>
    <row r="7903" spans="1:39">
      <c r="A7903" s="76"/>
      <c r="C7903" s="77"/>
      <c r="M7903" s="80"/>
      <c r="T7903" s="4"/>
      <c r="V7903" s="4"/>
      <c r="W7903" s="4"/>
      <c r="X7903" s="4"/>
      <c r="AB7903" s="4"/>
      <c r="AL7903" s="81"/>
      <c r="AM7903" s="81"/>
    </row>
    <row r="7904" spans="1:39">
      <c r="A7904" s="76"/>
      <c r="C7904" s="77"/>
      <c r="M7904" s="80"/>
      <c r="T7904" s="4"/>
      <c r="V7904" s="4"/>
      <c r="W7904" s="4"/>
      <c r="X7904" s="4"/>
      <c r="AB7904" s="4"/>
      <c r="AL7904" s="81"/>
      <c r="AM7904" s="81"/>
    </row>
    <row r="7905" spans="1:39">
      <c r="A7905" s="76"/>
      <c r="C7905" s="77"/>
      <c r="M7905" s="80"/>
      <c r="T7905" s="4"/>
      <c r="V7905" s="4"/>
      <c r="W7905" s="4"/>
      <c r="X7905" s="4"/>
      <c r="AB7905" s="4"/>
      <c r="AL7905" s="81"/>
      <c r="AM7905" s="81"/>
    </row>
    <row r="7906" spans="1:39">
      <c r="A7906" s="76"/>
      <c r="C7906" s="77"/>
      <c r="M7906" s="80"/>
      <c r="T7906" s="4"/>
      <c r="V7906" s="4"/>
      <c r="W7906" s="4"/>
      <c r="X7906" s="4"/>
      <c r="AB7906" s="4"/>
      <c r="AL7906" s="81"/>
      <c r="AM7906" s="81"/>
    </row>
    <row r="7907" spans="1:39">
      <c r="A7907" s="76"/>
      <c r="C7907" s="77"/>
      <c r="M7907" s="80"/>
      <c r="T7907" s="4"/>
      <c r="V7907" s="4"/>
      <c r="W7907" s="4"/>
      <c r="X7907" s="4"/>
      <c r="AB7907" s="4"/>
      <c r="AL7907" s="81"/>
      <c r="AM7907" s="81"/>
    </row>
    <row r="7908" spans="1:39">
      <c r="A7908" s="76"/>
      <c r="C7908" s="77"/>
      <c r="M7908" s="80"/>
      <c r="T7908" s="4"/>
      <c r="V7908" s="4"/>
      <c r="W7908" s="4"/>
      <c r="X7908" s="4"/>
      <c r="AB7908" s="4"/>
      <c r="AL7908" s="81"/>
      <c r="AM7908" s="81"/>
    </row>
    <row r="7909" spans="1:39">
      <c r="A7909" s="76"/>
      <c r="C7909" s="77"/>
      <c r="M7909" s="80"/>
      <c r="T7909" s="4"/>
      <c r="V7909" s="4"/>
      <c r="W7909" s="4"/>
      <c r="X7909" s="4"/>
      <c r="AB7909" s="4"/>
      <c r="AL7909" s="81"/>
      <c r="AM7909" s="81"/>
    </row>
    <row r="7910" spans="1:39">
      <c r="A7910" s="76"/>
      <c r="C7910" s="77"/>
      <c r="M7910" s="80"/>
      <c r="T7910" s="4"/>
      <c r="V7910" s="4"/>
      <c r="W7910" s="4"/>
      <c r="X7910" s="4"/>
      <c r="AB7910" s="4"/>
      <c r="AL7910" s="81"/>
      <c r="AM7910" s="81"/>
    </row>
    <row r="7911" spans="1:39">
      <c r="A7911" s="76"/>
      <c r="C7911" s="77"/>
      <c r="M7911" s="80"/>
      <c r="T7911" s="4"/>
      <c r="V7911" s="4"/>
      <c r="W7911" s="4"/>
      <c r="X7911" s="4"/>
      <c r="AB7911" s="4"/>
      <c r="AL7911" s="81"/>
      <c r="AM7911" s="81"/>
    </row>
    <row r="7912" spans="1:39">
      <c r="A7912" s="76"/>
      <c r="C7912" s="77"/>
      <c r="M7912" s="80"/>
      <c r="T7912" s="4"/>
      <c r="V7912" s="4"/>
      <c r="W7912" s="4"/>
      <c r="X7912" s="4"/>
      <c r="AB7912" s="4"/>
      <c r="AL7912" s="81"/>
      <c r="AM7912" s="81"/>
    </row>
    <row r="7913" spans="1:39">
      <c r="A7913" s="76"/>
      <c r="C7913" s="77"/>
      <c r="M7913" s="80"/>
      <c r="T7913" s="4"/>
      <c r="V7913" s="4"/>
      <c r="W7913" s="4"/>
      <c r="X7913" s="4"/>
      <c r="AB7913" s="4"/>
      <c r="AL7913" s="81"/>
      <c r="AM7913" s="81"/>
    </row>
    <row r="7914" spans="1:39">
      <c r="A7914" s="76"/>
      <c r="C7914" s="77"/>
      <c r="M7914" s="80"/>
      <c r="T7914" s="4"/>
      <c r="V7914" s="4"/>
      <c r="W7914" s="4"/>
      <c r="X7914" s="4"/>
      <c r="AB7914" s="4"/>
      <c r="AL7914" s="81"/>
      <c r="AM7914" s="81"/>
    </row>
    <row r="7915" spans="1:39">
      <c r="A7915" s="76"/>
      <c r="C7915" s="77"/>
      <c r="M7915" s="80"/>
      <c r="T7915" s="4"/>
      <c r="V7915" s="4"/>
      <c r="W7915" s="4"/>
      <c r="X7915" s="4"/>
      <c r="AB7915" s="4"/>
      <c r="AL7915" s="81"/>
      <c r="AM7915" s="81"/>
    </row>
    <row r="7916" spans="1:39">
      <c r="A7916" s="76"/>
      <c r="C7916" s="77"/>
      <c r="M7916" s="80"/>
      <c r="T7916" s="4"/>
      <c r="V7916" s="4"/>
      <c r="W7916" s="4"/>
      <c r="X7916" s="4"/>
      <c r="AB7916" s="4"/>
      <c r="AL7916" s="81"/>
      <c r="AM7916" s="81"/>
    </row>
    <row r="7917" spans="1:39">
      <c r="A7917" s="76"/>
      <c r="C7917" s="77"/>
      <c r="M7917" s="80"/>
      <c r="T7917" s="4"/>
      <c r="V7917" s="4"/>
      <c r="W7917" s="4"/>
      <c r="X7917" s="4"/>
      <c r="AB7917" s="4"/>
      <c r="AL7917" s="81"/>
      <c r="AM7917" s="81"/>
    </row>
    <row r="7918" spans="1:39">
      <c r="A7918" s="76"/>
      <c r="C7918" s="77"/>
      <c r="M7918" s="80"/>
      <c r="T7918" s="4"/>
      <c r="V7918" s="4"/>
      <c r="W7918" s="4"/>
      <c r="X7918" s="4"/>
      <c r="AB7918" s="4"/>
      <c r="AL7918" s="81"/>
      <c r="AM7918" s="81"/>
    </row>
    <row r="7919" spans="1:39">
      <c r="A7919" s="76"/>
      <c r="C7919" s="77"/>
      <c r="M7919" s="80"/>
      <c r="T7919" s="4"/>
      <c r="V7919" s="4"/>
      <c r="W7919" s="4"/>
      <c r="X7919" s="4"/>
      <c r="AB7919" s="4"/>
      <c r="AL7919" s="81"/>
      <c r="AM7919" s="81"/>
    </row>
    <row r="7920" spans="1:39">
      <c r="A7920" s="76"/>
      <c r="C7920" s="77"/>
      <c r="M7920" s="80"/>
      <c r="T7920" s="4"/>
      <c r="V7920" s="4"/>
      <c r="W7920" s="4"/>
      <c r="X7920" s="4"/>
      <c r="AB7920" s="4"/>
      <c r="AL7920" s="81"/>
      <c r="AM7920" s="81"/>
    </row>
    <row r="7921" spans="1:39">
      <c r="A7921" s="76"/>
      <c r="C7921" s="77"/>
      <c r="M7921" s="80"/>
      <c r="T7921" s="4"/>
      <c r="V7921" s="4"/>
      <c r="W7921" s="4"/>
      <c r="X7921" s="4"/>
      <c r="AB7921" s="4"/>
      <c r="AL7921" s="81"/>
      <c r="AM7921" s="81"/>
    </row>
    <row r="7922" spans="1:39">
      <c r="A7922" s="76"/>
      <c r="C7922" s="77"/>
      <c r="M7922" s="80"/>
      <c r="T7922" s="4"/>
      <c r="V7922" s="4"/>
      <c r="W7922" s="4"/>
      <c r="X7922" s="4"/>
      <c r="AB7922" s="4"/>
      <c r="AL7922" s="81"/>
      <c r="AM7922" s="81"/>
    </row>
    <row r="7923" spans="1:39">
      <c r="A7923" s="76"/>
      <c r="C7923" s="77"/>
      <c r="M7923" s="80"/>
      <c r="T7923" s="4"/>
      <c r="V7923" s="4"/>
      <c r="W7923" s="4"/>
      <c r="X7923" s="4"/>
      <c r="AB7923" s="4"/>
      <c r="AL7923" s="81"/>
      <c r="AM7923" s="81"/>
    </row>
    <row r="7924" spans="1:39">
      <c r="A7924" s="76"/>
      <c r="C7924" s="77"/>
      <c r="M7924" s="80"/>
      <c r="T7924" s="4"/>
      <c r="V7924" s="4"/>
      <c r="W7924" s="4"/>
      <c r="X7924" s="4"/>
      <c r="AB7924" s="4"/>
      <c r="AL7924" s="81"/>
      <c r="AM7924" s="81"/>
    </row>
    <row r="7925" spans="1:39">
      <c r="A7925" s="76"/>
      <c r="C7925" s="77"/>
      <c r="M7925" s="80"/>
      <c r="T7925" s="4"/>
      <c r="V7925" s="4"/>
      <c r="W7925" s="4"/>
      <c r="X7925" s="4"/>
      <c r="AB7925" s="4"/>
      <c r="AL7925" s="81"/>
      <c r="AM7925" s="81"/>
    </row>
    <row r="7926" spans="1:39">
      <c r="A7926" s="76"/>
      <c r="C7926" s="77"/>
      <c r="M7926" s="80"/>
      <c r="T7926" s="4"/>
      <c r="V7926" s="4"/>
      <c r="W7926" s="4"/>
      <c r="X7926" s="4"/>
      <c r="AB7926" s="4"/>
      <c r="AL7926" s="81"/>
      <c r="AM7926" s="81"/>
    </row>
    <row r="7927" spans="1:39">
      <c r="A7927" s="76"/>
      <c r="C7927" s="77"/>
      <c r="M7927" s="80"/>
      <c r="T7927" s="4"/>
      <c r="V7927" s="4"/>
      <c r="W7927" s="4"/>
      <c r="X7927" s="4"/>
      <c r="AB7927" s="4"/>
      <c r="AL7927" s="81"/>
      <c r="AM7927" s="81"/>
    </row>
    <row r="7928" spans="1:39">
      <c r="A7928" s="76"/>
      <c r="C7928" s="77"/>
      <c r="M7928" s="80"/>
      <c r="T7928" s="4"/>
      <c r="V7928" s="4"/>
      <c r="W7928" s="4"/>
      <c r="X7928" s="4"/>
      <c r="AB7928" s="4"/>
      <c r="AL7928" s="81"/>
      <c r="AM7928" s="81"/>
    </row>
    <row r="7929" spans="1:39">
      <c r="A7929" s="76"/>
      <c r="C7929" s="77"/>
      <c r="M7929" s="80"/>
      <c r="T7929" s="4"/>
      <c r="V7929" s="4"/>
      <c r="W7929" s="4"/>
      <c r="X7929" s="4"/>
      <c r="AB7929" s="4"/>
      <c r="AL7929" s="81"/>
      <c r="AM7929" s="81"/>
    </row>
    <row r="7930" spans="1:39">
      <c r="A7930" s="76"/>
      <c r="C7930" s="77"/>
      <c r="M7930" s="80"/>
      <c r="T7930" s="4"/>
      <c r="V7930" s="4"/>
      <c r="W7930" s="4"/>
      <c r="X7930" s="4"/>
      <c r="AB7930" s="4"/>
      <c r="AL7930" s="81"/>
      <c r="AM7930" s="81"/>
    </row>
    <row r="7931" spans="1:39">
      <c r="A7931" s="76"/>
      <c r="C7931" s="77"/>
      <c r="M7931" s="80"/>
      <c r="T7931" s="4"/>
      <c r="V7931" s="4"/>
      <c r="W7931" s="4"/>
      <c r="X7931" s="4"/>
      <c r="AB7931" s="4"/>
      <c r="AL7931" s="81"/>
      <c r="AM7931" s="81"/>
    </row>
    <row r="7932" spans="1:39">
      <c r="A7932" s="76"/>
      <c r="C7932" s="77"/>
      <c r="M7932" s="80"/>
      <c r="T7932" s="4"/>
      <c r="V7932" s="4"/>
      <c r="W7932" s="4"/>
      <c r="X7932" s="4"/>
      <c r="AB7932" s="4"/>
      <c r="AL7932" s="81"/>
      <c r="AM7932" s="81"/>
    </row>
    <row r="7933" spans="1:39">
      <c r="A7933" s="76"/>
      <c r="C7933" s="77"/>
      <c r="M7933" s="80"/>
      <c r="T7933" s="4"/>
      <c r="V7933" s="4"/>
      <c r="W7933" s="4"/>
      <c r="X7933" s="4"/>
      <c r="AB7933" s="4"/>
      <c r="AL7933" s="81"/>
      <c r="AM7933" s="81"/>
    </row>
    <row r="7934" spans="1:39">
      <c r="A7934" s="76"/>
      <c r="C7934" s="77"/>
      <c r="M7934" s="80"/>
      <c r="T7934" s="4"/>
      <c r="V7934" s="4"/>
      <c r="W7934" s="4"/>
      <c r="X7934" s="4"/>
      <c r="AB7934" s="4"/>
      <c r="AL7934" s="81"/>
      <c r="AM7934" s="81"/>
    </row>
    <row r="7935" spans="1:39">
      <c r="A7935" s="76"/>
      <c r="C7935" s="77"/>
      <c r="M7935" s="80"/>
      <c r="T7935" s="4"/>
      <c r="V7935" s="4"/>
      <c r="W7935" s="4"/>
      <c r="X7935" s="4"/>
      <c r="AB7935" s="4"/>
      <c r="AL7935" s="81"/>
      <c r="AM7935" s="81"/>
    </row>
    <row r="7936" spans="1:39">
      <c r="A7936" s="76"/>
      <c r="C7936" s="77"/>
      <c r="M7936" s="80"/>
      <c r="T7936" s="4"/>
      <c r="V7936" s="4"/>
      <c r="W7936" s="4"/>
      <c r="X7936" s="4"/>
      <c r="AB7936" s="4"/>
      <c r="AL7936" s="81"/>
      <c r="AM7936" s="81"/>
    </row>
    <row r="7937" spans="1:39">
      <c r="A7937" s="76"/>
      <c r="C7937" s="77"/>
      <c r="M7937" s="80"/>
      <c r="T7937" s="4"/>
      <c r="V7937" s="4"/>
      <c r="W7937" s="4"/>
      <c r="X7937" s="4"/>
      <c r="AB7937" s="4"/>
      <c r="AL7937" s="81"/>
      <c r="AM7937" s="81"/>
    </row>
    <row r="7938" spans="1:39">
      <c r="A7938" s="76"/>
      <c r="C7938" s="77"/>
      <c r="M7938" s="80"/>
      <c r="T7938" s="4"/>
      <c r="V7938" s="4"/>
      <c r="W7938" s="4"/>
      <c r="X7938" s="4"/>
      <c r="AB7938" s="4"/>
      <c r="AL7938" s="81"/>
      <c r="AM7938" s="81"/>
    </row>
    <row r="7939" spans="1:39">
      <c r="A7939" s="76"/>
      <c r="C7939" s="77"/>
      <c r="M7939" s="80"/>
      <c r="T7939" s="4"/>
      <c r="V7939" s="4"/>
      <c r="W7939" s="4"/>
      <c r="X7939" s="4"/>
      <c r="AB7939" s="4"/>
      <c r="AL7939" s="81"/>
      <c r="AM7939" s="81"/>
    </row>
    <row r="7940" spans="1:39">
      <c r="A7940" s="76"/>
      <c r="C7940" s="77"/>
      <c r="M7940" s="80"/>
      <c r="T7940" s="4"/>
      <c r="V7940" s="4"/>
      <c r="W7940" s="4"/>
      <c r="X7940" s="4"/>
      <c r="AB7940" s="4"/>
      <c r="AL7940" s="81"/>
      <c r="AM7940" s="81"/>
    </row>
    <row r="7941" spans="1:39">
      <c r="A7941" s="76"/>
      <c r="C7941" s="77"/>
      <c r="M7941" s="80"/>
      <c r="T7941" s="4"/>
      <c r="V7941" s="4"/>
      <c r="W7941" s="4"/>
      <c r="X7941" s="4"/>
      <c r="AB7941" s="4"/>
      <c r="AL7941" s="81"/>
      <c r="AM7941" s="81"/>
    </row>
    <row r="7942" spans="1:39">
      <c r="A7942" s="76"/>
      <c r="C7942" s="77"/>
      <c r="M7942" s="80"/>
      <c r="T7942" s="4"/>
      <c r="V7942" s="4"/>
      <c r="W7942" s="4"/>
      <c r="X7942" s="4"/>
      <c r="AB7942" s="4"/>
      <c r="AL7942" s="81"/>
      <c r="AM7942" s="81"/>
    </row>
    <row r="7943" spans="1:39">
      <c r="A7943" s="76"/>
      <c r="C7943" s="77"/>
      <c r="M7943" s="80"/>
      <c r="T7943" s="4"/>
      <c r="V7943" s="4"/>
      <c r="W7943" s="4"/>
      <c r="X7943" s="4"/>
      <c r="AB7943" s="4"/>
      <c r="AL7943" s="81"/>
      <c r="AM7943" s="81"/>
    </row>
    <row r="7944" spans="1:39">
      <c r="A7944" s="76"/>
      <c r="C7944" s="77"/>
      <c r="M7944" s="80"/>
      <c r="T7944" s="4"/>
      <c r="V7944" s="4"/>
      <c r="W7944" s="4"/>
      <c r="X7944" s="4"/>
      <c r="AB7944" s="4"/>
      <c r="AL7944" s="81"/>
      <c r="AM7944" s="81"/>
    </row>
    <row r="7945" spans="1:39">
      <c r="A7945" s="76"/>
      <c r="C7945" s="77"/>
      <c r="M7945" s="80"/>
      <c r="T7945" s="4"/>
      <c r="V7945" s="4"/>
      <c r="W7945" s="4"/>
      <c r="X7945" s="4"/>
      <c r="AB7945" s="4"/>
      <c r="AL7945" s="81"/>
      <c r="AM7945" s="81"/>
    </row>
    <row r="7946" spans="1:39">
      <c r="A7946" s="76"/>
      <c r="C7946" s="77"/>
      <c r="M7946" s="80"/>
      <c r="T7946" s="4"/>
      <c r="V7946" s="4"/>
      <c r="W7946" s="4"/>
      <c r="X7946" s="4"/>
      <c r="AB7946" s="4"/>
      <c r="AL7946" s="81"/>
      <c r="AM7946" s="81"/>
    </row>
    <row r="7947" spans="1:39">
      <c r="A7947" s="76"/>
      <c r="C7947" s="77"/>
      <c r="M7947" s="80"/>
      <c r="T7947" s="4"/>
      <c r="V7947" s="4"/>
      <c r="W7947" s="4"/>
      <c r="X7947" s="4"/>
      <c r="AB7947" s="4"/>
      <c r="AL7947" s="81"/>
      <c r="AM7947" s="81"/>
    </row>
    <row r="7948" spans="1:39">
      <c r="A7948" s="76"/>
      <c r="C7948" s="77"/>
      <c r="M7948" s="80"/>
      <c r="T7948" s="4"/>
      <c r="V7948" s="4"/>
      <c r="W7948" s="4"/>
      <c r="X7948" s="4"/>
      <c r="AB7948" s="4"/>
      <c r="AL7948" s="81"/>
      <c r="AM7948" s="81"/>
    </row>
    <row r="7949" spans="1:39">
      <c r="A7949" s="76"/>
      <c r="C7949" s="77"/>
      <c r="M7949" s="80"/>
      <c r="T7949" s="4"/>
      <c r="V7949" s="4"/>
      <c r="W7949" s="4"/>
      <c r="X7949" s="4"/>
      <c r="AB7949" s="4"/>
      <c r="AL7949" s="81"/>
      <c r="AM7949" s="81"/>
    </row>
    <row r="7950" spans="1:39">
      <c r="A7950" s="76"/>
      <c r="C7950" s="77"/>
      <c r="M7950" s="80"/>
      <c r="T7950" s="4"/>
      <c r="V7950" s="4"/>
      <c r="W7950" s="4"/>
      <c r="X7950" s="4"/>
      <c r="AB7950" s="4"/>
      <c r="AL7950" s="81"/>
      <c r="AM7950" s="81"/>
    </row>
    <row r="7951" spans="1:39">
      <c r="A7951" s="76"/>
      <c r="C7951" s="77"/>
      <c r="M7951" s="80"/>
      <c r="T7951" s="4"/>
      <c r="V7951" s="4"/>
      <c r="W7951" s="4"/>
      <c r="X7951" s="4"/>
      <c r="AB7951" s="4"/>
      <c r="AL7951" s="81"/>
      <c r="AM7951" s="81"/>
    </row>
    <row r="7952" spans="1:39">
      <c r="A7952" s="76"/>
      <c r="C7952" s="77"/>
      <c r="M7952" s="80"/>
      <c r="T7952" s="4"/>
      <c r="V7952" s="4"/>
      <c r="W7952" s="4"/>
      <c r="X7952" s="4"/>
      <c r="AB7952" s="4"/>
      <c r="AL7952" s="81"/>
      <c r="AM7952" s="81"/>
    </row>
    <row r="7953" spans="1:39">
      <c r="A7953" s="76"/>
      <c r="C7953" s="77"/>
      <c r="M7953" s="80"/>
      <c r="T7953" s="4"/>
      <c r="V7953" s="4"/>
      <c r="W7953" s="4"/>
      <c r="X7953" s="4"/>
      <c r="AB7953" s="4"/>
      <c r="AL7953" s="81"/>
      <c r="AM7953" s="81"/>
    </row>
    <row r="7954" spans="1:39">
      <c r="A7954" s="76"/>
      <c r="C7954" s="77"/>
      <c r="M7954" s="80"/>
      <c r="T7954" s="4"/>
      <c r="V7954" s="4"/>
      <c r="W7954" s="4"/>
      <c r="X7954" s="4"/>
      <c r="AB7954" s="4"/>
      <c r="AL7954" s="81"/>
      <c r="AM7954" s="81"/>
    </row>
    <row r="7955" spans="1:39">
      <c r="A7955" s="76"/>
      <c r="C7955" s="77"/>
      <c r="M7955" s="80"/>
      <c r="T7955" s="4"/>
      <c r="V7955" s="4"/>
      <c r="W7955" s="4"/>
      <c r="X7955" s="4"/>
      <c r="AB7955" s="4"/>
      <c r="AL7955" s="81"/>
      <c r="AM7955" s="81"/>
    </row>
    <row r="7956" spans="1:39">
      <c r="A7956" s="76"/>
      <c r="C7956" s="77"/>
      <c r="M7956" s="80"/>
      <c r="T7956" s="4"/>
      <c r="V7956" s="4"/>
      <c r="W7956" s="4"/>
      <c r="X7956" s="4"/>
      <c r="AB7956" s="4"/>
      <c r="AL7956" s="81"/>
      <c r="AM7956" s="81"/>
    </row>
    <row r="7957" spans="1:39">
      <c r="A7957" s="76"/>
      <c r="C7957" s="77"/>
      <c r="M7957" s="80"/>
      <c r="T7957" s="4"/>
      <c r="V7957" s="4"/>
      <c r="W7957" s="4"/>
      <c r="X7957" s="4"/>
      <c r="AB7957" s="4"/>
      <c r="AL7957" s="81"/>
      <c r="AM7957" s="81"/>
    </row>
    <row r="7958" spans="1:39">
      <c r="A7958" s="76"/>
      <c r="C7958" s="77"/>
      <c r="M7958" s="80"/>
      <c r="T7958" s="4"/>
      <c r="V7958" s="4"/>
      <c r="W7958" s="4"/>
      <c r="X7958" s="4"/>
      <c r="AB7958" s="4"/>
      <c r="AL7958" s="81"/>
      <c r="AM7958" s="81"/>
    </row>
    <row r="7959" spans="1:39">
      <c r="A7959" s="76"/>
      <c r="C7959" s="77"/>
      <c r="M7959" s="80"/>
      <c r="T7959" s="4"/>
      <c r="V7959" s="4"/>
      <c r="W7959" s="4"/>
      <c r="X7959" s="4"/>
      <c r="AB7959" s="4"/>
      <c r="AL7959" s="81"/>
      <c r="AM7959" s="81"/>
    </row>
    <row r="7960" spans="1:39">
      <c r="A7960" s="76"/>
      <c r="C7960" s="77"/>
      <c r="M7960" s="80"/>
      <c r="T7960" s="4"/>
      <c r="V7960" s="4"/>
      <c r="W7960" s="4"/>
      <c r="X7960" s="4"/>
      <c r="AB7960" s="4"/>
      <c r="AL7960" s="81"/>
      <c r="AM7960" s="81"/>
    </row>
    <row r="7961" spans="1:39">
      <c r="A7961" s="76"/>
      <c r="C7961" s="77"/>
      <c r="M7961" s="80"/>
      <c r="T7961" s="4"/>
      <c r="V7961" s="4"/>
      <c r="W7961" s="4"/>
      <c r="X7961" s="4"/>
      <c r="AB7961" s="4"/>
      <c r="AL7961" s="81"/>
      <c r="AM7961" s="81"/>
    </row>
    <row r="7962" spans="1:39">
      <c r="A7962" s="76"/>
      <c r="C7962" s="77"/>
      <c r="M7962" s="80"/>
      <c r="T7962" s="4"/>
      <c r="V7962" s="4"/>
      <c r="W7962" s="4"/>
      <c r="X7962" s="4"/>
      <c r="AB7962" s="4"/>
      <c r="AL7962" s="81"/>
      <c r="AM7962" s="81"/>
    </row>
    <row r="7963" spans="1:39">
      <c r="A7963" s="76"/>
      <c r="C7963" s="77"/>
      <c r="M7963" s="80"/>
      <c r="T7963" s="4"/>
      <c r="V7963" s="4"/>
      <c r="W7963" s="4"/>
      <c r="X7963" s="4"/>
      <c r="AB7963" s="4"/>
      <c r="AL7963" s="81"/>
      <c r="AM7963" s="81"/>
    </row>
    <row r="7964" spans="1:39">
      <c r="A7964" s="76"/>
      <c r="C7964" s="77"/>
      <c r="M7964" s="80"/>
      <c r="T7964" s="4"/>
      <c r="V7964" s="4"/>
      <c r="W7964" s="4"/>
      <c r="X7964" s="4"/>
      <c r="AB7964" s="4"/>
      <c r="AL7964" s="81"/>
      <c r="AM7964" s="81"/>
    </row>
    <row r="7965" spans="1:39">
      <c r="A7965" s="76"/>
      <c r="C7965" s="77"/>
      <c r="M7965" s="80"/>
      <c r="T7965" s="4"/>
      <c r="V7965" s="4"/>
      <c r="W7965" s="4"/>
      <c r="X7965" s="4"/>
      <c r="AB7965" s="4"/>
      <c r="AL7965" s="81"/>
      <c r="AM7965" s="81"/>
    </row>
    <row r="7966" spans="1:39">
      <c r="A7966" s="76"/>
      <c r="C7966" s="77"/>
      <c r="M7966" s="80"/>
      <c r="T7966" s="4"/>
      <c r="V7966" s="4"/>
      <c r="W7966" s="4"/>
      <c r="X7966" s="4"/>
      <c r="AB7966" s="4"/>
      <c r="AL7966" s="81"/>
      <c r="AM7966" s="81"/>
    </row>
    <row r="7967" spans="1:39">
      <c r="A7967" s="76"/>
      <c r="C7967" s="77"/>
      <c r="M7967" s="80"/>
      <c r="T7967" s="4"/>
      <c r="V7967" s="4"/>
      <c r="W7967" s="4"/>
      <c r="X7967" s="4"/>
      <c r="AB7967" s="4"/>
      <c r="AL7967" s="81"/>
      <c r="AM7967" s="81"/>
    </row>
    <row r="7968" spans="1:39">
      <c r="A7968" s="76"/>
      <c r="C7968" s="77"/>
      <c r="M7968" s="80"/>
      <c r="T7968" s="4"/>
      <c r="V7968" s="4"/>
      <c r="W7968" s="4"/>
      <c r="X7968" s="4"/>
      <c r="AB7968" s="4"/>
      <c r="AL7968" s="81"/>
      <c r="AM7968" s="81"/>
    </row>
    <row r="7969" spans="1:39">
      <c r="A7969" s="76"/>
      <c r="C7969" s="77"/>
      <c r="M7969" s="80"/>
      <c r="T7969" s="4"/>
      <c r="V7969" s="4"/>
      <c r="W7969" s="4"/>
      <c r="X7969" s="4"/>
      <c r="AB7969" s="4"/>
      <c r="AL7969" s="81"/>
      <c r="AM7969" s="81"/>
    </row>
    <row r="7970" spans="1:39">
      <c r="A7970" s="76"/>
      <c r="C7970" s="77"/>
      <c r="M7970" s="80"/>
      <c r="T7970" s="4"/>
      <c r="V7970" s="4"/>
      <c r="W7970" s="4"/>
      <c r="X7970" s="4"/>
      <c r="AB7970" s="4"/>
      <c r="AL7970" s="81"/>
      <c r="AM7970" s="81"/>
    </row>
    <row r="7971" spans="1:39">
      <c r="A7971" s="76"/>
      <c r="C7971" s="77"/>
      <c r="M7971" s="80"/>
      <c r="T7971" s="4"/>
      <c r="V7971" s="4"/>
      <c r="W7971" s="4"/>
      <c r="X7971" s="4"/>
      <c r="AB7971" s="4"/>
      <c r="AL7971" s="81"/>
      <c r="AM7971" s="81"/>
    </row>
    <row r="7972" spans="1:39">
      <c r="A7972" s="76"/>
      <c r="C7972" s="77"/>
      <c r="M7972" s="80"/>
      <c r="T7972" s="4"/>
      <c r="V7972" s="4"/>
      <c r="W7972" s="4"/>
      <c r="X7972" s="4"/>
      <c r="AB7972" s="4"/>
      <c r="AL7972" s="81"/>
      <c r="AM7972" s="81"/>
    </row>
    <row r="7973" spans="1:39">
      <c r="A7973" s="76"/>
      <c r="C7973" s="77"/>
      <c r="M7973" s="80"/>
      <c r="T7973" s="4"/>
      <c r="V7973" s="4"/>
      <c r="W7973" s="4"/>
      <c r="X7973" s="4"/>
      <c r="AB7973" s="4"/>
      <c r="AL7973" s="81"/>
      <c r="AM7973" s="81"/>
    </row>
    <row r="7974" spans="1:39">
      <c r="A7974" s="76"/>
      <c r="C7974" s="77"/>
      <c r="M7974" s="80"/>
      <c r="T7974" s="4"/>
      <c r="V7974" s="4"/>
      <c r="W7974" s="4"/>
      <c r="X7974" s="4"/>
      <c r="AB7974" s="4"/>
      <c r="AL7974" s="81"/>
      <c r="AM7974" s="81"/>
    </row>
    <row r="7975" spans="1:39">
      <c r="A7975" s="76"/>
      <c r="C7975" s="77"/>
      <c r="M7975" s="80"/>
      <c r="T7975" s="4"/>
      <c r="V7975" s="4"/>
      <c r="W7975" s="4"/>
      <c r="X7975" s="4"/>
      <c r="AB7975" s="4"/>
      <c r="AL7975" s="81"/>
      <c r="AM7975" s="81"/>
    </row>
    <row r="7976" spans="1:39">
      <c r="A7976" s="76"/>
      <c r="C7976" s="77"/>
      <c r="M7976" s="80"/>
      <c r="T7976" s="4"/>
      <c r="V7976" s="4"/>
      <c r="W7976" s="4"/>
      <c r="X7976" s="4"/>
      <c r="AB7976" s="4"/>
      <c r="AL7976" s="81"/>
      <c r="AM7976" s="81"/>
    </row>
    <row r="7977" spans="1:39">
      <c r="A7977" s="76"/>
      <c r="C7977" s="77"/>
      <c r="M7977" s="80"/>
      <c r="T7977" s="4"/>
      <c r="V7977" s="4"/>
      <c r="W7977" s="4"/>
      <c r="X7977" s="4"/>
      <c r="AB7977" s="4"/>
      <c r="AL7977" s="81"/>
      <c r="AM7977" s="81"/>
    </row>
    <row r="7978" spans="1:39">
      <c r="A7978" s="76"/>
      <c r="C7978" s="77"/>
      <c r="M7978" s="80"/>
      <c r="T7978" s="4"/>
      <c r="V7978" s="4"/>
      <c r="W7978" s="4"/>
      <c r="X7978" s="4"/>
      <c r="AB7978" s="4"/>
      <c r="AL7978" s="81"/>
      <c r="AM7978" s="81"/>
    </row>
    <row r="7979" spans="1:39">
      <c r="A7979" s="76"/>
      <c r="C7979" s="77"/>
      <c r="M7979" s="80"/>
      <c r="T7979" s="4"/>
      <c r="V7979" s="4"/>
      <c r="W7979" s="4"/>
      <c r="X7979" s="4"/>
      <c r="AB7979" s="4"/>
      <c r="AL7979" s="81"/>
      <c r="AM7979" s="81"/>
    </row>
    <row r="7980" spans="1:39">
      <c r="A7980" s="76"/>
      <c r="C7980" s="77"/>
      <c r="M7980" s="80"/>
      <c r="T7980" s="4"/>
      <c r="V7980" s="4"/>
      <c r="W7980" s="4"/>
      <c r="X7980" s="4"/>
      <c r="AB7980" s="4"/>
      <c r="AL7980" s="81"/>
      <c r="AM7980" s="81"/>
    </row>
    <row r="7981" spans="1:39">
      <c r="A7981" s="76"/>
      <c r="C7981" s="77"/>
      <c r="M7981" s="80"/>
      <c r="T7981" s="4"/>
      <c r="V7981" s="4"/>
      <c r="W7981" s="4"/>
      <c r="X7981" s="4"/>
      <c r="AB7981" s="4"/>
      <c r="AL7981" s="81"/>
      <c r="AM7981" s="81"/>
    </row>
    <row r="7982" spans="1:39">
      <c r="A7982" s="76"/>
      <c r="C7982" s="77"/>
      <c r="M7982" s="80"/>
      <c r="T7982" s="4"/>
      <c r="V7982" s="4"/>
      <c r="W7982" s="4"/>
      <c r="X7982" s="4"/>
      <c r="AB7982" s="4"/>
      <c r="AL7982" s="81"/>
      <c r="AM7982" s="81"/>
    </row>
    <row r="7983" spans="1:39">
      <c r="A7983" s="76"/>
      <c r="C7983" s="77"/>
      <c r="M7983" s="80"/>
      <c r="T7983" s="4"/>
      <c r="V7983" s="4"/>
      <c r="W7983" s="4"/>
      <c r="X7983" s="4"/>
      <c r="AB7983" s="4"/>
      <c r="AL7983" s="81"/>
      <c r="AM7983" s="81"/>
    </row>
    <row r="7984" spans="1:39">
      <c r="A7984" s="76"/>
      <c r="C7984" s="77"/>
      <c r="M7984" s="80"/>
      <c r="T7984" s="4"/>
      <c r="V7984" s="4"/>
      <c r="W7984" s="4"/>
      <c r="X7984" s="4"/>
      <c r="AB7984" s="4"/>
      <c r="AL7984" s="81"/>
      <c r="AM7984" s="81"/>
    </row>
    <row r="7985" spans="1:39">
      <c r="A7985" s="76"/>
      <c r="C7985" s="77"/>
      <c r="M7985" s="80"/>
      <c r="T7985" s="4"/>
      <c r="V7985" s="4"/>
      <c r="W7985" s="4"/>
      <c r="X7985" s="4"/>
      <c r="AB7985" s="4"/>
      <c r="AL7985" s="81"/>
      <c r="AM7985" s="81"/>
    </row>
    <row r="7986" spans="1:39">
      <c r="A7986" s="76"/>
      <c r="C7986" s="77"/>
      <c r="M7986" s="80"/>
      <c r="T7986" s="4"/>
      <c r="V7986" s="4"/>
      <c r="W7986" s="4"/>
      <c r="X7986" s="4"/>
      <c r="AB7986" s="4"/>
      <c r="AL7986" s="81"/>
      <c r="AM7986" s="81"/>
    </row>
    <row r="7987" spans="1:39">
      <c r="A7987" s="76"/>
      <c r="C7987" s="77"/>
      <c r="M7987" s="80"/>
      <c r="T7987" s="4"/>
      <c r="V7987" s="4"/>
      <c r="W7987" s="4"/>
      <c r="X7987" s="4"/>
      <c r="AB7987" s="4"/>
      <c r="AL7987" s="81"/>
      <c r="AM7987" s="81"/>
    </row>
    <row r="7988" spans="1:39">
      <c r="A7988" s="76"/>
      <c r="C7988" s="77"/>
      <c r="M7988" s="80"/>
      <c r="T7988" s="4"/>
      <c r="V7988" s="4"/>
      <c r="W7988" s="4"/>
      <c r="X7988" s="4"/>
      <c r="AB7988" s="4"/>
      <c r="AL7988" s="81"/>
      <c r="AM7988" s="81"/>
    </row>
    <row r="7989" spans="1:39">
      <c r="A7989" s="76"/>
      <c r="C7989" s="77"/>
      <c r="M7989" s="80"/>
      <c r="T7989" s="4"/>
      <c r="V7989" s="4"/>
      <c r="W7989" s="4"/>
      <c r="X7989" s="4"/>
      <c r="AB7989" s="4"/>
      <c r="AL7989" s="81"/>
      <c r="AM7989" s="81"/>
    </row>
    <row r="7990" spans="1:39">
      <c r="A7990" s="76"/>
      <c r="C7990" s="77"/>
      <c r="M7990" s="80"/>
      <c r="T7990" s="4"/>
      <c r="V7990" s="4"/>
      <c r="W7990" s="4"/>
      <c r="X7990" s="4"/>
      <c r="AB7990" s="4"/>
      <c r="AL7990" s="81"/>
      <c r="AM7990" s="81"/>
    </row>
    <row r="7991" spans="1:39">
      <c r="A7991" s="76"/>
      <c r="C7991" s="77"/>
      <c r="M7991" s="80"/>
      <c r="T7991" s="4"/>
      <c r="V7991" s="4"/>
      <c r="W7991" s="4"/>
      <c r="X7991" s="4"/>
      <c r="AB7991" s="4"/>
      <c r="AL7991" s="81"/>
      <c r="AM7991" s="81"/>
    </row>
    <row r="7992" spans="1:39">
      <c r="A7992" s="76"/>
      <c r="C7992" s="77"/>
      <c r="M7992" s="80"/>
      <c r="T7992" s="4"/>
      <c r="V7992" s="4"/>
      <c r="W7992" s="4"/>
      <c r="X7992" s="4"/>
      <c r="AB7992" s="4"/>
      <c r="AL7992" s="81"/>
      <c r="AM7992" s="81"/>
    </row>
    <row r="7993" spans="1:39">
      <c r="A7993" s="76"/>
      <c r="C7993" s="77"/>
      <c r="M7993" s="80"/>
      <c r="T7993" s="4"/>
      <c r="V7993" s="4"/>
      <c r="W7993" s="4"/>
      <c r="X7993" s="4"/>
      <c r="AB7993" s="4"/>
      <c r="AL7993" s="81"/>
      <c r="AM7993" s="81"/>
    </row>
    <row r="7994" spans="1:39">
      <c r="A7994" s="76"/>
      <c r="C7994" s="77"/>
      <c r="M7994" s="80"/>
      <c r="T7994" s="4"/>
      <c r="V7994" s="4"/>
      <c r="W7994" s="4"/>
      <c r="X7994" s="4"/>
      <c r="AB7994" s="4"/>
      <c r="AL7994" s="81"/>
      <c r="AM7994" s="81"/>
    </row>
    <row r="7995" spans="1:39">
      <c r="A7995" s="76"/>
      <c r="C7995" s="77"/>
      <c r="M7995" s="80"/>
      <c r="T7995" s="4"/>
      <c r="V7995" s="4"/>
      <c r="W7995" s="4"/>
      <c r="X7995" s="4"/>
      <c r="AB7995" s="4"/>
      <c r="AL7995" s="81"/>
      <c r="AM7995" s="81"/>
    </row>
    <row r="7996" spans="1:39">
      <c r="A7996" s="76"/>
      <c r="C7996" s="77"/>
      <c r="M7996" s="80"/>
      <c r="T7996" s="4"/>
      <c r="V7996" s="4"/>
      <c r="W7996" s="4"/>
      <c r="X7996" s="4"/>
      <c r="AB7996" s="4"/>
      <c r="AL7996" s="81"/>
      <c r="AM7996" s="81"/>
    </row>
    <row r="7997" spans="1:39">
      <c r="A7997" s="76"/>
      <c r="C7997" s="77"/>
      <c r="M7997" s="80"/>
      <c r="T7997" s="4"/>
      <c r="V7997" s="4"/>
      <c r="W7997" s="4"/>
      <c r="X7997" s="4"/>
      <c r="AB7997" s="4"/>
      <c r="AL7997" s="81"/>
      <c r="AM7997" s="81"/>
    </row>
    <row r="7998" spans="1:39">
      <c r="A7998" s="76"/>
      <c r="C7998" s="77"/>
      <c r="M7998" s="80"/>
      <c r="T7998" s="4"/>
      <c r="V7998" s="4"/>
      <c r="W7998" s="4"/>
      <c r="X7998" s="4"/>
      <c r="AB7998" s="4"/>
      <c r="AL7998" s="81"/>
      <c r="AM7998" s="81"/>
    </row>
    <row r="7999" spans="1:39">
      <c r="A7999" s="76"/>
      <c r="C7999" s="77"/>
      <c r="M7999" s="80"/>
      <c r="T7999" s="4"/>
      <c r="V7999" s="4"/>
      <c r="W7999" s="4"/>
      <c r="X7999" s="4"/>
      <c r="AB7999" s="4"/>
      <c r="AL7999" s="81"/>
      <c r="AM7999" s="81"/>
    </row>
    <row r="8000" spans="1:39">
      <c r="A8000" s="76"/>
      <c r="C8000" s="77"/>
      <c r="M8000" s="80"/>
      <c r="T8000" s="4"/>
      <c r="V8000" s="4"/>
      <c r="W8000" s="4"/>
      <c r="X8000" s="4"/>
      <c r="AB8000" s="4"/>
      <c r="AL8000" s="81"/>
      <c r="AM8000" s="81"/>
    </row>
    <row r="8001" spans="1:39">
      <c r="A8001" s="76"/>
      <c r="C8001" s="77"/>
      <c r="M8001" s="80"/>
      <c r="T8001" s="4"/>
      <c r="V8001" s="4"/>
      <c r="W8001" s="4"/>
      <c r="X8001" s="4"/>
      <c r="AB8001" s="4"/>
      <c r="AL8001" s="81"/>
      <c r="AM8001" s="81"/>
    </row>
    <row r="8002" spans="1:39">
      <c r="A8002" s="76"/>
      <c r="C8002" s="77"/>
      <c r="M8002" s="80"/>
      <c r="T8002" s="4"/>
      <c r="V8002" s="4"/>
      <c r="W8002" s="4"/>
      <c r="X8002" s="4"/>
      <c r="AB8002" s="4"/>
      <c r="AL8002" s="81"/>
      <c r="AM8002" s="81"/>
    </row>
    <row r="8003" spans="1:39">
      <c r="A8003" s="76"/>
      <c r="C8003" s="77"/>
      <c r="M8003" s="80"/>
      <c r="T8003" s="4"/>
      <c r="V8003" s="4"/>
      <c r="W8003" s="4"/>
      <c r="X8003" s="4"/>
      <c r="AB8003" s="4"/>
      <c r="AL8003" s="81"/>
      <c r="AM8003" s="81"/>
    </row>
    <row r="8004" spans="1:39">
      <c r="A8004" s="76"/>
      <c r="C8004" s="77"/>
      <c r="M8004" s="80"/>
      <c r="T8004" s="4"/>
      <c r="V8004" s="4"/>
      <c r="W8004" s="4"/>
      <c r="X8004" s="4"/>
      <c r="AB8004" s="4"/>
      <c r="AL8004" s="81"/>
      <c r="AM8004" s="81"/>
    </row>
    <row r="8005" spans="1:39">
      <c r="A8005" s="76"/>
      <c r="C8005" s="77"/>
      <c r="M8005" s="80"/>
      <c r="T8005" s="4"/>
      <c r="V8005" s="4"/>
      <c r="W8005" s="4"/>
      <c r="X8005" s="4"/>
      <c r="AB8005" s="4"/>
      <c r="AL8005" s="81"/>
      <c r="AM8005" s="81"/>
    </row>
    <row r="8006" spans="1:39">
      <c r="A8006" s="76"/>
      <c r="C8006" s="77"/>
      <c r="M8006" s="80"/>
      <c r="T8006" s="4"/>
      <c r="V8006" s="4"/>
      <c r="W8006" s="4"/>
      <c r="X8006" s="4"/>
      <c r="AB8006" s="4"/>
      <c r="AL8006" s="81"/>
      <c r="AM8006" s="81"/>
    </row>
    <row r="8007" spans="1:39">
      <c r="A8007" s="76"/>
      <c r="C8007" s="77"/>
      <c r="M8007" s="80"/>
      <c r="T8007" s="4"/>
      <c r="V8007" s="4"/>
      <c r="W8007" s="4"/>
      <c r="X8007" s="4"/>
      <c r="AB8007" s="4"/>
      <c r="AL8007" s="81"/>
      <c r="AM8007" s="81"/>
    </row>
    <row r="8008" spans="1:39">
      <c r="A8008" s="76"/>
      <c r="C8008" s="77"/>
      <c r="M8008" s="80"/>
      <c r="T8008" s="4"/>
      <c r="V8008" s="4"/>
      <c r="W8008" s="4"/>
      <c r="X8008" s="4"/>
      <c r="AB8008" s="4"/>
      <c r="AL8008" s="81"/>
      <c r="AM8008" s="81"/>
    </row>
    <row r="8009" spans="1:39">
      <c r="A8009" s="76"/>
      <c r="C8009" s="77"/>
      <c r="M8009" s="80"/>
      <c r="T8009" s="4"/>
      <c r="V8009" s="4"/>
      <c r="W8009" s="4"/>
      <c r="X8009" s="4"/>
      <c r="AB8009" s="4"/>
      <c r="AL8009" s="81"/>
      <c r="AM8009" s="81"/>
    </row>
    <row r="8010" spans="1:39">
      <c r="A8010" s="76"/>
      <c r="C8010" s="77"/>
      <c r="M8010" s="80"/>
      <c r="T8010" s="4"/>
      <c r="V8010" s="4"/>
      <c r="W8010" s="4"/>
      <c r="X8010" s="4"/>
      <c r="AB8010" s="4"/>
      <c r="AL8010" s="81"/>
      <c r="AM8010" s="81"/>
    </row>
    <row r="8011" spans="1:39">
      <c r="A8011" s="76"/>
      <c r="C8011" s="77"/>
      <c r="M8011" s="80"/>
      <c r="T8011" s="4"/>
      <c r="V8011" s="4"/>
      <c r="W8011" s="4"/>
      <c r="X8011" s="4"/>
      <c r="AB8011" s="4"/>
      <c r="AL8011" s="81"/>
      <c r="AM8011" s="81"/>
    </row>
    <row r="8012" spans="1:39">
      <c r="A8012" s="76"/>
      <c r="C8012" s="77"/>
      <c r="M8012" s="80"/>
      <c r="T8012" s="4"/>
      <c r="V8012" s="4"/>
      <c r="W8012" s="4"/>
      <c r="X8012" s="4"/>
      <c r="AB8012" s="4"/>
      <c r="AL8012" s="81"/>
      <c r="AM8012" s="81"/>
    </row>
    <row r="8013" spans="1:39">
      <c r="A8013" s="76"/>
      <c r="C8013" s="77"/>
      <c r="M8013" s="80"/>
      <c r="T8013" s="4"/>
      <c r="V8013" s="4"/>
      <c r="W8013" s="4"/>
      <c r="X8013" s="4"/>
      <c r="AB8013" s="4"/>
      <c r="AL8013" s="81"/>
      <c r="AM8013" s="81"/>
    </row>
    <row r="8014" spans="1:39">
      <c r="A8014" s="76"/>
      <c r="C8014" s="77"/>
      <c r="M8014" s="80"/>
      <c r="T8014" s="4"/>
      <c r="V8014" s="4"/>
      <c r="W8014" s="4"/>
      <c r="X8014" s="4"/>
      <c r="AB8014" s="4"/>
      <c r="AL8014" s="81"/>
      <c r="AM8014" s="81"/>
    </row>
    <row r="8015" spans="1:39">
      <c r="A8015" s="76"/>
      <c r="C8015" s="77"/>
      <c r="M8015" s="80"/>
      <c r="T8015" s="4"/>
      <c r="V8015" s="4"/>
      <c r="W8015" s="4"/>
      <c r="X8015" s="4"/>
      <c r="AB8015" s="4"/>
      <c r="AL8015" s="81"/>
      <c r="AM8015" s="81"/>
    </row>
    <row r="8016" spans="1:39">
      <c r="A8016" s="76"/>
      <c r="C8016" s="77"/>
      <c r="M8016" s="80"/>
      <c r="T8016" s="4"/>
      <c r="V8016" s="4"/>
      <c r="W8016" s="4"/>
      <c r="X8016" s="4"/>
      <c r="AB8016" s="4"/>
      <c r="AL8016" s="81"/>
      <c r="AM8016" s="81"/>
    </row>
    <row r="8017" spans="1:39">
      <c r="A8017" s="76"/>
      <c r="C8017" s="77"/>
      <c r="M8017" s="80"/>
      <c r="T8017" s="4"/>
      <c r="V8017" s="4"/>
      <c r="W8017" s="4"/>
      <c r="X8017" s="4"/>
      <c r="AB8017" s="4"/>
      <c r="AL8017" s="81"/>
      <c r="AM8017" s="81"/>
    </row>
    <row r="8018" spans="1:39">
      <c r="A8018" s="76"/>
      <c r="C8018" s="77"/>
      <c r="M8018" s="80"/>
      <c r="T8018" s="4"/>
      <c r="V8018" s="4"/>
      <c r="W8018" s="4"/>
      <c r="X8018" s="4"/>
      <c r="AB8018" s="4"/>
      <c r="AL8018" s="81"/>
      <c r="AM8018" s="81"/>
    </row>
    <row r="8019" spans="1:39">
      <c r="A8019" s="76"/>
      <c r="C8019" s="77"/>
      <c r="M8019" s="80"/>
      <c r="T8019" s="4"/>
      <c r="V8019" s="4"/>
      <c r="W8019" s="4"/>
      <c r="X8019" s="4"/>
      <c r="AB8019" s="4"/>
      <c r="AL8019" s="81"/>
      <c r="AM8019" s="81"/>
    </row>
    <row r="8020" spans="1:39">
      <c r="A8020" s="76"/>
      <c r="C8020" s="77"/>
      <c r="M8020" s="80"/>
      <c r="T8020" s="4"/>
      <c r="V8020" s="4"/>
      <c r="W8020" s="4"/>
      <c r="X8020" s="4"/>
      <c r="AB8020" s="4"/>
      <c r="AL8020" s="81"/>
      <c r="AM8020" s="81"/>
    </row>
    <row r="8021" spans="1:39">
      <c r="A8021" s="76"/>
      <c r="C8021" s="77"/>
      <c r="M8021" s="80"/>
      <c r="T8021" s="4"/>
      <c r="V8021" s="4"/>
      <c r="W8021" s="4"/>
      <c r="X8021" s="4"/>
      <c r="AB8021" s="4"/>
      <c r="AL8021" s="81"/>
      <c r="AM8021" s="81"/>
    </row>
    <row r="8022" spans="1:39">
      <c r="A8022" s="76"/>
      <c r="C8022" s="77"/>
      <c r="M8022" s="80"/>
      <c r="T8022" s="4"/>
      <c r="V8022" s="4"/>
      <c r="W8022" s="4"/>
      <c r="X8022" s="4"/>
      <c r="AB8022" s="4"/>
      <c r="AL8022" s="81"/>
      <c r="AM8022" s="81"/>
    </row>
    <row r="8023" spans="1:39">
      <c r="A8023" s="76"/>
      <c r="C8023" s="77"/>
      <c r="M8023" s="80"/>
      <c r="T8023" s="4"/>
      <c r="V8023" s="4"/>
      <c r="W8023" s="4"/>
      <c r="X8023" s="4"/>
      <c r="AB8023" s="4"/>
      <c r="AL8023" s="81"/>
      <c r="AM8023" s="81"/>
    </row>
    <row r="8024" spans="1:39">
      <c r="A8024" s="76"/>
      <c r="C8024" s="77"/>
      <c r="M8024" s="80"/>
      <c r="T8024" s="4"/>
      <c r="V8024" s="4"/>
      <c r="W8024" s="4"/>
      <c r="X8024" s="4"/>
      <c r="AB8024" s="4"/>
      <c r="AL8024" s="81"/>
      <c r="AM8024" s="81"/>
    </row>
    <row r="8025" spans="1:39">
      <c r="A8025" s="76"/>
      <c r="C8025" s="77"/>
      <c r="M8025" s="80"/>
      <c r="T8025" s="4"/>
      <c r="V8025" s="4"/>
      <c r="W8025" s="4"/>
      <c r="X8025" s="4"/>
      <c r="AB8025" s="4"/>
      <c r="AL8025" s="81"/>
      <c r="AM8025" s="81"/>
    </row>
    <row r="8026" spans="1:39">
      <c r="A8026" s="76"/>
      <c r="C8026" s="77"/>
      <c r="M8026" s="80"/>
      <c r="T8026" s="4"/>
      <c r="V8026" s="4"/>
      <c r="W8026" s="4"/>
      <c r="X8026" s="4"/>
      <c r="AB8026" s="4"/>
      <c r="AL8026" s="81"/>
      <c r="AM8026" s="81"/>
    </row>
    <row r="8027" spans="1:39">
      <c r="A8027" s="76"/>
      <c r="C8027" s="77"/>
      <c r="M8027" s="80"/>
      <c r="T8027" s="4"/>
      <c r="V8027" s="4"/>
      <c r="W8027" s="4"/>
      <c r="X8027" s="4"/>
      <c r="AB8027" s="4"/>
      <c r="AL8027" s="81"/>
      <c r="AM8027" s="81"/>
    </row>
    <row r="8028" spans="1:39">
      <c r="A8028" s="76"/>
      <c r="C8028" s="77"/>
      <c r="M8028" s="80"/>
      <c r="T8028" s="4"/>
      <c r="V8028" s="4"/>
      <c r="W8028" s="4"/>
      <c r="X8028" s="4"/>
      <c r="AB8028" s="4"/>
      <c r="AL8028" s="81"/>
      <c r="AM8028" s="81"/>
    </row>
    <row r="8029" spans="1:39">
      <c r="A8029" s="76"/>
      <c r="C8029" s="77"/>
      <c r="M8029" s="80"/>
      <c r="T8029" s="4"/>
      <c r="V8029" s="4"/>
      <c r="W8029" s="4"/>
      <c r="X8029" s="4"/>
      <c r="AB8029" s="4"/>
      <c r="AL8029" s="81"/>
      <c r="AM8029" s="81"/>
    </row>
    <row r="8030" spans="1:39">
      <c r="A8030" s="76"/>
      <c r="C8030" s="77"/>
      <c r="M8030" s="80"/>
      <c r="T8030" s="4"/>
      <c r="V8030" s="4"/>
      <c r="W8030" s="4"/>
      <c r="X8030" s="4"/>
      <c r="AB8030" s="4"/>
      <c r="AL8030" s="81"/>
      <c r="AM8030" s="81"/>
    </row>
    <row r="8031" spans="1:39">
      <c r="A8031" s="76"/>
      <c r="C8031" s="77"/>
      <c r="M8031" s="80"/>
      <c r="T8031" s="4"/>
      <c r="V8031" s="4"/>
      <c r="W8031" s="4"/>
      <c r="X8031" s="4"/>
      <c r="AB8031" s="4"/>
      <c r="AL8031" s="81"/>
      <c r="AM8031" s="81"/>
    </row>
    <row r="8032" spans="1:39">
      <c r="A8032" s="76"/>
      <c r="C8032" s="77"/>
      <c r="M8032" s="80"/>
      <c r="T8032" s="4"/>
      <c r="V8032" s="4"/>
      <c r="W8032" s="4"/>
      <c r="X8032" s="4"/>
      <c r="AB8032" s="4"/>
      <c r="AL8032" s="81"/>
      <c r="AM8032" s="81"/>
    </row>
    <row r="8033" spans="1:39">
      <c r="A8033" s="76"/>
      <c r="C8033" s="77"/>
      <c r="M8033" s="80"/>
      <c r="T8033" s="4"/>
      <c r="V8033" s="4"/>
      <c r="W8033" s="4"/>
      <c r="X8033" s="4"/>
      <c r="AB8033" s="4"/>
      <c r="AL8033" s="81"/>
      <c r="AM8033" s="81"/>
    </row>
    <row r="8034" spans="1:39">
      <c r="A8034" s="76"/>
      <c r="C8034" s="77"/>
      <c r="M8034" s="80"/>
      <c r="T8034" s="4"/>
      <c r="V8034" s="4"/>
      <c r="W8034" s="4"/>
      <c r="X8034" s="4"/>
      <c r="AB8034" s="4"/>
      <c r="AL8034" s="81"/>
      <c r="AM8034" s="81"/>
    </row>
    <row r="8035" spans="1:39">
      <c r="A8035" s="76"/>
      <c r="C8035" s="77"/>
      <c r="M8035" s="80"/>
      <c r="T8035" s="4"/>
      <c r="V8035" s="4"/>
      <c r="W8035" s="4"/>
      <c r="X8035" s="4"/>
      <c r="AB8035" s="4"/>
      <c r="AL8035" s="81"/>
      <c r="AM8035" s="81"/>
    </row>
    <row r="8036" spans="1:39">
      <c r="A8036" s="76"/>
      <c r="C8036" s="77"/>
      <c r="M8036" s="80"/>
      <c r="T8036" s="4"/>
      <c r="V8036" s="4"/>
      <c r="W8036" s="4"/>
      <c r="X8036" s="4"/>
      <c r="AB8036" s="4"/>
      <c r="AL8036" s="81"/>
      <c r="AM8036" s="81"/>
    </row>
    <row r="8037" spans="1:39">
      <c r="A8037" s="76"/>
      <c r="C8037" s="77"/>
      <c r="M8037" s="80"/>
      <c r="T8037" s="4"/>
      <c r="V8037" s="4"/>
      <c r="W8037" s="4"/>
      <c r="X8037" s="4"/>
      <c r="AB8037" s="4"/>
      <c r="AL8037" s="81"/>
      <c r="AM8037" s="81"/>
    </row>
    <row r="8038" spans="1:39">
      <c r="A8038" s="76"/>
      <c r="C8038" s="77"/>
      <c r="M8038" s="80"/>
      <c r="T8038" s="4"/>
      <c r="V8038" s="4"/>
      <c r="W8038" s="4"/>
      <c r="X8038" s="4"/>
      <c r="AB8038" s="4"/>
      <c r="AL8038" s="81"/>
      <c r="AM8038" s="81"/>
    </row>
    <row r="8039" spans="1:39">
      <c r="A8039" s="76"/>
      <c r="C8039" s="77"/>
      <c r="M8039" s="80"/>
      <c r="T8039" s="4"/>
      <c r="V8039" s="4"/>
      <c r="W8039" s="4"/>
      <c r="X8039" s="4"/>
      <c r="AB8039" s="4"/>
      <c r="AL8039" s="81"/>
      <c r="AM8039" s="81"/>
    </row>
    <row r="8040" spans="1:39">
      <c r="A8040" s="76"/>
      <c r="C8040" s="77"/>
      <c r="M8040" s="80"/>
      <c r="T8040" s="4"/>
      <c r="V8040" s="4"/>
      <c r="W8040" s="4"/>
      <c r="X8040" s="4"/>
      <c r="AB8040" s="4"/>
      <c r="AL8040" s="81"/>
      <c r="AM8040" s="81"/>
    </row>
    <row r="8041" spans="1:39">
      <c r="A8041" s="76"/>
      <c r="C8041" s="77"/>
      <c r="M8041" s="80"/>
      <c r="T8041" s="4"/>
      <c r="V8041" s="4"/>
      <c r="W8041" s="4"/>
      <c r="X8041" s="4"/>
      <c r="AB8041" s="4"/>
      <c r="AL8041" s="81"/>
      <c r="AM8041" s="81"/>
    </row>
    <row r="8042" spans="1:39">
      <c r="A8042" s="76"/>
      <c r="C8042" s="77"/>
      <c r="M8042" s="80"/>
      <c r="T8042" s="4"/>
      <c r="V8042" s="4"/>
      <c r="W8042" s="4"/>
      <c r="X8042" s="4"/>
      <c r="AB8042" s="4"/>
      <c r="AL8042" s="81"/>
      <c r="AM8042" s="81"/>
    </row>
    <row r="8043" spans="1:39">
      <c r="A8043" s="76"/>
      <c r="C8043" s="77"/>
      <c r="M8043" s="80"/>
      <c r="T8043" s="4"/>
      <c r="V8043" s="4"/>
      <c r="W8043" s="4"/>
      <c r="X8043" s="4"/>
      <c r="AB8043" s="4"/>
      <c r="AL8043" s="81"/>
      <c r="AM8043" s="81"/>
    </row>
    <row r="8044" spans="1:39">
      <c r="A8044" s="76"/>
      <c r="C8044" s="77"/>
      <c r="M8044" s="80"/>
      <c r="T8044" s="4"/>
      <c r="V8044" s="4"/>
      <c r="W8044" s="4"/>
      <c r="X8044" s="4"/>
      <c r="AB8044" s="4"/>
      <c r="AL8044" s="81"/>
      <c r="AM8044" s="81"/>
    </row>
    <row r="8045" spans="1:39">
      <c r="A8045" s="76"/>
      <c r="C8045" s="77"/>
      <c r="M8045" s="80"/>
      <c r="T8045" s="4"/>
      <c r="V8045" s="4"/>
      <c r="W8045" s="4"/>
      <c r="X8045" s="4"/>
      <c r="AB8045" s="4"/>
      <c r="AL8045" s="81"/>
      <c r="AM8045" s="81"/>
    </row>
    <row r="8046" spans="1:39">
      <c r="A8046" s="76"/>
      <c r="C8046" s="77"/>
      <c r="M8046" s="80"/>
      <c r="T8046" s="4"/>
      <c r="V8046" s="4"/>
      <c r="W8046" s="4"/>
      <c r="X8046" s="4"/>
      <c r="AB8046" s="4"/>
      <c r="AL8046" s="81"/>
      <c r="AM8046" s="81"/>
    </row>
    <row r="8047" spans="1:39">
      <c r="A8047" s="76"/>
      <c r="C8047" s="77"/>
      <c r="M8047" s="80"/>
      <c r="T8047" s="4"/>
      <c r="V8047" s="4"/>
      <c r="W8047" s="4"/>
      <c r="X8047" s="4"/>
      <c r="AB8047" s="4"/>
      <c r="AL8047" s="81"/>
      <c r="AM8047" s="81"/>
    </row>
    <row r="8048" spans="1:39">
      <c r="A8048" s="76"/>
      <c r="C8048" s="77"/>
      <c r="M8048" s="80"/>
      <c r="T8048" s="4"/>
      <c r="V8048" s="4"/>
      <c r="W8048" s="4"/>
      <c r="X8048" s="4"/>
      <c r="AB8048" s="4"/>
      <c r="AL8048" s="81"/>
      <c r="AM8048" s="81"/>
    </row>
    <row r="8049" spans="1:39">
      <c r="A8049" s="76"/>
      <c r="C8049" s="77"/>
      <c r="M8049" s="80"/>
      <c r="T8049" s="4"/>
      <c r="V8049" s="4"/>
      <c r="W8049" s="4"/>
      <c r="X8049" s="4"/>
      <c r="AB8049" s="4"/>
      <c r="AL8049" s="81"/>
      <c r="AM8049" s="81"/>
    </row>
    <row r="8050" spans="1:39">
      <c r="A8050" s="76"/>
      <c r="C8050" s="77"/>
      <c r="M8050" s="80"/>
      <c r="T8050" s="4"/>
      <c r="V8050" s="4"/>
      <c r="W8050" s="4"/>
      <c r="X8050" s="4"/>
      <c r="AB8050" s="4"/>
      <c r="AL8050" s="81"/>
      <c r="AM8050" s="81"/>
    </row>
    <row r="8051" spans="1:39">
      <c r="A8051" s="76"/>
      <c r="C8051" s="77"/>
      <c r="M8051" s="80"/>
      <c r="T8051" s="4"/>
      <c r="V8051" s="4"/>
      <c r="W8051" s="4"/>
      <c r="X8051" s="4"/>
      <c r="AB8051" s="4"/>
      <c r="AL8051" s="81"/>
      <c r="AM8051" s="81"/>
    </row>
    <row r="8052" spans="1:39">
      <c r="A8052" s="76"/>
      <c r="C8052" s="77"/>
      <c r="M8052" s="80"/>
      <c r="T8052" s="4"/>
      <c r="V8052" s="4"/>
      <c r="W8052" s="4"/>
      <c r="X8052" s="4"/>
      <c r="AB8052" s="4"/>
      <c r="AL8052" s="81"/>
      <c r="AM8052" s="81"/>
    </row>
    <row r="8053" spans="1:39">
      <c r="A8053" s="76"/>
      <c r="C8053" s="77"/>
      <c r="M8053" s="80"/>
      <c r="T8053" s="4"/>
      <c r="V8053" s="4"/>
      <c r="W8053" s="4"/>
      <c r="X8053" s="4"/>
      <c r="AB8053" s="4"/>
      <c r="AL8053" s="81"/>
      <c r="AM8053" s="81"/>
    </row>
    <row r="8054" spans="1:39">
      <c r="A8054" s="76"/>
      <c r="C8054" s="77"/>
      <c r="M8054" s="80"/>
      <c r="T8054" s="4"/>
      <c r="V8054" s="4"/>
      <c r="W8054" s="4"/>
      <c r="X8054" s="4"/>
      <c r="AB8054" s="4"/>
      <c r="AL8054" s="81"/>
      <c r="AM8054" s="81"/>
    </row>
    <row r="8055" spans="1:39">
      <c r="A8055" s="76"/>
      <c r="C8055" s="77"/>
      <c r="M8055" s="80"/>
      <c r="T8055" s="4"/>
      <c r="V8055" s="4"/>
      <c r="W8055" s="4"/>
      <c r="X8055" s="4"/>
      <c r="AB8055" s="4"/>
      <c r="AL8055" s="81"/>
      <c r="AM8055" s="81"/>
    </row>
    <row r="8056" spans="1:39">
      <c r="A8056" s="76"/>
      <c r="C8056" s="77"/>
      <c r="M8056" s="80"/>
      <c r="T8056" s="4"/>
      <c r="V8056" s="4"/>
      <c r="W8056" s="4"/>
      <c r="X8056" s="4"/>
      <c r="AB8056" s="4"/>
      <c r="AL8056" s="81"/>
      <c r="AM8056" s="81"/>
    </row>
    <row r="8057" spans="1:39">
      <c r="A8057" s="76"/>
      <c r="C8057" s="77"/>
      <c r="M8057" s="80"/>
      <c r="T8057" s="4"/>
      <c r="V8057" s="4"/>
      <c r="W8057" s="4"/>
      <c r="X8057" s="4"/>
      <c r="AB8057" s="4"/>
      <c r="AL8057" s="81"/>
      <c r="AM8057" s="81"/>
    </row>
    <row r="8058" spans="1:39">
      <c r="A8058" s="76"/>
      <c r="C8058" s="77"/>
      <c r="M8058" s="80"/>
      <c r="T8058" s="4"/>
      <c r="V8058" s="4"/>
      <c r="W8058" s="4"/>
      <c r="X8058" s="4"/>
      <c r="AB8058" s="4"/>
      <c r="AL8058" s="81"/>
      <c r="AM8058" s="81"/>
    </row>
    <row r="8059" spans="1:39">
      <c r="A8059" s="76"/>
      <c r="C8059" s="77"/>
      <c r="M8059" s="80"/>
      <c r="T8059" s="4"/>
      <c r="V8059" s="4"/>
      <c r="W8059" s="4"/>
      <c r="X8059" s="4"/>
      <c r="AB8059" s="4"/>
      <c r="AL8059" s="81"/>
      <c r="AM8059" s="81"/>
    </row>
    <row r="8060" spans="1:39">
      <c r="A8060" s="76"/>
      <c r="C8060" s="77"/>
      <c r="M8060" s="80"/>
      <c r="T8060" s="4"/>
      <c r="V8060" s="4"/>
      <c r="W8060" s="4"/>
      <c r="X8060" s="4"/>
      <c r="AB8060" s="4"/>
      <c r="AL8060" s="81"/>
      <c r="AM8060" s="81"/>
    </row>
    <row r="8061" spans="1:39">
      <c r="A8061" s="76"/>
      <c r="C8061" s="77"/>
      <c r="M8061" s="80"/>
      <c r="T8061" s="4"/>
      <c r="V8061" s="4"/>
      <c r="W8061" s="4"/>
      <c r="X8061" s="4"/>
      <c r="AB8061" s="4"/>
      <c r="AL8061" s="81"/>
      <c r="AM8061" s="81"/>
    </row>
    <row r="8062" spans="1:39">
      <c r="A8062" s="76"/>
      <c r="C8062" s="77"/>
      <c r="M8062" s="80"/>
      <c r="T8062" s="4"/>
      <c r="V8062" s="4"/>
      <c r="W8062" s="4"/>
      <c r="X8062" s="4"/>
      <c r="AB8062" s="4"/>
      <c r="AL8062" s="81"/>
      <c r="AM8062" s="81"/>
    </row>
    <row r="8063" spans="1:39">
      <c r="A8063" s="76"/>
      <c r="C8063" s="77"/>
      <c r="M8063" s="80"/>
      <c r="T8063" s="4"/>
      <c r="V8063" s="4"/>
      <c r="W8063" s="4"/>
      <c r="X8063" s="4"/>
      <c r="AB8063" s="4"/>
      <c r="AL8063" s="81"/>
      <c r="AM8063" s="81"/>
    </row>
    <row r="8064" spans="1:39">
      <c r="A8064" s="76"/>
      <c r="C8064" s="77"/>
      <c r="M8064" s="80"/>
      <c r="T8064" s="4"/>
      <c r="V8064" s="4"/>
      <c r="W8064" s="4"/>
      <c r="X8064" s="4"/>
      <c r="AB8064" s="4"/>
      <c r="AL8064" s="81"/>
      <c r="AM8064" s="81"/>
    </row>
    <row r="8065" spans="1:39">
      <c r="A8065" s="76"/>
      <c r="C8065" s="77"/>
      <c r="M8065" s="80"/>
      <c r="T8065" s="4"/>
      <c r="V8065" s="4"/>
      <c r="W8065" s="4"/>
      <c r="X8065" s="4"/>
      <c r="AB8065" s="4"/>
      <c r="AL8065" s="81"/>
      <c r="AM8065" s="81"/>
    </row>
    <row r="8066" spans="1:39">
      <c r="A8066" s="76"/>
      <c r="C8066" s="77"/>
      <c r="M8066" s="80"/>
      <c r="T8066" s="4"/>
      <c r="V8066" s="4"/>
      <c r="W8066" s="4"/>
      <c r="X8066" s="4"/>
      <c r="AB8066" s="4"/>
      <c r="AL8066" s="81"/>
      <c r="AM8066" s="81"/>
    </row>
    <row r="8067" spans="1:39">
      <c r="A8067" s="76"/>
      <c r="C8067" s="77"/>
      <c r="M8067" s="80"/>
      <c r="T8067" s="4"/>
      <c r="V8067" s="4"/>
      <c r="W8067" s="4"/>
      <c r="X8067" s="4"/>
      <c r="AB8067" s="4"/>
      <c r="AL8067" s="81"/>
      <c r="AM8067" s="81"/>
    </row>
    <row r="8068" spans="1:39">
      <c r="A8068" s="76"/>
      <c r="C8068" s="77"/>
      <c r="M8068" s="80"/>
      <c r="T8068" s="4"/>
      <c r="V8068" s="4"/>
      <c r="W8068" s="4"/>
      <c r="X8068" s="4"/>
      <c r="AB8068" s="4"/>
      <c r="AL8068" s="81"/>
      <c r="AM8068" s="81"/>
    </row>
    <row r="8069" spans="1:39">
      <c r="A8069" s="76"/>
      <c r="C8069" s="77"/>
      <c r="M8069" s="80"/>
      <c r="T8069" s="4"/>
      <c r="V8069" s="4"/>
      <c r="W8069" s="4"/>
      <c r="X8069" s="4"/>
      <c r="AB8069" s="4"/>
      <c r="AL8069" s="81"/>
      <c r="AM8069" s="81"/>
    </row>
    <row r="8070" spans="1:39">
      <c r="A8070" s="76"/>
      <c r="C8070" s="77"/>
      <c r="M8070" s="80"/>
      <c r="T8070" s="4"/>
      <c r="V8070" s="4"/>
      <c r="W8070" s="4"/>
      <c r="X8070" s="4"/>
      <c r="AB8070" s="4"/>
      <c r="AL8070" s="81"/>
      <c r="AM8070" s="81"/>
    </row>
    <row r="8071" spans="1:39">
      <c r="A8071" s="76"/>
      <c r="C8071" s="77"/>
      <c r="M8071" s="80"/>
      <c r="T8071" s="4"/>
      <c r="V8071" s="4"/>
      <c r="W8071" s="4"/>
      <c r="X8071" s="4"/>
      <c r="AB8071" s="4"/>
      <c r="AL8071" s="81"/>
      <c r="AM8071" s="81"/>
    </row>
    <row r="8072" spans="1:39">
      <c r="A8072" s="76"/>
      <c r="C8072" s="77"/>
      <c r="M8072" s="80"/>
      <c r="T8072" s="4"/>
      <c r="V8072" s="4"/>
      <c r="W8072" s="4"/>
      <c r="X8072" s="4"/>
      <c r="AB8072" s="4"/>
      <c r="AL8072" s="81"/>
      <c r="AM8072" s="81"/>
    </row>
    <row r="8073" spans="1:39">
      <c r="A8073" s="76"/>
      <c r="C8073" s="77"/>
      <c r="M8073" s="80"/>
      <c r="T8073" s="4"/>
      <c r="V8073" s="4"/>
      <c r="W8073" s="4"/>
      <c r="X8073" s="4"/>
      <c r="AB8073" s="4"/>
      <c r="AL8073" s="81"/>
      <c r="AM8073" s="81"/>
    </row>
    <row r="8074" spans="1:39">
      <c r="A8074" s="76"/>
      <c r="C8074" s="77"/>
      <c r="M8074" s="80"/>
      <c r="T8074" s="4"/>
      <c r="V8074" s="4"/>
      <c r="W8074" s="4"/>
      <c r="X8074" s="4"/>
      <c r="AB8074" s="4"/>
      <c r="AL8074" s="81"/>
      <c r="AM8074" s="81"/>
    </row>
    <row r="8075" spans="1:39">
      <c r="A8075" s="76"/>
      <c r="C8075" s="77"/>
      <c r="M8075" s="80"/>
      <c r="T8075" s="4"/>
      <c r="V8075" s="4"/>
      <c r="W8075" s="4"/>
      <c r="X8075" s="4"/>
      <c r="AB8075" s="4"/>
      <c r="AL8075" s="81"/>
      <c r="AM8075" s="81"/>
    </row>
    <row r="8076" spans="1:39">
      <c r="A8076" s="76"/>
      <c r="C8076" s="77"/>
      <c r="M8076" s="80"/>
      <c r="T8076" s="4"/>
      <c r="V8076" s="4"/>
      <c r="W8076" s="4"/>
      <c r="X8076" s="4"/>
      <c r="AB8076" s="4"/>
      <c r="AL8076" s="81"/>
      <c r="AM8076" s="81"/>
    </row>
    <row r="8077" spans="1:39">
      <c r="A8077" s="76"/>
      <c r="C8077" s="77"/>
      <c r="M8077" s="80"/>
      <c r="T8077" s="4"/>
      <c r="V8077" s="4"/>
      <c r="W8077" s="4"/>
      <c r="X8077" s="4"/>
      <c r="AB8077" s="4"/>
      <c r="AL8077" s="81"/>
      <c r="AM8077" s="81"/>
    </row>
    <row r="8078" spans="1:39">
      <c r="A8078" s="76"/>
      <c r="C8078" s="77"/>
      <c r="M8078" s="80"/>
      <c r="T8078" s="4"/>
      <c r="V8078" s="4"/>
      <c r="W8078" s="4"/>
      <c r="X8078" s="4"/>
      <c r="AB8078" s="4"/>
      <c r="AL8078" s="81"/>
      <c r="AM8078" s="81"/>
    </row>
    <row r="8079" spans="1:39">
      <c r="A8079" s="76"/>
      <c r="C8079" s="77"/>
      <c r="M8079" s="80"/>
      <c r="T8079" s="4"/>
      <c r="V8079" s="4"/>
      <c r="W8079" s="4"/>
      <c r="X8079" s="4"/>
      <c r="AB8079" s="4"/>
      <c r="AL8079" s="81"/>
      <c r="AM8079" s="81"/>
    </row>
    <row r="8080" spans="1:39">
      <c r="A8080" s="76"/>
      <c r="C8080" s="77"/>
      <c r="M8080" s="80"/>
      <c r="T8080" s="4"/>
      <c r="V8080" s="4"/>
      <c r="W8080" s="4"/>
      <c r="X8080" s="4"/>
      <c r="AB8080" s="4"/>
      <c r="AL8080" s="81"/>
      <c r="AM8080" s="81"/>
    </row>
    <row r="8081" spans="1:39">
      <c r="A8081" s="76"/>
      <c r="C8081" s="77"/>
      <c r="M8081" s="80"/>
      <c r="T8081" s="4"/>
      <c r="V8081" s="4"/>
      <c r="W8081" s="4"/>
      <c r="X8081" s="4"/>
      <c r="AB8081" s="4"/>
      <c r="AL8081" s="81"/>
      <c r="AM8081" s="81"/>
    </row>
    <row r="8082" spans="1:39">
      <c r="A8082" s="76"/>
      <c r="C8082" s="77"/>
      <c r="M8082" s="80"/>
      <c r="T8082" s="4"/>
      <c r="V8082" s="4"/>
      <c r="W8082" s="4"/>
      <c r="X8082" s="4"/>
      <c r="AB8082" s="4"/>
      <c r="AL8082" s="81"/>
      <c r="AM8082" s="81"/>
    </row>
    <row r="8083" spans="1:39">
      <c r="A8083" s="76"/>
      <c r="C8083" s="77"/>
      <c r="M8083" s="80"/>
      <c r="T8083" s="4"/>
      <c r="V8083" s="4"/>
      <c r="W8083" s="4"/>
      <c r="X8083" s="4"/>
      <c r="AB8083" s="4"/>
      <c r="AL8083" s="81"/>
      <c r="AM8083" s="81"/>
    </row>
    <row r="8084" spans="1:39">
      <c r="A8084" s="76"/>
      <c r="C8084" s="77"/>
      <c r="M8084" s="80"/>
      <c r="T8084" s="4"/>
      <c r="V8084" s="4"/>
      <c r="W8084" s="4"/>
      <c r="X8084" s="4"/>
      <c r="AB8084" s="4"/>
      <c r="AL8084" s="81"/>
      <c r="AM8084" s="81"/>
    </row>
    <row r="8085" spans="1:39">
      <c r="A8085" s="76"/>
      <c r="C8085" s="77"/>
      <c r="M8085" s="80"/>
      <c r="T8085" s="4"/>
      <c r="V8085" s="4"/>
      <c r="W8085" s="4"/>
      <c r="X8085" s="4"/>
      <c r="AB8085" s="4"/>
      <c r="AL8085" s="81"/>
      <c r="AM8085" s="81"/>
    </row>
    <row r="8086" spans="1:39">
      <c r="A8086" s="76"/>
      <c r="C8086" s="77"/>
      <c r="M8086" s="80"/>
      <c r="T8086" s="4"/>
      <c r="V8086" s="4"/>
      <c r="W8086" s="4"/>
      <c r="X8086" s="4"/>
      <c r="AB8086" s="4"/>
      <c r="AL8086" s="81"/>
      <c r="AM8086" s="81"/>
    </row>
    <row r="8087" spans="1:39">
      <c r="A8087" s="76"/>
      <c r="C8087" s="77"/>
      <c r="M8087" s="80"/>
      <c r="T8087" s="4"/>
      <c r="V8087" s="4"/>
      <c r="W8087" s="4"/>
      <c r="X8087" s="4"/>
      <c r="AB8087" s="4"/>
      <c r="AL8087" s="81"/>
      <c r="AM8087" s="81"/>
    </row>
    <row r="8088" spans="1:39">
      <c r="A8088" s="76"/>
      <c r="C8088" s="77"/>
      <c r="M8088" s="80"/>
      <c r="T8088" s="4"/>
      <c r="V8088" s="4"/>
      <c r="W8088" s="4"/>
      <c r="X8088" s="4"/>
      <c r="AB8088" s="4"/>
      <c r="AL8088" s="81"/>
      <c r="AM8088" s="81"/>
    </row>
    <row r="8089" spans="1:39">
      <c r="A8089" s="76"/>
      <c r="C8089" s="77"/>
      <c r="M8089" s="80"/>
      <c r="T8089" s="4"/>
      <c r="V8089" s="4"/>
      <c r="W8089" s="4"/>
      <c r="X8089" s="4"/>
      <c r="AB8089" s="4"/>
      <c r="AL8089" s="81"/>
      <c r="AM8089" s="81"/>
    </row>
    <row r="8090" spans="1:39">
      <c r="A8090" s="76"/>
      <c r="C8090" s="77"/>
      <c r="M8090" s="80"/>
      <c r="T8090" s="4"/>
      <c r="V8090" s="4"/>
      <c r="W8090" s="4"/>
      <c r="X8090" s="4"/>
      <c r="AB8090" s="4"/>
      <c r="AL8090" s="81"/>
      <c r="AM8090" s="81"/>
    </row>
    <row r="8091" spans="1:39">
      <c r="A8091" s="76"/>
      <c r="C8091" s="77"/>
      <c r="M8091" s="80"/>
      <c r="T8091" s="4"/>
      <c r="V8091" s="4"/>
      <c r="W8091" s="4"/>
      <c r="X8091" s="4"/>
      <c r="AB8091" s="4"/>
      <c r="AL8091" s="81"/>
      <c r="AM8091" s="81"/>
    </row>
    <row r="8092" spans="1:39">
      <c r="A8092" s="76"/>
      <c r="C8092" s="77"/>
      <c r="M8092" s="80"/>
      <c r="T8092" s="4"/>
      <c r="V8092" s="4"/>
      <c r="W8092" s="4"/>
      <c r="X8092" s="4"/>
      <c r="AB8092" s="4"/>
      <c r="AL8092" s="81"/>
      <c r="AM8092" s="81"/>
    </row>
    <row r="8093" spans="1:39">
      <c r="A8093" s="76"/>
      <c r="C8093" s="77"/>
      <c r="M8093" s="80"/>
      <c r="T8093" s="4"/>
      <c r="V8093" s="4"/>
      <c r="W8093" s="4"/>
      <c r="X8093" s="4"/>
      <c r="AB8093" s="4"/>
      <c r="AL8093" s="81"/>
      <c r="AM8093" s="81"/>
    </row>
    <row r="8094" spans="1:39">
      <c r="A8094" s="76"/>
      <c r="C8094" s="77"/>
      <c r="M8094" s="80"/>
      <c r="T8094" s="4"/>
      <c r="V8094" s="4"/>
      <c r="W8094" s="4"/>
      <c r="X8094" s="4"/>
      <c r="AB8094" s="4"/>
      <c r="AL8094" s="81"/>
      <c r="AM8094" s="81"/>
    </row>
    <row r="8095" spans="1:39">
      <c r="A8095" s="76"/>
      <c r="C8095" s="77"/>
      <c r="M8095" s="80"/>
      <c r="T8095" s="4"/>
      <c r="V8095" s="4"/>
      <c r="W8095" s="4"/>
      <c r="X8095" s="4"/>
      <c r="AB8095" s="4"/>
      <c r="AL8095" s="81"/>
      <c r="AM8095" s="81"/>
    </row>
    <row r="8096" spans="1:39">
      <c r="A8096" s="76"/>
      <c r="C8096" s="77"/>
      <c r="M8096" s="80"/>
      <c r="T8096" s="4"/>
      <c r="V8096" s="4"/>
      <c r="W8096" s="4"/>
      <c r="X8096" s="4"/>
      <c r="AB8096" s="4"/>
      <c r="AL8096" s="81"/>
      <c r="AM8096" s="81"/>
    </row>
    <row r="8097" spans="1:39">
      <c r="A8097" s="76"/>
      <c r="C8097" s="77"/>
      <c r="M8097" s="80"/>
      <c r="T8097" s="4"/>
      <c r="V8097" s="4"/>
      <c r="W8097" s="4"/>
      <c r="X8097" s="4"/>
      <c r="AB8097" s="4"/>
      <c r="AL8097" s="81"/>
      <c r="AM8097" s="81"/>
    </row>
    <row r="8098" spans="1:39">
      <c r="A8098" s="76"/>
      <c r="C8098" s="77"/>
      <c r="M8098" s="80"/>
      <c r="T8098" s="4"/>
      <c r="V8098" s="4"/>
      <c r="W8098" s="4"/>
      <c r="X8098" s="4"/>
      <c r="AB8098" s="4"/>
      <c r="AL8098" s="81"/>
      <c r="AM8098" s="81"/>
    </row>
    <row r="8099" spans="1:39">
      <c r="A8099" s="76"/>
      <c r="C8099" s="77"/>
      <c r="M8099" s="80"/>
      <c r="T8099" s="4"/>
      <c r="V8099" s="4"/>
      <c r="W8099" s="4"/>
      <c r="X8099" s="4"/>
      <c r="AB8099" s="4"/>
      <c r="AL8099" s="81"/>
      <c r="AM8099" s="81"/>
    </row>
    <row r="8100" spans="1:39">
      <c r="A8100" s="76"/>
      <c r="C8100" s="77"/>
      <c r="M8100" s="80"/>
      <c r="T8100" s="4"/>
      <c r="V8100" s="4"/>
      <c r="W8100" s="4"/>
      <c r="X8100" s="4"/>
      <c r="AB8100" s="4"/>
      <c r="AL8100" s="81"/>
      <c r="AM8100" s="81"/>
    </row>
    <row r="8101" spans="1:39">
      <c r="A8101" s="76"/>
      <c r="C8101" s="77"/>
      <c r="M8101" s="80"/>
      <c r="T8101" s="4"/>
      <c r="V8101" s="4"/>
      <c r="W8101" s="4"/>
      <c r="X8101" s="4"/>
      <c r="AB8101" s="4"/>
      <c r="AL8101" s="81"/>
      <c r="AM8101" s="81"/>
    </row>
    <row r="8102" spans="1:39">
      <c r="A8102" s="76"/>
      <c r="C8102" s="77"/>
      <c r="M8102" s="80"/>
      <c r="T8102" s="4"/>
      <c r="V8102" s="4"/>
      <c r="W8102" s="4"/>
      <c r="X8102" s="4"/>
      <c r="AB8102" s="4"/>
      <c r="AL8102" s="81"/>
      <c r="AM8102" s="81"/>
    </row>
    <row r="8103" spans="1:39">
      <c r="A8103" s="76"/>
      <c r="C8103" s="77"/>
      <c r="M8103" s="80"/>
      <c r="T8103" s="4"/>
      <c r="V8103" s="4"/>
      <c r="W8103" s="4"/>
      <c r="X8103" s="4"/>
      <c r="AB8103" s="4"/>
      <c r="AL8103" s="81"/>
      <c r="AM8103" s="81"/>
    </row>
    <row r="8104" spans="1:39">
      <c r="A8104" s="76"/>
      <c r="C8104" s="77"/>
      <c r="M8104" s="80"/>
      <c r="T8104" s="4"/>
      <c r="V8104" s="4"/>
      <c r="W8104" s="4"/>
      <c r="X8104" s="4"/>
      <c r="AB8104" s="4"/>
      <c r="AL8104" s="81"/>
      <c r="AM8104" s="81"/>
    </row>
    <row r="8105" spans="1:39">
      <c r="A8105" s="76"/>
      <c r="C8105" s="77"/>
      <c r="M8105" s="80"/>
      <c r="T8105" s="4"/>
      <c r="V8105" s="4"/>
      <c r="W8105" s="4"/>
      <c r="X8105" s="4"/>
      <c r="AB8105" s="4"/>
      <c r="AL8105" s="81"/>
      <c r="AM8105" s="81"/>
    </row>
    <row r="8106" spans="1:39">
      <c r="A8106" s="76"/>
      <c r="C8106" s="77"/>
      <c r="M8106" s="80"/>
      <c r="T8106" s="4"/>
      <c r="V8106" s="4"/>
      <c r="W8106" s="4"/>
      <c r="X8106" s="4"/>
      <c r="AB8106" s="4"/>
      <c r="AL8106" s="81"/>
      <c r="AM8106" s="81"/>
    </row>
    <row r="8107" spans="1:39">
      <c r="A8107" s="76"/>
      <c r="C8107" s="77"/>
      <c r="M8107" s="80"/>
      <c r="T8107" s="4"/>
      <c r="V8107" s="4"/>
      <c r="W8107" s="4"/>
      <c r="X8107" s="4"/>
      <c r="AB8107" s="4"/>
      <c r="AL8107" s="81"/>
      <c r="AM8107" s="81"/>
    </row>
    <row r="8108" spans="1:39">
      <c r="A8108" s="76"/>
      <c r="C8108" s="77"/>
      <c r="M8108" s="80"/>
      <c r="T8108" s="4"/>
      <c r="V8108" s="4"/>
      <c r="W8108" s="4"/>
      <c r="X8108" s="4"/>
      <c r="AB8108" s="4"/>
      <c r="AL8108" s="81"/>
      <c r="AM8108" s="81"/>
    </row>
    <row r="8109" spans="1:39">
      <c r="A8109" s="76"/>
      <c r="C8109" s="77"/>
      <c r="M8109" s="80"/>
      <c r="T8109" s="4"/>
      <c r="V8109" s="4"/>
      <c r="W8109" s="4"/>
      <c r="X8109" s="4"/>
      <c r="AB8109" s="4"/>
      <c r="AL8109" s="81"/>
      <c r="AM8109" s="81"/>
    </row>
    <row r="8110" spans="1:39">
      <c r="A8110" s="76"/>
      <c r="C8110" s="77"/>
      <c r="M8110" s="80"/>
      <c r="T8110" s="4"/>
      <c r="V8110" s="4"/>
      <c r="W8110" s="4"/>
      <c r="X8110" s="4"/>
      <c r="AB8110" s="4"/>
      <c r="AL8110" s="81"/>
      <c r="AM8110" s="81"/>
    </row>
    <row r="8111" spans="1:39">
      <c r="A8111" s="76"/>
      <c r="C8111" s="77"/>
      <c r="M8111" s="80"/>
      <c r="T8111" s="4"/>
      <c r="V8111" s="4"/>
      <c r="W8111" s="4"/>
      <c r="X8111" s="4"/>
      <c r="AB8111" s="4"/>
      <c r="AL8111" s="81"/>
      <c r="AM8111" s="81"/>
    </row>
    <row r="8112" spans="1:39">
      <c r="A8112" s="76"/>
      <c r="C8112" s="77"/>
      <c r="M8112" s="80"/>
      <c r="T8112" s="4"/>
      <c r="V8112" s="4"/>
      <c r="W8112" s="4"/>
      <c r="X8112" s="4"/>
      <c r="AB8112" s="4"/>
      <c r="AL8112" s="81"/>
      <c r="AM8112" s="81"/>
    </row>
    <row r="8113" spans="1:39">
      <c r="A8113" s="76"/>
      <c r="C8113" s="77"/>
      <c r="M8113" s="80"/>
      <c r="T8113" s="4"/>
      <c r="V8113" s="4"/>
      <c r="W8113" s="4"/>
      <c r="X8113" s="4"/>
      <c r="AB8113" s="4"/>
      <c r="AL8113" s="81"/>
      <c r="AM8113" s="81"/>
    </row>
    <row r="8114" spans="1:39">
      <c r="A8114" s="76"/>
      <c r="C8114" s="77"/>
      <c r="M8114" s="80"/>
      <c r="T8114" s="4"/>
      <c r="V8114" s="4"/>
      <c r="W8114" s="4"/>
      <c r="X8114" s="4"/>
      <c r="AB8114" s="4"/>
      <c r="AL8114" s="81"/>
      <c r="AM8114" s="81"/>
    </row>
    <row r="8115" spans="1:39">
      <c r="A8115" s="76"/>
      <c r="C8115" s="77"/>
      <c r="M8115" s="80"/>
      <c r="T8115" s="4"/>
      <c r="V8115" s="4"/>
      <c r="W8115" s="4"/>
      <c r="X8115" s="4"/>
      <c r="AB8115" s="4"/>
      <c r="AL8115" s="81"/>
      <c r="AM8115" s="81"/>
    </row>
    <row r="8116" spans="1:39">
      <c r="A8116" s="76"/>
      <c r="C8116" s="77"/>
      <c r="M8116" s="80"/>
      <c r="T8116" s="4"/>
      <c r="V8116" s="4"/>
      <c r="W8116" s="4"/>
      <c r="X8116" s="4"/>
      <c r="AB8116" s="4"/>
      <c r="AL8116" s="81"/>
      <c r="AM8116" s="81"/>
    </row>
    <row r="8117" spans="1:39">
      <c r="A8117" s="76"/>
      <c r="C8117" s="77"/>
      <c r="M8117" s="80"/>
      <c r="T8117" s="4"/>
      <c r="V8117" s="4"/>
      <c r="W8117" s="4"/>
      <c r="X8117" s="4"/>
      <c r="AB8117" s="4"/>
      <c r="AL8117" s="81"/>
      <c r="AM8117" s="81"/>
    </row>
    <row r="8118" spans="1:39">
      <c r="A8118" s="76"/>
      <c r="C8118" s="77"/>
      <c r="M8118" s="80"/>
      <c r="T8118" s="4"/>
      <c r="V8118" s="4"/>
      <c r="W8118" s="4"/>
      <c r="X8118" s="4"/>
      <c r="AB8118" s="4"/>
      <c r="AL8118" s="81"/>
      <c r="AM8118" s="81"/>
    </row>
    <row r="8119" spans="1:39">
      <c r="A8119" s="76"/>
      <c r="C8119" s="77"/>
      <c r="M8119" s="80"/>
      <c r="T8119" s="4"/>
      <c r="V8119" s="4"/>
      <c r="W8119" s="4"/>
      <c r="X8119" s="4"/>
      <c r="AB8119" s="4"/>
      <c r="AL8119" s="81"/>
      <c r="AM8119" s="81"/>
    </row>
    <row r="8120" spans="1:39">
      <c r="A8120" s="76"/>
      <c r="C8120" s="77"/>
      <c r="M8120" s="80"/>
      <c r="T8120" s="4"/>
      <c r="V8120" s="4"/>
      <c r="W8120" s="4"/>
      <c r="X8120" s="4"/>
      <c r="AB8120" s="4"/>
      <c r="AL8120" s="81"/>
      <c r="AM8120" s="81"/>
    </row>
    <row r="8121" spans="1:39">
      <c r="A8121" s="76"/>
      <c r="C8121" s="77"/>
      <c r="M8121" s="80"/>
      <c r="T8121" s="4"/>
      <c r="V8121" s="4"/>
      <c r="W8121" s="4"/>
      <c r="X8121" s="4"/>
      <c r="AB8121" s="4"/>
      <c r="AL8121" s="81"/>
      <c r="AM8121" s="81"/>
    </row>
    <row r="8122" spans="1:39">
      <c r="A8122" s="76"/>
      <c r="C8122" s="77"/>
      <c r="M8122" s="80"/>
      <c r="T8122" s="4"/>
      <c r="V8122" s="4"/>
      <c r="W8122" s="4"/>
      <c r="X8122" s="4"/>
      <c r="AB8122" s="4"/>
      <c r="AL8122" s="81"/>
      <c r="AM8122" s="81"/>
    </row>
    <row r="8123" spans="1:39">
      <c r="A8123" s="76"/>
      <c r="C8123" s="77"/>
      <c r="M8123" s="80"/>
      <c r="T8123" s="4"/>
      <c r="V8123" s="4"/>
      <c r="W8123" s="4"/>
      <c r="X8123" s="4"/>
      <c r="AB8123" s="4"/>
      <c r="AL8123" s="81"/>
      <c r="AM8123" s="81"/>
    </row>
    <row r="8124" spans="1:39">
      <c r="A8124" s="76"/>
      <c r="C8124" s="77"/>
      <c r="M8124" s="80"/>
      <c r="T8124" s="4"/>
      <c r="V8124" s="4"/>
      <c r="W8124" s="4"/>
      <c r="X8124" s="4"/>
      <c r="AB8124" s="4"/>
      <c r="AL8124" s="81"/>
      <c r="AM8124" s="81"/>
    </row>
    <row r="8125" spans="1:39">
      <c r="A8125" s="76"/>
      <c r="C8125" s="77"/>
      <c r="M8125" s="80"/>
      <c r="T8125" s="4"/>
      <c r="V8125" s="4"/>
      <c r="W8125" s="4"/>
      <c r="X8125" s="4"/>
      <c r="AB8125" s="4"/>
      <c r="AL8125" s="81"/>
      <c r="AM8125" s="81"/>
    </row>
    <row r="8126" spans="1:39">
      <c r="A8126" s="76"/>
      <c r="C8126" s="77"/>
      <c r="M8126" s="80"/>
      <c r="T8126" s="4"/>
      <c r="V8126" s="4"/>
      <c r="W8126" s="4"/>
      <c r="X8126" s="4"/>
      <c r="AB8126" s="4"/>
      <c r="AL8126" s="81"/>
      <c r="AM8126" s="81"/>
    </row>
    <row r="8127" spans="1:39">
      <c r="A8127" s="76"/>
      <c r="C8127" s="77"/>
      <c r="M8127" s="80"/>
      <c r="T8127" s="4"/>
      <c r="V8127" s="4"/>
      <c r="W8127" s="4"/>
      <c r="X8127" s="4"/>
      <c r="AB8127" s="4"/>
      <c r="AL8127" s="81"/>
      <c r="AM8127" s="81"/>
    </row>
    <row r="8128" spans="1:39">
      <c r="A8128" s="76"/>
      <c r="C8128" s="77"/>
      <c r="M8128" s="80"/>
      <c r="T8128" s="4"/>
      <c r="V8128" s="4"/>
      <c r="W8128" s="4"/>
      <c r="X8128" s="4"/>
      <c r="AB8128" s="4"/>
      <c r="AL8128" s="81"/>
      <c r="AM8128" s="81"/>
    </row>
    <row r="8129" spans="1:39">
      <c r="A8129" s="76"/>
      <c r="C8129" s="77"/>
      <c r="M8129" s="80"/>
      <c r="T8129" s="4"/>
      <c r="V8129" s="4"/>
      <c r="W8129" s="4"/>
      <c r="X8129" s="4"/>
      <c r="AB8129" s="4"/>
      <c r="AL8129" s="81"/>
      <c r="AM8129" s="81"/>
    </row>
    <row r="8130" spans="1:39">
      <c r="A8130" s="76"/>
      <c r="C8130" s="77"/>
      <c r="M8130" s="80"/>
      <c r="T8130" s="4"/>
      <c r="V8130" s="4"/>
      <c r="W8130" s="4"/>
      <c r="X8130" s="4"/>
      <c r="AB8130" s="4"/>
      <c r="AL8130" s="81"/>
      <c r="AM8130" s="81"/>
    </row>
    <row r="8131" spans="1:39">
      <c r="A8131" s="76"/>
      <c r="C8131" s="77"/>
      <c r="M8131" s="80"/>
      <c r="T8131" s="4"/>
      <c r="V8131" s="4"/>
      <c r="W8131" s="4"/>
      <c r="X8131" s="4"/>
      <c r="AB8131" s="4"/>
      <c r="AL8131" s="81"/>
      <c r="AM8131" s="81"/>
    </row>
    <row r="8132" spans="1:39">
      <c r="A8132" s="76"/>
      <c r="C8132" s="77"/>
      <c r="M8132" s="80"/>
      <c r="T8132" s="4"/>
      <c r="V8132" s="4"/>
      <c r="W8132" s="4"/>
      <c r="X8132" s="4"/>
      <c r="AB8132" s="4"/>
      <c r="AL8132" s="81"/>
      <c r="AM8132" s="81"/>
    </row>
    <row r="8133" spans="1:39">
      <c r="A8133" s="76"/>
      <c r="C8133" s="77"/>
      <c r="M8133" s="80"/>
      <c r="T8133" s="4"/>
      <c r="V8133" s="4"/>
      <c r="W8133" s="4"/>
      <c r="X8133" s="4"/>
      <c r="AB8133" s="4"/>
      <c r="AL8133" s="81"/>
      <c r="AM8133" s="81"/>
    </row>
    <row r="8134" spans="1:39">
      <c r="A8134" s="76"/>
      <c r="C8134" s="77"/>
      <c r="M8134" s="80"/>
      <c r="T8134" s="4"/>
      <c r="V8134" s="4"/>
      <c r="W8134" s="4"/>
      <c r="X8134" s="4"/>
      <c r="AB8134" s="4"/>
      <c r="AL8134" s="81"/>
      <c r="AM8134" s="81"/>
    </row>
    <row r="8135" spans="1:39">
      <c r="A8135" s="76"/>
      <c r="C8135" s="77"/>
      <c r="M8135" s="80"/>
      <c r="T8135" s="4"/>
      <c r="V8135" s="4"/>
      <c r="W8135" s="4"/>
      <c r="X8135" s="4"/>
      <c r="AB8135" s="4"/>
      <c r="AL8135" s="81"/>
      <c r="AM8135" s="81"/>
    </row>
    <row r="8136" spans="1:39">
      <c r="A8136" s="76"/>
      <c r="C8136" s="77"/>
      <c r="M8136" s="80"/>
      <c r="T8136" s="4"/>
      <c r="V8136" s="4"/>
      <c r="W8136" s="4"/>
      <c r="X8136" s="4"/>
      <c r="AB8136" s="4"/>
      <c r="AL8136" s="81"/>
      <c r="AM8136" s="81"/>
    </row>
    <row r="8137" spans="1:39">
      <c r="A8137" s="76"/>
      <c r="C8137" s="77"/>
      <c r="M8137" s="80"/>
      <c r="T8137" s="4"/>
      <c r="V8137" s="4"/>
      <c r="W8137" s="4"/>
      <c r="X8137" s="4"/>
      <c r="AB8137" s="4"/>
      <c r="AL8137" s="81"/>
      <c r="AM8137" s="81"/>
    </row>
    <row r="8138" spans="1:39">
      <c r="A8138" s="76"/>
      <c r="C8138" s="77"/>
      <c r="M8138" s="80"/>
      <c r="T8138" s="4"/>
      <c r="V8138" s="4"/>
      <c r="W8138" s="4"/>
      <c r="X8138" s="4"/>
      <c r="AB8138" s="4"/>
      <c r="AL8138" s="81"/>
      <c r="AM8138" s="81"/>
    </row>
    <row r="8139" spans="1:39">
      <c r="A8139" s="76"/>
      <c r="C8139" s="77"/>
      <c r="M8139" s="80"/>
      <c r="T8139" s="4"/>
      <c r="V8139" s="4"/>
      <c r="W8139" s="4"/>
      <c r="X8139" s="4"/>
      <c r="AB8139" s="4"/>
      <c r="AL8139" s="81"/>
      <c r="AM8139" s="81"/>
    </row>
    <row r="8140" spans="1:39">
      <c r="A8140" s="76"/>
      <c r="C8140" s="77"/>
      <c r="M8140" s="80"/>
      <c r="T8140" s="4"/>
      <c r="V8140" s="4"/>
      <c r="W8140" s="4"/>
      <c r="X8140" s="4"/>
      <c r="AB8140" s="4"/>
      <c r="AL8140" s="81"/>
      <c r="AM8140" s="81"/>
    </row>
    <row r="8141" spans="1:39">
      <c r="A8141" s="76"/>
      <c r="C8141" s="77"/>
      <c r="M8141" s="80"/>
      <c r="T8141" s="4"/>
      <c r="V8141" s="4"/>
      <c r="W8141" s="4"/>
      <c r="X8141" s="4"/>
      <c r="AB8141" s="4"/>
      <c r="AL8141" s="81"/>
      <c r="AM8141" s="81"/>
    </row>
    <row r="8142" spans="1:39">
      <c r="A8142" s="76"/>
      <c r="C8142" s="77"/>
      <c r="M8142" s="80"/>
      <c r="T8142" s="4"/>
      <c r="V8142" s="4"/>
      <c r="W8142" s="4"/>
      <c r="X8142" s="4"/>
      <c r="AB8142" s="4"/>
      <c r="AL8142" s="81"/>
      <c r="AM8142" s="81"/>
    </row>
    <row r="8143" spans="1:39">
      <c r="A8143" s="76"/>
      <c r="C8143" s="77"/>
      <c r="M8143" s="80"/>
      <c r="T8143" s="4"/>
      <c r="V8143" s="4"/>
      <c r="W8143" s="4"/>
      <c r="X8143" s="4"/>
      <c r="AB8143" s="4"/>
      <c r="AL8143" s="81"/>
      <c r="AM8143" s="81"/>
    </row>
    <row r="8144" spans="1:39">
      <c r="A8144" s="76"/>
      <c r="C8144" s="77"/>
      <c r="M8144" s="80"/>
      <c r="T8144" s="4"/>
      <c r="V8144" s="4"/>
      <c r="W8144" s="4"/>
      <c r="X8144" s="4"/>
      <c r="AB8144" s="4"/>
      <c r="AL8144" s="81"/>
      <c r="AM8144" s="81"/>
    </row>
    <row r="8145" spans="1:39">
      <c r="A8145" s="76"/>
      <c r="C8145" s="77"/>
      <c r="M8145" s="80"/>
      <c r="T8145" s="4"/>
      <c r="V8145" s="4"/>
      <c r="W8145" s="4"/>
      <c r="X8145" s="4"/>
      <c r="AB8145" s="4"/>
      <c r="AL8145" s="81"/>
      <c r="AM8145" s="81"/>
    </row>
    <row r="8146" spans="1:39">
      <c r="A8146" s="76"/>
      <c r="C8146" s="77"/>
      <c r="M8146" s="80"/>
      <c r="T8146" s="4"/>
      <c r="V8146" s="4"/>
      <c r="W8146" s="4"/>
      <c r="X8146" s="4"/>
      <c r="AB8146" s="4"/>
      <c r="AL8146" s="81"/>
      <c r="AM8146" s="81"/>
    </row>
    <row r="8147" spans="1:39">
      <c r="A8147" s="76"/>
      <c r="C8147" s="77"/>
      <c r="M8147" s="80"/>
      <c r="T8147" s="4"/>
      <c r="V8147" s="4"/>
      <c r="W8147" s="4"/>
      <c r="X8147" s="4"/>
      <c r="AB8147" s="4"/>
      <c r="AL8147" s="81"/>
      <c r="AM8147" s="81"/>
    </row>
    <row r="8148" spans="1:39">
      <c r="A8148" s="76"/>
      <c r="C8148" s="77"/>
      <c r="M8148" s="80"/>
      <c r="T8148" s="4"/>
      <c r="V8148" s="4"/>
      <c r="W8148" s="4"/>
      <c r="X8148" s="4"/>
      <c r="AB8148" s="4"/>
      <c r="AL8148" s="81"/>
      <c r="AM8148" s="81"/>
    </row>
    <row r="8149" spans="1:39">
      <c r="A8149" s="76"/>
      <c r="C8149" s="77"/>
      <c r="M8149" s="80"/>
      <c r="T8149" s="4"/>
      <c r="V8149" s="4"/>
      <c r="W8149" s="4"/>
      <c r="X8149" s="4"/>
      <c r="AB8149" s="4"/>
      <c r="AL8149" s="81"/>
      <c r="AM8149" s="81"/>
    </row>
    <row r="8150" spans="1:39">
      <c r="A8150" s="76"/>
      <c r="C8150" s="77"/>
      <c r="M8150" s="80"/>
      <c r="T8150" s="4"/>
      <c r="V8150" s="4"/>
      <c r="W8150" s="4"/>
      <c r="X8150" s="4"/>
      <c r="AB8150" s="4"/>
      <c r="AL8150" s="81"/>
      <c r="AM8150" s="81"/>
    </row>
    <row r="8151" spans="1:39">
      <c r="A8151" s="76"/>
      <c r="C8151" s="77"/>
      <c r="M8151" s="80"/>
      <c r="T8151" s="4"/>
      <c r="V8151" s="4"/>
      <c r="W8151" s="4"/>
      <c r="X8151" s="4"/>
      <c r="AB8151" s="4"/>
      <c r="AL8151" s="81"/>
      <c r="AM8151" s="81"/>
    </row>
    <row r="8152" spans="1:39">
      <c r="A8152" s="76"/>
      <c r="C8152" s="77"/>
      <c r="M8152" s="80"/>
      <c r="T8152" s="4"/>
      <c r="V8152" s="4"/>
      <c r="W8152" s="4"/>
      <c r="X8152" s="4"/>
      <c r="AB8152" s="4"/>
      <c r="AL8152" s="81"/>
      <c r="AM8152" s="81"/>
    </row>
    <row r="8153" spans="1:39">
      <c r="A8153" s="76"/>
      <c r="C8153" s="77"/>
      <c r="M8153" s="80"/>
      <c r="T8153" s="4"/>
      <c r="V8153" s="4"/>
      <c r="W8153" s="4"/>
      <c r="X8153" s="4"/>
      <c r="AB8153" s="4"/>
      <c r="AL8153" s="81"/>
      <c r="AM8153" s="81"/>
    </row>
    <row r="8154" spans="1:39">
      <c r="A8154" s="76"/>
      <c r="C8154" s="77"/>
      <c r="M8154" s="80"/>
      <c r="T8154" s="4"/>
      <c r="V8154" s="4"/>
      <c r="W8154" s="4"/>
      <c r="X8154" s="4"/>
      <c r="AB8154" s="4"/>
      <c r="AL8154" s="81"/>
      <c r="AM8154" s="81"/>
    </row>
    <row r="8155" spans="1:39">
      <c r="A8155" s="76"/>
      <c r="C8155" s="77"/>
      <c r="M8155" s="80"/>
      <c r="T8155" s="4"/>
      <c r="V8155" s="4"/>
      <c r="W8155" s="4"/>
      <c r="X8155" s="4"/>
      <c r="AB8155" s="4"/>
      <c r="AL8155" s="81"/>
      <c r="AM8155" s="81"/>
    </row>
    <row r="8156" spans="1:39">
      <c r="A8156" s="76"/>
      <c r="C8156" s="77"/>
      <c r="M8156" s="80"/>
      <c r="T8156" s="4"/>
      <c r="V8156" s="4"/>
      <c r="W8156" s="4"/>
      <c r="X8156" s="4"/>
      <c r="AB8156" s="4"/>
      <c r="AL8156" s="81"/>
      <c r="AM8156" s="81"/>
    </row>
    <row r="8157" spans="1:39">
      <c r="A8157" s="76"/>
      <c r="C8157" s="77"/>
      <c r="M8157" s="80"/>
      <c r="T8157" s="4"/>
      <c r="V8157" s="4"/>
      <c r="W8157" s="4"/>
      <c r="X8157" s="4"/>
      <c r="AB8157" s="4"/>
      <c r="AL8157" s="81"/>
      <c r="AM8157" s="81"/>
    </row>
    <row r="8158" spans="1:39">
      <c r="A8158" s="76"/>
      <c r="C8158" s="77"/>
      <c r="M8158" s="80"/>
      <c r="T8158" s="4"/>
      <c r="V8158" s="4"/>
      <c r="W8158" s="4"/>
      <c r="X8158" s="4"/>
      <c r="AB8158" s="4"/>
      <c r="AL8158" s="81"/>
      <c r="AM8158" s="81"/>
    </row>
    <row r="8159" spans="1:39">
      <c r="A8159" s="76"/>
      <c r="C8159" s="77"/>
      <c r="M8159" s="80"/>
      <c r="T8159" s="4"/>
      <c r="V8159" s="4"/>
      <c r="W8159" s="4"/>
      <c r="X8159" s="4"/>
      <c r="AB8159" s="4"/>
      <c r="AL8159" s="81"/>
      <c r="AM8159" s="81"/>
    </row>
    <row r="8160" spans="1:39">
      <c r="A8160" s="76"/>
      <c r="C8160" s="77"/>
      <c r="M8160" s="80"/>
      <c r="T8160" s="4"/>
      <c r="V8160" s="4"/>
      <c r="W8160" s="4"/>
      <c r="X8160" s="4"/>
      <c r="AB8160" s="4"/>
      <c r="AL8160" s="81"/>
      <c r="AM8160" s="81"/>
    </row>
    <row r="8161" spans="1:39">
      <c r="A8161" s="76"/>
      <c r="C8161" s="77"/>
      <c r="M8161" s="80"/>
      <c r="T8161" s="4"/>
      <c r="V8161" s="4"/>
      <c r="W8161" s="4"/>
      <c r="X8161" s="4"/>
      <c r="AB8161" s="4"/>
      <c r="AL8161" s="81"/>
      <c r="AM8161" s="81"/>
    </row>
    <row r="8162" spans="1:39">
      <c r="A8162" s="76"/>
      <c r="C8162" s="77"/>
      <c r="M8162" s="80"/>
      <c r="T8162" s="4"/>
      <c r="V8162" s="4"/>
      <c r="W8162" s="4"/>
      <c r="X8162" s="4"/>
      <c r="AB8162" s="4"/>
      <c r="AL8162" s="81"/>
      <c r="AM8162" s="81"/>
    </row>
    <row r="8163" spans="1:39">
      <c r="A8163" s="76"/>
      <c r="C8163" s="77"/>
      <c r="M8163" s="80"/>
      <c r="T8163" s="4"/>
      <c r="V8163" s="4"/>
      <c r="W8163" s="4"/>
      <c r="X8163" s="4"/>
      <c r="AB8163" s="4"/>
      <c r="AL8163" s="81"/>
      <c r="AM8163" s="81"/>
    </row>
    <row r="8164" spans="1:39">
      <c r="A8164" s="76"/>
      <c r="C8164" s="77"/>
      <c r="M8164" s="80"/>
      <c r="T8164" s="4"/>
      <c r="V8164" s="4"/>
      <c r="W8164" s="4"/>
      <c r="X8164" s="4"/>
      <c r="AB8164" s="4"/>
      <c r="AL8164" s="81"/>
      <c r="AM8164" s="81"/>
    </row>
    <row r="8165" spans="1:39">
      <c r="A8165" s="76"/>
      <c r="C8165" s="77"/>
      <c r="M8165" s="80"/>
      <c r="T8165" s="4"/>
      <c r="V8165" s="4"/>
      <c r="W8165" s="4"/>
      <c r="X8165" s="4"/>
      <c r="AB8165" s="4"/>
      <c r="AL8165" s="81"/>
      <c r="AM8165" s="81"/>
    </row>
    <row r="8166" spans="1:39">
      <c r="A8166" s="76"/>
      <c r="C8166" s="77"/>
      <c r="M8166" s="80"/>
      <c r="T8166" s="4"/>
      <c r="V8166" s="4"/>
      <c r="W8166" s="4"/>
      <c r="X8166" s="4"/>
      <c r="AB8166" s="4"/>
      <c r="AL8166" s="81"/>
      <c r="AM8166" s="81"/>
    </row>
    <row r="8167" spans="1:39">
      <c r="A8167" s="76"/>
      <c r="C8167" s="77"/>
      <c r="M8167" s="80"/>
      <c r="T8167" s="4"/>
      <c r="V8167" s="4"/>
      <c r="W8167" s="4"/>
      <c r="X8167" s="4"/>
      <c r="AB8167" s="4"/>
      <c r="AL8167" s="81"/>
      <c r="AM8167" s="81"/>
    </row>
    <row r="8168" spans="1:39">
      <c r="A8168" s="76"/>
      <c r="C8168" s="77"/>
      <c r="M8168" s="80"/>
      <c r="T8168" s="4"/>
      <c r="V8168" s="4"/>
      <c r="W8168" s="4"/>
      <c r="X8168" s="4"/>
      <c r="AB8168" s="4"/>
      <c r="AL8168" s="81"/>
      <c r="AM8168" s="81"/>
    </row>
    <row r="8169" spans="1:39">
      <c r="A8169" s="76"/>
      <c r="C8169" s="77"/>
      <c r="M8169" s="80"/>
      <c r="T8169" s="4"/>
      <c r="V8169" s="4"/>
      <c r="W8169" s="4"/>
      <c r="X8169" s="4"/>
      <c r="AB8169" s="4"/>
      <c r="AL8169" s="81"/>
      <c r="AM8169" s="81"/>
    </row>
    <row r="8170" spans="1:39">
      <c r="A8170" s="76"/>
      <c r="C8170" s="77"/>
      <c r="M8170" s="80"/>
      <c r="T8170" s="4"/>
      <c r="V8170" s="4"/>
      <c r="W8170" s="4"/>
      <c r="X8170" s="4"/>
      <c r="AB8170" s="4"/>
      <c r="AL8170" s="81"/>
      <c r="AM8170" s="81"/>
    </row>
    <row r="8171" spans="1:39">
      <c r="A8171" s="76"/>
      <c r="C8171" s="77"/>
      <c r="M8171" s="80"/>
      <c r="T8171" s="4"/>
      <c r="V8171" s="4"/>
      <c r="W8171" s="4"/>
      <c r="X8171" s="4"/>
      <c r="AB8171" s="4"/>
      <c r="AL8171" s="81"/>
      <c r="AM8171" s="81"/>
    </row>
    <row r="8172" spans="1:39">
      <c r="A8172" s="76"/>
      <c r="C8172" s="77"/>
      <c r="M8172" s="80"/>
      <c r="T8172" s="4"/>
      <c r="V8172" s="4"/>
      <c r="W8172" s="4"/>
      <c r="X8172" s="4"/>
      <c r="AB8172" s="4"/>
      <c r="AL8172" s="81"/>
      <c r="AM8172" s="81"/>
    </row>
    <row r="8173" spans="1:39">
      <c r="A8173" s="76"/>
      <c r="C8173" s="77"/>
      <c r="M8173" s="80"/>
      <c r="T8173" s="4"/>
      <c r="V8173" s="4"/>
      <c r="W8173" s="4"/>
      <c r="X8173" s="4"/>
      <c r="AB8173" s="4"/>
      <c r="AL8173" s="81"/>
      <c r="AM8173" s="81"/>
    </row>
    <row r="8174" spans="1:39">
      <c r="A8174" s="76"/>
      <c r="C8174" s="77"/>
      <c r="M8174" s="80"/>
      <c r="T8174" s="4"/>
      <c r="V8174" s="4"/>
      <c r="W8174" s="4"/>
      <c r="X8174" s="4"/>
      <c r="AB8174" s="4"/>
      <c r="AL8174" s="81"/>
      <c r="AM8174" s="81"/>
    </row>
    <row r="8175" spans="1:39">
      <c r="A8175" s="76"/>
      <c r="C8175" s="77"/>
      <c r="M8175" s="80"/>
      <c r="T8175" s="4"/>
      <c r="V8175" s="4"/>
      <c r="W8175" s="4"/>
      <c r="X8175" s="4"/>
      <c r="AB8175" s="4"/>
      <c r="AL8175" s="81"/>
      <c r="AM8175" s="81"/>
    </row>
    <row r="8176" spans="1:39">
      <c r="A8176" s="76"/>
      <c r="C8176" s="77"/>
      <c r="M8176" s="80"/>
      <c r="T8176" s="4"/>
      <c r="V8176" s="4"/>
      <c r="W8176" s="4"/>
      <c r="X8176" s="4"/>
      <c r="AB8176" s="4"/>
      <c r="AL8176" s="81"/>
      <c r="AM8176" s="81"/>
    </row>
    <row r="8177" spans="1:39">
      <c r="A8177" s="76"/>
      <c r="C8177" s="77"/>
      <c r="M8177" s="80"/>
      <c r="T8177" s="4"/>
      <c r="V8177" s="4"/>
      <c r="W8177" s="4"/>
      <c r="X8177" s="4"/>
      <c r="AB8177" s="4"/>
      <c r="AL8177" s="81"/>
      <c r="AM8177" s="81"/>
    </row>
    <row r="8178" spans="1:39">
      <c r="A8178" s="76"/>
      <c r="C8178" s="77"/>
      <c r="M8178" s="80"/>
      <c r="T8178" s="4"/>
      <c r="V8178" s="4"/>
      <c r="W8178" s="4"/>
      <c r="X8178" s="4"/>
      <c r="AB8178" s="4"/>
      <c r="AL8178" s="81"/>
      <c r="AM8178" s="81"/>
    </row>
    <row r="8179" spans="1:39">
      <c r="A8179" s="76"/>
      <c r="C8179" s="77"/>
      <c r="M8179" s="80"/>
      <c r="T8179" s="4"/>
      <c r="V8179" s="4"/>
      <c r="W8179" s="4"/>
      <c r="X8179" s="4"/>
      <c r="AB8179" s="4"/>
      <c r="AL8179" s="81"/>
      <c r="AM8179" s="81"/>
    </row>
    <row r="8180" spans="1:39">
      <c r="A8180" s="76"/>
      <c r="C8180" s="77"/>
      <c r="M8180" s="80"/>
      <c r="T8180" s="4"/>
      <c r="V8180" s="4"/>
      <c r="W8180" s="4"/>
      <c r="X8180" s="4"/>
      <c r="AB8180" s="4"/>
      <c r="AL8180" s="81"/>
      <c r="AM8180" s="81"/>
    </row>
    <row r="8181" spans="1:39">
      <c r="A8181" s="76"/>
      <c r="C8181" s="77"/>
      <c r="M8181" s="80"/>
      <c r="T8181" s="4"/>
      <c r="V8181" s="4"/>
      <c r="W8181" s="4"/>
      <c r="X8181" s="4"/>
      <c r="AB8181" s="4"/>
      <c r="AL8181" s="81"/>
      <c r="AM8181" s="81"/>
    </row>
    <row r="8182" spans="1:39">
      <c r="A8182" s="76"/>
      <c r="C8182" s="77"/>
      <c r="M8182" s="80"/>
      <c r="T8182" s="4"/>
      <c r="V8182" s="4"/>
      <c r="W8182" s="4"/>
      <c r="X8182" s="4"/>
      <c r="AB8182" s="4"/>
      <c r="AL8182" s="81"/>
      <c r="AM8182" s="81"/>
    </row>
    <row r="8183" spans="1:39">
      <c r="A8183" s="76"/>
      <c r="C8183" s="77"/>
      <c r="M8183" s="80"/>
      <c r="T8183" s="4"/>
      <c r="V8183" s="4"/>
      <c r="W8183" s="4"/>
      <c r="X8183" s="4"/>
      <c r="AB8183" s="4"/>
      <c r="AL8183" s="81"/>
      <c r="AM8183" s="81"/>
    </row>
    <row r="8184" spans="1:39">
      <c r="A8184" s="76"/>
      <c r="C8184" s="77"/>
      <c r="M8184" s="80"/>
      <c r="T8184" s="4"/>
      <c r="V8184" s="4"/>
      <c r="W8184" s="4"/>
      <c r="X8184" s="4"/>
      <c r="AB8184" s="4"/>
      <c r="AL8184" s="81"/>
      <c r="AM8184" s="81"/>
    </row>
    <row r="8185" spans="1:39">
      <c r="A8185" s="76"/>
      <c r="C8185" s="77"/>
      <c r="M8185" s="80"/>
      <c r="T8185" s="4"/>
      <c r="V8185" s="4"/>
      <c r="W8185" s="4"/>
      <c r="X8185" s="4"/>
      <c r="AB8185" s="4"/>
      <c r="AL8185" s="81"/>
      <c r="AM8185" s="81"/>
    </row>
    <row r="8186" spans="1:39">
      <c r="A8186" s="76"/>
      <c r="C8186" s="77"/>
      <c r="M8186" s="80"/>
      <c r="T8186" s="4"/>
      <c r="V8186" s="4"/>
      <c r="W8186" s="4"/>
      <c r="X8186" s="4"/>
      <c r="AB8186" s="4"/>
      <c r="AL8186" s="81"/>
      <c r="AM8186" s="81"/>
    </row>
    <row r="8187" spans="1:39">
      <c r="A8187" s="76"/>
      <c r="C8187" s="77"/>
      <c r="M8187" s="80"/>
      <c r="T8187" s="4"/>
      <c r="V8187" s="4"/>
      <c r="W8187" s="4"/>
      <c r="X8187" s="4"/>
      <c r="AB8187" s="4"/>
      <c r="AL8187" s="81"/>
      <c r="AM8187" s="81"/>
    </row>
    <row r="8188" spans="1:39">
      <c r="A8188" s="76"/>
      <c r="C8188" s="77"/>
      <c r="M8188" s="80"/>
      <c r="T8188" s="4"/>
      <c r="V8188" s="4"/>
      <c r="W8188" s="4"/>
      <c r="X8188" s="4"/>
      <c r="AB8188" s="4"/>
      <c r="AL8188" s="81"/>
      <c r="AM8188" s="81"/>
    </row>
    <row r="8189" spans="1:39">
      <c r="A8189" s="76"/>
      <c r="C8189" s="77"/>
      <c r="M8189" s="80"/>
      <c r="T8189" s="4"/>
      <c r="V8189" s="4"/>
      <c r="W8189" s="4"/>
      <c r="X8189" s="4"/>
      <c r="AB8189" s="4"/>
      <c r="AL8189" s="81"/>
      <c r="AM8189" s="81"/>
    </row>
    <row r="8190" spans="1:39">
      <c r="A8190" s="76"/>
      <c r="C8190" s="77"/>
      <c r="M8190" s="80"/>
      <c r="T8190" s="4"/>
      <c r="V8190" s="4"/>
      <c r="W8190" s="4"/>
      <c r="X8190" s="4"/>
      <c r="AB8190" s="4"/>
      <c r="AL8190" s="81"/>
      <c r="AM8190" s="81"/>
    </row>
    <row r="8191" spans="1:39">
      <c r="A8191" s="76"/>
      <c r="C8191" s="77"/>
      <c r="M8191" s="80"/>
      <c r="T8191" s="4"/>
      <c r="V8191" s="4"/>
      <c r="W8191" s="4"/>
      <c r="X8191" s="4"/>
      <c r="AB8191" s="4"/>
      <c r="AL8191" s="81"/>
      <c r="AM8191" s="81"/>
    </row>
    <row r="8192" spans="1:39">
      <c r="A8192" s="76"/>
      <c r="C8192" s="77"/>
      <c r="M8192" s="80"/>
      <c r="T8192" s="4"/>
      <c r="V8192" s="4"/>
      <c r="W8192" s="4"/>
      <c r="X8192" s="4"/>
      <c r="AB8192" s="4"/>
      <c r="AL8192" s="81"/>
      <c r="AM8192" s="81"/>
    </row>
    <row r="8193" spans="1:39">
      <c r="A8193" s="76"/>
      <c r="C8193" s="77"/>
      <c r="M8193" s="80"/>
      <c r="T8193" s="4"/>
      <c r="V8193" s="4"/>
      <c r="W8193" s="4"/>
      <c r="X8193" s="4"/>
      <c r="AB8193" s="4"/>
      <c r="AL8193" s="81"/>
      <c r="AM8193" s="81"/>
    </row>
    <row r="8194" spans="1:39">
      <c r="A8194" s="76"/>
      <c r="C8194" s="77"/>
      <c r="M8194" s="80"/>
      <c r="T8194" s="4"/>
      <c r="V8194" s="4"/>
      <c r="W8194" s="4"/>
      <c r="X8194" s="4"/>
      <c r="AB8194" s="4"/>
      <c r="AL8194" s="81"/>
      <c r="AM8194" s="81"/>
    </row>
    <row r="8195" spans="1:39">
      <c r="A8195" s="76"/>
      <c r="C8195" s="77"/>
      <c r="M8195" s="80"/>
      <c r="T8195" s="4"/>
      <c r="V8195" s="4"/>
      <c r="W8195" s="4"/>
      <c r="X8195" s="4"/>
      <c r="AB8195" s="4"/>
      <c r="AL8195" s="81"/>
      <c r="AM8195" s="81"/>
    </row>
    <row r="8196" spans="1:39">
      <c r="A8196" s="76"/>
      <c r="C8196" s="77"/>
      <c r="M8196" s="80"/>
      <c r="T8196" s="4"/>
      <c r="V8196" s="4"/>
      <c r="W8196" s="4"/>
      <c r="X8196" s="4"/>
      <c r="AB8196" s="4"/>
      <c r="AL8196" s="81"/>
      <c r="AM8196" s="81"/>
    </row>
    <row r="8197" spans="1:39">
      <c r="A8197" s="76"/>
      <c r="C8197" s="77"/>
      <c r="M8197" s="80"/>
      <c r="T8197" s="4"/>
      <c r="V8197" s="4"/>
      <c r="W8197" s="4"/>
      <c r="X8197" s="4"/>
      <c r="AB8197" s="4"/>
      <c r="AL8197" s="81"/>
      <c r="AM8197" s="81"/>
    </row>
    <row r="8198" spans="1:39">
      <c r="A8198" s="76"/>
      <c r="C8198" s="77"/>
      <c r="M8198" s="80"/>
      <c r="T8198" s="4"/>
      <c r="V8198" s="4"/>
      <c r="W8198" s="4"/>
      <c r="X8198" s="4"/>
      <c r="AB8198" s="4"/>
      <c r="AL8198" s="81"/>
      <c r="AM8198" s="81"/>
    </row>
    <row r="8199" spans="1:39">
      <c r="A8199" s="76"/>
      <c r="C8199" s="77"/>
      <c r="M8199" s="80"/>
      <c r="T8199" s="4"/>
      <c r="V8199" s="4"/>
      <c r="W8199" s="4"/>
      <c r="X8199" s="4"/>
      <c r="AB8199" s="4"/>
      <c r="AL8199" s="81"/>
      <c r="AM8199" s="81"/>
    </row>
    <row r="8200" spans="1:39">
      <c r="A8200" s="76"/>
      <c r="C8200" s="77"/>
      <c r="M8200" s="80"/>
      <c r="T8200" s="4"/>
      <c r="V8200" s="4"/>
      <c r="W8200" s="4"/>
      <c r="X8200" s="4"/>
      <c r="AB8200" s="4"/>
      <c r="AL8200" s="81"/>
      <c r="AM8200" s="81"/>
    </row>
    <row r="8201" spans="1:39">
      <c r="A8201" s="76"/>
      <c r="C8201" s="77"/>
      <c r="M8201" s="80"/>
      <c r="T8201" s="4"/>
      <c r="V8201" s="4"/>
      <c r="W8201" s="4"/>
      <c r="X8201" s="4"/>
      <c r="AB8201" s="4"/>
      <c r="AL8201" s="81"/>
      <c r="AM8201" s="81"/>
    </row>
    <row r="8202" spans="1:39">
      <c r="A8202" s="76"/>
      <c r="C8202" s="77"/>
      <c r="M8202" s="80"/>
      <c r="T8202" s="4"/>
      <c r="V8202" s="4"/>
      <c r="W8202" s="4"/>
      <c r="X8202" s="4"/>
      <c r="AB8202" s="4"/>
      <c r="AL8202" s="81"/>
      <c r="AM8202" s="81"/>
    </row>
    <row r="8203" spans="1:39">
      <c r="A8203" s="76"/>
      <c r="C8203" s="77"/>
      <c r="M8203" s="80"/>
      <c r="T8203" s="4"/>
      <c r="V8203" s="4"/>
      <c r="W8203" s="4"/>
      <c r="X8203" s="4"/>
      <c r="AB8203" s="4"/>
      <c r="AL8203" s="81"/>
      <c r="AM8203" s="81"/>
    </row>
    <row r="8204" spans="1:39">
      <c r="A8204" s="76"/>
      <c r="C8204" s="77"/>
      <c r="M8204" s="80"/>
      <c r="T8204" s="4"/>
      <c r="V8204" s="4"/>
      <c r="W8204" s="4"/>
      <c r="X8204" s="4"/>
      <c r="AB8204" s="4"/>
      <c r="AL8204" s="81"/>
      <c r="AM8204" s="81"/>
    </row>
    <row r="8205" spans="1:39">
      <c r="A8205" s="76"/>
      <c r="C8205" s="77"/>
      <c r="M8205" s="80"/>
      <c r="T8205" s="4"/>
      <c r="V8205" s="4"/>
      <c r="W8205" s="4"/>
      <c r="X8205" s="4"/>
      <c r="AB8205" s="4"/>
      <c r="AL8205" s="81"/>
      <c r="AM8205" s="81"/>
    </row>
    <row r="8206" spans="1:39">
      <c r="A8206" s="76"/>
      <c r="C8206" s="77"/>
      <c r="M8206" s="80"/>
      <c r="T8206" s="4"/>
      <c r="V8206" s="4"/>
      <c r="W8206" s="4"/>
      <c r="X8206" s="4"/>
      <c r="AB8206" s="4"/>
      <c r="AL8206" s="81"/>
      <c r="AM8206" s="81"/>
    </row>
    <row r="8207" spans="1:39">
      <c r="A8207" s="76"/>
      <c r="C8207" s="77"/>
      <c r="M8207" s="80"/>
      <c r="T8207" s="4"/>
      <c r="V8207" s="4"/>
      <c r="W8207" s="4"/>
      <c r="X8207" s="4"/>
      <c r="AB8207" s="4"/>
      <c r="AL8207" s="81"/>
      <c r="AM8207" s="81"/>
    </row>
    <row r="8208" spans="1:39">
      <c r="A8208" s="76"/>
      <c r="C8208" s="77"/>
      <c r="M8208" s="80"/>
      <c r="T8208" s="4"/>
      <c r="V8208" s="4"/>
      <c r="W8208" s="4"/>
      <c r="X8208" s="4"/>
      <c r="AB8208" s="4"/>
      <c r="AL8208" s="81"/>
      <c r="AM8208" s="81"/>
    </row>
    <row r="8209" spans="1:39">
      <c r="A8209" s="76"/>
      <c r="C8209" s="77"/>
      <c r="M8209" s="80"/>
      <c r="T8209" s="4"/>
      <c r="V8209" s="4"/>
      <c r="W8209" s="4"/>
      <c r="X8209" s="4"/>
      <c r="AB8209" s="4"/>
      <c r="AL8209" s="81"/>
      <c r="AM8209" s="81"/>
    </row>
    <row r="8210" spans="1:39">
      <c r="A8210" s="76"/>
      <c r="C8210" s="77"/>
      <c r="M8210" s="80"/>
      <c r="T8210" s="4"/>
      <c r="V8210" s="4"/>
      <c r="W8210" s="4"/>
      <c r="X8210" s="4"/>
      <c r="AB8210" s="4"/>
      <c r="AL8210" s="81"/>
      <c r="AM8210" s="81"/>
    </row>
    <row r="8211" spans="1:39">
      <c r="A8211" s="76"/>
      <c r="C8211" s="77"/>
      <c r="M8211" s="80"/>
      <c r="T8211" s="4"/>
      <c r="V8211" s="4"/>
      <c r="W8211" s="4"/>
      <c r="X8211" s="4"/>
      <c r="AB8211" s="4"/>
      <c r="AL8211" s="81"/>
      <c r="AM8211" s="81"/>
    </row>
    <row r="8212" spans="1:39">
      <c r="A8212" s="76"/>
      <c r="C8212" s="77"/>
      <c r="M8212" s="80"/>
      <c r="T8212" s="4"/>
      <c r="V8212" s="4"/>
      <c r="W8212" s="4"/>
      <c r="X8212" s="4"/>
      <c r="AB8212" s="4"/>
      <c r="AL8212" s="81"/>
      <c r="AM8212" s="81"/>
    </row>
    <row r="8213" spans="1:39">
      <c r="A8213" s="76"/>
      <c r="C8213" s="77"/>
      <c r="M8213" s="80"/>
      <c r="T8213" s="4"/>
      <c r="V8213" s="4"/>
      <c r="W8213" s="4"/>
      <c r="X8213" s="4"/>
      <c r="AB8213" s="4"/>
      <c r="AL8213" s="81"/>
      <c r="AM8213" s="81"/>
    </row>
    <row r="8214" spans="1:39">
      <c r="A8214" s="76"/>
      <c r="C8214" s="77"/>
      <c r="M8214" s="80"/>
      <c r="T8214" s="4"/>
      <c r="V8214" s="4"/>
      <c r="W8214" s="4"/>
      <c r="X8214" s="4"/>
      <c r="AB8214" s="4"/>
      <c r="AL8214" s="81"/>
      <c r="AM8214" s="81"/>
    </row>
    <row r="8215" spans="1:39">
      <c r="A8215" s="76"/>
      <c r="C8215" s="77"/>
      <c r="M8215" s="80"/>
      <c r="T8215" s="4"/>
      <c r="V8215" s="4"/>
      <c r="W8215" s="4"/>
      <c r="X8215" s="4"/>
      <c r="AB8215" s="4"/>
      <c r="AL8215" s="81"/>
      <c r="AM8215" s="81"/>
    </row>
    <row r="8216" spans="1:39">
      <c r="A8216" s="76"/>
      <c r="C8216" s="77"/>
      <c r="M8216" s="80"/>
      <c r="T8216" s="4"/>
      <c r="V8216" s="4"/>
      <c r="W8216" s="4"/>
      <c r="X8216" s="4"/>
      <c r="AB8216" s="4"/>
      <c r="AL8216" s="81"/>
      <c r="AM8216" s="81"/>
    </row>
    <row r="8217" spans="1:39">
      <c r="A8217" s="76"/>
      <c r="C8217" s="77"/>
      <c r="M8217" s="80"/>
      <c r="T8217" s="4"/>
      <c r="V8217" s="4"/>
      <c r="W8217" s="4"/>
      <c r="X8217" s="4"/>
      <c r="AB8217" s="4"/>
      <c r="AL8217" s="81"/>
      <c r="AM8217" s="81"/>
    </row>
    <row r="8218" spans="1:39">
      <c r="A8218" s="76"/>
      <c r="C8218" s="77"/>
      <c r="M8218" s="80"/>
      <c r="T8218" s="4"/>
      <c r="V8218" s="4"/>
      <c r="W8218" s="4"/>
      <c r="X8218" s="4"/>
      <c r="AB8218" s="4"/>
      <c r="AL8218" s="81"/>
      <c r="AM8218" s="81"/>
    </row>
    <row r="8219" spans="1:39">
      <c r="A8219" s="76"/>
      <c r="C8219" s="77"/>
      <c r="M8219" s="80"/>
      <c r="T8219" s="4"/>
      <c r="V8219" s="4"/>
      <c r="W8219" s="4"/>
      <c r="X8219" s="4"/>
      <c r="AB8219" s="4"/>
      <c r="AL8219" s="81"/>
      <c r="AM8219" s="81"/>
    </row>
    <row r="8220" spans="1:39">
      <c r="A8220" s="76"/>
      <c r="C8220" s="77"/>
      <c r="M8220" s="80"/>
      <c r="T8220" s="4"/>
      <c r="V8220" s="4"/>
      <c r="W8220" s="4"/>
      <c r="X8220" s="4"/>
      <c r="AB8220" s="4"/>
      <c r="AL8220" s="81"/>
      <c r="AM8220" s="81"/>
    </row>
    <row r="8221" spans="1:39">
      <c r="A8221" s="76"/>
      <c r="C8221" s="77"/>
      <c r="M8221" s="80"/>
      <c r="T8221" s="4"/>
      <c r="V8221" s="4"/>
      <c r="W8221" s="4"/>
      <c r="X8221" s="4"/>
      <c r="AB8221" s="4"/>
      <c r="AL8221" s="81"/>
      <c r="AM8221" s="81"/>
    </row>
    <row r="8222" spans="1:39">
      <c r="A8222" s="76"/>
      <c r="C8222" s="77"/>
      <c r="M8222" s="80"/>
      <c r="T8222" s="4"/>
      <c r="V8222" s="4"/>
      <c r="W8222" s="4"/>
      <c r="X8222" s="4"/>
      <c r="AB8222" s="4"/>
      <c r="AL8222" s="81"/>
      <c r="AM8222" s="81"/>
    </row>
    <row r="8223" spans="1:39">
      <c r="A8223" s="76"/>
      <c r="C8223" s="77"/>
      <c r="M8223" s="80"/>
      <c r="T8223" s="4"/>
      <c r="V8223" s="4"/>
      <c r="W8223" s="4"/>
      <c r="X8223" s="4"/>
      <c r="AB8223" s="4"/>
      <c r="AL8223" s="81"/>
      <c r="AM8223" s="81"/>
    </row>
    <row r="8224" spans="1:39">
      <c r="A8224" s="76"/>
      <c r="C8224" s="77"/>
      <c r="M8224" s="80"/>
      <c r="T8224" s="4"/>
      <c r="V8224" s="4"/>
      <c r="W8224" s="4"/>
      <c r="X8224" s="4"/>
      <c r="AB8224" s="4"/>
      <c r="AL8224" s="81"/>
      <c r="AM8224" s="81"/>
    </row>
    <row r="8225" spans="1:39">
      <c r="A8225" s="76"/>
      <c r="C8225" s="77"/>
      <c r="M8225" s="80"/>
      <c r="T8225" s="4"/>
      <c r="V8225" s="4"/>
      <c r="W8225" s="4"/>
      <c r="X8225" s="4"/>
      <c r="AB8225" s="4"/>
      <c r="AL8225" s="81"/>
      <c r="AM8225" s="81"/>
    </row>
    <row r="8226" spans="1:39">
      <c r="A8226" s="76"/>
      <c r="C8226" s="77"/>
      <c r="M8226" s="80"/>
      <c r="T8226" s="4"/>
      <c r="V8226" s="4"/>
      <c r="W8226" s="4"/>
      <c r="X8226" s="4"/>
      <c r="AB8226" s="4"/>
      <c r="AL8226" s="81"/>
      <c r="AM8226" s="81"/>
    </row>
    <row r="8227" spans="1:39">
      <c r="A8227" s="76"/>
      <c r="C8227" s="77"/>
      <c r="M8227" s="80"/>
      <c r="T8227" s="4"/>
      <c r="V8227" s="4"/>
      <c r="W8227" s="4"/>
      <c r="X8227" s="4"/>
      <c r="AB8227" s="4"/>
      <c r="AL8227" s="81"/>
      <c r="AM8227" s="81"/>
    </row>
    <row r="8228" spans="1:39">
      <c r="A8228" s="76"/>
      <c r="C8228" s="77"/>
      <c r="M8228" s="80"/>
      <c r="T8228" s="4"/>
      <c r="V8228" s="4"/>
      <c r="W8228" s="4"/>
      <c r="X8228" s="4"/>
      <c r="AB8228" s="4"/>
      <c r="AL8228" s="81"/>
      <c r="AM8228" s="81"/>
    </row>
    <row r="8229" spans="1:39">
      <c r="A8229" s="76"/>
      <c r="C8229" s="77"/>
      <c r="M8229" s="80"/>
      <c r="T8229" s="4"/>
      <c r="V8229" s="4"/>
      <c r="W8229" s="4"/>
      <c r="X8229" s="4"/>
      <c r="AB8229" s="4"/>
      <c r="AL8229" s="81"/>
      <c r="AM8229" s="81"/>
    </row>
    <row r="8230" spans="1:39">
      <c r="A8230" s="76"/>
      <c r="C8230" s="77"/>
      <c r="M8230" s="80"/>
      <c r="T8230" s="4"/>
      <c r="V8230" s="4"/>
      <c r="W8230" s="4"/>
      <c r="X8230" s="4"/>
      <c r="AB8230" s="4"/>
      <c r="AL8230" s="81"/>
      <c r="AM8230" s="81"/>
    </row>
    <row r="8231" spans="1:39">
      <c r="A8231" s="76"/>
      <c r="C8231" s="77"/>
      <c r="M8231" s="80"/>
      <c r="T8231" s="4"/>
      <c r="V8231" s="4"/>
      <c r="W8231" s="4"/>
      <c r="X8231" s="4"/>
      <c r="AB8231" s="4"/>
      <c r="AL8231" s="81"/>
      <c r="AM8231" s="81"/>
    </row>
    <row r="8232" spans="1:39">
      <c r="A8232" s="76"/>
      <c r="C8232" s="77"/>
      <c r="M8232" s="80"/>
      <c r="T8232" s="4"/>
      <c r="V8232" s="4"/>
      <c r="W8232" s="4"/>
      <c r="X8232" s="4"/>
      <c r="AB8232" s="4"/>
      <c r="AL8232" s="81"/>
      <c r="AM8232" s="81"/>
    </row>
    <row r="8233" spans="1:39">
      <c r="A8233" s="76"/>
      <c r="C8233" s="77"/>
      <c r="M8233" s="80"/>
      <c r="T8233" s="4"/>
      <c r="V8233" s="4"/>
      <c r="W8233" s="4"/>
      <c r="X8233" s="4"/>
      <c r="AB8233" s="4"/>
      <c r="AL8233" s="81"/>
      <c r="AM8233" s="81"/>
    </row>
    <row r="8234" spans="1:39">
      <c r="A8234" s="76"/>
      <c r="C8234" s="77"/>
      <c r="M8234" s="80"/>
      <c r="T8234" s="4"/>
      <c r="V8234" s="4"/>
      <c r="W8234" s="4"/>
      <c r="X8234" s="4"/>
      <c r="AB8234" s="4"/>
      <c r="AL8234" s="81"/>
      <c r="AM8234" s="81"/>
    </row>
    <row r="8235" spans="1:39">
      <c r="A8235" s="76"/>
      <c r="C8235" s="77"/>
      <c r="M8235" s="80"/>
      <c r="T8235" s="4"/>
      <c r="V8235" s="4"/>
      <c r="W8235" s="4"/>
      <c r="X8235" s="4"/>
      <c r="AB8235" s="4"/>
      <c r="AL8235" s="81"/>
      <c r="AM8235" s="81"/>
    </row>
    <row r="8236" spans="1:39">
      <c r="A8236" s="76"/>
      <c r="C8236" s="77"/>
      <c r="M8236" s="80"/>
      <c r="T8236" s="4"/>
      <c r="V8236" s="4"/>
      <c r="W8236" s="4"/>
      <c r="X8236" s="4"/>
      <c r="AB8236" s="4"/>
      <c r="AL8236" s="81"/>
      <c r="AM8236" s="81"/>
    </row>
    <row r="8237" spans="1:39">
      <c r="A8237" s="76"/>
      <c r="C8237" s="77"/>
      <c r="M8237" s="80"/>
      <c r="T8237" s="4"/>
      <c r="V8237" s="4"/>
      <c r="W8237" s="4"/>
      <c r="X8237" s="4"/>
      <c r="AB8237" s="4"/>
      <c r="AL8237" s="81"/>
      <c r="AM8237" s="81"/>
    </row>
    <row r="8238" spans="1:39">
      <c r="A8238" s="76"/>
      <c r="C8238" s="77"/>
      <c r="M8238" s="80"/>
      <c r="T8238" s="4"/>
      <c r="V8238" s="4"/>
      <c r="W8238" s="4"/>
      <c r="X8238" s="4"/>
      <c r="AB8238" s="4"/>
      <c r="AL8238" s="81"/>
      <c r="AM8238" s="81"/>
    </row>
    <row r="8239" spans="1:39">
      <c r="A8239" s="76"/>
      <c r="C8239" s="77"/>
      <c r="M8239" s="80"/>
      <c r="T8239" s="4"/>
      <c r="V8239" s="4"/>
      <c r="W8239" s="4"/>
      <c r="X8239" s="4"/>
      <c r="AB8239" s="4"/>
      <c r="AL8239" s="81"/>
      <c r="AM8239" s="81"/>
    </row>
    <row r="8240" spans="1:39">
      <c r="A8240" s="76"/>
      <c r="C8240" s="77"/>
      <c r="M8240" s="80"/>
      <c r="T8240" s="4"/>
      <c r="V8240" s="4"/>
      <c r="W8240" s="4"/>
      <c r="X8240" s="4"/>
      <c r="AB8240" s="4"/>
      <c r="AL8240" s="81"/>
      <c r="AM8240" s="81"/>
    </row>
    <row r="8241" spans="1:39">
      <c r="A8241" s="76"/>
      <c r="C8241" s="77"/>
      <c r="M8241" s="80"/>
      <c r="T8241" s="4"/>
      <c r="V8241" s="4"/>
      <c r="W8241" s="4"/>
      <c r="X8241" s="4"/>
      <c r="AB8241" s="4"/>
      <c r="AL8241" s="81"/>
      <c r="AM8241" s="81"/>
    </row>
    <row r="8242" spans="1:39">
      <c r="A8242" s="76"/>
      <c r="C8242" s="77"/>
      <c r="M8242" s="80"/>
      <c r="T8242" s="4"/>
      <c r="V8242" s="4"/>
      <c r="W8242" s="4"/>
      <c r="X8242" s="4"/>
      <c r="AB8242" s="4"/>
      <c r="AL8242" s="81"/>
      <c r="AM8242" s="81"/>
    </row>
    <row r="8243" spans="1:39">
      <c r="A8243" s="76"/>
      <c r="C8243" s="77"/>
      <c r="M8243" s="80"/>
      <c r="T8243" s="4"/>
      <c r="V8243" s="4"/>
      <c r="W8243" s="4"/>
      <c r="X8243" s="4"/>
      <c r="AB8243" s="4"/>
      <c r="AL8243" s="81"/>
      <c r="AM8243" s="81"/>
    </row>
    <row r="8244" spans="1:39">
      <c r="A8244" s="76"/>
      <c r="C8244" s="77"/>
      <c r="M8244" s="80"/>
      <c r="T8244" s="4"/>
      <c r="V8244" s="4"/>
      <c r="W8244" s="4"/>
      <c r="X8244" s="4"/>
      <c r="AB8244" s="4"/>
      <c r="AL8244" s="81"/>
      <c r="AM8244" s="81"/>
    </row>
    <row r="8245" spans="1:39">
      <c r="A8245" s="76"/>
      <c r="C8245" s="77"/>
      <c r="M8245" s="80"/>
      <c r="T8245" s="4"/>
      <c r="V8245" s="4"/>
      <c r="W8245" s="4"/>
      <c r="X8245" s="4"/>
      <c r="AB8245" s="4"/>
      <c r="AL8245" s="81"/>
      <c r="AM8245" s="81"/>
    </row>
    <row r="8246" spans="1:39">
      <c r="A8246" s="76"/>
      <c r="C8246" s="77"/>
      <c r="M8246" s="80"/>
      <c r="T8246" s="4"/>
      <c r="V8246" s="4"/>
      <c r="W8246" s="4"/>
      <c r="X8246" s="4"/>
      <c r="AB8246" s="4"/>
      <c r="AL8246" s="81"/>
      <c r="AM8246" s="81"/>
    </row>
    <row r="8247" spans="1:39">
      <c r="A8247" s="76"/>
      <c r="C8247" s="77"/>
      <c r="M8247" s="80"/>
      <c r="T8247" s="4"/>
      <c r="V8247" s="4"/>
      <c r="W8247" s="4"/>
      <c r="X8247" s="4"/>
      <c r="AB8247" s="4"/>
      <c r="AL8247" s="81"/>
      <c r="AM8247" s="81"/>
    </row>
    <row r="8248" spans="1:39">
      <c r="A8248" s="76"/>
      <c r="C8248" s="77"/>
      <c r="M8248" s="80"/>
      <c r="T8248" s="4"/>
      <c r="V8248" s="4"/>
      <c r="W8248" s="4"/>
      <c r="X8248" s="4"/>
      <c r="AB8248" s="4"/>
      <c r="AL8248" s="81"/>
      <c r="AM8248" s="81"/>
    </row>
    <row r="8249" spans="1:39">
      <c r="A8249" s="76"/>
      <c r="C8249" s="77"/>
      <c r="M8249" s="80"/>
      <c r="T8249" s="4"/>
      <c r="V8249" s="4"/>
      <c r="W8249" s="4"/>
      <c r="X8249" s="4"/>
      <c r="AB8249" s="4"/>
      <c r="AL8249" s="81"/>
      <c r="AM8249" s="81"/>
    </row>
    <row r="8250" spans="1:39">
      <c r="A8250" s="76"/>
      <c r="C8250" s="77"/>
      <c r="M8250" s="80"/>
      <c r="T8250" s="4"/>
      <c r="V8250" s="4"/>
      <c r="W8250" s="4"/>
      <c r="X8250" s="4"/>
      <c r="AB8250" s="4"/>
      <c r="AL8250" s="81"/>
      <c r="AM8250" s="81"/>
    </row>
    <row r="8251" spans="1:39">
      <c r="A8251" s="76"/>
      <c r="C8251" s="77"/>
      <c r="M8251" s="80"/>
      <c r="T8251" s="4"/>
      <c r="V8251" s="4"/>
      <c r="W8251" s="4"/>
      <c r="X8251" s="4"/>
      <c r="AB8251" s="4"/>
      <c r="AL8251" s="81"/>
      <c r="AM8251" s="81"/>
    </row>
    <row r="8252" spans="1:39">
      <c r="A8252" s="76"/>
      <c r="C8252" s="77"/>
      <c r="M8252" s="80"/>
      <c r="T8252" s="4"/>
      <c r="V8252" s="4"/>
      <c r="W8252" s="4"/>
      <c r="X8252" s="4"/>
      <c r="AB8252" s="4"/>
      <c r="AL8252" s="81"/>
      <c r="AM8252" s="81"/>
    </row>
    <row r="8253" spans="1:39">
      <c r="A8253" s="76"/>
      <c r="C8253" s="77"/>
      <c r="M8253" s="80"/>
      <c r="T8253" s="4"/>
      <c r="V8253" s="4"/>
      <c r="W8253" s="4"/>
      <c r="X8253" s="4"/>
      <c r="AB8253" s="4"/>
      <c r="AL8253" s="81"/>
      <c r="AM8253" s="81"/>
    </row>
    <row r="8254" spans="1:39">
      <c r="A8254" s="76"/>
      <c r="C8254" s="77"/>
      <c r="M8254" s="80"/>
      <c r="T8254" s="4"/>
      <c r="V8254" s="4"/>
      <c r="W8254" s="4"/>
      <c r="X8254" s="4"/>
      <c r="AB8254" s="4"/>
      <c r="AL8254" s="81"/>
      <c r="AM8254" s="81"/>
    </row>
    <row r="8255" spans="1:39">
      <c r="A8255" s="76"/>
      <c r="C8255" s="77"/>
      <c r="M8255" s="80"/>
      <c r="T8255" s="4"/>
      <c r="V8255" s="4"/>
      <c r="W8255" s="4"/>
      <c r="X8255" s="4"/>
      <c r="AB8255" s="4"/>
      <c r="AL8255" s="81"/>
      <c r="AM8255" s="81"/>
    </row>
    <row r="8256" spans="1:39">
      <c r="A8256" s="76"/>
      <c r="C8256" s="77"/>
      <c r="M8256" s="80"/>
      <c r="T8256" s="4"/>
      <c r="V8256" s="4"/>
      <c r="W8256" s="4"/>
      <c r="X8256" s="4"/>
      <c r="AB8256" s="4"/>
      <c r="AL8256" s="81"/>
      <c r="AM8256" s="81"/>
    </row>
    <row r="8257" spans="1:39">
      <c r="A8257" s="76"/>
      <c r="C8257" s="77"/>
      <c r="M8257" s="80"/>
      <c r="T8257" s="4"/>
      <c r="V8257" s="4"/>
      <c r="W8257" s="4"/>
      <c r="X8257" s="4"/>
      <c r="AB8257" s="4"/>
      <c r="AL8257" s="81"/>
      <c r="AM8257" s="81"/>
    </row>
    <row r="8258" spans="1:39">
      <c r="A8258" s="76"/>
      <c r="C8258" s="77"/>
      <c r="M8258" s="80"/>
      <c r="T8258" s="4"/>
      <c r="V8258" s="4"/>
      <c r="W8258" s="4"/>
      <c r="X8258" s="4"/>
      <c r="AB8258" s="4"/>
      <c r="AL8258" s="81"/>
      <c r="AM8258" s="81"/>
    </row>
    <row r="8259" spans="1:39">
      <c r="A8259" s="76"/>
      <c r="C8259" s="77"/>
      <c r="M8259" s="80"/>
      <c r="T8259" s="4"/>
      <c r="V8259" s="4"/>
      <c r="W8259" s="4"/>
      <c r="X8259" s="4"/>
      <c r="AB8259" s="4"/>
      <c r="AL8259" s="81"/>
      <c r="AM8259" s="81"/>
    </row>
    <row r="8260" spans="1:39">
      <c r="A8260" s="76"/>
      <c r="C8260" s="77"/>
      <c r="M8260" s="80"/>
      <c r="T8260" s="4"/>
      <c r="V8260" s="4"/>
      <c r="W8260" s="4"/>
      <c r="X8260" s="4"/>
      <c r="AB8260" s="4"/>
      <c r="AL8260" s="81"/>
      <c r="AM8260" s="81"/>
    </row>
    <row r="8261" spans="1:39">
      <c r="A8261" s="76"/>
      <c r="C8261" s="77"/>
      <c r="M8261" s="80"/>
      <c r="T8261" s="4"/>
      <c r="V8261" s="4"/>
      <c r="W8261" s="4"/>
      <c r="X8261" s="4"/>
      <c r="AB8261" s="4"/>
      <c r="AL8261" s="81"/>
      <c r="AM8261" s="81"/>
    </row>
    <row r="8262" spans="1:39">
      <c r="A8262" s="76"/>
      <c r="C8262" s="77"/>
      <c r="M8262" s="80"/>
      <c r="T8262" s="4"/>
      <c r="V8262" s="4"/>
      <c r="W8262" s="4"/>
      <c r="X8262" s="4"/>
      <c r="AB8262" s="4"/>
      <c r="AL8262" s="81"/>
      <c r="AM8262" s="81"/>
    </row>
    <row r="8263" spans="1:39">
      <c r="A8263" s="76"/>
      <c r="C8263" s="77"/>
      <c r="M8263" s="80"/>
      <c r="T8263" s="4"/>
      <c r="V8263" s="4"/>
      <c r="W8263" s="4"/>
      <c r="X8263" s="4"/>
      <c r="AB8263" s="4"/>
      <c r="AL8263" s="81"/>
      <c r="AM8263" s="81"/>
    </row>
    <row r="8264" spans="1:39">
      <c r="A8264" s="76"/>
      <c r="C8264" s="77"/>
      <c r="M8264" s="80"/>
      <c r="T8264" s="4"/>
      <c r="V8264" s="4"/>
      <c r="W8264" s="4"/>
      <c r="X8264" s="4"/>
      <c r="AB8264" s="4"/>
      <c r="AL8264" s="81"/>
      <c r="AM8264" s="81"/>
    </row>
    <row r="8265" spans="1:39">
      <c r="A8265" s="76"/>
      <c r="C8265" s="77"/>
      <c r="M8265" s="80"/>
      <c r="T8265" s="4"/>
      <c r="V8265" s="4"/>
      <c r="W8265" s="4"/>
      <c r="X8265" s="4"/>
      <c r="AB8265" s="4"/>
      <c r="AL8265" s="81"/>
      <c r="AM8265" s="81"/>
    </row>
    <row r="8266" spans="1:39">
      <c r="A8266" s="76"/>
      <c r="C8266" s="77"/>
      <c r="M8266" s="80"/>
      <c r="T8266" s="4"/>
      <c r="V8266" s="4"/>
      <c r="W8266" s="4"/>
      <c r="X8266" s="4"/>
      <c r="AB8266" s="4"/>
      <c r="AL8266" s="81"/>
      <c r="AM8266" s="81"/>
    </row>
    <row r="8267" spans="1:39">
      <c r="A8267" s="76"/>
      <c r="C8267" s="77"/>
      <c r="M8267" s="80"/>
      <c r="T8267" s="4"/>
      <c r="V8267" s="4"/>
      <c r="W8267" s="4"/>
      <c r="X8267" s="4"/>
      <c r="AB8267" s="4"/>
      <c r="AL8267" s="81"/>
      <c r="AM8267" s="81"/>
    </row>
    <row r="8268" spans="1:39">
      <c r="A8268" s="76"/>
      <c r="C8268" s="77"/>
      <c r="M8268" s="80"/>
      <c r="T8268" s="4"/>
      <c r="V8268" s="4"/>
      <c r="W8268" s="4"/>
      <c r="X8268" s="4"/>
      <c r="AB8268" s="4"/>
      <c r="AL8268" s="81"/>
      <c r="AM8268" s="81"/>
    </row>
    <row r="8269" spans="1:39">
      <c r="A8269" s="76"/>
      <c r="C8269" s="77"/>
      <c r="M8269" s="80"/>
      <c r="T8269" s="4"/>
      <c r="V8269" s="4"/>
      <c r="W8269" s="4"/>
      <c r="X8269" s="4"/>
      <c r="AB8269" s="4"/>
      <c r="AL8269" s="81"/>
      <c r="AM8269" s="81"/>
    </row>
    <row r="8270" spans="1:39">
      <c r="A8270" s="76"/>
      <c r="C8270" s="77"/>
      <c r="M8270" s="80"/>
      <c r="T8270" s="4"/>
      <c r="V8270" s="4"/>
      <c r="W8270" s="4"/>
      <c r="X8270" s="4"/>
      <c r="AB8270" s="4"/>
      <c r="AL8270" s="81"/>
      <c r="AM8270" s="81"/>
    </row>
    <row r="8271" spans="1:39">
      <c r="A8271" s="76"/>
      <c r="C8271" s="77"/>
      <c r="M8271" s="80"/>
      <c r="T8271" s="4"/>
      <c r="V8271" s="4"/>
      <c r="W8271" s="4"/>
      <c r="X8271" s="4"/>
      <c r="AB8271" s="4"/>
      <c r="AL8271" s="81"/>
      <c r="AM8271" s="81"/>
    </row>
    <row r="8272" spans="1:39">
      <c r="A8272" s="76"/>
      <c r="C8272" s="77"/>
      <c r="M8272" s="80"/>
      <c r="T8272" s="4"/>
      <c r="V8272" s="4"/>
      <c r="W8272" s="4"/>
      <c r="X8272" s="4"/>
      <c r="AB8272" s="4"/>
      <c r="AL8272" s="81"/>
      <c r="AM8272" s="81"/>
    </row>
    <row r="8273" spans="1:39">
      <c r="A8273" s="76"/>
      <c r="C8273" s="77"/>
      <c r="M8273" s="80"/>
      <c r="T8273" s="4"/>
      <c r="V8273" s="4"/>
      <c r="W8273" s="4"/>
      <c r="X8273" s="4"/>
      <c r="AB8273" s="4"/>
      <c r="AL8273" s="81"/>
      <c r="AM8273" s="81"/>
    </row>
    <row r="8274" spans="1:39">
      <c r="A8274" s="76"/>
      <c r="C8274" s="77"/>
      <c r="M8274" s="80"/>
      <c r="T8274" s="4"/>
      <c r="V8274" s="4"/>
      <c r="W8274" s="4"/>
      <c r="X8274" s="4"/>
      <c r="AB8274" s="4"/>
      <c r="AL8274" s="81"/>
      <c r="AM8274" s="81"/>
    </row>
    <row r="8275" spans="1:39">
      <c r="A8275" s="76"/>
      <c r="C8275" s="77"/>
      <c r="M8275" s="80"/>
      <c r="T8275" s="4"/>
      <c r="V8275" s="4"/>
      <c r="W8275" s="4"/>
      <c r="X8275" s="4"/>
      <c r="AB8275" s="4"/>
      <c r="AL8275" s="81"/>
      <c r="AM8275" s="81"/>
    </row>
    <row r="8276" spans="1:39">
      <c r="A8276" s="76"/>
      <c r="C8276" s="77"/>
      <c r="M8276" s="80"/>
      <c r="T8276" s="4"/>
      <c r="V8276" s="4"/>
      <c r="W8276" s="4"/>
      <c r="X8276" s="4"/>
      <c r="AB8276" s="4"/>
      <c r="AL8276" s="81"/>
      <c r="AM8276" s="81"/>
    </row>
    <row r="8277" spans="1:39">
      <c r="A8277" s="76"/>
      <c r="C8277" s="77"/>
      <c r="M8277" s="80"/>
      <c r="T8277" s="4"/>
      <c r="V8277" s="4"/>
      <c r="W8277" s="4"/>
      <c r="X8277" s="4"/>
      <c r="AB8277" s="4"/>
      <c r="AL8277" s="81"/>
      <c r="AM8277" s="81"/>
    </row>
    <row r="8278" spans="1:39">
      <c r="A8278" s="76"/>
      <c r="C8278" s="77"/>
      <c r="M8278" s="80"/>
      <c r="T8278" s="4"/>
      <c r="V8278" s="4"/>
      <c r="W8278" s="4"/>
      <c r="X8278" s="4"/>
      <c r="AB8278" s="4"/>
      <c r="AL8278" s="81"/>
      <c r="AM8278" s="81"/>
    </row>
    <row r="8279" spans="1:39">
      <c r="A8279" s="76"/>
      <c r="C8279" s="77"/>
      <c r="M8279" s="80"/>
      <c r="T8279" s="4"/>
      <c r="V8279" s="4"/>
      <c r="W8279" s="4"/>
      <c r="X8279" s="4"/>
      <c r="AB8279" s="4"/>
      <c r="AL8279" s="81"/>
      <c r="AM8279" s="81"/>
    </row>
    <row r="8280" spans="1:39">
      <c r="A8280" s="76"/>
      <c r="C8280" s="77"/>
      <c r="M8280" s="80"/>
      <c r="T8280" s="4"/>
      <c r="V8280" s="4"/>
      <c r="W8280" s="4"/>
      <c r="X8280" s="4"/>
      <c r="AB8280" s="4"/>
      <c r="AL8280" s="81"/>
      <c r="AM8280" s="81"/>
    </row>
    <row r="8281" spans="1:39">
      <c r="A8281" s="76"/>
      <c r="C8281" s="77"/>
      <c r="M8281" s="80"/>
      <c r="T8281" s="4"/>
      <c r="V8281" s="4"/>
      <c r="W8281" s="4"/>
      <c r="X8281" s="4"/>
      <c r="AB8281" s="4"/>
      <c r="AL8281" s="81"/>
      <c r="AM8281" s="81"/>
    </row>
    <row r="8282" spans="1:39">
      <c r="A8282" s="76"/>
      <c r="C8282" s="77"/>
      <c r="M8282" s="80"/>
      <c r="T8282" s="4"/>
      <c r="V8282" s="4"/>
      <c r="W8282" s="4"/>
      <c r="X8282" s="4"/>
      <c r="AB8282" s="4"/>
      <c r="AL8282" s="81"/>
      <c r="AM8282" s="81"/>
    </row>
    <row r="8283" spans="1:39">
      <c r="A8283" s="76"/>
      <c r="C8283" s="77"/>
      <c r="M8283" s="80"/>
      <c r="T8283" s="4"/>
      <c r="V8283" s="4"/>
      <c r="W8283" s="4"/>
      <c r="X8283" s="4"/>
      <c r="AB8283" s="4"/>
      <c r="AL8283" s="81"/>
      <c r="AM8283" s="81"/>
    </row>
    <row r="8284" spans="1:39">
      <c r="A8284" s="76"/>
      <c r="C8284" s="77"/>
      <c r="M8284" s="80"/>
      <c r="T8284" s="4"/>
      <c r="V8284" s="4"/>
      <c r="W8284" s="4"/>
      <c r="X8284" s="4"/>
      <c r="AB8284" s="4"/>
      <c r="AL8284" s="81"/>
      <c r="AM8284" s="81"/>
    </row>
    <row r="8285" spans="1:39">
      <c r="A8285" s="76"/>
      <c r="C8285" s="77"/>
      <c r="M8285" s="80"/>
      <c r="T8285" s="4"/>
      <c r="V8285" s="4"/>
      <c r="W8285" s="4"/>
      <c r="X8285" s="4"/>
      <c r="AB8285" s="4"/>
      <c r="AL8285" s="81"/>
      <c r="AM8285" s="81"/>
    </row>
    <row r="8286" spans="1:39">
      <c r="A8286" s="76"/>
      <c r="C8286" s="77"/>
      <c r="M8286" s="80"/>
      <c r="T8286" s="4"/>
      <c r="V8286" s="4"/>
      <c r="W8286" s="4"/>
      <c r="X8286" s="4"/>
      <c r="AB8286" s="4"/>
      <c r="AL8286" s="81"/>
      <c r="AM8286" s="81"/>
    </row>
    <row r="8287" spans="1:39">
      <c r="A8287" s="76"/>
      <c r="C8287" s="77"/>
      <c r="M8287" s="80"/>
      <c r="T8287" s="4"/>
      <c r="V8287" s="4"/>
      <c r="W8287" s="4"/>
      <c r="X8287" s="4"/>
      <c r="AB8287" s="4"/>
      <c r="AL8287" s="81"/>
      <c r="AM8287" s="81"/>
    </row>
    <row r="8288" spans="1:39">
      <c r="A8288" s="76"/>
      <c r="C8288" s="77"/>
      <c r="M8288" s="80"/>
      <c r="T8288" s="4"/>
      <c r="V8288" s="4"/>
      <c r="W8288" s="4"/>
      <c r="X8288" s="4"/>
      <c r="AB8288" s="4"/>
      <c r="AL8288" s="81"/>
      <c r="AM8288" s="81"/>
    </row>
    <row r="8289" spans="1:39">
      <c r="A8289" s="76"/>
      <c r="C8289" s="77"/>
      <c r="M8289" s="80"/>
      <c r="T8289" s="4"/>
      <c r="V8289" s="4"/>
      <c r="W8289" s="4"/>
      <c r="X8289" s="4"/>
      <c r="AB8289" s="4"/>
      <c r="AL8289" s="81"/>
      <c r="AM8289" s="81"/>
    </row>
    <row r="8290" spans="1:39">
      <c r="A8290" s="76"/>
      <c r="C8290" s="77"/>
      <c r="M8290" s="80"/>
      <c r="T8290" s="4"/>
      <c r="V8290" s="4"/>
      <c r="W8290" s="4"/>
      <c r="X8290" s="4"/>
      <c r="AB8290" s="4"/>
      <c r="AL8290" s="81"/>
      <c r="AM8290" s="81"/>
    </row>
    <row r="8291" spans="1:39">
      <c r="A8291" s="76"/>
      <c r="C8291" s="77"/>
      <c r="M8291" s="80"/>
      <c r="T8291" s="4"/>
      <c r="V8291" s="4"/>
      <c r="W8291" s="4"/>
      <c r="X8291" s="4"/>
      <c r="AB8291" s="4"/>
      <c r="AL8291" s="81"/>
      <c r="AM8291" s="81"/>
    </row>
    <row r="8292" spans="1:39">
      <c r="A8292" s="76"/>
      <c r="C8292" s="77"/>
      <c r="M8292" s="80"/>
      <c r="T8292" s="4"/>
      <c r="V8292" s="4"/>
      <c r="W8292" s="4"/>
      <c r="X8292" s="4"/>
      <c r="AB8292" s="4"/>
      <c r="AL8292" s="81"/>
      <c r="AM8292" s="81"/>
    </row>
    <row r="8293" spans="1:39">
      <c r="A8293" s="76"/>
      <c r="C8293" s="77"/>
      <c r="M8293" s="80"/>
      <c r="T8293" s="4"/>
      <c r="V8293" s="4"/>
      <c r="W8293" s="4"/>
      <c r="X8293" s="4"/>
      <c r="AB8293" s="4"/>
      <c r="AL8293" s="81"/>
      <c r="AM8293" s="81"/>
    </row>
    <row r="8294" spans="1:39">
      <c r="A8294" s="76"/>
      <c r="C8294" s="77"/>
      <c r="M8294" s="80"/>
      <c r="T8294" s="4"/>
      <c r="V8294" s="4"/>
      <c r="W8294" s="4"/>
      <c r="X8294" s="4"/>
      <c r="AB8294" s="4"/>
      <c r="AL8294" s="81"/>
      <c r="AM8294" s="81"/>
    </row>
    <row r="8295" spans="1:39">
      <c r="A8295" s="76"/>
      <c r="C8295" s="77"/>
      <c r="M8295" s="80"/>
      <c r="T8295" s="4"/>
      <c r="V8295" s="4"/>
      <c r="W8295" s="4"/>
      <c r="X8295" s="4"/>
      <c r="AB8295" s="4"/>
      <c r="AL8295" s="81"/>
      <c r="AM8295" s="81"/>
    </row>
    <row r="8296" spans="1:39">
      <c r="A8296" s="76"/>
      <c r="C8296" s="77"/>
      <c r="M8296" s="80"/>
      <c r="T8296" s="4"/>
      <c r="V8296" s="4"/>
      <c r="W8296" s="4"/>
      <c r="X8296" s="4"/>
      <c r="AB8296" s="4"/>
      <c r="AL8296" s="81"/>
      <c r="AM8296" s="81"/>
    </row>
    <row r="8297" spans="1:39">
      <c r="A8297" s="76"/>
      <c r="C8297" s="77"/>
      <c r="M8297" s="80"/>
      <c r="T8297" s="4"/>
      <c r="V8297" s="4"/>
      <c r="W8297" s="4"/>
      <c r="X8297" s="4"/>
      <c r="AB8297" s="4"/>
      <c r="AL8297" s="81"/>
      <c r="AM8297" s="81"/>
    </row>
    <row r="8298" spans="1:39">
      <c r="A8298" s="76"/>
      <c r="C8298" s="77"/>
      <c r="M8298" s="80"/>
      <c r="T8298" s="4"/>
      <c r="V8298" s="4"/>
      <c r="W8298" s="4"/>
      <c r="X8298" s="4"/>
      <c r="AB8298" s="4"/>
      <c r="AL8298" s="81"/>
      <c r="AM8298" s="81"/>
    </row>
    <row r="8299" spans="1:39">
      <c r="A8299" s="76"/>
      <c r="C8299" s="77"/>
      <c r="M8299" s="80"/>
      <c r="T8299" s="4"/>
      <c r="V8299" s="4"/>
      <c r="W8299" s="4"/>
      <c r="X8299" s="4"/>
      <c r="AB8299" s="4"/>
      <c r="AL8299" s="81"/>
      <c r="AM8299" s="81"/>
    </row>
    <row r="8300" spans="1:39">
      <c r="A8300" s="76"/>
      <c r="C8300" s="77"/>
      <c r="M8300" s="80"/>
      <c r="T8300" s="4"/>
      <c r="V8300" s="4"/>
      <c r="W8300" s="4"/>
      <c r="X8300" s="4"/>
      <c r="AB8300" s="4"/>
      <c r="AL8300" s="81"/>
      <c r="AM8300" s="81"/>
    </row>
    <row r="8301" spans="1:39">
      <c r="A8301" s="76"/>
      <c r="C8301" s="77"/>
      <c r="M8301" s="80"/>
      <c r="T8301" s="4"/>
      <c r="V8301" s="4"/>
      <c r="W8301" s="4"/>
      <c r="X8301" s="4"/>
      <c r="AB8301" s="4"/>
      <c r="AL8301" s="81"/>
      <c r="AM8301" s="81"/>
    </row>
    <row r="8302" spans="1:39">
      <c r="A8302" s="76"/>
      <c r="C8302" s="77"/>
      <c r="M8302" s="80"/>
      <c r="T8302" s="4"/>
      <c r="V8302" s="4"/>
      <c r="W8302" s="4"/>
      <c r="X8302" s="4"/>
      <c r="AB8302" s="4"/>
      <c r="AL8302" s="81"/>
      <c r="AM8302" s="81"/>
    </row>
    <row r="8303" spans="1:39">
      <c r="A8303" s="76"/>
      <c r="C8303" s="77"/>
      <c r="M8303" s="80"/>
      <c r="T8303" s="4"/>
      <c r="V8303" s="4"/>
      <c r="W8303" s="4"/>
      <c r="X8303" s="4"/>
      <c r="AB8303" s="4"/>
      <c r="AL8303" s="81"/>
      <c r="AM8303" s="81"/>
    </row>
    <row r="8304" spans="1:39">
      <c r="A8304" s="76"/>
      <c r="C8304" s="77"/>
      <c r="M8304" s="80"/>
      <c r="T8304" s="4"/>
      <c r="V8304" s="4"/>
      <c r="W8304" s="4"/>
      <c r="X8304" s="4"/>
      <c r="AB8304" s="4"/>
      <c r="AL8304" s="81"/>
      <c r="AM8304" s="81"/>
    </row>
    <row r="8305" spans="1:39">
      <c r="A8305" s="76"/>
      <c r="C8305" s="77"/>
      <c r="M8305" s="80"/>
      <c r="T8305" s="4"/>
      <c r="V8305" s="4"/>
      <c r="W8305" s="4"/>
      <c r="X8305" s="4"/>
      <c r="AB8305" s="4"/>
      <c r="AL8305" s="81"/>
      <c r="AM8305" s="81"/>
    </row>
    <row r="8306" spans="1:39">
      <c r="A8306" s="76"/>
      <c r="C8306" s="77"/>
      <c r="M8306" s="80"/>
      <c r="T8306" s="4"/>
      <c r="V8306" s="4"/>
      <c r="W8306" s="4"/>
      <c r="X8306" s="4"/>
      <c r="AB8306" s="4"/>
      <c r="AL8306" s="81"/>
      <c r="AM8306" s="81"/>
    </row>
    <row r="8307" spans="1:39">
      <c r="A8307" s="76"/>
      <c r="C8307" s="77"/>
      <c r="M8307" s="80"/>
      <c r="T8307" s="4"/>
      <c r="V8307" s="4"/>
      <c r="W8307" s="4"/>
      <c r="X8307" s="4"/>
      <c r="AB8307" s="4"/>
      <c r="AL8307" s="81"/>
      <c r="AM8307" s="81"/>
    </row>
    <row r="8308" spans="1:39">
      <c r="A8308" s="76"/>
      <c r="C8308" s="77"/>
      <c r="M8308" s="80"/>
      <c r="T8308" s="4"/>
      <c r="V8308" s="4"/>
      <c r="W8308" s="4"/>
      <c r="X8308" s="4"/>
      <c r="AB8308" s="4"/>
      <c r="AL8308" s="81"/>
      <c r="AM8308" s="81"/>
    </row>
    <row r="8309" spans="1:39">
      <c r="A8309" s="76"/>
      <c r="C8309" s="77"/>
      <c r="M8309" s="80"/>
      <c r="T8309" s="4"/>
      <c r="V8309" s="4"/>
      <c r="W8309" s="4"/>
      <c r="X8309" s="4"/>
      <c r="AB8309" s="4"/>
      <c r="AL8309" s="81"/>
      <c r="AM8309" s="81"/>
    </row>
    <row r="8310" spans="1:39">
      <c r="A8310" s="76"/>
      <c r="C8310" s="77"/>
      <c r="M8310" s="80"/>
      <c r="T8310" s="4"/>
      <c r="V8310" s="4"/>
      <c r="W8310" s="4"/>
      <c r="X8310" s="4"/>
      <c r="AB8310" s="4"/>
      <c r="AL8310" s="81"/>
      <c r="AM8310" s="81"/>
    </row>
    <row r="8311" spans="1:39">
      <c r="A8311" s="76"/>
      <c r="C8311" s="77"/>
      <c r="M8311" s="80"/>
      <c r="T8311" s="4"/>
      <c r="V8311" s="4"/>
      <c r="W8311" s="4"/>
      <c r="X8311" s="4"/>
      <c r="AB8311" s="4"/>
      <c r="AL8311" s="81"/>
      <c r="AM8311" s="81"/>
    </row>
    <row r="8312" spans="1:39">
      <c r="A8312" s="76"/>
      <c r="C8312" s="77"/>
      <c r="M8312" s="80"/>
      <c r="T8312" s="4"/>
      <c r="V8312" s="4"/>
      <c r="W8312" s="4"/>
      <c r="X8312" s="4"/>
      <c r="AB8312" s="4"/>
      <c r="AL8312" s="81"/>
      <c r="AM8312" s="81"/>
    </row>
    <row r="8313" spans="1:39">
      <c r="A8313" s="76"/>
      <c r="C8313" s="77"/>
      <c r="M8313" s="80"/>
      <c r="T8313" s="4"/>
      <c r="V8313" s="4"/>
      <c r="W8313" s="4"/>
      <c r="X8313" s="4"/>
      <c r="AB8313" s="4"/>
      <c r="AL8313" s="81"/>
      <c r="AM8313" s="81"/>
    </row>
    <row r="8314" spans="1:39">
      <c r="A8314" s="76"/>
      <c r="C8314" s="77"/>
      <c r="M8314" s="80"/>
      <c r="T8314" s="4"/>
      <c r="V8314" s="4"/>
      <c r="W8314" s="4"/>
      <c r="X8314" s="4"/>
      <c r="AB8314" s="4"/>
      <c r="AL8314" s="81"/>
      <c r="AM8314" s="81"/>
    </row>
    <row r="8315" spans="1:39">
      <c r="A8315" s="76"/>
      <c r="C8315" s="77"/>
      <c r="M8315" s="80"/>
      <c r="T8315" s="4"/>
      <c r="V8315" s="4"/>
      <c r="W8315" s="4"/>
      <c r="X8315" s="4"/>
      <c r="AB8315" s="4"/>
      <c r="AL8315" s="81"/>
      <c r="AM8315" s="81"/>
    </row>
    <row r="8316" spans="1:39">
      <c r="A8316" s="76"/>
      <c r="C8316" s="77"/>
      <c r="M8316" s="80"/>
      <c r="T8316" s="4"/>
      <c r="V8316" s="4"/>
      <c r="W8316" s="4"/>
      <c r="X8316" s="4"/>
      <c r="AB8316" s="4"/>
      <c r="AL8316" s="81"/>
      <c r="AM8316" s="81"/>
    </row>
    <row r="8317" spans="1:39">
      <c r="A8317" s="76"/>
      <c r="C8317" s="77"/>
      <c r="M8317" s="80"/>
      <c r="T8317" s="4"/>
      <c r="V8317" s="4"/>
      <c r="W8317" s="4"/>
      <c r="X8317" s="4"/>
      <c r="AB8317" s="4"/>
      <c r="AL8317" s="81"/>
      <c r="AM8317" s="81"/>
    </row>
    <row r="8318" spans="1:39">
      <c r="A8318" s="76"/>
      <c r="C8318" s="77"/>
      <c r="M8318" s="80"/>
      <c r="T8318" s="4"/>
      <c r="V8318" s="4"/>
      <c r="W8318" s="4"/>
      <c r="X8318" s="4"/>
      <c r="AB8318" s="4"/>
      <c r="AL8318" s="81"/>
      <c r="AM8318" s="81"/>
    </row>
    <row r="8319" spans="1:39">
      <c r="A8319" s="76"/>
      <c r="C8319" s="77"/>
      <c r="M8319" s="80"/>
      <c r="T8319" s="4"/>
      <c r="V8319" s="4"/>
      <c r="W8319" s="4"/>
      <c r="X8319" s="4"/>
      <c r="AB8319" s="4"/>
      <c r="AL8319" s="81"/>
      <c r="AM8319" s="81"/>
    </row>
    <row r="8320" spans="1:39">
      <c r="A8320" s="76"/>
      <c r="C8320" s="77"/>
      <c r="M8320" s="80"/>
      <c r="T8320" s="4"/>
      <c r="V8320" s="4"/>
      <c r="W8320" s="4"/>
      <c r="X8320" s="4"/>
      <c r="AB8320" s="4"/>
      <c r="AL8320" s="81"/>
      <c r="AM8320" s="81"/>
    </row>
    <row r="8321" spans="1:39">
      <c r="A8321" s="76"/>
      <c r="C8321" s="77"/>
      <c r="M8321" s="80"/>
      <c r="T8321" s="4"/>
      <c r="V8321" s="4"/>
      <c r="W8321" s="4"/>
      <c r="X8321" s="4"/>
      <c r="AB8321" s="4"/>
      <c r="AL8321" s="81"/>
      <c r="AM8321" s="81"/>
    </row>
    <row r="8322" spans="1:39">
      <c r="A8322" s="76"/>
      <c r="C8322" s="77"/>
      <c r="M8322" s="80"/>
      <c r="T8322" s="4"/>
      <c r="V8322" s="4"/>
      <c r="W8322" s="4"/>
      <c r="X8322" s="4"/>
      <c r="AB8322" s="4"/>
      <c r="AL8322" s="81"/>
      <c r="AM8322" s="81"/>
    </row>
    <row r="8323" spans="1:39">
      <c r="A8323" s="76"/>
      <c r="C8323" s="77"/>
      <c r="M8323" s="80"/>
      <c r="T8323" s="4"/>
      <c r="V8323" s="4"/>
      <c r="W8323" s="4"/>
      <c r="X8323" s="4"/>
      <c r="AB8323" s="4"/>
      <c r="AL8323" s="81"/>
      <c r="AM8323" s="81"/>
    </row>
    <row r="8324" spans="1:39">
      <c r="A8324" s="76"/>
      <c r="C8324" s="77"/>
      <c r="M8324" s="80"/>
      <c r="T8324" s="4"/>
      <c r="V8324" s="4"/>
      <c r="W8324" s="4"/>
      <c r="X8324" s="4"/>
      <c r="AB8324" s="4"/>
      <c r="AL8324" s="81"/>
      <c r="AM8324" s="81"/>
    </row>
    <row r="8325" spans="1:39">
      <c r="A8325" s="76"/>
      <c r="C8325" s="77"/>
      <c r="M8325" s="80"/>
      <c r="T8325" s="4"/>
      <c r="V8325" s="4"/>
      <c r="W8325" s="4"/>
      <c r="X8325" s="4"/>
      <c r="AB8325" s="4"/>
      <c r="AL8325" s="81"/>
      <c r="AM8325" s="81"/>
    </row>
    <row r="8326" spans="1:39">
      <c r="A8326" s="76"/>
      <c r="C8326" s="77"/>
      <c r="M8326" s="80"/>
      <c r="T8326" s="4"/>
      <c r="V8326" s="4"/>
      <c r="W8326" s="4"/>
      <c r="X8326" s="4"/>
      <c r="AB8326" s="4"/>
      <c r="AL8326" s="81"/>
      <c r="AM8326" s="81"/>
    </row>
    <row r="8327" spans="1:39">
      <c r="A8327" s="76"/>
      <c r="C8327" s="77"/>
      <c r="M8327" s="80"/>
      <c r="T8327" s="4"/>
      <c r="V8327" s="4"/>
      <c r="W8327" s="4"/>
      <c r="X8327" s="4"/>
      <c r="AB8327" s="4"/>
      <c r="AL8327" s="81"/>
      <c r="AM8327" s="81"/>
    </row>
    <row r="8328" spans="1:39">
      <c r="A8328" s="76"/>
      <c r="C8328" s="77"/>
      <c r="M8328" s="80"/>
      <c r="T8328" s="4"/>
      <c r="V8328" s="4"/>
      <c r="W8328" s="4"/>
      <c r="X8328" s="4"/>
      <c r="AB8328" s="4"/>
      <c r="AL8328" s="81"/>
      <c r="AM8328" s="81"/>
    </row>
    <row r="8329" spans="1:39">
      <c r="A8329" s="76"/>
      <c r="C8329" s="77"/>
      <c r="M8329" s="80"/>
      <c r="T8329" s="4"/>
      <c r="V8329" s="4"/>
      <c r="W8329" s="4"/>
      <c r="X8329" s="4"/>
      <c r="AB8329" s="4"/>
      <c r="AL8329" s="81"/>
      <c r="AM8329" s="81"/>
    </row>
    <row r="8330" spans="1:39">
      <c r="A8330" s="76"/>
      <c r="C8330" s="77"/>
      <c r="M8330" s="80"/>
      <c r="T8330" s="4"/>
      <c r="V8330" s="4"/>
      <c r="W8330" s="4"/>
      <c r="X8330" s="4"/>
      <c r="AB8330" s="4"/>
      <c r="AL8330" s="81"/>
      <c r="AM8330" s="81"/>
    </row>
    <row r="8331" spans="1:39">
      <c r="A8331" s="76"/>
      <c r="C8331" s="77"/>
      <c r="M8331" s="80"/>
      <c r="T8331" s="4"/>
      <c r="V8331" s="4"/>
      <c r="W8331" s="4"/>
      <c r="X8331" s="4"/>
      <c r="AB8331" s="4"/>
      <c r="AL8331" s="81"/>
      <c r="AM8331" s="81"/>
    </row>
    <row r="8332" spans="1:39">
      <c r="A8332" s="76"/>
      <c r="C8332" s="77"/>
      <c r="M8332" s="80"/>
      <c r="T8332" s="4"/>
      <c r="V8332" s="4"/>
      <c r="W8332" s="4"/>
      <c r="X8332" s="4"/>
      <c r="AB8332" s="4"/>
      <c r="AL8332" s="81"/>
      <c r="AM8332" s="81"/>
    </row>
    <row r="8333" spans="1:39">
      <c r="A8333" s="76"/>
      <c r="C8333" s="77"/>
      <c r="M8333" s="80"/>
      <c r="T8333" s="4"/>
      <c r="V8333" s="4"/>
      <c r="W8333" s="4"/>
      <c r="X8333" s="4"/>
      <c r="AB8333" s="4"/>
      <c r="AL8333" s="81"/>
      <c r="AM8333" s="81"/>
    </row>
    <row r="8334" spans="1:39">
      <c r="A8334" s="76"/>
      <c r="C8334" s="77"/>
      <c r="M8334" s="80"/>
      <c r="T8334" s="4"/>
      <c r="V8334" s="4"/>
      <c r="W8334" s="4"/>
      <c r="X8334" s="4"/>
      <c r="AB8334" s="4"/>
      <c r="AL8334" s="81"/>
      <c r="AM8334" s="81"/>
    </row>
    <row r="8335" spans="1:39">
      <c r="A8335" s="76"/>
      <c r="C8335" s="77"/>
      <c r="M8335" s="80"/>
      <c r="T8335" s="4"/>
      <c r="V8335" s="4"/>
      <c r="W8335" s="4"/>
      <c r="X8335" s="4"/>
      <c r="AB8335" s="4"/>
      <c r="AL8335" s="81"/>
      <c r="AM8335" s="81"/>
    </row>
    <row r="8336" spans="1:39">
      <c r="A8336" s="76"/>
      <c r="C8336" s="77"/>
      <c r="M8336" s="80"/>
      <c r="T8336" s="4"/>
      <c r="V8336" s="4"/>
      <c r="W8336" s="4"/>
      <c r="X8336" s="4"/>
      <c r="AB8336" s="4"/>
      <c r="AL8336" s="81"/>
      <c r="AM8336" s="81"/>
    </row>
    <row r="8337" spans="1:39">
      <c r="A8337" s="76"/>
      <c r="C8337" s="77"/>
      <c r="M8337" s="80"/>
      <c r="T8337" s="4"/>
      <c r="V8337" s="4"/>
      <c r="W8337" s="4"/>
      <c r="X8337" s="4"/>
      <c r="AB8337" s="4"/>
      <c r="AL8337" s="81"/>
      <c r="AM8337" s="81"/>
    </row>
    <row r="8338" spans="1:39">
      <c r="A8338" s="76"/>
      <c r="C8338" s="77"/>
      <c r="M8338" s="80"/>
      <c r="T8338" s="4"/>
      <c r="V8338" s="4"/>
      <c r="W8338" s="4"/>
      <c r="X8338" s="4"/>
      <c r="AB8338" s="4"/>
      <c r="AL8338" s="81"/>
      <c r="AM8338" s="81"/>
    </row>
    <row r="8339" spans="1:39">
      <c r="A8339" s="76"/>
      <c r="C8339" s="77"/>
      <c r="M8339" s="80"/>
      <c r="T8339" s="4"/>
      <c r="V8339" s="4"/>
      <c r="W8339" s="4"/>
      <c r="X8339" s="4"/>
      <c r="AB8339" s="4"/>
      <c r="AL8339" s="81"/>
      <c r="AM8339" s="81"/>
    </row>
    <row r="8340" spans="1:39">
      <c r="A8340" s="76"/>
      <c r="C8340" s="77"/>
      <c r="M8340" s="80"/>
      <c r="T8340" s="4"/>
      <c r="V8340" s="4"/>
      <c r="W8340" s="4"/>
      <c r="X8340" s="4"/>
      <c r="AB8340" s="4"/>
      <c r="AL8340" s="81"/>
      <c r="AM8340" s="81"/>
    </row>
    <row r="8341" spans="1:39">
      <c r="A8341" s="76"/>
      <c r="C8341" s="77"/>
      <c r="M8341" s="80"/>
      <c r="T8341" s="4"/>
      <c r="V8341" s="4"/>
      <c r="W8341" s="4"/>
      <c r="X8341" s="4"/>
      <c r="AB8341" s="4"/>
      <c r="AL8341" s="81"/>
      <c r="AM8341" s="81"/>
    </row>
    <row r="8342" spans="1:39">
      <c r="A8342" s="76"/>
      <c r="C8342" s="77"/>
      <c r="M8342" s="80"/>
      <c r="T8342" s="4"/>
      <c r="V8342" s="4"/>
      <c r="W8342" s="4"/>
      <c r="X8342" s="4"/>
      <c r="AB8342" s="4"/>
      <c r="AL8342" s="81"/>
      <c r="AM8342" s="81"/>
    </row>
    <row r="8343" spans="1:39">
      <c r="A8343" s="76"/>
      <c r="C8343" s="77"/>
      <c r="M8343" s="80"/>
      <c r="T8343" s="4"/>
      <c r="V8343" s="4"/>
      <c r="W8343" s="4"/>
      <c r="X8343" s="4"/>
      <c r="AB8343" s="4"/>
      <c r="AL8343" s="81"/>
      <c r="AM8343" s="81"/>
    </row>
    <row r="8344" spans="1:39">
      <c r="A8344" s="76"/>
      <c r="C8344" s="77"/>
      <c r="M8344" s="80"/>
      <c r="T8344" s="4"/>
      <c r="V8344" s="4"/>
      <c r="W8344" s="4"/>
      <c r="X8344" s="4"/>
      <c r="AB8344" s="4"/>
      <c r="AL8344" s="81"/>
      <c r="AM8344" s="81"/>
    </row>
    <row r="8345" spans="1:39">
      <c r="A8345" s="76"/>
      <c r="C8345" s="77"/>
      <c r="M8345" s="80"/>
      <c r="T8345" s="4"/>
      <c r="V8345" s="4"/>
      <c r="W8345" s="4"/>
      <c r="X8345" s="4"/>
      <c r="AB8345" s="4"/>
      <c r="AL8345" s="81"/>
      <c r="AM8345" s="81"/>
    </row>
    <row r="8346" spans="1:39">
      <c r="A8346" s="76"/>
      <c r="C8346" s="77"/>
      <c r="M8346" s="80"/>
      <c r="T8346" s="4"/>
      <c r="V8346" s="4"/>
      <c r="W8346" s="4"/>
      <c r="X8346" s="4"/>
      <c r="AB8346" s="4"/>
      <c r="AL8346" s="81"/>
      <c r="AM8346" s="81"/>
    </row>
    <row r="8347" spans="1:39">
      <c r="A8347" s="76"/>
      <c r="C8347" s="77"/>
      <c r="M8347" s="80"/>
      <c r="T8347" s="4"/>
      <c r="V8347" s="4"/>
      <c r="W8347" s="4"/>
      <c r="X8347" s="4"/>
      <c r="AB8347" s="4"/>
      <c r="AL8347" s="81"/>
      <c r="AM8347" s="81"/>
    </row>
    <row r="8348" spans="1:39">
      <c r="A8348" s="76"/>
      <c r="C8348" s="77"/>
      <c r="M8348" s="80"/>
      <c r="T8348" s="4"/>
      <c r="V8348" s="4"/>
      <c r="W8348" s="4"/>
      <c r="X8348" s="4"/>
      <c r="AB8348" s="4"/>
      <c r="AL8348" s="81"/>
      <c r="AM8348" s="81"/>
    </row>
    <row r="8349" spans="1:39">
      <c r="A8349" s="76"/>
      <c r="C8349" s="77"/>
      <c r="M8349" s="80"/>
      <c r="T8349" s="4"/>
      <c r="V8349" s="4"/>
      <c r="W8349" s="4"/>
      <c r="X8349" s="4"/>
      <c r="AB8349" s="4"/>
      <c r="AL8349" s="81"/>
      <c r="AM8349" s="81"/>
    </row>
    <row r="8350" spans="1:39">
      <c r="A8350" s="76"/>
      <c r="C8350" s="77"/>
      <c r="M8350" s="80"/>
      <c r="T8350" s="4"/>
      <c r="V8350" s="4"/>
      <c r="W8350" s="4"/>
      <c r="X8350" s="4"/>
      <c r="AB8350" s="4"/>
      <c r="AL8350" s="81"/>
      <c r="AM8350" s="81"/>
    </row>
    <row r="8351" spans="1:39">
      <c r="A8351" s="76"/>
      <c r="C8351" s="77"/>
      <c r="M8351" s="80"/>
      <c r="T8351" s="4"/>
      <c r="V8351" s="4"/>
      <c r="W8351" s="4"/>
      <c r="X8351" s="4"/>
      <c r="AB8351" s="4"/>
      <c r="AL8351" s="81"/>
      <c r="AM8351" s="81"/>
    </row>
    <row r="8352" spans="1:39">
      <c r="A8352" s="76"/>
      <c r="C8352" s="77"/>
      <c r="M8352" s="80"/>
      <c r="T8352" s="4"/>
      <c r="V8352" s="4"/>
      <c r="W8352" s="4"/>
      <c r="X8352" s="4"/>
      <c r="AB8352" s="4"/>
      <c r="AL8352" s="81"/>
      <c r="AM8352" s="81"/>
    </row>
    <row r="8353" spans="1:39">
      <c r="A8353" s="76"/>
      <c r="C8353" s="77"/>
      <c r="M8353" s="80"/>
      <c r="T8353" s="4"/>
      <c r="V8353" s="4"/>
      <c r="W8353" s="4"/>
      <c r="X8353" s="4"/>
      <c r="AB8353" s="4"/>
      <c r="AL8353" s="81"/>
      <c r="AM8353" s="81"/>
    </row>
    <row r="8354" spans="1:39">
      <c r="A8354" s="76"/>
      <c r="C8354" s="77"/>
      <c r="M8354" s="80"/>
      <c r="T8354" s="4"/>
      <c r="V8354" s="4"/>
      <c r="W8354" s="4"/>
      <c r="X8354" s="4"/>
      <c r="AB8354" s="4"/>
      <c r="AL8354" s="81"/>
      <c r="AM8354" s="81"/>
    </row>
    <row r="8355" spans="1:39">
      <c r="A8355" s="76"/>
      <c r="C8355" s="77"/>
      <c r="M8355" s="80"/>
      <c r="T8355" s="4"/>
      <c r="V8355" s="4"/>
      <c r="W8355" s="4"/>
      <c r="X8355" s="4"/>
      <c r="AB8355" s="4"/>
      <c r="AL8355" s="81"/>
      <c r="AM8355" s="81"/>
    </row>
    <row r="8356" spans="1:39">
      <c r="A8356" s="76"/>
      <c r="C8356" s="77"/>
      <c r="M8356" s="80"/>
      <c r="T8356" s="4"/>
      <c r="V8356" s="4"/>
      <c r="W8356" s="4"/>
      <c r="X8356" s="4"/>
      <c r="AB8356" s="4"/>
      <c r="AL8356" s="81"/>
      <c r="AM8356" s="81"/>
    </row>
    <row r="8357" spans="1:39">
      <c r="A8357" s="76"/>
      <c r="C8357" s="77"/>
      <c r="M8357" s="80"/>
      <c r="T8357" s="4"/>
      <c r="V8357" s="4"/>
      <c r="W8357" s="4"/>
      <c r="X8357" s="4"/>
      <c r="AB8357" s="4"/>
      <c r="AL8357" s="81"/>
      <c r="AM8357" s="81"/>
    </row>
    <row r="8358" spans="1:39">
      <c r="A8358" s="76"/>
      <c r="C8358" s="77"/>
      <c r="M8358" s="80"/>
      <c r="T8358" s="4"/>
      <c r="V8358" s="4"/>
      <c r="W8358" s="4"/>
      <c r="X8358" s="4"/>
      <c r="AB8358" s="4"/>
      <c r="AL8358" s="81"/>
      <c r="AM8358" s="81"/>
    </row>
    <row r="8359" spans="1:39">
      <c r="A8359" s="76"/>
      <c r="C8359" s="77"/>
      <c r="M8359" s="80"/>
      <c r="T8359" s="4"/>
      <c r="V8359" s="4"/>
      <c r="W8359" s="4"/>
      <c r="X8359" s="4"/>
      <c r="AB8359" s="4"/>
      <c r="AL8359" s="81"/>
      <c r="AM8359" s="81"/>
    </row>
    <row r="8360" spans="1:39">
      <c r="A8360" s="76"/>
      <c r="C8360" s="77"/>
      <c r="M8360" s="80"/>
      <c r="T8360" s="4"/>
      <c r="V8360" s="4"/>
      <c r="W8360" s="4"/>
      <c r="X8360" s="4"/>
      <c r="AB8360" s="4"/>
      <c r="AL8360" s="81"/>
      <c r="AM8360" s="81"/>
    </row>
    <row r="8361" spans="1:39">
      <c r="A8361" s="76"/>
      <c r="C8361" s="77"/>
      <c r="M8361" s="80"/>
      <c r="T8361" s="4"/>
      <c r="V8361" s="4"/>
      <c r="W8361" s="4"/>
      <c r="X8361" s="4"/>
      <c r="AB8361" s="4"/>
      <c r="AL8361" s="81"/>
      <c r="AM8361" s="81"/>
    </row>
    <row r="8362" spans="1:39">
      <c r="A8362" s="76"/>
      <c r="C8362" s="77"/>
      <c r="M8362" s="80"/>
      <c r="T8362" s="4"/>
      <c r="V8362" s="4"/>
      <c r="W8362" s="4"/>
      <c r="X8362" s="4"/>
      <c r="AB8362" s="4"/>
      <c r="AL8362" s="81"/>
      <c r="AM8362" s="81"/>
    </row>
    <row r="8363" spans="1:39">
      <c r="A8363" s="76"/>
      <c r="C8363" s="77"/>
      <c r="M8363" s="80"/>
      <c r="T8363" s="4"/>
      <c r="V8363" s="4"/>
      <c r="W8363" s="4"/>
      <c r="X8363" s="4"/>
      <c r="AB8363" s="4"/>
      <c r="AL8363" s="81"/>
      <c r="AM8363" s="81"/>
    </row>
    <row r="8364" spans="1:39">
      <c r="A8364" s="76"/>
      <c r="C8364" s="77"/>
      <c r="M8364" s="80"/>
      <c r="T8364" s="4"/>
      <c r="V8364" s="4"/>
      <c r="W8364" s="4"/>
      <c r="X8364" s="4"/>
      <c r="AB8364" s="4"/>
      <c r="AL8364" s="81"/>
      <c r="AM8364" s="81"/>
    </row>
    <row r="8365" spans="1:39">
      <c r="A8365" s="76"/>
      <c r="C8365" s="77"/>
      <c r="M8365" s="80"/>
      <c r="T8365" s="4"/>
      <c r="V8365" s="4"/>
      <c r="W8365" s="4"/>
      <c r="X8365" s="4"/>
      <c r="AB8365" s="4"/>
      <c r="AL8365" s="81"/>
      <c r="AM8365" s="81"/>
    </row>
    <row r="8366" spans="1:39">
      <c r="A8366" s="76"/>
      <c r="C8366" s="77"/>
      <c r="M8366" s="80"/>
      <c r="T8366" s="4"/>
      <c r="V8366" s="4"/>
      <c r="W8366" s="4"/>
      <c r="X8366" s="4"/>
      <c r="AB8366" s="4"/>
      <c r="AL8366" s="81"/>
      <c r="AM8366" s="81"/>
    </row>
    <row r="8367" spans="1:39">
      <c r="A8367" s="76"/>
      <c r="C8367" s="77"/>
      <c r="M8367" s="80"/>
      <c r="T8367" s="4"/>
      <c r="V8367" s="4"/>
      <c r="W8367" s="4"/>
      <c r="X8367" s="4"/>
      <c r="AB8367" s="4"/>
      <c r="AL8367" s="81"/>
      <c r="AM8367" s="81"/>
    </row>
    <row r="8368" spans="1:39">
      <c r="A8368" s="76"/>
      <c r="C8368" s="77"/>
      <c r="M8368" s="80"/>
      <c r="T8368" s="4"/>
      <c r="V8368" s="4"/>
      <c r="W8368" s="4"/>
      <c r="X8368" s="4"/>
      <c r="AB8368" s="4"/>
      <c r="AL8368" s="81"/>
      <c r="AM8368" s="81"/>
    </row>
    <row r="8369" spans="1:39">
      <c r="A8369" s="76"/>
      <c r="C8369" s="77"/>
      <c r="M8369" s="80"/>
      <c r="T8369" s="4"/>
      <c r="V8369" s="4"/>
      <c r="W8369" s="4"/>
      <c r="X8369" s="4"/>
      <c r="AB8369" s="4"/>
      <c r="AL8369" s="81"/>
      <c r="AM8369" s="81"/>
    </row>
    <row r="8370" spans="1:39">
      <c r="A8370" s="76"/>
      <c r="C8370" s="77"/>
      <c r="M8370" s="80"/>
      <c r="T8370" s="4"/>
      <c r="V8370" s="4"/>
      <c r="W8370" s="4"/>
      <c r="X8370" s="4"/>
      <c r="AB8370" s="4"/>
      <c r="AL8370" s="81"/>
      <c r="AM8370" s="81"/>
    </row>
    <row r="8371" spans="1:39">
      <c r="A8371" s="76"/>
      <c r="C8371" s="77"/>
      <c r="M8371" s="80"/>
      <c r="T8371" s="4"/>
      <c r="V8371" s="4"/>
      <c r="W8371" s="4"/>
      <c r="X8371" s="4"/>
      <c r="AB8371" s="4"/>
      <c r="AL8371" s="81"/>
      <c r="AM8371" s="81"/>
    </row>
    <row r="8372" spans="1:39">
      <c r="A8372" s="76"/>
      <c r="C8372" s="77"/>
      <c r="M8372" s="80"/>
      <c r="T8372" s="4"/>
      <c r="V8372" s="4"/>
      <c r="W8372" s="4"/>
      <c r="X8372" s="4"/>
      <c r="AB8372" s="4"/>
      <c r="AL8372" s="81"/>
      <c r="AM8372" s="81"/>
    </row>
    <row r="8373" spans="1:39">
      <c r="A8373" s="76"/>
      <c r="C8373" s="77"/>
      <c r="M8373" s="80"/>
      <c r="T8373" s="4"/>
      <c r="V8373" s="4"/>
      <c r="W8373" s="4"/>
      <c r="X8373" s="4"/>
      <c r="AB8373" s="4"/>
      <c r="AL8373" s="81"/>
      <c r="AM8373" s="81"/>
    </row>
    <row r="8374" spans="1:39">
      <c r="A8374" s="76"/>
      <c r="C8374" s="77"/>
      <c r="M8374" s="80"/>
      <c r="T8374" s="4"/>
      <c r="V8374" s="4"/>
      <c r="W8374" s="4"/>
      <c r="X8374" s="4"/>
      <c r="AB8374" s="4"/>
      <c r="AL8374" s="81"/>
      <c r="AM8374" s="81"/>
    </row>
    <row r="8375" spans="1:39">
      <c r="A8375" s="76"/>
      <c r="C8375" s="77"/>
      <c r="M8375" s="80"/>
      <c r="T8375" s="4"/>
      <c r="V8375" s="4"/>
      <c r="W8375" s="4"/>
      <c r="X8375" s="4"/>
      <c r="AB8375" s="4"/>
      <c r="AL8375" s="81"/>
      <c r="AM8375" s="81"/>
    </row>
    <row r="8376" spans="1:39">
      <c r="A8376" s="76"/>
      <c r="C8376" s="77"/>
      <c r="M8376" s="80"/>
      <c r="T8376" s="4"/>
      <c r="V8376" s="4"/>
      <c r="W8376" s="4"/>
      <c r="X8376" s="4"/>
      <c r="AB8376" s="4"/>
      <c r="AL8376" s="81"/>
      <c r="AM8376" s="81"/>
    </row>
    <row r="8377" spans="1:39">
      <c r="A8377" s="76"/>
      <c r="C8377" s="77"/>
      <c r="M8377" s="80"/>
      <c r="T8377" s="4"/>
      <c r="V8377" s="4"/>
      <c r="W8377" s="4"/>
      <c r="X8377" s="4"/>
      <c r="AB8377" s="4"/>
      <c r="AL8377" s="81"/>
      <c r="AM8377" s="81"/>
    </row>
    <row r="8378" spans="1:39">
      <c r="A8378" s="76"/>
      <c r="C8378" s="77"/>
      <c r="M8378" s="80"/>
      <c r="T8378" s="4"/>
      <c r="V8378" s="4"/>
      <c r="W8378" s="4"/>
      <c r="X8378" s="4"/>
      <c r="AB8378" s="4"/>
      <c r="AL8378" s="81"/>
      <c r="AM8378" s="81"/>
    </row>
    <row r="8379" spans="1:39">
      <c r="A8379" s="76"/>
      <c r="C8379" s="77"/>
      <c r="M8379" s="80"/>
      <c r="T8379" s="4"/>
      <c r="V8379" s="4"/>
      <c r="W8379" s="4"/>
      <c r="X8379" s="4"/>
      <c r="AB8379" s="4"/>
      <c r="AL8379" s="81"/>
      <c r="AM8379" s="81"/>
    </row>
    <row r="8380" spans="1:39">
      <c r="A8380" s="76"/>
      <c r="C8380" s="77"/>
      <c r="M8380" s="80"/>
      <c r="T8380" s="4"/>
      <c r="V8380" s="4"/>
      <c r="W8380" s="4"/>
      <c r="X8380" s="4"/>
      <c r="AB8380" s="4"/>
      <c r="AL8380" s="81"/>
      <c r="AM8380" s="81"/>
    </row>
    <row r="8381" spans="1:39">
      <c r="A8381" s="76"/>
      <c r="C8381" s="77"/>
      <c r="M8381" s="80"/>
      <c r="T8381" s="4"/>
      <c r="V8381" s="4"/>
      <c r="W8381" s="4"/>
      <c r="X8381" s="4"/>
      <c r="AB8381" s="4"/>
      <c r="AL8381" s="81"/>
      <c r="AM8381" s="81"/>
    </row>
    <row r="8382" spans="1:39">
      <c r="A8382" s="76"/>
      <c r="C8382" s="77"/>
      <c r="M8382" s="80"/>
      <c r="T8382" s="4"/>
      <c r="V8382" s="4"/>
      <c r="W8382" s="4"/>
      <c r="X8382" s="4"/>
      <c r="AB8382" s="4"/>
      <c r="AL8382" s="81"/>
      <c r="AM8382" s="81"/>
    </row>
    <row r="8383" spans="1:39">
      <c r="A8383" s="76"/>
      <c r="C8383" s="77"/>
      <c r="M8383" s="80"/>
      <c r="T8383" s="4"/>
      <c r="V8383" s="4"/>
      <c r="W8383" s="4"/>
      <c r="X8383" s="4"/>
      <c r="AB8383" s="4"/>
      <c r="AL8383" s="81"/>
      <c r="AM8383" s="81"/>
    </row>
    <row r="8384" spans="1:39">
      <c r="A8384" s="76"/>
      <c r="C8384" s="77"/>
      <c r="M8384" s="80"/>
      <c r="T8384" s="4"/>
      <c r="V8384" s="4"/>
      <c r="W8384" s="4"/>
      <c r="X8384" s="4"/>
      <c r="AB8384" s="4"/>
      <c r="AL8384" s="81"/>
      <c r="AM8384" s="81"/>
    </row>
    <row r="8385" spans="1:39">
      <c r="A8385" s="76"/>
      <c r="C8385" s="77"/>
      <c r="M8385" s="80"/>
      <c r="T8385" s="4"/>
      <c r="V8385" s="4"/>
      <c r="W8385" s="4"/>
      <c r="X8385" s="4"/>
      <c r="AB8385" s="4"/>
      <c r="AL8385" s="81"/>
      <c r="AM8385" s="81"/>
    </row>
    <row r="8386" spans="1:39">
      <c r="A8386" s="76"/>
      <c r="C8386" s="77"/>
      <c r="M8386" s="80"/>
      <c r="T8386" s="4"/>
      <c r="V8386" s="4"/>
      <c r="W8386" s="4"/>
      <c r="X8386" s="4"/>
      <c r="AB8386" s="4"/>
      <c r="AL8386" s="81"/>
      <c r="AM8386" s="81"/>
    </row>
    <row r="8387" spans="1:39">
      <c r="A8387" s="76"/>
      <c r="C8387" s="77"/>
      <c r="M8387" s="80"/>
      <c r="T8387" s="4"/>
      <c r="V8387" s="4"/>
      <c r="W8387" s="4"/>
      <c r="X8387" s="4"/>
      <c r="AB8387" s="4"/>
      <c r="AL8387" s="81"/>
      <c r="AM8387" s="81"/>
    </row>
    <row r="8388" spans="1:39">
      <c r="A8388" s="76"/>
      <c r="C8388" s="77"/>
      <c r="M8388" s="80"/>
      <c r="T8388" s="4"/>
      <c r="V8388" s="4"/>
      <c r="W8388" s="4"/>
      <c r="X8388" s="4"/>
      <c r="AB8388" s="4"/>
      <c r="AL8388" s="81"/>
      <c r="AM8388" s="81"/>
    </row>
    <row r="8389" spans="1:39">
      <c r="A8389" s="76"/>
      <c r="C8389" s="77"/>
      <c r="M8389" s="80"/>
      <c r="T8389" s="4"/>
      <c r="V8389" s="4"/>
      <c r="W8389" s="4"/>
      <c r="X8389" s="4"/>
      <c r="AB8389" s="4"/>
      <c r="AL8389" s="81"/>
      <c r="AM8389" s="81"/>
    </row>
    <row r="8390" spans="1:39">
      <c r="A8390" s="76"/>
      <c r="C8390" s="77"/>
      <c r="M8390" s="80"/>
      <c r="T8390" s="4"/>
      <c r="V8390" s="4"/>
      <c r="W8390" s="4"/>
      <c r="X8390" s="4"/>
      <c r="AB8390" s="4"/>
      <c r="AL8390" s="81"/>
      <c r="AM8390" s="81"/>
    </row>
    <row r="8391" spans="1:39">
      <c r="A8391" s="76"/>
      <c r="C8391" s="77"/>
      <c r="M8391" s="80"/>
      <c r="T8391" s="4"/>
      <c r="V8391" s="4"/>
      <c r="W8391" s="4"/>
      <c r="X8391" s="4"/>
      <c r="AB8391" s="4"/>
      <c r="AL8391" s="81"/>
      <c r="AM8391" s="81"/>
    </row>
    <row r="8392" spans="1:39">
      <c r="A8392" s="76"/>
      <c r="C8392" s="77"/>
      <c r="M8392" s="80"/>
      <c r="T8392" s="4"/>
      <c r="V8392" s="4"/>
      <c r="W8392" s="4"/>
      <c r="X8392" s="4"/>
      <c r="AB8392" s="4"/>
      <c r="AL8392" s="81"/>
      <c r="AM8392" s="81"/>
    </row>
    <row r="8393" spans="1:39">
      <c r="A8393" s="76"/>
      <c r="C8393" s="77"/>
      <c r="M8393" s="80"/>
      <c r="T8393" s="4"/>
      <c r="V8393" s="4"/>
      <c r="W8393" s="4"/>
      <c r="X8393" s="4"/>
      <c r="AB8393" s="4"/>
      <c r="AL8393" s="81"/>
      <c r="AM8393" s="81"/>
    </row>
    <row r="8394" spans="1:39">
      <c r="A8394" s="76"/>
      <c r="C8394" s="77"/>
      <c r="M8394" s="80"/>
      <c r="T8394" s="4"/>
      <c r="V8394" s="4"/>
      <c r="W8394" s="4"/>
      <c r="X8394" s="4"/>
      <c r="AB8394" s="4"/>
      <c r="AL8394" s="81"/>
      <c r="AM8394" s="81"/>
    </row>
    <row r="8395" spans="1:39">
      <c r="A8395" s="76"/>
      <c r="C8395" s="77"/>
      <c r="M8395" s="80"/>
      <c r="T8395" s="4"/>
      <c r="V8395" s="4"/>
      <c r="W8395" s="4"/>
      <c r="X8395" s="4"/>
      <c r="AB8395" s="4"/>
      <c r="AL8395" s="81"/>
      <c r="AM8395" s="81"/>
    </row>
    <row r="8396" spans="1:39">
      <c r="A8396" s="76"/>
      <c r="C8396" s="77"/>
      <c r="M8396" s="80"/>
      <c r="T8396" s="4"/>
      <c r="V8396" s="4"/>
      <c r="W8396" s="4"/>
      <c r="X8396" s="4"/>
      <c r="AB8396" s="4"/>
      <c r="AL8396" s="81"/>
      <c r="AM8396" s="81"/>
    </row>
    <row r="8397" spans="1:39">
      <c r="A8397" s="76"/>
      <c r="C8397" s="77"/>
      <c r="M8397" s="80"/>
      <c r="T8397" s="4"/>
      <c r="V8397" s="4"/>
      <c r="W8397" s="4"/>
      <c r="X8397" s="4"/>
      <c r="AB8397" s="4"/>
      <c r="AL8397" s="81"/>
      <c r="AM8397" s="81"/>
    </row>
    <row r="8398" spans="1:39">
      <c r="A8398" s="76"/>
      <c r="C8398" s="77"/>
      <c r="M8398" s="80"/>
      <c r="T8398" s="4"/>
      <c r="V8398" s="4"/>
      <c r="W8398" s="4"/>
      <c r="X8398" s="4"/>
      <c r="AB8398" s="4"/>
      <c r="AL8398" s="81"/>
      <c r="AM8398" s="81"/>
    </row>
    <row r="8399" spans="1:39">
      <c r="A8399" s="76"/>
      <c r="C8399" s="77"/>
      <c r="M8399" s="80"/>
      <c r="T8399" s="4"/>
      <c r="V8399" s="4"/>
      <c r="W8399" s="4"/>
      <c r="X8399" s="4"/>
      <c r="AB8399" s="4"/>
      <c r="AL8399" s="81"/>
      <c r="AM8399" s="81"/>
    </row>
    <row r="8400" spans="1:39">
      <c r="A8400" s="76"/>
      <c r="C8400" s="77"/>
      <c r="M8400" s="80"/>
      <c r="T8400" s="4"/>
      <c r="V8400" s="4"/>
      <c r="W8400" s="4"/>
      <c r="X8400" s="4"/>
      <c r="AB8400" s="4"/>
      <c r="AL8400" s="81"/>
      <c r="AM8400" s="81"/>
    </row>
    <row r="8401" spans="1:39">
      <c r="A8401" s="76"/>
      <c r="C8401" s="77"/>
      <c r="M8401" s="80"/>
      <c r="T8401" s="4"/>
      <c r="V8401" s="4"/>
      <c r="W8401" s="4"/>
      <c r="X8401" s="4"/>
      <c r="AB8401" s="4"/>
      <c r="AL8401" s="81"/>
      <c r="AM8401" s="81"/>
    </row>
    <row r="8402" spans="1:39">
      <c r="A8402" s="76"/>
      <c r="C8402" s="77"/>
      <c r="M8402" s="80"/>
      <c r="T8402" s="4"/>
      <c r="V8402" s="4"/>
      <c r="W8402" s="4"/>
      <c r="X8402" s="4"/>
      <c r="AB8402" s="4"/>
      <c r="AL8402" s="81"/>
      <c r="AM8402" s="81"/>
    </row>
    <row r="8403" spans="1:39">
      <c r="A8403" s="76"/>
      <c r="C8403" s="77"/>
      <c r="M8403" s="80"/>
      <c r="T8403" s="4"/>
      <c r="V8403" s="4"/>
      <c r="W8403" s="4"/>
      <c r="X8403" s="4"/>
      <c r="AB8403" s="4"/>
      <c r="AL8403" s="81"/>
      <c r="AM8403" s="81"/>
    </row>
    <row r="8404" spans="1:39">
      <c r="A8404" s="76"/>
      <c r="C8404" s="77"/>
      <c r="M8404" s="80"/>
      <c r="T8404" s="4"/>
      <c r="V8404" s="4"/>
      <c r="W8404" s="4"/>
      <c r="X8404" s="4"/>
      <c r="AB8404" s="4"/>
      <c r="AL8404" s="81"/>
      <c r="AM8404" s="81"/>
    </row>
    <row r="8405" spans="1:39">
      <c r="A8405" s="76"/>
      <c r="C8405" s="77"/>
      <c r="M8405" s="80"/>
      <c r="T8405" s="4"/>
      <c r="V8405" s="4"/>
      <c r="W8405" s="4"/>
      <c r="X8405" s="4"/>
      <c r="AB8405" s="4"/>
      <c r="AL8405" s="81"/>
      <c r="AM8405" s="81"/>
    </row>
    <row r="8406" spans="1:39">
      <c r="A8406" s="76"/>
      <c r="C8406" s="77"/>
      <c r="M8406" s="80"/>
      <c r="T8406" s="4"/>
      <c r="V8406" s="4"/>
      <c r="W8406" s="4"/>
      <c r="X8406" s="4"/>
      <c r="AB8406" s="4"/>
      <c r="AL8406" s="81"/>
      <c r="AM8406" s="81"/>
    </row>
    <row r="8407" spans="1:39">
      <c r="A8407" s="76"/>
      <c r="C8407" s="77"/>
      <c r="M8407" s="80"/>
      <c r="T8407" s="4"/>
      <c r="V8407" s="4"/>
      <c r="W8407" s="4"/>
      <c r="X8407" s="4"/>
      <c r="AB8407" s="4"/>
      <c r="AL8407" s="81"/>
      <c r="AM8407" s="81"/>
    </row>
    <row r="8408" spans="1:39">
      <c r="A8408" s="76"/>
      <c r="C8408" s="77"/>
      <c r="M8408" s="80"/>
      <c r="T8408" s="4"/>
      <c r="V8408" s="4"/>
      <c r="W8408" s="4"/>
      <c r="X8408" s="4"/>
      <c r="AB8408" s="4"/>
      <c r="AL8408" s="81"/>
      <c r="AM8408" s="81"/>
    </row>
    <row r="8409" spans="1:39">
      <c r="A8409" s="76"/>
      <c r="C8409" s="77"/>
      <c r="M8409" s="80"/>
      <c r="T8409" s="4"/>
      <c r="V8409" s="4"/>
      <c r="W8409" s="4"/>
      <c r="X8409" s="4"/>
      <c r="AB8409" s="4"/>
      <c r="AL8409" s="81"/>
      <c r="AM8409" s="81"/>
    </row>
    <row r="8410" spans="1:39">
      <c r="A8410" s="76"/>
      <c r="C8410" s="77"/>
      <c r="M8410" s="80"/>
      <c r="T8410" s="4"/>
      <c r="V8410" s="4"/>
      <c r="W8410" s="4"/>
      <c r="X8410" s="4"/>
      <c r="AB8410" s="4"/>
      <c r="AL8410" s="81"/>
      <c r="AM8410" s="81"/>
    </row>
    <row r="8411" spans="1:39">
      <c r="A8411" s="76"/>
      <c r="C8411" s="77"/>
      <c r="M8411" s="80"/>
      <c r="T8411" s="4"/>
      <c r="V8411" s="4"/>
      <c r="W8411" s="4"/>
      <c r="X8411" s="4"/>
      <c r="AB8411" s="4"/>
      <c r="AL8411" s="81"/>
      <c r="AM8411" s="81"/>
    </row>
    <row r="8412" spans="1:39">
      <c r="A8412" s="76"/>
      <c r="C8412" s="77"/>
      <c r="M8412" s="80"/>
      <c r="T8412" s="4"/>
      <c r="V8412" s="4"/>
      <c r="W8412" s="4"/>
      <c r="X8412" s="4"/>
      <c r="AB8412" s="4"/>
      <c r="AL8412" s="81"/>
      <c r="AM8412" s="81"/>
    </row>
    <row r="8413" spans="1:39">
      <c r="A8413" s="76"/>
      <c r="C8413" s="77"/>
      <c r="M8413" s="80"/>
      <c r="T8413" s="4"/>
      <c r="V8413" s="4"/>
      <c r="W8413" s="4"/>
      <c r="X8413" s="4"/>
      <c r="AB8413" s="4"/>
      <c r="AL8413" s="81"/>
      <c r="AM8413" s="81"/>
    </row>
    <row r="8414" spans="1:39">
      <c r="A8414" s="76"/>
      <c r="C8414" s="77"/>
      <c r="M8414" s="80"/>
      <c r="T8414" s="4"/>
      <c r="V8414" s="4"/>
      <c r="W8414" s="4"/>
      <c r="X8414" s="4"/>
      <c r="AB8414" s="4"/>
      <c r="AL8414" s="81"/>
      <c r="AM8414" s="81"/>
    </row>
    <row r="8415" spans="1:39">
      <c r="A8415" s="76"/>
      <c r="C8415" s="77"/>
      <c r="M8415" s="80"/>
      <c r="T8415" s="4"/>
      <c r="V8415" s="4"/>
      <c r="W8415" s="4"/>
      <c r="X8415" s="4"/>
      <c r="AB8415" s="4"/>
      <c r="AL8415" s="81"/>
      <c r="AM8415" s="81"/>
    </row>
    <row r="8416" spans="1:39">
      <c r="A8416" s="76"/>
      <c r="C8416" s="77"/>
      <c r="M8416" s="80"/>
      <c r="T8416" s="4"/>
      <c r="V8416" s="4"/>
      <c r="W8416" s="4"/>
      <c r="X8416" s="4"/>
      <c r="AB8416" s="4"/>
      <c r="AL8416" s="81"/>
      <c r="AM8416" s="81"/>
    </row>
    <row r="8417" spans="1:39">
      <c r="A8417" s="76"/>
      <c r="C8417" s="77"/>
      <c r="M8417" s="80"/>
      <c r="T8417" s="4"/>
      <c r="V8417" s="4"/>
      <c r="W8417" s="4"/>
      <c r="X8417" s="4"/>
      <c r="AB8417" s="4"/>
      <c r="AL8417" s="81"/>
      <c r="AM8417" s="81"/>
    </row>
    <row r="8418" spans="1:39">
      <c r="A8418" s="76"/>
      <c r="C8418" s="77"/>
      <c r="M8418" s="80"/>
      <c r="T8418" s="4"/>
      <c r="V8418" s="4"/>
      <c r="W8418" s="4"/>
      <c r="X8418" s="4"/>
      <c r="AB8418" s="4"/>
      <c r="AL8418" s="81"/>
      <c r="AM8418" s="81"/>
    </row>
    <row r="8419" spans="1:39">
      <c r="A8419" s="76"/>
      <c r="C8419" s="77"/>
      <c r="M8419" s="80"/>
      <c r="T8419" s="4"/>
      <c r="V8419" s="4"/>
      <c r="W8419" s="4"/>
      <c r="X8419" s="4"/>
      <c r="AB8419" s="4"/>
      <c r="AL8419" s="81"/>
      <c r="AM8419" s="81"/>
    </row>
    <row r="8420" spans="1:39">
      <c r="A8420" s="76"/>
      <c r="C8420" s="77"/>
      <c r="M8420" s="80"/>
      <c r="T8420" s="4"/>
      <c r="V8420" s="4"/>
      <c r="W8420" s="4"/>
      <c r="X8420" s="4"/>
      <c r="AB8420" s="4"/>
      <c r="AL8420" s="81"/>
      <c r="AM8420" s="81"/>
    </row>
    <row r="8421" spans="1:39">
      <c r="A8421" s="76"/>
      <c r="C8421" s="77"/>
      <c r="M8421" s="80"/>
      <c r="T8421" s="4"/>
      <c r="V8421" s="4"/>
      <c r="W8421" s="4"/>
      <c r="X8421" s="4"/>
      <c r="AB8421" s="4"/>
      <c r="AL8421" s="81"/>
      <c r="AM8421" s="81"/>
    </row>
    <row r="8422" spans="1:39">
      <c r="A8422" s="76"/>
      <c r="C8422" s="77"/>
      <c r="M8422" s="80"/>
      <c r="T8422" s="4"/>
      <c r="V8422" s="4"/>
      <c r="W8422" s="4"/>
      <c r="X8422" s="4"/>
      <c r="AB8422" s="4"/>
      <c r="AL8422" s="81"/>
      <c r="AM8422" s="81"/>
    </row>
    <row r="8423" spans="1:39">
      <c r="A8423" s="76"/>
      <c r="C8423" s="77"/>
      <c r="M8423" s="80"/>
      <c r="T8423" s="4"/>
      <c r="V8423" s="4"/>
      <c r="W8423" s="4"/>
      <c r="X8423" s="4"/>
      <c r="AB8423" s="4"/>
      <c r="AL8423" s="81"/>
      <c r="AM8423" s="81"/>
    </row>
    <row r="8424" spans="1:39">
      <c r="A8424" s="76"/>
      <c r="C8424" s="77"/>
      <c r="M8424" s="80"/>
      <c r="T8424" s="4"/>
      <c r="V8424" s="4"/>
      <c r="W8424" s="4"/>
      <c r="X8424" s="4"/>
      <c r="AB8424" s="4"/>
      <c r="AL8424" s="81"/>
      <c r="AM8424" s="81"/>
    </row>
    <row r="8425" spans="1:39">
      <c r="A8425" s="76"/>
      <c r="C8425" s="77"/>
      <c r="M8425" s="80"/>
      <c r="T8425" s="4"/>
      <c r="V8425" s="4"/>
      <c r="W8425" s="4"/>
      <c r="X8425" s="4"/>
      <c r="AB8425" s="4"/>
      <c r="AL8425" s="81"/>
      <c r="AM8425" s="81"/>
    </row>
    <row r="8426" spans="1:39">
      <c r="A8426" s="76"/>
      <c r="C8426" s="77"/>
      <c r="M8426" s="80"/>
      <c r="T8426" s="4"/>
      <c r="V8426" s="4"/>
      <c r="W8426" s="4"/>
      <c r="X8426" s="4"/>
      <c r="AB8426" s="4"/>
      <c r="AL8426" s="81"/>
      <c r="AM8426" s="81"/>
    </row>
    <row r="8427" spans="1:39">
      <c r="A8427" s="76"/>
      <c r="C8427" s="77"/>
      <c r="M8427" s="80"/>
      <c r="T8427" s="4"/>
      <c r="V8427" s="4"/>
      <c r="W8427" s="4"/>
      <c r="X8427" s="4"/>
      <c r="AB8427" s="4"/>
      <c r="AL8427" s="81"/>
      <c r="AM8427" s="81"/>
    </row>
    <row r="8428" spans="1:39">
      <c r="A8428" s="76"/>
      <c r="C8428" s="77"/>
      <c r="M8428" s="80"/>
      <c r="T8428" s="4"/>
      <c r="V8428" s="4"/>
      <c r="W8428" s="4"/>
      <c r="X8428" s="4"/>
      <c r="AB8428" s="4"/>
      <c r="AL8428" s="81"/>
      <c r="AM8428" s="81"/>
    </row>
    <row r="8429" spans="1:39">
      <c r="A8429" s="76"/>
      <c r="C8429" s="77"/>
      <c r="M8429" s="80"/>
      <c r="T8429" s="4"/>
      <c r="V8429" s="4"/>
      <c r="W8429" s="4"/>
      <c r="X8429" s="4"/>
      <c r="AB8429" s="4"/>
      <c r="AL8429" s="81"/>
      <c r="AM8429" s="81"/>
    </row>
    <row r="8430" spans="1:39">
      <c r="A8430" s="76"/>
      <c r="C8430" s="77"/>
      <c r="M8430" s="80"/>
      <c r="T8430" s="4"/>
      <c r="V8430" s="4"/>
      <c r="W8430" s="4"/>
      <c r="X8430" s="4"/>
      <c r="AB8430" s="4"/>
      <c r="AL8430" s="81"/>
      <c r="AM8430" s="81"/>
    </row>
    <row r="8431" spans="1:39">
      <c r="A8431" s="76"/>
      <c r="C8431" s="77"/>
      <c r="M8431" s="80"/>
      <c r="T8431" s="4"/>
      <c r="V8431" s="4"/>
      <c r="W8431" s="4"/>
      <c r="X8431" s="4"/>
      <c r="AB8431" s="4"/>
      <c r="AL8431" s="81"/>
      <c r="AM8431" s="81"/>
    </row>
    <row r="8432" spans="1:39">
      <c r="A8432" s="76"/>
      <c r="C8432" s="77"/>
      <c r="M8432" s="80"/>
      <c r="T8432" s="4"/>
      <c r="V8432" s="4"/>
      <c r="W8432" s="4"/>
      <c r="X8432" s="4"/>
      <c r="AB8432" s="4"/>
      <c r="AL8432" s="81"/>
      <c r="AM8432" s="81"/>
    </row>
    <row r="8433" spans="1:39">
      <c r="A8433" s="76"/>
      <c r="C8433" s="77"/>
      <c r="M8433" s="80"/>
      <c r="T8433" s="4"/>
      <c r="V8433" s="4"/>
      <c r="W8433" s="4"/>
      <c r="X8433" s="4"/>
      <c r="AB8433" s="4"/>
      <c r="AL8433" s="81"/>
      <c r="AM8433" s="81"/>
    </row>
    <row r="8434" spans="1:39">
      <c r="A8434" s="76"/>
      <c r="C8434" s="77"/>
      <c r="M8434" s="80"/>
      <c r="T8434" s="4"/>
      <c r="V8434" s="4"/>
      <c r="W8434" s="4"/>
      <c r="X8434" s="4"/>
      <c r="AB8434" s="4"/>
      <c r="AL8434" s="81"/>
      <c r="AM8434" s="81"/>
    </row>
    <row r="8435" spans="1:39">
      <c r="A8435" s="76"/>
      <c r="C8435" s="77"/>
      <c r="M8435" s="80"/>
      <c r="T8435" s="4"/>
      <c r="V8435" s="4"/>
      <c r="W8435" s="4"/>
      <c r="X8435" s="4"/>
      <c r="AB8435" s="4"/>
      <c r="AL8435" s="81"/>
      <c r="AM8435" s="81"/>
    </row>
    <row r="8436" spans="1:39">
      <c r="A8436" s="76"/>
      <c r="C8436" s="77"/>
      <c r="M8436" s="80"/>
      <c r="T8436" s="4"/>
      <c r="V8436" s="4"/>
      <c r="W8436" s="4"/>
      <c r="X8436" s="4"/>
      <c r="AB8436" s="4"/>
      <c r="AL8436" s="81"/>
      <c r="AM8436" s="81"/>
    </row>
    <row r="8437" spans="1:39">
      <c r="A8437" s="76"/>
      <c r="C8437" s="77"/>
      <c r="M8437" s="80"/>
      <c r="T8437" s="4"/>
      <c r="V8437" s="4"/>
      <c r="W8437" s="4"/>
      <c r="X8437" s="4"/>
      <c r="AB8437" s="4"/>
      <c r="AL8437" s="81"/>
      <c r="AM8437" s="81"/>
    </row>
    <row r="8438" spans="1:39">
      <c r="A8438" s="76"/>
      <c r="C8438" s="77"/>
      <c r="M8438" s="80"/>
      <c r="T8438" s="4"/>
      <c r="V8438" s="4"/>
      <c r="W8438" s="4"/>
      <c r="X8438" s="4"/>
      <c r="AB8438" s="4"/>
      <c r="AL8438" s="81"/>
      <c r="AM8438" s="81"/>
    </row>
    <row r="8439" spans="1:39">
      <c r="A8439" s="76"/>
      <c r="C8439" s="77"/>
      <c r="M8439" s="80"/>
      <c r="T8439" s="4"/>
      <c r="V8439" s="4"/>
      <c r="W8439" s="4"/>
      <c r="X8439" s="4"/>
      <c r="AB8439" s="4"/>
      <c r="AL8439" s="81"/>
      <c r="AM8439" s="81"/>
    </row>
    <row r="8440" spans="1:39">
      <c r="A8440" s="76"/>
      <c r="C8440" s="77"/>
      <c r="M8440" s="80"/>
      <c r="T8440" s="4"/>
      <c r="V8440" s="4"/>
      <c r="W8440" s="4"/>
      <c r="X8440" s="4"/>
      <c r="AB8440" s="4"/>
      <c r="AL8440" s="81"/>
      <c r="AM8440" s="81"/>
    </row>
    <row r="8441" spans="1:39">
      <c r="A8441" s="76"/>
      <c r="C8441" s="77"/>
      <c r="M8441" s="80"/>
      <c r="T8441" s="4"/>
      <c r="V8441" s="4"/>
      <c r="W8441" s="4"/>
      <c r="X8441" s="4"/>
      <c r="AB8441" s="4"/>
      <c r="AL8441" s="81"/>
      <c r="AM8441" s="81"/>
    </row>
    <row r="8442" spans="1:39">
      <c r="A8442" s="76"/>
      <c r="C8442" s="77"/>
      <c r="M8442" s="80"/>
      <c r="T8442" s="4"/>
      <c r="V8442" s="4"/>
      <c r="W8442" s="4"/>
      <c r="X8442" s="4"/>
      <c r="AB8442" s="4"/>
      <c r="AL8442" s="81"/>
      <c r="AM8442" s="81"/>
    </row>
    <row r="8443" spans="1:39">
      <c r="A8443" s="76"/>
      <c r="C8443" s="77"/>
      <c r="M8443" s="80"/>
      <c r="T8443" s="4"/>
      <c r="V8443" s="4"/>
      <c r="W8443" s="4"/>
      <c r="X8443" s="4"/>
      <c r="AB8443" s="4"/>
      <c r="AL8443" s="81"/>
      <c r="AM8443" s="81"/>
    </row>
    <row r="8444" spans="1:39">
      <c r="A8444" s="76"/>
      <c r="C8444" s="77"/>
      <c r="M8444" s="80"/>
      <c r="T8444" s="4"/>
      <c r="V8444" s="4"/>
      <c r="W8444" s="4"/>
      <c r="X8444" s="4"/>
      <c r="AB8444" s="4"/>
      <c r="AL8444" s="81"/>
      <c r="AM8444" s="81"/>
    </row>
    <row r="8445" spans="1:39">
      <c r="A8445" s="76"/>
      <c r="C8445" s="77"/>
      <c r="M8445" s="80"/>
      <c r="T8445" s="4"/>
      <c r="V8445" s="4"/>
      <c r="W8445" s="4"/>
      <c r="X8445" s="4"/>
      <c r="AB8445" s="4"/>
      <c r="AL8445" s="81"/>
      <c r="AM8445" s="81"/>
    </row>
    <row r="8446" spans="1:39">
      <c r="A8446" s="76"/>
      <c r="C8446" s="77"/>
      <c r="M8446" s="80"/>
      <c r="T8446" s="4"/>
      <c r="V8446" s="4"/>
      <c r="W8446" s="4"/>
      <c r="X8446" s="4"/>
      <c r="AB8446" s="4"/>
      <c r="AL8446" s="81"/>
      <c r="AM8446" s="81"/>
    </row>
    <row r="8447" spans="1:39">
      <c r="A8447" s="76"/>
      <c r="C8447" s="77"/>
      <c r="M8447" s="80"/>
      <c r="T8447" s="4"/>
      <c r="V8447" s="4"/>
      <c r="W8447" s="4"/>
      <c r="X8447" s="4"/>
      <c r="AB8447" s="4"/>
      <c r="AL8447" s="81"/>
      <c r="AM8447" s="81"/>
    </row>
    <row r="8448" spans="1:39">
      <c r="A8448" s="76"/>
      <c r="C8448" s="77"/>
      <c r="M8448" s="80"/>
      <c r="T8448" s="4"/>
      <c r="V8448" s="4"/>
      <c r="W8448" s="4"/>
      <c r="X8448" s="4"/>
      <c r="AB8448" s="4"/>
      <c r="AL8448" s="81"/>
      <c r="AM8448" s="81"/>
    </row>
    <row r="8449" spans="1:39">
      <c r="A8449" s="76"/>
      <c r="C8449" s="77"/>
      <c r="M8449" s="80"/>
      <c r="T8449" s="4"/>
      <c r="V8449" s="4"/>
      <c r="W8449" s="4"/>
      <c r="X8449" s="4"/>
      <c r="AB8449" s="4"/>
      <c r="AL8449" s="81"/>
      <c r="AM8449" s="81"/>
    </row>
    <row r="8450" spans="1:39">
      <c r="A8450" s="76"/>
      <c r="C8450" s="77"/>
      <c r="M8450" s="80"/>
      <c r="T8450" s="4"/>
      <c r="V8450" s="4"/>
      <c r="W8450" s="4"/>
      <c r="X8450" s="4"/>
      <c r="AB8450" s="4"/>
      <c r="AL8450" s="81"/>
      <c r="AM8450" s="81"/>
    </row>
    <row r="8451" spans="1:39">
      <c r="A8451" s="76"/>
      <c r="C8451" s="77"/>
      <c r="M8451" s="80"/>
      <c r="T8451" s="4"/>
      <c r="V8451" s="4"/>
      <c r="W8451" s="4"/>
      <c r="X8451" s="4"/>
      <c r="AB8451" s="4"/>
      <c r="AL8451" s="81"/>
      <c r="AM8451" s="81"/>
    </row>
    <row r="8452" spans="1:39">
      <c r="A8452" s="76"/>
      <c r="C8452" s="77"/>
      <c r="M8452" s="80"/>
      <c r="T8452" s="4"/>
      <c r="V8452" s="4"/>
      <c r="W8452" s="4"/>
      <c r="X8452" s="4"/>
      <c r="AB8452" s="4"/>
      <c r="AL8452" s="81"/>
      <c r="AM8452" s="81"/>
    </row>
    <row r="8453" spans="1:39">
      <c r="A8453" s="76"/>
      <c r="C8453" s="77"/>
      <c r="M8453" s="80"/>
      <c r="T8453" s="4"/>
      <c r="V8453" s="4"/>
      <c r="W8453" s="4"/>
      <c r="X8453" s="4"/>
      <c r="AB8453" s="4"/>
      <c r="AL8453" s="81"/>
      <c r="AM8453" s="81"/>
    </row>
    <row r="8454" spans="1:39">
      <c r="A8454" s="76"/>
      <c r="C8454" s="77"/>
      <c r="M8454" s="80"/>
      <c r="T8454" s="4"/>
      <c r="V8454" s="4"/>
      <c r="W8454" s="4"/>
      <c r="X8454" s="4"/>
      <c r="AB8454" s="4"/>
      <c r="AL8454" s="81"/>
      <c r="AM8454" s="81"/>
    </row>
    <row r="8455" spans="1:39">
      <c r="A8455" s="76"/>
      <c r="C8455" s="77"/>
      <c r="M8455" s="80"/>
      <c r="T8455" s="4"/>
      <c r="V8455" s="4"/>
      <c r="W8455" s="4"/>
      <c r="X8455" s="4"/>
      <c r="AB8455" s="4"/>
      <c r="AL8455" s="81"/>
      <c r="AM8455" s="81"/>
    </row>
    <row r="8456" spans="1:39">
      <c r="A8456" s="76"/>
      <c r="C8456" s="77"/>
      <c r="M8456" s="80"/>
      <c r="T8456" s="4"/>
      <c r="V8456" s="4"/>
      <c r="W8456" s="4"/>
      <c r="X8456" s="4"/>
      <c r="AB8456" s="4"/>
      <c r="AL8456" s="81"/>
      <c r="AM8456" s="81"/>
    </row>
    <row r="8457" spans="1:39">
      <c r="A8457" s="76"/>
      <c r="C8457" s="77"/>
      <c r="M8457" s="80"/>
      <c r="T8457" s="4"/>
      <c r="V8457" s="4"/>
      <c r="W8457" s="4"/>
      <c r="X8457" s="4"/>
      <c r="AB8457" s="4"/>
      <c r="AL8457" s="81"/>
      <c r="AM8457" s="81"/>
    </row>
    <row r="8458" spans="1:39">
      <c r="A8458" s="76"/>
      <c r="C8458" s="77"/>
      <c r="M8458" s="80"/>
      <c r="T8458" s="4"/>
      <c r="V8458" s="4"/>
      <c r="W8458" s="4"/>
      <c r="X8458" s="4"/>
      <c r="AB8458" s="4"/>
      <c r="AL8458" s="81"/>
      <c r="AM8458" s="81"/>
    </row>
    <row r="8459" spans="1:39">
      <c r="A8459" s="76"/>
      <c r="C8459" s="77"/>
      <c r="M8459" s="80"/>
      <c r="T8459" s="4"/>
      <c r="V8459" s="4"/>
      <c r="W8459" s="4"/>
      <c r="X8459" s="4"/>
      <c r="AB8459" s="4"/>
      <c r="AL8459" s="81"/>
      <c r="AM8459" s="81"/>
    </row>
    <row r="8460" spans="1:39">
      <c r="A8460" s="76"/>
      <c r="C8460" s="77"/>
      <c r="M8460" s="80"/>
      <c r="T8460" s="4"/>
      <c r="V8460" s="4"/>
      <c r="W8460" s="4"/>
      <c r="X8460" s="4"/>
      <c r="AB8460" s="4"/>
      <c r="AL8460" s="81"/>
      <c r="AM8460" s="81"/>
    </row>
    <row r="8461" spans="1:39">
      <c r="A8461" s="76"/>
      <c r="C8461" s="77"/>
      <c r="M8461" s="80"/>
      <c r="T8461" s="4"/>
      <c r="V8461" s="4"/>
      <c r="W8461" s="4"/>
      <c r="X8461" s="4"/>
      <c r="AB8461" s="4"/>
      <c r="AL8461" s="81"/>
      <c r="AM8461" s="81"/>
    </row>
    <row r="8462" spans="1:39">
      <c r="A8462" s="76"/>
      <c r="C8462" s="77"/>
      <c r="M8462" s="80"/>
      <c r="T8462" s="4"/>
      <c r="V8462" s="4"/>
      <c r="W8462" s="4"/>
      <c r="X8462" s="4"/>
      <c r="AB8462" s="4"/>
      <c r="AL8462" s="81"/>
      <c r="AM8462" s="81"/>
    </row>
    <row r="8463" spans="1:39">
      <c r="A8463" s="76"/>
      <c r="C8463" s="77"/>
      <c r="M8463" s="80"/>
      <c r="T8463" s="4"/>
      <c r="V8463" s="4"/>
      <c r="W8463" s="4"/>
      <c r="X8463" s="4"/>
      <c r="AB8463" s="4"/>
      <c r="AL8463" s="81"/>
      <c r="AM8463" s="81"/>
    </row>
    <row r="8464" spans="1:39">
      <c r="A8464" s="76"/>
      <c r="C8464" s="77"/>
      <c r="M8464" s="80"/>
      <c r="T8464" s="4"/>
      <c r="V8464" s="4"/>
      <c r="W8464" s="4"/>
      <c r="X8464" s="4"/>
      <c r="AB8464" s="4"/>
      <c r="AL8464" s="81"/>
      <c r="AM8464" s="81"/>
    </row>
    <row r="8465" spans="1:39">
      <c r="A8465" s="76"/>
      <c r="C8465" s="77"/>
      <c r="M8465" s="80"/>
      <c r="T8465" s="4"/>
      <c r="V8465" s="4"/>
      <c r="W8465" s="4"/>
      <c r="X8465" s="4"/>
      <c r="AB8465" s="4"/>
      <c r="AL8465" s="81"/>
      <c r="AM8465" s="81"/>
    </row>
    <row r="8466" spans="1:39">
      <c r="A8466" s="76"/>
      <c r="C8466" s="77"/>
      <c r="M8466" s="80"/>
      <c r="T8466" s="4"/>
      <c r="V8466" s="4"/>
      <c r="W8466" s="4"/>
      <c r="X8466" s="4"/>
      <c r="AB8466" s="4"/>
      <c r="AL8466" s="81"/>
      <c r="AM8466" s="81"/>
    </row>
    <row r="8467" spans="1:39">
      <c r="A8467" s="76"/>
      <c r="C8467" s="77"/>
      <c r="M8467" s="80"/>
      <c r="T8467" s="4"/>
      <c r="V8467" s="4"/>
      <c r="W8467" s="4"/>
      <c r="X8467" s="4"/>
      <c r="AB8467" s="4"/>
      <c r="AL8467" s="81"/>
      <c r="AM8467" s="81"/>
    </row>
    <row r="8468" spans="1:39">
      <c r="A8468" s="76"/>
      <c r="C8468" s="77"/>
      <c r="M8468" s="80"/>
      <c r="T8468" s="4"/>
      <c r="V8468" s="4"/>
      <c r="W8468" s="4"/>
      <c r="X8468" s="4"/>
      <c r="AB8468" s="4"/>
      <c r="AL8468" s="81"/>
      <c r="AM8468" s="81"/>
    </row>
    <row r="8469" spans="1:39">
      <c r="A8469" s="76"/>
      <c r="C8469" s="77"/>
      <c r="M8469" s="80"/>
      <c r="T8469" s="4"/>
      <c r="V8469" s="4"/>
      <c r="W8469" s="4"/>
      <c r="X8469" s="4"/>
      <c r="AB8469" s="4"/>
      <c r="AL8469" s="81"/>
      <c r="AM8469" s="81"/>
    </row>
    <row r="8470" spans="1:39">
      <c r="A8470" s="76"/>
      <c r="C8470" s="77"/>
      <c r="M8470" s="80"/>
      <c r="T8470" s="4"/>
      <c r="V8470" s="4"/>
      <c r="W8470" s="4"/>
      <c r="X8470" s="4"/>
      <c r="AB8470" s="4"/>
      <c r="AL8470" s="81"/>
      <c r="AM8470" s="81"/>
    </row>
    <row r="8471" spans="1:39">
      <c r="A8471" s="76"/>
      <c r="C8471" s="77"/>
      <c r="M8471" s="80"/>
      <c r="T8471" s="4"/>
      <c r="V8471" s="4"/>
      <c r="W8471" s="4"/>
      <c r="X8471" s="4"/>
      <c r="AB8471" s="4"/>
      <c r="AL8471" s="81"/>
      <c r="AM8471" s="81"/>
    </row>
    <row r="8472" spans="1:39">
      <c r="A8472" s="76"/>
      <c r="C8472" s="77"/>
      <c r="M8472" s="80"/>
      <c r="T8472" s="4"/>
      <c r="V8472" s="4"/>
      <c r="W8472" s="4"/>
      <c r="X8472" s="4"/>
      <c r="AB8472" s="4"/>
      <c r="AL8472" s="81"/>
      <c r="AM8472" s="81"/>
    </row>
    <row r="8473" spans="1:39">
      <c r="A8473" s="76"/>
      <c r="C8473" s="77"/>
      <c r="M8473" s="80"/>
      <c r="T8473" s="4"/>
      <c r="V8473" s="4"/>
      <c r="W8473" s="4"/>
      <c r="X8473" s="4"/>
      <c r="AB8473" s="4"/>
      <c r="AL8473" s="81"/>
      <c r="AM8473" s="81"/>
    </row>
    <row r="8474" spans="1:39">
      <c r="A8474" s="76"/>
      <c r="C8474" s="77"/>
      <c r="M8474" s="80"/>
      <c r="T8474" s="4"/>
      <c r="V8474" s="4"/>
      <c r="W8474" s="4"/>
      <c r="X8474" s="4"/>
      <c r="AB8474" s="4"/>
      <c r="AL8474" s="81"/>
      <c r="AM8474" s="81"/>
    </row>
    <row r="8475" spans="1:39">
      <c r="A8475" s="76"/>
      <c r="C8475" s="77"/>
      <c r="M8475" s="80"/>
      <c r="T8475" s="4"/>
      <c r="V8475" s="4"/>
      <c r="W8475" s="4"/>
      <c r="X8475" s="4"/>
      <c r="AB8475" s="4"/>
      <c r="AL8475" s="81"/>
      <c r="AM8475" s="81"/>
    </row>
    <row r="8476" spans="1:39">
      <c r="A8476" s="76"/>
      <c r="C8476" s="77"/>
      <c r="M8476" s="80"/>
      <c r="T8476" s="4"/>
      <c r="V8476" s="4"/>
      <c r="W8476" s="4"/>
      <c r="X8476" s="4"/>
      <c r="AB8476" s="4"/>
      <c r="AL8476" s="81"/>
      <c r="AM8476" s="81"/>
    </row>
    <row r="8477" spans="1:39">
      <c r="A8477" s="76"/>
      <c r="C8477" s="77"/>
      <c r="M8477" s="80"/>
      <c r="T8477" s="4"/>
      <c r="V8477" s="4"/>
      <c r="W8477" s="4"/>
      <c r="X8477" s="4"/>
      <c r="AB8477" s="4"/>
      <c r="AL8477" s="81"/>
      <c r="AM8477" s="81"/>
    </row>
    <row r="8478" spans="1:39">
      <c r="A8478" s="76"/>
      <c r="C8478" s="77"/>
      <c r="M8478" s="80"/>
      <c r="T8478" s="4"/>
      <c r="V8478" s="4"/>
      <c r="W8478" s="4"/>
      <c r="X8478" s="4"/>
      <c r="AB8478" s="4"/>
      <c r="AL8478" s="81"/>
      <c r="AM8478" s="81"/>
    </row>
    <row r="8479" spans="1:39">
      <c r="A8479" s="76"/>
      <c r="C8479" s="77"/>
      <c r="M8479" s="80"/>
      <c r="T8479" s="4"/>
      <c r="V8479" s="4"/>
      <c r="W8479" s="4"/>
      <c r="X8479" s="4"/>
      <c r="AB8479" s="4"/>
      <c r="AL8479" s="81"/>
      <c r="AM8479" s="81"/>
    </row>
    <row r="8480" spans="1:39">
      <c r="A8480" s="76"/>
      <c r="C8480" s="77"/>
      <c r="M8480" s="80"/>
      <c r="T8480" s="4"/>
      <c r="V8480" s="4"/>
      <c r="W8480" s="4"/>
      <c r="X8480" s="4"/>
      <c r="AB8480" s="4"/>
      <c r="AL8480" s="81"/>
      <c r="AM8480" s="81"/>
    </row>
    <row r="8481" spans="1:39">
      <c r="A8481" s="76"/>
      <c r="C8481" s="77"/>
      <c r="M8481" s="80"/>
      <c r="T8481" s="4"/>
      <c r="V8481" s="4"/>
      <c r="W8481" s="4"/>
      <c r="X8481" s="4"/>
      <c r="AB8481" s="4"/>
      <c r="AL8481" s="81"/>
      <c r="AM8481" s="81"/>
    </row>
    <row r="8482" spans="1:39">
      <c r="A8482" s="76"/>
      <c r="C8482" s="77"/>
      <c r="M8482" s="80"/>
      <c r="T8482" s="4"/>
      <c r="V8482" s="4"/>
      <c r="W8482" s="4"/>
      <c r="X8482" s="4"/>
      <c r="AB8482" s="4"/>
      <c r="AL8482" s="81"/>
      <c r="AM8482" s="81"/>
    </row>
    <row r="8483" spans="1:39">
      <c r="A8483" s="76"/>
      <c r="C8483" s="77"/>
      <c r="M8483" s="80"/>
      <c r="T8483" s="4"/>
      <c r="V8483" s="4"/>
      <c r="W8483" s="4"/>
      <c r="X8483" s="4"/>
      <c r="AB8483" s="4"/>
      <c r="AL8483" s="81"/>
      <c r="AM8483" s="81"/>
    </row>
    <row r="8484" spans="1:39">
      <c r="A8484" s="76"/>
      <c r="C8484" s="77"/>
      <c r="M8484" s="80"/>
      <c r="T8484" s="4"/>
      <c r="V8484" s="4"/>
      <c r="W8484" s="4"/>
      <c r="X8484" s="4"/>
      <c r="AB8484" s="4"/>
      <c r="AL8484" s="81"/>
      <c r="AM8484" s="81"/>
    </row>
    <row r="8485" spans="1:39">
      <c r="A8485" s="76"/>
      <c r="C8485" s="77"/>
      <c r="M8485" s="80"/>
      <c r="T8485" s="4"/>
      <c r="V8485" s="4"/>
      <c r="W8485" s="4"/>
      <c r="X8485" s="4"/>
      <c r="AB8485" s="4"/>
      <c r="AL8485" s="81"/>
      <c r="AM8485" s="81"/>
    </row>
    <row r="8486" spans="1:39">
      <c r="A8486" s="76"/>
      <c r="C8486" s="77"/>
      <c r="M8486" s="80"/>
      <c r="T8486" s="4"/>
      <c r="V8486" s="4"/>
      <c r="W8486" s="4"/>
      <c r="X8486" s="4"/>
      <c r="AB8486" s="4"/>
      <c r="AL8486" s="81"/>
      <c r="AM8486" s="81"/>
    </row>
    <row r="8487" spans="1:39">
      <c r="A8487" s="76"/>
      <c r="C8487" s="77"/>
      <c r="M8487" s="80"/>
      <c r="T8487" s="4"/>
      <c r="V8487" s="4"/>
      <c r="W8487" s="4"/>
      <c r="X8487" s="4"/>
      <c r="AB8487" s="4"/>
      <c r="AL8487" s="81"/>
      <c r="AM8487" s="81"/>
    </row>
    <row r="8488" spans="1:39">
      <c r="A8488" s="76"/>
      <c r="C8488" s="77"/>
      <c r="M8488" s="80"/>
      <c r="T8488" s="4"/>
      <c r="V8488" s="4"/>
      <c r="W8488" s="4"/>
      <c r="X8488" s="4"/>
      <c r="AB8488" s="4"/>
      <c r="AL8488" s="81"/>
      <c r="AM8488" s="81"/>
    </row>
    <row r="8489" spans="1:39">
      <c r="A8489" s="76"/>
      <c r="C8489" s="77"/>
      <c r="M8489" s="80"/>
      <c r="T8489" s="4"/>
      <c r="V8489" s="4"/>
      <c r="W8489" s="4"/>
      <c r="X8489" s="4"/>
      <c r="AB8489" s="4"/>
      <c r="AL8489" s="81"/>
      <c r="AM8489" s="81"/>
    </row>
    <row r="8490" spans="1:39">
      <c r="A8490" s="76"/>
      <c r="C8490" s="77"/>
      <c r="M8490" s="80"/>
      <c r="T8490" s="4"/>
      <c r="V8490" s="4"/>
      <c r="W8490" s="4"/>
      <c r="X8490" s="4"/>
      <c r="AB8490" s="4"/>
      <c r="AL8490" s="81"/>
      <c r="AM8490" s="81"/>
    </row>
    <row r="8491" spans="1:39">
      <c r="A8491" s="76"/>
      <c r="C8491" s="77"/>
      <c r="M8491" s="80"/>
      <c r="T8491" s="4"/>
      <c r="V8491" s="4"/>
      <c r="W8491" s="4"/>
      <c r="X8491" s="4"/>
      <c r="AB8491" s="4"/>
      <c r="AL8491" s="81"/>
      <c r="AM8491" s="81"/>
    </row>
    <row r="8492" spans="1:39">
      <c r="A8492" s="76"/>
      <c r="C8492" s="77"/>
      <c r="M8492" s="80"/>
      <c r="T8492" s="4"/>
      <c r="V8492" s="4"/>
      <c r="W8492" s="4"/>
      <c r="X8492" s="4"/>
      <c r="AB8492" s="4"/>
      <c r="AL8492" s="81"/>
      <c r="AM8492" s="81"/>
    </row>
    <row r="8493" spans="1:39">
      <c r="A8493" s="76"/>
      <c r="C8493" s="77"/>
      <c r="M8493" s="80"/>
      <c r="T8493" s="4"/>
      <c r="V8493" s="4"/>
      <c r="W8493" s="4"/>
      <c r="X8493" s="4"/>
      <c r="AB8493" s="4"/>
      <c r="AL8493" s="81"/>
      <c r="AM8493" s="81"/>
    </row>
    <row r="8494" spans="1:39">
      <c r="A8494" s="76"/>
      <c r="C8494" s="77"/>
      <c r="M8494" s="80"/>
      <c r="T8494" s="4"/>
      <c r="V8494" s="4"/>
      <c r="W8494" s="4"/>
      <c r="X8494" s="4"/>
      <c r="AB8494" s="4"/>
      <c r="AL8494" s="81"/>
      <c r="AM8494" s="81"/>
    </row>
    <row r="8495" spans="1:39">
      <c r="A8495" s="76"/>
      <c r="C8495" s="77"/>
      <c r="M8495" s="80"/>
      <c r="T8495" s="4"/>
      <c r="V8495" s="4"/>
      <c r="W8495" s="4"/>
      <c r="X8495" s="4"/>
      <c r="AB8495" s="4"/>
      <c r="AL8495" s="81"/>
      <c r="AM8495" s="81"/>
    </row>
    <row r="8496" spans="1:39">
      <c r="A8496" s="76"/>
      <c r="C8496" s="77"/>
      <c r="M8496" s="80"/>
      <c r="T8496" s="4"/>
      <c r="V8496" s="4"/>
      <c r="W8496" s="4"/>
      <c r="X8496" s="4"/>
      <c r="AB8496" s="4"/>
      <c r="AL8496" s="81"/>
      <c r="AM8496" s="81"/>
    </row>
    <row r="8497" spans="1:39">
      <c r="A8497" s="76"/>
      <c r="C8497" s="77"/>
      <c r="M8497" s="80"/>
      <c r="T8497" s="4"/>
      <c r="V8497" s="4"/>
      <c r="W8497" s="4"/>
      <c r="X8497" s="4"/>
      <c r="AB8497" s="4"/>
      <c r="AL8497" s="81"/>
      <c r="AM8497" s="81"/>
    </row>
    <row r="8498" spans="1:39">
      <c r="A8498" s="76"/>
      <c r="C8498" s="77"/>
      <c r="M8498" s="80"/>
      <c r="T8498" s="4"/>
      <c r="V8498" s="4"/>
      <c r="W8498" s="4"/>
      <c r="X8498" s="4"/>
      <c r="AB8498" s="4"/>
      <c r="AL8498" s="81"/>
      <c r="AM8498" s="81"/>
    </row>
    <row r="8499" spans="1:39">
      <c r="A8499" s="76"/>
      <c r="C8499" s="77"/>
      <c r="M8499" s="80"/>
      <c r="T8499" s="4"/>
      <c r="V8499" s="4"/>
      <c r="W8499" s="4"/>
      <c r="X8499" s="4"/>
      <c r="AB8499" s="4"/>
      <c r="AL8499" s="81"/>
      <c r="AM8499" s="81"/>
    </row>
    <row r="8500" spans="1:39">
      <c r="A8500" s="76"/>
      <c r="C8500" s="77"/>
      <c r="M8500" s="80"/>
      <c r="T8500" s="4"/>
      <c r="V8500" s="4"/>
      <c r="W8500" s="4"/>
      <c r="X8500" s="4"/>
      <c r="AB8500" s="4"/>
      <c r="AL8500" s="81"/>
      <c r="AM8500" s="81"/>
    </row>
    <row r="8501" spans="1:39">
      <c r="A8501" s="76"/>
      <c r="C8501" s="77"/>
      <c r="M8501" s="80"/>
      <c r="T8501" s="4"/>
      <c r="V8501" s="4"/>
      <c r="W8501" s="4"/>
      <c r="X8501" s="4"/>
      <c r="AB8501" s="4"/>
      <c r="AL8501" s="81"/>
      <c r="AM8501" s="81"/>
    </row>
    <row r="8502" spans="1:39">
      <c r="A8502" s="76"/>
      <c r="C8502" s="77"/>
      <c r="M8502" s="80"/>
      <c r="T8502" s="4"/>
      <c r="V8502" s="4"/>
      <c r="W8502" s="4"/>
      <c r="X8502" s="4"/>
      <c r="AB8502" s="4"/>
      <c r="AL8502" s="81"/>
      <c r="AM8502" s="81"/>
    </row>
    <row r="8503" spans="1:39">
      <c r="A8503" s="76"/>
      <c r="C8503" s="77"/>
      <c r="M8503" s="80"/>
      <c r="T8503" s="4"/>
      <c r="V8503" s="4"/>
      <c r="W8503" s="4"/>
      <c r="X8503" s="4"/>
      <c r="AB8503" s="4"/>
      <c r="AL8503" s="81"/>
      <c r="AM8503" s="81"/>
    </row>
    <row r="8504" spans="1:39">
      <c r="A8504" s="76"/>
      <c r="C8504" s="77"/>
      <c r="M8504" s="80"/>
      <c r="T8504" s="4"/>
      <c r="V8504" s="4"/>
      <c r="W8504" s="4"/>
      <c r="X8504" s="4"/>
      <c r="AB8504" s="4"/>
      <c r="AL8504" s="81"/>
      <c r="AM8504" s="81"/>
    </row>
    <row r="8505" spans="1:39">
      <c r="A8505" s="76"/>
      <c r="C8505" s="77"/>
      <c r="M8505" s="80"/>
      <c r="T8505" s="4"/>
      <c r="V8505" s="4"/>
      <c r="W8505" s="4"/>
      <c r="X8505" s="4"/>
      <c r="AB8505" s="4"/>
      <c r="AL8505" s="81"/>
      <c r="AM8505" s="81"/>
    </row>
    <row r="8506" spans="1:39">
      <c r="A8506" s="76"/>
      <c r="C8506" s="77"/>
      <c r="M8506" s="80"/>
      <c r="T8506" s="4"/>
      <c r="V8506" s="4"/>
      <c r="W8506" s="4"/>
      <c r="X8506" s="4"/>
      <c r="AB8506" s="4"/>
      <c r="AL8506" s="81"/>
      <c r="AM8506" s="81"/>
    </row>
    <row r="8507" spans="1:39">
      <c r="A8507" s="76"/>
      <c r="C8507" s="77"/>
      <c r="M8507" s="80"/>
      <c r="T8507" s="4"/>
      <c r="V8507" s="4"/>
      <c r="W8507" s="4"/>
      <c r="X8507" s="4"/>
      <c r="AB8507" s="4"/>
      <c r="AL8507" s="81"/>
      <c r="AM8507" s="81"/>
    </row>
    <row r="8508" spans="1:39">
      <c r="A8508" s="76"/>
      <c r="C8508" s="77"/>
      <c r="M8508" s="80"/>
      <c r="T8508" s="4"/>
      <c r="V8508" s="4"/>
      <c r="W8508" s="4"/>
      <c r="X8508" s="4"/>
      <c r="AB8508" s="4"/>
      <c r="AL8508" s="81"/>
      <c r="AM8508" s="81"/>
    </row>
    <row r="8509" spans="1:39">
      <c r="A8509" s="76"/>
      <c r="C8509" s="77"/>
      <c r="M8509" s="80"/>
      <c r="T8509" s="4"/>
      <c r="V8509" s="4"/>
      <c r="W8509" s="4"/>
      <c r="X8509" s="4"/>
      <c r="AB8509" s="4"/>
      <c r="AL8509" s="81"/>
      <c r="AM8509" s="81"/>
    </row>
    <row r="8510" spans="1:39">
      <c r="A8510" s="76"/>
      <c r="C8510" s="77"/>
      <c r="M8510" s="80"/>
      <c r="T8510" s="4"/>
      <c r="V8510" s="4"/>
      <c r="W8510" s="4"/>
      <c r="X8510" s="4"/>
      <c r="AB8510" s="4"/>
      <c r="AL8510" s="81"/>
      <c r="AM8510" s="81"/>
    </row>
    <row r="8511" spans="1:39">
      <c r="A8511" s="76"/>
      <c r="C8511" s="77"/>
      <c r="M8511" s="80"/>
      <c r="T8511" s="4"/>
      <c r="V8511" s="4"/>
      <c r="W8511" s="4"/>
      <c r="X8511" s="4"/>
      <c r="AB8511" s="4"/>
      <c r="AL8511" s="81"/>
      <c r="AM8511" s="81"/>
    </row>
    <row r="8512" spans="1:39">
      <c r="A8512" s="76"/>
      <c r="C8512" s="77"/>
      <c r="M8512" s="80"/>
      <c r="T8512" s="4"/>
      <c r="V8512" s="4"/>
      <c r="W8512" s="4"/>
      <c r="X8512" s="4"/>
      <c r="AB8512" s="4"/>
      <c r="AL8512" s="81"/>
      <c r="AM8512" s="81"/>
    </row>
    <row r="8513" spans="1:39">
      <c r="A8513" s="76"/>
      <c r="C8513" s="77"/>
      <c r="M8513" s="80"/>
      <c r="T8513" s="4"/>
      <c r="V8513" s="4"/>
      <c r="W8513" s="4"/>
      <c r="X8513" s="4"/>
      <c r="AB8513" s="4"/>
      <c r="AL8513" s="81"/>
      <c r="AM8513" s="81"/>
    </row>
    <row r="8514" spans="1:39">
      <c r="A8514" s="76"/>
      <c r="C8514" s="77"/>
      <c r="M8514" s="80"/>
      <c r="T8514" s="4"/>
      <c r="V8514" s="4"/>
      <c r="W8514" s="4"/>
      <c r="X8514" s="4"/>
      <c r="AB8514" s="4"/>
      <c r="AL8514" s="81"/>
      <c r="AM8514" s="81"/>
    </row>
    <row r="8515" spans="1:39">
      <c r="A8515" s="76"/>
      <c r="C8515" s="77"/>
      <c r="M8515" s="80"/>
      <c r="T8515" s="4"/>
      <c r="V8515" s="4"/>
      <c r="W8515" s="4"/>
      <c r="X8515" s="4"/>
      <c r="AB8515" s="4"/>
      <c r="AL8515" s="81"/>
      <c r="AM8515" s="81"/>
    </row>
    <row r="8516" spans="1:39">
      <c r="A8516" s="76"/>
      <c r="C8516" s="77"/>
      <c r="M8516" s="80"/>
      <c r="T8516" s="4"/>
      <c r="V8516" s="4"/>
      <c r="W8516" s="4"/>
      <c r="X8516" s="4"/>
      <c r="AB8516" s="4"/>
      <c r="AL8516" s="81"/>
      <c r="AM8516" s="81"/>
    </row>
    <row r="8517" spans="1:39">
      <c r="A8517" s="76"/>
      <c r="C8517" s="77"/>
      <c r="M8517" s="80"/>
      <c r="T8517" s="4"/>
      <c r="V8517" s="4"/>
      <c r="W8517" s="4"/>
      <c r="X8517" s="4"/>
      <c r="AB8517" s="4"/>
      <c r="AL8517" s="81"/>
      <c r="AM8517" s="81"/>
    </row>
    <row r="8518" spans="1:39">
      <c r="A8518" s="76"/>
      <c r="C8518" s="77"/>
      <c r="M8518" s="80"/>
      <c r="T8518" s="4"/>
      <c r="V8518" s="4"/>
      <c r="W8518" s="4"/>
      <c r="X8518" s="4"/>
      <c r="AB8518" s="4"/>
      <c r="AL8518" s="81"/>
      <c r="AM8518" s="81"/>
    </row>
    <row r="8519" spans="1:39">
      <c r="A8519" s="76"/>
      <c r="C8519" s="77"/>
      <c r="M8519" s="80"/>
      <c r="T8519" s="4"/>
      <c r="V8519" s="4"/>
      <c r="W8519" s="4"/>
      <c r="X8519" s="4"/>
      <c r="AB8519" s="4"/>
      <c r="AL8519" s="81"/>
      <c r="AM8519" s="81"/>
    </row>
    <row r="8520" spans="1:39">
      <c r="A8520" s="76"/>
      <c r="C8520" s="77"/>
      <c r="M8520" s="80"/>
      <c r="T8520" s="4"/>
      <c r="V8520" s="4"/>
      <c r="W8520" s="4"/>
      <c r="X8520" s="4"/>
      <c r="AB8520" s="4"/>
      <c r="AL8520" s="81"/>
      <c r="AM8520" s="81"/>
    </row>
    <row r="8521" spans="1:39">
      <c r="A8521" s="76"/>
      <c r="C8521" s="77"/>
      <c r="M8521" s="80"/>
      <c r="T8521" s="4"/>
      <c r="V8521" s="4"/>
      <c r="W8521" s="4"/>
      <c r="X8521" s="4"/>
      <c r="AB8521" s="4"/>
      <c r="AL8521" s="81"/>
      <c r="AM8521" s="81"/>
    </row>
    <row r="8522" spans="1:39">
      <c r="A8522" s="76"/>
      <c r="C8522" s="77"/>
      <c r="M8522" s="80"/>
      <c r="T8522" s="4"/>
      <c r="V8522" s="4"/>
      <c r="W8522" s="4"/>
      <c r="X8522" s="4"/>
      <c r="AB8522" s="4"/>
      <c r="AL8522" s="81"/>
      <c r="AM8522" s="81"/>
    </row>
    <row r="8523" spans="1:39">
      <c r="A8523" s="76"/>
      <c r="C8523" s="77"/>
      <c r="M8523" s="80"/>
      <c r="T8523" s="4"/>
      <c r="V8523" s="4"/>
      <c r="W8523" s="4"/>
      <c r="X8523" s="4"/>
      <c r="AB8523" s="4"/>
      <c r="AL8523" s="81"/>
      <c r="AM8523" s="81"/>
    </row>
    <row r="8524" spans="1:39">
      <c r="A8524" s="76"/>
      <c r="C8524" s="77"/>
      <c r="M8524" s="80"/>
      <c r="T8524" s="4"/>
      <c r="V8524" s="4"/>
      <c r="W8524" s="4"/>
      <c r="X8524" s="4"/>
      <c r="AB8524" s="4"/>
      <c r="AL8524" s="81"/>
      <c r="AM8524" s="81"/>
    </row>
    <row r="8525" spans="1:39">
      <c r="A8525" s="76"/>
      <c r="C8525" s="77"/>
      <c r="M8525" s="80"/>
      <c r="T8525" s="4"/>
      <c r="V8525" s="4"/>
      <c r="W8525" s="4"/>
      <c r="X8525" s="4"/>
      <c r="AB8525" s="4"/>
      <c r="AL8525" s="81"/>
      <c r="AM8525" s="81"/>
    </row>
    <row r="8526" spans="1:39">
      <c r="A8526" s="76"/>
      <c r="C8526" s="77"/>
      <c r="M8526" s="80"/>
      <c r="T8526" s="4"/>
      <c r="V8526" s="4"/>
      <c r="W8526" s="4"/>
      <c r="X8526" s="4"/>
      <c r="AB8526" s="4"/>
      <c r="AL8526" s="81"/>
      <c r="AM8526" s="81"/>
    </row>
    <row r="8527" spans="1:39">
      <c r="A8527" s="76"/>
      <c r="C8527" s="77"/>
      <c r="M8527" s="80"/>
      <c r="T8527" s="4"/>
      <c r="V8527" s="4"/>
      <c r="W8527" s="4"/>
      <c r="X8527" s="4"/>
      <c r="AB8527" s="4"/>
      <c r="AL8527" s="81"/>
      <c r="AM8527" s="81"/>
    </row>
    <row r="8528" spans="1:39">
      <c r="A8528" s="76"/>
      <c r="C8528" s="77"/>
      <c r="M8528" s="80"/>
      <c r="T8528" s="4"/>
      <c r="V8528" s="4"/>
      <c r="W8528" s="4"/>
      <c r="X8528" s="4"/>
      <c r="AB8528" s="4"/>
      <c r="AL8528" s="81"/>
      <c r="AM8528" s="81"/>
    </row>
    <row r="8529" spans="1:39">
      <c r="A8529" s="76"/>
      <c r="C8529" s="77"/>
      <c r="M8529" s="80"/>
      <c r="T8529" s="4"/>
      <c r="V8529" s="4"/>
      <c r="W8529" s="4"/>
      <c r="X8529" s="4"/>
      <c r="AB8529" s="4"/>
      <c r="AL8529" s="81"/>
      <c r="AM8529" s="81"/>
    </row>
    <row r="8530" spans="1:39">
      <c r="A8530" s="76"/>
      <c r="C8530" s="77"/>
      <c r="M8530" s="80"/>
      <c r="T8530" s="4"/>
      <c r="V8530" s="4"/>
      <c r="W8530" s="4"/>
      <c r="X8530" s="4"/>
      <c r="AB8530" s="4"/>
      <c r="AL8530" s="81"/>
      <c r="AM8530" s="81"/>
    </row>
    <row r="8531" spans="1:39">
      <c r="A8531" s="76"/>
      <c r="C8531" s="77"/>
      <c r="M8531" s="80"/>
      <c r="T8531" s="4"/>
      <c r="V8531" s="4"/>
      <c r="W8531" s="4"/>
      <c r="X8531" s="4"/>
      <c r="AB8531" s="4"/>
      <c r="AL8531" s="81"/>
      <c r="AM8531" s="81"/>
    </row>
    <row r="8532" spans="1:39">
      <c r="A8532" s="76"/>
      <c r="C8532" s="77"/>
      <c r="M8532" s="80"/>
      <c r="T8532" s="4"/>
      <c r="V8532" s="4"/>
      <c r="W8532" s="4"/>
      <c r="X8532" s="4"/>
      <c r="AB8532" s="4"/>
      <c r="AL8532" s="81"/>
      <c r="AM8532" s="81"/>
    </row>
    <row r="8533" spans="1:39">
      <c r="A8533" s="76"/>
      <c r="C8533" s="77"/>
      <c r="M8533" s="80"/>
      <c r="T8533" s="4"/>
      <c r="V8533" s="4"/>
      <c r="W8533" s="4"/>
      <c r="X8533" s="4"/>
      <c r="AB8533" s="4"/>
      <c r="AL8533" s="81"/>
      <c r="AM8533" s="81"/>
    </row>
    <row r="8534" spans="1:39">
      <c r="A8534" s="76"/>
      <c r="C8534" s="77"/>
      <c r="M8534" s="80"/>
      <c r="T8534" s="4"/>
      <c r="V8534" s="4"/>
      <c r="W8534" s="4"/>
      <c r="X8534" s="4"/>
      <c r="AB8534" s="4"/>
      <c r="AL8534" s="81"/>
      <c r="AM8534" s="81"/>
    </row>
    <row r="8535" spans="1:39">
      <c r="A8535" s="76"/>
      <c r="C8535" s="77"/>
      <c r="M8535" s="80"/>
      <c r="T8535" s="4"/>
      <c r="V8535" s="4"/>
      <c r="W8535" s="4"/>
      <c r="X8535" s="4"/>
      <c r="AB8535" s="4"/>
      <c r="AL8535" s="81"/>
      <c r="AM8535" s="81"/>
    </row>
    <row r="8536" spans="1:39">
      <c r="A8536" s="76"/>
      <c r="C8536" s="77"/>
      <c r="M8536" s="80"/>
      <c r="T8536" s="4"/>
      <c r="V8536" s="4"/>
      <c r="W8536" s="4"/>
      <c r="X8536" s="4"/>
      <c r="AB8536" s="4"/>
      <c r="AL8536" s="81"/>
      <c r="AM8536" s="81"/>
    </row>
    <row r="8537" spans="1:39">
      <c r="A8537" s="76"/>
      <c r="C8537" s="77"/>
      <c r="M8537" s="80"/>
      <c r="T8537" s="4"/>
      <c r="V8537" s="4"/>
      <c r="W8537" s="4"/>
      <c r="X8537" s="4"/>
      <c r="AB8537" s="4"/>
      <c r="AL8537" s="81"/>
      <c r="AM8537" s="81"/>
    </row>
    <row r="8538" spans="1:39">
      <c r="A8538" s="76"/>
      <c r="C8538" s="77"/>
      <c r="M8538" s="80"/>
      <c r="T8538" s="4"/>
      <c r="V8538" s="4"/>
      <c r="W8538" s="4"/>
      <c r="X8538" s="4"/>
      <c r="AB8538" s="4"/>
      <c r="AL8538" s="81"/>
      <c r="AM8538" s="81"/>
    </row>
    <row r="8539" spans="1:39">
      <c r="A8539" s="76"/>
      <c r="C8539" s="77"/>
      <c r="M8539" s="80"/>
      <c r="T8539" s="4"/>
      <c r="V8539" s="4"/>
      <c r="W8539" s="4"/>
      <c r="X8539" s="4"/>
      <c r="AB8539" s="4"/>
      <c r="AL8539" s="81"/>
      <c r="AM8539" s="81"/>
    </row>
    <row r="8540" spans="1:39">
      <c r="A8540" s="76"/>
      <c r="C8540" s="77"/>
      <c r="M8540" s="80"/>
      <c r="T8540" s="4"/>
      <c r="V8540" s="4"/>
      <c r="W8540" s="4"/>
      <c r="X8540" s="4"/>
      <c r="AB8540" s="4"/>
      <c r="AL8540" s="81"/>
      <c r="AM8540" s="81"/>
    </row>
    <row r="8541" spans="1:39">
      <c r="A8541" s="76"/>
      <c r="C8541" s="77"/>
      <c r="M8541" s="80"/>
      <c r="T8541" s="4"/>
      <c r="V8541" s="4"/>
      <c r="W8541" s="4"/>
      <c r="X8541" s="4"/>
      <c r="AB8541" s="4"/>
      <c r="AL8541" s="81"/>
      <c r="AM8541" s="81"/>
    </row>
    <row r="8542" spans="1:39">
      <c r="A8542" s="76"/>
      <c r="C8542" s="77"/>
      <c r="M8542" s="80"/>
      <c r="T8542" s="4"/>
      <c r="V8542" s="4"/>
      <c r="W8542" s="4"/>
      <c r="X8542" s="4"/>
      <c r="AB8542" s="4"/>
      <c r="AL8542" s="81"/>
      <c r="AM8542" s="81"/>
    </row>
    <row r="8543" spans="1:39">
      <c r="A8543" s="76"/>
      <c r="C8543" s="77"/>
      <c r="M8543" s="80"/>
      <c r="T8543" s="4"/>
      <c r="V8543" s="4"/>
      <c r="W8543" s="4"/>
      <c r="X8543" s="4"/>
      <c r="AB8543" s="4"/>
      <c r="AL8543" s="81"/>
      <c r="AM8543" s="81"/>
    </row>
    <row r="8544" spans="1:39">
      <c r="A8544" s="76"/>
      <c r="C8544" s="77"/>
      <c r="M8544" s="80"/>
      <c r="T8544" s="4"/>
      <c r="V8544" s="4"/>
      <c r="W8544" s="4"/>
      <c r="X8544" s="4"/>
      <c r="AB8544" s="4"/>
      <c r="AL8544" s="81"/>
      <c r="AM8544" s="81"/>
    </row>
    <row r="8545" spans="1:39">
      <c r="A8545" s="76"/>
      <c r="C8545" s="77"/>
      <c r="M8545" s="80"/>
      <c r="T8545" s="4"/>
      <c r="V8545" s="4"/>
      <c r="W8545" s="4"/>
      <c r="X8545" s="4"/>
      <c r="AB8545" s="4"/>
      <c r="AL8545" s="81"/>
      <c r="AM8545" s="81"/>
    </row>
    <row r="8546" spans="1:39">
      <c r="A8546" s="76"/>
      <c r="C8546" s="77"/>
      <c r="M8546" s="80"/>
      <c r="T8546" s="4"/>
      <c r="V8546" s="4"/>
      <c r="W8546" s="4"/>
      <c r="X8546" s="4"/>
      <c r="AB8546" s="4"/>
      <c r="AL8546" s="81"/>
      <c r="AM8546" s="81"/>
    </row>
    <row r="8547" spans="1:39">
      <c r="A8547" s="76"/>
      <c r="C8547" s="77"/>
      <c r="M8547" s="80"/>
      <c r="T8547" s="4"/>
      <c r="V8547" s="4"/>
      <c r="W8547" s="4"/>
      <c r="X8547" s="4"/>
      <c r="AB8547" s="4"/>
      <c r="AL8547" s="81"/>
      <c r="AM8547" s="81"/>
    </row>
    <row r="8548" spans="1:39">
      <c r="A8548" s="76"/>
      <c r="C8548" s="77"/>
      <c r="M8548" s="80"/>
      <c r="T8548" s="4"/>
      <c r="V8548" s="4"/>
      <c r="W8548" s="4"/>
      <c r="X8548" s="4"/>
      <c r="AB8548" s="4"/>
      <c r="AL8548" s="81"/>
      <c r="AM8548" s="81"/>
    </row>
    <row r="8549" spans="1:39">
      <c r="A8549" s="76"/>
      <c r="C8549" s="77"/>
      <c r="M8549" s="80"/>
      <c r="T8549" s="4"/>
      <c r="V8549" s="4"/>
      <c r="W8549" s="4"/>
      <c r="X8549" s="4"/>
      <c r="AB8549" s="4"/>
      <c r="AL8549" s="81"/>
      <c r="AM8549" s="81"/>
    </row>
    <row r="8550" spans="1:39">
      <c r="A8550" s="76"/>
      <c r="C8550" s="77"/>
      <c r="M8550" s="80"/>
      <c r="T8550" s="4"/>
      <c r="V8550" s="4"/>
      <c r="W8550" s="4"/>
      <c r="X8550" s="4"/>
      <c r="AB8550" s="4"/>
      <c r="AL8550" s="81"/>
      <c r="AM8550" s="81"/>
    </row>
    <row r="8551" spans="1:39">
      <c r="A8551" s="76"/>
      <c r="C8551" s="77"/>
      <c r="M8551" s="80"/>
      <c r="T8551" s="4"/>
      <c r="V8551" s="4"/>
      <c r="W8551" s="4"/>
      <c r="X8551" s="4"/>
      <c r="AB8551" s="4"/>
      <c r="AL8551" s="81"/>
      <c r="AM8551" s="81"/>
    </row>
    <row r="8552" spans="1:39">
      <c r="A8552" s="76"/>
      <c r="C8552" s="77"/>
      <c r="M8552" s="80"/>
      <c r="T8552" s="4"/>
      <c r="V8552" s="4"/>
      <c r="W8552" s="4"/>
      <c r="X8552" s="4"/>
      <c r="AB8552" s="4"/>
      <c r="AL8552" s="81"/>
      <c r="AM8552" s="81"/>
    </row>
    <row r="8553" spans="1:39">
      <c r="A8553" s="76"/>
      <c r="C8553" s="77"/>
      <c r="M8553" s="80"/>
      <c r="T8553" s="4"/>
      <c r="V8553" s="4"/>
      <c r="W8553" s="4"/>
      <c r="X8553" s="4"/>
      <c r="AB8553" s="4"/>
      <c r="AL8553" s="81"/>
      <c r="AM8553" s="81"/>
    </row>
    <row r="8554" spans="1:39">
      <c r="A8554" s="76"/>
      <c r="C8554" s="77"/>
      <c r="M8554" s="80"/>
      <c r="T8554" s="4"/>
      <c r="V8554" s="4"/>
      <c r="W8554" s="4"/>
      <c r="X8554" s="4"/>
      <c r="AB8554" s="4"/>
      <c r="AL8554" s="81"/>
      <c r="AM8554" s="81"/>
    </row>
    <row r="8555" spans="1:39">
      <c r="A8555" s="76"/>
      <c r="C8555" s="77"/>
      <c r="M8555" s="80"/>
      <c r="T8555" s="4"/>
      <c r="V8555" s="4"/>
      <c r="W8555" s="4"/>
      <c r="X8555" s="4"/>
      <c r="AB8555" s="4"/>
      <c r="AL8555" s="81"/>
      <c r="AM8555" s="81"/>
    </row>
    <row r="8556" spans="1:39">
      <c r="A8556" s="76"/>
      <c r="C8556" s="77"/>
      <c r="M8556" s="80"/>
      <c r="T8556" s="4"/>
      <c r="V8556" s="4"/>
      <c r="W8556" s="4"/>
      <c r="X8556" s="4"/>
      <c r="AB8556" s="4"/>
      <c r="AL8556" s="81"/>
      <c r="AM8556" s="81"/>
    </row>
    <row r="8557" spans="1:39">
      <c r="A8557" s="76"/>
      <c r="C8557" s="77"/>
      <c r="M8557" s="80"/>
      <c r="T8557" s="4"/>
      <c r="V8557" s="4"/>
      <c r="W8557" s="4"/>
      <c r="X8557" s="4"/>
      <c r="AB8557" s="4"/>
      <c r="AL8557" s="81"/>
      <c r="AM8557" s="81"/>
    </row>
    <row r="8558" spans="1:39">
      <c r="A8558" s="76"/>
      <c r="C8558" s="77"/>
      <c r="M8558" s="80"/>
      <c r="T8558" s="4"/>
      <c r="V8558" s="4"/>
      <c r="W8558" s="4"/>
      <c r="X8558" s="4"/>
      <c r="AB8558" s="4"/>
      <c r="AL8558" s="81"/>
      <c r="AM8558" s="81"/>
    </row>
    <row r="8559" spans="1:39">
      <c r="A8559" s="76"/>
      <c r="C8559" s="77"/>
      <c r="M8559" s="80"/>
      <c r="T8559" s="4"/>
      <c r="V8559" s="4"/>
      <c r="W8559" s="4"/>
      <c r="X8559" s="4"/>
      <c r="AB8559" s="4"/>
      <c r="AL8559" s="81"/>
      <c r="AM8559" s="81"/>
    </row>
    <row r="8560" spans="1:39">
      <c r="A8560" s="76"/>
      <c r="C8560" s="77"/>
      <c r="M8560" s="80"/>
      <c r="T8560" s="4"/>
      <c r="V8560" s="4"/>
      <c r="W8560" s="4"/>
      <c r="X8560" s="4"/>
      <c r="AB8560" s="4"/>
      <c r="AL8560" s="81"/>
      <c r="AM8560" s="81"/>
    </row>
    <row r="8561" spans="1:39">
      <c r="A8561" s="76"/>
      <c r="C8561" s="77"/>
      <c r="M8561" s="80"/>
      <c r="T8561" s="4"/>
      <c r="V8561" s="4"/>
      <c r="W8561" s="4"/>
      <c r="X8561" s="4"/>
      <c r="AB8561" s="4"/>
      <c r="AL8561" s="81"/>
      <c r="AM8561" s="81"/>
    </row>
    <row r="8562" spans="1:39">
      <c r="A8562" s="76"/>
      <c r="C8562" s="77"/>
      <c r="M8562" s="80"/>
      <c r="T8562" s="4"/>
      <c r="V8562" s="4"/>
      <c r="W8562" s="4"/>
      <c r="X8562" s="4"/>
      <c r="AB8562" s="4"/>
      <c r="AL8562" s="81"/>
      <c r="AM8562" s="81"/>
    </row>
    <row r="8563" spans="1:39">
      <c r="A8563" s="76"/>
      <c r="C8563" s="77"/>
      <c r="M8563" s="80"/>
      <c r="T8563" s="4"/>
      <c r="V8563" s="4"/>
      <c r="W8563" s="4"/>
      <c r="X8563" s="4"/>
      <c r="AB8563" s="4"/>
      <c r="AL8563" s="81"/>
      <c r="AM8563" s="81"/>
    </row>
    <row r="8564" spans="1:39">
      <c r="A8564" s="76"/>
      <c r="C8564" s="77"/>
      <c r="M8564" s="80"/>
      <c r="T8564" s="4"/>
      <c r="V8564" s="4"/>
      <c r="W8564" s="4"/>
      <c r="X8564" s="4"/>
      <c r="AB8564" s="4"/>
      <c r="AL8564" s="81"/>
      <c r="AM8564" s="81"/>
    </row>
    <row r="8565" spans="1:39">
      <c r="A8565" s="76"/>
      <c r="C8565" s="77"/>
      <c r="M8565" s="80"/>
      <c r="T8565" s="4"/>
      <c r="V8565" s="4"/>
      <c r="W8565" s="4"/>
      <c r="X8565" s="4"/>
      <c r="AB8565" s="4"/>
      <c r="AL8565" s="81"/>
      <c r="AM8565" s="81"/>
    </row>
    <row r="8566" spans="1:39">
      <c r="A8566" s="76"/>
      <c r="C8566" s="77"/>
      <c r="M8566" s="80"/>
      <c r="T8566" s="4"/>
      <c r="V8566" s="4"/>
      <c r="W8566" s="4"/>
      <c r="X8566" s="4"/>
      <c r="AB8566" s="4"/>
      <c r="AL8566" s="81"/>
      <c r="AM8566" s="81"/>
    </row>
    <row r="8567" spans="1:39">
      <c r="A8567" s="76"/>
      <c r="C8567" s="77"/>
      <c r="M8567" s="80"/>
      <c r="T8567" s="4"/>
      <c r="V8567" s="4"/>
      <c r="W8567" s="4"/>
      <c r="X8567" s="4"/>
      <c r="AB8567" s="4"/>
      <c r="AL8567" s="81"/>
      <c r="AM8567" s="81"/>
    </row>
    <row r="8568" spans="1:39">
      <c r="A8568" s="76"/>
      <c r="C8568" s="77"/>
      <c r="M8568" s="80"/>
      <c r="T8568" s="4"/>
      <c r="V8568" s="4"/>
      <c r="W8568" s="4"/>
      <c r="X8568" s="4"/>
      <c r="AB8568" s="4"/>
      <c r="AL8568" s="81"/>
      <c r="AM8568" s="81"/>
    </row>
    <row r="8569" spans="1:39">
      <c r="A8569" s="76"/>
      <c r="C8569" s="77"/>
      <c r="M8569" s="80"/>
      <c r="T8569" s="4"/>
      <c r="V8569" s="4"/>
      <c r="W8569" s="4"/>
      <c r="X8569" s="4"/>
      <c r="AB8569" s="4"/>
      <c r="AL8569" s="81"/>
      <c r="AM8569" s="81"/>
    </row>
    <row r="8570" spans="1:39">
      <c r="A8570" s="76"/>
      <c r="C8570" s="77"/>
      <c r="M8570" s="80"/>
      <c r="T8570" s="4"/>
      <c r="V8570" s="4"/>
      <c r="W8570" s="4"/>
      <c r="X8570" s="4"/>
      <c r="AB8570" s="4"/>
      <c r="AL8570" s="81"/>
      <c r="AM8570" s="81"/>
    </row>
    <row r="8571" spans="1:39">
      <c r="A8571" s="76"/>
      <c r="C8571" s="77"/>
      <c r="M8571" s="80"/>
      <c r="T8571" s="4"/>
      <c r="V8571" s="4"/>
      <c r="W8571" s="4"/>
      <c r="X8571" s="4"/>
      <c r="AB8571" s="4"/>
      <c r="AL8571" s="81"/>
      <c r="AM8571" s="81"/>
    </row>
    <row r="8572" spans="1:39">
      <c r="A8572" s="76"/>
      <c r="C8572" s="77"/>
      <c r="M8572" s="80"/>
      <c r="T8572" s="4"/>
      <c r="V8572" s="4"/>
      <c r="W8572" s="4"/>
      <c r="X8572" s="4"/>
      <c r="AB8572" s="4"/>
      <c r="AL8572" s="81"/>
      <c r="AM8572" s="81"/>
    </row>
    <row r="8573" spans="1:39">
      <c r="A8573" s="76"/>
      <c r="C8573" s="77"/>
      <c r="M8573" s="80"/>
      <c r="T8573" s="4"/>
      <c r="V8573" s="4"/>
      <c r="W8573" s="4"/>
      <c r="X8573" s="4"/>
      <c r="AB8573" s="4"/>
      <c r="AL8573" s="81"/>
      <c r="AM8573" s="81"/>
    </row>
    <row r="8574" spans="1:39">
      <c r="A8574" s="76"/>
      <c r="C8574" s="77"/>
      <c r="M8574" s="80"/>
      <c r="T8574" s="4"/>
      <c r="V8574" s="4"/>
      <c r="W8574" s="4"/>
      <c r="X8574" s="4"/>
      <c r="AB8574" s="4"/>
      <c r="AL8574" s="81"/>
      <c r="AM8574" s="81"/>
    </row>
    <row r="8575" spans="1:39">
      <c r="A8575" s="76"/>
      <c r="C8575" s="77"/>
      <c r="M8575" s="80"/>
      <c r="T8575" s="4"/>
      <c r="V8575" s="4"/>
      <c r="W8575" s="4"/>
      <c r="X8575" s="4"/>
      <c r="AB8575" s="4"/>
      <c r="AL8575" s="81"/>
      <c r="AM8575" s="81"/>
    </row>
    <row r="8576" spans="1:39">
      <c r="A8576" s="76"/>
      <c r="C8576" s="77"/>
      <c r="M8576" s="80"/>
      <c r="T8576" s="4"/>
      <c r="V8576" s="4"/>
      <c r="W8576" s="4"/>
      <c r="X8576" s="4"/>
      <c r="AB8576" s="4"/>
      <c r="AL8576" s="81"/>
      <c r="AM8576" s="81"/>
    </row>
    <row r="8577" spans="1:39">
      <c r="A8577" s="76"/>
      <c r="C8577" s="77"/>
      <c r="M8577" s="80"/>
      <c r="T8577" s="4"/>
      <c r="V8577" s="4"/>
      <c r="W8577" s="4"/>
      <c r="X8577" s="4"/>
      <c r="AB8577" s="4"/>
      <c r="AL8577" s="81"/>
      <c r="AM8577" s="81"/>
    </row>
    <row r="8578" spans="1:39">
      <c r="A8578" s="76"/>
      <c r="C8578" s="77"/>
      <c r="M8578" s="80"/>
      <c r="T8578" s="4"/>
      <c r="V8578" s="4"/>
      <c r="W8578" s="4"/>
      <c r="X8578" s="4"/>
      <c r="AB8578" s="4"/>
      <c r="AL8578" s="81"/>
      <c r="AM8578" s="81"/>
    </row>
    <row r="8579" spans="1:39">
      <c r="A8579" s="76"/>
      <c r="C8579" s="77"/>
      <c r="M8579" s="80"/>
      <c r="T8579" s="4"/>
      <c r="V8579" s="4"/>
      <c r="W8579" s="4"/>
      <c r="X8579" s="4"/>
      <c r="AB8579" s="4"/>
      <c r="AL8579" s="81"/>
      <c r="AM8579" s="81"/>
    </row>
    <row r="8580" spans="1:39">
      <c r="A8580" s="76"/>
      <c r="C8580" s="77"/>
      <c r="M8580" s="80"/>
      <c r="T8580" s="4"/>
      <c r="V8580" s="4"/>
      <c r="W8580" s="4"/>
      <c r="X8580" s="4"/>
      <c r="AB8580" s="4"/>
      <c r="AL8580" s="81"/>
      <c r="AM8580" s="81"/>
    </row>
    <row r="8581" spans="1:39">
      <c r="A8581" s="76"/>
      <c r="C8581" s="77"/>
      <c r="M8581" s="80"/>
      <c r="T8581" s="4"/>
      <c r="V8581" s="4"/>
      <c r="W8581" s="4"/>
      <c r="X8581" s="4"/>
      <c r="AB8581" s="4"/>
      <c r="AL8581" s="81"/>
      <c r="AM8581" s="81"/>
    </row>
    <row r="8582" spans="1:39">
      <c r="A8582" s="76"/>
      <c r="C8582" s="77"/>
      <c r="M8582" s="80"/>
      <c r="T8582" s="4"/>
      <c r="V8582" s="4"/>
      <c r="W8582" s="4"/>
      <c r="X8582" s="4"/>
      <c r="AB8582" s="4"/>
      <c r="AL8582" s="81"/>
      <c r="AM8582" s="81"/>
    </row>
    <row r="8583" spans="1:39">
      <c r="A8583" s="76"/>
      <c r="C8583" s="77"/>
      <c r="M8583" s="80"/>
      <c r="T8583" s="4"/>
      <c r="V8583" s="4"/>
      <c r="W8583" s="4"/>
      <c r="X8583" s="4"/>
      <c r="AB8583" s="4"/>
      <c r="AL8583" s="81"/>
      <c r="AM8583" s="81"/>
    </row>
    <row r="8584" spans="1:39">
      <c r="A8584" s="76"/>
      <c r="C8584" s="77"/>
      <c r="M8584" s="80"/>
      <c r="T8584" s="4"/>
      <c r="V8584" s="4"/>
      <c r="W8584" s="4"/>
      <c r="X8584" s="4"/>
      <c r="AB8584" s="4"/>
      <c r="AL8584" s="81"/>
      <c r="AM8584" s="81"/>
    </row>
    <row r="8585" spans="1:39">
      <c r="A8585" s="76"/>
      <c r="C8585" s="77"/>
      <c r="M8585" s="80"/>
      <c r="T8585" s="4"/>
      <c r="V8585" s="4"/>
      <c r="W8585" s="4"/>
      <c r="X8585" s="4"/>
      <c r="AB8585" s="4"/>
      <c r="AL8585" s="81"/>
      <c r="AM8585" s="81"/>
    </row>
    <row r="8586" spans="1:39">
      <c r="A8586" s="76"/>
      <c r="C8586" s="77"/>
      <c r="M8586" s="80"/>
      <c r="T8586" s="4"/>
      <c r="V8586" s="4"/>
      <c r="W8586" s="4"/>
      <c r="X8586" s="4"/>
      <c r="AB8586" s="4"/>
      <c r="AL8586" s="81"/>
      <c r="AM8586" s="81"/>
    </row>
    <row r="8587" spans="1:39">
      <c r="A8587" s="76"/>
      <c r="C8587" s="77"/>
      <c r="M8587" s="80"/>
      <c r="T8587" s="4"/>
      <c r="V8587" s="4"/>
      <c r="W8587" s="4"/>
      <c r="X8587" s="4"/>
      <c r="AB8587" s="4"/>
      <c r="AL8587" s="81"/>
      <c r="AM8587" s="81"/>
    </row>
    <row r="8588" spans="1:39">
      <c r="A8588" s="76"/>
      <c r="C8588" s="77"/>
      <c r="M8588" s="80"/>
      <c r="T8588" s="4"/>
      <c r="V8588" s="4"/>
      <c r="W8588" s="4"/>
      <c r="X8588" s="4"/>
      <c r="AB8588" s="4"/>
      <c r="AL8588" s="81"/>
      <c r="AM8588" s="81"/>
    </row>
    <row r="8589" spans="1:39">
      <c r="A8589" s="76"/>
      <c r="C8589" s="77"/>
      <c r="M8589" s="80"/>
      <c r="T8589" s="4"/>
      <c r="V8589" s="4"/>
      <c r="W8589" s="4"/>
      <c r="X8589" s="4"/>
      <c r="AB8589" s="4"/>
      <c r="AL8589" s="81"/>
      <c r="AM8589" s="81"/>
    </row>
    <row r="8590" spans="1:39">
      <c r="A8590" s="76"/>
      <c r="C8590" s="77"/>
      <c r="M8590" s="80"/>
      <c r="T8590" s="4"/>
      <c r="V8590" s="4"/>
      <c r="W8590" s="4"/>
      <c r="X8590" s="4"/>
      <c r="AB8590" s="4"/>
      <c r="AL8590" s="81"/>
      <c r="AM8590" s="81"/>
    </row>
    <row r="8591" spans="1:39">
      <c r="A8591" s="76"/>
      <c r="C8591" s="77"/>
      <c r="M8591" s="80"/>
      <c r="T8591" s="4"/>
      <c r="V8591" s="4"/>
      <c r="W8591" s="4"/>
      <c r="X8591" s="4"/>
      <c r="AB8591" s="4"/>
      <c r="AL8591" s="81"/>
      <c r="AM8591" s="81"/>
    </row>
    <row r="8592" spans="1:39">
      <c r="A8592" s="76"/>
      <c r="C8592" s="77"/>
      <c r="M8592" s="80"/>
      <c r="T8592" s="4"/>
      <c r="V8592" s="4"/>
      <c r="W8592" s="4"/>
      <c r="X8592" s="4"/>
      <c r="AB8592" s="4"/>
      <c r="AL8592" s="81"/>
      <c r="AM8592" s="81"/>
    </row>
    <row r="8593" spans="1:39">
      <c r="A8593" s="76"/>
      <c r="C8593" s="77"/>
      <c r="M8593" s="80"/>
      <c r="T8593" s="4"/>
      <c r="V8593" s="4"/>
      <c r="W8593" s="4"/>
      <c r="X8593" s="4"/>
      <c r="AB8593" s="4"/>
      <c r="AL8593" s="81"/>
      <c r="AM8593" s="81"/>
    </row>
    <row r="8594" spans="1:39">
      <c r="A8594" s="76"/>
      <c r="C8594" s="77"/>
      <c r="M8594" s="80"/>
      <c r="T8594" s="4"/>
      <c r="V8594" s="4"/>
      <c r="W8594" s="4"/>
      <c r="X8594" s="4"/>
      <c r="AB8594" s="4"/>
      <c r="AL8594" s="81"/>
      <c r="AM8594" s="81"/>
    </row>
    <row r="8595" spans="1:39">
      <c r="A8595" s="76"/>
      <c r="C8595" s="77"/>
      <c r="M8595" s="80"/>
      <c r="T8595" s="4"/>
      <c r="V8595" s="4"/>
      <c r="W8595" s="4"/>
      <c r="X8595" s="4"/>
      <c r="AB8595" s="4"/>
      <c r="AL8595" s="81"/>
      <c r="AM8595" s="81"/>
    </row>
    <row r="8596" spans="1:39">
      <c r="A8596" s="76"/>
      <c r="C8596" s="77"/>
      <c r="M8596" s="80"/>
      <c r="T8596" s="4"/>
      <c r="V8596" s="4"/>
      <c r="W8596" s="4"/>
      <c r="X8596" s="4"/>
      <c r="AB8596" s="4"/>
      <c r="AL8596" s="81"/>
      <c r="AM8596" s="81"/>
    </row>
    <row r="8597" spans="1:39">
      <c r="A8597" s="76"/>
      <c r="C8597" s="77"/>
      <c r="M8597" s="80"/>
      <c r="T8597" s="4"/>
      <c r="V8597" s="4"/>
      <c r="W8597" s="4"/>
      <c r="X8597" s="4"/>
      <c r="AB8597" s="4"/>
      <c r="AL8597" s="81"/>
      <c r="AM8597" s="81"/>
    </row>
    <row r="8598" spans="1:39">
      <c r="A8598" s="76"/>
      <c r="C8598" s="77"/>
      <c r="M8598" s="80"/>
      <c r="T8598" s="4"/>
      <c r="V8598" s="4"/>
      <c r="W8598" s="4"/>
      <c r="X8598" s="4"/>
      <c r="AB8598" s="4"/>
      <c r="AL8598" s="81"/>
      <c r="AM8598" s="81"/>
    </row>
    <row r="8599" spans="1:39">
      <c r="A8599" s="76"/>
      <c r="C8599" s="77"/>
      <c r="M8599" s="80"/>
      <c r="T8599" s="4"/>
      <c r="V8599" s="4"/>
      <c r="W8599" s="4"/>
      <c r="X8599" s="4"/>
      <c r="AB8599" s="4"/>
      <c r="AL8599" s="81"/>
      <c r="AM8599" s="81"/>
    </row>
    <row r="8600" spans="1:39">
      <c r="A8600" s="76"/>
      <c r="C8600" s="77"/>
      <c r="M8600" s="80"/>
      <c r="T8600" s="4"/>
      <c r="V8600" s="4"/>
      <c r="W8600" s="4"/>
      <c r="X8600" s="4"/>
      <c r="AB8600" s="4"/>
      <c r="AL8600" s="81"/>
      <c r="AM8600" s="81"/>
    </row>
    <row r="8601" spans="1:39">
      <c r="A8601" s="76"/>
      <c r="C8601" s="77"/>
      <c r="M8601" s="80"/>
      <c r="T8601" s="4"/>
      <c r="V8601" s="4"/>
      <c r="W8601" s="4"/>
      <c r="X8601" s="4"/>
      <c r="AB8601" s="4"/>
      <c r="AL8601" s="81"/>
      <c r="AM8601" s="81"/>
    </row>
    <row r="8602" spans="1:39">
      <c r="A8602" s="76"/>
      <c r="C8602" s="77"/>
      <c r="M8602" s="80"/>
      <c r="T8602" s="4"/>
      <c r="V8602" s="4"/>
      <c r="W8602" s="4"/>
      <c r="X8602" s="4"/>
      <c r="AB8602" s="4"/>
      <c r="AL8602" s="81"/>
      <c r="AM8602" s="81"/>
    </row>
    <row r="8603" spans="1:39">
      <c r="A8603" s="76"/>
      <c r="C8603" s="77"/>
      <c r="M8603" s="80"/>
      <c r="T8603" s="4"/>
      <c r="V8603" s="4"/>
      <c r="W8603" s="4"/>
      <c r="X8603" s="4"/>
      <c r="AB8603" s="4"/>
      <c r="AL8603" s="81"/>
      <c r="AM8603" s="81"/>
    </row>
    <row r="8604" spans="1:39">
      <c r="A8604" s="76"/>
      <c r="C8604" s="77"/>
      <c r="M8604" s="80"/>
      <c r="T8604" s="4"/>
      <c r="V8604" s="4"/>
      <c r="W8604" s="4"/>
      <c r="X8604" s="4"/>
      <c r="AB8604" s="4"/>
      <c r="AL8604" s="81"/>
      <c r="AM8604" s="81"/>
    </row>
    <row r="8605" spans="1:39">
      <c r="A8605" s="76"/>
      <c r="C8605" s="77"/>
      <c r="M8605" s="80"/>
      <c r="T8605" s="4"/>
      <c r="V8605" s="4"/>
      <c r="W8605" s="4"/>
      <c r="X8605" s="4"/>
      <c r="AB8605" s="4"/>
      <c r="AL8605" s="81"/>
      <c r="AM8605" s="81"/>
    </row>
    <row r="8606" spans="1:39">
      <c r="A8606" s="76"/>
      <c r="C8606" s="77"/>
      <c r="M8606" s="80"/>
      <c r="T8606" s="4"/>
      <c r="V8606" s="4"/>
      <c r="W8606" s="4"/>
      <c r="X8606" s="4"/>
      <c r="AB8606" s="4"/>
      <c r="AL8606" s="81"/>
      <c r="AM8606" s="81"/>
    </row>
    <row r="8607" spans="1:39">
      <c r="A8607" s="76"/>
      <c r="C8607" s="77"/>
      <c r="M8607" s="80"/>
      <c r="T8607" s="4"/>
      <c r="V8607" s="4"/>
      <c r="W8607" s="4"/>
      <c r="X8607" s="4"/>
      <c r="AB8607" s="4"/>
      <c r="AL8607" s="81"/>
      <c r="AM8607" s="81"/>
    </row>
    <row r="8608" spans="1:39">
      <c r="A8608" s="76"/>
      <c r="C8608" s="77"/>
      <c r="M8608" s="80"/>
      <c r="T8608" s="4"/>
      <c r="V8608" s="4"/>
      <c r="W8608" s="4"/>
      <c r="X8608" s="4"/>
      <c r="AB8608" s="4"/>
      <c r="AL8608" s="81"/>
      <c r="AM8608" s="81"/>
    </row>
    <row r="8609" spans="1:39">
      <c r="A8609" s="76"/>
      <c r="C8609" s="77"/>
      <c r="M8609" s="80"/>
      <c r="T8609" s="4"/>
      <c r="V8609" s="4"/>
      <c r="W8609" s="4"/>
      <c r="X8609" s="4"/>
      <c r="AB8609" s="4"/>
      <c r="AL8609" s="81"/>
      <c r="AM8609" s="81"/>
    </row>
    <row r="8610" spans="1:39">
      <c r="A8610" s="76"/>
      <c r="C8610" s="77"/>
      <c r="M8610" s="80"/>
      <c r="T8610" s="4"/>
      <c r="V8610" s="4"/>
      <c r="W8610" s="4"/>
      <c r="X8610" s="4"/>
      <c r="AB8610" s="4"/>
      <c r="AL8610" s="81"/>
      <c r="AM8610" s="81"/>
    </row>
    <row r="8611" spans="1:39">
      <c r="A8611" s="76"/>
      <c r="C8611" s="77"/>
      <c r="M8611" s="80"/>
      <c r="T8611" s="4"/>
      <c r="V8611" s="4"/>
      <c r="W8611" s="4"/>
      <c r="X8611" s="4"/>
      <c r="AB8611" s="4"/>
      <c r="AL8611" s="81"/>
      <c r="AM8611" s="81"/>
    </row>
    <row r="8612" spans="1:39">
      <c r="A8612" s="76"/>
      <c r="C8612" s="77"/>
      <c r="M8612" s="80"/>
      <c r="T8612" s="4"/>
      <c r="V8612" s="4"/>
      <c r="W8612" s="4"/>
      <c r="X8612" s="4"/>
      <c r="AB8612" s="4"/>
      <c r="AL8612" s="81"/>
      <c r="AM8612" s="81"/>
    </row>
    <row r="8613" spans="1:39">
      <c r="A8613" s="76"/>
      <c r="C8613" s="77"/>
      <c r="M8613" s="80"/>
      <c r="T8613" s="4"/>
      <c r="V8613" s="4"/>
      <c r="W8613" s="4"/>
      <c r="X8613" s="4"/>
      <c r="AB8613" s="4"/>
      <c r="AL8613" s="81"/>
      <c r="AM8613" s="81"/>
    </row>
    <row r="8614" spans="1:39">
      <c r="A8614" s="76"/>
      <c r="C8614" s="77"/>
      <c r="M8614" s="80"/>
      <c r="T8614" s="4"/>
      <c r="V8614" s="4"/>
      <c r="W8614" s="4"/>
      <c r="X8614" s="4"/>
      <c r="AB8614" s="4"/>
      <c r="AL8614" s="81"/>
      <c r="AM8614" s="81"/>
    </row>
    <row r="8615" spans="1:39">
      <c r="A8615" s="76"/>
      <c r="C8615" s="77"/>
      <c r="M8615" s="80"/>
      <c r="T8615" s="4"/>
      <c r="V8615" s="4"/>
      <c r="W8615" s="4"/>
      <c r="X8615" s="4"/>
      <c r="AB8615" s="4"/>
      <c r="AL8615" s="81"/>
      <c r="AM8615" s="81"/>
    </row>
    <row r="8616" spans="1:39">
      <c r="A8616" s="76"/>
      <c r="C8616" s="77"/>
      <c r="M8616" s="80"/>
      <c r="T8616" s="4"/>
      <c r="V8616" s="4"/>
      <c r="W8616" s="4"/>
      <c r="X8616" s="4"/>
      <c r="AB8616" s="4"/>
      <c r="AL8616" s="81"/>
      <c r="AM8616" s="81"/>
    </row>
    <row r="8617" spans="1:39">
      <c r="A8617" s="76"/>
      <c r="C8617" s="77"/>
      <c r="M8617" s="80"/>
      <c r="T8617" s="4"/>
      <c r="V8617" s="4"/>
      <c r="W8617" s="4"/>
      <c r="X8617" s="4"/>
      <c r="AB8617" s="4"/>
      <c r="AL8617" s="81"/>
      <c r="AM8617" s="81"/>
    </row>
    <row r="8618" spans="1:39">
      <c r="A8618" s="76"/>
      <c r="C8618" s="77"/>
      <c r="M8618" s="80"/>
      <c r="T8618" s="4"/>
      <c r="V8618" s="4"/>
      <c r="W8618" s="4"/>
      <c r="X8618" s="4"/>
      <c r="AB8618" s="4"/>
      <c r="AL8618" s="81"/>
      <c r="AM8618" s="81"/>
    </row>
    <row r="8619" spans="1:39">
      <c r="A8619" s="76"/>
      <c r="C8619" s="77"/>
      <c r="M8619" s="80"/>
      <c r="T8619" s="4"/>
      <c r="V8619" s="4"/>
      <c r="W8619" s="4"/>
      <c r="X8619" s="4"/>
      <c r="AB8619" s="4"/>
      <c r="AL8619" s="81"/>
      <c r="AM8619" s="81"/>
    </row>
    <row r="8620" spans="1:39">
      <c r="A8620" s="76"/>
      <c r="C8620" s="77"/>
      <c r="M8620" s="80"/>
      <c r="T8620" s="4"/>
      <c r="V8620" s="4"/>
      <c r="W8620" s="4"/>
      <c r="X8620" s="4"/>
      <c r="AB8620" s="4"/>
      <c r="AL8620" s="81"/>
      <c r="AM8620" s="81"/>
    </row>
    <row r="8621" spans="1:39">
      <c r="A8621" s="76"/>
      <c r="C8621" s="77"/>
      <c r="M8621" s="80"/>
      <c r="T8621" s="4"/>
      <c r="V8621" s="4"/>
      <c r="W8621" s="4"/>
      <c r="X8621" s="4"/>
      <c r="AB8621" s="4"/>
      <c r="AL8621" s="81"/>
      <c r="AM8621" s="81"/>
    </row>
    <row r="8622" spans="1:39">
      <c r="A8622" s="76"/>
      <c r="C8622" s="77"/>
      <c r="M8622" s="80"/>
      <c r="T8622" s="4"/>
      <c r="V8622" s="4"/>
      <c r="W8622" s="4"/>
      <c r="X8622" s="4"/>
      <c r="AB8622" s="4"/>
      <c r="AL8622" s="81"/>
      <c r="AM8622" s="81"/>
    </row>
    <row r="8623" spans="1:39">
      <c r="A8623" s="76"/>
      <c r="C8623" s="77"/>
      <c r="M8623" s="80"/>
      <c r="T8623" s="4"/>
      <c r="V8623" s="4"/>
      <c r="W8623" s="4"/>
      <c r="X8623" s="4"/>
      <c r="AB8623" s="4"/>
      <c r="AL8623" s="81"/>
      <c r="AM8623" s="81"/>
    </row>
    <row r="8624" spans="1:39">
      <c r="A8624" s="76"/>
      <c r="C8624" s="77"/>
      <c r="M8624" s="80"/>
      <c r="T8624" s="4"/>
      <c r="V8624" s="4"/>
      <c r="W8624" s="4"/>
      <c r="X8624" s="4"/>
      <c r="AB8624" s="4"/>
      <c r="AL8624" s="81"/>
      <c r="AM8624" s="81"/>
    </row>
    <row r="8625" spans="1:39">
      <c r="A8625" s="76"/>
      <c r="C8625" s="77"/>
      <c r="M8625" s="80"/>
      <c r="T8625" s="4"/>
      <c r="V8625" s="4"/>
      <c r="W8625" s="4"/>
      <c r="X8625" s="4"/>
      <c r="AB8625" s="4"/>
      <c r="AL8625" s="81"/>
      <c r="AM8625" s="81"/>
    </row>
    <row r="8626" spans="1:39">
      <c r="A8626" s="76"/>
      <c r="C8626" s="77"/>
      <c r="M8626" s="80"/>
      <c r="T8626" s="4"/>
      <c r="V8626" s="4"/>
      <c r="W8626" s="4"/>
      <c r="X8626" s="4"/>
      <c r="AB8626" s="4"/>
      <c r="AL8626" s="81"/>
      <c r="AM8626" s="81"/>
    </row>
    <row r="8627" spans="1:39">
      <c r="A8627" s="76"/>
      <c r="C8627" s="77"/>
      <c r="M8627" s="80"/>
      <c r="T8627" s="4"/>
      <c r="V8627" s="4"/>
      <c r="W8627" s="4"/>
      <c r="X8627" s="4"/>
      <c r="AB8627" s="4"/>
      <c r="AL8627" s="81"/>
      <c r="AM8627" s="81"/>
    </row>
    <row r="8628" spans="1:39">
      <c r="A8628" s="76"/>
      <c r="C8628" s="77"/>
      <c r="M8628" s="80"/>
      <c r="T8628" s="4"/>
      <c r="V8628" s="4"/>
      <c r="W8628" s="4"/>
      <c r="X8628" s="4"/>
      <c r="AB8628" s="4"/>
      <c r="AL8628" s="81"/>
      <c r="AM8628" s="81"/>
    </row>
    <row r="8629" spans="1:39">
      <c r="A8629" s="76"/>
      <c r="C8629" s="77"/>
      <c r="M8629" s="80"/>
      <c r="T8629" s="4"/>
      <c r="V8629" s="4"/>
      <c r="W8629" s="4"/>
      <c r="X8629" s="4"/>
      <c r="AB8629" s="4"/>
      <c r="AL8629" s="81"/>
      <c r="AM8629" s="81"/>
    </row>
    <row r="8630" spans="1:39">
      <c r="A8630" s="76"/>
      <c r="C8630" s="77"/>
      <c r="M8630" s="80"/>
      <c r="T8630" s="4"/>
      <c r="V8630" s="4"/>
      <c r="W8630" s="4"/>
      <c r="X8630" s="4"/>
      <c r="AB8630" s="4"/>
      <c r="AL8630" s="81"/>
      <c r="AM8630" s="81"/>
    </row>
    <row r="8631" spans="1:39">
      <c r="A8631" s="76"/>
      <c r="C8631" s="77"/>
      <c r="M8631" s="80"/>
      <c r="T8631" s="4"/>
      <c r="V8631" s="4"/>
      <c r="W8631" s="4"/>
      <c r="X8631" s="4"/>
      <c r="AB8631" s="4"/>
      <c r="AL8631" s="81"/>
      <c r="AM8631" s="81"/>
    </row>
    <row r="8632" spans="1:39">
      <c r="A8632" s="76"/>
      <c r="C8632" s="77"/>
      <c r="M8632" s="80"/>
      <c r="T8632" s="4"/>
      <c r="V8632" s="4"/>
      <c r="W8632" s="4"/>
      <c r="X8632" s="4"/>
      <c r="AB8632" s="4"/>
      <c r="AL8632" s="81"/>
      <c r="AM8632" s="81"/>
    </row>
    <row r="8633" spans="1:39">
      <c r="A8633" s="76"/>
      <c r="C8633" s="77"/>
      <c r="M8633" s="80"/>
      <c r="T8633" s="4"/>
      <c r="V8633" s="4"/>
      <c r="W8633" s="4"/>
      <c r="X8633" s="4"/>
      <c r="AB8633" s="4"/>
      <c r="AL8633" s="81"/>
      <c r="AM8633" s="81"/>
    </row>
    <row r="8634" spans="1:39">
      <c r="A8634" s="76"/>
      <c r="C8634" s="77"/>
      <c r="M8634" s="80"/>
      <c r="T8634" s="4"/>
      <c r="V8634" s="4"/>
      <c r="W8634" s="4"/>
      <c r="X8634" s="4"/>
      <c r="AB8634" s="4"/>
      <c r="AL8634" s="81"/>
      <c r="AM8634" s="81"/>
    </row>
    <row r="8635" spans="1:39">
      <c r="A8635" s="76"/>
      <c r="C8635" s="77"/>
      <c r="M8635" s="80"/>
      <c r="T8635" s="4"/>
      <c r="V8635" s="4"/>
      <c r="W8635" s="4"/>
      <c r="X8635" s="4"/>
      <c r="AB8635" s="4"/>
      <c r="AL8635" s="81"/>
      <c r="AM8635" s="81"/>
    </row>
    <row r="8636" spans="1:39">
      <c r="A8636" s="76"/>
      <c r="C8636" s="77"/>
      <c r="M8636" s="80"/>
      <c r="T8636" s="4"/>
      <c r="V8636" s="4"/>
      <c r="W8636" s="4"/>
      <c r="X8636" s="4"/>
      <c r="AB8636" s="4"/>
      <c r="AL8636" s="81"/>
      <c r="AM8636" s="81"/>
    </row>
    <row r="8637" spans="1:39">
      <c r="A8637" s="76"/>
      <c r="C8637" s="77"/>
      <c r="M8637" s="80"/>
      <c r="T8637" s="4"/>
      <c r="V8637" s="4"/>
      <c r="W8637" s="4"/>
      <c r="X8637" s="4"/>
      <c r="AB8637" s="4"/>
      <c r="AL8637" s="81"/>
      <c r="AM8637" s="81"/>
    </row>
    <row r="8638" spans="1:39">
      <c r="A8638" s="76"/>
      <c r="C8638" s="77"/>
      <c r="M8638" s="80"/>
      <c r="T8638" s="4"/>
      <c r="V8638" s="4"/>
      <c r="W8638" s="4"/>
      <c r="X8638" s="4"/>
      <c r="AB8638" s="4"/>
      <c r="AL8638" s="81"/>
      <c r="AM8638" s="81"/>
    </row>
    <row r="8639" spans="1:39">
      <c r="A8639" s="76"/>
      <c r="C8639" s="77"/>
      <c r="M8639" s="80"/>
      <c r="T8639" s="4"/>
      <c r="V8639" s="4"/>
      <c r="W8639" s="4"/>
      <c r="X8639" s="4"/>
      <c r="AB8639" s="4"/>
      <c r="AL8639" s="81"/>
      <c r="AM8639" s="81"/>
    </row>
    <row r="8640" spans="1:39">
      <c r="A8640" s="76"/>
      <c r="C8640" s="77"/>
      <c r="M8640" s="80"/>
      <c r="T8640" s="4"/>
      <c r="V8640" s="4"/>
      <c r="W8640" s="4"/>
      <c r="X8640" s="4"/>
      <c r="AB8640" s="4"/>
      <c r="AL8640" s="81"/>
      <c r="AM8640" s="81"/>
    </row>
    <row r="8641" spans="1:39">
      <c r="A8641" s="76"/>
      <c r="C8641" s="77"/>
      <c r="M8641" s="80"/>
      <c r="T8641" s="4"/>
      <c r="V8641" s="4"/>
      <c r="W8641" s="4"/>
      <c r="X8641" s="4"/>
      <c r="AB8641" s="4"/>
      <c r="AL8641" s="81"/>
      <c r="AM8641" s="81"/>
    </row>
    <row r="8642" spans="1:39">
      <c r="A8642" s="76"/>
      <c r="C8642" s="77"/>
      <c r="M8642" s="80"/>
      <c r="T8642" s="4"/>
      <c r="V8642" s="4"/>
      <c r="W8642" s="4"/>
      <c r="X8642" s="4"/>
      <c r="AB8642" s="4"/>
      <c r="AL8642" s="81"/>
      <c r="AM8642" s="81"/>
    </row>
    <row r="8643" spans="1:39">
      <c r="A8643" s="76"/>
      <c r="C8643" s="77"/>
      <c r="M8643" s="80"/>
      <c r="T8643" s="4"/>
      <c r="V8643" s="4"/>
      <c r="W8643" s="4"/>
      <c r="X8643" s="4"/>
      <c r="AB8643" s="4"/>
      <c r="AL8643" s="81"/>
      <c r="AM8643" s="81"/>
    </row>
    <row r="8644" spans="1:39">
      <c r="A8644" s="76"/>
      <c r="C8644" s="77"/>
      <c r="M8644" s="80"/>
      <c r="T8644" s="4"/>
      <c r="V8644" s="4"/>
      <c r="W8644" s="4"/>
      <c r="X8644" s="4"/>
      <c r="AB8644" s="4"/>
      <c r="AL8644" s="81"/>
      <c r="AM8644" s="81"/>
    </row>
    <row r="8645" spans="1:39">
      <c r="A8645" s="76"/>
      <c r="C8645" s="77"/>
      <c r="M8645" s="80"/>
      <c r="T8645" s="4"/>
      <c r="V8645" s="4"/>
      <c r="W8645" s="4"/>
      <c r="X8645" s="4"/>
      <c r="AB8645" s="4"/>
      <c r="AL8645" s="81"/>
      <c r="AM8645" s="81"/>
    </row>
    <row r="8646" spans="1:39">
      <c r="A8646" s="76"/>
      <c r="C8646" s="77"/>
      <c r="M8646" s="80"/>
      <c r="T8646" s="4"/>
      <c r="V8646" s="4"/>
      <c r="W8646" s="4"/>
      <c r="X8646" s="4"/>
      <c r="AB8646" s="4"/>
      <c r="AL8646" s="81"/>
      <c r="AM8646" s="81"/>
    </row>
    <row r="8647" spans="1:39">
      <c r="A8647" s="76"/>
      <c r="C8647" s="77"/>
      <c r="M8647" s="80"/>
      <c r="T8647" s="4"/>
      <c r="V8647" s="4"/>
      <c r="W8647" s="4"/>
      <c r="X8647" s="4"/>
      <c r="AB8647" s="4"/>
      <c r="AL8647" s="81"/>
      <c r="AM8647" s="81"/>
    </row>
    <row r="8648" spans="1:39">
      <c r="A8648" s="76"/>
      <c r="C8648" s="77"/>
      <c r="M8648" s="80"/>
      <c r="T8648" s="4"/>
      <c r="V8648" s="4"/>
      <c r="W8648" s="4"/>
      <c r="X8648" s="4"/>
      <c r="AB8648" s="4"/>
      <c r="AL8648" s="81"/>
      <c r="AM8648" s="81"/>
    </row>
    <row r="8649" spans="1:39">
      <c r="A8649" s="76"/>
      <c r="C8649" s="77"/>
      <c r="M8649" s="80"/>
      <c r="T8649" s="4"/>
      <c r="V8649" s="4"/>
      <c r="W8649" s="4"/>
      <c r="X8649" s="4"/>
      <c r="AB8649" s="4"/>
      <c r="AL8649" s="81"/>
      <c r="AM8649" s="81"/>
    </row>
    <row r="8650" spans="1:39">
      <c r="A8650" s="76"/>
      <c r="C8650" s="77"/>
      <c r="M8650" s="80"/>
      <c r="T8650" s="4"/>
      <c r="V8650" s="4"/>
      <c r="W8650" s="4"/>
      <c r="X8650" s="4"/>
      <c r="AB8650" s="4"/>
      <c r="AL8650" s="81"/>
      <c r="AM8650" s="81"/>
    </row>
    <row r="8651" spans="1:39">
      <c r="A8651" s="76"/>
      <c r="C8651" s="77"/>
      <c r="M8651" s="80"/>
      <c r="T8651" s="4"/>
      <c r="V8651" s="4"/>
      <c r="W8651" s="4"/>
      <c r="X8651" s="4"/>
      <c r="AB8651" s="4"/>
      <c r="AL8651" s="81"/>
      <c r="AM8651" s="81"/>
    </row>
    <row r="8652" spans="1:39">
      <c r="A8652" s="76"/>
      <c r="C8652" s="77"/>
      <c r="M8652" s="80"/>
      <c r="T8652" s="4"/>
      <c r="V8652" s="4"/>
      <c r="W8652" s="4"/>
      <c r="X8652" s="4"/>
      <c r="AB8652" s="4"/>
      <c r="AL8652" s="81"/>
      <c r="AM8652" s="81"/>
    </row>
    <row r="8653" spans="1:39">
      <c r="A8653" s="76"/>
      <c r="C8653" s="77"/>
      <c r="M8653" s="80"/>
      <c r="T8653" s="4"/>
      <c r="V8653" s="4"/>
      <c r="W8653" s="4"/>
      <c r="X8653" s="4"/>
      <c r="AB8653" s="4"/>
      <c r="AL8653" s="81"/>
      <c r="AM8653" s="81"/>
    </row>
    <row r="8654" spans="1:39">
      <c r="A8654" s="76"/>
      <c r="C8654" s="77"/>
      <c r="M8654" s="80"/>
      <c r="T8654" s="4"/>
      <c r="V8654" s="4"/>
      <c r="W8654" s="4"/>
      <c r="X8654" s="4"/>
      <c r="AB8654" s="4"/>
      <c r="AL8654" s="81"/>
      <c r="AM8654" s="81"/>
    </row>
    <row r="8655" spans="1:39">
      <c r="A8655" s="76"/>
      <c r="C8655" s="77"/>
      <c r="M8655" s="80"/>
      <c r="T8655" s="4"/>
      <c r="V8655" s="4"/>
      <c r="W8655" s="4"/>
      <c r="X8655" s="4"/>
      <c r="AB8655" s="4"/>
      <c r="AL8655" s="81"/>
      <c r="AM8655" s="81"/>
    </row>
    <row r="8656" spans="1:39">
      <c r="A8656" s="76"/>
      <c r="C8656" s="77"/>
      <c r="M8656" s="80"/>
      <c r="T8656" s="4"/>
      <c r="V8656" s="4"/>
      <c r="W8656" s="4"/>
      <c r="X8656" s="4"/>
      <c r="AB8656" s="4"/>
      <c r="AL8656" s="81"/>
      <c r="AM8656" s="81"/>
    </row>
    <row r="8657" spans="1:39">
      <c r="A8657" s="76"/>
      <c r="C8657" s="77"/>
      <c r="M8657" s="80"/>
      <c r="T8657" s="4"/>
      <c r="V8657" s="4"/>
      <c r="W8657" s="4"/>
      <c r="X8657" s="4"/>
      <c r="AB8657" s="4"/>
      <c r="AL8657" s="81"/>
      <c r="AM8657" s="81"/>
    </row>
    <row r="8658" spans="1:39">
      <c r="A8658" s="76"/>
      <c r="C8658" s="77"/>
      <c r="M8658" s="80"/>
      <c r="T8658" s="4"/>
      <c r="V8658" s="4"/>
      <c r="W8658" s="4"/>
      <c r="X8658" s="4"/>
      <c r="AB8658" s="4"/>
      <c r="AL8658" s="81"/>
      <c r="AM8658" s="81"/>
    </row>
    <row r="8659" spans="1:39">
      <c r="A8659" s="76"/>
      <c r="C8659" s="77"/>
      <c r="M8659" s="80"/>
      <c r="T8659" s="4"/>
      <c r="V8659" s="4"/>
      <c r="W8659" s="4"/>
      <c r="X8659" s="4"/>
      <c r="AB8659" s="4"/>
      <c r="AL8659" s="81"/>
      <c r="AM8659" s="81"/>
    </row>
    <row r="8660" spans="1:39">
      <c r="A8660" s="76"/>
      <c r="C8660" s="77"/>
      <c r="M8660" s="80"/>
      <c r="T8660" s="4"/>
      <c r="V8660" s="4"/>
      <c r="W8660" s="4"/>
      <c r="X8660" s="4"/>
      <c r="AB8660" s="4"/>
      <c r="AL8660" s="81"/>
      <c r="AM8660" s="81"/>
    </row>
    <row r="8661" spans="1:39">
      <c r="A8661" s="76"/>
      <c r="C8661" s="77"/>
      <c r="M8661" s="80"/>
      <c r="T8661" s="4"/>
      <c r="V8661" s="4"/>
      <c r="W8661" s="4"/>
      <c r="X8661" s="4"/>
      <c r="AB8661" s="4"/>
      <c r="AL8661" s="81"/>
      <c r="AM8661" s="81"/>
    </row>
    <row r="8662" spans="1:39">
      <c r="A8662" s="76"/>
      <c r="C8662" s="77"/>
      <c r="M8662" s="80"/>
      <c r="T8662" s="4"/>
      <c r="V8662" s="4"/>
      <c r="W8662" s="4"/>
      <c r="X8662" s="4"/>
      <c r="AB8662" s="4"/>
      <c r="AL8662" s="81"/>
      <c r="AM8662" s="81"/>
    </row>
    <row r="8663" spans="1:39">
      <c r="A8663" s="76"/>
      <c r="C8663" s="77"/>
      <c r="M8663" s="80"/>
      <c r="T8663" s="4"/>
      <c r="V8663" s="4"/>
      <c r="W8663" s="4"/>
      <c r="X8663" s="4"/>
      <c r="AB8663" s="4"/>
      <c r="AL8663" s="81"/>
      <c r="AM8663" s="81"/>
    </row>
    <row r="8664" spans="1:39">
      <c r="A8664" s="76"/>
      <c r="C8664" s="77"/>
      <c r="M8664" s="80"/>
      <c r="T8664" s="4"/>
      <c r="V8664" s="4"/>
      <c r="W8664" s="4"/>
      <c r="X8664" s="4"/>
      <c r="AB8664" s="4"/>
      <c r="AL8664" s="81"/>
      <c r="AM8664" s="81"/>
    </row>
    <row r="8665" spans="1:39">
      <c r="A8665" s="76"/>
      <c r="C8665" s="77"/>
      <c r="M8665" s="80"/>
      <c r="T8665" s="4"/>
      <c r="V8665" s="4"/>
      <c r="W8665" s="4"/>
      <c r="X8665" s="4"/>
      <c r="AB8665" s="4"/>
      <c r="AL8665" s="81"/>
      <c r="AM8665" s="81"/>
    </row>
    <row r="8666" spans="1:39">
      <c r="A8666" s="76"/>
      <c r="C8666" s="77"/>
      <c r="M8666" s="80"/>
      <c r="T8666" s="4"/>
      <c r="V8666" s="4"/>
      <c r="W8666" s="4"/>
      <c r="X8666" s="4"/>
      <c r="AB8666" s="4"/>
      <c r="AL8666" s="81"/>
      <c r="AM8666" s="81"/>
    </row>
    <row r="8667" spans="1:39">
      <c r="A8667" s="76"/>
      <c r="C8667" s="77"/>
      <c r="M8667" s="80"/>
      <c r="T8667" s="4"/>
      <c r="V8667" s="4"/>
      <c r="W8667" s="4"/>
      <c r="X8667" s="4"/>
      <c r="AB8667" s="4"/>
      <c r="AL8667" s="81"/>
      <c r="AM8667" s="81"/>
    </row>
    <row r="8668" spans="1:39">
      <c r="A8668" s="76"/>
      <c r="C8668" s="77"/>
      <c r="M8668" s="80"/>
      <c r="T8668" s="4"/>
      <c r="V8668" s="4"/>
      <c r="W8668" s="4"/>
      <c r="X8668" s="4"/>
      <c r="AB8668" s="4"/>
      <c r="AL8668" s="81"/>
      <c r="AM8668" s="81"/>
    </row>
    <row r="8669" spans="1:39">
      <c r="A8669" s="76"/>
      <c r="C8669" s="77"/>
      <c r="M8669" s="80"/>
      <c r="T8669" s="4"/>
      <c r="V8669" s="4"/>
      <c r="W8669" s="4"/>
      <c r="X8669" s="4"/>
      <c r="AB8669" s="4"/>
      <c r="AL8669" s="81"/>
      <c r="AM8669" s="81"/>
    </row>
    <row r="8670" spans="1:39">
      <c r="A8670" s="76"/>
      <c r="C8670" s="77"/>
      <c r="M8670" s="80"/>
      <c r="T8670" s="4"/>
      <c r="V8670" s="4"/>
      <c r="W8670" s="4"/>
      <c r="X8670" s="4"/>
      <c r="AB8670" s="4"/>
      <c r="AL8670" s="81"/>
      <c r="AM8670" s="81"/>
    </row>
    <row r="8671" spans="1:39">
      <c r="A8671" s="76"/>
      <c r="C8671" s="77"/>
      <c r="M8671" s="80"/>
      <c r="T8671" s="4"/>
      <c r="V8671" s="4"/>
      <c r="W8671" s="4"/>
      <c r="X8671" s="4"/>
      <c r="AB8671" s="4"/>
      <c r="AL8671" s="81"/>
      <c r="AM8671" s="81"/>
    </row>
    <row r="8672" spans="1:39">
      <c r="A8672" s="76"/>
      <c r="C8672" s="77"/>
      <c r="M8672" s="80"/>
      <c r="T8672" s="4"/>
      <c r="V8672" s="4"/>
      <c r="W8672" s="4"/>
      <c r="X8672" s="4"/>
      <c r="AB8672" s="4"/>
      <c r="AL8672" s="81"/>
      <c r="AM8672" s="81"/>
    </row>
    <row r="8673" spans="1:39">
      <c r="A8673" s="76"/>
      <c r="C8673" s="77"/>
      <c r="M8673" s="80"/>
      <c r="T8673" s="4"/>
      <c r="V8673" s="4"/>
      <c r="W8673" s="4"/>
      <c r="X8673" s="4"/>
      <c r="AB8673" s="4"/>
      <c r="AL8673" s="81"/>
      <c r="AM8673" s="81"/>
    </row>
    <row r="8674" spans="1:39">
      <c r="A8674" s="76"/>
      <c r="C8674" s="77"/>
      <c r="M8674" s="80"/>
      <c r="T8674" s="4"/>
      <c r="V8674" s="4"/>
      <c r="W8674" s="4"/>
      <c r="X8674" s="4"/>
      <c r="AB8674" s="4"/>
      <c r="AL8674" s="81"/>
      <c r="AM8674" s="81"/>
    </row>
    <row r="8675" spans="1:39">
      <c r="A8675" s="76"/>
      <c r="C8675" s="77"/>
      <c r="M8675" s="80"/>
      <c r="T8675" s="4"/>
      <c r="V8675" s="4"/>
      <c r="W8675" s="4"/>
      <c r="X8675" s="4"/>
      <c r="AB8675" s="4"/>
      <c r="AL8675" s="81"/>
      <c r="AM8675" s="81"/>
    </row>
    <row r="8676" spans="1:39">
      <c r="A8676" s="76"/>
      <c r="C8676" s="77"/>
      <c r="M8676" s="80"/>
      <c r="T8676" s="4"/>
      <c r="V8676" s="4"/>
      <c r="W8676" s="4"/>
      <c r="X8676" s="4"/>
      <c r="AB8676" s="4"/>
      <c r="AL8676" s="81"/>
      <c r="AM8676" s="81"/>
    </row>
    <row r="8677" spans="1:39">
      <c r="A8677" s="76"/>
      <c r="C8677" s="77"/>
      <c r="M8677" s="80"/>
      <c r="T8677" s="4"/>
      <c r="V8677" s="4"/>
      <c r="W8677" s="4"/>
      <c r="X8677" s="4"/>
      <c r="AB8677" s="4"/>
      <c r="AL8677" s="81"/>
      <c r="AM8677" s="81"/>
    </row>
    <row r="8678" spans="1:39">
      <c r="A8678" s="76"/>
      <c r="C8678" s="77"/>
      <c r="M8678" s="80"/>
      <c r="T8678" s="4"/>
      <c r="V8678" s="4"/>
      <c r="W8678" s="4"/>
      <c r="X8678" s="4"/>
      <c r="AB8678" s="4"/>
      <c r="AL8678" s="81"/>
      <c r="AM8678" s="81"/>
    </row>
    <row r="8679" spans="1:39">
      <c r="A8679" s="76"/>
      <c r="C8679" s="77"/>
      <c r="M8679" s="80"/>
      <c r="T8679" s="4"/>
      <c r="V8679" s="4"/>
      <c r="W8679" s="4"/>
      <c r="X8679" s="4"/>
      <c r="AB8679" s="4"/>
      <c r="AL8679" s="81"/>
      <c r="AM8679" s="81"/>
    </row>
    <row r="8680" spans="1:39">
      <c r="A8680" s="76"/>
      <c r="C8680" s="77"/>
      <c r="M8680" s="80"/>
      <c r="T8680" s="4"/>
      <c r="V8680" s="4"/>
      <c r="W8680" s="4"/>
      <c r="X8680" s="4"/>
      <c r="AB8680" s="4"/>
      <c r="AL8680" s="81"/>
      <c r="AM8680" s="81"/>
    </row>
    <row r="8681" spans="1:39">
      <c r="A8681" s="76"/>
      <c r="C8681" s="77"/>
      <c r="M8681" s="80"/>
      <c r="T8681" s="4"/>
      <c r="V8681" s="4"/>
      <c r="W8681" s="4"/>
      <c r="X8681" s="4"/>
      <c r="AB8681" s="4"/>
      <c r="AL8681" s="81"/>
      <c r="AM8681" s="81"/>
    </row>
    <row r="8682" spans="1:39">
      <c r="A8682" s="76"/>
      <c r="C8682" s="77"/>
      <c r="M8682" s="80"/>
      <c r="T8682" s="4"/>
      <c r="V8682" s="4"/>
      <c r="W8682" s="4"/>
      <c r="X8682" s="4"/>
      <c r="AB8682" s="4"/>
      <c r="AL8682" s="81"/>
      <c r="AM8682" s="81"/>
    </row>
    <row r="8683" spans="1:39">
      <c r="A8683" s="76"/>
      <c r="C8683" s="77"/>
      <c r="M8683" s="80"/>
      <c r="T8683" s="4"/>
      <c r="V8683" s="4"/>
      <c r="W8683" s="4"/>
      <c r="X8683" s="4"/>
      <c r="AB8683" s="4"/>
      <c r="AL8683" s="81"/>
      <c r="AM8683" s="81"/>
    </row>
    <row r="8684" spans="1:39">
      <c r="A8684" s="76"/>
      <c r="C8684" s="77"/>
      <c r="M8684" s="80"/>
      <c r="T8684" s="4"/>
      <c r="V8684" s="4"/>
      <c r="W8684" s="4"/>
      <c r="X8684" s="4"/>
      <c r="AB8684" s="4"/>
      <c r="AL8684" s="81"/>
      <c r="AM8684" s="81"/>
    </row>
    <row r="8685" spans="1:39">
      <c r="A8685" s="76"/>
      <c r="C8685" s="77"/>
      <c r="M8685" s="80"/>
      <c r="T8685" s="4"/>
      <c r="V8685" s="4"/>
      <c r="W8685" s="4"/>
      <c r="X8685" s="4"/>
      <c r="AB8685" s="4"/>
      <c r="AL8685" s="81"/>
      <c r="AM8685" s="81"/>
    </row>
    <row r="8686" spans="1:39">
      <c r="A8686" s="76"/>
      <c r="C8686" s="77"/>
      <c r="M8686" s="80"/>
      <c r="T8686" s="4"/>
      <c r="V8686" s="4"/>
      <c r="W8686" s="4"/>
      <c r="X8686" s="4"/>
      <c r="AB8686" s="4"/>
      <c r="AL8686" s="81"/>
      <c r="AM8686" s="81"/>
    </row>
    <row r="8687" spans="1:39">
      <c r="A8687" s="76"/>
      <c r="C8687" s="77"/>
      <c r="M8687" s="80"/>
      <c r="T8687" s="4"/>
      <c r="V8687" s="4"/>
      <c r="W8687" s="4"/>
      <c r="X8687" s="4"/>
      <c r="AB8687" s="4"/>
      <c r="AL8687" s="81"/>
      <c r="AM8687" s="81"/>
    </row>
    <row r="8688" spans="1:39">
      <c r="A8688" s="76"/>
      <c r="C8688" s="77"/>
      <c r="M8688" s="80"/>
      <c r="T8688" s="4"/>
      <c r="V8688" s="4"/>
      <c r="W8688" s="4"/>
      <c r="X8688" s="4"/>
      <c r="AB8688" s="4"/>
      <c r="AL8688" s="81"/>
      <c r="AM8688" s="81"/>
    </row>
    <row r="8689" spans="1:39">
      <c r="A8689" s="76"/>
      <c r="C8689" s="77"/>
      <c r="M8689" s="80"/>
      <c r="T8689" s="4"/>
      <c r="V8689" s="4"/>
      <c r="W8689" s="4"/>
      <c r="X8689" s="4"/>
      <c r="AB8689" s="4"/>
      <c r="AL8689" s="81"/>
      <c r="AM8689" s="81"/>
    </row>
    <row r="8690" spans="1:39">
      <c r="A8690" s="76"/>
      <c r="C8690" s="77"/>
      <c r="M8690" s="80"/>
      <c r="T8690" s="4"/>
      <c r="V8690" s="4"/>
      <c r="W8690" s="4"/>
      <c r="X8690" s="4"/>
      <c r="AB8690" s="4"/>
      <c r="AL8690" s="81"/>
      <c r="AM8690" s="81"/>
    </row>
    <row r="8691" spans="1:39">
      <c r="A8691" s="76"/>
      <c r="C8691" s="77"/>
      <c r="M8691" s="80"/>
      <c r="T8691" s="4"/>
      <c r="V8691" s="4"/>
      <c r="W8691" s="4"/>
      <c r="X8691" s="4"/>
      <c r="AB8691" s="4"/>
      <c r="AL8691" s="81"/>
      <c r="AM8691" s="81"/>
    </row>
    <row r="8692" spans="1:39">
      <c r="A8692" s="76"/>
      <c r="C8692" s="77"/>
      <c r="M8692" s="80"/>
      <c r="T8692" s="4"/>
      <c r="V8692" s="4"/>
      <c r="W8692" s="4"/>
      <c r="X8692" s="4"/>
      <c r="AB8692" s="4"/>
      <c r="AL8692" s="81"/>
      <c r="AM8692" s="81"/>
    </row>
    <row r="8693" spans="1:39">
      <c r="A8693" s="76"/>
      <c r="C8693" s="77"/>
      <c r="M8693" s="80"/>
      <c r="T8693" s="4"/>
      <c r="V8693" s="4"/>
      <c r="W8693" s="4"/>
      <c r="X8693" s="4"/>
      <c r="AB8693" s="4"/>
      <c r="AL8693" s="81"/>
      <c r="AM8693" s="81"/>
    </row>
    <row r="8694" spans="1:39">
      <c r="A8694" s="76"/>
      <c r="C8694" s="77"/>
      <c r="M8694" s="80"/>
      <c r="T8694" s="4"/>
      <c r="V8694" s="4"/>
      <c r="W8694" s="4"/>
      <c r="X8694" s="4"/>
      <c r="AB8694" s="4"/>
      <c r="AL8694" s="81"/>
      <c r="AM8694" s="81"/>
    </row>
    <row r="8695" spans="1:39">
      <c r="A8695" s="76"/>
      <c r="C8695" s="77"/>
      <c r="M8695" s="80"/>
      <c r="T8695" s="4"/>
      <c r="V8695" s="4"/>
      <c r="W8695" s="4"/>
      <c r="X8695" s="4"/>
      <c r="AB8695" s="4"/>
      <c r="AL8695" s="81"/>
      <c r="AM8695" s="81"/>
    </row>
    <row r="8696" spans="1:39">
      <c r="A8696" s="76"/>
      <c r="C8696" s="77"/>
      <c r="M8696" s="80"/>
      <c r="T8696" s="4"/>
      <c r="V8696" s="4"/>
      <c r="W8696" s="4"/>
      <c r="X8696" s="4"/>
      <c r="AB8696" s="4"/>
      <c r="AL8696" s="81"/>
      <c r="AM8696" s="81"/>
    </row>
    <row r="8697" spans="1:39">
      <c r="A8697" s="76"/>
      <c r="C8697" s="77"/>
      <c r="M8697" s="80"/>
      <c r="T8697" s="4"/>
      <c r="V8697" s="4"/>
      <c r="W8697" s="4"/>
      <c r="X8697" s="4"/>
      <c r="AB8697" s="4"/>
      <c r="AL8697" s="81"/>
      <c r="AM8697" s="81"/>
    </row>
    <row r="8698" spans="1:39">
      <c r="A8698" s="76"/>
      <c r="C8698" s="77"/>
      <c r="M8698" s="80"/>
      <c r="T8698" s="4"/>
      <c r="V8698" s="4"/>
      <c r="W8698" s="4"/>
      <c r="X8698" s="4"/>
      <c r="AB8698" s="4"/>
      <c r="AL8698" s="81"/>
      <c r="AM8698" s="81"/>
    </row>
    <row r="8699" spans="1:39">
      <c r="A8699" s="76"/>
      <c r="C8699" s="77"/>
      <c r="M8699" s="80"/>
      <c r="T8699" s="4"/>
      <c r="V8699" s="4"/>
      <c r="W8699" s="4"/>
      <c r="X8699" s="4"/>
      <c r="AB8699" s="4"/>
      <c r="AL8699" s="81"/>
      <c r="AM8699" s="81"/>
    </row>
    <row r="8700" spans="1:39">
      <c r="A8700" s="76"/>
      <c r="C8700" s="77"/>
      <c r="M8700" s="80"/>
      <c r="T8700" s="4"/>
      <c r="V8700" s="4"/>
      <c r="W8700" s="4"/>
      <c r="X8700" s="4"/>
      <c r="AB8700" s="4"/>
      <c r="AL8700" s="81"/>
      <c r="AM8700" s="81"/>
    </row>
    <row r="8701" spans="1:39">
      <c r="A8701" s="76"/>
      <c r="C8701" s="77"/>
      <c r="M8701" s="80"/>
      <c r="T8701" s="4"/>
      <c r="V8701" s="4"/>
      <c r="W8701" s="4"/>
      <c r="X8701" s="4"/>
      <c r="AB8701" s="4"/>
      <c r="AL8701" s="81"/>
      <c r="AM8701" s="81"/>
    </row>
    <row r="8702" spans="1:39">
      <c r="A8702" s="76"/>
      <c r="C8702" s="77"/>
      <c r="M8702" s="80"/>
      <c r="T8702" s="4"/>
      <c r="V8702" s="4"/>
      <c r="W8702" s="4"/>
      <c r="X8702" s="4"/>
      <c r="AB8702" s="4"/>
      <c r="AL8702" s="81"/>
      <c r="AM8702" s="81"/>
    </row>
    <row r="8703" spans="1:39">
      <c r="A8703" s="76"/>
      <c r="C8703" s="77"/>
      <c r="M8703" s="80"/>
      <c r="T8703" s="4"/>
      <c r="V8703" s="4"/>
      <c r="W8703" s="4"/>
      <c r="X8703" s="4"/>
      <c r="AB8703" s="4"/>
      <c r="AL8703" s="81"/>
      <c r="AM8703" s="81"/>
    </row>
    <row r="8704" spans="1:39">
      <c r="A8704" s="76"/>
      <c r="C8704" s="77"/>
      <c r="M8704" s="80"/>
      <c r="T8704" s="4"/>
      <c r="V8704" s="4"/>
      <c r="W8704" s="4"/>
      <c r="X8704" s="4"/>
      <c r="AB8704" s="4"/>
      <c r="AL8704" s="81"/>
      <c r="AM8704" s="81"/>
    </row>
    <row r="8705" spans="1:39">
      <c r="A8705" s="76"/>
      <c r="C8705" s="77"/>
      <c r="M8705" s="80"/>
      <c r="T8705" s="4"/>
      <c r="V8705" s="4"/>
      <c r="W8705" s="4"/>
      <c r="X8705" s="4"/>
      <c r="AB8705" s="4"/>
      <c r="AL8705" s="81"/>
      <c r="AM8705" s="81"/>
    </row>
    <row r="8706" spans="1:39">
      <c r="A8706" s="76"/>
      <c r="C8706" s="77"/>
      <c r="M8706" s="80"/>
      <c r="T8706" s="4"/>
      <c r="V8706" s="4"/>
      <c r="W8706" s="4"/>
      <c r="X8706" s="4"/>
      <c r="AB8706" s="4"/>
      <c r="AL8706" s="81"/>
      <c r="AM8706" s="81"/>
    </row>
    <row r="8707" spans="1:39">
      <c r="A8707" s="76"/>
      <c r="C8707" s="77"/>
      <c r="M8707" s="80"/>
      <c r="T8707" s="4"/>
      <c r="V8707" s="4"/>
      <c r="W8707" s="4"/>
      <c r="X8707" s="4"/>
      <c r="AB8707" s="4"/>
      <c r="AL8707" s="81"/>
      <c r="AM8707" s="81"/>
    </row>
    <row r="8708" spans="1:39">
      <c r="A8708" s="76"/>
      <c r="C8708" s="77"/>
      <c r="M8708" s="80"/>
      <c r="T8708" s="4"/>
      <c r="V8708" s="4"/>
      <c r="W8708" s="4"/>
      <c r="X8708" s="4"/>
      <c r="AB8708" s="4"/>
      <c r="AL8708" s="81"/>
      <c r="AM8708" s="81"/>
    </row>
    <row r="8709" spans="1:39">
      <c r="A8709" s="76"/>
      <c r="C8709" s="77"/>
      <c r="M8709" s="80"/>
      <c r="T8709" s="4"/>
      <c r="V8709" s="4"/>
      <c r="W8709" s="4"/>
      <c r="X8709" s="4"/>
      <c r="AB8709" s="4"/>
      <c r="AL8709" s="81"/>
      <c r="AM8709" s="81"/>
    </row>
    <row r="8710" spans="1:39">
      <c r="A8710" s="76"/>
      <c r="C8710" s="77"/>
      <c r="M8710" s="80"/>
      <c r="T8710" s="4"/>
      <c r="V8710" s="4"/>
      <c r="W8710" s="4"/>
      <c r="X8710" s="4"/>
      <c r="AB8710" s="4"/>
      <c r="AL8710" s="81"/>
      <c r="AM8710" s="81"/>
    </row>
    <row r="8711" spans="1:39">
      <c r="A8711" s="76"/>
      <c r="C8711" s="77"/>
      <c r="M8711" s="80"/>
      <c r="T8711" s="4"/>
      <c r="V8711" s="4"/>
      <c r="W8711" s="4"/>
      <c r="X8711" s="4"/>
      <c r="AB8711" s="4"/>
      <c r="AL8711" s="81"/>
      <c r="AM8711" s="81"/>
    </row>
    <row r="8712" spans="1:39">
      <c r="A8712" s="76"/>
      <c r="C8712" s="77"/>
      <c r="M8712" s="80"/>
      <c r="T8712" s="4"/>
      <c r="V8712" s="4"/>
      <c r="W8712" s="4"/>
      <c r="X8712" s="4"/>
      <c r="AB8712" s="4"/>
      <c r="AL8712" s="81"/>
      <c r="AM8712" s="81"/>
    </row>
    <row r="8713" spans="1:39">
      <c r="A8713" s="76"/>
      <c r="C8713" s="77"/>
      <c r="M8713" s="80"/>
      <c r="T8713" s="4"/>
      <c r="V8713" s="4"/>
      <c r="W8713" s="4"/>
      <c r="X8713" s="4"/>
      <c r="AB8713" s="4"/>
      <c r="AL8713" s="81"/>
      <c r="AM8713" s="81"/>
    </row>
    <row r="8714" spans="1:39">
      <c r="A8714" s="76"/>
      <c r="C8714" s="77"/>
      <c r="M8714" s="80"/>
      <c r="T8714" s="4"/>
      <c r="V8714" s="4"/>
      <c r="W8714" s="4"/>
      <c r="X8714" s="4"/>
      <c r="AB8714" s="4"/>
      <c r="AL8714" s="81"/>
      <c r="AM8714" s="81"/>
    </row>
    <row r="8715" spans="1:39">
      <c r="A8715" s="76"/>
      <c r="C8715" s="77"/>
      <c r="M8715" s="80"/>
      <c r="T8715" s="4"/>
      <c r="V8715" s="4"/>
      <c r="W8715" s="4"/>
      <c r="X8715" s="4"/>
      <c r="AB8715" s="4"/>
      <c r="AL8715" s="81"/>
      <c r="AM8715" s="81"/>
    </row>
    <row r="8716" spans="1:39">
      <c r="A8716" s="76"/>
      <c r="C8716" s="77"/>
      <c r="M8716" s="80"/>
      <c r="T8716" s="4"/>
      <c r="V8716" s="4"/>
      <c r="W8716" s="4"/>
      <c r="X8716" s="4"/>
      <c r="AB8716" s="4"/>
      <c r="AL8716" s="81"/>
      <c r="AM8716" s="81"/>
    </row>
    <row r="8717" spans="1:39">
      <c r="A8717" s="76"/>
      <c r="C8717" s="77"/>
      <c r="M8717" s="80"/>
      <c r="T8717" s="4"/>
      <c r="V8717" s="4"/>
      <c r="W8717" s="4"/>
      <c r="X8717" s="4"/>
      <c r="AB8717" s="4"/>
      <c r="AL8717" s="81"/>
      <c r="AM8717" s="81"/>
    </row>
    <row r="8718" spans="1:39">
      <c r="A8718" s="76"/>
      <c r="C8718" s="77"/>
      <c r="M8718" s="80"/>
      <c r="T8718" s="4"/>
      <c r="V8718" s="4"/>
      <c r="W8718" s="4"/>
      <c r="X8718" s="4"/>
      <c r="AB8718" s="4"/>
      <c r="AL8718" s="81"/>
      <c r="AM8718" s="81"/>
    </row>
    <row r="8719" spans="1:39">
      <c r="A8719" s="76"/>
      <c r="C8719" s="77"/>
      <c r="M8719" s="80"/>
      <c r="T8719" s="4"/>
      <c r="V8719" s="4"/>
      <c r="W8719" s="4"/>
      <c r="X8719" s="4"/>
      <c r="AB8719" s="4"/>
      <c r="AL8719" s="81"/>
      <c r="AM8719" s="81"/>
    </row>
    <row r="8720" spans="1:39">
      <c r="A8720" s="76"/>
      <c r="C8720" s="77"/>
      <c r="M8720" s="80"/>
      <c r="T8720" s="4"/>
      <c r="V8720" s="4"/>
      <c r="W8720" s="4"/>
      <c r="X8720" s="4"/>
      <c r="AB8720" s="4"/>
      <c r="AL8720" s="81"/>
      <c r="AM8720" s="81"/>
    </row>
    <row r="8721" spans="1:39">
      <c r="A8721" s="76"/>
      <c r="C8721" s="77"/>
      <c r="M8721" s="80"/>
      <c r="T8721" s="4"/>
      <c r="V8721" s="4"/>
      <c r="W8721" s="4"/>
      <c r="X8721" s="4"/>
      <c r="AB8721" s="4"/>
      <c r="AL8721" s="81"/>
      <c r="AM8721" s="81"/>
    </row>
    <row r="8722" spans="1:39">
      <c r="A8722" s="76"/>
      <c r="C8722" s="77"/>
      <c r="M8722" s="80"/>
      <c r="T8722" s="4"/>
      <c r="V8722" s="4"/>
      <c r="W8722" s="4"/>
      <c r="X8722" s="4"/>
      <c r="AB8722" s="4"/>
      <c r="AL8722" s="81"/>
      <c r="AM8722" s="81"/>
    </row>
    <row r="8723" spans="1:39">
      <c r="A8723" s="76"/>
      <c r="C8723" s="77"/>
      <c r="M8723" s="80"/>
      <c r="T8723" s="4"/>
      <c r="V8723" s="4"/>
      <c r="W8723" s="4"/>
      <c r="X8723" s="4"/>
      <c r="AB8723" s="4"/>
      <c r="AL8723" s="81"/>
      <c r="AM8723" s="81"/>
    </row>
    <row r="8724" spans="1:39">
      <c r="A8724" s="76"/>
      <c r="C8724" s="77"/>
      <c r="M8724" s="80"/>
      <c r="T8724" s="4"/>
      <c r="V8724" s="4"/>
      <c r="W8724" s="4"/>
      <c r="X8724" s="4"/>
      <c r="AB8724" s="4"/>
      <c r="AL8724" s="81"/>
      <c r="AM8724" s="81"/>
    </row>
    <row r="8725" spans="1:39">
      <c r="A8725" s="76"/>
      <c r="C8725" s="77"/>
      <c r="M8725" s="80"/>
      <c r="T8725" s="4"/>
      <c r="V8725" s="4"/>
      <c r="W8725" s="4"/>
      <c r="X8725" s="4"/>
      <c r="AB8725" s="4"/>
      <c r="AL8725" s="81"/>
      <c r="AM8725" s="81"/>
    </row>
    <row r="8726" spans="1:39">
      <c r="A8726" s="76"/>
      <c r="C8726" s="77"/>
      <c r="M8726" s="80"/>
      <c r="T8726" s="4"/>
      <c r="V8726" s="4"/>
      <c r="W8726" s="4"/>
      <c r="X8726" s="4"/>
      <c r="AB8726" s="4"/>
      <c r="AL8726" s="81"/>
      <c r="AM8726" s="81"/>
    </row>
    <row r="8727" spans="1:39">
      <c r="A8727" s="76"/>
      <c r="C8727" s="77"/>
      <c r="M8727" s="80"/>
      <c r="T8727" s="4"/>
      <c r="V8727" s="4"/>
      <c r="W8727" s="4"/>
      <c r="X8727" s="4"/>
      <c r="AB8727" s="4"/>
      <c r="AL8727" s="81"/>
      <c r="AM8727" s="81"/>
    </row>
    <row r="8728" spans="1:39">
      <c r="A8728" s="76"/>
      <c r="C8728" s="77"/>
      <c r="M8728" s="80"/>
      <c r="T8728" s="4"/>
      <c r="V8728" s="4"/>
      <c r="W8728" s="4"/>
      <c r="X8728" s="4"/>
      <c r="AB8728" s="4"/>
      <c r="AL8728" s="81"/>
      <c r="AM8728" s="81"/>
    </row>
    <row r="8729" spans="1:39">
      <c r="A8729" s="76"/>
      <c r="C8729" s="77"/>
      <c r="M8729" s="80"/>
      <c r="T8729" s="4"/>
      <c r="V8729" s="4"/>
      <c r="W8729" s="4"/>
      <c r="X8729" s="4"/>
      <c r="AB8729" s="4"/>
      <c r="AL8729" s="81"/>
      <c r="AM8729" s="81"/>
    </row>
    <row r="8730" spans="1:39">
      <c r="A8730" s="76"/>
      <c r="C8730" s="77"/>
      <c r="M8730" s="80"/>
      <c r="T8730" s="4"/>
      <c r="V8730" s="4"/>
      <c r="W8730" s="4"/>
      <c r="X8730" s="4"/>
      <c r="AB8730" s="4"/>
      <c r="AL8730" s="81"/>
      <c r="AM8730" s="81"/>
    </row>
    <row r="8731" spans="1:39">
      <c r="A8731" s="76"/>
      <c r="C8731" s="77"/>
      <c r="M8731" s="80"/>
      <c r="T8731" s="4"/>
      <c r="V8731" s="4"/>
      <c r="W8731" s="4"/>
      <c r="X8731" s="4"/>
      <c r="AB8731" s="4"/>
      <c r="AL8731" s="81"/>
      <c r="AM8731" s="81"/>
    </row>
    <row r="8732" spans="1:39">
      <c r="A8732" s="76"/>
      <c r="C8732" s="77"/>
      <c r="M8732" s="80"/>
      <c r="T8732" s="4"/>
      <c r="V8732" s="4"/>
      <c r="W8732" s="4"/>
      <c r="X8732" s="4"/>
      <c r="AB8732" s="4"/>
      <c r="AL8732" s="81"/>
      <c r="AM8732" s="81"/>
    </row>
    <row r="8733" spans="1:39">
      <c r="A8733" s="76"/>
      <c r="C8733" s="77"/>
      <c r="M8733" s="80"/>
      <c r="T8733" s="4"/>
      <c r="V8733" s="4"/>
      <c r="W8733" s="4"/>
      <c r="X8733" s="4"/>
      <c r="AB8733" s="4"/>
      <c r="AL8733" s="81"/>
      <c r="AM8733" s="81"/>
    </row>
    <row r="8734" spans="1:39">
      <c r="A8734" s="76"/>
      <c r="C8734" s="77"/>
      <c r="M8734" s="80"/>
      <c r="T8734" s="4"/>
      <c r="V8734" s="4"/>
      <c r="W8734" s="4"/>
      <c r="X8734" s="4"/>
      <c r="AB8734" s="4"/>
      <c r="AL8734" s="81"/>
      <c r="AM8734" s="81"/>
    </row>
    <row r="8735" spans="1:39">
      <c r="A8735" s="76"/>
      <c r="C8735" s="77"/>
      <c r="M8735" s="80"/>
      <c r="T8735" s="4"/>
      <c r="V8735" s="4"/>
      <c r="W8735" s="4"/>
      <c r="X8735" s="4"/>
      <c r="AB8735" s="4"/>
      <c r="AL8735" s="81"/>
      <c r="AM8735" s="81"/>
    </row>
    <row r="8736" spans="1:39">
      <c r="A8736" s="76"/>
      <c r="C8736" s="77"/>
      <c r="M8736" s="80"/>
      <c r="T8736" s="4"/>
      <c r="V8736" s="4"/>
      <c r="W8736" s="4"/>
      <c r="X8736" s="4"/>
      <c r="AB8736" s="4"/>
      <c r="AL8736" s="81"/>
      <c r="AM8736" s="81"/>
    </row>
    <row r="8737" spans="1:39">
      <c r="A8737" s="76"/>
      <c r="C8737" s="77"/>
      <c r="M8737" s="80"/>
      <c r="T8737" s="4"/>
      <c r="V8737" s="4"/>
      <c r="W8737" s="4"/>
      <c r="X8737" s="4"/>
      <c r="AB8737" s="4"/>
      <c r="AL8737" s="81"/>
      <c r="AM8737" s="81"/>
    </row>
    <row r="8738" spans="1:39">
      <c r="A8738" s="76"/>
      <c r="C8738" s="77"/>
      <c r="M8738" s="80"/>
      <c r="T8738" s="4"/>
      <c r="V8738" s="4"/>
      <c r="W8738" s="4"/>
      <c r="X8738" s="4"/>
      <c r="AB8738" s="4"/>
      <c r="AL8738" s="81"/>
      <c r="AM8738" s="81"/>
    </row>
    <row r="8739" spans="1:39">
      <c r="A8739" s="76"/>
      <c r="C8739" s="77"/>
      <c r="M8739" s="80"/>
      <c r="T8739" s="4"/>
      <c r="V8739" s="4"/>
      <c r="W8739" s="4"/>
      <c r="X8739" s="4"/>
      <c r="AB8739" s="4"/>
      <c r="AL8739" s="81"/>
      <c r="AM8739" s="81"/>
    </row>
    <row r="8740" spans="1:39">
      <c r="A8740" s="76"/>
      <c r="C8740" s="77"/>
      <c r="M8740" s="80"/>
      <c r="T8740" s="4"/>
      <c r="V8740" s="4"/>
      <c r="W8740" s="4"/>
      <c r="X8740" s="4"/>
      <c r="AB8740" s="4"/>
      <c r="AL8740" s="81"/>
      <c r="AM8740" s="81"/>
    </row>
    <row r="8741" spans="1:39">
      <c r="A8741" s="76"/>
      <c r="C8741" s="77"/>
      <c r="M8741" s="80"/>
      <c r="T8741" s="4"/>
      <c r="V8741" s="4"/>
      <c r="W8741" s="4"/>
      <c r="X8741" s="4"/>
      <c r="AB8741" s="4"/>
      <c r="AL8741" s="81"/>
      <c r="AM8741" s="81"/>
    </row>
    <row r="8742" spans="1:39">
      <c r="A8742" s="76"/>
      <c r="C8742" s="77"/>
      <c r="M8742" s="80"/>
      <c r="T8742" s="4"/>
      <c r="V8742" s="4"/>
      <c r="W8742" s="4"/>
      <c r="X8742" s="4"/>
      <c r="AB8742" s="4"/>
      <c r="AL8742" s="81"/>
      <c r="AM8742" s="81"/>
    </row>
    <row r="8743" spans="1:39">
      <c r="A8743" s="76"/>
      <c r="C8743" s="77"/>
      <c r="M8743" s="80"/>
      <c r="T8743" s="4"/>
      <c r="V8743" s="4"/>
      <c r="W8743" s="4"/>
      <c r="X8743" s="4"/>
      <c r="AB8743" s="4"/>
      <c r="AL8743" s="81"/>
      <c r="AM8743" s="81"/>
    </row>
    <row r="8744" spans="1:39">
      <c r="A8744" s="76"/>
      <c r="C8744" s="77"/>
      <c r="M8744" s="80"/>
      <c r="T8744" s="4"/>
      <c r="V8744" s="4"/>
      <c r="W8744" s="4"/>
      <c r="X8744" s="4"/>
      <c r="AB8744" s="4"/>
      <c r="AL8744" s="81"/>
      <c r="AM8744" s="81"/>
    </row>
    <row r="8745" spans="1:39">
      <c r="A8745" s="76"/>
      <c r="C8745" s="77"/>
      <c r="M8745" s="80"/>
      <c r="T8745" s="4"/>
      <c r="V8745" s="4"/>
      <c r="W8745" s="4"/>
      <c r="X8745" s="4"/>
      <c r="AB8745" s="4"/>
      <c r="AL8745" s="81"/>
      <c r="AM8745" s="81"/>
    </row>
    <row r="8746" spans="1:39">
      <c r="A8746" s="76"/>
      <c r="C8746" s="77"/>
      <c r="M8746" s="80"/>
      <c r="T8746" s="4"/>
      <c r="V8746" s="4"/>
      <c r="W8746" s="4"/>
      <c r="X8746" s="4"/>
      <c r="AB8746" s="4"/>
      <c r="AL8746" s="81"/>
      <c r="AM8746" s="81"/>
    </row>
    <row r="8747" spans="1:39">
      <c r="A8747" s="76"/>
      <c r="C8747" s="77"/>
      <c r="M8747" s="80"/>
      <c r="T8747" s="4"/>
      <c r="V8747" s="4"/>
      <c r="W8747" s="4"/>
      <c r="X8747" s="4"/>
      <c r="AB8747" s="4"/>
      <c r="AL8747" s="81"/>
      <c r="AM8747" s="81"/>
    </row>
    <row r="8748" spans="1:39">
      <c r="A8748" s="76"/>
      <c r="C8748" s="77"/>
      <c r="M8748" s="80"/>
      <c r="T8748" s="4"/>
      <c r="V8748" s="4"/>
      <c r="W8748" s="4"/>
      <c r="X8748" s="4"/>
      <c r="AB8748" s="4"/>
      <c r="AL8748" s="81"/>
      <c r="AM8748" s="81"/>
    </row>
    <row r="8749" spans="1:39">
      <c r="A8749" s="76"/>
      <c r="C8749" s="77"/>
      <c r="M8749" s="80"/>
      <c r="T8749" s="4"/>
      <c r="V8749" s="4"/>
      <c r="W8749" s="4"/>
      <c r="X8749" s="4"/>
      <c r="AB8749" s="4"/>
      <c r="AL8749" s="81"/>
      <c r="AM8749" s="81"/>
    </row>
    <row r="8750" spans="1:39">
      <c r="A8750" s="76"/>
      <c r="C8750" s="77"/>
      <c r="M8750" s="80"/>
      <c r="T8750" s="4"/>
      <c r="V8750" s="4"/>
      <c r="W8750" s="4"/>
      <c r="X8750" s="4"/>
      <c r="AB8750" s="4"/>
      <c r="AL8750" s="81"/>
      <c r="AM8750" s="81"/>
    </row>
    <row r="8751" spans="1:39">
      <c r="A8751" s="76"/>
      <c r="C8751" s="77"/>
      <c r="M8751" s="80"/>
      <c r="T8751" s="4"/>
      <c r="V8751" s="4"/>
      <c r="W8751" s="4"/>
      <c r="X8751" s="4"/>
      <c r="AB8751" s="4"/>
      <c r="AL8751" s="81"/>
      <c r="AM8751" s="81"/>
    </row>
    <row r="8752" spans="1:39">
      <c r="A8752" s="76"/>
      <c r="C8752" s="77"/>
      <c r="M8752" s="80"/>
      <c r="T8752" s="4"/>
      <c r="V8752" s="4"/>
      <c r="W8752" s="4"/>
      <c r="X8752" s="4"/>
      <c r="AB8752" s="4"/>
      <c r="AL8752" s="81"/>
      <c r="AM8752" s="81"/>
    </row>
    <row r="8753" spans="1:39">
      <c r="A8753" s="76"/>
      <c r="C8753" s="77"/>
      <c r="M8753" s="80"/>
      <c r="T8753" s="4"/>
      <c r="V8753" s="4"/>
      <c r="W8753" s="4"/>
      <c r="X8753" s="4"/>
      <c r="AB8753" s="4"/>
      <c r="AL8753" s="81"/>
      <c r="AM8753" s="81"/>
    </row>
    <row r="8754" spans="1:39">
      <c r="A8754" s="76"/>
      <c r="C8754" s="77"/>
      <c r="M8754" s="80"/>
      <c r="T8754" s="4"/>
      <c r="V8754" s="4"/>
      <c r="W8754" s="4"/>
      <c r="X8754" s="4"/>
      <c r="AB8754" s="4"/>
      <c r="AL8754" s="81"/>
      <c r="AM8754" s="81"/>
    </row>
    <row r="8755" spans="1:39">
      <c r="A8755" s="76"/>
      <c r="C8755" s="77"/>
      <c r="M8755" s="80"/>
      <c r="T8755" s="4"/>
      <c r="V8755" s="4"/>
      <c r="W8755" s="4"/>
      <c r="X8755" s="4"/>
      <c r="AB8755" s="4"/>
      <c r="AL8755" s="81"/>
      <c r="AM8755" s="81"/>
    </row>
    <row r="8756" spans="1:39">
      <c r="A8756" s="76"/>
      <c r="C8756" s="77"/>
      <c r="M8756" s="80"/>
      <c r="T8756" s="4"/>
      <c r="V8756" s="4"/>
      <c r="W8756" s="4"/>
      <c r="X8756" s="4"/>
      <c r="AB8756" s="4"/>
      <c r="AL8756" s="81"/>
      <c r="AM8756" s="81"/>
    </row>
    <row r="8757" spans="1:39">
      <c r="A8757" s="76"/>
      <c r="C8757" s="77"/>
      <c r="M8757" s="80"/>
      <c r="T8757" s="4"/>
      <c r="V8757" s="4"/>
      <c r="W8757" s="4"/>
      <c r="X8757" s="4"/>
      <c r="AB8757" s="4"/>
      <c r="AL8757" s="81"/>
      <c r="AM8757" s="81"/>
    </row>
    <row r="8758" spans="1:39">
      <c r="A8758" s="76"/>
      <c r="C8758" s="77"/>
      <c r="M8758" s="80"/>
      <c r="T8758" s="4"/>
      <c r="V8758" s="4"/>
      <c r="W8758" s="4"/>
      <c r="X8758" s="4"/>
      <c r="AB8758" s="4"/>
      <c r="AL8758" s="81"/>
      <c r="AM8758" s="81"/>
    </row>
    <row r="8759" spans="1:39">
      <c r="A8759" s="76"/>
      <c r="C8759" s="77"/>
      <c r="M8759" s="80"/>
      <c r="T8759" s="4"/>
      <c r="V8759" s="4"/>
      <c r="W8759" s="4"/>
      <c r="X8759" s="4"/>
      <c r="AB8759" s="4"/>
      <c r="AL8759" s="81"/>
      <c r="AM8759" s="81"/>
    </row>
    <row r="8760" spans="1:39">
      <c r="A8760" s="76"/>
      <c r="C8760" s="77"/>
      <c r="M8760" s="80"/>
      <c r="T8760" s="4"/>
      <c r="V8760" s="4"/>
      <c r="W8760" s="4"/>
      <c r="X8760" s="4"/>
      <c r="AB8760" s="4"/>
      <c r="AL8760" s="81"/>
      <c r="AM8760" s="81"/>
    </row>
    <row r="8761" spans="1:39">
      <c r="A8761" s="76"/>
      <c r="C8761" s="77"/>
      <c r="M8761" s="80"/>
      <c r="T8761" s="4"/>
      <c r="V8761" s="4"/>
      <c r="W8761" s="4"/>
      <c r="X8761" s="4"/>
      <c r="AB8761" s="4"/>
      <c r="AL8761" s="81"/>
      <c r="AM8761" s="81"/>
    </row>
    <row r="8762" spans="1:39">
      <c r="A8762" s="76"/>
      <c r="C8762" s="77"/>
      <c r="M8762" s="80"/>
      <c r="T8762" s="4"/>
      <c r="V8762" s="4"/>
      <c r="W8762" s="4"/>
      <c r="X8762" s="4"/>
      <c r="AB8762" s="4"/>
      <c r="AL8762" s="81"/>
      <c r="AM8762" s="81"/>
    </row>
    <row r="8763" spans="1:39">
      <c r="A8763" s="76"/>
      <c r="C8763" s="77"/>
      <c r="M8763" s="80"/>
      <c r="T8763" s="4"/>
      <c r="V8763" s="4"/>
      <c r="W8763" s="4"/>
      <c r="X8763" s="4"/>
      <c r="AB8763" s="4"/>
      <c r="AL8763" s="81"/>
      <c r="AM8763" s="81"/>
    </row>
    <row r="8764" spans="1:39">
      <c r="A8764" s="76"/>
      <c r="C8764" s="77"/>
      <c r="M8764" s="80"/>
      <c r="T8764" s="4"/>
      <c r="V8764" s="4"/>
      <c r="W8764" s="4"/>
      <c r="X8764" s="4"/>
      <c r="AB8764" s="4"/>
      <c r="AL8764" s="81"/>
      <c r="AM8764" s="81"/>
    </row>
    <row r="8765" spans="1:39">
      <c r="A8765" s="76"/>
      <c r="C8765" s="77"/>
      <c r="M8765" s="80"/>
      <c r="T8765" s="4"/>
      <c r="V8765" s="4"/>
      <c r="W8765" s="4"/>
      <c r="X8765" s="4"/>
      <c r="AB8765" s="4"/>
      <c r="AL8765" s="81"/>
      <c r="AM8765" s="81"/>
    </row>
    <row r="8766" spans="1:39">
      <c r="A8766" s="76"/>
      <c r="C8766" s="77"/>
      <c r="M8766" s="80"/>
      <c r="T8766" s="4"/>
      <c r="V8766" s="4"/>
      <c r="W8766" s="4"/>
      <c r="X8766" s="4"/>
      <c r="AB8766" s="4"/>
      <c r="AL8766" s="81"/>
      <c r="AM8766" s="81"/>
    </row>
    <row r="8767" spans="1:39">
      <c r="A8767" s="76"/>
      <c r="C8767" s="77"/>
      <c r="M8767" s="80"/>
      <c r="T8767" s="4"/>
      <c r="V8767" s="4"/>
      <c r="W8767" s="4"/>
      <c r="X8767" s="4"/>
      <c r="AB8767" s="4"/>
      <c r="AL8767" s="81"/>
      <c r="AM8767" s="81"/>
    </row>
    <row r="8768" spans="1:39">
      <c r="A8768" s="76"/>
      <c r="C8768" s="77"/>
      <c r="M8768" s="80"/>
      <c r="T8768" s="4"/>
      <c r="V8768" s="4"/>
      <c r="W8768" s="4"/>
      <c r="X8768" s="4"/>
      <c r="AB8768" s="4"/>
      <c r="AL8768" s="81"/>
      <c r="AM8768" s="81"/>
    </row>
    <row r="8769" spans="1:39">
      <c r="A8769" s="76"/>
      <c r="C8769" s="77"/>
      <c r="M8769" s="80"/>
      <c r="T8769" s="4"/>
      <c r="V8769" s="4"/>
      <c r="W8769" s="4"/>
      <c r="X8769" s="4"/>
      <c r="AB8769" s="4"/>
      <c r="AL8769" s="81"/>
      <c r="AM8769" s="81"/>
    </row>
    <row r="8770" spans="1:39">
      <c r="A8770" s="76"/>
      <c r="C8770" s="77"/>
      <c r="M8770" s="80"/>
      <c r="T8770" s="4"/>
      <c r="V8770" s="4"/>
      <c r="W8770" s="4"/>
      <c r="X8770" s="4"/>
      <c r="AB8770" s="4"/>
      <c r="AL8770" s="81"/>
      <c r="AM8770" s="81"/>
    </row>
    <row r="8771" spans="1:39">
      <c r="A8771" s="76"/>
      <c r="C8771" s="77"/>
      <c r="M8771" s="80"/>
      <c r="T8771" s="4"/>
      <c r="V8771" s="4"/>
      <c r="W8771" s="4"/>
      <c r="X8771" s="4"/>
      <c r="AB8771" s="4"/>
      <c r="AL8771" s="81"/>
      <c r="AM8771" s="81"/>
    </row>
    <row r="8772" spans="1:39">
      <c r="A8772" s="76"/>
      <c r="C8772" s="77"/>
      <c r="M8772" s="80"/>
      <c r="T8772" s="4"/>
      <c r="V8772" s="4"/>
      <c r="W8772" s="4"/>
      <c r="X8772" s="4"/>
      <c r="AB8772" s="4"/>
      <c r="AL8772" s="81"/>
      <c r="AM8772" s="81"/>
    </row>
    <row r="8773" spans="1:39">
      <c r="A8773" s="76"/>
      <c r="C8773" s="77"/>
      <c r="M8773" s="80"/>
      <c r="T8773" s="4"/>
      <c r="V8773" s="4"/>
      <c r="W8773" s="4"/>
      <c r="X8773" s="4"/>
      <c r="AB8773" s="4"/>
      <c r="AL8773" s="81"/>
      <c r="AM8773" s="81"/>
    </row>
    <row r="8774" spans="1:39">
      <c r="A8774" s="76"/>
      <c r="C8774" s="77"/>
      <c r="M8774" s="80"/>
      <c r="T8774" s="4"/>
      <c r="V8774" s="4"/>
      <c r="W8774" s="4"/>
      <c r="X8774" s="4"/>
      <c r="AB8774" s="4"/>
      <c r="AL8774" s="81"/>
      <c r="AM8774" s="81"/>
    </row>
    <row r="8775" spans="1:39">
      <c r="A8775" s="76"/>
      <c r="C8775" s="77"/>
      <c r="M8775" s="80"/>
      <c r="T8775" s="4"/>
      <c r="V8775" s="4"/>
      <c r="W8775" s="4"/>
      <c r="X8775" s="4"/>
      <c r="AB8775" s="4"/>
      <c r="AL8775" s="81"/>
      <c r="AM8775" s="81"/>
    </row>
    <row r="8776" spans="1:39">
      <c r="A8776" s="76"/>
      <c r="C8776" s="77"/>
      <c r="M8776" s="80"/>
      <c r="T8776" s="4"/>
      <c r="V8776" s="4"/>
      <c r="W8776" s="4"/>
      <c r="X8776" s="4"/>
      <c r="AB8776" s="4"/>
      <c r="AL8776" s="81"/>
      <c r="AM8776" s="81"/>
    </row>
    <row r="8777" spans="1:39">
      <c r="A8777" s="76"/>
      <c r="C8777" s="77"/>
      <c r="M8777" s="80"/>
      <c r="T8777" s="4"/>
      <c r="V8777" s="4"/>
      <c r="W8777" s="4"/>
      <c r="X8777" s="4"/>
      <c r="AB8777" s="4"/>
      <c r="AL8777" s="81"/>
      <c r="AM8777" s="81"/>
    </row>
    <row r="8778" spans="1:39">
      <c r="A8778" s="76"/>
      <c r="C8778" s="77"/>
      <c r="M8778" s="80"/>
      <c r="T8778" s="4"/>
      <c r="V8778" s="4"/>
      <c r="W8778" s="4"/>
      <c r="X8778" s="4"/>
      <c r="AB8778" s="4"/>
      <c r="AL8778" s="81"/>
      <c r="AM8778" s="81"/>
    </row>
    <row r="8779" spans="1:39">
      <c r="A8779" s="76"/>
      <c r="C8779" s="77"/>
      <c r="M8779" s="80"/>
      <c r="T8779" s="4"/>
      <c r="V8779" s="4"/>
      <c r="W8779" s="4"/>
      <c r="X8779" s="4"/>
      <c r="AB8779" s="4"/>
      <c r="AL8779" s="81"/>
      <c r="AM8779" s="81"/>
    </row>
    <row r="8780" spans="1:39">
      <c r="A8780" s="76"/>
      <c r="C8780" s="77"/>
      <c r="M8780" s="80"/>
      <c r="T8780" s="4"/>
      <c r="V8780" s="4"/>
      <c r="W8780" s="4"/>
      <c r="X8780" s="4"/>
      <c r="AB8780" s="4"/>
      <c r="AL8780" s="81"/>
      <c r="AM8780" s="81"/>
    </row>
    <row r="8781" spans="1:39">
      <c r="A8781" s="76"/>
      <c r="C8781" s="77"/>
      <c r="M8781" s="80"/>
      <c r="T8781" s="4"/>
      <c r="V8781" s="4"/>
      <c r="W8781" s="4"/>
      <c r="X8781" s="4"/>
      <c r="AB8781" s="4"/>
      <c r="AL8781" s="81"/>
      <c r="AM8781" s="81"/>
    </row>
    <row r="8782" spans="1:39">
      <c r="A8782" s="76"/>
      <c r="C8782" s="77"/>
      <c r="M8782" s="80"/>
      <c r="T8782" s="4"/>
      <c r="V8782" s="4"/>
      <c r="W8782" s="4"/>
      <c r="X8782" s="4"/>
      <c r="AB8782" s="4"/>
      <c r="AL8782" s="81"/>
      <c r="AM8782" s="81"/>
    </row>
    <row r="8783" spans="1:39">
      <c r="A8783" s="76"/>
      <c r="C8783" s="77"/>
      <c r="M8783" s="80"/>
      <c r="T8783" s="4"/>
      <c r="V8783" s="4"/>
      <c r="W8783" s="4"/>
      <c r="X8783" s="4"/>
      <c r="AB8783" s="4"/>
      <c r="AL8783" s="81"/>
      <c r="AM8783" s="81"/>
    </row>
    <row r="8784" spans="1:39">
      <c r="A8784" s="76"/>
      <c r="C8784" s="77"/>
      <c r="M8784" s="80"/>
      <c r="T8784" s="4"/>
      <c r="V8784" s="4"/>
      <c r="W8784" s="4"/>
      <c r="X8784" s="4"/>
      <c r="AB8784" s="4"/>
      <c r="AL8784" s="81"/>
      <c r="AM8784" s="81"/>
    </row>
    <row r="8785" spans="1:39">
      <c r="A8785" s="76"/>
      <c r="C8785" s="77"/>
      <c r="M8785" s="80"/>
      <c r="T8785" s="4"/>
      <c r="V8785" s="4"/>
      <c r="W8785" s="4"/>
      <c r="X8785" s="4"/>
      <c r="AB8785" s="4"/>
      <c r="AL8785" s="81"/>
      <c r="AM8785" s="81"/>
    </row>
    <row r="8786" spans="1:39">
      <c r="A8786" s="76"/>
      <c r="C8786" s="77"/>
      <c r="M8786" s="80"/>
      <c r="T8786" s="4"/>
      <c r="V8786" s="4"/>
      <c r="W8786" s="4"/>
      <c r="X8786" s="4"/>
      <c r="AB8786" s="4"/>
      <c r="AL8786" s="81"/>
      <c r="AM8786" s="81"/>
    </row>
    <row r="8787" spans="1:39">
      <c r="A8787" s="76"/>
      <c r="C8787" s="77"/>
      <c r="M8787" s="80"/>
      <c r="T8787" s="4"/>
      <c r="V8787" s="4"/>
      <c r="W8787" s="4"/>
      <c r="X8787" s="4"/>
      <c r="AB8787" s="4"/>
      <c r="AL8787" s="81"/>
      <c r="AM8787" s="81"/>
    </row>
    <row r="8788" spans="1:39">
      <c r="A8788" s="76"/>
      <c r="C8788" s="77"/>
      <c r="M8788" s="80"/>
      <c r="T8788" s="4"/>
      <c r="V8788" s="4"/>
      <c r="W8788" s="4"/>
      <c r="X8788" s="4"/>
      <c r="AB8788" s="4"/>
      <c r="AL8788" s="81"/>
      <c r="AM8788" s="81"/>
    </row>
    <row r="8789" spans="1:39">
      <c r="A8789" s="76"/>
      <c r="C8789" s="77"/>
      <c r="M8789" s="80"/>
      <c r="T8789" s="4"/>
      <c r="V8789" s="4"/>
      <c r="W8789" s="4"/>
      <c r="X8789" s="4"/>
      <c r="AB8789" s="4"/>
      <c r="AL8789" s="81"/>
      <c r="AM8789" s="81"/>
    </row>
    <row r="8790" spans="1:39">
      <c r="A8790" s="76"/>
      <c r="C8790" s="77"/>
      <c r="M8790" s="80"/>
      <c r="T8790" s="4"/>
      <c r="V8790" s="4"/>
      <c r="W8790" s="4"/>
      <c r="X8790" s="4"/>
      <c r="AB8790" s="4"/>
      <c r="AL8790" s="81"/>
      <c r="AM8790" s="81"/>
    </row>
    <row r="8791" spans="1:39">
      <c r="A8791" s="76"/>
      <c r="C8791" s="77"/>
      <c r="M8791" s="80"/>
      <c r="T8791" s="4"/>
      <c r="V8791" s="4"/>
      <c r="W8791" s="4"/>
      <c r="X8791" s="4"/>
      <c r="AB8791" s="4"/>
      <c r="AL8791" s="81"/>
      <c r="AM8791" s="81"/>
    </row>
    <row r="8792" spans="1:39">
      <c r="A8792" s="76"/>
      <c r="C8792" s="77"/>
      <c r="M8792" s="80"/>
      <c r="T8792" s="4"/>
      <c r="V8792" s="4"/>
      <c r="W8792" s="4"/>
      <c r="X8792" s="4"/>
      <c r="AB8792" s="4"/>
      <c r="AL8792" s="81"/>
      <c r="AM8792" s="81"/>
    </row>
    <row r="8793" spans="1:39">
      <c r="A8793" s="76"/>
      <c r="C8793" s="77"/>
      <c r="M8793" s="80"/>
      <c r="T8793" s="4"/>
      <c r="V8793" s="4"/>
      <c r="W8793" s="4"/>
      <c r="X8793" s="4"/>
      <c r="AB8793" s="4"/>
      <c r="AL8793" s="81"/>
      <c r="AM8793" s="81"/>
    </row>
    <row r="8794" spans="1:39">
      <c r="A8794" s="76"/>
      <c r="C8794" s="77"/>
      <c r="M8794" s="80"/>
      <c r="T8794" s="4"/>
      <c r="V8794" s="4"/>
      <c r="W8794" s="4"/>
      <c r="X8794" s="4"/>
      <c r="AB8794" s="4"/>
      <c r="AL8794" s="81"/>
      <c r="AM8794" s="81"/>
    </row>
    <row r="8795" spans="1:39">
      <c r="A8795" s="76"/>
      <c r="C8795" s="77"/>
      <c r="M8795" s="80"/>
      <c r="T8795" s="4"/>
      <c r="V8795" s="4"/>
      <c r="W8795" s="4"/>
      <c r="X8795" s="4"/>
      <c r="AB8795" s="4"/>
      <c r="AL8795" s="81"/>
      <c r="AM8795" s="81"/>
    </row>
    <row r="8796" spans="1:39">
      <c r="A8796" s="76"/>
      <c r="C8796" s="77"/>
      <c r="M8796" s="80"/>
      <c r="T8796" s="4"/>
      <c r="V8796" s="4"/>
      <c r="W8796" s="4"/>
      <c r="X8796" s="4"/>
      <c r="AB8796" s="4"/>
      <c r="AL8796" s="81"/>
      <c r="AM8796" s="81"/>
    </row>
    <row r="8797" spans="1:39">
      <c r="A8797" s="76"/>
      <c r="C8797" s="77"/>
      <c r="M8797" s="80"/>
      <c r="T8797" s="4"/>
      <c r="V8797" s="4"/>
      <c r="W8797" s="4"/>
      <c r="X8797" s="4"/>
      <c r="AB8797" s="4"/>
      <c r="AL8797" s="81"/>
      <c r="AM8797" s="81"/>
    </row>
    <row r="8798" spans="1:39">
      <c r="A8798" s="76"/>
      <c r="C8798" s="77"/>
      <c r="M8798" s="80"/>
      <c r="T8798" s="4"/>
      <c r="V8798" s="4"/>
      <c r="W8798" s="4"/>
      <c r="X8798" s="4"/>
      <c r="AB8798" s="4"/>
      <c r="AL8798" s="81"/>
      <c r="AM8798" s="81"/>
    </row>
    <row r="8799" spans="1:39">
      <c r="A8799" s="76"/>
      <c r="C8799" s="77"/>
      <c r="M8799" s="80"/>
      <c r="T8799" s="4"/>
      <c r="V8799" s="4"/>
      <c r="W8799" s="4"/>
      <c r="X8799" s="4"/>
      <c r="AB8799" s="4"/>
      <c r="AL8799" s="81"/>
      <c r="AM8799" s="81"/>
    </row>
    <row r="8800" spans="1:39">
      <c r="A8800" s="76"/>
      <c r="C8800" s="77"/>
      <c r="M8800" s="80"/>
      <c r="T8800" s="4"/>
      <c r="V8800" s="4"/>
      <c r="W8800" s="4"/>
      <c r="X8800" s="4"/>
      <c r="AB8800" s="4"/>
      <c r="AL8800" s="81"/>
      <c r="AM8800" s="81"/>
    </row>
    <row r="8801" spans="1:39">
      <c r="A8801" s="76"/>
      <c r="C8801" s="77"/>
      <c r="M8801" s="80"/>
      <c r="T8801" s="4"/>
      <c r="V8801" s="4"/>
      <c r="W8801" s="4"/>
      <c r="X8801" s="4"/>
      <c r="AB8801" s="4"/>
      <c r="AL8801" s="81"/>
      <c r="AM8801" s="81"/>
    </row>
    <row r="8802" spans="1:39">
      <c r="A8802" s="76"/>
      <c r="C8802" s="77"/>
      <c r="M8802" s="80"/>
      <c r="T8802" s="4"/>
      <c r="V8802" s="4"/>
      <c r="W8802" s="4"/>
      <c r="X8802" s="4"/>
      <c r="AB8802" s="4"/>
      <c r="AL8802" s="81"/>
      <c r="AM8802" s="81"/>
    </row>
    <row r="8803" spans="1:39">
      <c r="A8803" s="76"/>
      <c r="C8803" s="77"/>
      <c r="M8803" s="80"/>
      <c r="T8803" s="4"/>
      <c r="V8803" s="4"/>
      <c r="W8803" s="4"/>
      <c r="X8803" s="4"/>
      <c r="AB8803" s="4"/>
      <c r="AL8803" s="81"/>
      <c r="AM8803" s="81"/>
    </row>
    <row r="8804" spans="1:39">
      <c r="A8804" s="76"/>
      <c r="C8804" s="77"/>
      <c r="M8804" s="80"/>
      <c r="T8804" s="4"/>
      <c r="V8804" s="4"/>
      <c r="W8804" s="4"/>
      <c r="X8804" s="4"/>
      <c r="AB8804" s="4"/>
      <c r="AL8804" s="81"/>
      <c r="AM8804" s="81"/>
    </row>
    <row r="8805" spans="1:39">
      <c r="A8805" s="76"/>
      <c r="C8805" s="77"/>
      <c r="M8805" s="80"/>
      <c r="T8805" s="4"/>
      <c r="V8805" s="4"/>
      <c r="W8805" s="4"/>
      <c r="X8805" s="4"/>
      <c r="AB8805" s="4"/>
      <c r="AL8805" s="81"/>
      <c r="AM8805" s="81"/>
    </row>
    <row r="8806" spans="1:39">
      <c r="A8806" s="76"/>
      <c r="C8806" s="77"/>
      <c r="M8806" s="80"/>
      <c r="T8806" s="4"/>
      <c r="V8806" s="4"/>
      <c r="W8806" s="4"/>
      <c r="X8806" s="4"/>
      <c r="AB8806" s="4"/>
      <c r="AL8806" s="81"/>
      <c r="AM8806" s="81"/>
    </row>
    <row r="8807" spans="1:39">
      <c r="A8807" s="76"/>
      <c r="C8807" s="77"/>
      <c r="M8807" s="80"/>
      <c r="T8807" s="4"/>
      <c r="V8807" s="4"/>
      <c r="W8807" s="4"/>
      <c r="X8807" s="4"/>
      <c r="AB8807" s="4"/>
      <c r="AL8807" s="81"/>
      <c r="AM8807" s="81"/>
    </row>
    <row r="8808" spans="1:39">
      <c r="A8808" s="76"/>
      <c r="C8808" s="77"/>
      <c r="M8808" s="80"/>
      <c r="T8808" s="4"/>
      <c r="V8808" s="4"/>
      <c r="W8808" s="4"/>
      <c r="X8808" s="4"/>
      <c r="AB8808" s="4"/>
      <c r="AL8808" s="81"/>
      <c r="AM8808" s="81"/>
    </row>
    <row r="8809" spans="1:39">
      <c r="A8809" s="76"/>
      <c r="C8809" s="77"/>
      <c r="M8809" s="80"/>
      <c r="T8809" s="4"/>
      <c r="V8809" s="4"/>
      <c r="W8809" s="4"/>
      <c r="X8809" s="4"/>
      <c r="AB8809" s="4"/>
      <c r="AL8809" s="81"/>
      <c r="AM8809" s="81"/>
    </row>
    <row r="8810" spans="1:39">
      <c r="A8810" s="76"/>
      <c r="C8810" s="77"/>
      <c r="M8810" s="80"/>
      <c r="T8810" s="4"/>
      <c r="V8810" s="4"/>
      <c r="W8810" s="4"/>
      <c r="X8810" s="4"/>
      <c r="AB8810" s="4"/>
      <c r="AL8810" s="81"/>
      <c r="AM8810" s="81"/>
    </row>
    <row r="8811" spans="1:39">
      <c r="A8811" s="76"/>
      <c r="C8811" s="77"/>
      <c r="M8811" s="80"/>
      <c r="T8811" s="4"/>
      <c r="V8811" s="4"/>
      <c r="W8811" s="4"/>
      <c r="X8811" s="4"/>
      <c r="AB8811" s="4"/>
      <c r="AL8811" s="81"/>
      <c r="AM8811" s="81"/>
    </row>
    <row r="8812" spans="1:39">
      <c r="A8812" s="76"/>
      <c r="C8812" s="77"/>
      <c r="M8812" s="80"/>
      <c r="T8812" s="4"/>
      <c r="V8812" s="4"/>
      <c r="W8812" s="4"/>
      <c r="X8812" s="4"/>
      <c r="AB8812" s="4"/>
      <c r="AL8812" s="81"/>
      <c r="AM8812" s="81"/>
    </row>
    <row r="8813" spans="1:39">
      <c r="A8813" s="76"/>
      <c r="C8813" s="77"/>
      <c r="M8813" s="80"/>
      <c r="T8813" s="4"/>
      <c r="V8813" s="4"/>
      <c r="W8813" s="4"/>
      <c r="X8813" s="4"/>
      <c r="AB8813" s="4"/>
      <c r="AL8813" s="81"/>
      <c r="AM8813" s="81"/>
    </row>
    <row r="8814" spans="1:39">
      <c r="A8814" s="76"/>
      <c r="C8814" s="77"/>
      <c r="M8814" s="80"/>
      <c r="T8814" s="4"/>
      <c r="V8814" s="4"/>
      <c r="W8814" s="4"/>
      <c r="X8814" s="4"/>
      <c r="AB8814" s="4"/>
      <c r="AL8814" s="81"/>
      <c r="AM8814" s="81"/>
    </row>
    <row r="8815" spans="1:39">
      <c r="A8815" s="76"/>
      <c r="C8815" s="77"/>
      <c r="M8815" s="80"/>
      <c r="T8815" s="4"/>
      <c r="V8815" s="4"/>
      <c r="W8815" s="4"/>
      <c r="X8815" s="4"/>
      <c r="AB8815" s="4"/>
      <c r="AL8815" s="81"/>
      <c r="AM8815" s="81"/>
    </row>
    <row r="8816" spans="1:39">
      <c r="A8816" s="76"/>
      <c r="C8816" s="77"/>
      <c r="M8816" s="80"/>
      <c r="T8816" s="4"/>
      <c r="V8816" s="4"/>
      <c r="W8816" s="4"/>
      <c r="X8816" s="4"/>
      <c r="AB8816" s="4"/>
      <c r="AL8816" s="81"/>
      <c r="AM8816" s="81"/>
    </row>
    <row r="8817" spans="1:39">
      <c r="A8817" s="76"/>
      <c r="C8817" s="77"/>
      <c r="M8817" s="80"/>
      <c r="T8817" s="4"/>
      <c r="V8817" s="4"/>
      <c r="W8817" s="4"/>
      <c r="X8817" s="4"/>
      <c r="AB8817" s="4"/>
      <c r="AL8817" s="81"/>
      <c r="AM8817" s="81"/>
    </row>
    <row r="8818" spans="1:39">
      <c r="A8818" s="76"/>
      <c r="C8818" s="77"/>
      <c r="M8818" s="80"/>
      <c r="T8818" s="4"/>
      <c r="V8818" s="4"/>
      <c r="W8818" s="4"/>
      <c r="X8818" s="4"/>
      <c r="AB8818" s="4"/>
      <c r="AL8818" s="81"/>
      <c r="AM8818" s="81"/>
    </row>
    <row r="8819" spans="1:39">
      <c r="A8819" s="76"/>
      <c r="C8819" s="77"/>
      <c r="M8819" s="80"/>
      <c r="T8819" s="4"/>
      <c r="V8819" s="4"/>
      <c r="W8819" s="4"/>
      <c r="X8819" s="4"/>
      <c r="AB8819" s="4"/>
      <c r="AL8819" s="81"/>
      <c r="AM8819" s="81"/>
    </row>
    <row r="8820" spans="1:39">
      <c r="A8820" s="76"/>
      <c r="C8820" s="77"/>
      <c r="M8820" s="80"/>
      <c r="T8820" s="4"/>
      <c r="V8820" s="4"/>
      <c r="W8820" s="4"/>
      <c r="X8820" s="4"/>
      <c r="AB8820" s="4"/>
      <c r="AL8820" s="81"/>
      <c r="AM8820" s="81"/>
    </row>
    <row r="8821" spans="1:39">
      <c r="A8821" s="76"/>
      <c r="C8821" s="77"/>
      <c r="M8821" s="80"/>
      <c r="T8821" s="4"/>
      <c r="V8821" s="4"/>
      <c r="W8821" s="4"/>
      <c r="X8821" s="4"/>
      <c r="AB8821" s="4"/>
      <c r="AL8821" s="81"/>
      <c r="AM8821" s="81"/>
    </row>
    <row r="8822" spans="1:39">
      <c r="A8822" s="76"/>
      <c r="C8822" s="77"/>
      <c r="M8822" s="80"/>
      <c r="T8822" s="4"/>
      <c r="V8822" s="4"/>
      <c r="W8822" s="4"/>
      <c r="X8822" s="4"/>
      <c r="AB8822" s="4"/>
      <c r="AL8822" s="81"/>
      <c r="AM8822" s="81"/>
    </row>
    <row r="8823" spans="1:39">
      <c r="A8823" s="76"/>
      <c r="C8823" s="77"/>
      <c r="M8823" s="80"/>
      <c r="T8823" s="4"/>
      <c r="V8823" s="4"/>
      <c r="W8823" s="4"/>
      <c r="X8823" s="4"/>
      <c r="AB8823" s="4"/>
      <c r="AL8823" s="81"/>
      <c r="AM8823" s="81"/>
    </row>
    <row r="8824" spans="1:39">
      <c r="A8824" s="76"/>
      <c r="C8824" s="77"/>
      <c r="M8824" s="80"/>
      <c r="T8824" s="4"/>
      <c r="V8824" s="4"/>
      <c r="W8824" s="4"/>
      <c r="X8824" s="4"/>
      <c r="AB8824" s="4"/>
      <c r="AL8824" s="81"/>
      <c r="AM8824" s="81"/>
    </row>
    <row r="8825" spans="1:39">
      <c r="A8825" s="76"/>
      <c r="C8825" s="77"/>
      <c r="M8825" s="80"/>
      <c r="T8825" s="4"/>
      <c r="V8825" s="4"/>
      <c r="W8825" s="4"/>
      <c r="X8825" s="4"/>
      <c r="AB8825" s="4"/>
      <c r="AL8825" s="81"/>
      <c r="AM8825" s="81"/>
    </row>
    <row r="8826" spans="1:39">
      <c r="A8826" s="76"/>
      <c r="C8826" s="77"/>
      <c r="M8826" s="80"/>
      <c r="T8826" s="4"/>
      <c r="V8826" s="4"/>
      <c r="W8826" s="4"/>
      <c r="X8826" s="4"/>
      <c r="AB8826" s="4"/>
      <c r="AL8826" s="81"/>
      <c r="AM8826" s="81"/>
    </row>
    <row r="8827" spans="1:39">
      <c r="A8827" s="76"/>
      <c r="C8827" s="77"/>
      <c r="M8827" s="80"/>
      <c r="T8827" s="4"/>
      <c r="V8827" s="4"/>
      <c r="W8827" s="4"/>
      <c r="X8827" s="4"/>
      <c r="AB8827" s="4"/>
      <c r="AL8827" s="81"/>
      <c r="AM8827" s="81"/>
    </row>
    <row r="8828" spans="1:39">
      <c r="A8828" s="76"/>
      <c r="C8828" s="77"/>
      <c r="M8828" s="80"/>
      <c r="T8828" s="4"/>
      <c r="V8828" s="4"/>
      <c r="W8828" s="4"/>
      <c r="X8828" s="4"/>
      <c r="AB8828" s="4"/>
      <c r="AL8828" s="81"/>
      <c r="AM8828" s="81"/>
    </row>
    <row r="8829" spans="1:39">
      <c r="A8829" s="76"/>
      <c r="C8829" s="77"/>
      <c r="M8829" s="80"/>
      <c r="T8829" s="4"/>
      <c r="V8829" s="4"/>
      <c r="W8829" s="4"/>
      <c r="X8829" s="4"/>
      <c r="AB8829" s="4"/>
      <c r="AL8829" s="81"/>
      <c r="AM8829" s="81"/>
    </row>
    <row r="8830" spans="1:39">
      <c r="A8830" s="76"/>
      <c r="C8830" s="77"/>
      <c r="M8830" s="80"/>
      <c r="T8830" s="4"/>
      <c r="V8830" s="4"/>
      <c r="W8830" s="4"/>
      <c r="X8830" s="4"/>
      <c r="AB8830" s="4"/>
      <c r="AL8830" s="81"/>
      <c r="AM8830" s="81"/>
    </row>
    <row r="8831" spans="1:39">
      <c r="A8831" s="76"/>
      <c r="C8831" s="77"/>
      <c r="M8831" s="80"/>
      <c r="T8831" s="4"/>
      <c r="V8831" s="4"/>
      <c r="W8831" s="4"/>
      <c r="X8831" s="4"/>
      <c r="AB8831" s="4"/>
      <c r="AL8831" s="81"/>
      <c r="AM8831" s="81"/>
    </row>
    <row r="8832" spans="1:39">
      <c r="A8832" s="76"/>
      <c r="C8832" s="77"/>
      <c r="M8832" s="80"/>
      <c r="T8832" s="4"/>
      <c r="V8832" s="4"/>
      <c r="W8832" s="4"/>
      <c r="X8832" s="4"/>
      <c r="AB8832" s="4"/>
      <c r="AL8832" s="81"/>
      <c r="AM8832" s="81"/>
    </row>
    <row r="8833" spans="1:39">
      <c r="A8833" s="76"/>
      <c r="C8833" s="77"/>
      <c r="M8833" s="80"/>
      <c r="T8833" s="4"/>
      <c r="V8833" s="4"/>
      <c r="W8833" s="4"/>
      <c r="X8833" s="4"/>
      <c r="AB8833" s="4"/>
      <c r="AL8833" s="81"/>
      <c r="AM8833" s="81"/>
    </row>
    <row r="8834" spans="1:39">
      <c r="A8834" s="76"/>
      <c r="C8834" s="77"/>
      <c r="M8834" s="80"/>
      <c r="T8834" s="4"/>
      <c r="V8834" s="4"/>
      <c r="W8834" s="4"/>
      <c r="X8834" s="4"/>
      <c r="AB8834" s="4"/>
      <c r="AL8834" s="81"/>
      <c r="AM8834" s="81"/>
    </row>
    <row r="8835" spans="1:39">
      <c r="A8835" s="76"/>
      <c r="C8835" s="77"/>
      <c r="M8835" s="80"/>
      <c r="T8835" s="4"/>
      <c r="V8835" s="4"/>
      <c r="W8835" s="4"/>
      <c r="X8835" s="4"/>
      <c r="AB8835" s="4"/>
      <c r="AL8835" s="81"/>
      <c r="AM8835" s="81"/>
    </row>
    <row r="8836" spans="1:39">
      <c r="A8836" s="76"/>
      <c r="C8836" s="77"/>
      <c r="M8836" s="80"/>
      <c r="T8836" s="4"/>
      <c r="V8836" s="4"/>
      <c r="W8836" s="4"/>
      <c r="X8836" s="4"/>
      <c r="AB8836" s="4"/>
      <c r="AL8836" s="81"/>
      <c r="AM8836" s="81"/>
    </row>
    <row r="8837" spans="1:39">
      <c r="A8837" s="76"/>
      <c r="C8837" s="77"/>
      <c r="M8837" s="80"/>
      <c r="T8837" s="4"/>
      <c r="V8837" s="4"/>
      <c r="W8837" s="4"/>
      <c r="X8837" s="4"/>
      <c r="AB8837" s="4"/>
      <c r="AL8837" s="81"/>
      <c r="AM8837" s="81"/>
    </row>
    <row r="8838" spans="1:39">
      <c r="A8838" s="76"/>
      <c r="C8838" s="77"/>
      <c r="M8838" s="80"/>
      <c r="T8838" s="4"/>
      <c r="V8838" s="4"/>
      <c r="W8838" s="4"/>
      <c r="X8838" s="4"/>
      <c r="AB8838" s="4"/>
      <c r="AL8838" s="81"/>
      <c r="AM8838" s="81"/>
    </row>
    <row r="8839" spans="1:39">
      <c r="A8839" s="76"/>
      <c r="C8839" s="77"/>
      <c r="M8839" s="80"/>
      <c r="T8839" s="4"/>
      <c r="V8839" s="4"/>
      <c r="W8839" s="4"/>
      <c r="X8839" s="4"/>
      <c r="AB8839" s="4"/>
      <c r="AL8839" s="81"/>
      <c r="AM8839" s="81"/>
    </row>
    <row r="8840" spans="1:39">
      <c r="A8840" s="76"/>
      <c r="C8840" s="77"/>
      <c r="M8840" s="80"/>
      <c r="T8840" s="4"/>
      <c r="V8840" s="4"/>
      <c r="W8840" s="4"/>
      <c r="X8840" s="4"/>
      <c r="AB8840" s="4"/>
      <c r="AL8840" s="81"/>
      <c r="AM8840" s="81"/>
    </row>
    <row r="8841" spans="1:39">
      <c r="A8841" s="76"/>
      <c r="C8841" s="77"/>
      <c r="M8841" s="80"/>
      <c r="T8841" s="4"/>
      <c r="V8841" s="4"/>
      <c r="W8841" s="4"/>
      <c r="X8841" s="4"/>
      <c r="AB8841" s="4"/>
      <c r="AL8841" s="81"/>
      <c r="AM8841" s="81"/>
    </row>
    <row r="8842" spans="1:39">
      <c r="A8842" s="76"/>
      <c r="C8842" s="77"/>
      <c r="M8842" s="80"/>
      <c r="T8842" s="4"/>
      <c r="V8842" s="4"/>
      <c r="W8842" s="4"/>
      <c r="X8842" s="4"/>
      <c r="AB8842" s="4"/>
      <c r="AL8842" s="81"/>
      <c r="AM8842" s="81"/>
    </row>
    <row r="8843" spans="1:39">
      <c r="A8843" s="76"/>
      <c r="C8843" s="77"/>
      <c r="M8843" s="80"/>
      <c r="T8843" s="4"/>
      <c r="V8843" s="4"/>
      <c r="W8843" s="4"/>
      <c r="X8843" s="4"/>
      <c r="AB8843" s="4"/>
      <c r="AL8843" s="81"/>
      <c r="AM8843" s="81"/>
    </row>
    <row r="8844" spans="1:39">
      <c r="A8844" s="76"/>
      <c r="C8844" s="77"/>
      <c r="M8844" s="80"/>
      <c r="T8844" s="4"/>
      <c r="V8844" s="4"/>
      <c r="W8844" s="4"/>
      <c r="X8844" s="4"/>
      <c r="AB8844" s="4"/>
      <c r="AL8844" s="81"/>
      <c r="AM8844" s="81"/>
    </row>
    <row r="8845" spans="1:39">
      <c r="A8845" s="76"/>
      <c r="C8845" s="77"/>
      <c r="M8845" s="80"/>
      <c r="T8845" s="4"/>
      <c r="V8845" s="4"/>
      <c r="W8845" s="4"/>
      <c r="X8845" s="4"/>
      <c r="AB8845" s="4"/>
      <c r="AL8845" s="81"/>
      <c r="AM8845" s="81"/>
    </row>
    <row r="8846" spans="1:39">
      <c r="A8846" s="76"/>
      <c r="C8846" s="77"/>
      <c r="M8846" s="80"/>
      <c r="T8846" s="4"/>
      <c r="V8846" s="4"/>
      <c r="W8846" s="4"/>
      <c r="X8846" s="4"/>
      <c r="AB8846" s="4"/>
      <c r="AL8846" s="81"/>
      <c r="AM8846" s="81"/>
    </row>
    <row r="8847" spans="1:39">
      <c r="A8847" s="76"/>
      <c r="C8847" s="77"/>
      <c r="M8847" s="80"/>
      <c r="T8847" s="4"/>
      <c r="V8847" s="4"/>
      <c r="W8847" s="4"/>
      <c r="X8847" s="4"/>
      <c r="AB8847" s="4"/>
      <c r="AL8847" s="81"/>
      <c r="AM8847" s="81"/>
    </row>
    <row r="8848" spans="1:39">
      <c r="A8848" s="76"/>
      <c r="C8848" s="77"/>
      <c r="M8848" s="80"/>
      <c r="T8848" s="4"/>
      <c r="V8848" s="4"/>
      <c r="W8848" s="4"/>
      <c r="X8848" s="4"/>
      <c r="AB8848" s="4"/>
      <c r="AL8848" s="81"/>
      <c r="AM8848" s="81"/>
    </row>
    <row r="8849" spans="1:39">
      <c r="A8849" s="76"/>
      <c r="C8849" s="77"/>
      <c r="M8849" s="80"/>
      <c r="T8849" s="4"/>
      <c r="V8849" s="4"/>
      <c r="W8849" s="4"/>
      <c r="X8849" s="4"/>
      <c r="AB8849" s="4"/>
      <c r="AL8849" s="81"/>
      <c r="AM8849" s="81"/>
    </row>
    <row r="8850" spans="1:39">
      <c r="A8850" s="76"/>
      <c r="C8850" s="77"/>
      <c r="M8850" s="80"/>
      <c r="T8850" s="4"/>
      <c r="V8850" s="4"/>
      <c r="W8850" s="4"/>
      <c r="X8850" s="4"/>
      <c r="AB8850" s="4"/>
      <c r="AL8850" s="81"/>
      <c r="AM8850" s="81"/>
    </row>
    <row r="8851" spans="1:39">
      <c r="A8851" s="76"/>
      <c r="C8851" s="77"/>
      <c r="M8851" s="80"/>
      <c r="T8851" s="4"/>
      <c r="V8851" s="4"/>
      <c r="W8851" s="4"/>
      <c r="X8851" s="4"/>
      <c r="AB8851" s="4"/>
      <c r="AL8851" s="81"/>
      <c r="AM8851" s="81"/>
    </row>
    <row r="8852" spans="1:39">
      <c r="A8852" s="76"/>
      <c r="C8852" s="77"/>
      <c r="M8852" s="80"/>
      <c r="T8852" s="4"/>
      <c r="V8852" s="4"/>
      <c r="W8852" s="4"/>
      <c r="X8852" s="4"/>
      <c r="AB8852" s="4"/>
      <c r="AL8852" s="81"/>
      <c r="AM8852" s="81"/>
    </row>
    <row r="8853" spans="1:39">
      <c r="A8853" s="76"/>
      <c r="C8853" s="77"/>
      <c r="M8853" s="80"/>
      <c r="T8853" s="4"/>
      <c r="V8853" s="4"/>
      <c r="W8853" s="4"/>
      <c r="X8853" s="4"/>
      <c r="AB8853" s="4"/>
      <c r="AL8853" s="81"/>
      <c r="AM8853" s="81"/>
    </row>
    <row r="8854" spans="1:39">
      <c r="A8854" s="76"/>
      <c r="C8854" s="77"/>
      <c r="M8854" s="80"/>
      <c r="T8854" s="4"/>
      <c r="V8854" s="4"/>
      <c r="W8854" s="4"/>
      <c r="X8854" s="4"/>
      <c r="AB8854" s="4"/>
      <c r="AL8854" s="81"/>
      <c r="AM8854" s="81"/>
    </row>
    <row r="8855" spans="1:39">
      <c r="A8855" s="76"/>
      <c r="C8855" s="77"/>
      <c r="M8855" s="80"/>
      <c r="T8855" s="4"/>
      <c r="V8855" s="4"/>
      <c r="W8855" s="4"/>
      <c r="X8855" s="4"/>
      <c r="AB8855" s="4"/>
      <c r="AL8855" s="81"/>
      <c r="AM8855" s="81"/>
    </row>
    <row r="8856" spans="1:39">
      <c r="A8856" s="76"/>
      <c r="C8856" s="77"/>
      <c r="M8856" s="80"/>
      <c r="T8856" s="4"/>
      <c r="V8856" s="4"/>
      <c r="W8856" s="4"/>
      <c r="X8856" s="4"/>
      <c r="AB8856" s="4"/>
      <c r="AL8856" s="81"/>
      <c r="AM8856" s="81"/>
    </row>
    <row r="8857" spans="1:39">
      <c r="A8857" s="76"/>
      <c r="C8857" s="77"/>
      <c r="M8857" s="80"/>
      <c r="T8857" s="4"/>
      <c r="V8857" s="4"/>
      <c r="W8857" s="4"/>
      <c r="X8857" s="4"/>
      <c r="AB8857" s="4"/>
      <c r="AL8857" s="81"/>
      <c r="AM8857" s="81"/>
    </row>
    <row r="8858" spans="1:39">
      <c r="A8858" s="76"/>
      <c r="C8858" s="77"/>
      <c r="M8858" s="80"/>
      <c r="T8858" s="4"/>
      <c r="V8858" s="4"/>
      <c r="W8858" s="4"/>
      <c r="X8858" s="4"/>
      <c r="AB8858" s="4"/>
      <c r="AL8858" s="81"/>
      <c r="AM8858" s="81"/>
    </row>
    <row r="8859" spans="1:39">
      <c r="A8859" s="76"/>
      <c r="C8859" s="77"/>
      <c r="M8859" s="80"/>
      <c r="T8859" s="4"/>
      <c r="V8859" s="4"/>
      <c r="W8859" s="4"/>
      <c r="X8859" s="4"/>
      <c r="AB8859" s="4"/>
      <c r="AL8859" s="81"/>
      <c r="AM8859" s="81"/>
    </row>
    <row r="8860" spans="1:39">
      <c r="A8860" s="76"/>
      <c r="C8860" s="77"/>
      <c r="M8860" s="80"/>
      <c r="T8860" s="4"/>
      <c r="V8860" s="4"/>
      <c r="W8860" s="4"/>
      <c r="X8860" s="4"/>
      <c r="AB8860" s="4"/>
      <c r="AL8860" s="81"/>
      <c r="AM8860" s="81"/>
    </row>
    <row r="8861" spans="1:39">
      <c r="A8861" s="76"/>
      <c r="C8861" s="77"/>
      <c r="M8861" s="80"/>
      <c r="T8861" s="4"/>
      <c r="V8861" s="4"/>
      <c r="W8861" s="4"/>
      <c r="X8861" s="4"/>
      <c r="AB8861" s="4"/>
      <c r="AL8861" s="81"/>
      <c r="AM8861" s="81"/>
    </row>
    <row r="8862" spans="1:39">
      <c r="A8862" s="76"/>
      <c r="C8862" s="77"/>
      <c r="M8862" s="80"/>
      <c r="T8862" s="4"/>
      <c r="V8862" s="4"/>
      <c r="W8862" s="4"/>
      <c r="X8862" s="4"/>
      <c r="AB8862" s="4"/>
      <c r="AL8862" s="81"/>
      <c r="AM8862" s="81"/>
    </row>
    <row r="8863" spans="1:39">
      <c r="A8863" s="76"/>
      <c r="C8863" s="77"/>
      <c r="M8863" s="80"/>
      <c r="T8863" s="4"/>
      <c r="V8863" s="4"/>
      <c r="W8863" s="4"/>
      <c r="X8863" s="4"/>
      <c r="AB8863" s="4"/>
      <c r="AL8863" s="81"/>
      <c r="AM8863" s="81"/>
    </row>
    <row r="8864" spans="1:39">
      <c r="A8864" s="76"/>
      <c r="C8864" s="77"/>
      <c r="M8864" s="80"/>
      <c r="T8864" s="4"/>
      <c r="V8864" s="4"/>
      <c r="W8864" s="4"/>
      <c r="X8864" s="4"/>
      <c r="AB8864" s="4"/>
      <c r="AL8864" s="81"/>
      <c r="AM8864" s="81"/>
    </row>
    <row r="8865" spans="1:39">
      <c r="A8865" s="76"/>
      <c r="C8865" s="77"/>
      <c r="M8865" s="80"/>
      <c r="T8865" s="4"/>
      <c r="V8865" s="4"/>
      <c r="W8865" s="4"/>
      <c r="X8865" s="4"/>
      <c r="AB8865" s="4"/>
      <c r="AL8865" s="81"/>
      <c r="AM8865" s="81"/>
    </row>
    <row r="8866" spans="1:39">
      <c r="A8866" s="76"/>
      <c r="C8866" s="77"/>
      <c r="M8866" s="80"/>
      <c r="T8866" s="4"/>
      <c r="V8866" s="4"/>
      <c r="W8866" s="4"/>
      <c r="X8866" s="4"/>
      <c r="AB8866" s="4"/>
      <c r="AL8866" s="81"/>
      <c r="AM8866" s="81"/>
    </row>
    <row r="8867" spans="1:39">
      <c r="A8867" s="76"/>
      <c r="C8867" s="77"/>
      <c r="M8867" s="80"/>
      <c r="T8867" s="4"/>
      <c r="V8867" s="4"/>
      <c r="W8867" s="4"/>
      <c r="X8867" s="4"/>
      <c r="AB8867" s="4"/>
      <c r="AL8867" s="81"/>
      <c r="AM8867" s="81"/>
    </row>
    <row r="8868" spans="1:39">
      <c r="A8868" s="76"/>
      <c r="C8868" s="77"/>
      <c r="M8868" s="80"/>
      <c r="T8868" s="4"/>
      <c r="V8868" s="4"/>
      <c r="W8868" s="4"/>
      <c r="X8868" s="4"/>
      <c r="AB8868" s="4"/>
      <c r="AL8868" s="81"/>
      <c r="AM8868" s="81"/>
    </row>
    <row r="8869" spans="1:39">
      <c r="A8869" s="76"/>
      <c r="C8869" s="77"/>
      <c r="M8869" s="80"/>
      <c r="T8869" s="4"/>
      <c r="V8869" s="4"/>
      <c r="W8869" s="4"/>
      <c r="X8869" s="4"/>
      <c r="AB8869" s="4"/>
      <c r="AL8869" s="81"/>
      <c r="AM8869" s="81"/>
    </row>
    <row r="8870" spans="1:39">
      <c r="A8870" s="76"/>
      <c r="C8870" s="77"/>
      <c r="M8870" s="80"/>
      <c r="T8870" s="4"/>
      <c r="V8870" s="4"/>
      <c r="W8870" s="4"/>
      <c r="X8870" s="4"/>
      <c r="AB8870" s="4"/>
      <c r="AL8870" s="81"/>
      <c r="AM8870" s="81"/>
    </row>
    <row r="8871" spans="1:39">
      <c r="A8871" s="76"/>
      <c r="C8871" s="77"/>
      <c r="M8871" s="80"/>
      <c r="T8871" s="4"/>
      <c r="V8871" s="4"/>
      <c r="W8871" s="4"/>
      <c r="X8871" s="4"/>
      <c r="AB8871" s="4"/>
      <c r="AL8871" s="81"/>
      <c r="AM8871" s="81"/>
    </row>
    <row r="8872" spans="1:39">
      <c r="A8872" s="76"/>
      <c r="C8872" s="77"/>
      <c r="M8872" s="80"/>
      <c r="T8872" s="4"/>
      <c r="V8872" s="4"/>
      <c r="W8872" s="4"/>
      <c r="X8872" s="4"/>
      <c r="AB8872" s="4"/>
      <c r="AL8872" s="81"/>
      <c r="AM8872" s="81"/>
    </row>
    <row r="8873" spans="1:39">
      <c r="A8873" s="76"/>
      <c r="C8873" s="77"/>
      <c r="M8873" s="80"/>
      <c r="T8873" s="4"/>
      <c r="V8873" s="4"/>
      <c r="W8873" s="4"/>
      <c r="X8873" s="4"/>
      <c r="AB8873" s="4"/>
      <c r="AL8873" s="81"/>
      <c r="AM8873" s="81"/>
    </row>
    <row r="8874" spans="1:39">
      <c r="A8874" s="76"/>
      <c r="C8874" s="77"/>
      <c r="M8874" s="80"/>
      <c r="T8874" s="4"/>
      <c r="V8874" s="4"/>
      <c r="W8874" s="4"/>
      <c r="X8874" s="4"/>
      <c r="AB8874" s="4"/>
      <c r="AL8874" s="81"/>
      <c r="AM8874" s="81"/>
    </row>
    <row r="8875" spans="1:39">
      <c r="A8875" s="76"/>
      <c r="C8875" s="77"/>
      <c r="M8875" s="80"/>
      <c r="T8875" s="4"/>
      <c r="V8875" s="4"/>
      <c r="W8875" s="4"/>
      <c r="X8875" s="4"/>
      <c r="AB8875" s="4"/>
      <c r="AL8875" s="81"/>
      <c r="AM8875" s="81"/>
    </row>
    <row r="8876" spans="1:39">
      <c r="A8876" s="76"/>
      <c r="C8876" s="77"/>
      <c r="M8876" s="80"/>
      <c r="T8876" s="4"/>
      <c r="V8876" s="4"/>
      <c r="W8876" s="4"/>
      <c r="X8876" s="4"/>
      <c r="AB8876" s="4"/>
      <c r="AL8876" s="81"/>
      <c r="AM8876" s="81"/>
    </row>
    <row r="8877" spans="1:39">
      <c r="A8877" s="76"/>
      <c r="C8877" s="77"/>
      <c r="M8877" s="80"/>
      <c r="T8877" s="4"/>
      <c r="V8877" s="4"/>
      <c r="W8877" s="4"/>
      <c r="X8877" s="4"/>
      <c r="AB8877" s="4"/>
      <c r="AL8877" s="81"/>
      <c r="AM8877" s="81"/>
    </row>
    <row r="8878" spans="1:39">
      <c r="A8878" s="76"/>
      <c r="C8878" s="77"/>
      <c r="M8878" s="80"/>
      <c r="T8878" s="4"/>
      <c r="V8878" s="4"/>
      <c r="W8878" s="4"/>
      <c r="X8878" s="4"/>
      <c r="AB8878" s="4"/>
      <c r="AL8878" s="81"/>
      <c r="AM8878" s="81"/>
    </row>
    <row r="8879" spans="1:39">
      <c r="A8879" s="76"/>
      <c r="C8879" s="77"/>
      <c r="M8879" s="80"/>
      <c r="T8879" s="4"/>
      <c r="V8879" s="4"/>
      <c r="W8879" s="4"/>
      <c r="X8879" s="4"/>
      <c r="AB8879" s="4"/>
      <c r="AL8879" s="81"/>
      <c r="AM8879" s="81"/>
    </row>
    <row r="8880" spans="1:39">
      <c r="A8880" s="76"/>
      <c r="C8880" s="77"/>
      <c r="M8880" s="80"/>
      <c r="T8880" s="4"/>
      <c r="V8880" s="4"/>
      <c r="W8880" s="4"/>
      <c r="X8880" s="4"/>
      <c r="AB8880" s="4"/>
      <c r="AL8880" s="81"/>
      <c r="AM8880" s="81"/>
    </row>
    <row r="8881" spans="1:39">
      <c r="A8881" s="76"/>
      <c r="C8881" s="77"/>
      <c r="M8881" s="80"/>
      <c r="T8881" s="4"/>
      <c r="V8881" s="4"/>
      <c r="W8881" s="4"/>
      <c r="X8881" s="4"/>
      <c r="AB8881" s="4"/>
      <c r="AL8881" s="81"/>
      <c r="AM8881" s="81"/>
    </row>
    <row r="8882" spans="1:39">
      <c r="A8882" s="76"/>
      <c r="C8882" s="77"/>
      <c r="M8882" s="80"/>
      <c r="T8882" s="4"/>
      <c r="V8882" s="4"/>
      <c r="W8882" s="4"/>
      <c r="X8882" s="4"/>
      <c r="AB8882" s="4"/>
      <c r="AL8882" s="81"/>
      <c r="AM8882" s="81"/>
    </row>
    <row r="8883" spans="1:39">
      <c r="A8883" s="76"/>
      <c r="C8883" s="77"/>
      <c r="M8883" s="80"/>
      <c r="T8883" s="4"/>
      <c r="V8883" s="4"/>
      <c r="W8883" s="4"/>
      <c r="X8883" s="4"/>
      <c r="AB8883" s="4"/>
      <c r="AL8883" s="81"/>
      <c r="AM8883" s="81"/>
    </row>
    <row r="8884" spans="1:39">
      <c r="A8884" s="76"/>
      <c r="C8884" s="77"/>
      <c r="M8884" s="80"/>
      <c r="T8884" s="4"/>
      <c r="V8884" s="4"/>
      <c r="W8884" s="4"/>
      <c r="X8884" s="4"/>
      <c r="AB8884" s="4"/>
      <c r="AL8884" s="81"/>
      <c r="AM8884" s="81"/>
    </row>
    <row r="8885" spans="1:39">
      <c r="A8885" s="76"/>
      <c r="C8885" s="77"/>
      <c r="M8885" s="80"/>
      <c r="T8885" s="4"/>
      <c r="V8885" s="4"/>
      <c r="W8885" s="4"/>
      <c r="X8885" s="4"/>
      <c r="AB8885" s="4"/>
      <c r="AL8885" s="81"/>
      <c r="AM8885" s="81"/>
    </row>
    <row r="8886" spans="1:39">
      <c r="A8886" s="76"/>
      <c r="C8886" s="77"/>
      <c r="M8886" s="80"/>
      <c r="T8886" s="4"/>
      <c r="V8886" s="4"/>
      <c r="W8886" s="4"/>
      <c r="X8886" s="4"/>
      <c r="AB8886" s="4"/>
      <c r="AL8886" s="81"/>
      <c r="AM8886" s="81"/>
    </row>
    <row r="8887" spans="1:39">
      <c r="A8887" s="76"/>
      <c r="C8887" s="77"/>
      <c r="M8887" s="80"/>
      <c r="T8887" s="4"/>
      <c r="V8887" s="4"/>
      <c r="W8887" s="4"/>
      <c r="X8887" s="4"/>
      <c r="AB8887" s="4"/>
      <c r="AL8887" s="81"/>
      <c r="AM8887" s="81"/>
    </row>
    <row r="8888" spans="1:39">
      <c r="A8888" s="76"/>
      <c r="C8888" s="77"/>
      <c r="M8888" s="80"/>
      <c r="T8888" s="4"/>
      <c r="V8888" s="4"/>
      <c r="W8888" s="4"/>
      <c r="X8888" s="4"/>
      <c r="AB8888" s="4"/>
      <c r="AL8888" s="81"/>
      <c r="AM8888" s="81"/>
    </row>
    <row r="8889" spans="1:39">
      <c r="A8889" s="76"/>
      <c r="C8889" s="77"/>
      <c r="M8889" s="80"/>
      <c r="T8889" s="4"/>
      <c r="V8889" s="4"/>
      <c r="W8889" s="4"/>
      <c r="X8889" s="4"/>
      <c r="AB8889" s="4"/>
      <c r="AL8889" s="81"/>
      <c r="AM8889" s="81"/>
    </row>
    <row r="8890" spans="1:39">
      <c r="A8890" s="76"/>
      <c r="C8890" s="77"/>
      <c r="M8890" s="80"/>
      <c r="T8890" s="4"/>
      <c r="V8890" s="4"/>
      <c r="W8890" s="4"/>
      <c r="X8890" s="4"/>
      <c r="AB8890" s="4"/>
      <c r="AL8890" s="81"/>
      <c r="AM8890" s="81"/>
    </row>
    <row r="8891" spans="1:39">
      <c r="A8891" s="76"/>
      <c r="C8891" s="77"/>
      <c r="M8891" s="80"/>
      <c r="T8891" s="4"/>
      <c r="V8891" s="4"/>
      <c r="W8891" s="4"/>
      <c r="X8891" s="4"/>
      <c r="AB8891" s="4"/>
      <c r="AL8891" s="81"/>
      <c r="AM8891" s="81"/>
    </row>
    <row r="8892" spans="1:39">
      <c r="A8892" s="76"/>
      <c r="C8892" s="77"/>
      <c r="M8892" s="80"/>
      <c r="T8892" s="4"/>
      <c r="V8892" s="4"/>
      <c r="W8892" s="4"/>
      <c r="X8892" s="4"/>
      <c r="AB8892" s="4"/>
      <c r="AL8892" s="81"/>
      <c r="AM8892" s="81"/>
    </row>
    <row r="8893" spans="1:39">
      <c r="A8893" s="76"/>
      <c r="C8893" s="77"/>
      <c r="M8893" s="80"/>
      <c r="T8893" s="4"/>
      <c r="V8893" s="4"/>
      <c r="W8893" s="4"/>
      <c r="X8893" s="4"/>
      <c r="AB8893" s="4"/>
      <c r="AL8893" s="81"/>
      <c r="AM8893" s="81"/>
    </row>
    <row r="8894" spans="1:39">
      <c r="A8894" s="76"/>
      <c r="C8894" s="77"/>
      <c r="M8894" s="80"/>
      <c r="T8894" s="4"/>
      <c r="V8894" s="4"/>
      <c r="W8894" s="4"/>
      <c r="X8894" s="4"/>
      <c r="AB8894" s="4"/>
      <c r="AL8894" s="81"/>
      <c r="AM8894" s="81"/>
    </row>
    <row r="8895" spans="1:39">
      <c r="A8895" s="76"/>
      <c r="C8895" s="77"/>
      <c r="M8895" s="80"/>
      <c r="T8895" s="4"/>
      <c r="V8895" s="4"/>
      <c r="W8895" s="4"/>
      <c r="X8895" s="4"/>
      <c r="AB8895" s="4"/>
      <c r="AL8895" s="81"/>
      <c r="AM8895" s="81"/>
    </row>
    <row r="8896" spans="1:39">
      <c r="A8896" s="76"/>
      <c r="C8896" s="77"/>
      <c r="M8896" s="80"/>
      <c r="T8896" s="4"/>
      <c r="V8896" s="4"/>
      <c r="W8896" s="4"/>
      <c r="X8896" s="4"/>
      <c r="AB8896" s="4"/>
      <c r="AL8896" s="81"/>
      <c r="AM8896" s="81"/>
    </row>
    <row r="8897" spans="1:39">
      <c r="A8897" s="76"/>
      <c r="C8897" s="77"/>
      <c r="M8897" s="80"/>
      <c r="T8897" s="4"/>
      <c r="V8897" s="4"/>
      <c r="W8897" s="4"/>
      <c r="X8897" s="4"/>
      <c r="AB8897" s="4"/>
      <c r="AL8897" s="81"/>
      <c r="AM8897" s="81"/>
    </row>
    <row r="8898" spans="1:39">
      <c r="A8898" s="76"/>
      <c r="C8898" s="77"/>
      <c r="M8898" s="80"/>
      <c r="T8898" s="4"/>
      <c r="V8898" s="4"/>
      <c r="W8898" s="4"/>
      <c r="X8898" s="4"/>
      <c r="AB8898" s="4"/>
      <c r="AL8898" s="81"/>
      <c r="AM8898" s="81"/>
    </row>
    <row r="8899" spans="1:39">
      <c r="A8899" s="76"/>
      <c r="C8899" s="77"/>
      <c r="M8899" s="80"/>
      <c r="T8899" s="4"/>
      <c r="V8899" s="4"/>
      <c r="W8899" s="4"/>
      <c r="X8899" s="4"/>
      <c r="AB8899" s="4"/>
      <c r="AL8899" s="81"/>
      <c r="AM8899" s="81"/>
    </row>
    <row r="8900" spans="1:39">
      <c r="A8900" s="76"/>
      <c r="C8900" s="77"/>
      <c r="M8900" s="80"/>
      <c r="T8900" s="4"/>
      <c r="V8900" s="4"/>
      <c r="W8900" s="4"/>
      <c r="X8900" s="4"/>
      <c r="AB8900" s="4"/>
      <c r="AL8900" s="81"/>
      <c r="AM8900" s="81"/>
    </row>
    <row r="8901" spans="1:39">
      <c r="A8901" s="76"/>
      <c r="C8901" s="77"/>
      <c r="M8901" s="80"/>
      <c r="T8901" s="4"/>
      <c r="V8901" s="4"/>
      <c r="W8901" s="4"/>
      <c r="X8901" s="4"/>
      <c r="AB8901" s="4"/>
      <c r="AL8901" s="81"/>
      <c r="AM8901" s="81"/>
    </row>
    <row r="8902" spans="1:39">
      <c r="A8902" s="76"/>
      <c r="C8902" s="77"/>
      <c r="M8902" s="80"/>
      <c r="T8902" s="4"/>
      <c r="V8902" s="4"/>
      <c r="W8902" s="4"/>
      <c r="X8902" s="4"/>
      <c r="AB8902" s="4"/>
      <c r="AL8902" s="81"/>
      <c r="AM8902" s="81"/>
    </row>
    <row r="8903" spans="1:39">
      <c r="A8903" s="76"/>
      <c r="C8903" s="77"/>
      <c r="M8903" s="80"/>
      <c r="T8903" s="4"/>
      <c r="V8903" s="4"/>
      <c r="W8903" s="4"/>
      <c r="X8903" s="4"/>
      <c r="AB8903" s="4"/>
      <c r="AL8903" s="81"/>
      <c r="AM8903" s="81"/>
    </row>
    <row r="8904" spans="1:39">
      <c r="A8904" s="76"/>
      <c r="C8904" s="77"/>
      <c r="M8904" s="80"/>
      <c r="T8904" s="4"/>
      <c r="V8904" s="4"/>
      <c r="W8904" s="4"/>
      <c r="X8904" s="4"/>
      <c r="AB8904" s="4"/>
      <c r="AL8904" s="81"/>
      <c r="AM8904" s="81"/>
    </row>
    <row r="8905" spans="1:39">
      <c r="A8905" s="76"/>
      <c r="C8905" s="77"/>
      <c r="M8905" s="80"/>
      <c r="T8905" s="4"/>
      <c r="V8905" s="4"/>
      <c r="W8905" s="4"/>
      <c r="X8905" s="4"/>
      <c r="AB8905" s="4"/>
      <c r="AL8905" s="81"/>
      <c r="AM8905" s="81"/>
    </row>
    <row r="8906" spans="1:39">
      <c r="A8906" s="76"/>
      <c r="C8906" s="77"/>
      <c r="M8906" s="80"/>
      <c r="T8906" s="4"/>
      <c r="V8906" s="4"/>
      <c r="W8906" s="4"/>
      <c r="X8906" s="4"/>
      <c r="AB8906" s="4"/>
      <c r="AL8906" s="81"/>
      <c r="AM8906" s="81"/>
    </row>
    <row r="8907" spans="1:39">
      <c r="A8907" s="76"/>
      <c r="C8907" s="77"/>
      <c r="M8907" s="80"/>
      <c r="T8907" s="4"/>
      <c r="V8907" s="4"/>
      <c r="W8907" s="4"/>
      <c r="X8907" s="4"/>
      <c r="AB8907" s="4"/>
      <c r="AL8907" s="81"/>
      <c r="AM8907" s="81"/>
    </row>
    <row r="8908" spans="1:39">
      <c r="A8908" s="76"/>
      <c r="C8908" s="77"/>
      <c r="M8908" s="80"/>
      <c r="T8908" s="4"/>
      <c r="V8908" s="4"/>
      <c r="W8908" s="4"/>
      <c r="X8908" s="4"/>
      <c r="AB8908" s="4"/>
      <c r="AL8908" s="81"/>
      <c r="AM8908" s="81"/>
    </row>
    <row r="8909" spans="1:39">
      <c r="A8909" s="76"/>
      <c r="C8909" s="77"/>
      <c r="M8909" s="80"/>
      <c r="T8909" s="4"/>
      <c r="V8909" s="4"/>
      <c r="W8909" s="4"/>
      <c r="X8909" s="4"/>
      <c r="AB8909" s="4"/>
      <c r="AL8909" s="81"/>
      <c r="AM8909" s="81"/>
    </row>
    <row r="8910" spans="1:39">
      <c r="A8910" s="76"/>
      <c r="C8910" s="77"/>
      <c r="M8910" s="80"/>
      <c r="T8910" s="4"/>
      <c r="V8910" s="4"/>
      <c r="W8910" s="4"/>
      <c r="X8910" s="4"/>
      <c r="AB8910" s="4"/>
      <c r="AL8910" s="81"/>
      <c r="AM8910" s="81"/>
    </row>
    <row r="8911" spans="1:39">
      <c r="A8911" s="76"/>
      <c r="C8911" s="77"/>
      <c r="M8911" s="80"/>
      <c r="T8911" s="4"/>
      <c r="V8911" s="4"/>
      <c r="W8911" s="4"/>
      <c r="X8911" s="4"/>
      <c r="AB8911" s="4"/>
      <c r="AL8911" s="81"/>
      <c r="AM8911" s="81"/>
    </row>
    <row r="8912" spans="1:39">
      <c r="A8912" s="76"/>
      <c r="C8912" s="77"/>
      <c r="M8912" s="80"/>
      <c r="T8912" s="4"/>
      <c r="V8912" s="4"/>
      <c r="W8912" s="4"/>
      <c r="X8912" s="4"/>
      <c r="AB8912" s="4"/>
      <c r="AL8912" s="81"/>
      <c r="AM8912" s="81"/>
    </row>
    <row r="8913" spans="1:39">
      <c r="A8913" s="76"/>
      <c r="C8913" s="77"/>
      <c r="M8913" s="80"/>
      <c r="T8913" s="4"/>
      <c r="V8913" s="4"/>
      <c r="W8913" s="4"/>
      <c r="X8913" s="4"/>
      <c r="AB8913" s="4"/>
      <c r="AL8913" s="81"/>
      <c r="AM8913" s="81"/>
    </row>
    <row r="8914" spans="1:39">
      <c r="A8914" s="76"/>
      <c r="C8914" s="77"/>
      <c r="M8914" s="80"/>
      <c r="T8914" s="4"/>
      <c r="V8914" s="4"/>
      <c r="W8914" s="4"/>
      <c r="X8914" s="4"/>
      <c r="AB8914" s="4"/>
      <c r="AL8914" s="81"/>
      <c r="AM8914" s="81"/>
    </row>
    <row r="8915" spans="1:39">
      <c r="A8915" s="76"/>
      <c r="C8915" s="77"/>
      <c r="M8915" s="80"/>
      <c r="T8915" s="4"/>
      <c r="V8915" s="4"/>
      <c r="W8915" s="4"/>
      <c r="X8915" s="4"/>
      <c r="AB8915" s="4"/>
      <c r="AL8915" s="81"/>
      <c r="AM8915" s="81"/>
    </row>
    <row r="8916" spans="1:39">
      <c r="A8916" s="76"/>
      <c r="C8916" s="77"/>
      <c r="M8916" s="80"/>
      <c r="T8916" s="4"/>
      <c r="V8916" s="4"/>
      <c r="W8916" s="4"/>
      <c r="X8916" s="4"/>
      <c r="AB8916" s="4"/>
      <c r="AL8916" s="81"/>
      <c r="AM8916" s="81"/>
    </row>
    <row r="8917" spans="1:39">
      <c r="A8917" s="76"/>
      <c r="C8917" s="77"/>
      <c r="M8917" s="80"/>
      <c r="T8917" s="4"/>
      <c r="V8917" s="4"/>
      <c r="W8917" s="4"/>
      <c r="X8917" s="4"/>
      <c r="AB8917" s="4"/>
      <c r="AL8917" s="81"/>
      <c r="AM8917" s="81"/>
    </row>
    <row r="8918" spans="1:39">
      <c r="A8918" s="76"/>
      <c r="C8918" s="77"/>
      <c r="M8918" s="80"/>
      <c r="T8918" s="4"/>
      <c r="V8918" s="4"/>
      <c r="W8918" s="4"/>
      <c r="X8918" s="4"/>
      <c r="AB8918" s="4"/>
      <c r="AL8918" s="81"/>
      <c r="AM8918" s="81"/>
    </row>
    <row r="8919" spans="1:39">
      <c r="A8919" s="76"/>
      <c r="C8919" s="77"/>
      <c r="M8919" s="80"/>
      <c r="T8919" s="4"/>
      <c r="V8919" s="4"/>
      <c r="W8919" s="4"/>
      <c r="X8919" s="4"/>
      <c r="AB8919" s="4"/>
      <c r="AL8919" s="81"/>
      <c r="AM8919" s="81"/>
    </row>
    <row r="8920" spans="1:39">
      <c r="A8920" s="76"/>
      <c r="C8920" s="77"/>
      <c r="M8920" s="80"/>
      <c r="T8920" s="4"/>
      <c r="V8920" s="4"/>
      <c r="W8920" s="4"/>
      <c r="X8920" s="4"/>
      <c r="AB8920" s="4"/>
      <c r="AL8920" s="81"/>
      <c r="AM8920" s="81"/>
    </row>
    <row r="8921" spans="1:39">
      <c r="A8921" s="76"/>
      <c r="C8921" s="77"/>
      <c r="M8921" s="80"/>
      <c r="T8921" s="4"/>
      <c r="V8921" s="4"/>
      <c r="W8921" s="4"/>
      <c r="X8921" s="4"/>
      <c r="AB8921" s="4"/>
      <c r="AL8921" s="81"/>
      <c r="AM8921" s="81"/>
    </row>
    <row r="8922" spans="1:39">
      <c r="A8922" s="76"/>
      <c r="C8922" s="77"/>
      <c r="M8922" s="80"/>
      <c r="T8922" s="4"/>
      <c r="V8922" s="4"/>
      <c r="W8922" s="4"/>
      <c r="X8922" s="4"/>
      <c r="AB8922" s="4"/>
      <c r="AL8922" s="81"/>
      <c r="AM8922" s="81"/>
    </row>
    <row r="8923" spans="1:39">
      <c r="A8923" s="76"/>
      <c r="C8923" s="77"/>
      <c r="M8923" s="80"/>
      <c r="T8923" s="4"/>
      <c r="V8923" s="4"/>
      <c r="W8923" s="4"/>
      <c r="X8923" s="4"/>
      <c r="AB8923" s="4"/>
      <c r="AL8923" s="81"/>
      <c r="AM8923" s="81"/>
    </row>
    <row r="8924" spans="1:39">
      <c r="A8924" s="76"/>
      <c r="C8924" s="77"/>
      <c r="M8924" s="80"/>
      <c r="T8924" s="4"/>
      <c r="V8924" s="4"/>
      <c r="W8924" s="4"/>
      <c r="X8924" s="4"/>
      <c r="AB8924" s="4"/>
      <c r="AL8924" s="81"/>
      <c r="AM8924" s="81"/>
    </row>
    <row r="8925" spans="1:39">
      <c r="A8925" s="76"/>
      <c r="C8925" s="77"/>
      <c r="M8925" s="80"/>
      <c r="T8925" s="4"/>
      <c r="V8925" s="4"/>
      <c r="W8925" s="4"/>
      <c r="X8925" s="4"/>
      <c r="AB8925" s="4"/>
      <c r="AL8925" s="81"/>
      <c r="AM8925" s="81"/>
    </row>
    <row r="8926" spans="1:39">
      <c r="A8926" s="76"/>
      <c r="C8926" s="77"/>
      <c r="M8926" s="80"/>
      <c r="T8926" s="4"/>
      <c r="V8926" s="4"/>
      <c r="W8926" s="4"/>
      <c r="X8926" s="4"/>
      <c r="AB8926" s="4"/>
      <c r="AL8926" s="81"/>
      <c r="AM8926" s="81"/>
    </row>
    <row r="8927" spans="1:39">
      <c r="A8927" s="76"/>
      <c r="C8927" s="77"/>
      <c r="M8927" s="80"/>
      <c r="T8927" s="4"/>
      <c r="V8927" s="4"/>
      <c r="W8927" s="4"/>
      <c r="X8927" s="4"/>
      <c r="AB8927" s="4"/>
      <c r="AL8927" s="81"/>
      <c r="AM8927" s="81"/>
    </row>
    <row r="8928" spans="1:39">
      <c r="A8928" s="76"/>
      <c r="C8928" s="77"/>
      <c r="M8928" s="80"/>
      <c r="T8928" s="4"/>
      <c r="V8928" s="4"/>
      <c r="W8928" s="4"/>
      <c r="X8928" s="4"/>
      <c r="AB8928" s="4"/>
      <c r="AL8928" s="81"/>
      <c r="AM8928" s="81"/>
    </row>
    <row r="8929" spans="1:39">
      <c r="A8929" s="76"/>
      <c r="C8929" s="77"/>
      <c r="M8929" s="80"/>
      <c r="T8929" s="4"/>
      <c r="V8929" s="4"/>
      <c r="W8929" s="4"/>
      <c r="X8929" s="4"/>
      <c r="AB8929" s="4"/>
      <c r="AL8929" s="81"/>
      <c r="AM8929" s="81"/>
    </row>
    <row r="8930" spans="1:39">
      <c r="A8930" s="76"/>
      <c r="C8930" s="77"/>
      <c r="M8930" s="80"/>
      <c r="T8930" s="4"/>
      <c r="V8930" s="4"/>
      <c r="W8930" s="4"/>
      <c r="X8930" s="4"/>
      <c r="AB8930" s="4"/>
      <c r="AL8930" s="81"/>
      <c r="AM8930" s="81"/>
    </row>
    <row r="8931" spans="1:39">
      <c r="A8931" s="76"/>
      <c r="C8931" s="77"/>
      <c r="M8931" s="80"/>
      <c r="T8931" s="4"/>
      <c r="V8931" s="4"/>
      <c r="W8931" s="4"/>
      <c r="X8931" s="4"/>
      <c r="AB8931" s="4"/>
      <c r="AL8931" s="81"/>
      <c r="AM8931" s="81"/>
    </row>
    <row r="8932" spans="1:39">
      <c r="A8932" s="76"/>
      <c r="C8932" s="77"/>
      <c r="M8932" s="80"/>
      <c r="T8932" s="4"/>
      <c r="V8932" s="4"/>
      <c r="W8932" s="4"/>
      <c r="X8932" s="4"/>
      <c r="AB8932" s="4"/>
      <c r="AL8932" s="81"/>
      <c r="AM8932" s="81"/>
    </row>
    <row r="8933" spans="1:39">
      <c r="A8933" s="76"/>
      <c r="C8933" s="77"/>
      <c r="M8933" s="80"/>
      <c r="T8933" s="4"/>
      <c r="V8933" s="4"/>
      <c r="W8933" s="4"/>
      <c r="X8933" s="4"/>
      <c r="AB8933" s="4"/>
      <c r="AL8933" s="81"/>
      <c r="AM8933" s="81"/>
    </row>
    <row r="8934" spans="1:39">
      <c r="A8934" s="76"/>
      <c r="C8934" s="77"/>
      <c r="M8934" s="80"/>
      <c r="T8934" s="4"/>
      <c r="V8934" s="4"/>
      <c r="W8934" s="4"/>
      <c r="X8934" s="4"/>
      <c r="AB8934" s="4"/>
      <c r="AL8934" s="81"/>
      <c r="AM8934" s="81"/>
    </row>
    <row r="8935" spans="1:39">
      <c r="A8935" s="76"/>
      <c r="C8935" s="77"/>
      <c r="M8935" s="80"/>
      <c r="T8935" s="4"/>
      <c r="V8935" s="4"/>
      <c r="W8935" s="4"/>
      <c r="X8935" s="4"/>
      <c r="AB8935" s="4"/>
      <c r="AL8935" s="81"/>
      <c r="AM8935" s="81"/>
    </row>
    <row r="8936" spans="1:39">
      <c r="A8936" s="76"/>
      <c r="C8936" s="77"/>
      <c r="M8936" s="80"/>
      <c r="T8936" s="4"/>
      <c r="V8936" s="4"/>
      <c r="W8936" s="4"/>
      <c r="X8936" s="4"/>
      <c r="AB8936" s="4"/>
      <c r="AL8936" s="81"/>
      <c r="AM8936" s="81"/>
    </row>
    <row r="8937" spans="1:39">
      <c r="A8937" s="76"/>
      <c r="C8937" s="77"/>
      <c r="M8937" s="80"/>
      <c r="T8937" s="4"/>
      <c r="V8937" s="4"/>
      <c r="W8937" s="4"/>
      <c r="X8937" s="4"/>
      <c r="AB8937" s="4"/>
      <c r="AL8937" s="81"/>
      <c r="AM8937" s="81"/>
    </row>
    <row r="8938" spans="1:39">
      <c r="A8938" s="76"/>
      <c r="C8938" s="77"/>
      <c r="M8938" s="80"/>
      <c r="T8938" s="4"/>
      <c r="V8938" s="4"/>
      <c r="W8938" s="4"/>
      <c r="X8938" s="4"/>
      <c r="AB8938" s="4"/>
      <c r="AL8938" s="81"/>
      <c r="AM8938" s="81"/>
    </row>
    <row r="8939" spans="1:39">
      <c r="A8939" s="76"/>
      <c r="C8939" s="77"/>
      <c r="M8939" s="80"/>
      <c r="T8939" s="4"/>
      <c r="V8939" s="4"/>
      <c r="W8939" s="4"/>
      <c r="X8939" s="4"/>
      <c r="AB8939" s="4"/>
      <c r="AL8939" s="81"/>
      <c r="AM8939" s="81"/>
    </row>
    <row r="8940" spans="1:39">
      <c r="A8940" s="76"/>
      <c r="C8940" s="77"/>
      <c r="M8940" s="80"/>
      <c r="T8940" s="4"/>
      <c r="V8940" s="4"/>
      <c r="W8940" s="4"/>
      <c r="X8940" s="4"/>
      <c r="AB8940" s="4"/>
      <c r="AL8940" s="81"/>
      <c r="AM8940" s="81"/>
    </row>
    <row r="8941" spans="1:39">
      <c r="A8941" s="76"/>
      <c r="C8941" s="77"/>
      <c r="M8941" s="80"/>
      <c r="T8941" s="4"/>
      <c r="V8941" s="4"/>
      <c r="W8941" s="4"/>
      <c r="X8941" s="4"/>
      <c r="AB8941" s="4"/>
      <c r="AL8941" s="81"/>
      <c r="AM8941" s="81"/>
    </row>
    <row r="8942" spans="1:39">
      <c r="A8942" s="76"/>
      <c r="C8942" s="77"/>
      <c r="M8942" s="80"/>
      <c r="T8942" s="4"/>
      <c r="V8942" s="4"/>
      <c r="W8942" s="4"/>
      <c r="X8942" s="4"/>
      <c r="AB8942" s="4"/>
      <c r="AL8942" s="81"/>
      <c r="AM8942" s="81"/>
    </row>
    <row r="8943" spans="1:39">
      <c r="A8943" s="76"/>
      <c r="C8943" s="77"/>
      <c r="M8943" s="80"/>
      <c r="T8943" s="4"/>
      <c r="V8943" s="4"/>
      <c r="W8943" s="4"/>
      <c r="X8943" s="4"/>
      <c r="AB8943" s="4"/>
      <c r="AL8943" s="81"/>
      <c r="AM8943" s="81"/>
    </row>
    <row r="8944" spans="1:39">
      <c r="A8944" s="76"/>
      <c r="C8944" s="77"/>
      <c r="M8944" s="80"/>
      <c r="T8944" s="4"/>
      <c r="V8944" s="4"/>
      <c r="W8944" s="4"/>
      <c r="X8944" s="4"/>
      <c r="AB8944" s="4"/>
      <c r="AL8944" s="81"/>
      <c r="AM8944" s="81"/>
    </row>
    <row r="8945" spans="1:39">
      <c r="A8945" s="76"/>
      <c r="C8945" s="77"/>
      <c r="M8945" s="80"/>
      <c r="T8945" s="4"/>
      <c r="V8945" s="4"/>
      <c r="W8945" s="4"/>
      <c r="X8945" s="4"/>
      <c r="AB8945" s="4"/>
      <c r="AL8945" s="81"/>
      <c r="AM8945" s="81"/>
    </row>
    <row r="8946" spans="1:39">
      <c r="A8946" s="76"/>
      <c r="C8946" s="77"/>
      <c r="M8946" s="80"/>
      <c r="T8946" s="4"/>
      <c r="V8946" s="4"/>
      <c r="W8946" s="4"/>
      <c r="X8946" s="4"/>
      <c r="AB8946" s="4"/>
      <c r="AL8946" s="81"/>
      <c r="AM8946" s="81"/>
    </row>
    <row r="8947" spans="1:39">
      <c r="A8947" s="76"/>
      <c r="C8947" s="77"/>
      <c r="M8947" s="80"/>
      <c r="T8947" s="4"/>
      <c r="V8947" s="4"/>
      <c r="W8947" s="4"/>
      <c r="X8947" s="4"/>
      <c r="AB8947" s="4"/>
      <c r="AL8947" s="81"/>
      <c r="AM8947" s="81"/>
    </row>
    <row r="8948" spans="1:39">
      <c r="A8948" s="76"/>
      <c r="C8948" s="77"/>
      <c r="M8948" s="80"/>
      <c r="T8948" s="4"/>
      <c r="V8948" s="4"/>
      <c r="W8948" s="4"/>
      <c r="X8948" s="4"/>
      <c r="AB8948" s="4"/>
      <c r="AL8948" s="81"/>
      <c r="AM8948" s="81"/>
    </row>
    <row r="8949" spans="1:39">
      <c r="A8949" s="76"/>
      <c r="C8949" s="77"/>
      <c r="M8949" s="80"/>
      <c r="T8949" s="4"/>
      <c r="V8949" s="4"/>
      <c r="W8949" s="4"/>
      <c r="X8949" s="4"/>
      <c r="AB8949" s="4"/>
      <c r="AL8949" s="81"/>
      <c r="AM8949" s="81"/>
    </row>
    <row r="8950" spans="1:39">
      <c r="A8950" s="76"/>
      <c r="C8950" s="77"/>
      <c r="M8950" s="80"/>
      <c r="T8950" s="4"/>
      <c r="V8950" s="4"/>
      <c r="W8950" s="4"/>
      <c r="X8950" s="4"/>
      <c r="AB8950" s="4"/>
      <c r="AL8950" s="81"/>
      <c r="AM8950" s="81"/>
    </row>
    <row r="8951" spans="1:39">
      <c r="A8951" s="76"/>
      <c r="C8951" s="77"/>
      <c r="M8951" s="80"/>
      <c r="T8951" s="4"/>
      <c r="V8951" s="4"/>
      <c r="W8951" s="4"/>
      <c r="X8951" s="4"/>
      <c r="AB8951" s="4"/>
      <c r="AL8951" s="81"/>
      <c r="AM8951" s="81"/>
    </row>
    <row r="8952" spans="1:39">
      <c r="A8952" s="76"/>
      <c r="C8952" s="77"/>
      <c r="M8952" s="80"/>
      <c r="T8952" s="4"/>
      <c r="V8952" s="4"/>
      <c r="W8952" s="4"/>
      <c r="X8952" s="4"/>
      <c r="AB8952" s="4"/>
      <c r="AL8952" s="81"/>
      <c r="AM8952" s="81"/>
    </row>
    <row r="8953" spans="1:39">
      <c r="A8953" s="76"/>
      <c r="C8953" s="77"/>
      <c r="M8953" s="80"/>
      <c r="T8953" s="4"/>
      <c r="V8953" s="4"/>
      <c r="W8953" s="4"/>
      <c r="X8953" s="4"/>
      <c r="AB8953" s="4"/>
      <c r="AL8953" s="81"/>
      <c r="AM8953" s="81"/>
    </row>
    <row r="8954" spans="1:39">
      <c r="A8954" s="76"/>
      <c r="C8954" s="77"/>
      <c r="M8954" s="80"/>
      <c r="T8954" s="4"/>
      <c r="V8954" s="4"/>
      <c r="W8954" s="4"/>
      <c r="X8954" s="4"/>
      <c r="AB8954" s="4"/>
      <c r="AL8954" s="81"/>
      <c r="AM8954" s="81"/>
    </row>
    <row r="8955" spans="1:39">
      <c r="A8955" s="76"/>
      <c r="C8955" s="77"/>
      <c r="M8955" s="80"/>
      <c r="T8955" s="4"/>
      <c r="V8955" s="4"/>
      <c r="W8955" s="4"/>
      <c r="X8955" s="4"/>
      <c r="AB8955" s="4"/>
      <c r="AL8955" s="81"/>
      <c r="AM8955" s="81"/>
    </row>
    <row r="8956" spans="1:39">
      <c r="A8956" s="76"/>
      <c r="C8956" s="77"/>
      <c r="M8956" s="80"/>
      <c r="T8956" s="4"/>
      <c r="V8956" s="4"/>
      <c r="W8956" s="4"/>
      <c r="X8956" s="4"/>
      <c r="AB8956" s="4"/>
      <c r="AL8956" s="81"/>
      <c r="AM8956" s="81"/>
    </row>
    <row r="8957" spans="1:39">
      <c r="A8957" s="76"/>
      <c r="C8957" s="77"/>
      <c r="M8957" s="80"/>
      <c r="T8957" s="4"/>
      <c r="V8957" s="4"/>
      <c r="W8957" s="4"/>
      <c r="X8957" s="4"/>
      <c r="AB8957" s="4"/>
      <c r="AL8957" s="81"/>
      <c r="AM8957" s="81"/>
    </row>
    <row r="8958" spans="1:39">
      <c r="A8958" s="76"/>
      <c r="C8958" s="77"/>
      <c r="M8958" s="80"/>
      <c r="T8958" s="4"/>
      <c r="V8958" s="4"/>
      <c r="W8958" s="4"/>
      <c r="X8958" s="4"/>
      <c r="AB8958" s="4"/>
      <c r="AL8958" s="81"/>
      <c r="AM8958" s="81"/>
    </row>
    <row r="8959" spans="1:39">
      <c r="A8959" s="76"/>
      <c r="C8959" s="77"/>
      <c r="M8959" s="80"/>
      <c r="T8959" s="4"/>
      <c r="V8959" s="4"/>
      <c r="W8959" s="4"/>
      <c r="X8959" s="4"/>
      <c r="AB8959" s="4"/>
      <c r="AL8959" s="81"/>
      <c r="AM8959" s="81"/>
    </row>
    <row r="8960" spans="1:39">
      <c r="A8960" s="76"/>
      <c r="C8960" s="77"/>
      <c r="M8960" s="80"/>
      <c r="T8960" s="4"/>
      <c r="V8960" s="4"/>
      <c r="W8960" s="4"/>
      <c r="X8960" s="4"/>
      <c r="AB8960" s="4"/>
      <c r="AL8960" s="81"/>
      <c r="AM8960" s="81"/>
    </row>
    <row r="8961" spans="1:39">
      <c r="A8961" s="76"/>
      <c r="C8961" s="77"/>
      <c r="M8961" s="80"/>
      <c r="T8961" s="4"/>
      <c r="V8961" s="4"/>
      <c r="W8961" s="4"/>
      <c r="X8961" s="4"/>
      <c r="AB8961" s="4"/>
      <c r="AL8961" s="81"/>
      <c r="AM8961" s="81"/>
    </row>
    <row r="8962" spans="1:39">
      <c r="A8962" s="76"/>
      <c r="C8962" s="77"/>
      <c r="M8962" s="80"/>
      <c r="T8962" s="4"/>
      <c r="V8962" s="4"/>
      <c r="W8962" s="4"/>
      <c r="X8962" s="4"/>
      <c r="AB8962" s="4"/>
      <c r="AL8962" s="81"/>
      <c r="AM8962" s="81"/>
    </row>
    <row r="8963" spans="1:39">
      <c r="A8963" s="76"/>
      <c r="C8963" s="77"/>
      <c r="M8963" s="80"/>
      <c r="T8963" s="4"/>
      <c r="V8963" s="4"/>
      <c r="W8963" s="4"/>
      <c r="X8963" s="4"/>
      <c r="AB8963" s="4"/>
      <c r="AL8963" s="81"/>
      <c r="AM8963" s="81"/>
    </row>
    <row r="8964" spans="1:39">
      <c r="A8964" s="76"/>
      <c r="C8964" s="77"/>
      <c r="M8964" s="80"/>
      <c r="T8964" s="4"/>
      <c r="V8964" s="4"/>
      <c r="W8964" s="4"/>
      <c r="X8964" s="4"/>
      <c r="AB8964" s="4"/>
      <c r="AL8964" s="81"/>
      <c r="AM8964" s="81"/>
    </row>
    <row r="8965" spans="1:39">
      <c r="A8965" s="76"/>
      <c r="C8965" s="77"/>
      <c r="M8965" s="80"/>
      <c r="T8965" s="4"/>
      <c r="V8965" s="4"/>
      <c r="W8965" s="4"/>
      <c r="X8965" s="4"/>
      <c r="AB8965" s="4"/>
      <c r="AL8965" s="81"/>
      <c r="AM8965" s="81"/>
    </row>
    <row r="8966" spans="1:39">
      <c r="A8966" s="76"/>
      <c r="C8966" s="77"/>
      <c r="M8966" s="80"/>
      <c r="T8966" s="4"/>
      <c r="V8966" s="4"/>
      <c r="W8966" s="4"/>
      <c r="X8966" s="4"/>
      <c r="AB8966" s="4"/>
      <c r="AL8966" s="81"/>
      <c r="AM8966" s="81"/>
    </row>
    <row r="8967" spans="1:39">
      <c r="A8967" s="76"/>
      <c r="C8967" s="77"/>
      <c r="M8967" s="80"/>
      <c r="T8967" s="4"/>
      <c r="V8967" s="4"/>
      <c r="W8967" s="4"/>
      <c r="X8967" s="4"/>
      <c r="AB8967" s="4"/>
      <c r="AL8967" s="81"/>
      <c r="AM8967" s="81"/>
    </row>
    <row r="8968" spans="1:39">
      <c r="A8968" s="76"/>
      <c r="C8968" s="77"/>
      <c r="M8968" s="80"/>
      <c r="T8968" s="4"/>
      <c r="V8968" s="4"/>
      <c r="W8968" s="4"/>
      <c r="X8968" s="4"/>
      <c r="AB8968" s="4"/>
      <c r="AL8968" s="81"/>
      <c r="AM8968" s="81"/>
    </row>
    <row r="8969" spans="1:39">
      <c r="A8969" s="76"/>
      <c r="C8969" s="77"/>
      <c r="M8969" s="80"/>
      <c r="T8969" s="4"/>
      <c r="V8969" s="4"/>
      <c r="W8969" s="4"/>
      <c r="X8969" s="4"/>
      <c r="AB8969" s="4"/>
      <c r="AL8969" s="81"/>
      <c r="AM8969" s="81"/>
    </row>
    <row r="8970" spans="1:39">
      <c r="A8970" s="76"/>
      <c r="C8970" s="77"/>
      <c r="M8970" s="80"/>
      <c r="T8970" s="4"/>
      <c r="V8970" s="4"/>
      <c r="W8970" s="4"/>
      <c r="X8970" s="4"/>
      <c r="AB8970" s="4"/>
      <c r="AL8970" s="81"/>
      <c r="AM8970" s="81"/>
    </row>
    <row r="8971" spans="1:39">
      <c r="A8971" s="76"/>
      <c r="C8971" s="77"/>
      <c r="M8971" s="80"/>
      <c r="T8971" s="4"/>
      <c r="V8971" s="4"/>
      <c r="W8971" s="4"/>
      <c r="X8971" s="4"/>
      <c r="AB8971" s="4"/>
      <c r="AL8971" s="81"/>
      <c r="AM8971" s="81"/>
    </row>
    <row r="8972" spans="1:39">
      <c r="A8972" s="76"/>
      <c r="C8972" s="77"/>
      <c r="M8972" s="80"/>
      <c r="T8972" s="4"/>
      <c r="V8972" s="4"/>
      <c r="W8972" s="4"/>
      <c r="X8972" s="4"/>
      <c r="AB8972" s="4"/>
      <c r="AL8972" s="81"/>
      <c r="AM8972" s="81"/>
    </row>
    <row r="8973" spans="1:39">
      <c r="A8973" s="76"/>
      <c r="C8973" s="77"/>
      <c r="M8973" s="80"/>
      <c r="T8973" s="4"/>
      <c r="V8973" s="4"/>
      <c r="W8973" s="4"/>
      <c r="X8973" s="4"/>
      <c r="AB8973" s="4"/>
      <c r="AL8973" s="81"/>
      <c r="AM8973" s="81"/>
    </row>
    <row r="8974" spans="1:39">
      <c r="A8974" s="76"/>
      <c r="C8974" s="77"/>
      <c r="M8974" s="80"/>
      <c r="T8974" s="4"/>
      <c r="V8974" s="4"/>
      <c r="W8974" s="4"/>
      <c r="X8974" s="4"/>
      <c r="AB8974" s="4"/>
      <c r="AL8974" s="81"/>
      <c r="AM8974" s="81"/>
    </row>
    <row r="8975" spans="1:39">
      <c r="A8975" s="76"/>
      <c r="C8975" s="77"/>
      <c r="M8975" s="80"/>
      <c r="T8975" s="4"/>
      <c r="V8975" s="4"/>
      <c r="W8975" s="4"/>
      <c r="X8975" s="4"/>
      <c r="AB8975" s="4"/>
      <c r="AL8975" s="81"/>
      <c r="AM8975" s="81"/>
    </row>
    <row r="8976" spans="1:39">
      <c r="A8976" s="76"/>
      <c r="C8976" s="77"/>
      <c r="M8976" s="80"/>
      <c r="T8976" s="4"/>
      <c r="V8976" s="4"/>
      <c r="W8976" s="4"/>
      <c r="X8976" s="4"/>
      <c r="AB8976" s="4"/>
      <c r="AL8976" s="81"/>
      <c r="AM8976" s="81"/>
    </row>
    <row r="8977" spans="1:39">
      <c r="A8977" s="76"/>
      <c r="C8977" s="77"/>
      <c r="M8977" s="80"/>
      <c r="T8977" s="4"/>
      <c r="V8977" s="4"/>
      <c r="W8977" s="4"/>
      <c r="X8977" s="4"/>
      <c r="AB8977" s="4"/>
      <c r="AL8977" s="81"/>
      <c r="AM8977" s="81"/>
    </row>
    <row r="8978" spans="1:39">
      <c r="A8978" s="76"/>
      <c r="C8978" s="77"/>
      <c r="M8978" s="80"/>
      <c r="T8978" s="4"/>
      <c r="V8978" s="4"/>
      <c r="W8978" s="4"/>
      <c r="X8978" s="4"/>
      <c r="AB8978" s="4"/>
      <c r="AL8978" s="81"/>
      <c r="AM8978" s="81"/>
    </row>
    <row r="8979" spans="1:39">
      <c r="A8979" s="76"/>
      <c r="C8979" s="77"/>
      <c r="M8979" s="80"/>
      <c r="T8979" s="4"/>
      <c r="V8979" s="4"/>
      <c r="W8979" s="4"/>
      <c r="X8979" s="4"/>
      <c r="AB8979" s="4"/>
      <c r="AL8979" s="81"/>
      <c r="AM8979" s="81"/>
    </row>
    <row r="8980" spans="1:39">
      <c r="A8980" s="76"/>
      <c r="C8980" s="77"/>
      <c r="M8980" s="80"/>
      <c r="T8980" s="4"/>
      <c r="V8980" s="4"/>
      <c r="W8980" s="4"/>
      <c r="X8980" s="4"/>
      <c r="AB8980" s="4"/>
      <c r="AL8980" s="81"/>
      <c r="AM8980" s="81"/>
    </row>
    <row r="8981" spans="1:39">
      <c r="A8981" s="76"/>
      <c r="C8981" s="77"/>
      <c r="M8981" s="80"/>
      <c r="T8981" s="4"/>
      <c r="V8981" s="4"/>
      <c r="W8981" s="4"/>
      <c r="X8981" s="4"/>
      <c r="AB8981" s="4"/>
      <c r="AL8981" s="81"/>
      <c r="AM8981" s="81"/>
    </row>
    <row r="8982" spans="1:39">
      <c r="A8982" s="76"/>
      <c r="C8982" s="77"/>
      <c r="M8982" s="80"/>
      <c r="T8982" s="4"/>
      <c r="V8982" s="4"/>
      <c r="W8982" s="4"/>
      <c r="X8982" s="4"/>
      <c r="AB8982" s="4"/>
      <c r="AL8982" s="81"/>
      <c r="AM8982" s="81"/>
    </row>
    <row r="8983" spans="1:39">
      <c r="A8983" s="76"/>
      <c r="C8983" s="77"/>
      <c r="M8983" s="80"/>
      <c r="T8983" s="4"/>
      <c r="V8983" s="4"/>
      <c r="W8983" s="4"/>
      <c r="X8983" s="4"/>
      <c r="AB8983" s="4"/>
      <c r="AL8983" s="81"/>
      <c r="AM8983" s="81"/>
    </row>
    <row r="8984" spans="1:39">
      <c r="A8984" s="76"/>
      <c r="C8984" s="77"/>
      <c r="M8984" s="80"/>
      <c r="T8984" s="4"/>
      <c r="V8984" s="4"/>
      <c r="W8984" s="4"/>
      <c r="X8984" s="4"/>
      <c r="AB8984" s="4"/>
      <c r="AL8984" s="81"/>
      <c r="AM8984" s="81"/>
    </row>
    <row r="8985" spans="1:39">
      <c r="A8985" s="76"/>
      <c r="C8985" s="77"/>
      <c r="M8985" s="80"/>
      <c r="T8985" s="4"/>
      <c r="V8985" s="4"/>
      <c r="W8985" s="4"/>
      <c r="X8985" s="4"/>
      <c r="AB8985" s="4"/>
      <c r="AL8985" s="81"/>
      <c r="AM8985" s="81"/>
    </row>
    <row r="8986" spans="1:39">
      <c r="A8986" s="76"/>
      <c r="C8986" s="77"/>
      <c r="M8986" s="80"/>
      <c r="T8986" s="4"/>
      <c r="V8986" s="4"/>
      <c r="W8986" s="4"/>
      <c r="X8986" s="4"/>
      <c r="AB8986" s="4"/>
      <c r="AL8986" s="81"/>
      <c r="AM8986" s="81"/>
    </row>
    <row r="8987" spans="1:39">
      <c r="A8987" s="76"/>
      <c r="C8987" s="77"/>
      <c r="M8987" s="80"/>
      <c r="T8987" s="4"/>
      <c r="V8987" s="4"/>
      <c r="W8987" s="4"/>
      <c r="X8987" s="4"/>
      <c r="AB8987" s="4"/>
      <c r="AL8987" s="81"/>
      <c r="AM8987" s="81"/>
    </row>
    <row r="8988" spans="1:39">
      <c r="A8988" s="76"/>
      <c r="C8988" s="77"/>
      <c r="M8988" s="80"/>
      <c r="T8988" s="4"/>
      <c r="V8988" s="4"/>
      <c r="W8988" s="4"/>
      <c r="X8988" s="4"/>
      <c r="AB8988" s="4"/>
      <c r="AL8988" s="81"/>
      <c r="AM8988" s="81"/>
    </row>
    <row r="8989" spans="1:39">
      <c r="A8989" s="76"/>
      <c r="C8989" s="77"/>
      <c r="M8989" s="80"/>
      <c r="T8989" s="4"/>
      <c r="V8989" s="4"/>
      <c r="W8989" s="4"/>
      <c r="X8989" s="4"/>
      <c r="AB8989" s="4"/>
      <c r="AL8989" s="81"/>
      <c r="AM8989" s="81"/>
    </row>
    <row r="8990" spans="1:39">
      <c r="A8990" s="76"/>
      <c r="C8990" s="77"/>
      <c r="M8990" s="80"/>
      <c r="T8990" s="4"/>
      <c r="V8990" s="4"/>
      <c r="W8990" s="4"/>
      <c r="X8990" s="4"/>
      <c r="AB8990" s="4"/>
      <c r="AL8990" s="81"/>
      <c r="AM8990" s="81"/>
    </row>
    <row r="8991" spans="1:39">
      <c r="A8991" s="76"/>
      <c r="C8991" s="77"/>
      <c r="M8991" s="80"/>
      <c r="T8991" s="4"/>
      <c r="V8991" s="4"/>
      <c r="W8991" s="4"/>
      <c r="X8991" s="4"/>
      <c r="AB8991" s="4"/>
      <c r="AL8991" s="81"/>
      <c r="AM8991" s="81"/>
    </row>
    <row r="8992" spans="1:39">
      <c r="A8992" s="76"/>
      <c r="C8992" s="77"/>
      <c r="M8992" s="80"/>
      <c r="T8992" s="4"/>
      <c r="V8992" s="4"/>
      <c r="W8992" s="4"/>
      <c r="X8992" s="4"/>
      <c r="AB8992" s="4"/>
      <c r="AL8992" s="81"/>
      <c r="AM8992" s="81"/>
    </row>
    <row r="8993" spans="1:39">
      <c r="A8993" s="76"/>
      <c r="C8993" s="77"/>
      <c r="M8993" s="80"/>
      <c r="T8993" s="4"/>
      <c r="V8993" s="4"/>
      <c r="W8993" s="4"/>
      <c r="X8993" s="4"/>
      <c r="AB8993" s="4"/>
      <c r="AL8993" s="81"/>
      <c r="AM8993" s="81"/>
    </row>
    <row r="8994" spans="1:39">
      <c r="A8994" s="76"/>
      <c r="C8994" s="77"/>
      <c r="M8994" s="80"/>
      <c r="T8994" s="4"/>
      <c r="V8994" s="4"/>
      <c r="W8994" s="4"/>
      <c r="X8994" s="4"/>
      <c r="AB8994" s="4"/>
      <c r="AL8994" s="81"/>
      <c r="AM8994" s="81"/>
    </row>
    <row r="8995" spans="1:39">
      <c r="A8995" s="76"/>
      <c r="C8995" s="77"/>
      <c r="M8995" s="80"/>
      <c r="T8995" s="4"/>
      <c r="V8995" s="4"/>
      <c r="W8995" s="4"/>
      <c r="X8995" s="4"/>
      <c r="AB8995" s="4"/>
      <c r="AL8995" s="81"/>
      <c r="AM8995" s="81"/>
    </row>
    <row r="8996" spans="1:39">
      <c r="A8996" s="76"/>
      <c r="C8996" s="77"/>
      <c r="M8996" s="80"/>
      <c r="T8996" s="4"/>
      <c r="V8996" s="4"/>
      <c r="W8996" s="4"/>
      <c r="X8996" s="4"/>
      <c r="AB8996" s="4"/>
      <c r="AL8996" s="81"/>
      <c r="AM8996" s="81"/>
    </row>
    <row r="8997" spans="1:39">
      <c r="A8997" s="76"/>
      <c r="C8997" s="77"/>
      <c r="M8997" s="80"/>
      <c r="T8997" s="4"/>
      <c r="V8997" s="4"/>
      <c r="W8997" s="4"/>
      <c r="X8997" s="4"/>
      <c r="AB8997" s="4"/>
      <c r="AL8997" s="81"/>
      <c r="AM8997" s="81"/>
    </row>
    <row r="8998" spans="1:39">
      <c r="A8998" s="76"/>
      <c r="C8998" s="77"/>
      <c r="M8998" s="80"/>
      <c r="T8998" s="4"/>
      <c r="V8998" s="4"/>
      <c r="W8998" s="4"/>
      <c r="X8998" s="4"/>
      <c r="AB8998" s="4"/>
      <c r="AL8998" s="81"/>
      <c r="AM8998" s="81"/>
    </row>
    <row r="8999" spans="1:39">
      <c r="A8999" s="76"/>
      <c r="C8999" s="77"/>
      <c r="M8999" s="80"/>
      <c r="T8999" s="4"/>
      <c r="V8999" s="4"/>
      <c r="W8999" s="4"/>
      <c r="X8999" s="4"/>
      <c r="AB8999" s="4"/>
      <c r="AL8999" s="81"/>
      <c r="AM8999" s="81"/>
    </row>
    <row r="9000" spans="1:39">
      <c r="A9000" s="76"/>
      <c r="C9000" s="77"/>
      <c r="M9000" s="80"/>
      <c r="T9000" s="4"/>
      <c r="V9000" s="4"/>
      <c r="W9000" s="4"/>
      <c r="X9000" s="4"/>
      <c r="AB9000" s="4"/>
      <c r="AL9000" s="81"/>
      <c r="AM9000" s="81"/>
    </row>
    <row r="9001" spans="1:39">
      <c r="A9001" s="76"/>
      <c r="C9001" s="77"/>
      <c r="M9001" s="80"/>
      <c r="T9001" s="4"/>
      <c r="V9001" s="4"/>
      <c r="W9001" s="4"/>
      <c r="X9001" s="4"/>
      <c r="AB9001" s="4"/>
      <c r="AL9001" s="81"/>
      <c r="AM9001" s="81"/>
    </row>
    <row r="9002" spans="1:39">
      <c r="A9002" s="76"/>
      <c r="C9002" s="77"/>
      <c r="M9002" s="80"/>
      <c r="T9002" s="4"/>
      <c r="V9002" s="4"/>
      <c r="W9002" s="4"/>
      <c r="X9002" s="4"/>
      <c r="AB9002" s="4"/>
      <c r="AL9002" s="81"/>
      <c r="AM9002" s="81"/>
    </row>
    <row r="9003" spans="1:39">
      <c r="A9003" s="76"/>
      <c r="C9003" s="77"/>
      <c r="M9003" s="80"/>
      <c r="T9003" s="4"/>
      <c r="V9003" s="4"/>
      <c r="W9003" s="4"/>
      <c r="X9003" s="4"/>
      <c r="AB9003" s="4"/>
      <c r="AL9003" s="81"/>
      <c r="AM9003" s="81"/>
    </row>
    <row r="9004" spans="1:39">
      <c r="A9004" s="76"/>
      <c r="C9004" s="77"/>
      <c r="M9004" s="80"/>
      <c r="T9004" s="4"/>
      <c r="V9004" s="4"/>
      <c r="W9004" s="4"/>
      <c r="X9004" s="4"/>
      <c r="AB9004" s="4"/>
      <c r="AL9004" s="81"/>
      <c r="AM9004" s="81"/>
    </row>
    <row r="9005" spans="1:39">
      <c r="A9005" s="76"/>
      <c r="C9005" s="77"/>
      <c r="M9005" s="80"/>
      <c r="T9005" s="4"/>
      <c r="V9005" s="4"/>
      <c r="W9005" s="4"/>
      <c r="X9005" s="4"/>
      <c r="AB9005" s="4"/>
      <c r="AL9005" s="81"/>
      <c r="AM9005" s="81"/>
    </row>
    <row r="9006" spans="1:39">
      <c r="A9006" s="76"/>
      <c r="C9006" s="77"/>
      <c r="M9006" s="80"/>
      <c r="T9006" s="4"/>
      <c r="V9006" s="4"/>
      <c r="W9006" s="4"/>
      <c r="X9006" s="4"/>
      <c r="AB9006" s="4"/>
      <c r="AL9006" s="81"/>
      <c r="AM9006" s="81"/>
    </row>
    <row r="9007" spans="1:39">
      <c r="A9007" s="76"/>
      <c r="C9007" s="77"/>
      <c r="M9007" s="80"/>
      <c r="T9007" s="4"/>
      <c r="V9007" s="4"/>
      <c r="W9007" s="4"/>
      <c r="X9007" s="4"/>
      <c r="AB9007" s="4"/>
      <c r="AL9007" s="81"/>
      <c r="AM9007" s="81"/>
    </row>
    <row r="9008" spans="1:39">
      <c r="A9008" s="76"/>
      <c r="C9008" s="77"/>
      <c r="M9008" s="80"/>
      <c r="T9008" s="4"/>
      <c r="V9008" s="4"/>
      <c r="W9008" s="4"/>
      <c r="X9008" s="4"/>
      <c r="AB9008" s="4"/>
      <c r="AL9008" s="81"/>
      <c r="AM9008" s="81"/>
    </row>
    <row r="9009" spans="1:39">
      <c r="A9009" s="76"/>
      <c r="C9009" s="77"/>
      <c r="M9009" s="80"/>
      <c r="T9009" s="4"/>
      <c r="V9009" s="4"/>
      <c r="W9009" s="4"/>
      <c r="X9009" s="4"/>
      <c r="AB9009" s="4"/>
      <c r="AL9009" s="81"/>
      <c r="AM9009" s="81"/>
    </row>
    <row r="9010" spans="1:39">
      <c r="A9010" s="76"/>
      <c r="C9010" s="77"/>
      <c r="M9010" s="80"/>
      <c r="T9010" s="4"/>
      <c r="V9010" s="4"/>
      <c r="W9010" s="4"/>
      <c r="X9010" s="4"/>
      <c r="AB9010" s="4"/>
      <c r="AL9010" s="81"/>
      <c r="AM9010" s="81"/>
    </row>
    <row r="9011" spans="1:39">
      <c r="A9011" s="76"/>
      <c r="C9011" s="77"/>
      <c r="M9011" s="80"/>
      <c r="T9011" s="4"/>
      <c r="V9011" s="4"/>
      <c r="W9011" s="4"/>
      <c r="X9011" s="4"/>
      <c r="AB9011" s="4"/>
      <c r="AL9011" s="81"/>
      <c r="AM9011" s="81"/>
    </row>
    <row r="9012" spans="1:39">
      <c r="A9012" s="76"/>
      <c r="C9012" s="77"/>
      <c r="M9012" s="80"/>
      <c r="T9012" s="4"/>
      <c r="V9012" s="4"/>
      <c r="W9012" s="4"/>
      <c r="X9012" s="4"/>
      <c r="AB9012" s="4"/>
      <c r="AL9012" s="81"/>
      <c r="AM9012" s="81"/>
    </row>
    <row r="9013" spans="1:39">
      <c r="A9013" s="76"/>
      <c r="C9013" s="77"/>
      <c r="M9013" s="80"/>
      <c r="T9013" s="4"/>
      <c r="V9013" s="4"/>
      <c r="W9013" s="4"/>
      <c r="X9013" s="4"/>
      <c r="AB9013" s="4"/>
      <c r="AL9013" s="81"/>
      <c r="AM9013" s="81"/>
    </row>
    <row r="9014" spans="1:39">
      <c r="A9014" s="76"/>
      <c r="C9014" s="77"/>
      <c r="M9014" s="80"/>
      <c r="T9014" s="4"/>
      <c r="V9014" s="4"/>
      <c r="W9014" s="4"/>
      <c r="X9014" s="4"/>
      <c r="AB9014" s="4"/>
      <c r="AL9014" s="81"/>
      <c r="AM9014" s="81"/>
    </row>
    <row r="9015" spans="1:39">
      <c r="A9015" s="76"/>
      <c r="C9015" s="77"/>
      <c r="M9015" s="80"/>
      <c r="T9015" s="4"/>
      <c r="V9015" s="4"/>
      <c r="W9015" s="4"/>
      <c r="X9015" s="4"/>
      <c r="AB9015" s="4"/>
      <c r="AL9015" s="81"/>
      <c r="AM9015" s="81"/>
    </row>
    <row r="9016" spans="1:39">
      <c r="A9016" s="76"/>
      <c r="C9016" s="77"/>
      <c r="M9016" s="80"/>
      <c r="T9016" s="4"/>
      <c r="V9016" s="4"/>
      <c r="W9016" s="4"/>
      <c r="X9016" s="4"/>
      <c r="AB9016" s="4"/>
      <c r="AL9016" s="81"/>
      <c r="AM9016" s="81"/>
    </row>
    <row r="9017" spans="1:39">
      <c r="A9017" s="76"/>
      <c r="C9017" s="77"/>
      <c r="M9017" s="80"/>
      <c r="T9017" s="4"/>
      <c r="V9017" s="4"/>
      <c r="W9017" s="4"/>
      <c r="X9017" s="4"/>
      <c r="AB9017" s="4"/>
      <c r="AL9017" s="81"/>
      <c r="AM9017" s="81"/>
    </row>
    <row r="9018" spans="1:39">
      <c r="A9018" s="76"/>
      <c r="C9018" s="77"/>
      <c r="M9018" s="80"/>
      <c r="T9018" s="4"/>
      <c r="V9018" s="4"/>
      <c r="W9018" s="4"/>
      <c r="X9018" s="4"/>
      <c r="AB9018" s="4"/>
      <c r="AL9018" s="81"/>
      <c r="AM9018" s="81"/>
    </row>
    <row r="9019" spans="1:39">
      <c r="A9019" s="76"/>
      <c r="C9019" s="77"/>
      <c r="M9019" s="80"/>
      <c r="T9019" s="4"/>
      <c r="V9019" s="4"/>
      <c r="W9019" s="4"/>
      <c r="X9019" s="4"/>
      <c r="AB9019" s="4"/>
      <c r="AL9019" s="81"/>
      <c r="AM9019" s="81"/>
    </row>
    <row r="9020" spans="1:39">
      <c r="A9020" s="76"/>
      <c r="C9020" s="77"/>
      <c r="M9020" s="80"/>
      <c r="T9020" s="4"/>
      <c r="V9020" s="4"/>
      <c r="W9020" s="4"/>
      <c r="X9020" s="4"/>
      <c r="AB9020" s="4"/>
      <c r="AL9020" s="81"/>
      <c r="AM9020" s="81"/>
    </row>
    <row r="9021" spans="1:39">
      <c r="A9021" s="76"/>
      <c r="C9021" s="77"/>
      <c r="M9021" s="80"/>
      <c r="T9021" s="4"/>
      <c r="V9021" s="4"/>
      <c r="W9021" s="4"/>
      <c r="X9021" s="4"/>
      <c r="AB9021" s="4"/>
      <c r="AL9021" s="81"/>
      <c r="AM9021" s="81"/>
    </row>
    <row r="9022" spans="1:39">
      <c r="A9022" s="76"/>
      <c r="C9022" s="77"/>
      <c r="M9022" s="80"/>
      <c r="T9022" s="4"/>
      <c r="V9022" s="4"/>
      <c r="W9022" s="4"/>
      <c r="X9022" s="4"/>
      <c r="AB9022" s="4"/>
      <c r="AL9022" s="81"/>
      <c r="AM9022" s="81"/>
    </row>
    <row r="9023" spans="1:39">
      <c r="A9023" s="76"/>
      <c r="C9023" s="77"/>
      <c r="M9023" s="80"/>
      <c r="T9023" s="4"/>
      <c r="V9023" s="4"/>
      <c r="W9023" s="4"/>
      <c r="X9023" s="4"/>
      <c r="AB9023" s="4"/>
      <c r="AL9023" s="81"/>
      <c r="AM9023" s="81"/>
    </row>
    <row r="9024" spans="1:39">
      <c r="A9024" s="76"/>
      <c r="C9024" s="77"/>
      <c r="M9024" s="80"/>
      <c r="T9024" s="4"/>
      <c r="V9024" s="4"/>
      <c r="W9024" s="4"/>
      <c r="X9024" s="4"/>
      <c r="AB9024" s="4"/>
      <c r="AL9024" s="81"/>
      <c r="AM9024" s="81"/>
    </row>
    <row r="9025" spans="1:39">
      <c r="A9025" s="76"/>
      <c r="C9025" s="77"/>
      <c r="M9025" s="80"/>
      <c r="T9025" s="4"/>
      <c r="V9025" s="4"/>
      <c r="W9025" s="4"/>
      <c r="X9025" s="4"/>
      <c r="AB9025" s="4"/>
      <c r="AL9025" s="81"/>
      <c r="AM9025" s="81"/>
    </row>
    <row r="9026" spans="1:39">
      <c r="A9026" s="76"/>
      <c r="C9026" s="77"/>
      <c r="M9026" s="80"/>
      <c r="T9026" s="4"/>
      <c r="V9026" s="4"/>
      <c r="W9026" s="4"/>
      <c r="X9026" s="4"/>
      <c r="AB9026" s="4"/>
      <c r="AL9026" s="81"/>
      <c r="AM9026" s="81"/>
    </row>
    <row r="9027" spans="1:39">
      <c r="A9027" s="76"/>
      <c r="C9027" s="77"/>
      <c r="M9027" s="80"/>
      <c r="T9027" s="4"/>
      <c r="V9027" s="4"/>
      <c r="W9027" s="4"/>
      <c r="X9027" s="4"/>
      <c r="AB9027" s="4"/>
      <c r="AL9027" s="81"/>
      <c r="AM9027" s="81"/>
    </row>
    <row r="9028" spans="1:39">
      <c r="A9028" s="76"/>
      <c r="C9028" s="77"/>
      <c r="M9028" s="80"/>
      <c r="T9028" s="4"/>
      <c r="V9028" s="4"/>
      <c r="W9028" s="4"/>
      <c r="X9028" s="4"/>
      <c r="AB9028" s="4"/>
      <c r="AL9028" s="81"/>
      <c r="AM9028" s="81"/>
    </row>
    <row r="9029" spans="1:39">
      <c r="A9029" s="76"/>
      <c r="C9029" s="77"/>
      <c r="M9029" s="80"/>
      <c r="T9029" s="4"/>
      <c r="V9029" s="4"/>
      <c r="W9029" s="4"/>
      <c r="X9029" s="4"/>
      <c r="AB9029" s="4"/>
      <c r="AL9029" s="81"/>
      <c r="AM9029" s="81"/>
    </row>
    <row r="9030" spans="1:39">
      <c r="A9030" s="76"/>
      <c r="C9030" s="77"/>
      <c r="M9030" s="80"/>
      <c r="T9030" s="4"/>
      <c r="V9030" s="4"/>
      <c r="W9030" s="4"/>
      <c r="X9030" s="4"/>
      <c r="AB9030" s="4"/>
      <c r="AL9030" s="81"/>
      <c r="AM9030" s="81"/>
    </row>
    <row r="9031" spans="1:39">
      <c r="A9031" s="76"/>
      <c r="C9031" s="77"/>
      <c r="M9031" s="80"/>
      <c r="T9031" s="4"/>
      <c r="V9031" s="4"/>
      <c r="W9031" s="4"/>
      <c r="X9031" s="4"/>
      <c r="AB9031" s="4"/>
      <c r="AL9031" s="81"/>
      <c r="AM9031" s="81"/>
    </row>
    <row r="9032" spans="1:39">
      <c r="A9032" s="76"/>
      <c r="C9032" s="77"/>
      <c r="M9032" s="80"/>
      <c r="T9032" s="4"/>
      <c r="V9032" s="4"/>
      <c r="W9032" s="4"/>
      <c r="X9032" s="4"/>
      <c r="AB9032" s="4"/>
      <c r="AL9032" s="81"/>
      <c r="AM9032" s="81"/>
    </row>
    <row r="9033" spans="1:39">
      <c r="A9033" s="76"/>
      <c r="C9033" s="77"/>
      <c r="M9033" s="80"/>
      <c r="T9033" s="4"/>
      <c r="V9033" s="4"/>
      <c r="W9033" s="4"/>
      <c r="X9033" s="4"/>
      <c r="AB9033" s="4"/>
      <c r="AL9033" s="81"/>
      <c r="AM9033" s="81"/>
    </row>
    <row r="9034" spans="1:39">
      <c r="A9034" s="76"/>
      <c r="C9034" s="77"/>
      <c r="M9034" s="80"/>
      <c r="T9034" s="4"/>
      <c r="V9034" s="4"/>
      <c r="W9034" s="4"/>
      <c r="X9034" s="4"/>
      <c r="AB9034" s="4"/>
      <c r="AL9034" s="81"/>
      <c r="AM9034" s="81"/>
    </row>
    <row r="9035" spans="1:39">
      <c r="A9035" s="76"/>
      <c r="C9035" s="77"/>
      <c r="M9035" s="80"/>
      <c r="T9035" s="4"/>
      <c r="V9035" s="4"/>
      <c r="W9035" s="4"/>
      <c r="X9035" s="4"/>
      <c r="AB9035" s="4"/>
      <c r="AL9035" s="81"/>
      <c r="AM9035" s="81"/>
    </row>
    <row r="9036" spans="1:39">
      <c r="A9036" s="76"/>
      <c r="C9036" s="77"/>
      <c r="M9036" s="80"/>
      <c r="T9036" s="4"/>
      <c r="V9036" s="4"/>
      <c r="W9036" s="4"/>
      <c r="X9036" s="4"/>
      <c r="AB9036" s="4"/>
      <c r="AL9036" s="81"/>
      <c r="AM9036" s="81"/>
    </row>
    <row r="9037" spans="1:39">
      <c r="A9037" s="76"/>
      <c r="C9037" s="77"/>
      <c r="M9037" s="80"/>
      <c r="T9037" s="4"/>
      <c r="V9037" s="4"/>
      <c r="W9037" s="4"/>
      <c r="X9037" s="4"/>
      <c r="AB9037" s="4"/>
      <c r="AL9037" s="81"/>
      <c r="AM9037" s="81"/>
    </row>
    <row r="9038" spans="1:39">
      <c r="A9038" s="76"/>
      <c r="C9038" s="77"/>
      <c r="M9038" s="80"/>
      <c r="T9038" s="4"/>
      <c r="V9038" s="4"/>
      <c r="W9038" s="4"/>
      <c r="X9038" s="4"/>
      <c r="AB9038" s="4"/>
      <c r="AL9038" s="81"/>
      <c r="AM9038" s="81"/>
    </row>
    <row r="9039" spans="1:39">
      <c r="A9039" s="76"/>
      <c r="C9039" s="77"/>
      <c r="M9039" s="80"/>
      <c r="T9039" s="4"/>
      <c r="V9039" s="4"/>
      <c r="W9039" s="4"/>
      <c r="X9039" s="4"/>
      <c r="AB9039" s="4"/>
      <c r="AL9039" s="81"/>
      <c r="AM9039" s="81"/>
    </row>
    <row r="9040" spans="1:39">
      <c r="A9040" s="76"/>
      <c r="C9040" s="77"/>
      <c r="M9040" s="80"/>
      <c r="T9040" s="4"/>
      <c r="V9040" s="4"/>
      <c r="W9040" s="4"/>
      <c r="X9040" s="4"/>
      <c r="AB9040" s="4"/>
      <c r="AL9040" s="81"/>
      <c r="AM9040" s="81"/>
    </row>
    <row r="9041" spans="1:39">
      <c r="A9041" s="76"/>
      <c r="C9041" s="77"/>
      <c r="M9041" s="80"/>
      <c r="T9041" s="4"/>
      <c r="V9041" s="4"/>
      <c r="W9041" s="4"/>
      <c r="X9041" s="4"/>
      <c r="AB9041" s="4"/>
      <c r="AL9041" s="81"/>
      <c r="AM9041" s="81"/>
    </row>
    <row r="9042" spans="1:39">
      <c r="A9042" s="76"/>
      <c r="C9042" s="77"/>
      <c r="M9042" s="80"/>
      <c r="T9042" s="4"/>
      <c r="V9042" s="4"/>
      <c r="W9042" s="4"/>
      <c r="X9042" s="4"/>
      <c r="AB9042" s="4"/>
      <c r="AL9042" s="81"/>
      <c r="AM9042" s="81"/>
    </row>
    <row r="9043" spans="1:39">
      <c r="A9043" s="76"/>
      <c r="C9043" s="77"/>
      <c r="M9043" s="80"/>
      <c r="T9043" s="4"/>
      <c r="V9043" s="4"/>
      <c r="W9043" s="4"/>
      <c r="X9043" s="4"/>
      <c r="AB9043" s="4"/>
      <c r="AL9043" s="81"/>
      <c r="AM9043" s="81"/>
    </row>
    <row r="9044" spans="1:39">
      <c r="A9044" s="76"/>
      <c r="C9044" s="77"/>
      <c r="M9044" s="80"/>
      <c r="T9044" s="4"/>
      <c r="V9044" s="4"/>
      <c r="W9044" s="4"/>
      <c r="X9044" s="4"/>
      <c r="AB9044" s="4"/>
      <c r="AL9044" s="81"/>
      <c r="AM9044" s="81"/>
    </row>
    <row r="9045" spans="1:39">
      <c r="A9045" s="76"/>
      <c r="C9045" s="77"/>
      <c r="M9045" s="80"/>
      <c r="T9045" s="4"/>
      <c r="V9045" s="4"/>
      <c r="W9045" s="4"/>
      <c r="X9045" s="4"/>
      <c r="AB9045" s="4"/>
      <c r="AL9045" s="81"/>
      <c r="AM9045" s="81"/>
    </row>
    <row r="9046" spans="1:39">
      <c r="A9046" s="76"/>
      <c r="C9046" s="77"/>
      <c r="M9046" s="80"/>
      <c r="T9046" s="4"/>
      <c r="V9046" s="4"/>
      <c r="W9046" s="4"/>
      <c r="X9046" s="4"/>
      <c r="AB9046" s="4"/>
      <c r="AL9046" s="81"/>
      <c r="AM9046" s="81"/>
    </row>
    <row r="9047" spans="1:39">
      <c r="A9047" s="76"/>
      <c r="C9047" s="77"/>
      <c r="M9047" s="80"/>
      <c r="T9047" s="4"/>
      <c r="V9047" s="4"/>
      <c r="W9047" s="4"/>
      <c r="X9047" s="4"/>
      <c r="AB9047" s="4"/>
      <c r="AL9047" s="81"/>
      <c r="AM9047" s="81"/>
    </row>
    <row r="9048" spans="1:39">
      <c r="A9048" s="76"/>
      <c r="C9048" s="77"/>
      <c r="M9048" s="80"/>
      <c r="T9048" s="4"/>
      <c r="V9048" s="4"/>
      <c r="W9048" s="4"/>
      <c r="X9048" s="4"/>
      <c r="AB9048" s="4"/>
      <c r="AL9048" s="81"/>
      <c r="AM9048" s="81"/>
    </row>
    <row r="9049" spans="1:39">
      <c r="A9049" s="76"/>
      <c r="C9049" s="77"/>
      <c r="M9049" s="80"/>
      <c r="T9049" s="4"/>
      <c r="V9049" s="4"/>
      <c r="W9049" s="4"/>
      <c r="X9049" s="4"/>
      <c r="AB9049" s="4"/>
      <c r="AL9049" s="81"/>
      <c r="AM9049" s="81"/>
    </row>
    <row r="9050" spans="1:39">
      <c r="A9050" s="76"/>
      <c r="C9050" s="77"/>
      <c r="M9050" s="80"/>
      <c r="T9050" s="4"/>
      <c r="V9050" s="4"/>
      <c r="W9050" s="4"/>
      <c r="X9050" s="4"/>
      <c r="AB9050" s="4"/>
      <c r="AL9050" s="81"/>
      <c r="AM9050" s="81"/>
    </row>
    <row r="9051" spans="1:39">
      <c r="A9051" s="76"/>
      <c r="C9051" s="77"/>
      <c r="M9051" s="80"/>
      <c r="T9051" s="4"/>
      <c r="V9051" s="4"/>
      <c r="W9051" s="4"/>
      <c r="X9051" s="4"/>
      <c r="AB9051" s="4"/>
      <c r="AL9051" s="81"/>
      <c r="AM9051" s="81"/>
    </row>
    <row r="9052" spans="1:39">
      <c r="A9052" s="76"/>
      <c r="C9052" s="77"/>
      <c r="M9052" s="80"/>
      <c r="T9052" s="4"/>
      <c r="V9052" s="4"/>
      <c r="W9052" s="4"/>
      <c r="X9052" s="4"/>
      <c r="AB9052" s="4"/>
      <c r="AL9052" s="81"/>
      <c r="AM9052" s="81"/>
    </row>
    <row r="9053" spans="1:39">
      <c r="A9053" s="76"/>
      <c r="C9053" s="77"/>
      <c r="M9053" s="80"/>
      <c r="T9053" s="4"/>
      <c r="V9053" s="4"/>
      <c r="W9053" s="4"/>
      <c r="X9053" s="4"/>
      <c r="AB9053" s="4"/>
      <c r="AL9053" s="81"/>
      <c r="AM9053" s="81"/>
    </row>
    <row r="9054" spans="1:39">
      <c r="A9054" s="76"/>
      <c r="C9054" s="77"/>
      <c r="M9054" s="80"/>
      <c r="T9054" s="4"/>
      <c r="V9054" s="4"/>
      <c r="W9054" s="4"/>
      <c r="X9054" s="4"/>
      <c r="AB9054" s="4"/>
      <c r="AL9054" s="81"/>
      <c r="AM9054" s="81"/>
    </row>
    <row r="9055" spans="1:39">
      <c r="A9055" s="76"/>
      <c r="C9055" s="77"/>
      <c r="M9055" s="80"/>
      <c r="T9055" s="4"/>
      <c r="V9055" s="4"/>
      <c r="W9055" s="4"/>
      <c r="X9055" s="4"/>
      <c r="AB9055" s="4"/>
      <c r="AL9055" s="81"/>
      <c r="AM9055" s="81"/>
    </row>
    <row r="9056" spans="1:39">
      <c r="A9056" s="76"/>
      <c r="C9056" s="77"/>
      <c r="M9056" s="80"/>
      <c r="T9056" s="4"/>
      <c r="V9056" s="4"/>
      <c r="W9056" s="4"/>
      <c r="X9056" s="4"/>
      <c r="AB9056" s="4"/>
      <c r="AL9056" s="81"/>
      <c r="AM9056" s="81"/>
    </row>
    <row r="9057" spans="1:39">
      <c r="A9057" s="76"/>
      <c r="C9057" s="77"/>
      <c r="M9057" s="80"/>
      <c r="T9057" s="4"/>
      <c r="V9057" s="4"/>
      <c r="W9057" s="4"/>
      <c r="X9057" s="4"/>
      <c r="AB9057" s="4"/>
      <c r="AL9057" s="81"/>
      <c r="AM9057" s="81"/>
    </row>
    <row r="9058" spans="1:39">
      <c r="A9058" s="76"/>
      <c r="C9058" s="77"/>
      <c r="M9058" s="80"/>
      <c r="T9058" s="4"/>
      <c r="V9058" s="4"/>
      <c r="W9058" s="4"/>
      <c r="X9058" s="4"/>
      <c r="AB9058" s="4"/>
      <c r="AL9058" s="81"/>
      <c r="AM9058" s="81"/>
    </row>
    <row r="9059" spans="1:39">
      <c r="A9059" s="76"/>
      <c r="C9059" s="77"/>
      <c r="M9059" s="80"/>
      <c r="T9059" s="4"/>
      <c r="V9059" s="4"/>
      <c r="W9059" s="4"/>
      <c r="X9059" s="4"/>
      <c r="AB9059" s="4"/>
      <c r="AL9059" s="81"/>
      <c r="AM9059" s="81"/>
    </row>
    <row r="9060" spans="1:39">
      <c r="A9060" s="76"/>
      <c r="C9060" s="77"/>
      <c r="M9060" s="80"/>
      <c r="T9060" s="4"/>
      <c r="V9060" s="4"/>
      <c r="W9060" s="4"/>
      <c r="X9060" s="4"/>
      <c r="AB9060" s="4"/>
      <c r="AL9060" s="81"/>
      <c r="AM9060" s="81"/>
    </row>
    <row r="9061" spans="1:39">
      <c r="A9061" s="76"/>
      <c r="C9061" s="77"/>
      <c r="M9061" s="80"/>
      <c r="T9061" s="4"/>
      <c r="V9061" s="4"/>
      <c r="W9061" s="4"/>
      <c r="X9061" s="4"/>
      <c r="AB9061" s="4"/>
      <c r="AL9061" s="81"/>
      <c r="AM9061" s="81"/>
    </row>
    <row r="9062" spans="1:39">
      <c r="A9062" s="76"/>
      <c r="C9062" s="77"/>
      <c r="M9062" s="80"/>
      <c r="T9062" s="4"/>
      <c r="V9062" s="4"/>
      <c r="W9062" s="4"/>
      <c r="X9062" s="4"/>
      <c r="AB9062" s="4"/>
      <c r="AL9062" s="81"/>
      <c r="AM9062" s="81"/>
    </row>
    <row r="9063" spans="1:39">
      <c r="A9063" s="76"/>
      <c r="C9063" s="77"/>
      <c r="M9063" s="80"/>
      <c r="T9063" s="4"/>
      <c r="V9063" s="4"/>
      <c r="W9063" s="4"/>
      <c r="X9063" s="4"/>
      <c r="AB9063" s="4"/>
      <c r="AL9063" s="81"/>
      <c r="AM9063" s="81"/>
    </row>
    <row r="9064" spans="1:39">
      <c r="A9064" s="76"/>
      <c r="C9064" s="77"/>
      <c r="M9064" s="80"/>
      <c r="T9064" s="4"/>
      <c r="V9064" s="4"/>
      <c r="W9064" s="4"/>
      <c r="X9064" s="4"/>
      <c r="AB9064" s="4"/>
      <c r="AL9064" s="81"/>
      <c r="AM9064" s="81"/>
    </row>
    <row r="9065" spans="1:39">
      <c r="A9065" s="76"/>
      <c r="C9065" s="77"/>
      <c r="M9065" s="80"/>
      <c r="T9065" s="4"/>
      <c r="V9065" s="4"/>
      <c r="W9065" s="4"/>
      <c r="X9065" s="4"/>
      <c r="AB9065" s="4"/>
      <c r="AL9065" s="81"/>
      <c r="AM9065" s="81"/>
    </row>
    <row r="9066" spans="1:39">
      <c r="A9066" s="76"/>
      <c r="C9066" s="77"/>
      <c r="M9066" s="80"/>
      <c r="T9066" s="4"/>
      <c r="V9066" s="4"/>
      <c r="W9066" s="4"/>
      <c r="X9066" s="4"/>
      <c r="AB9066" s="4"/>
      <c r="AL9066" s="81"/>
      <c r="AM9066" s="81"/>
    </row>
    <row r="9067" spans="1:39">
      <c r="A9067" s="76"/>
      <c r="C9067" s="77"/>
      <c r="M9067" s="80"/>
      <c r="T9067" s="4"/>
      <c r="V9067" s="4"/>
      <c r="W9067" s="4"/>
      <c r="X9067" s="4"/>
      <c r="AB9067" s="4"/>
      <c r="AL9067" s="81"/>
      <c r="AM9067" s="81"/>
    </row>
    <row r="9068" spans="1:39">
      <c r="A9068" s="76"/>
      <c r="C9068" s="77"/>
      <c r="M9068" s="80"/>
      <c r="T9068" s="4"/>
      <c r="V9068" s="4"/>
      <c r="W9068" s="4"/>
      <c r="X9068" s="4"/>
      <c r="AB9068" s="4"/>
      <c r="AL9068" s="81"/>
      <c r="AM9068" s="81"/>
    </row>
    <row r="9069" spans="1:39">
      <c r="A9069" s="76"/>
      <c r="C9069" s="77"/>
      <c r="M9069" s="80"/>
      <c r="T9069" s="4"/>
      <c r="V9069" s="4"/>
      <c r="W9069" s="4"/>
      <c r="X9069" s="4"/>
      <c r="AB9069" s="4"/>
      <c r="AL9069" s="81"/>
      <c r="AM9069" s="81"/>
    </row>
    <row r="9070" spans="1:39">
      <c r="A9070" s="76"/>
      <c r="C9070" s="77"/>
      <c r="M9070" s="80"/>
      <c r="T9070" s="4"/>
      <c r="V9070" s="4"/>
      <c r="W9070" s="4"/>
      <c r="X9070" s="4"/>
      <c r="AB9070" s="4"/>
      <c r="AL9070" s="81"/>
      <c r="AM9070" s="81"/>
    </row>
    <row r="9071" spans="1:39">
      <c r="A9071" s="76"/>
      <c r="C9071" s="77"/>
      <c r="M9071" s="80"/>
      <c r="T9071" s="4"/>
      <c r="V9071" s="4"/>
      <c r="W9071" s="4"/>
      <c r="X9071" s="4"/>
      <c r="AB9071" s="4"/>
      <c r="AL9071" s="81"/>
      <c r="AM9071" s="81"/>
    </row>
    <row r="9072" spans="1:39">
      <c r="A9072" s="76"/>
      <c r="C9072" s="77"/>
      <c r="M9072" s="80"/>
      <c r="T9072" s="4"/>
      <c r="V9072" s="4"/>
      <c r="W9072" s="4"/>
      <c r="X9072" s="4"/>
      <c r="AB9072" s="4"/>
      <c r="AL9072" s="81"/>
      <c r="AM9072" s="81"/>
    </row>
    <row r="9073" spans="1:39">
      <c r="A9073" s="76"/>
      <c r="C9073" s="77"/>
      <c r="M9073" s="80"/>
      <c r="T9073" s="4"/>
      <c r="V9073" s="4"/>
      <c r="W9073" s="4"/>
      <c r="X9073" s="4"/>
      <c r="AB9073" s="4"/>
      <c r="AL9073" s="81"/>
      <c r="AM9073" s="81"/>
    </row>
    <row r="9074" spans="1:39">
      <c r="A9074" s="76"/>
      <c r="C9074" s="77"/>
      <c r="M9074" s="80"/>
      <c r="T9074" s="4"/>
      <c r="V9074" s="4"/>
      <c r="W9074" s="4"/>
      <c r="X9074" s="4"/>
      <c r="AB9074" s="4"/>
      <c r="AL9074" s="81"/>
      <c r="AM9074" s="81"/>
    </row>
    <row r="9075" spans="1:39">
      <c r="A9075" s="76"/>
      <c r="C9075" s="77"/>
      <c r="M9075" s="80"/>
      <c r="T9075" s="4"/>
      <c r="V9075" s="4"/>
      <c r="W9075" s="4"/>
      <c r="X9075" s="4"/>
      <c r="AB9075" s="4"/>
      <c r="AL9075" s="81"/>
      <c r="AM9075" s="81"/>
    </row>
    <row r="9076" spans="1:39">
      <c r="A9076" s="76"/>
      <c r="C9076" s="77"/>
      <c r="M9076" s="80"/>
      <c r="T9076" s="4"/>
      <c r="V9076" s="4"/>
      <c r="W9076" s="4"/>
      <c r="X9076" s="4"/>
      <c r="AB9076" s="4"/>
      <c r="AL9076" s="81"/>
      <c r="AM9076" s="81"/>
    </row>
    <row r="9077" spans="1:39">
      <c r="A9077" s="76"/>
      <c r="C9077" s="77"/>
      <c r="M9077" s="80"/>
      <c r="T9077" s="4"/>
      <c r="V9077" s="4"/>
      <c r="W9077" s="4"/>
      <c r="X9077" s="4"/>
      <c r="AB9077" s="4"/>
      <c r="AL9077" s="81"/>
      <c r="AM9077" s="81"/>
    </row>
    <row r="9078" spans="1:39">
      <c r="A9078" s="76"/>
      <c r="C9078" s="77"/>
      <c r="M9078" s="80"/>
      <c r="T9078" s="4"/>
      <c r="V9078" s="4"/>
      <c r="W9078" s="4"/>
      <c r="X9078" s="4"/>
      <c r="AB9078" s="4"/>
      <c r="AL9078" s="81"/>
      <c r="AM9078" s="81"/>
    </row>
    <row r="9079" spans="1:39">
      <c r="A9079" s="76"/>
      <c r="C9079" s="77"/>
      <c r="M9079" s="80"/>
      <c r="T9079" s="4"/>
      <c r="V9079" s="4"/>
      <c r="W9079" s="4"/>
      <c r="X9079" s="4"/>
      <c r="AB9079" s="4"/>
      <c r="AL9079" s="81"/>
      <c r="AM9079" s="81"/>
    </row>
    <row r="9080" spans="1:39">
      <c r="A9080" s="76"/>
      <c r="C9080" s="77"/>
      <c r="M9080" s="80"/>
      <c r="T9080" s="4"/>
      <c r="V9080" s="4"/>
      <c r="W9080" s="4"/>
      <c r="X9080" s="4"/>
      <c r="AB9080" s="4"/>
      <c r="AL9080" s="81"/>
      <c r="AM9080" s="81"/>
    </row>
    <row r="9081" spans="1:39">
      <c r="A9081" s="76"/>
      <c r="C9081" s="77"/>
      <c r="M9081" s="80"/>
      <c r="T9081" s="4"/>
      <c r="V9081" s="4"/>
      <c r="W9081" s="4"/>
      <c r="X9081" s="4"/>
      <c r="AB9081" s="4"/>
      <c r="AL9081" s="81"/>
      <c r="AM9081" s="81"/>
    </row>
    <row r="9082" spans="1:39">
      <c r="A9082" s="76"/>
      <c r="C9082" s="77"/>
      <c r="M9082" s="80"/>
      <c r="T9082" s="4"/>
      <c r="V9082" s="4"/>
      <c r="W9082" s="4"/>
      <c r="X9082" s="4"/>
      <c r="AB9082" s="4"/>
      <c r="AL9082" s="81"/>
      <c r="AM9082" s="81"/>
    </row>
    <row r="9083" spans="1:39">
      <c r="A9083" s="76"/>
      <c r="C9083" s="77"/>
      <c r="M9083" s="80"/>
      <c r="T9083" s="4"/>
      <c r="V9083" s="4"/>
      <c r="W9083" s="4"/>
      <c r="X9083" s="4"/>
      <c r="AB9083" s="4"/>
      <c r="AL9083" s="81"/>
      <c r="AM9083" s="81"/>
    </row>
    <row r="9084" spans="1:39">
      <c r="A9084" s="76"/>
      <c r="C9084" s="77"/>
      <c r="M9084" s="80"/>
      <c r="T9084" s="4"/>
      <c r="V9084" s="4"/>
      <c r="W9084" s="4"/>
      <c r="X9084" s="4"/>
      <c r="AB9084" s="4"/>
      <c r="AL9084" s="81"/>
      <c r="AM9084" s="81"/>
    </row>
    <row r="9085" spans="1:39">
      <c r="A9085" s="76"/>
      <c r="C9085" s="77"/>
      <c r="M9085" s="80"/>
      <c r="T9085" s="4"/>
      <c r="V9085" s="4"/>
      <c r="W9085" s="4"/>
      <c r="X9085" s="4"/>
      <c r="AB9085" s="4"/>
      <c r="AL9085" s="81"/>
      <c r="AM9085" s="81"/>
    </row>
    <row r="9086" spans="1:39">
      <c r="A9086" s="76"/>
      <c r="C9086" s="77"/>
      <c r="M9086" s="80"/>
      <c r="T9086" s="4"/>
      <c r="V9086" s="4"/>
      <c r="W9086" s="4"/>
      <c r="X9086" s="4"/>
      <c r="AB9086" s="4"/>
      <c r="AL9086" s="81"/>
      <c r="AM9086" s="81"/>
    </row>
    <row r="9087" spans="1:39">
      <c r="A9087" s="76"/>
      <c r="C9087" s="77"/>
      <c r="M9087" s="80"/>
      <c r="T9087" s="4"/>
      <c r="V9087" s="4"/>
      <c r="W9087" s="4"/>
      <c r="X9087" s="4"/>
      <c r="AB9087" s="4"/>
      <c r="AL9087" s="81"/>
      <c r="AM9087" s="81"/>
    </row>
    <row r="9088" spans="1:39">
      <c r="A9088" s="76"/>
      <c r="C9088" s="77"/>
      <c r="M9088" s="80"/>
      <c r="T9088" s="4"/>
      <c r="V9088" s="4"/>
      <c r="W9088" s="4"/>
      <c r="X9088" s="4"/>
      <c r="AB9088" s="4"/>
      <c r="AL9088" s="81"/>
      <c r="AM9088" s="81"/>
    </row>
    <row r="9089" spans="1:39">
      <c r="A9089" s="76"/>
      <c r="C9089" s="77"/>
      <c r="M9089" s="80"/>
      <c r="T9089" s="4"/>
      <c r="V9089" s="4"/>
      <c r="W9089" s="4"/>
      <c r="X9089" s="4"/>
      <c r="AB9089" s="4"/>
      <c r="AL9089" s="81"/>
      <c r="AM9089" s="81"/>
    </row>
    <row r="9090" spans="1:39">
      <c r="A9090" s="76"/>
      <c r="C9090" s="77"/>
      <c r="M9090" s="80"/>
      <c r="T9090" s="4"/>
      <c r="V9090" s="4"/>
      <c r="W9090" s="4"/>
      <c r="X9090" s="4"/>
      <c r="AB9090" s="4"/>
      <c r="AL9090" s="81"/>
      <c r="AM9090" s="81"/>
    </row>
    <row r="9091" spans="1:39">
      <c r="A9091" s="76"/>
      <c r="C9091" s="77"/>
      <c r="M9091" s="80"/>
      <c r="T9091" s="4"/>
      <c r="V9091" s="4"/>
      <c r="W9091" s="4"/>
      <c r="X9091" s="4"/>
      <c r="AB9091" s="4"/>
      <c r="AL9091" s="81"/>
      <c r="AM9091" s="81"/>
    </row>
    <row r="9092" spans="1:39">
      <c r="A9092" s="76"/>
      <c r="C9092" s="77"/>
      <c r="M9092" s="80"/>
      <c r="T9092" s="4"/>
      <c r="V9092" s="4"/>
      <c r="W9092" s="4"/>
      <c r="X9092" s="4"/>
      <c r="AB9092" s="4"/>
      <c r="AL9092" s="81"/>
      <c r="AM9092" s="81"/>
    </row>
    <row r="9093" spans="1:39">
      <c r="A9093" s="76"/>
      <c r="C9093" s="77"/>
      <c r="M9093" s="80"/>
      <c r="T9093" s="4"/>
      <c r="V9093" s="4"/>
      <c r="W9093" s="4"/>
      <c r="X9093" s="4"/>
      <c r="AB9093" s="4"/>
      <c r="AL9093" s="81"/>
      <c r="AM9093" s="81"/>
    </row>
    <row r="9094" spans="1:39">
      <c r="A9094" s="76"/>
      <c r="C9094" s="77"/>
      <c r="M9094" s="80"/>
      <c r="T9094" s="4"/>
      <c r="V9094" s="4"/>
      <c r="W9094" s="4"/>
      <c r="X9094" s="4"/>
      <c r="AB9094" s="4"/>
      <c r="AL9094" s="81"/>
      <c r="AM9094" s="81"/>
    </row>
    <row r="9095" spans="1:39">
      <c r="A9095" s="76"/>
      <c r="C9095" s="77"/>
      <c r="M9095" s="80"/>
      <c r="T9095" s="4"/>
      <c r="V9095" s="4"/>
      <c r="W9095" s="4"/>
      <c r="X9095" s="4"/>
      <c r="AB9095" s="4"/>
      <c r="AL9095" s="81"/>
      <c r="AM9095" s="81"/>
    </row>
    <row r="9096" spans="1:39">
      <c r="A9096" s="76"/>
      <c r="C9096" s="77"/>
      <c r="M9096" s="80"/>
      <c r="T9096" s="4"/>
      <c r="V9096" s="4"/>
      <c r="W9096" s="4"/>
      <c r="X9096" s="4"/>
      <c r="AB9096" s="4"/>
      <c r="AL9096" s="81"/>
      <c r="AM9096" s="81"/>
    </row>
    <row r="9097" spans="1:39">
      <c r="A9097" s="76"/>
      <c r="C9097" s="77"/>
      <c r="M9097" s="80"/>
      <c r="T9097" s="4"/>
      <c r="V9097" s="4"/>
      <c r="W9097" s="4"/>
      <c r="X9097" s="4"/>
      <c r="AB9097" s="4"/>
      <c r="AL9097" s="81"/>
      <c r="AM9097" s="81"/>
    </row>
    <row r="9098" spans="1:39">
      <c r="A9098" s="76"/>
      <c r="C9098" s="77"/>
      <c r="M9098" s="80"/>
      <c r="T9098" s="4"/>
      <c r="V9098" s="4"/>
      <c r="W9098" s="4"/>
      <c r="X9098" s="4"/>
      <c r="AB9098" s="4"/>
      <c r="AL9098" s="81"/>
      <c r="AM9098" s="81"/>
    </row>
    <row r="9099" spans="1:39">
      <c r="A9099" s="76"/>
      <c r="C9099" s="77"/>
      <c r="M9099" s="80"/>
      <c r="T9099" s="4"/>
      <c r="V9099" s="4"/>
      <c r="W9099" s="4"/>
      <c r="X9099" s="4"/>
      <c r="AB9099" s="4"/>
      <c r="AL9099" s="81"/>
      <c r="AM9099" s="81"/>
    </row>
    <row r="9100" spans="1:39">
      <c r="A9100" s="76"/>
      <c r="C9100" s="77"/>
      <c r="M9100" s="80"/>
      <c r="T9100" s="4"/>
      <c r="V9100" s="4"/>
      <c r="W9100" s="4"/>
      <c r="X9100" s="4"/>
      <c r="AB9100" s="4"/>
      <c r="AL9100" s="81"/>
      <c r="AM9100" s="81"/>
    </row>
    <row r="9101" spans="1:39">
      <c r="A9101" s="76"/>
      <c r="C9101" s="77"/>
      <c r="M9101" s="80"/>
      <c r="T9101" s="4"/>
      <c r="V9101" s="4"/>
      <c r="W9101" s="4"/>
      <c r="X9101" s="4"/>
      <c r="AB9101" s="4"/>
      <c r="AL9101" s="81"/>
      <c r="AM9101" s="81"/>
    </row>
    <row r="9102" spans="1:39">
      <c r="A9102" s="76"/>
      <c r="C9102" s="77"/>
      <c r="M9102" s="80"/>
      <c r="T9102" s="4"/>
      <c r="V9102" s="4"/>
      <c r="W9102" s="4"/>
      <c r="X9102" s="4"/>
      <c r="AB9102" s="4"/>
      <c r="AL9102" s="81"/>
      <c r="AM9102" s="81"/>
    </row>
    <row r="9103" spans="1:39">
      <c r="A9103" s="76"/>
      <c r="C9103" s="77"/>
      <c r="M9103" s="80"/>
      <c r="T9103" s="4"/>
      <c r="V9103" s="4"/>
      <c r="W9103" s="4"/>
      <c r="X9103" s="4"/>
      <c r="AB9103" s="4"/>
      <c r="AL9103" s="81"/>
      <c r="AM9103" s="81"/>
    </row>
    <row r="9104" spans="1:39">
      <c r="A9104" s="76"/>
      <c r="C9104" s="77"/>
      <c r="M9104" s="80"/>
      <c r="T9104" s="4"/>
      <c r="V9104" s="4"/>
      <c r="W9104" s="4"/>
      <c r="X9104" s="4"/>
      <c r="AB9104" s="4"/>
      <c r="AL9104" s="81"/>
      <c r="AM9104" s="81"/>
    </row>
    <row r="9105" spans="1:39">
      <c r="A9105" s="76"/>
      <c r="C9105" s="77"/>
      <c r="M9105" s="80"/>
      <c r="T9105" s="4"/>
      <c r="V9105" s="4"/>
      <c r="W9105" s="4"/>
      <c r="X9105" s="4"/>
      <c r="AB9105" s="4"/>
      <c r="AL9105" s="81"/>
      <c r="AM9105" s="81"/>
    </row>
    <row r="9106" spans="1:39">
      <c r="A9106" s="76"/>
      <c r="C9106" s="77"/>
      <c r="M9106" s="80"/>
      <c r="T9106" s="4"/>
      <c r="V9106" s="4"/>
      <c r="W9106" s="4"/>
      <c r="X9106" s="4"/>
      <c r="AB9106" s="4"/>
      <c r="AL9106" s="81"/>
      <c r="AM9106" s="81"/>
    </row>
    <row r="9107" spans="1:39">
      <c r="A9107" s="76"/>
      <c r="C9107" s="77"/>
      <c r="M9107" s="80"/>
      <c r="T9107" s="4"/>
      <c r="V9107" s="4"/>
      <c r="W9107" s="4"/>
      <c r="X9107" s="4"/>
      <c r="AB9107" s="4"/>
      <c r="AL9107" s="81"/>
      <c r="AM9107" s="81"/>
    </row>
    <row r="9108" spans="1:39">
      <c r="A9108" s="76"/>
      <c r="C9108" s="77"/>
      <c r="M9108" s="80"/>
      <c r="T9108" s="4"/>
      <c r="V9108" s="4"/>
      <c r="W9108" s="4"/>
      <c r="X9108" s="4"/>
      <c r="AB9108" s="4"/>
      <c r="AL9108" s="81"/>
      <c r="AM9108" s="81"/>
    </row>
    <row r="9109" spans="1:39">
      <c r="A9109" s="76"/>
      <c r="C9109" s="77"/>
      <c r="M9109" s="80"/>
      <c r="T9109" s="4"/>
      <c r="V9109" s="4"/>
      <c r="W9109" s="4"/>
      <c r="X9109" s="4"/>
      <c r="AB9109" s="4"/>
      <c r="AL9109" s="81"/>
      <c r="AM9109" s="81"/>
    </row>
    <row r="9110" spans="1:39">
      <c r="A9110" s="76"/>
      <c r="C9110" s="77"/>
      <c r="M9110" s="80"/>
      <c r="T9110" s="4"/>
      <c r="V9110" s="4"/>
      <c r="W9110" s="4"/>
      <c r="X9110" s="4"/>
      <c r="AB9110" s="4"/>
      <c r="AL9110" s="81"/>
      <c r="AM9110" s="81"/>
    </row>
    <row r="9111" spans="1:39">
      <c r="A9111" s="76"/>
      <c r="C9111" s="77"/>
      <c r="M9111" s="80"/>
      <c r="T9111" s="4"/>
      <c r="V9111" s="4"/>
      <c r="W9111" s="4"/>
      <c r="X9111" s="4"/>
      <c r="AB9111" s="4"/>
      <c r="AL9111" s="81"/>
      <c r="AM9111" s="81"/>
    </row>
    <row r="9112" spans="1:39">
      <c r="A9112" s="76"/>
      <c r="C9112" s="77"/>
      <c r="M9112" s="80"/>
      <c r="T9112" s="4"/>
      <c r="V9112" s="4"/>
      <c r="W9112" s="4"/>
      <c r="X9112" s="4"/>
      <c r="AB9112" s="4"/>
      <c r="AL9112" s="81"/>
      <c r="AM9112" s="81"/>
    </row>
    <row r="9113" spans="1:39">
      <c r="A9113" s="76"/>
      <c r="C9113" s="77"/>
      <c r="M9113" s="80"/>
      <c r="T9113" s="4"/>
      <c r="V9113" s="4"/>
      <c r="W9113" s="4"/>
      <c r="X9113" s="4"/>
      <c r="AB9113" s="4"/>
      <c r="AL9113" s="81"/>
      <c r="AM9113" s="81"/>
    </row>
    <row r="9114" spans="1:39">
      <c r="A9114" s="76"/>
      <c r="C9114" s="77"/>
      <c r="M9114" s="80"/>
      <c r="T9114" s="4"/>
      <c r="V9114" s="4"/>
      <c r="W9114" s="4"/>
      <c r="X9114" s="4"/>
      <c r="AB9114" s="4"/>
      <c r="AL9114" s="81"/>
      <c r="AM9114" s="81"/>
    </row>
    <row r="9115" spans="1:39">
      <c r="A9115" s="76"/>
      <c r="C9115" s="77"/>
      <c r="M9115" s="80"/>
      <c r="T9115" s="4"/>
      <c r="V9115" s="4"/>
      <c r="W9115" s="4"/>
      <c r="X9115" s="4"/>
      <c r="AB9115" s="4"/>
      <c r="AL9115" s="81"/>
      <c r="AM9115" s="81"/>
    </row>
    <row r="9116" spans="1:39">
      <c r="A9116" s="76"/>
      <c r="C9116" s="77"/>
      <c r="M9116" s="80"/>
      <c r="T9116" s="4"/>
      <c r="V9116" s="4"/>
      <c r="W9116" s="4"/>
      <c r="X9116" s="4"/>
      <c r="AB9116" s="4"/>
      <c r="AL9116" s="81"/>
      <c r="AM9116" s="81"/>
    </row>
    <row r="9117" spans="1:39">
      <c r="A9117" s="76"/>
      <c r="C9117" s="77"/>
      <c r="M9117" s="80"/>
      <c r="T9117" s="4"/>
      <c r="V9117" s="4"/>
      <c r="W9117" s="4"/>
      <c r="X9117" s="4"/>
      <c r="AB9117" s="4"/>
      <c r="AL9117" s="81"/>
      <c r="AM9117" s="81"/>
    </row>
    <row r="9118" spans="1:39">
      <c r="A9118" s="76"/>
      <c r="C9118" s="77"/>
      <c r="M9118" s="80"/>
      <c r="T9118" s="4"/>
      <c r="V9118" s="4"/>
      <c r="W9118" s="4"/>
      <c r="X9118" s="4"/>
      <c r="AB9118" s="4"/>
      <c r="AL9118" s="81"/>
      <c r="AM9118" s="81"/>
    </row>
    <row r="9119" spans="1:39">
      <c r="A9119" s="76"/>
      <c r="C9119" s="77"/>
      <c r="M9119" s="80"/>
      <c r="T9119" s="4"/>
      <c r="V9119" s="4"/>
      <c r="W9119" s="4"/>
      <c r="X9119" s="4"/>
      <c r="AB9119" s="4"/>
      <c r="AL9119" s="81"/>
      <c r="AM9119" s="81"/>
    </row>
    <row r="9120" spans="1:39">
      <c r="A9120" s="76"/>
      <c r="C9120" s="77"/>
      <c r="M9120" s="80"/>
      <c r="T9120" s="4"/>
      <c r="V9120" s="4"/>
      <c r="W9120" s="4"/>
      <c r="X9120" s="4"/>
      <c r="AB9120" s="4"/>
      <c r="AL9120" s="81"/>
      <c r="AM9120" s="81"/>
    </row>
    <row r="9121" spans="1:39">
      <c r="A9121" s="76"/>
      <c r="C9121" s="77"/>
      <c r="M9121" s="80"/>
      <c r="T9121" s="4"/>
      <c r="V9121" s="4"/>
      <c r="W9121" s="4"/>
      <c r="X9121" s="4"/>
      <c r="AB9121" s="4"/>
      <c r="AL9121" s="81"/>
      <c r="AM9121" s="81"/>
    </row>
    <row r="9122" spans="1:39">
      <c r="A9122" s="76"/>
      <c r="C9122" s="77"/>
      <c r="M9122" s="80"/>
      <c r="T9122" s="4"/>
      <c r="V9122" s="4"/>
      <c r="W9122" s="4"/>
      <c r="X9122" s="4"/>
      <c r="AB9122" s="4"/>
      <c r="AL9122" s="81"/>
      <c r="AM9122" s="81"/>
    </row>
    <row r="9123" spans="1:39">
      <c r="A9123" s="76"/>
      <c r="C9123" s="77"/>
      <c r="M9123" s="80"/>
      <c r="T9123" s="4"/>
      <c r="V9123" s="4"/>
      <c r="W9123" s="4"/>
      <c r="X9123" s="4"/>
      <c r="AB9123" s="4"/>
      <c r="AL9123" s="81"/>
      <c r="AM9123" s="81"/>
    </row>
    <row r="9124" spans="1:39">
      <c r="A9124" s="76"/>
      <c r="C9124" s="77"/>
      <c r="M9124" s="80"/>
      <c r="T9124" s="4"/>
      <c r="V9124" s="4"/>
      <c r="W9124" s="4"/>
      <c r="X9124" s="4"/>
      <c r="AB9124" s="4"/>
      <c r="AL9124" s="81"/>
      <c r="AM9124" s="81"/>
    </row>
    <row r="9125" spans="1:39">
      <c r="A9125" s="76"/>
      <c r="C9125" s="77"/>
      <c r="M9125" s="80"/>
      <c r="T9125" s="4"/>
      <c r="V9125" s="4"/>
      <c r="W9125" s="4"/>
      <c r="X9125" s="4"/>
      <c r="AB9125" s="4"/>
      <c r="AL9125" s="81"/>
      <c r="AM9125" s="81"/>
    </row>
    <row r="9126" spans="1:39">
      <c r="A9126" s="76"/>
      <c r="C9126" s="77"/>
      <c r="M9126" s="80"/>
      <c r="T9126" s="4"/>
      <c r="V9126" s="4"/>
      <c r="W9126" s="4"/>
      <c r="X9126" s="4"/>
      <c r="AB9126" s="4"/>
      <c r="AL9126" s="81"/>
      <c r="AM9126" s="81"/>
    </row>
    <row r="9127" spans="1:39">
      <c r="A9127" s="76"/>
      <c r="C9127" s="77"/>
      <c r="M9127" s="80"/>
      <c r="T9127" s="4"/>
      <c r="V9127" s="4"/>
      <c r="W9127" s="4"/>
      <c r="X9127" s="4"/>
      <c r="AB9127" s="4"/>
      <c r="AL9127" s="81"/>
      <c r="AM9127" s="81"/>
    </row>
    <row r="9128" spans="1:39">
      <c r="A9128" s="76"/>
      <c r="C9128" s="77"/>
      <c r="M9128" s="80"/>
      <c r="T9128" s="4"/>
      <c r="V9128" s="4"/>
      <c r="W9128" s="4"/>
      <c r="X9128" s="4"/>
      <c r="AB9128" s="4"/>
      <c r="AL9128" s="81"/>
      <c r="AM9128" s="81"/>
    </row>
    <row r="9129" spans="1:39">
      <c r="A9129" s="76"/>
      <c r="C9129" s="77"/>
      <c r="M9129" s="80"/>
      <c r="T9129" s="4"/>
      <c r="V9129" s="4"/>
      <c r="W9129" s="4"/>
      <c r="X9129" s="4"/>
      <c r="AB9129" s="4"/>
      <c r="AL9129" s="81"/>
      <c r="AM9129" s="81"/>
    </row>
    <row r="9130" spans="1:39">
      <c r="A9130" s="76"/>
      <c r="C9130" s="77"/>
      <c r="M9130" s="80"/>
      <c r="T9130" s="4"/>
      <c r="V9130" s="4"/>
      <c r="W9130" s="4"/>
      <c r="X9130" s="4"/>
      <c r="AB9130" s="4"/>
      <c r="AL9130" s="81"/>
      <c r="AM9130" s="81"/>
    </row>
    <row r="9131" spans="1:39">
      <c r="A9131" s="76"/>
      <c r="C9131" s="77"/>
      <c r="M9131" s="80"/>
      <c r="T9131" s="4"/>
      <c r="V9131" s="4"/>
      <c r="W9131" s="4"/>
      <c r="X9131" s="4"/>
      <c r="AB9131" s="4"/>
      <c r="AL9131" s="81"/>
      <c r="AM9131" s="81"/>
    </row>
    <row r="9132" spans="1:39">
      <c r="A9132" s="76"/>
      <c r="C9132" s="77"/>
      <c r="M9132" s="80"/>
      <c r="T9132" s="4"/>
      <c r="V9132" s="4"/>
      <c r="W9132" s="4"/>
      <c r="X9132" s="4"/>
      <c r="AB9132" s="4"/>
      <c r="AL9132" s="81"/>
      <c r="AM9132" s="81"/>
    </row>
    <row r="9133" spans="1:39">
      <c r="A9133" s="76"/>
      <c r="C9133" s="77"/>
      <c r="M9133" s="80"/>
      <c r="T9133" s="4"/>
      <c r="V9133" s="4"/>
      <c r="W9133" s="4"/>
      <c r="X9133" s="4"/>
      <c r="AB9133" s="4"/>
      <c r="AL9133" s="81"/>
      <c r="AM9133" s="81"/>
    </row>
    <row r="9134" spans="1:39">
      <c r="A9134" s="76"/>
      <c r="C9134" s="77"/>
      <c r="M9134" s="80"/>
      <c r="T9134" s="4"/>
      <c r="V9134" s="4"/>
      <c r="W9134" s="4"/>
      <c r="X9134" s="4"/>
      <c r="AB9134" s="4"/>
      <c r="AL9134" s="81"/>
      <c r="AM9134" s="81"/>
    </row>
    <row r="9135" spans="1:39">
      <c r="A9135" s="76"/>
      <c r="C9135" s="77"/>
      <c r="M9135" s="80"/>
      <c r="T9135" s="4"/>
      <c r="V9135" s="4"/>
      <c r="W9135" s="4"/>
      <c r="X9135" s="4"/>
      <c r="AB9135" s="4"/>
      <c r="AL9135" s="81"/>
      <c r="AM9135" s="81"/>
    </row>
    <row r="9136" spans="1:39">
      <c r="A9136" s="76"/>
      <c r="C9136" s="77"/>
      <c r="M9136" s="80"/>
      <c r="T9136" s="4"/>
      <c r="V9136" s="4"/>
      <c r="W9136" s="4"/>
      <c r="X9136" s="4"/>
      <c r="AB9136" s="4"/>
      <c r="AL9136" s="81"/>
      <c r="AM9136" s="81"/>
    </row>
    <row r="9137" spans="1:39">
      <c r="A9137" s="76"/>
      <c r="C9137" s="77"/>
      <c r="M9137" s="80"/>
      <c r="T9137" s="4"/>
      <c r="V9137" s="4"/>
      <c r="W9137" s="4"/>
      <c r="X9137" s="4"/>
      <c r="AB9137" s="4"/>
      <c r="AL9137" s="81"/>
      <c r="AM9137" s="81"/>
    </row>
    <row r="9138" spans="1:39">
      <c r="A9138" s="76"/>
      <c r="C9138" s="77"/>
      <c r="M9138" s="80"/>
      <c r="T9138" s="4"/>
      <c r="V9138" s="4"/>
      <c r="W9138" s="4"/>
      <c r="X9138" s="4"/>
      <c r="AB9138" s="4"/>
      <c r="AL9138" s="81"/>
      <c r="AM9138" s="81"/>
    </row>
    <row r="9139" spans="1:39">
      <c r="A9139" s="76"/>
      <c r="C9139" s="77"/>
      <c r="M9139" s="80"/>
      <c r="T9139" s="4"/>
      <c r="V9139" s="4"/>
      <c r="W9139" s="4"/>
      <c r="X9139" s="4"/>
      <c r="AB9139" s="4"/>
      <c r="AL9139" s="81"/>
      <c r="AM9139" s="81"/>
    </row>
    <row r="9140" spans="1:39">
      <c r="A9140" s="76"/>
      <c r="C9140" s="77"/>
      <c r="M9140" s="80"/>
      <c r="T9140" s="4"/>
      <c r="V9140" s="4"/>
      <c r="W9140" s="4"/>
      <c r="X9140" s="4"/>
      <c r="AB9140" s="4"/>
      <c r="AL9140" s="81"/>
      <c r="AM9140" s="81"/>
    </row>
    <row r="9141" spans="1:39">
      <c r="A9141" s="76"/>
      <c r="C9141" s="77"/>
      <c r="M9141" s="80"/>
      <c r="T9141" s="4"/>
      <c r="V9141" s="4"/>
      <c r="W9141" s="4"/>
      <c r="X9141" s="4"/>
      <c r="AB9141" s="4"/>
      <c r="AL9141" s="81"/>
      <c r="AM9141" s="81"/>
    </row>
    <row r="9142" spans="1:39">
      <c r="A9142" s="76"/>
      <c r="C9142" s="77"/>
      <c r="M9142" s="80"/>
      <c r="T9142" s="4"/>
      <c r="V9142" s="4"/>
      <c r="W9142" s="4"/>
      <c r="X9142" s="4"/>
      <c r="AB9142" s="4"/>
      <c r="AL9142" s="81"/>
      <c r="AM9142" s="81"/>
    </row>
    <row r="9143" spans="1:39">
      <c r="A9143" s="76"/>
      <c r="C9143" s="77"/>
      <c r="M9143" s="80"/>
      <c r="T9143" s="4"/>
      <c r="V9143" s="4"/>
      <c r="W9143" s="4"/>
      <c r="X9143" s="4"/>
      <c r="AB9143" s="4"/>
      <c r="AL9143" s="81"/>
      <c r="AM9143" s="81"/>
    </row>
    <row r="9144" spans="1:39">
      <c r="A9144" s="76"/>
      <c r="C9144" s="77"/>
      <c r="M9144" s="80"/>
      <c r="T9144" s="4"/>
      <c r="V9144" s="4"/>
      <c r="W9144" s="4"/>
      <c r="X9144" s="4"/>
      <c r="AB9144" s="4"/>
      <c r="AL9144" s="81"/>
      <c r="AM9144" s="81"/>
    </row>
    <row r="9145" spans="1:39">
      <c r="A9145" s="76"/>
      <c r="C9145" s="77"/>
      <c r="M9145" s="80"/>
      <c r="T9145" s="4"/>
      <c r="V9145" s="4"/>
      <c r="W9145" s="4"/>
      <c r="X9145" s="4"/>
      <c r="AB9145" s="4"/>
      <c r="AL9145" s="81"/>
      <c r="AM9145" s="81"/>
    </row>
    <row r="9146" spans="1:39">
      <c r="A9146" s="76"/>
      <c r="C9146" s="77"/>
      <c r="M9146" s="80"/>
      <c r="T9146" s="4"/>
      <c r="V9146" s="4"/>
      <c r="W9146" s="4"/>
      <c r="X9146" s="4"/>
      <c r="AB9146" s="4"/>
      <c r="AL9146" s="81"/>
      <c r="AM9146" s="81"/>
    </row>
    <row r="9147" spans="1:39">
      <c r="A9147" s="76"/>
      <c r="C9147" s="77"/>
      <c r="M9147" s="80"/>
      <c r="T9147" s="4"/>
      <c r="V9147" s="4"/>
      <c r="W9147" s="4"/>
      <c r="X9147" s="4"/>
      <c r="AB9147" s="4"/>
      <c r="AL9147" s="81"/>
      <c r="AM9147" s="81"/>
    </row>
    <row r="9148" spans="1:39">
      <c r="A9148" s="76"/>
      <c r="C9148" s="77"/>
      <c r="M9148" s="80"/>
      <c r="T9148" s="4"/>
      <c r="V9148" s="4"/>
      <c r="W9148" s="4"/>
      <c r="X9148" s="4"/>
      <c r="AB9148" s="4"/>
      <c r="AL9148" s="81"/>
      <c r="AM9148" s="81"/>
    </row>
    <row r="9149" spans="1:39">
      <c r="A9149" s="76"/>
      <c r="C9149" s="77"/>
      <c r="M9149" s="80"/>
      <c r="T9149" s="4"/>
      <c r="V9149" s="4"/>
      <c r="W9149" s="4"/>
      <c r="X9149" s="4"/>
      <c r="AB9149" s="4"/>
      <c r="AL9149" s="81"/>
      <c r="AM9149" s="81"/>
    </row>
    <row r="9150" spans="1:39">
      <c r="A9150" s="76"/>
      <c r="C9150" s="77"/>
      <c r="M9150" s="80"/>
      <c r="T9150" s="4"/>
      <c r="V9150" s="4"/>
      <c r="W9150" s="4"/>
      <c r="X9150" s="4"/>
      <c r="AB9150" s="4"/>
      <c r="AL9150" s="81"/>
      <c r="AM9150" s="81"/>
    </row>
    <row r="9151" spans="1:39">
      <c r="A9151" s="76"/>
      <c r="C9151" s="77"/>
      <c r="M9151" s="80"/>
      <c r="T9151" s="4"/>
      <c r="V9151" s="4"/>
      <c r="W9151" s="4"/>
      <c r="X9151" s="4"/>
      <c r="AB9151" s="4"/>
      <c r="AL9151" s="81"/>
      <c r="AM9151" s="81"/>
    </row>
    <row r="9152" spans="1:39">
      <c r="A9152" s="76"/>
      <c r="C9152" s="77"/>
      <c r="M9152" s="80"/>
      <c r="T9152" s="4"/>
      <c r="V9152" s="4"/>
      <c r="W9152" s="4"/>
      <c r="X9152" s="4"/>
      <c r="AB9152" s="4"/>
      <c r="AL9152" s="81"/>
      <c r="AM9152" s="81"/>
    </row>
    <row r="9153" spans="1:39">
      <c r="A9153" s="76"/>
      <c r="C9153" s="77"/>
      <c r="M9153" s="80"/>
      <c r="T9153" s="4"/>
      <c r="V9153" s="4"/>
      <c r="W9153" s="4"/>
      <c r="X9153" s="4"/>
      <c r="AB9153" s="4"/>
      <c r="AL9153" s="81"/>
      <c r="AM9153" s="81"/>
    </row>
    <row r="9154" spans="1:39">
      <c r="A9154" s="76"/>
      <c r="C9154" s="77"/>
      <c r="M9154" s="80"/>
      <c r="T9154" s="4"/>
      <c r="V9154" s="4"/>
      <c r="W9154" s="4"/>
      <c r="X9154" s="4"/>
      <c r="AB9154" s="4"/>
      <c r="AL9154" s="81"/>
      <c r="AM9154" s="81"/>
    </row>
    <row r="9155" spans="1:39">
      <c r="A9155" s="76"/>
      <c r="C9155" s="77"/>
      <c r="M9155" s="80"/>
      <c r="T9155" s="4"/>
      <c r="V9155" s="4"/>
      <c r="W9155" s="4"/>
      <c r="X9155" s="4"/>
      <c r="AB9155" s="4"/>
      <c r="AL9155" s="81"/>
      <c r="AM9155" s="81"/>
    </row>
    <row r="9156" spans="1:39">
      <c r="A9156" s="76"/>
      <c r="C9156" s="77"/>
      <c r="M9156" s="80"/>
      <c r="T9156" s="4"/>
      <c r="V9156" s="4"/>
      <c r="W9156" s="4"/>
      <c r="X9156" s="4"/>
      <c r="AB9156" s="4"/>
      <c r="AL9156" s="81"/>
      <c r="AM9156" s="81"/>
    </row>
    <row r="9157" spans="1:39">
      <c r="A9157" s="76"/>
      <c r="C9157" s="77"/>
      <c r="M9157" s="80"/>
      <c r="T9157" s="4"/>
      <c r="V9157" s="4"/>
      <c r="W9157" s="4"/>
      <c r="X9157" s="4"/>
      <c r="AB9157" s="4"/>
      <c r="AL9157" s="81"/>
      <c r="AM9157" s="81"/>
    </row>
    <row r="9158" spans="1:39">
      <c r="A9158" s="76"/>
      <c r="C9158" s="77"/>
      <c r="M9158" s="80"/>
      <c r="T9158" s="4"/>
      <c r="V9158" s="4"/>
      <c r="W9158" s="4"/>
      <c r="X9158" s="4"/>
      <c r="AB9158" s="4"/>
      <c r="AL9158" s="81"/>
      <c r="AM9158" s="81"/>
    </row>
    <row r="9159" spans="1:39">
      <c r="A9159" s="76"/>
      <c r="C9159" s="77"/>
      <c r="M9159" s="80"/>
      <c r="T9159" s="4"/>
      <c r="V9159" s="4"/>
      <c r="W9159" s="4"/>
      <c r="X9159" s="4"/>
      <c r="AB9159" s="4"/>
      <c r="AL9159" s="81"/>
      <c r="AM9159" s="81"/>
    </row>
    <row r="9160" spans="1:39">
      <c r="A9160" s="76"/>
      <c r="C9160" s="77"/>
      <c r="M9160" s="80"/>
      <c r="T9160" s="4"/>
      <c r="V9160" s="4"/>
      <c r="W9160" s="4"/>
      <c r="X9160" s="4"/>
      <c r="AB9160" s="4"/>
      <c r="AL9160" s="81"/>
      <c r="AM9160" s="81"/>
    </row>
    <row r="9161" spans="1:39">
      <c r="A9161" s="76"/>
      <c r="C9161" s="77"/>
      <c r="M9161" s="80"/>
      <c r="T9161" s="4"/>
      <c r="V9161" s="4"/>
      <c r="W9161" s="4"/>
      <c r="X9161" s="4"/>
      <c r="AB9161" s="4"/>
      <c r="AL9161" s="81"/>
      <c r="AM9161" s="81"/>
    </row>
    <row r="9162" spans="1:39">
      <c r="A9162" s="76"/>
      <c r="C9162" s="77"/>
      <c r="M9162" s="80"/>
      <c r="T9162" s="4"/>
      <c r="V9162" s="4"/>
      <c r="W9162" s="4"/>
      <c r="X9162" s="4"/>
      <c r="AB9162" s="4"/>
      <c r="AL9162" s="81"/>
      <c r="AM9162" s="81"/>
    </row>
    <row r="9163" spans="1:39">
      <c r="A9163" s="76"/>
      <c r="C9163" s="77"/>
      <c r="M9163" s="80"/>
      <c r="T9163" s="4"/>
      <c r="V9163" s="4"/>
      <c r="W9163" s="4"/>
      <c r="X9163" s="4"/>
      <c r="AB9163" s="4"/>
      <c r="AL9163" s="81"/>
      <c r="AM9163" s="81"/>
    </row>
    <row r="9164" spans="1:39">
      <c r="A9164" s="76"/>
      <c r="C9164" s="77"/>
      <c r="M9164" s="80"/>
      <c r="T9164" s="4"/>
      <c r="V9164" s="4"/>
      <c r="W9164" s="4"/>
      <c r="X9164" s="4"/>
      <c r="AB9164" s="4"/>
      <c r="AL9164" s="81"/>
      <c r="AM9164" s="81"/>
    </row>
    <row r="9165" spans="1:39">
      <c r="A9165" s="76"/>
      <c r="C9165" s="77"/>
      <c r="M9165" s="80"/>
      <c r="T9165" s="4"/>
      <c r="V9165" s="4"/>
      <c r="W9165" s="4"/>
      <c r="X9165" s="4"/>
      <c r="AB9165" s="4"/>
      <c r="AL9165" s="81"/>
      <c r="AM9165" s="81"/>
    </row>
    <row r="9166" spans="1:39">
      <c r="A9166" s="76"/>
      <c r="C9166" s="77"/>
      <c r="M9166" s="80"/>
      <c r="T9166" s="4"/>
      <c r="V9166" s="4"/>
      <c r="W9166" s="4"/>
      <c r="X9166" s="4"/>
      <c r="AB9166" s="4"/>
      <c r="AL9166" s="81"/>
      <c r="AM9166" s="81"/>
    </row>
    <row r="9167" spans="1:39">
      <c r="A9167" s="76"/>
      <c r="C9167" s="77"/>
      <c r="M9167" s="80"/>
      <c r="T9167" s="4"/>
      <c r="V9167" s="4"/>
      <c r="W9167" s="4"/>
      <c r="X9167" s="4"/>
      <c r="AB9167" s="4"/>
      <c r="AL9167" s="81"/>
      <c r="AM9167" s="81"/>
    </row>
    <row r="9168" spans="1:39">
      <c r="A9168" s="76"/>
      <c r="C9168" s="77"/>
      <c r="M9168" s="80"/>
      <c r="T9168" s="4"/>
      <c r="V9168" s="4"/>
      <c r="W9168" s="4"/>
      <c r="X9168" s="4"/>
      <c r="AB9168" s="4"/>
      <c r="AL9168" s="81"/>
      <c r="AM9168" s="81"/>
    </row>
    <row r="9169" spans="1:39">
      <c r="A9169" s="76"/>
      <c r="C9169" s="77"/>
      <c r="M9169" s="80"/>
      <c r="T9169" s="4"/>
      <c r="V9169" s="4"/>
      <c r="W9169" s="4"/>
      <c r="X9169" s="4"/>
      <c r="AB9169" s="4"/>
      <c r="AL9169" s="81"/>
      <c r="AM9169" s="81"/>
    </row>
    <row r="9170" spans="1:39">
      <c r="A9170" s="76"/>
      <c r="C9170" s="77"/>
      <c r="M9170" s="80"/>
      <c r="T9170" s="4"/>
      <c r="V9170" s="4"/>
      <c r="W9170" s="4"/>
      <c r="X9170" s="4"/>
      <c r="AB9170" s="4"/>
      <c r="AL9170" s="81"/>
      <c r="AM9170" s="81"/>
    </row>
    <row r="9171" spans="1:39">
      <c r="A9171" s="76"/>
      <c r="C9171" s="77"/>
      <c r="M9171" s="80"/>
      <c r="T9171" s="4"/>
      <c r="V9171" s="4"/>
      <c r="W9171" s="4"/>
      <c r="X9171" s="4"/>
      <c r="AB9171" s="4"/>
      <c r="AL9171" s="81"/>
      <c r="AM9171" s="81"/>
    </row>
    <row r="9172" spans="1:39">
      <c r="A9172" s="76"/>
      <c r="C9172" s="77"/>
      <c r="M9172" s="80"/>
      <c r="T9172" s="4"/>
      <c r="V9172" s="4"/>
      <c r="W9172" s="4"/>
      <c r="X9172" s="4"/>
      <c r="AB9172" s="4"/>
      <c r="AL9172" s="81"/>
      <c r="AM9172" s="81"/>
    </row>
    <row r="9173" spans="1:39">
      <c r="A9173" s="76"/>
      <c r="C9173" s="77"/>
      <c r="M9173" s="80"/>
      <c r="T9173" s="4"/>
      <c r="V9173" s="4"/>
      <c r="W9173" s="4"/>
      <c r="X9173" s="4"/>
      <c r="AB9173" s="4"/>
      <c r="AL9173" s="81"/>
      <c r="AM9173" s="81"/>
    </row>
    <row r="9174" spans="1:39">
      <c r="A9174" s="76"/>
      <c r="C9174" s="77"/>
      <c r="M9174" s="80"/>
      <c r="T9174" s="4"/>
      <c r="V9174" s="4"/>
      <c r="W9174" s="4"/>
      <c r="X9174" s="4"/>
      <c r="AB9174" s="4"/>
      <c r="AL9174" s="81"/>
      <c r="AM9174" s="81"/>
    </row>
    <row r="9175" spans="1:39">
      <c r="A9175" s="76"/>
      <c r="C9175" s="77"/>
      <c r="M9175" s="80"/>
      <c r="T9175" s="4"/>
      <c r="V9175" s="4"/>
      <c r="W9175" s="4"/>
      <c r="X9175" s="4"/>
      <c r="AB9175" s="4"/>
      <c r="AL9175" s="81"/>
      <c r="AM9175" s="81"/>
    </row>
    <row r="9176" spans="1:39">
      <c r="A9176" s="76"/>
      <c r="C9176" s="77"/>
      <c r="M9176" s="80"/>
      <c r="T9176" s="4"/>
      <c r="V9176" s="4"/>
      <c r="W9176" s="4"/>
      <c r="X9176" s="4"/>
      <c r="AB9176" s="4"/>
      <c r="AL9176" s="81"/>
      <c r="AM9176" s="81"/>
    </row>
    <row r="9177" spans="1:39">
      <c r="A9177" s="76"/>
      <c r="C9177" s="77"/>
      <c r="M9177" s="80"/>
      <c r="T9177" s="4"/>
      <c r="V9177" s="4"/>
      <c r="W9177" s="4"/>
      <c r="X9177" s="4"/>
      <c r="AB9177" s="4"/>
      <c r="AL9177" s="81"/>
      <c r="AM9177" s="81"/>
    </row>
    <row r="9178" spans="1:39">
      <c r="A9178" s="76"/>
      <c r="C9178" s="77"/>
      <c r="M9178" s="80"/>
      <c r="T9178" s="4"/>
      <c r="V9178" s="4"/>
      <c r="W9178" s="4"/>
      <c r="X9178" s="4"/>
      <c r="AB9178" s="4"/>
      <c r="AL9178" s="81"/>
      <c r="AM9178" s="81"/>
    </row>
    <row r="9179" spans="1:39">
      <c r="A9179" s="76"/>
      <c r="C9179" s="77"/>
      <c r="M9179" s="80"/>
      <c r="T9179" s="4"/>
      <c r="V9179" s="4"/>
      <c r="W9179" s="4"/>
      <c r="X9179" s="4"/>
      <c r="AB9179" s="4"/>
      <c r="AL9179" s="81"/>
      <c r="AM9179" s="81"/>
    </row>
    <row r="9180" spans="1:39">
      <c r="A9180" s="76"/>
      <c r="C9180" s="77"/>
      <c r="M9180" s="80"/>
      <c r="T9180" s="4"/>
      <c r="V9180" s="4"/>
      <c r="W9180" s="4"/>
      <c r="X9180" s="4"/>
      <c r="AB9180" s="4"/>
      <c r="AL9180" s="81"/>
      <c r="AM9180" s="81"/>
    </row>
    <row r="9181" spans="1:39">
      <c r="A9181" s="76"/>
      <c r="C9181" s="77"/>
      <c r="M9181" s="80"/>
      <c r="T9181" s="4"/>
      <c r="V9181" s="4"/>
      <c r="W9181" s="4"/>
      <c r="X9181" s="4"/>
      <c r="AB9181" s="4"/>
      <c r="AL9181" s="81"/>
      <c r="AM9181" s="81"/>
    </row>
    <row r="9182" spans="1:39">
      <c r="A9182" s="76"/>
      <c r="C9182" s="77"/>
      <c r="M9182" s="80"/>
      <c r="T9182" s="4"/>
      <c r="V9182" s="4"/>
      <c r="W9182" s="4"/>
      <c r="X9182" s="4"/>
      <c r="AB9182" s="4"/>
      <c r="AL9182" s="81"/>
      <c r="AM9182" s="81"/>
    </row>
    <row r="9183" spans="1:39">
      <c r="A9183" s="76"/>
      <c r="C9183" s="77"/>
      <c r="M9183" s="80"/>
      <c r="T9183" s="4"/>
      <c r="V9183" s="4"/>
      <c r="W9183" s="4"/>
      <c r="X9183" s="4"/>
      <c r="AB9183" s="4"/>
      <c r="AL9183" s="81"/>
      <c r="AM9183" s="81"/>
    </row>
    <row r="9184" spans="1:39">
      <c r="A9184" s="76"/>
      <c r="C9184" s="77"/>
      <c r="M9184" s="80"/>
      <c r="T9184" s="4"/>
      <c r="V9184" s="4"/>
      <c r="W9184" s="4"/>
      <c r="X9184" s="4"/>
      <c r="AB9184" s="4"/>
      <c r="AL9184" s="81"/>
      <c r="AM9184" s="81"/>
    </row>
    <row r="9185" spans="1:39">
      <c r="A9185" s="76"/>
      <c r="C9185" s="77"/>
      <c r="M9185" s="80"/>
      <c r="T9185" s="4"/>
      <c r="V9185" s="4"/>
      <c r="W9185" s="4"/>
      <c r="X9185" s="4"/>
      <c r="AB9185" s="4"/>
      <c r="AL9185" s="81"/>
      <c r="AM9185" s="81"/>
    </row>
    <row r="9186" spans="1:39">
      <c r="A9186" s="76"/>
      <c r="C9186" s="77"/>
      <c r="M9186" s="80"/>
      <c r="T9186" s="4"/>
      <c r="V9186" s="4"/>
      <c r="W9186" s="4"/>
      <c r="X9186" s="4"/>
      <c r="AB9186" s="4"/>
      <c r="AL9186" s="81"/>
      <c r="AM9186" s="81"/>
    </row>
    <row r="9187" spans="1:39">
      <c r="A9187" s="76"/>
      <c r="C9187" s="77"/>
      <c r="M9187" s="80"/>
      <c r="T9187" s="4"/>
      <c r="V9187" s="4"/>
      <c r="W9187" s="4"/>
      <c r="X9187" s="4"/>
      <c r="AB9187" s="4"/>
      <c r="AL9187" s="81"/>
      <c r="AM9187" s="81"/>
    </row>
    <row r="9188" spans="1:39">
      <c r="A9188" s="76"/>
      <c r="C9188" s="77"/>
      <c r="M9188" s="80"/>
      <c r="T9188" s="4"/>
      <c r="V9188" s="4"/>
      <c r="W9188" s="4"/>
      <c r="X9188" s="4"/>
      <c r="AB9188" s="4"/>
      <c r="AL9188" s="81"/>
      <c r="AM9188" s="81"/>
    </row>
    <row r="9189" spans="1:39">
      <c r="A9189" s="76"/>
      <c r="C9189" s="77"/>
      <c r="M9189" s="80"/>
      <c r="T9189" s="4"/>
      <c r="V9189" s="4"/>
      <c r="W9189" s="4"/>
      <c r="X9189" s="4"/>
      <c r="AB9189" s="4"/>
      <c r="AL9189" s="81"/>
      <c r="AM9189" s="81"/>
    </row>
    <row r="9190" spans="1:39">
      <c r="A9190" s="76"/>
      <c r="C9190" s="77"/>
      <c r="M9190" s="80"/>
      <c r="T9190" s="4"/>
      <c r="V9190" s="4"/>
      <c r="W9190" s="4"/>
      <c r="X9190" s="4"/>
      <c r="AB9190" s="4"/>
      <c r="AL9190" s="81"/>
      <c r="AM9190" s="81"/>
    </row>
    <row r="9191" spans="1:39">
      <c r="A9191" s="76"/>
      <c r="C9191" s="77"/>
      <c r="M9191" s="80"/>
      <c r="T9191" s="4"/>
      <c r="V9191" s="4"/>
      <c r="W9191" s="4"/>
      <c r="X9191" s="4"/>
      <c r="AB9191" s="4"/>
      <c r="AL9191" s="81"/>
      <c r="AM9191" s="81"/>
    </row>
    <row r="9192" spans="1:39">
      <c r="A9192" s="76"/>
      <c r="C9192" s="77"/>
      <c r="M9192" s="80"/>
      <c r="T9192" s="4"/>
      <c r="V9192" s="4"/>
      <c r="W9192" s="4"/>
      <c r="X9192" s="4"/>
      <c r="AB9192" s="4"/>
      <c r="AL9192" s="81"/>
      <c r="AM9192" s="81"/>
    </row>
    <row r="9193" spans="1:39">
      <c r="A9193" s="76"/>
      <c r="C9193" s="77"/>
      <c r="M9193" s="80"/>
      <c r="T9193" s="4"/>
      <c r="V9193" s="4"/>
      <c r="W9193" s="4"/>
      <c r="X9193" s="4"/>
      <c r="AB9193" s="4"/>
      <c r="AL9193" s="81"/>
      <c r="AM9193" s="81"/>
    </row>
    <row r="9194" spans="1:39">
      <c r="A9194" s="76"/>
      <c r="C9194" s="77"/>
      <c r="M9194" s="80"/>
      <c r="T9194" s="4"/>
      <c r="V9194" s="4"/>
      <c r="W9194" s="4"/>
      <c r="X9194" s="4"/>
      <c r="AB9194" s="4"/>
      <c r="AL9194" s="81"/>
      <c r="AM9194" s="81"/>
    </row>
    <row r="9195" spans="1:39">
      <c r="A9195" s="76"/>
      <c r="C9195" s="77"/>
      <c r="M9195" s="80"/>
      <c r="T9195" s="4"/>
      <c r="V9195" s="4"/>
      <c r="W9195" s="4"/>
      <c r="X9195" s="4"/>
      <c r="AB9195" s="4"/>
      <c r="AL9195" s="81"/>
      <c r="AM9195" s="81"/>
    </row>
    <row r="9196" spans="1:39">
      <c r="A9196" s="76"/>
      <c r="C9196" s="77"/>
      <c r="M9196" s="80"/>
      <c r="T9196" s="4"/>
      <c r="V9196" s="4"/>
      <c r="W9196" s="4"/>
      <c r="X9196" s="4"/>
      <c r="AB9196" s="4"/>
      <c r="AL9196" s="81"/>
      <c r="AM9196" s="81"/>
    </row>
    <row r="9197" spans="1:39">
      <c r="A9197" s="76"/>
      <c r="C9197" s="77"/>
      <c r="M9197" s="80"/>
      <c r="T9197" s="4"/>
      <c r="V9197" s="4"/>
      <c r="W9197" s="4"/>
      <c r="X9197" s="4"/>
      <c r="AB9197" s="4"/>
      <c r="AL9197" s="81"/>
      <c r="AM9197" s="81"/>
    </row>
    <row r="9198" spans="1:39">
      <c r="A9198" s="76"/>
      <c r="C9198" s="77"/>
      <c r="M9198" s="80"/>
      <c r="T9198" s="4"/>
      <c r="V9198" s="4"/>
      <c r="W9198" s="4"/>
      <c r="X9198" s="4"/>
      <c r="AB9198" s="4"/>
      <c r="AL9198" s="81"/>
      <c r="AM9198" s="81"/>
    </row>
    <row r="9199" spans="1:39">
      <c r="A9199" s="76"/>
      <c r="C9199" s="77"/>
      <c r="M9199" s="80"/>
      <c r="T9199" s="4"/>
      <c r="V9199" s="4"/>
      <c r="W9199" s="4"/>
      <c r="X9199" s="4"/>
      <c r="AB9199" s="4"/>
      <c r="AL9199" s="81"/>
      <c r="AM9199" s="81"/>
    </row>
    <row r="9200" spans="1:39">
      <c r="A9200" s="76"/>
      <c r="C9200" s="77"/>
      <c r="M9200" s="80"/>
      <c r="T9200" s="4"/>
      <c r="V9200" s="4"/>
      <c r="W9200" s="4"/>
      <c r="X9200" s="4"/>
      <c r="AB9200" s="4"/>
      <c r="AL9200" s="81"/>
      <c r="AM9200" s="81"/>
    </row>
    <row r="9201" spans="1:39">
      <c r="A9201" s="76"/>
      <c r="C9201" s="77"/>
      <c r="M9201" s="80"/>
      <c r="T9201" s="4"/>
      <c r="V9201" s="4"/>
      <c r="W9201" s="4"/>
      <c r="X9201" s="4"/>
      <c r="AB9201" s="4"/>
      <c r="AL9201" s="81"/>
      <c r="AM9201" s="81"/>
    </row>
    <row r="9202" spans="1:39">
      <c r="A9202" s="76"/>
      <c r="C9202" s="77"/>
      <c r="M9202" s="80"/>
      <c r="T9202" s="4"/>
      <c r="V9202" s="4"/>
      <c r="W9202" s="4"/>
      <c r="X9202" s="4"/>
      <c r="AB9202" s="4"/>
      <c r="AL9202" s="81"/>
      <c r="AM9202" s="81"/>
    </row>
    <row r="9203" spans="1:39">
      <c r="A9203" s="76"/>
      <c r="C9203" s="77"/>
      <c r="M9203" s="80"/>
      <c r="T9203" s="4"/>
      <c r="V9203" s="4"/>
      <c r="W9203" s="4"/>
      <c r="X9203" s="4"/>
      <c r="AB9203" s="4"/>
      <c r="AL9203" s="81"/>
      <c r="AM9203" s="81"/>
    </row>
    <row r="9204" spans="1:39">
      <c r="A9204" s="76"/>
      <c r="C9204" s="77"/>
      <c r="M9204" s="80"/>
      <c r="T9204" s="4"/>
      <c r="V9204" s="4"/>
      <c r="W9204" s="4"/>
      <c r="X9204" s="4"/>
      <c r="AB9204" s="4"/>
      <c r="AL9204" s="81"/>
      <c r="AM9204" s="81"/>
    </row>
    <row r="9205" spans="1:39">
      <c r="A9205" s="76"/>
      <c r="C9205" s="77"/>
      <c r="M9205" s="80"/>
      <c r="T9205" s="4"/>
      <c r="V9205" s="4"/>
      <c r="W9205" s="4"/>
      <c r="X9205" s="4"/>
      <c r="AB9205" s="4"/>
      <c r="AL9205" s="81"/>
      <c r="AM9205" s="81"/>
    </row>
    <row r="9206" spans="1:39">
      <c r="A9206" s="76"/>
      <c r="C9206" s="77"/>
      <c r="M9206" s="80"/>
      <c r="T9206" s="4"/>
      <c r="V9206" s="4"/>
      <c r="W9206" s="4"/>
      <c r="X9206" s="4"/>
      <c r="AB9206" s="4"/>
      <c r="AL9206" s="81"/>
      <c r="AM9206" s="81"/>
    </row>
    <row r="9207" spans="1:39">
      <c r="A9207" s="76"/>
      <c r="C9207" s="77"/>
      <c r="M9207" s="80"/>
      <c r="T9207" s="4"/>
      <c r="V9207" s="4"/>
      <c r="W9207" s="4"/>
      <c r="X9207" s="4"/>
      <c r="AB9207" s="4"/>
      <c r="AL9207" s="81"/>
      <c r="AM9207" s="81"/>
    </row>
    <row r="9208" spans="1:39">
      <c r="A9208" s="76"/>
      <c r="C9208" s="77"/>
      <c r="M9208" s="80"/>
      <c r="T9208" s="4"/>
      <c r="V9208" s="4"/>
      <c r="W9208" s="4"/>
      <c r="X9208" s="4"/>
      <c r="AB9208" s="4"/>
      <c r="AL9208" s="81"/>
      <c r="AM9208" s="81"/>
    </row>
    <row r="9209" spans="1:39">
      <c r="A9209" s="76"/>
      <c r="C9209" s="77"/>
      <c r="M9209" s="80"/>
      <c r="T9209" s="4"/>
      <c r="V9209" s="4"/>
      <c r="W9209" s="4"/>
      <c r="X9209" s="4"/>
      <c r="AB9209" s="4"/>
      <c r="AL9209" s="81"/>
      <c r="AM9209" s="81"/>
    </row>
    <row r="9210" spans="1:39">
      <c r="A9210" s="76"/>
      <c r="C9210" s="77"/>
      <c r="M9210" s="80"/>
      <c r="T9210" s="4"/>
      <c r="V9210" s="4"/>
      <c r="W9210" s="4"/>
      <c r="X9210" s="4"/>
      <c r="AB9210" s="4"/>
      <c r="AL9210" s="81"/>
      <c r="AM9210" s="81"/>
    </row>
    <row r="9211" spans="1:39">
      <c r="A9211" s="76"/>
      <c r="C9211" s="77"/>
      <c r="M9211" s="80"/>
      <c r="T9211" s="4"/>
      <c r="V9211" s="4"/>
      <c r="W9211" s="4"/>
      <c r="X9211" s="4"/>
      <c r="AB9211" s="4"/>
      <c r="AL9211" s="81"/>
      <c r="AM9211" s="81"/>
    </row>
    <row r="9212" spans="1:39">
      <c r="A9212" s="76"/>
      <c r="C9212" s="77"/>
      <c r="M9212" s="80"/>
      <c r="T9212" s="4"/>
      <c r="V9212" s="4"/>
      <c r="W9212" s="4"/>
      <c r="X9212" s="4"/>
      <c r="AB9212" s="4"/>
      <c r="AL9212" s="81"/>
      <c r="AM9212" s="81"/>
    </row>
    <row r="9213" spans="1:39">
      <c r="A9213" s="76"/>
      <c r="C9213" s="77"/>
      <c r="M9213" s="80"/>
      <c r="T9213" s="4"/>
      <c r="V9213" s="4"/>
      <c r="W9213" s="4"/>
      <c r="X9213" s="4"/>
      <c r="AB9213" s="4"/>
      <c r="AL9213" s="81"/>
      <c r="AM9213" s="81"/>
    </row>
    <row r="9214" spans="1:39">
      <c r="A9214" s="76"/>
      <c r="C9214" s="77"/>
      <c r="M9214" s="80"/>
      <c r="T9214" s="4"/>
      <c r="V9214" s="4"/>
      <c r="W9214" s="4"/>
      <c r="X9214" s="4"/>
      <c r="AB9214" s="4"/>
      <c r="AL9214" s="81"/>
      <c r="AM9214" s="81"/>
    </row>
    <row r="9215" spans="1:39">
      <c r="A9215" s="76"/>
      <c r="C9215" s="77"/>
      <c r="M9215" s="80"/>
      <c r="T9215" s="4"/>
      <c r="V9215" s="4"/>
      <c r="W9215" s="4"/>
      <c r="X9215" s="4"/>
      <c r="AB9215" s="4"/>
      <c r="AL9215" s="81"/>
      <c r="AM9215" s="81"/>
    </row>
    <row r="9216" spans="1:39">
      <c r="A9216" s="76"/>
      <c r="C9216" s="77"/>
      <c r="M9216" s="80"/>
      <c r="T9216" s="4"/>
      <c r="V9216" s="4"/>
      <c r="W9216" s="4"/>
      <c r="X9216" s="4"/>
      <c r="AB9216" s="4"/>
      <c r="AL9216" s="81"/>
      <c r="AM9216" s="81"/>
    </row>
    <row r="9217" spans="1:39">
      <c r="A9217" s="76"/>
      <c r="C9217" s="77"/>
      <c r="M9217" s="80"/>
      <c r="T9217" s="4"/>
      <c r="V9217" s="4"/>
      <c r="W9217" s="4"/>
      <c r="X9217" s="4"/>
      <c r="AB9217" s="4"/>
      <c r="AL9217" s="81"/>
      <c r="AM9217" s="81"/>
    </row>
    <row r="9218" spans="1:39">
      <c r="A9218" s="76"/>
      <c r="C9218" s="77"/>
      <c r="M9218" s="80"/>
      <c r="T9218" s="4"/>
      <c r="V9218" s="4"/>
      <c r="W9218" s="4"/>
      <c r="X9218" s="4"/>
      <c r="AB9218" s="4"/>
      <c r="AL9218" s="81"/>
      <c r="AM9218" s="81"/>
    </row>
    <row r="9219" spans="1:39">
      <c r="A9219" s="76"/>
      <c r="C9219" s="77"/>
      <c r="M9219" s="80"/>
      <c r="T9219" s="4"/>
      <c r="V9219" s="4"/>
      <c r="W9219" s="4"/>
      <c r="X9219" s="4"/>
      <c r="AB9219" s="4"/>
      <c r="AL9219" s="81"/>
      <c r="AM9219" s="81"/>
    </row>
    <row r="9220" spans="1:39">
      <c r="A9220" s="76"/>
      <c r="C9220" s="77"/>
      <c r="M9220" s="80"/>
      <c r="T9220" s="4"/>
      <c r="V9220" s="4"/>
      <c r="W9220" s="4"/>
      <c r="X9220" s="4"/>
      <c r="AB9220" s="4"/>
      <c r="AL9220" s="81"/>
      <c r="AM9220" s="81"/>
    </row>
    <row r="9221" spans="1:39">
      <c r="A9221" s="76"/>
      <c r="C9221" s="77"/>
      <c r="M9221" s="80"/>
      <c r="T9221" s="4"/>
      <c r="V9221" s="4"/>
      <c r="W9221" s="4"/>
      <c r="X9221" s="4"/>
      <c r="AB9221" s="4"/>
      <c r="AL9221" s="81"/>
      <c r="AM9221" s="81"/>
    </row>
    <row r="9222" spans="1:39">
      <c r="A9222" s="76"/>
      <c r="C9222" s="77"/>
      <c r="M9222" s="80"/>
      <c r="T9222" s="4"/>
      <c r="V9222" s="4"/>
      <c r="W9222" s="4"/>
      <c r="X9222" s="4"/>
      <c r="AB9222" s="4"/>
      <c r="AL9222" s="81"/>
      <c r="AM9222" s="81"/>
    </row>
    <row r="9223" spans="1:39">
      <c r="A9223" s="76"/>
      <c r="C9223" s="77"/>
      <c r="M9223" s="80"/>
      <c r="T9223" s="4"/>
      <c r="V9223" s="4"/>
      <c r="W9223" s="4"/>
      <c r="X9223" s="4"/>
      <c r="AB9223" s="4"/>
      <c r="AL9223" s="81"/>
      <c r="AM9223" s="81"/>
    </row>
    <row r="9224" spans="1:39">
      <c r="A9224" s="76"/>
      <c r="C9224" s="77"/>
      <c r="M9224" s="80"/>
      <c r="T9224" s="4"/>
      <c r="V9224" s="4"/>
      <c r="W9224" s="4"/>
      <c r="X9224" s="4"/>
      <c r="AB9224" s="4"/>
      <c r="AL9224" s="81"/>
      <c r="AM9224" s="81"/>
    </row>
    <row r="9225" spans="1:39">
      <c r="A9225" s="76"/>
      <c r="C9225" s="77"/>
      <c r="M9225" s="80"/>
      <c r="T9225" s="4"/>
      <c r="V9225" s="4"/>
      <c r="W9225" s="4"/>
      <c r="X9225" s="4"/>
      <c r="AB9225" s="4"/>
      <c r="AL9225" s="81"/>
      <c r="AM9225" s="81"/>
    </row>
    <row r="9226" spans="1:39">
      <c r="A9226" s="76"/>
      <c r="C9226" s="77"/>
      <c r="M9226" s="80"/>
      <c r="T9226" s="4"/>
      <c r="V9226" s="4"/>
      <c r="W9226" s="4"/>
      <c r="X9226" s="4"/>
      <c r="AB9226" s="4"/>
      <c r="AL9226" s="81"/>
      <c r="AM9226" s="81"/>
    </row>
    <row r="9227" spans="1:39">
      <c r="A9227" s="76"/>
      <c r="C9227" s="77"/>
      <c r="M9227" s="80"/>
      <c r="T9227" s="4"/>
      <c r="V9227" s="4"/>
      <c r="W9227" s="4"/>
      <c r="X9227" s="4"/>
      <c r="AB9227" s="4"/>
      <c r="AL9227" s="81"/>
      <c r="AM9227" s="81"/>
    </row>
    <row r="9228" spans="1:39">
      <c r="A9228" s="76"/>
      <c r="C9228" s="77"/>
      <c r="M9228" s="80"/>
      <c r="T9228" s="4"/>
      <c r="V9228" s="4"/>
      <c r="W9228" s="4"/>
      <c r="X9228" s="4"/>
      <c r="AB9228" s="4"/>
      <c r="AL9228" s="81"/>
      <c r="AM9228" s="81"/>
    </row>
    <row r="9229" spans="1:39">
      <c r="A9229" s="76"/>
      <c r="C9229" s="77"/>
      <c r="M9229" s="80"/>
      <c r="T9229" s="4"/>
      <c r="V9229" s="4"/>
      <c r="W9229" s="4"/>
      <c r="X9229" s="4"/>
      <c r="AB9229" s="4"/>
      <c r="AL9229" s="81"/>
      <c r="AM9229" s="81"/>
    </row>
    <row r="9230" spans="1:39">
      <c r="A9230" s="76"/>
      <c r="C9230" s="77"/>
      <c r="M9230" s="80"/>
      <c r="T9230" s="4"/>
      <c r="V9230" s="4"/>
      <c r="W9230" s="4"/>
      <c r="X9230" s="4"/>
      <c r="AB9230" s="4"/>
      <c r="AL9230" s="81"/>
      <c r="AM9230" s="81"/>
    </row>
    <row r="9231" spans="1:39">
      <c r="A9231" s="76"/>
      <c r="C9231" s="77"/>
      <c r="M9231" s="80"/>
      <c r="T9231" s="4"/>
      <c r="V9231" s="4"/>
      <c r="W9231" s="4"/>
      <c r="X9231" s="4"/>
      <c r="AB9231" s="4"/>
      <c r="AL9231" s="81"/>
      <c r="AM9231" s="81"/>
    </row>
    <row r="9232" spans="1:39">
      <c r="A9232" s="76"/>
      <c r="C9232" s="77"/>
      <c r="M9232" s="80"/>
      <c r="T9232" s="4"/>
      <c r="V9232" s="4"/>
      <c r="W9232" s="4"/>
      <c r="X9232" s="4"/>
      <c r="AB9232" s="4"/>
      <c r="AL9232" s="81"/>
      <c r="AM9232" s="81"/>
    </row>
    <row r="9233" spans="1:39">
      <c r="A9233" s="76"/>
      <c r="C9233" s="77"/>
      <c r="M9233" s="80"/>
      <c r="T9233" s="4"/>
      <c r="V9233" s="4"/>
      <c r="W9233" s="4"/>
      <c r="X9233" s="4"/>
      <c r="AB9233" s="4"/>
      <c r="AL9233" s="81"/>
      <c r="AM9233" s="81"/>
    </row>
    <row r="9234" spans="1:39">
      <c r="A9234" s="76"/>
      <c r="C9234" s="77"/>
      <c r="M9234" s="80"/>
      <c r="T9234" s="4"/>
      <c r="V9234" s="4"/>
      <c r="W9234" s="4"/>
      <c r="X9234" s="4"/>
      <c r="AB9234" s="4"/>
      <c r="AL9234" s="81"/>
      <c r="AM9234" s="81"/>
    </row>
    <row r="9235" spans="1:39">
      <c r="A9235" s="76"/>
      <c r="C9235" s="77"/>
      <c r="M9235" s="80"/>
      <c r="T9235" s="4"/>
      <c r="V9235" s="4"/>
      <c r="W9235" s="4"/>
      <c r="X9235" s="4"/>
      <c r="AB9235" s="4"/>
      <c r="AL9235" s="81"/>
      <c r="AM9235" s="81"/>
    </row>
    <row r="9236" spans="1:39">
      <c r="A9236" s="76"/>
      <c r="C9236" s="77"/>
      <c r="M9236" s="80"/>
      <c r="T9236" s="4"/>
      <c r="V9236" s="4"/>
      <c r="W9236" s="4"/>
      <c r="X9236" s="4"/>
      <c r="AB9236" s="4"/>
      <c r="AL9236" s="81"/>
      <c r="AM9236" s="81"/>
    </row>
    <row r="9237" spans="1:39">
      <c r="A9237" s="76"/>
      <c r="C9237" s="77"/>
      <c r="M9237" s="80"/>
      <c r="T9237" s="4"/>
      <c r="V9237" s="4"/>
      <c r="W9237" s="4"/>
      <c r="X9237" s="4"/>
      <c r="AB9237" s="4"/>
      <c r="AL9237" s="81"/>
      <c r="AM9237" s="81"/>
    </row>
    <row r="9238" spans="1:39">
      <c r="A9238" s="76"/>
      <c r="C9238" s="77"/>
      <c r="M9238" s="80"/>
      <c r="T9238" s="4"/>
      <c r="V9238" s="4"/>
      <c r="W9238" s="4"/>
      <c r="X9238" s="4"/>
      <c r="AB9238" s="4"/>
      <c r="AL9238" s="81"/>
      <c r="AM9238" s="81"/>
    </row>
    <row r="9239" spans="1:39">
      <c r="A9239" s="76"/>
      <c r="C9239" s="77"/>
      <c r="M9239" s="80"/>
      <c r="T9239" s="4"/>
      <c r="V9239" s="4"/>
      <c r="W9239" s="4"/>
      <c r="X9239" s="4"/>
      <c r="AB9239" s="4"/>
      <c r="AL9239" s="81"/>
      <c r="AM9239" s="81"/>
    </row>
    <row r="9240" spans="1:39">
      <c r="A9240" s="76"/>
      <c r="C9240" s="77"/>
      <c r="M9240" s="80"/>
      <c r="T9240" s="4"/>
      <c r="V9240" s="4"/>
      <c r="W9240" s="4"/>
      <c r="X9240" s="4"/>
      <c r="AB9240" s="4"/>
      <c r="AL9240" s="81"/>
      <c r="AM9240" s="81"/>
    </row>
    <row r="9241" spans="1:39">
      <c r="A9241" s="76"/>
      <c r="C9241" s="77"/>
      <c r="M9241" s="80"/>
      <c r="T9241" s="4"/>
      <c r="V9241" s="4"/>
      <c r="W9241" s="4"/>
      <c r="X9241" s="4"/>
      <c r="AB9241" s="4"/>
      <c r="AL9241" s="81"/>
      <c r="AM9241" s="81"/>
    </row>
    <row r="9242" spans="1:39">
      <c r="A9242" s="76"/>
      <c r="C9242" s="77"/>
      <c r="M9242" s="80"/>
      <c r="T9242" s="4"/>
      <c r="V9242" s="4"/>
      <c r="W9242" s="4"/>
      <c r="X9242" s="4"/>
      <c r="AB9242" s="4"/>
      <c r="AL9242" s="81"/>
      <c r="AM9242" s="81"/>
    </row>
    <row r="9243" spans="1:39">
      <c r="A9243" s="76"/>
      <c r="C9243" s="77"/>
      <c r="M9243" s="80"/>
      <c r="T9243" s="4"/>
      <c r="V9243" s="4"/>
      <c r="W9243" s="4"/>
      <c r="X9243" s="4"/>
      <c r="AB9243" s="4"/>
      <c r="AL9243" s="81"/>
      <c r="AM9243" s="81"/>
    </row>
    <row r="9244" spans="1:39">
      <c r="A9244" s="76"/>
      <c r="C9244" s="77"/>
      <c r="M9244" s="80"/>
      <c r="T9244" s="4"/>
      <c r="V9244" s="4"/>
      <c r="W9244" s="4"/>
      <c r="X9244" s="4"/>
      <c r="AB9244" s="4"/>
      <c r="AL9244" s="81"/>
      <c r="AM9244" s="81"/>
    </row>
    <row r="9245" spans="1:39">
      <c r="A9245" s="76"/>
      <c r="C9245" s="77"/>
      <c r="M9245" s="80"/>
      <c r="T9245" s="4"/>
      <c r="V9245" s="4"/>
      <c r="W9245" s="4"/>
      <c r="X9245" s="4"/>
      <c r="AB9245" s="4"/>
      <c r="AL9245" s="81"/>
      <c r="AM9245" s="81"/>
    </row>
    <row r="9246" spans="1:39">
      <c r="A9246" s="76"/>
      <c r="C9246" s="77"/>
      <c r="M9246" s="80"/>
      <c r="T9246" s="4"/>
      <c r="V9246" s="4"/>
      <c r="W9246" s="4"/>
      <c r="X9246" s="4"/>
      <c r="AB9246" s="4"/>
      <c r="AL9246" s="81"/>
      <c r="AM9246" s="81"/>
    </row>
    <row r="9247" spans="1:39">
      <c r="A9247" s="76"/>
      <c r="C9247" s="77"/>
      <c r="M9247" s="80"/>
      <c r="T9247" s="4"/>
      <c r="V9247" s="4"/>
      <c r="W9247" s="4"/>
      <c r="X9247" s="4"/>
      <c r="AB9247" s="4"/>
      <c r="AL9247" s="81"/>
      <c r="AM9247" s="81"/>
    </row>
    <row r="9248" spans="1:39">
      <c r="A9248" s="76"/>
      <c r="C9248" s="77"/>
      <c r="M9248" s="80"/>
      <c r="T9248" s="4"/>
      <c r="V9248" s="4"/>
      <c r="W9248" s="4"/>
      <c r="X9248" s="4"/>
      <c r="AB9248" s="4"/>
      <c r="AL9248" s="81"/>
      <c r="AM9248" s="81"/>
    </row>
    <row r="9249" spans="1:39">
      <c r="A9249" s="76"/>
      <c r="C9249" s="77"/>
      <c r="M9249" s="80"/>
      <c r="T9249" s="4"/>
      <c r="V9249" s="4"/>
      <c r="W9249" s="4"/>
      <c r="X9249" s="4"/>
      <c r="AB9249" s="4"/>
      <c r="AL9249" s="81"/>
      <c r="AM9249" s="81"/>
    </row>
    <row r="9250" spans="1:39">
      <c r="A9250" s="76"/>
      <c r="C9250" s="77"/>
      <c r="M9250" s="80"/>
      <c r="T9250" s="4"/>
      <c r="V9250" s="4"/>
      <c r="W9250" s="4"/>
      <c r="X9250" s="4"/>
      <c r="AB9250" s="4"/>
      <c r="AL9250" s="81"/>
      <c r="AM9250" s="81"/>
    </row>
    <row r="9251" spans="1:39">
      <c r="A9251" s="76"/>
      <c r="C9251" s="77"/>
      <c r="M9251" s="80"/>
      <c r="T9251" s="4"/>
      <c r="V9251" s="4"/>
      <c r="W9251" s="4"/>
      <c r="X9251" s="4"/>
      <c r="AB9251" s="4"/>
      <c r="AL9251" s="81"/>
      <c r="AM9251" s="81"/>
    </row>
    <row r="9252" spans="1:39">
      <c r="A9252" s="76"/>
      <c r="C9252" s="77"/>
      <c r="M9252" s="80"/>
      <c r="T9252" s="4"/>
      <c r="V9252" s="4"/>
      <c r="W9252" s="4"/>
      <c r="X9252" s="4"/>
      <c r="AB9252" s="4"/>
      <c r="AL9252" s="81"/>
      <c r="AM9252" s="81"/>
    </row>
    <row r="9253" spans="1:39">
      <c r="A9253" s="76"/>
      <c r="C9253" s="77"/>
      <c r="M9253" s="80"/>
      <c r="T9253" s="4"/>
      <c r="V9253" s="4"/>
      <c r="W9253" s="4"/>
      <c r="X9253" s="4"/>
      <c r="AB9253" s="4"/>
      <c r="AL9253" s="81"/>
      <c r="AM9253" s="81"/>
    </row>
    <row r="9254" spans="1:39">
      <c r="A9254" s="76"/>
      <c r="C9254" s="77"/>
      <c r="M9254" s="80"/>
      <c r="T9254" s="4"/>
      <c r="V9254" s="4"/>
      <c r="W9254" s="4"/>
      <c r="X9254" s="4"/>
      <c r="AB9254" s="4"/>
      <c r="AL9254" s="81"/>
      <c r="AM9254" s="81"/>
    </row>
    <row r="9255" spans="1:39">
      <c r="A9255" s="76"/>
      <c r="C9255" s="77"/>
      <c r="M9255" s="80"/>
      <c r="T9255" s="4"/>
      <c r="V9255" s="4"/>
      <c r="W9255" s="4"/>
      <c r="X9255" s="4"/>
      <c r="AB9255" s="4"/>
      <c r="AL9255" s="81"/>
      <c r="AM9255" s="81"/>
    </row>
    <row r="9256" spans="1:39">
      <c r="A9256" s="76"/>
      <c r="C9256" s="77"/>
      <c r="M9256" s="80"/>
      <c r="T9256" s="4"/>
      <c r="V9256" s="4"/>
      <c r="W9256" s="4"/>
      <c r="X9256" s="4"/>
      <c r="AB9256" s="4"/>
      <c r="AL9256" s="81"/>
      <c r="AM9256" s="81"/>
    </row>
    <row r="9257" spans="1:39">
      <c r="A9257" s="76"/>
      <c r="C9257" s="77"/>
      <c r="M9257" s="80"/>
      <c r="T9257" s="4"/>
      <c r="V9257" s="4"/>
      <c r="W9257" s="4"/>
      <c r="X9257" s="4"/>
      <c r="AB9257" s="4"/>
      <c r="AL9257" s="81"/>
      <c r="AM9257" s="81"/>
    </row>
    <row r="9258" spans="1:39">
      <c r="A9258" s="76"/>
      <c r="C9258" s="77"/>
      <c r="M9258" s="80"/>
      <c r="T9258" s="4"/>
      <c r="V9258" s="4"/>
      <c r="W9258" s="4"/>
      <c r="X9258" s="4"/>
      <c r="AB9258" s="4"/>
      <c r="AL9258" s="81"/>
      <c r="AM9258" s="81"/>
    </row>
    <row r="9259" spans="1:39">
      <c r="A9259" s="76"/>
      <c r="C9259" s="77"/>
      <c r="M9259" s="80"/>
      <c r="T9259" s="4"/>
      <c r="V9259" s="4"/>
      <c r="W9259" s="4"/>
      <c r="X9259" s="4"/>
      <c r="AB9259" s="4"/>
      <c r="AL9259" s="81"/>
      <c r="AM9259" s="81"/>
    </row>
    <row r="9260" spans="1:39">
      <c r="A9260" s="76"/>
      <c r="C9260" s="77"/>
      <c r="M9260" s="80"/>
      <c r="T9260" s="4"/>
      <c r="V9260" s="4"/>
      <c r="W9260" s="4"/>
      <c r="X9260" s="4"/>
      <c r="AB9260" s="4"/>
      <c r="AL9260" s="81"/>
      <c r="AM9260" s="81"/>
    </row>
    <row r="9261" spans="1:39">
      <c r="A9261" s="76"/>
      <c r="C9261" s="77"/>
      <c r="M9261" s="80"/>
      <c r="T9261" s="4"/>
      <c r="V9261" s="4"/>
      <c r="W9261" s="4"/>
      <c r="X9261" s="4"/>
      <c r="AB9261" s="4"/>
      <c r="AL9261" s="81"/>
      <c r="AM9261" s="81"/>
    </row>
    <row r="9262" spans="1:39">
      <c r="A9262" s="76"/>
      <c r="C9262" s="77"/>
      <c r="M9262" s="80"/>
      <c r="T9262" s="4"/>
      <c r="V9262" s="4"/>
      <c r="W9262" s="4"/>
      <c r="X9262" s="4"/>
      <c r="AB9262" s="4"/>
      <c r="AL9262" s="81"/>
      <c r="AM9262" s="81"/>
    </row>
    <row r="9263" spans="1:39">
      <c r="A9263" s="76"/>
      <c r="C9263" s="77"/>
      <c r="M9263" s="80"/>
      <c r="T9263" s="4"/>
      <c r="V9263" s="4"/>
      <c r="W9263" s="4"/>
      <c r="X9263" s="4"/>
      <c r="AB9263" s="4"/>
      <c r="AL9263" s="81"/>
      <c r="AM9263" s="81"/>
    </row>
    <row r="9264" spans="1:39">
      <c r="A9264" s="76"/>
      <c r="C9264" s="77"/>
      <c r="M9264" s="80"/>
      <c r="T9264" s="4"/>
      <c r="V9264" s="4"/>
      <c r="W9264" s="4"/>
      <c r="X9264" s="4"/>
      <c r="AB9264" s="4"/>
      <c r="AL9264" s="81"/>
      <c r="AM9264" s="81"/>
    </row>
    <row r="9265" spans="1:39">
      <c r="A9265" s="76"/>
      <c r="C9265" s="77"/>
      <c r="M9265" s="80"/>
      <c r="T9265" s="4"/>
      <c r="V9265" s="4"/>
      <c r="W9265" s="4"/>
      <c r="X9265" s="4"/>
      <c r="AB9265" s="4"/>
      <c r="AL9265" s="81"/>
      <c r="AM9265" s="81"/>
    </row>
    <row r="9266" spans="1:39">
      <c r="A9266" s="76"/>
      <c r="C9266" s="77"/>
      <c r="M9266" s="80"/>
      <c r="T9266" s="4"/>
      <c r="V9266" s="4"/>
      <c r="W9266" s="4"/>
      <c r="X9266" s="4"/>
      <c r="AB9266" s="4"/>
      <c r="AL9266" s="81"/>
      <c r="AM9266" s="81"/>
    </row>
    <row r="9267" spans="1:39">
      <c r="A9267" s="76"/>
      <c r="C9267" s="77"/>
      <c r="M9267" s="80"/>
      <c r="T9267" s="4"/>
      <c r="V9267" s="4"/>
      <c r="W9267" s="4"/>
      <c r="X9267" s="4"/>
      <c r="AB9267" s="4"/>
      <c r="AL9267" s="81"/>
      <c r="AM9267" s="81"/>
    </row>
    <row r="9268" spans="1:39">
      <c r="A9268" s="76"/>
      <c r="C9268" s="77"/>
      <c r="M9268" s="80"/>
      <c r="T9268" s="4"/>
      <c r="V9268" s="4"/>
      <c r="W9268" s="4"/>
      <c r="X9268" s="4"/>
      <c r="AB9268" s="4"/>
      <c r="AL9268" s="81"/>
      <c r="AM9268" s="81"/>
    </row>
    <row r="9269" spans="1:39">
      <c r="A9269" s="76"/>
      <c r="C9269" s="77"/>
      <c r="M9269" s="80"/>
      <c r="T9269" s="4"/>
      <c r="V9269" s="4"/>
      <c r="W9269" s="4"/>
      <c r="X9269" s="4"/>
      <c r="AB9269" s="4"/>
      <c r="AL9269" s="81"/>
      <c r="AM9269" s="81"/>
    </row>
    <row r="9270" spans="1:39">
      <c r="A9270" s="76"/>
      <c r="C9270" s="77"/>
      <c r="M9270" s="80"/>
      <c r="T9270" s="4"/>
      <c r="V9270" s="4"/>
      <c r="W9270" s="4"/>
      <c r="X9270" s="4"/>
      <c r="AB9270" s="4"/>
      <c r="AL9270" s="81"/>
      <c r="AM9270" s="81"/>
    </row>
    <row r="9271" spans="1:39">
      <c r="A9271" s="76"/>
      <c r="C9271" s="77"/>
      <c r="M9271" s="80"/>
      <c r="T9271" s="4"/>
      <c r="V9271" s="4"/>
      <c r="W9271" s="4"/>
      <c r="X9271" s="4"/>
      <c r="AB9271" s="4"/>
      <c r="AL9271" s="81"/>
      <c r="AM9271" s="81"/>
    </row>
    <row r="9272" spans="1:39">
      <c r="A9272" s="76"/>
      <c r="C9272" s="77"/>
      <c r="M9272" s="80"/>
      <c r="T9272" s="4"/>
      <c r="V9272" s="4"/>
      <c r="W9272" s="4"/>
      <c r="X9272" s="4"/>
      <c r="AB9272" s="4"/>
      <c r="AL9272" s="81"/>
      <c r="AM9272" s="81"/>
    </row>
    <row r="9273" spans="1:39">
      <c r="A9273" s="76"/>
      <c r="C9273" s="77"/>
      <c r="M9273" s="80"/>
      <c r="T9273" s="4"/>
      <c r="V9273" s="4"/>
      <c r="W9273" s="4"/>
      <c r="X9273" s="4"/>
      <c r="AB9273" s="4"/>
      <c r="AL9273" s="81"/>
      <c r="AM9273" s="81"/>
    </row>
    <row r="9274" spans="1:39">
      <c r="A9274" s="76"/>
      <c r="C9274" s="77"/>
      <c r="M9274" s="80"/>
      <c r="T9274" s="4"/>
      <c r="V9274" s="4"/>
      <c r="W9274" s="4"/>
      <c r="X9274" s="4"/>
      <c r="AB9274" s="4"/>
      <c r="AL9274" s="81"/>
      <c r="AM9274" s="81"/>
    </row>
    <row r="9275" spans="1:39">
      <c r="A9275" s="76"/>
      <c r="C9275" s="77"/>
      <c r="M9275" s="80"/>
      <c r="T9275" s="4"/>
      <c r="V9275" s="4"/>
      <c r="W9275" s="4"/>
      <c r="X9275" s="4"/>
      <c r="AB9275" s="4"/>
      <c r="AL9275" s="81"/>
      <c r="AM9275" s="81"/>
    </row>
    <row r="9276" spans="1:39">
      <c r="A9276" s="76"/>
      <c r="C9276" s="77"/>
      <c r="M9276" s="80"/>
      <c r="T9276" s="4"/>
      <c r="V9276" s="4"/>
      <c r="W9276" s="4"/>
      <c r="X9276" s="4"/>
      <c r="AB9276" s="4"/>
      <c r="AL9276" s="81"/>
      <c r="AM9276" s="81"/>
    </row>
    <row r="9277" spans="1:39">
      <c r="A9277" s="76"/>
      <c r="C9277" s="77"/>
      <c r="M9277" s="80"/>
      <c r="T9277" s="4"/>
      <c r="V9277" s="4"/>
      <c r="W9277" s="4"/>
      <c r="X9277" s="4"/>
      <c r="AB9277" s="4"/>
      <c r="AL9277" s="81"/>
      <c r="AM9277" s="81"/>
    </row>
    <row r="9278" spans="1:39">
      <c r="A9278" s="76"/>
      <c r="C9278" s="77"/>
      <c r="M9278" s="80"/>
      <c r="T9278" s="4"/>
      <c r="V9278" s="4"/>
      <c r="W9278" s="4"/>
      <c r="X9278" s="4"/>
      <c r="AB9278" s="4"/>
      <c r="AL9278" s="81"/>
      <c r="AM9278" s="81"/>
    </row>
    <row r="9279" spans="1:39">
      <c r="A9279" s="76"/>
      <c r="C9279" s="77"/>
      <c r="M9279" s="80"/>
      <c r="T9279" s="4"/>
      <c r="V9279" s="4"/>
      <c r="W9279" s="4"/>
      <c r="X9279" s="4"/>
      <c r="AB9279" s="4"/>
      <c r="AL9279" s="81"/>
      <c r="AM9279" s="81"/>
    </row>
    <row r="9280" spans="1:39">
      <c r="A9280" s="76"/>
      <c r="C9280" s="77"/>
      <c r="M9280" s="80"/>
      <c r="T9280" s="4"/>
      <c r="V9280" s="4"/>
      <c r="W9280" s="4"/>
      <c r="X9280" s="4"/>
      <c r="AB9280" s="4"/>
      <c r="AL9280" s="81"/>
      <c r="AM9280" s="81"/>
    </row>
    <row r="9281" spans="1:39">
      <c r="A9281" s="76"/>
      <c r="C9281" s="77"/>
      <c r="M9281" s="80"/>
      <c r="T9281" s="4"/>
      <c r="V9281" s="4"/>
      <c r="W9281" s="4"/>
      <c r="X9281" s="4"/>
      <c r="AB9281" s="4"/>
      <c r="AL9281" s="81"/>
      <c r="AM9281" s="81"/>
    </row>
    <row r="9282" spans="1:39">
      <c r="A9282" s="76"/>
      <c r="C9282" s="77"/>
      <c r="M9282" s="80"/>
      <c r="T9282" s="4"/>
      <c r="V9282" s="4"/>
      <c r="W9282" s="4"/>
      <c r="X9282" s="4"/>
      <c r="AB9282" s="4"/>
      <c r="AL9282" s="81"/>
      <c r="AM9282" s="81"/>
    </row>
    <row r="9283" spans="1:39">
      <c r="A9283" s="76"/>
      <c r="C9283" s="77"/>
      <c r="M9283" s="80"/>
      <c r="T9283" s="4"/>
      <c r="V9283" s="4"/>
      <c r="W9283" s="4"/>
      <c r="X9283" s="4"/>
      <c r="AB9283" s="4"/>
      <c r="AL9283" s="81"/>
      <c r="AM9283" s="81"/>
    </row>
    <row r="9284" spans="1:39">
      <c r="A9284" s="76"/>
      <c r="C9284" s="77"/>
      <c r="M9284" s="80"/>
      <c r="T9284" s="4"/>
      <c r="V9284" s="4"/>
      <c r="W9284" s="4"/>
      <c r="X9284" s="4"/>
      <c r="AB9284" s="4"/>
      <c r="AL9284" s="81"/>
      <c r="AM9284" s="81"/>
    </row>
    <row r="9285" spans="1:39">
      <c r="A9285" s="76"/>
      <c r="C9285" s="77"/>
      <c r="M9285" s="80"/>
      <c r="T9285" s="4"/>
      <c r="V9285" s="4"/>
      <c r="W9285" s="4"/>
      <c r="X9285" s="4"/>
      <c r="AB9285" s="4"/>
      <c r="AL9285" s="81"/>
      <c r="AM9285" s="81"/>
    </row>
    <row r="9286" spans="1:39">
      <c r="A9286" s="76"/>
      <c r="C9286" s="77"/>
      <c r="M9286" s="80"/>
      <c r="T9286" s="4"/>
      <c r="V9286" s="4"/>
      <c r="W9286" s="4"/>
      <c r="X9286" s="4"/>
      <c r="AB9286" s="4"/>
      <c r="AL9286" s="81"/>
      <c r="AM9286" s="81"/>
    </row>
    <row r="9287" spans="1:39">
      <c r="A9287" s="76"/>
      <c r="C9287" s="77"/>
      <c r="M9287" s="80"/>
      <c r="T9287" s="4"/>
      <c r="V9287" s="4"/>
      <c r="W9287" s="4"/>
      <c r="X9287" s="4"/>
      <c r="AB9287" s="4"/>
      <c r="AL9287" s="81"/>
      <c r="AM9287" s="81"/>
    </row>
    <row r="9288" spans="1:39">
      <c r="A9288" s="76"/>
      <c r="C9288" s="77"/>
      <c r="M9288" s="80"/>
      <c r="T9288" s="4"/>
      <c r="V9288" s="4"/>
      <c r="W9288" s="4"/>
      <c r="X9288" s="4"/>
      <c r="AB9288" s="4"/>
      <c r="AL9288" s="81"/>
      <c r="AM9288" s="81"/>
    </row>
    <row r="9289" spans="1:39">
      <c r="A9289" s="76"/>
      <c r="C9289" s="77"/>
      <c r="M9289" s="80"/>
      <c r="T9289" s="4"/>
      <c r="V9289" s="4"/>
      <c r="W9289" s="4"/>
      <c r="X9289" s="4"/>
      <c r="AB9289" s="4"/>
      <c r="AL9289" s="81"/>
      <c r="AM9289" s="81"/>
    </row>
    <row r="9290" spans="1:39">
      <c r="A9290" s="76"/>
      <c r="C9290" s="77"/>
      <c r="M9290" s="80"/>
      <c r="T9290" s="4"/>
      <c r="V9290" s="4"/>
      <c r="W9290" s="4"/>
      <c r="X9290" s="4"/>
      <c r="AB9290" s="4"/>
      <c r="AL9290" s="81"/>
      <c r="AM9290" s="81"/>
    </row>
    <row r="9291" spans="1:39">
      <c r="A9291" s="76"/>
      <c r="C9291" s="77"/>
      <c r="M9291" s="80"/>
      <c r="T9291" s="4"/>
      <c r="V9291" s="4"/>
      <c r="W9291" s="4"/>
      <c r="X9291" s="4"/>
      <c r="AB9291" s="4"/>
      <c r="AL9291" s="81"/>
      <c r="AM9291" s="81"/>
    </row>
    <row r="9292" spans="1:39">
      <c r="A9292" s="76"/>
      <c r="C9292" s="77"/>
      <c r="M9292" s="80"/>
      <c r="T9292" s="4"/>
      <c r="V9292" s="4"/>
      <c r="W9292" s="4"/>
      <c r="X9292" s="4"/>
      <c r="AB9292" s="4"/>
      <c r="AL9292" s="81"/>
      <c r="AM9292" s="81"/>
    </row>
    <row r="9293" spans="1:39">
      <c r="A9293" s="76"/>
      <c r="C9293" s="77"/>
      <c r="M9293" s="80"/>
      <c r="T9293" s="4"/>
      <c r="V9293" s="4"/>
      <c r="W9293" s="4"/>
      <c r="X9293" s="4"/>
      <c r="AB9293" s="4"/>
      <c r="AL9293" s="81"/>
      <c r="AM9293" s="81"/>
    </row>
    <row r="9294" spans="1:39">
      <c r="A9294" s="76"/>
      <c r="C9294" s="77"/>
      <c r="M9294" s="80"/>
      <c r="T9294" s="4"/>
      <c r="V9294" s="4"/>
      <c r="W9294" s="4"/>
      <c r="X9294" s="4"/>
      <c r="AB9294" s="4"/>
      <c r="AL9294" s="81"/>
      <c r="AM9294" s="81"/>
    </row>
    <row r="9295" spans="1:39">
      <c r="A9295" s="76"/>
      <c r="C9295" s="77"/>
      <c r="M9295" s="80"/>
      <c r="T9295" s="4"/>
      <c r="V9295" s="4"/>
      <c r="W9295" s="4"/>
      <c r="X9295" s="4"/>
      <c r="AB9295" s="4"/>
      <c r="AL9295" s="81"/>
      <c r="AM9295" s="81"/>
    </row>
    <row r="9296" spans="1:39">
      <c r="A9296" s="76"/>
      <c r="C9296" s="77"/>
      <c r="M9296" s="80"/>
      <c r="T9296" s="4"/>
      <c r="V9296" s="4"/>
      <c r="W9296" s="4"/>
      <c r="X9296" s="4"/>
      <c r="AB9296" s="4"/>
      <c r="AL9296" s="81"/>
      <c r="AM9296" s="81"/>
    </row>
    <row r="9297" spans="1:39">
      <c r="A9297" s="76"/>
      <c r="C9297" s="77"/>
      <c r="M9297" s="80"/>
      <c r="T9297" s="4"/>
      <c r="V9297" s="4"/>
      <c r="W9297" s="4"/>
      <c r="X9297" s="4"/>
      <c r="AB9297" s="4"/>
      <c r="AL9297" s="81"/>
      <c r="AM9297" s="81"/>
    </row>
    <row r="9298" spans="1:39">
      <c r="A9298" s="76"/>
      <c r="C9298" s="77"/>
      <c r="M9298" s="80"/>
      <c r="T9298" s="4"/>
      <c r="V9298" s="4"/>
      <c r="W9298" s="4"/>
      <c r="X9298" s="4"/>
      <c r="AB9298" s="4"/>
      <c r="AL9298" s="81"/>
      <c r="AM9298" s="81"/>
    </row>
    <row r="9299" spans="1:39">
      <c r="A9299" s="76"/>
      <c r="C9299" s="77"/>
      <c r="M9299" s="80"/>
      <c r="T9299" s="4"/>
      <c r="V9299" s="4"/>
      <c r="W9299" s="4"/>
      <c r="X9299" s="4"/>
      <c r="AB9299" s="4"/>
      <c r="AL9299" s="81"/>
      <c r="AM9299" s="81"/>
    </row>
    <row r="9300" spans="1:39">
      <c r="A9300" s="76"/>
      <c r="C9300" s="77"/>
      <c r="M9300" s="80"/>
      <c r="T9300" s="4"/>
      <c r="V9300" s="4"/>
      <c r="W9300" s="4"/>
      <c r="X9300" s="4"/>
      <c r="AB9300" s="4"/>
      <c r="AL9300" s="81"/>
      <c r="AM9300" s="81"/>
    </row>
    <row r="9301" spans="1:39">
      <c r="A9301" s="76"/>
      <c r="C9301" s="77"/>
      <c r="M9301" s="80"/>
      <c r="T9301" s="4"/>
      <c r="V9301" s="4"/>
      <c r="W9301" s="4"/>
      <c r="X9301" s="4"/>
      <c r="AB9301" s="4"/>
      <c r="AL9301" s="81"/>
      <c r="AM9301" s="81"/>
    </row>
    <row r="9302" spans="1:39">
      <c r="A9302" s="76"/>
      <c r="C9302" s="77"/>
      <c r="M9302" s="80"/>
      <c r="T9302" s="4"/>
      <c r="V9302" s="4"/>
      <c r="W9302" s="4"/>
      <c r="X9302" s="4"/>
      <c r="AB9302" s="4"/>
      <c r="AL9302" s="81"/>
      <c r="AM9302" s="81"/>
    </row>
    <row r="9303" spans="1:39">
      <c r="A9303" s="76"/>
      <c r="C9303" s="77"/>
      <c r="M9303" s="80"/>
      <c r="T9303" s="4"/>
      <c r="V9303" s="4"/>
      <c r="W9303" s="4"/>
      <c r="X9303" s="4"/>
      <c r="AB9303" s="4"/>
      <c r="AL9303" s="81"/>
      <c r="AM9303" s="81"/>
    </row>
    <row r="9304" spans="1:39">
      <c r="A9304" s="76"/>
      <c r="C9304" s="77"/>
      <c r="M9304" s="80"/>
      <c r="T9304" s="4"/>
      <c r="V9304" s="4"/>
      <c r="W9304" s="4"/>
      <c r="X9304" s="4"/>
      <c r="AB9304" s="4"/>
      <c r="AL9304" s="81"/>
      <c r="AM9304" s="81"/>
    </row>
    <row r="9305" spans="1:39">
      <c r="A9305" s="76"/>
      <c r="C9305" s="77"/>
      <c r="M9305" s="80"/>
      <c r="T9305" s="4"/>
      <c r="V9305" s="4"/>
      <c r="W9305" s="4"/>
      <c r="X9305" s="4"/>
      <c r="AB9305" s="4"/>
      <c r="AL9305" s="81"/>
      <c r="AM9305" s="81"/>
    </row>
    <row r="9306" spans="1:39">
      <c r="A9306" s="76"/>
      <c r="C9306" s="77"/>
      <c r="M9306" s="80"/>
      <c r="T9306" s="4"/>
      <c r="V9306" s="4"/>
      <c r="W9306" s="4"/>
      <c r="X9306" s="4"/>
      <c r="AB9306" s="4"/>
      <c r="AL9306" s="81"/>
      <c r="AM9306" s="81"/>
    </row>
    <row r="9307" spans="1:39">
      <c r="A9307" s="76"/>
      <c r="C9307" s="77"/>
      <c r="M9307" s="80"/>
      <c r="T9307" s="4"/>
      <c r="V9307" s="4"/>
      <c r="W9307" s="4"/>
      <c r="X9307" s="4"/>
      <c r="AB9307" s="4"/>
      <c r="AL9307" s="81"/>
      <c r="AM9307" s="81"/>
    </row>
    <row r="9308" spans="1:39">
      <c r="A9308" s="76"/>
      <c r="C9308" s="77"/>
      <c r="M9308" s="80"/>
      <c r="T9308" s="4"/>
      <c r="V9308" s="4"/>
      <c r="W9308" s="4"/>
      <c r="X9308" s="4"/>
      <c r="AB9308" s="4"/>
      <c r="AL9308" s="81"/>
      <c r="AM9308" s="81"/>
    </row>
    <row r="9309" spans="1:39">
      <c r="A9309" s="76"/>
      <c r="C9309" s="77"/>
      <c r="M9309" s="80"/>
      <c r="T9309" s="4"/>
      <c r="V9309" s="4"/>
      <c r="W9309" s="4"/>
      <c r="X9309" s="4"/>
      <c r="AB9309" s="4"/>
      <c r="AL9309" s="81"/>
      <c r="AM9309" s="81"/>
    </row>
    <row r="9310" spans="1:39">
      <c r="A9310" s="76"/>
      <c r="C9310" s="77"/>
      <c r="M9310" s="80"/>
      <c r="T9310" s="4"/>
      <c r="V9310" s="4"/>
      <c r="W9310" s="4"/>
      <c r="X9310" s="4"/>
      <c r="AB9310" s="4"/>
      <c r="AL9310" s="81"/>
      <c r="AM9310" s="81"/>
    </row>
    <row r="9311" spans="1:39">
      <c r="A9311" s="76"/>
      <c r="C9311" s="77"/>
      <c r="M9311" s="80"/>
      <c r="T9311" s="4"/>
      <c r="V9311" s="4"/>
      <c r="W9311" s="4"/>
      <c r="X9311" s="4"/>
      <c r="AB9311" s="4"/>
      <c r="AL9311" s="81"/>
      <c r="AM9311" s="81"/>
    </row>
    <row r="9312" spans="1:39">
      <c r="A9312" s="76"/>
      <c r="C9312" s="77"/>
      <c r="M9312" s="80"/>
      <c r="T9312" s="4"/>
      <c r="V9312" s="4"/>
      <c r="W9312" s="4"/>
      <c r="X9312" s="4"/>
      <c r="AB9312" s="4"/>
      <c r="AL9312" s="81"/>
      <c r="AM9312" s="81"/>
    </row>
    <row r="9313" spans="1:39">
      <c r="A9313" s="76"/>
      <c r="C9313" s="77"/>
      <c r="M9313" s="80"/>
      <c r="T9313" s="4"/>
      <c r="V9313" s="4"/>
      <c r="W9313" s="4"/>
      <c r="X9313" s="4"/>
      <c r="AB9313" s="4"/>
      <c r="AL9313" s="81"/>
      <c r="AM9313" s="81"/>
    </row>
    <row r="9314" spans="1:39">
      <c r="A9314" s="76"/>
      <c r="C9314" s="77"/>
      <c r="M9314" s="80"/>
      <c r="T9314" s="4"/>
      <c r="V9314" s="4"/>
      <c r="W9314" s="4"/>
      <c r="X9314" s="4"/>
      <c r="AB9314" s="4"/>
      <c r="AL9314" s="81"/>
      <c r="AM9314" s="81"/>
    </row>
    <row r="9315" spans="1:39">
      <c r="A9315" s="76"/>
      <c r="C9315" s="77"/>
      <c r="M9315" s="80"/>
      <c r="T9315" s="4"/>
      <c r="V9315" s="4"/>
      <c r="W9315" s="4"/>
      <c r="X9315" s="4"/>
      <c r="AB9315" s="4"/>
      <c r="AL9315" s="81"/>
      <c r="AM9315" s="81"/>
    </row>
    <row r="9316" spans="1:39">
      <c r="A9316" s="76"/>
      <c r="C9316" s="77"/>
      <c r="M9316" s="80"/>
      <c r="T9316" s="4"/>
      <c r="V9316" s="4"/>
      <c r="W9316" s="4"/>
      <c r="X9316" s="4"/>
      <c r="AB9316" s="4"/>
      <c r="AL9316" s="81"/>
      <c r="AM9316" s="81"/>
    </row>
    <row r="9317" spans="1:39">
      <c r="A9317" s="76"/>
      <c r="C9317" s="77"/>
      <c r="M9317" s="80"/>
      <c r="T9317" s="4"/>
      <c r="V9317" s="4"/>
      <c r="W9317" s="4"/>
      <c r="X9317" s="4"/>
      <c r="AB9317" s="4"/>
      <c r="AL9317" s="81"/>
      <c r="AM9317" s="81"/>
    </row>
    <row r="9318" spans="1:39">
      <c r="A9318" s="76"/>
      <c r="C9318" s="77"/>
      <c r="M9318" s="80"/>
      <c r="T9318" s="4"/>
      <c r="V9318" s="4"/>
      <c r="W9318" s="4"/>
      <c r="X9318" s="4"/>
      <c r="AB9318" s="4"/>
      <c r="AL9318" s="81"/>
      <c r="AM9318" s="81"/>
    </row>
    <row r="9319" spans="1:39">
      <c r="A9319" s="76"/>
      <c r="C9319" s="77"/>
      <c r="M9319" s="80"/>
      <c r="T9319" s="4"/>
      <c r="V9319" s="4"/>
      <c r="W9319" s="4"/>
      <c r="X9319" s="4"/>
      <c r="AB9319" s="4"/>
      <c r="AL9319" s="81"/>
      <c r="AM9319" s="81"/>
    </row>
    <row r="9320" spans="1:39">
      <c r="A9320" s="76"/>
      <c r="C9320" s="77"/>
      <c r="M9320" s="80"/>
      <c r="T9320" s="4"/>
      <c r="V9320" s="4"/>
      <c r="W9320" s="4"/>
      <c r="X9320" s="4"/>
      <c r="AB9320" s="4"/>
      <c r="AL9320" s="81"/>
      <c r="AM9320" s="81"/>
    </row>
    <row r="9321" spans="1:39">
      <c r="A9321" s="76"/>
      <c r="C9321" s="77"/>
      <c r="M9321" s="80"/>
      <c r="T9321" s="4"/>
      <c r="V9321" s="4"/>
      <c r="W9321" s="4"/>
      <c r="X9321" s="4"/>
      <c r="AB9321" s="4"/>
      <c r="AL9321" s="81"/>
      <c r="AM9321" s="81"/>
    </row>
    <row r="9322" spans="1:39">
      <c r="A9322" s="76"/>
      <c r="C9322" s="77"/>
      <c r="M9322" s="80"/>
      <c r="T9322" s="4"/>
      <c r="V9322" s="4"/>
      <c r="W9322" s="4"/>
      <c r="X9322" s="4"/>
      <c r="AB9322" s="4"/>
      <c r="AL9322" s="81"/>
      <c r="AM9322" s="81"/>
    </row>
    <row r="9323" spans="1:39">
      <c r="A9323" s="76"/>
      <c r="C9323" s="77"/>
      <c r="M9323" s="80"/>
      <c r="T9323" s="4"/>
      <c r="V9323" s="4"/>
      <c r="W9323" s="4"/>
      <c r="X9323" s="4"/>
      <c r="AB9323" s="4"/>
      <c r="AL9323" s="81"/>
      <c r="AM9323" s="81"/>
    </row>
    <row r="9324" spans="1:39">
      <c r="A9324" s="76"/>
      <c r="C9324" s="77"/>
      <c r="M9324" s="80"/>
      <c r="T9324" s="4"/>
      <c r="V9324" s="4"/>
      <c r="W9324" s="4"/>
      <c r="X9324" s="4"/>
      <c r="AB9324" s="4"/>
      <c r="AL9324" s="81"/>
      <c r="AM9324" s="81"/>
    </row>
    <row r="9325" spans="1:39">
      <c r="A9325" s="76"/>
      <c r="C9325" s="77"/>
      <c r="M9325" s="80"/>
      <c r="T9325" s="4"/>
      <c r="V9325" s="4"/>
      <c r="W9325" s="4"/>
      <c r="X9325" s="4"/>
      <c r="AB9325" s="4"/>
      <c r="AL9325" s="81"/>
      <c r="AM9325" s="81"/>
    </row>
    <row r="9326" spans="1:39">
      <c r="A9326" s="76"/>
      <c r="C9326" s="77"/>
      <c r="M9326" s="80"/>
      <c r="T9326" s="4"/>
      <c r="V9326" s="4"/>
      <c r="W9326" s="4"/>
      <c r="X9326" s="4"/>
      <c r="AB9326" s="4"/>
      <c r="AL9326" s="81"/>
      <c r="AM9326" s="81"/>
    </row>
    <row r="9327" spans="1:39">
      <c r="A9327" s="76"/>
      <c r="C9327" s="77"/>
      <c r="M9327" s="80"/>
      <c r="T9327" s="4"/>
      <c r="V9327" s="4"/>
      <c r="W9327" s="4"/>
      <c r="X9327" s="4"/>
      <c r="AB9327" s="4"/>
      <c r="AL9327" s="81"/>
      <c r="AM9327" s="81"/>
    </row>
    <row r="9328" spans="1:39">
      <c r="A9328" s="76"/>
      <c r="C9328" s="77"/>
      <c r="M9328" s="80"/>
      <c r="T9328" s="4"/>
      <c r="V9328" s="4"/>
      <c r="W9328" s="4"/>
      <c r="X9328" s="4"/>
      <c r="AB9328" s="4"/>
      <c r="AL9328" s="81"/>
      <c r="AM9328" s="81"/>
    </row>
    <row r="9329" spans="1:39">
      <c r="A9329" s="76"/>
      <c r="C9329" s="77"/>
      <c r="M9329" s="80"/>
      <c r="T9329" s="4"/>
      <c r="V9329" s="4"/>
      <c r="W9329" s="4"/>
      <c r="X9329" s="4"/>
      <c r="AB9329" s="4"/>
      <c r="AL9329" s="81"/>
      <c r="AM9329" s="81"/>
    </row>
    <row r="9330" spans="1:39">
      <c r="A9330" s="76"/>
      <c r="C9330" s="77"/>
      <c r="M9330" s="80"/>
      <c r="T9330" s="4"/>
      <c r="V9330" s="4"/>
      <c r="W9330" s="4"/>
      <c r="X9330" s="4"/>
      <c r="AB9330" s="4"/>
      <c r="AL9330" s="81"/>
      <c r="AM9330" s="81"/>
    </row>
    <row r="9331" spans="1:39">
      <c r="A9331" s="76"/>
      <c r="C9331" s="77"/>
      <c r="M9331" s="80"/>
      <c r="T9331" s="4"/>
      <c r="V9331" s="4"/>
      <c r="W9331" s="4"/>
      <c r="X9331" s="4"/>
      <c r="AB9331" s="4"/>
      <c r="AL9331" s="81"/>
      <c r="AM9331" s="81"/>
    </row>
    <row r="9332" spans="1:39">
      <c r="A9332" s="76"/>
      <c r="C9332" s="77"/>
      <c r="M9332" s="80"/>
      <c r="T9332" s="4"/>
      <c r="V9332" s="4"/>
      <c r="W9332" s="4"/>
      <c r="X9332" s="4"/>
      <c r="AB9332" s="4"/>
      <c r="AL9332" s="81"/>
      <c r="AM9332" s="81"/>
    </row>
    <row r="9333" spans="1:39">
      <c r="A9333" s="76"/>
      <c r="C9333" s="77"/>
      <c r="M9333" s="80"/>
      <c r="T9333" s="4"/>
      <c r="V9333" s="4"/>
      <c r="W9333" s="4"/>
      <c r="X9333" s="4"/>
      <c r="AB9333" s="4"/>
      <c r="AL9333" s="81"/>
      <c r="AM9333" s="81"/>
    </row>
    <row r="9334" spans="1:39">
      <c r="A9334" s="76"/>
      <c r="C9334" s="77"/>
      <c r="M9334" s="80"/>
      <c r="T9334" s="4"/>
      <c r="V9334" s="4"/>
      <c r="W9334" s="4"/>
      <c r="X9334" s="4"/>
      <c r="AB9334" s="4"/>
      <c r="AL9334" s="81"/>
      <c r="AM9334" s="81"/>
    </row>
    <row r="9335" spans="1:39">
      <c r="A9335" s="76"/>
      <c r="C9335" s="77"/>
      <c r="M9335" s="80"/>
      <c r="T9335" s="4"/>
      <c r="V9335" s="4"/>
      <c r="W9335" s="4"/>
      <c r="X9335" s="4"/>
      <c r="AB9335" s="4"/>
      <c r="AL9335" s="81"/>
      <c r="AM9335" s="81"/>
    </row>
    <row r="9336" spans="1:39">
      <c r="A9336" s="76"/>
      <c r="C9336" s="77"/>
      <c r="M9336" s="80"/>
      <c r="T9336" s="4"/>
      <c r="V9336" s="4"/>
      <c r="W9336" s="4"/>
      <c r="X9336" s="4"/>
      <c r="AB9336" s="4"/>
      <c r="AL9336" s="81"/>
      <c r="AM9336" s="81"/>
    </row>
    <row r="9337" spans="1:39">
      <c r="A9337" s="76"/>
      <c r="C9337" s="77"/>
      <c r="M9337" s="80"/>
      <c r="T9337" s="4"/>
      <c r="V9337" s="4"/>
      <c r="W9337" s="4"/>
      <c r="X9337" s="4"/>
      <c r="AB9337" s="4"/>
      <c r="AL9337" s="81"/>
      <c r="AM9337" s="81"/>
    </row>
    <row r="9338" spans="1:39">
      <c r="A9338" s="76"/>
      <c r="C9338" s="77"/>
      <c r="M9338" s="80"/>
      <c r="T9338" s="4"/>
      <c r="V9338" s="4"/>
      <c r="W9338" s="4"/>
      <c r="X9338" s="4"/>
      <c r="AB9338" s="4"/>
      <c r="AL9338" s="81"/>
      <c r="AM9338" s="81"/>
    </row>
    <row r="9339" spans="1:39">
      <c r="A9339" s="76"/>
      <c r="C9339" s="77"/>
      <c r="M9339" s="80"/>
      <c r="T9339" s="4"/>
      <c r="V9339" s="4"/>
      <c r="W9339" s="4"/>
      <c r="X9339" s="4"/>
      <c r="AB9339" s="4"/>
      <c r="AL9339" s="81"/>
      <c r="AM9339" s="81"/>
    </row>
    <row r="9340" spans="1:39">
      <c r="A9340" s="76"/>
      <c r="C9340" s="77"/>
      <c r="M9340" s="80"/>
      <c r="T9340" s="4"/>
      <c r="V9340" s="4"/>
      <c r="W9340" s="4"/>
      <c r="X9340" s="4"/>
      <c r="AB9340" s="4"/>
      <c r="AL9340" s="81"/>
      <c r="AM9340" s="81"/>
    </row>
    <row r="9341" spans="1:39">
      <c r="A9341" s="76"/>
      <c r="C9341" s="77"/>
      <c r="M9341" s="80"/>
      <c r="T9341" s="4"/>
      <c r="V9341" s="4"/>
      <c r="W9341" s="4"/>
      <c r="X9341" s="4"/>
      <c r="AB9341" s="4"/>
      <c r="AL9341" s="81"/>
      <c r="AM9341" s="81"/>
    </row>
    <row r="9342" spans="1:39">
      <c r="A9342" s="76"/>
      <c r="C9342" s="77"/>
      <c r="M9342" s="80"/>
      <c r="T9342" s="4"/>
      <c r="V9342" s="4"/>
      <c r="W9342" s="4"/>
      <c r="X9342" s="4"/>
      <c r="AB9342" s="4"/>
      <c r="AL9342" s="81"/>
      <c r="AM9342" s="81"/>
    </row>
    <row r="9343" spans="1:39">
      <c r="A9343" s="76"/>
      <c r="C9343" s="77"/>
      <c r="M9343" s="80"/>
      <c r="T9343" s="4"/>
      <c r="V9343" s="4"/>
      <c r="W9343" s="4"/>
      <c r="X9343" s="4"/>
      <c r="AB9343" s="4"/>
      <c r="AL9343" s="81"/>
      <c r="AM9343" s="81"/>
    </row>
    <row r="9344" spans="1:39">
      <c r="A9344" s="76"/>
      <c r="C9344" s="77"/>
      <c r="M9344" s="80"/>
      <c r="T9344" s="4"/>
      <c r="V9344" s="4"/>
      <c r="W9344" s="4"/>
      <c r="X9344" s="4"/>
      <c r="AB9344" s="4"/>
      <c r="AL9344" s="81"/>
      <c r="AM9344" s="81"/>
    </row>
    <row r="9345" spans="1:39">
      <c r="A9345" s="76"/>
      <c r="C9345" s="77"/>
      <c r="M9345" s="80"/>
      <c r="T9345" s="4"/>
      <c r="V9345" s="4"/>
      <c r="W9345" s="4"/>
      <c r="X9345" s="4"/>
      <c r="AB9345" s="4"/>
      <c r="AL9345" s="81"/>
      <c r="AM9345" s="81"/>
    </row>
    <row r="9346" spans="1:39">
      <c r="A9346" s="76"/>
      <c r="C9346" s="77"/>
      <c r="M9346" s="80"/>
      <c r="T9346" s="4"/>
      <c r="V9346" s="4"/>
      <c r="W9346" s="4"/>
      <c r="X9346" s="4"/>
      <c r="AB9346" s="4"/>
      <c r="AL9346" s="81"/>
      <c r="AM9346" s="81"/>
    </row>
    <row r="9347" spans="1:39">
      <c r="A9347" s="76"/>
      <c r="C9347" s="77"/>
      <c r="M9347" s="80"/>
      <c r="T9347" s="4"/>
      <c r="V9347" s="4"/>
      <c r="W9347" s="4"/>
      <c r="X9347" s="4"/>
      <c r="AB9347" s="4"/>
      <c r="AL9347" s="81"/>
      <c r="AM9347" s="81"/>
    </row>
    <row r="9348" spans="1:39">
      <c r="A9348" s="76"/>
      <c r="C9348" s="77"/>
      <c r="M9348" s="80"/>
      <c r="T9348" s="4"/>
      <c r="V9348" s="4"/>
      <c r="W9348" s="4"/>
      <c r="X9348" s="4"/>
      <c r="AB9348" s="4"/>
      <c r="AL9348" s="81"/>
      <c r="AM9348" s="81"/>
    </row>
    <row r="9349" spans="1:39">
      <c r="A9349" s="76"/>
      <c r="C9349" s="77"/>
      <c r="M9349" s="80"/>
      <c r="T9349" s="4"/>
      <c r="V9349" s="4"/>
      <c r="W9349" s="4"/>
      <c r="X9349" s="4"/>
      <c r="AB9349" s="4"/>
      <c r="AL9349" s="81"/>
      <c r="AM9349" s="81"/>
    </row>
    <row r="9350" spans="1:39">
      <c r="A9350" s="76"/>
      <c r="C9350" s="77"/>
      <c r="M9350" s="80"/>
      <c r="T9350" s="4"/>
      <c r="V9350" s="4"/>
      <c r="W9350" s="4"/>
      <c r="X9350" s="4"/>
      <c r="AB9350" s="4"/>
      <c r="AL9350" s="81"/>
      <c r="AM9350" s="81"/>
    </row>
    <row r="9351" spans="1:39">
      <c r="A9351" s="76"/>
      <c r="C9351" s="77"/>
      <c r="M9351" s="80"/>
      <c r="T9351" s="4"/>
      <c r="V9351" s="4"/>
      <c r="W9351" s="4"/>
      <c r="X9351" s="4"/>
      <c r="AB9351" s="4"/>
      <c r="AL9351" s="81"/>
      <c r="AM9351" s="81"/>
    </row>
    <row r="9352" spans="1:39">
      <c r="A9352" s="76"/>
      <c r="C9352" s="77"/>
      <c r="M9352" s="80"/>
      <c r="T9352" s="4"/>
      <c r="V9352" s="4"/>
      <c r="W9352" s="4"/>
      <c r="X9352" s="4"/>
      <c r="AB9352" s="4"/>
      <c r="AL9352" s="81"/>
      <c r="AM9352" s="81"/>
    </row>
    <row r="9353" spans="1:39">
      <c r="A9353" s="76"/>
      <c r="C9353" s="77"/>
      <c r="M9353" s="80"/>
      <c r="T9353" s="4"/>
      <c r="V9353" s="4"/>
      <c r="W9353" s="4"/>
      <c r="X9353" s="4"/>
      <c r="AB9353" s="4"/>
      <c r="AL9353" s="81"/>
      <c r="AM9353" s="81"/>
    </row>
    <row r="9354" spans="1:39">
      <c r="A9354" s="76"/>
      <c r="C9354" s="77"/>
      <c r="M9354" s="80"/>
      <c r="T9354" s="4"/>
      <c r="V9354" s="4"/>
      <c r="W9354" s="4"/>
      <c r="X9354" s="4"/>
      <c r="AB9354" s="4"/>
      <c r="AL9354" s="81"/>
      <c r="AM9354" s="81"/>
    </row>
    <row r="9355" spans="1:39">
      <c r="A9355" s="76"/>
      <c r="C9355" s="77"/>
      <c r="M9355" s="80"/>
      <c r="T9355" s="4"/>
      <c r="V9355" s="4"/>
      <c r="W9355" s="4"/>
      <c r="X9355" s="4"/>
      <c r="AB9355" s="4"/>
      <c r="AL9355" s="81"/>
      <c r="AM9355" s="81"/>
    </row>
    <row r="9356" spans="1:39">
      <c r="A9356" s="76"/>
      <c r="C9356" s="77"/>
      <c r="M9356" s="80"/>
      <c r="T9356" s="4"/>
      <c r="V9356" s="4"/>
      <c r="W9356" s="4"/>
      <c r="X9356" s="4"/>
      <c r="AB9356" s="4"/>
      <c r="AL9356" s="81"/>
      <c r="AM9356" s="81"/>
    </row>
    <row r="9357" spans="1:39">
      <c r="A9357" s="76"/>
      <c r="C9357" s="77"/>
      <c r="M9357" s="80"/>
      <c r="T9357" s="4"/>
      <c r="V9357" s="4"/>
      <c r="W9357" s="4"/>
      <c r="X9357" s="4"/>
      <c r="AB9357" s="4"/>
      <c r="AL9357" s="81"/>
      <c r="AM9357" s="81"/>
    </row>
    <row r="9358" spans="1:39">
      <c r="A9358" s="76"/>
      <c r="C9358" s="77"/>
      <c r="M9358" s="80"/>
      <c r="T9358" s="4"/>
      <c r="V9358" s="4"/>
      <c r="W9358" s="4"/>
      <c r="X9358" s="4"/>
      <c r="AB9358" s="4"/>
      <c r="AL9358" s="81"/>
      <c r="AM9358" s="81"/>
    </row>
    <row r="9359" spans="1:39">
      <c r="A9359" s="76"/>
      <c r="C9359" s="77"/>
      <c r="M9359" s="80"/>
      <c r="T9359" s="4"/>
      <c r="V9359" s="4"/>
      <c r="W9359" s="4"/>
      <c r="X9359" s="4"/>
      <c r="AB9359" s="4"/>
      <c r="AL9359" s="81"/>
      <c r="AM9359" s="81"/>
    </row>
    <row r="9360" spans="1:39">
      <c r="A9360" s="76"/>
      <c r="C9360" s="77"/>
      <c r="M9360" s="80"/>
      <c r="T9360" s="4"/>
      <c r="V9360" s="4"/>
      <c r="W9360" s="4"/>
      <c r="X9360" s="4"/>
      <c r="AB9360" s="4"/>
      <c r="AL9360" s="81"/>
      <c r="AM9360" s="81"/>
    </row>
    <row r="9361" spans="1:39">
      <c r="A9361" s="76"/>
      <c r="C9361" s="77"/>
      <c r="M9361" s="80"/>
      <c r="T9361" s="4"/>
      <c r="V9361" s="4"/>
      <c r="W9361" s="4"/>
      <c r="X9361" s="4"/>
      <c r="AB9361" s="4"/>
      <c r="AL9361" s="81"/>
      <c r="AM9361" s="81"/>
    </row>
    <row r="9362" spans="1:39">
      <c r="A9362" s="76"/>
      <c r="C9362" s="77"/>
      <c r="M9362" s="80"/>
      <c r="T9362" s="4"/>
      <c r="V9362" s="4"/>
      <c r="W9362" s="4"/>
      <c r="X9362" s="4"/>
      <c r="AB9362" s="4"/>
      <c r="AL9362" s="81"/>
      <c r="AM9362" s="81"/>
    </row>
    <row r="9363" spans="1:39">
      <c r="A9363" s="76"/>
      <c r="C9363" s="77"/>
      <c r="M9363" s="80"/>
      <c r="T9363" s="4"/>
      <c r="V9363" s="4"/>
      <c r="W9363" s="4"/>
      <c r="X9363" s="4"/>
      <c r="AB9363" s="4"/>
      <c r="AL9363" s="81"/>
      <c r="AM9363" s="81"/>
    </row>
    <row r="9364" spans="1:39">
      <c r="A9364" s="76"/>
      <c r="C9364" s="77"/>
      <c r="M9364" s="80"/>
      <c r="T9364" s="4"/>
      <c r="V9364" s="4"/>
      <c r="W9364" s="4"/>
      <c r="X9364" s="4"/>
      <c r="AB9364" s="4"/>
      <c r="AL9364" s="81"/>
      <c r="AM9364" s="81"/>
    </row>
    <row r="9365" spans="1:39">
      <c r="A9365" s="76"/>
      <c r="C9365" s="77"/>
      <c r="M9365" s="80"/>
      <c r="T9365" s="4"/>
      <c r="V9365" s="4"/>
      <c r="W9365" s="4"/>
      <c r="X9365" s="4"/>
      <c r="AB9365" s="4"/>
      <c r="AL9365" s="81"/>
      <c r="AM9365" s="81"/>
    </row>
    <row r="9366" spans="1:39">
      <c r="A9366" s="76"/>
      <c r="C9366" s="77"/>
      <c r="M9366" s="80"/>
      <c r="T9366" s="4"/>
      <c r="V9366" s="4"/>
      <c r="W9366" s="4"/>
      <c r="X9366" s="4"/>
      <c r="AB9366" s="4"/>
      <c r="AL9366" s="81"/>
      <c r="AM9366" s="81"/>
    </row>
    <row r="9367" spans="1:39">
      <c r="A9367" s="76"/>
      <c r="C9367" s="77"/>
      <c r="M9367" s="80"/>
      <c r="T9367" s="4"/>
      <c r="V9367" s="4"/>
      <c r="W9367" s="4"/>
      <c r="X9367" s="4"/>
      <c r="AB9367" s="4"/>
      <c r="AL9367" s="81"/>
      <c r="AM9367" s="81"/>
    </row>
    <row r="9368" spans="1:39">
      <c r="A9368" s="76"/>
      <c r="C9368" s="77"/>
      <c r="M9368" s="80"/>
      <c r="T9368" s="4"/>
      <c r="V9368" s="4"/>
      <c r="W9368" s="4"/>
      <c r="X9368" s="4"/>
      <c r="AB9368" s="4"/>
      <c r="AL9368" s="81"/>
      <c r="AM9368" s="81"/>
    </row>
    <row r="9369" spans="1:39">
      <c r="A9369" s="76"/>
      <c r="C9369" s="77"/>
      <c r="M9369" s="80"/>
      <c r="T9369" s="4"/>
      <c r="V9369" s="4"/>
      <c r="W9369" s="4"/>
      <c r="X9369" s="4"/>
      <c r="AB9369" s="4"/>
      <c r="AL9369" s="81"/>
      <c r="AM9369" s="81"/>
    </row>
    <row r="9370" spans="1:39">
      <c r="A9370" s="76"/>
      <c r="C9370" s="77"/>
      <c r="M9370" s="80"/>
      <c r="T9370" s="4"/>
      <c r="V9370" s="4"/>
      <c r="W9370" s="4"/>
      <c r="X9370" s="4"/>
      <c r="AB9370" s="4"/>
      <c r="AL9370" s="81"/>
      <c r="AM9370" s="81"/>
    </row>
    <row r="9371" spans="1:39">
      <c r="A9371" s="76"/>
      <c r="C9371" s="77"/>
      <c r="M9371" s="80"/>
      <c r="T9371" s="4"/>
      <c r="V9371" s="4"/>
      <c r="W9371" s="4"/>
      <c r="X9371" s="4"/>
      <c r="AB9371" s="4"/>
      <c r="AL9371" s="81"/>
      <c r="AM9371" s="81"/>
    </row>
    <row r="9372" spans="1:39">
      <c r="A9372" s="76"/>
      <c r="C9372" s="77"/>
      <c r="M9372" s="80"/>
      <c r="T9372" s="4"/>
      <c r="V9372" s="4"/>
      <c r="W9372" s="4"/>
      <c r="X9372" s="4"/>
      <c r="AB9372" s="4"/>
      <c r="AL9372" s="81"/>
      <c r="AM9372" s="81"/>
    </row>
    <row r="9373" spans="1:39">
      <c r="A9373" s="76"/>
      <c r="C9373" s="77"/>
      <c r="M9373" s="80"/>
      <c r="T9373" s="4"/>
      <c r="V9373" s="4"/>
      <c r="W9373" s="4"/>
      <c r="X9373" s="4"/>
      <c r="AB9373" s="4"/>
      <c r="AL9373" s="81"/>
      <c r="AM9373" s="81"/>
    </row>
    <row r="9374" spans="1:39">
      <c r="A9374" s="76"/>
      <c r="C9374" s="77"/>
      <c r="M9374" s="80"/>
      <c r="T9374" s="4"/>
      <c r="V9374" s="4"/>
      <c r="W9374" s="4"/>
      <c r="X9374" s="4"/>
      <c r="AB9374" s="4"/>
      <c r="AL9374" s="81"/>
      <c r="AM9374" s="81"/>
    </row>
    <row r="9375" spans="1:39">
      <c r="A9375" s="76"/>
      <c r="C9375" s="77"/>
      <c r="M9375" s="80"/>
      <c r="T9375" s="4"/>
      <c r="V9375" s="4"/>
      <c r="W9375" s="4"/>
      <c r="X9375" s="4"/>
      <c r="AB9375" s="4"/>
      <c r="AL9375" s="81"/>
      <c r="AM9375" s="81"/>
    </row>
    <row r="9376" spans="1:39">
      <c r="A9376" s="76"/>
      <c r="C9376" s="77"/>
      <c r="M9376" s="80"/>
      <c r="T9376" s="4"/>
      <c r="V9376" s="4"/>
      <c r="W9376" s="4"/>
      <c r="X9376" s="4"/>
      <c r="AB9376" s="4"/>
      <c r="AL9376" s="81"/>
      <c r="AM9376" s="81"/>
    </row>
    <row r="9377" spans="1:39">
      <c r="A9377" s="76"/>
      <c r="C9377" s="77"/>
      <c r="M9377" s="80"/>
      <c r="T9377" s="4"/>
      <c r="V9377" s="4"/>
      <c r="W9377" s="4"/>
      <c r="X9377" s="4"/>
      <c r="AB9377" s="4"/>
      <c r="AL9377" s="81"/>
      <c r="AM9377" s="81"/>
    </row>
    <row r="9378" spans="1:39">
      <c r="A9378" s="76"/>
      <c r="C9378" s="77"/>
      <c r="M9378" s="80"/>
      <c r="T9378" s="4"/>
      <c r="V9378" s="4"/>
      <c r="W9378" s="4"/>
      <c r="X9378" s="4"/>
      <c r="AB9378" s="4"/>
      <c r="AL9378" s="81"/>
      <c r="AM9378" s="81"/>
    </row>
    <row r="9379" spans="1:39">
      <c r="A9379" s="76"/>
      <c r="C9379" s="77"/>
      <c r="M9379" s="80"/>
      <c r="T9379" s="4"/>
      <c r="V9379" s="4"/>
      <c r="W9379" s="4"/>
      <c r="X9379" s="4"/>
      <c r="AB9379" s="4"/>
      <c r="AL9379" s="81"/>
      <c r="AM9379" s="81"/>
    </row>
    <row r="9380" spans="1:39">
      <c r="A9380" s="76"/>
      <c r="C9380" s="77"/>
      <c r="M9380" s="80"/>
      <c r="T9380" s="4"/>
      <c r="V9380" s="4"/>
      <c r="W9380" s="4"/>
      <c r="X9380" s="4"/>
      <c r="AB9380" s="4"/>
      <c r="AL9380" s="81"/>
      <c r="AM9380" s="81"/>
    </row>
    <row r="9381" spans="1:39">
      <c r="A9381" s="76"/>
      <c r="C9381" s="77"/>
      <c r="M9381" s="80"/>
      <c r="T9381" s="4"/>
      <c r="V9381" s="4"/>
      <c r="W9381" s="4"/>
      <c r="X9381" s="4"/>
      <c r="AB9381" s="4"/>
      <c r="AL9381" s="81"/>
      <c r="AM9381" s="81"/>
    </row>
    <row r="9382" spans="1:39">
      <c r="A9382" s="76"/>
      <c r="C9382" s="77"/>
      <c r="M9382" s="80"/>
      <c r="T9382" s="4"/>
      <c r="V9382" s="4"/>
      <c r="W9382" s="4"/>
      <c r="X9382" s="4"/>
      <c r="AB9382" s="4"/>
      <c r="AL9382" s="81"/>
      <c r="AM9382" s="81"/>
    </row>
    <row r="9383" spans="1:39">
      <c r="A9383" s="76"/>
      <c r="C9383" s="77"/>
      <c r="M9383" s="80"/>
      <c r="T9383" s="4"/>
      <c r="V9383" s="4"/>
      <c r="W9383" s="4"/>
      <c r="X9383" s="4"/>
      <c r="AB9383" s="4"/>
      <c r="AL9383" s="81"/>
      <c r="AM9383" s="81"/>
    </row>
    <row r="9384" spans="1:39">
      <c r="A9384" s="76"/>
      <c r="C9384" s="77"/>
      <c r="M9384" s="80"/>
      <c r="T9384" s="4"/>
      <c r="V9384" s="4"/>
      <c r="W9384" s="4"/>
      <c r="X9384" s="4"/>
      <c r="AB9384" s="4"/>
      <c r="AL9384" s="81"/>
      <c r="AM9384" s="81"/>
    </row>
    <row r="9385" spans="1:39">
      <c r="A9385" s="76"/>
      <c r="C9385" s="77"/>
      <c r="M9385" s="80"/>
      <c r="T9385" s="4"/>
      <c r="V9385" s="4"/>
      <c r="W9385" s="4"/>
      <c r="X9385" s="4"/>
      <c r="AB9385" s="4"/>
      <c r="AL9385" s="81"/>
      <c r="AM9385" s="81"/>
    </row>
    <row r="9386" spans="1:39">
      <c r="A9386" s="76"/>
      <c r="C9386" s="77"/>
      <c r="M9386" s="80"/>
      <c r="T9386" s="4"/>
      <c r="V9386" s="4"/>
      <c r="W9386" s="4"/>
      <c r="X9386" s="4"/>
      <c r="AB9386" s="4"/>
      <c r="AL9386" s="81"/>
      <c r="AM9386" s="81"/>
    </row>
    <row r="9387" spans="1:39">
      <c r="A9387" s="76"/>
      <c r="C9387" s="77"/>
      <c r="M9387" s="80"/>
      <c r="T9387" s="4"/>
      <c r="V9387" s="4"/>
      <c r="W9387" s="4"/>
      <c r="X9387" s="4"/>
      <c r="AB9387" s="4"/>
      <c r="AL9387" s="81"/>
      <c r="AM9387" s="81"/>
    </row>
    <row r="9388" spans="1:39">
      <c r="A9388" s="76"/>
      <c r="C9388" s="77"/>
      <c r="M9388" s="80"/>
      <c r="T9388" s="4"/>
      <c r="V9388" s="4"/>
      <c r="W9388" s="4"/>
      <c r="X9388" s="4"/>
      <c r="AB9388" s="4"/>
      <c r="AL9388" s="81"/>
      <c r="AM9388" s="81"/>
    </row>
    <row r="9389" spans="1:39">
      <c r="A9389" s="76"/>
      <c r="C9389" s="77"/>
      <c r="M9389" s="80"/>
      <c r="T9389" s="4"/>
      <c r="V9389" s="4"/>
      <c r="W9389" s="4"/>
      <c r="X9389" s="4"/>
      <c r="AB9389" s="4"/>
      <c r="AL9389" s="81"/>
      <c r="AM9389" s="81"/>
    </row>
    <row r="9390" spans="1:39">
      <c r="A9390" s="76"/>
      <c r="C9390" s="77"/>
      <c r="M9390" s="80"/>
      <c r="T9390" s="4"/>
      <c r="V9390" s="4"/>
      <c r="W9390" s="4"/>
      <c r="X9390" s="4"/>
      <c r="AB9390" s="4"/>
      <c r="AL9390" s="81"/>
      <c r="AM9390" s="81"/>
    </row>
    <row r="9391" spans="1:39">
      <c r="A9391" s="76"/>
      <c r="C9391" s="77"/>
      <c r="M9391" s="80"/>
      <c r="T9391" s="4"/>
      <c r="V9391" s="4"/>
      <c r="W9391" s="4"/>
      <c r="X9391" s="4"/>
      <c r="AB9391" s="4"/>
      <c r="AL9391" s="81"/>
      <c r="AM9391" s="81"/>
    </row>
    <row r="9392" spans="1:39">
      <c r="A9392" s="76"/>
      <c r="C9392" s="77"/>
      <c r="M9392" s="80"/>
      <c r="T9392" s="4"/>
      <c r="V9392" s="4"/>
      <c r="W9392" s="4"/>
      <c r="X9392" s="4"/>
      <c r="AB9392" s="4"/>
      <c r="AL9392" s="81"/>
      <c r="AM9392" s="81"/>
    </row>
    <row r="9393" spans="1:39">
      <c r="A9393" s="76"/>
      <c r="C9393" s="77"/>
      <c r="M9393" s="80"/>
      <c r="T9393" s="4"/>
      <c r="V9393" s="4"/>
      <c r="W9393" s="4"/>
      <c r="X9393" s="4"/>
      <c r="AB9393" s="4"/>
      <c r="AL9393" s="81"/>
      <c r="AM9393" s="81"/>
    </row>
    <row r="9394" spans="1:39">
      <c r="A9394" s="76"/>
      <c r="C9394" s="77"/>
      <c r="M9394" s="80"/>
      <c r="T9394" s="4"/>
      <c r="V9394" s="4"/>
      <c r="W9394" s="4"/>
      <c r="X9394" s="4"/>
      <c r="AB9394" s="4"/>
      <c r="AL9394" s="81"/>
      <c r="AM9394" s="81"/>
    </row>
    <row r="9395" spans="1:39">
      <c r="A9395" s="76"/>
      <c r="C9395" s="77"/>
      <c r="M9395" s="80"/>
      <c r="T9395" s="4"/>
      <c r="V9395" s="4"/>
      <c r="W9395" s="4"/>
      <c r="X9395" s="4"/>
      <c r="AB9395" s="4"/>
      <c r="AL9395" s="81"/>
      <c r="AM9395" s="81"/>
    </row>
    <row r="9396" spans="1:39">
      <c r="A9396" s="76"/>
      <c r="C9396" s="77"/>
      <c r="M9396" s="80"/>
      <c r="T9396" s="4"/>
      <c r="V9396" s="4"/>
      <c r="W9396" s="4"/>
      <c r="X9396" s="4"/>
      <c r="AB9396" s="4"/>
      <c r="AL9396" s="81"/>
      <c r="AM9396" s="81"/>
    </row>
    <row r="9397" spans="1:39">
      <c r="A9397" s="76"/>
      <c r="C9397" s="77"/>
      <c r="M9397" s="80"/>
      <c r="T9397" s="4"/>
      <c r="V9397" s="4"/>
      <c r="W9397" s="4"/>
      <c r="X9397" s="4"/>
      <c r="AB9397" s="4"/>
      <c r="AL9397" s="81"/>
      <c r="AM9397" s="81"/>
    </row>
    <row r="9398" spans="1:39">
      <c r="A9398" s="76"/>
      <c r="C9398" s="77"/>
      <c r="M9398" s="80"/>
      <c r="T9398" s="4"/>
      <c r="V9398" s="4"/>
      <c r="W9398" s="4"/>
      <c r="X9398" s="4"/>
      <c r="AB9398" s="4"/>
      <c r="AL9398" s="81"/>
      <c r="AM9398" s="81"/>
    </row>
    <row r="9399" spans="1:39">
      <c r="A9399" s="76"/>
      <c r="C9399" s="77"/>
      <c r="M9399" s="80"/>
      <c r="T9399" s="4"/>
      <c r="V9399" s="4"/>
      <c r="W9399" s="4"/>
      <c r="X9399" s="4"/>
      <c r="AB9399" s="4"/>
      <c r="AL9399" s="81"/>
      <c r="AM9399" s="81"/>
    </row>
    <row r="9400" spans="1:39">
      <c r="A9400" s="76"/>
      <c r="C9400" s="77"/>
      <c r="M9400" s="80"/>
      <c r="T9400" s="4"/>
      <c r="V9400" s="4"/>
      <c r="W9400" s="4"/>
      <c r="X9400" s="4"/>
      <c r="AB9400" s="4"/>
      <c r="AL9400" s="81"/>
      <c r="AM9400" s="81"/>
    </row>
    <row r="9401" spans="1:39">
      <c r="A9401" s="76"/>
      <c r="C9401" s="77"/>
      <c r="M9401" s="80"/>
      <c r="T9401" s="4"/>
      <c r="V9401" s="4"/>
      <c r="W9401" s="4"/>
      <c r="X9401" s="4"/>
      <c r="AB9401" s="4"/>
      <c r="AL9401" s="81"/>
      <c r="AM9401" s="81"/>
    </row>
    <row r="9402" spans="1:39">
      <c r="A9402" s="76"/>
      <c r="C9402" s="77"/>
      <c r="M9402" s="80"/>
      <c r="T9402" s="4"/>
      <c r="V9402" s="4"/>
      <c r="W9402" s="4"/>
      <c r="X9402" s="4"/>
      <c r="AB9402" s="4"/>
      <c r="AL9402" s="81"/>
      <c r="AM9402" s="81"/>
    </row>
    <row r="9403" spans="1:39">
      <c r="A9403" s="76"/>
      <c r="C9403" s="77"/>
      <c r="M9403" s="80"/>
      <c r="T9403" s="4"/>
      <c r="V9403" s="4"/>
      <c r="W9403" s="4"/>
      <c r="X9403" s="4"/>
      <c r="AB9403" s="4"/>
      <c r="AL9403" s="81"/>
      <c r="AM9403" s="81"/>
    </row>
    <row r="9404" spans="1:39">
      <c r="A9404" s="76"/>
      <c r="C9404" s="77"/>
      <c r="M9404" s="80"/>
      <c r="T9404" s="4"/>
      <c r="V9404" s="4"/>
      <c r="W9404" s="4"/>
      <c r="X9404" s="4"/>
      <c r="AB9404" s="4"/>
      <c r="AL9404" s="81"/>
      <c r="AM9404" s="81"/>
    </row>
    <row r="9405" spans="1:39">
      <c r="A9405" s="76"/>
      <c r="C9405" s="77"/>
      <c r="M9405" s="80"/>
      <c r="T9405" s="4"/>
      <c r="V9405" s="4"/>
      <c r="W9405" s="4"/>
      <c r="X9405" s="4"/>
      <c r="AB9405" s="4"/>
      <c r="AL9405" s="81"/>
      <c r="AM9405" s="81"/>
    </row>
    <row r="9406" spans="1:39">
      <c r="A9406" s="76"/>
      <c r="C9406" s="77"/>
      <c r="M9406" s="80"/>
      <c r="T9406" s="4"/>
      <c r="V9406" s="4"/>
      <c r="W9406" s="4"/>
      <c r="X9406" s="4"/>
      <c r="AB9406" s="4"/>
      <c r="AL9406" s="81"/>
      <c r="AM9406" s="81"/>
    </row>
    <row r="9407" spans="1:39">
      <c r="A9407" s="76"/>
      <c r="C9407" s="77"/>
      <c r="M9407" s="80"/>
      <c r="T9407" s="4"/>
      <c r="V9407" s="4"/>
      <c r="W9407" s="4"/>
      <c r="X9407" s="4"/>
      <c r="AB9407" s="4"/>
      <c r="AL9407" s="81"/>
      <c r="AM9407" s="81"/>
    </row>
    <row r="9408" spans="1:39">
      <c r="A9408" s="76"/>
      <c r="C9408" s="77"/>
      <c r="M9408" s="80"/>
      <c r="T9408" s="4"/>
      <c r="V9408" s="4"/>
      <c r="W9408" s="4"/>
      <c r="X9408" s="4"/>
      <c r="AB9408" s="4"/>
      <c r="AL9408" s="81"/>
      <c r="AM9408" s="81"/>
    </row>
    <row r="9409" spans="1:39">
      <c r="A9409" s="76"/>
      <c r="C9409" s="77"/>
      <c r="M9409" s="80"/>
      <c r="T9409" s="4"/>
      <c r="V9409" s="4"/>
      <c r="W9409" s="4"/>
      <c r="X9409" s="4"/>
      <c r="AB9409" s="4"/>
      <c r="AL9409" s="81"/>
      <c r="AM9409" s="81"/>
    </row>
    <row r="9410" spans="1:39">
      <c r="A9410" s="76"/>
      <c r="C9410" s="77"/>
      <c r="M9410" s="80"/>
      <c r="T9410" s="4"/>
      <c r="V9410" s="4"/>
      <c r="W9410" s="4"/>
      <c r="X9410" s="4"/>
      <c r="AB9410" s="4"/>
      <c r="AL9410" s="81"/>
      <c r="AM9410" s="81"/>
    </row>
    <row r="9411" spans="1:39">
      <c r="A9411" s="76"/>
      <c r="C9411" s="77"/>
      <c r="M9411" s="80"/>
      <c r="T9411" s="4"/>
      <c r="V9411" s="4"/>
      <c r="W9411" s="4"/>
      <c r="X9411" s="4"/>
      <c r="AB9411" s="4"/>
      <c r="AL9411" s="81"/>
      <c r="AM9411" s="81"/>
    </row>
    <row r="9412" spans="1:39">
      <c r="A9412" s="76"/>
      <c r="C9412" s="77"/>
      <c r="M9412" s="80"/>
      <c r="T9412" s="4"/>
      <c r="V9412" s="4"/>
      <c r="W9412" s="4"/>
      <c r="X9412" s="4"/>
      <c r="AB9412" s="4"/>
      <c r="AL9412" s="81"/>
      <c r="AM9412" s="81"/>
    </row>
    <row r="9413" spans="1:39">
      <c r="A9413" s="76"/>
      <c r="C9413" s="77"/>
      <c r="M9413" s="80"/>
      <c r="T9413" s="4"/>
      <c r="V9413" s="4"/>
      <c r="W9413" s="4"/>
      <c r="X9413" s="4"/>
      <c r="AB9413" s="4"/>
      <c r="AL9413" s="81"/>
      <c r="AM9413" s="81"/>
    </row>
    <row r="9414" spans="1:39">
      <c r="A9414" s="76"/>
      <c r="C9414" s="77"/>
      <c r="M9414" s="80"/>
      <c r="T9414" s="4"/>
      <c r="V9414" s="4"/>
      <c r="W9414" s="4"/>
      <c r="X9414" s="4"/>
      <c r="AB9414" s="4"/>
      <c r="AL9414" s="81"/>
      <c r="AM9414" s="81"/>
    </row>
    <row r="9415" spans="1:39">
      <c r="A9415" s="76"/>
      <c r="C9415" s="77"/>
      <c r="M9415" s="80"/>
      <c r="T9415" s="4"/>
      <c r="V9415" s="4"/>
      <c r="W9415" s="4"/>
      <c r="X9415" s="4"/>
      <c r="AB9415" s="4"/>
      <c r="AL9415" s="81"/>
      <c r="AM9415" s="81"/>
    </row>
    <row r="9416" spans="1:39">
      <c r="A9416" s="76"/>
      <c r="C9416" s="77"/>
      <c r="M9416" s="80"/>
      <c r="T9416" s="4"/>
      <c r="V9416" s="4"/>
      <c r="W9416" s="4"/>
      <c r="X9416" s="4"/>
      <c r="AB9416" s="4"/>
      <c r="AL9416" s="81"/>
      <c r="AM9416" s="81"/>
    </row>
    <row r="9417" spans="1:39">
      <c r="A9417" s="76"/>
      <c r="C9417" s="77"/>
      <c r="M9417" s="80"/>
      <c r="T9417" s="4"/>
      <c r="V9417" s="4"/>
      <c r="W9417" s="4"/>
      <c r="X9417" s="4"/>
      <c r="AB9417" s="4"/>
      <c r="AL9417" s="81"/>
      <c r="AM9417" s="81"/>
    </row>
    <row r="9418" spans="1:39">
      <c r="A9418" s="76"/>
      <c r="C9418" s="77"/>
      <c r="M9418" s="80"/>
      <c r="T9418" s="4"/>
      <c r="V9418" s="4"/>
      <c r="W9418" s="4"/>
      <c r="X9418" s="4"/>
      <c r="AB9418" s="4"/>
      <c r="AL9418" s="81"/>
      <c r="AM9418" s="81"/>
    </row>
    <row r="9419" spans="1:39">
      <c r="A9419" s="76"/>
      <c r="C9419" s="77"/>
      <c r="M9419" s="80"/>
      <c r="T9419" s="4"/>
      <c r="V9419" s="4"/>
      <c r="W9419" s="4"/>
      <c r="X9419" s="4"/>
      <c r="AB9419" s="4"/>
      <c r="AL9419" s="81"/>
      <c r="AM9419" s="81"/>
    </row>
    <row r="9420" spans="1:39">
      <c r="A9420" s="76"/>
      <c r="C9420" s="77"/>
      <c r="M9420" s="80"/>
      <c r="T9420" s="4"/>
      <c r="V9420" s="4"/>
      <c r="W9420" s="4"/>
      <c r="X9420" s="4"/>
      <c r="AB9420" s="4"/>
      <c r="AL9420" s="81"/>
      <c r="AM9420" s="81"/>
    </row>
    <row r="9421" spans="1:39">
      <c r="A9421" s="76"/>
      <c r="C9421" s="77"/>
      <c r="M9421" s="80"/>
      <c r="T9421" s="4"/>
      <c r="V9421" s="4"/>
      <c r="W9421" s="4"/>
      <c r="X9421" s="4"/>
      <c r="AB9421" s="4"/>
      <c r="AL9421" s="81"/>
      <c r="AM9421" s="81"/>
    </row>
    <row r="9422" spans="1:39">
      <c r="A9422" s="76"/>
      <c r="C9422" s="77"/>
      <c r="M9422" s="80"/>
      <c r="T9422" s="4"/>
      <c r="V9422" s="4"/>
      <c r="W9422" s="4"/>
      <c r="X9422" s="4"/>
      <c r="AB9422" s="4"/>
      <c r="AL9422" s="81"/>
      <c r="AM9422" s="81"/>
    </row>
    <row r="9423" spans="1:39">
      <c r="A9423" s="76"/>
      <c r="C9423" s="77"/>
      <c r="M9423" s="80"/>
      <c r="T9423" s="4"/>
      <c r="V9423" s="4"/>
      <c r="W9423" s="4"/>
      <c r="X9423" s="4"/>
      <c r="AB9423" s="4"/>
      <c r="AL9423" s="81"/>
      <c r="AM9423" s="81"/>
    </row>
    <row r="9424" spans="1:39">
      <c r="A9424" s="76"/>
      <c r="C9424" s="77"/>
      <c r="M9424" s="80"/>
      <c r="T9424" s="4"/>
      <c r="V9424" s="4"/>
      <c r="W9424" s="4"/>
      <c r="X9424" s="4"/>
      <c r="AB9424" s="4"/>
      <c r="AL9424" s="81"/>
      <c r="AM9424" s="81"/>
    </row>
    <row r="9425" spans="1:39">
      <c r="A9425" s="76"/>
      <c r="C9425" s="77"/>
      <c r="M9425" s="80"/>
      <c r="T9425" s="4"/>
      <c r="V9425" s="4"/>
      <c r="W9425" s="4"/>
      <c r="X9425" s="4"/>
      <c r="AB9425" s="4"/>
      <c r="AL9425" s="81"/>
      <c r="AM9425" s="81"/>
    </row>
    <row r="9426" spans="1:39">
      <c r="A9426" s="76"/>
      <c r="C9426" s="77"/>
      <c r="M9426" s="80"/>
      <c r="T9426" s="4"/>
      <c r="V9426" s="4"/>
      <c r="W9426" s="4"/>
      <c r="X9426" s="4"/>
      <c r="AB9426" s="4"/>
      <c r="AL9426" s="81"/>
      <c r="AM9426" s="81"/>
    </row>
    <row r="9427" spans="1:39">
      <c r="A9427" s="76"/>
      <c r="C9427" s="77"/>
      <c r="M9427" s="80"/>
      <c r="T9427" s="4"/>
      <c r="V9427" s="4"/>
      <c r="W9427" s="4"/>
      <c r="X9427" s="4"/>
      <c r="AB9427" s="4"/>
      <c r="AL9427" s="81"/>
      <c r="AM9427" s="81"/>
    </row>
    <row r="9428" spans="1:39">
      <c r="A9428" s="76"/>
      <c r="C9428" s="77"/>
      <c r="M9428" s="80"/>
      <c r="T9428" s="4"/>
      <c r="V9428" s="4"/>
      <c r="W9428" s="4"/>
      <c r="X9428" s="4"/>
      <c r="AB9428" s="4"/>
      <c r="AL9428" s="81"/>
      <c r="AM9428" s="81"/>
    </row>
    <row r="9429" spans="1:39">
      <c r="A9429" s="76"/>
      <c r="C9429" s="77"/>
      <c r="M9429" s="80"/>
      <c r="T9429" s="4"/>
      <c r="V9429" s="4"/>
      <c r="W9429" s="4"/>
      <c r="X9429" s="4"/>
      <c r="AB9429" s="4"/>
      <c r="AL9429" s="81"/>
      <c r="AM9429" s="81"/>
    </row>
    <row r="9430" spans="1:39">
      <c r="A9430" s="76"/>
      <c r="C9430" s="77"/>
      <c r="M9430" s="80"/>
      <c r="T9430" s="4"/>
      <c r="V9430" s="4"/>
      <c r="W9430" s="4"/>
      <c r="X9430" s="4"/>
      <c r="AB9430" s="4"/>
      <c r="AL9430" s="81"/>
      <c r="AM9430" s="81"/>
    </row>
    <row r="9431" spans="1:39">
      <c r="A9431" s="76"/>
      <c r="C9431" s="77"/>
      <c r="M9431" s="80"/>
      <c r="T9431" s="4"/>
      <c r="V9431" s="4"/>
      <c r="W9431" s="4"/>
      <c r="X9431" s="4"/>
      <c r="AB9431" s="4"/>
      <c r="AL9431" s="81"/>
      <c r="AM9431" s="81"/>
    </row>
    <row r="9432" spans="1:39">
      <c r="A9432" s="76"/>
      <c r="C9432" s="77"/>
      <c r="M9432" s="80"/>
      <c r="T9432" s="4"/>
      <c r="V9432" s="4"/>
      <c r="W9432" s="4"/>
      <c r="X9432" s="4"/>
      <c r="AB9432" s="4"/>
      <c r="AL9432" s="81"/>
      <c r="AM9432" s="81"/>
    </row>
    <row r="9433" spans="1:39">
      <c r="A9433" s="76"/>
      <c r="C9433" s="77"/>
      <c r="M9433" s="80"/>
      <c r="T9433" s="4"/>
      <c r="V9433" s="4"/>
      <c r="W9433" s="4"/>
      <c r="X9433" s="4"/>
      <c r="AB9433" s="4"/>
      <c r="AL9433" s="81"/>
      <c r="AM9433" s="81"/>
    </row>
    <row r="9434" spans="1:39">
      <c r="A9434" s="76"/>
      <c r="C9434" s="77"/>
      <c r="M9434" s="80"/>
      <c r="T9434" s="4"/>
      <c r="V9434" s="4"/>
      <c r="W9434" s="4"/>
      <c r="X9434" s="4"/>
      <c r="AB9434" s="4"/>
      <c r="AL9434" s="81"/>
      <c r="AM9434" s="81"/>
    </row>
    <row r="9435" spans="1:39">
      <c r="A9435" s="76"/>
      <c r="C9435" s="77"/>
      <c r="M9435" s="80"/>
      <c r="T9435" s="4"/>
      <c r="V9435" s="4"/>
      <c r="W9435" s="4"/>
      <c r="X9435" s="4"/>
      <c r="AB9435" s="4"/>
      <c r="AL9435" s="81"/>
      <c r="AM9435" s="81"/>
    </row>
    <row r="9436" spans="1:39">
      <c r="A9436" s="76"/>
      <c r="C9436" s="77"/>
      <c r="M9436" s="80"/>
      <c r="T9436" s="4"/>
      <c r="V9436" s="4"/>
      <c r="W9436" s="4"/>
      <c r="X9436" s="4"/>
      <c r="AB9436" s="4"/>
      <c r="AL9436" s="81"/>
      <c r="AM9436" s="81"/>
    </row>
    <row r="9437" spans="1:39">
      <c r="A9437" s="76"/>
      <c r="C9437" s="77"/>
      <c r="M9437" s="80"/>
      <c r="T9437" s="4"/>
      <c r="V9437" s="4"/>
      <c r="W9437" s="4"/>
      <c r="X9437" s="4"/>
      <c r="AB9437" s="4"/>
      <c r="AL9437" s="81"/>
      <c r="AM9437" s="81"/>
    </row>
    <row r="9438" spans="1:39">
      <c r="A9438" s="76"/>
      <c r="C9438" s="77"/>
      <c r="M9438" s="80"/>
      <c r="T9438" s="4"/>
      <c r="V9438" s="4"/>
      <c r="W9438" s="4"/>
      <c r="X9438" s="4"/>
      <c r="AB9438" s="4"/>
      <c r="AL9438" s="81"/>
      <c r="AM9438" s="81"/>
    </row>
    <row r="9439" spans="1:39">
      <c r="A9439" s="76"/>
      <c r="C9439" s="77"/>
      <c r="M9439" s="80"/>
      <c r="T9439" s="4"/>
      <c r="V9439" s="4"/>
      <c r="W9439" s="4"/>
      <c r="X9439" s="4"/>
      <c r="AB9439" s="4"/>
      <c r="AL9439" s="81"/>
      <c r="AM9439" s="81"/>
    </row>
    <row r="9440" spans="1:39">
      <c r="A9440" s="76"/>
      <c r="C9440" s="77"/>
      <c r="M9440" s="80"/>
      <c r="T9440" s="4"/>
      <c r="V9440" s="4"/>
      <c r="W9440" s="4"/>
      <c r="X9440" s="4"/>
      <c r="AB9440" s="4"/>
      <c r="AL9440" s="81"/>
      <c r="AM9440" s="81"/>
    </row>
    <row r="9441" spans="1:39">
      <c r="A9441" s="76"/>
      <c r="C9441" s="77"/>
      <c r="M9441" s="80"/>
      <c r="T9441" s="4"/>
      <c r="V9441" s="4"/>
      <c r="W9441" s="4"/>
      <c r="X9441" s="4"/>
      <c r="AB9441" s="4"/>
      <c r="AL9441" s="81"/>
      <c r="AM9441" s="81"/>
    </row>
    <row r="9442" spans="1:39">
      <c r="A9442" s="76"/>
      <c r="C9442" s="77"/>
      <c r="M9442" s="80"/>
      <c r="T9442" s="4"/>
      <c r="V9442" s="4"/>
      <c r="W9442" s="4"/>
      <c r="X9442" s="4"/>
      <c r="AB9442" s="4"/>
      <c r="AL9442" s="81"/>
      <c r="AM9442" s="81"/>
    </row>
    <row r="9443" spans="1:39">
      <c r="A9443" s="76"/>
      <c r="C9443" s="77"/>
      <c r="M9443" s="80"/>
      <c r="T9443" s="4"/>
      <c r="V9443" s="4"/>
      <c r="W9443" s="4"/>
      <c r="X9443" s="4"/>
      <c r="AB9443" s="4"/>
      <c r="AL9443" s="81"/>
      <c r="AM9443" s="81"/>
    </row>
    <row r="9444" spans="1:39">
      <c r="A9444" s="76"/>
      <c r="C9444" s="77"/>
      <c r="M9444" s="80"/>
      <c r="T9444" s="4"/>
      <c r="V9444" s="4"/>
      <c r="W9444" s="4"/>
      <c r="X9444" s="4"/>
      <c r="AB9444" s="4"/>
      <c r="AL9444" s="81"/>
      <c r="AM9444" s="81"/>
    </row>
    <row r="9445" spans="1:39">
      <c r="A9445" s="76"/>
      <c r="C9445" s="77"/>
      <c r="M9445" s="80"/>
      <c r="T9445" s="4"/>
      <c r="V9445" s="4"/>
      <c r="W9445" s="4"/>
      <c r="X9445" s="4"/>
      <c r="AB9445" s="4"/>
      <c r="AL9445" s="81"/>
      <c r="AM9445" s="81"/>
    </row>
    <row r="9446" spans="1:39">
      <c r="A9446" s="76"/>
      <c r="C9446" s="77"/>
      <c r="M9446" s="80"/>
      <c r="T9446" s="4"/>
      <c r="V9446" s="4"/>
      <c r="W9446" s="4"/>
      <c r="X9446" s="4"/>
      <c r="AB9446" s="4"/>
      <c r="AL9446" s="81"/>
      <c r="AM9446" s="81"/>
    </row>
    <row r="9447" spans="1:39">
      <c r="A9447" s="76"/>
      <c r="C9447" s="77"/>
      <c r="M9447" s="80"/>
      <c r="T9447" s="4"/>
      <c r="V9447" s="4"/>
      <c r="W9447" s="4"/>
      <c r="X9447" s="4"/>
      <c r="AB9447" s="4"/>
      <c r="AL9447" s="81"/>
      <c r="AM9447" s="81"/>
    </row>
    <row r="9448" spans="1:39">
      <c r="A9448" s="76"/>
      <c r="C9448" s="77"/>
      <c r="M9448" s="80"/>
      <c r="T9448" s="4"/>
      <c r="V9448" s="4"/>
      <c r="W9448" s="4"/>
      <c r="X9448" s="4"/>
      <c r="AB9448" s="4"/>
      <c r="AL9448" s="81"/>
      <c r="AM9448" s="81"/>
    </row>
    <row r="9449" spans="1:39">
      <c r="A9449" s="76"/>
      <c r="C9449" s="77"/>
      <c r="M9449" s="80"/>
      <c r="T9449" s="4"/>
      <c r="V9449" s="4"/>
      <c r="W9449" s="4"/>
      <c r="X9449" s="4"/>
      <c r="AB9449" s="4"/>
      <c r="AL9449" s="81"/>
      <c r="AM9449" s="81"/>
    </row>
    <row r="9450" spans="1:39">
      <c r="A9450" s="76"/>
      <c r="C9450" s="77"/>
      <c r="M9450" s="80"/>
      <c r="T9450" s="4"/>
      <c r="V9450" s="4"/>
      <c r="W9450" s="4"/>
      <c r="X9450" s="4"/>
      <c r="AB9450" s="4"/>
      <c r="AL9450" s="81"/>
      <c r="AM9450" s="81"/>
    </row>
    <row r="9451" spans="1:39">
      <c r="A9451" s="76"/>
      <c r="C9451" s="77"/>
      <c r="M9451" s="80"/>
      <c r="T9451" s="4"/>
      <c r="V9451" s="4"/>
      <c r="W9451" s="4"/>
      <c r="X9451" s="4"/>
      <c r="AB9451" s="4"/>
      <c r="AL9451" s="81"/>
      <c r="AM9451" s="81"/>
    </row>
    <row r="9452" spans="1:39">
      <c r="A9452" s="76"/>
      <c r="C9452" s="77"/>
      <c r="M9452" s="80"/>
      <c r="T9452" s="4"/>
      <c r="V9452" s="4"/>
      <c r="W9452" s="4"/>
      <c r="X9452" s="4"/>
      <c r="AB9452" s="4"/>
      <c r="AL9452" s="81"/>
      <c r="AM9452" s="81"/>
    </row>
    <row r="9453" spans="1:39">
      <c r="A9453" s="76"/>
      <c r="C9453" s="77"/>
      <c r="M9453" s="80"/>
      <c r="T9453" s="4"/>
      <c r="V9453" s="4"/>
      <c r="W9453" s="4"/>
      <c r="X9453" s="4"/>
      <c r="AB9453" s="4"/>
      <c r="AL9453" s="81"/>
      <c r="AM9453" s="81"/>
    </row>
    <row r="9454" spans="1:39">
      <c r="A9454" s="76"/>
      <c r="C9454" s="77"/>
      <c r="M9454" s="80"/>
      <c r="T9454" s="4"/>
      <c r="V9454" s="4"/>
      <c r="W9454" s="4"/>
      <c r="X9454" s="4"/>
      <c r="AB9454" s="4"/>
      <c r="AL9454" s="81"/>
      <c r="AM9454" s="81"/>
    </row>
    <row r="9455" spans="1:39">
      <c r="A9455" s="76"/>
      <c r="C9455" s="77"/>
      <c r="M9455" s="80"/>
      <c r="T9455" s="4"/>
      <c r="V9455" s="4"/>
      <c r="W9455" s="4"/>
      <c r="X9455" s="4"/>
      <c r="AB9455" s="4"/>
      <c r="AL9455" s="81"/>
      <c r="AM9455" s="81"/>
    </row>
    <row r="9456" spans="1:39">
      <c r="A9456" s="76"/>
      <c r="C9456" s="77"/>
      <c r="M9456" s="80"/>
      <c r="T9456" s="4"/>
      <c r="V9456" s="4"/>
      <c r="W9456" s="4"/>
      <c r="X9456" s="4"/>
      <c r="AB9456" s="4"/>
      <c r="AL9456" s="81"/>
      <c r="AM9456" s="81"/>
    </row>
    <row r="9457" spans="1:39">
      <c r="A9457" s="76"/>
      <c r="C9457" s="77"/>
      <c r="M9457" s="80"/>
      <c r="T9457" s="4"/>
      <c r="V9457" s="4"/>
      <c r="W9457" s="4"/>
      <c r="X9457" s="4"/>
      <c r="AB9457" s="4"/>
      <c r="AL9457" s="81"/>
      <c r="AM9457" s="81"/>
    </row>
    <row r="9458" spans="1:39">
      <c r="A9458" s="76"/>
      <c r="C9458" s="77"/>
      <c r="M9458" s="80"/>
      <c r="T9458" s="4"/>
      <c r="V9458" s="4"/>
      <c r="W9458" s="4"/>
      <c r="X9458" s="4"/>
      <c r="AB9458" s="4"/>
      <c r="AL9458" s="81"/>
      <c r="AM9458" s="81"/>
    </row>
    <row r="9459" spans="1:39">
      <c r="A9459" s="76"/>
      <c r="C9459" s="77"/>
      <c r="M9459" s="80"/>
      <c r="T9459" s="4"/>
      <c r="V9459" s="4"/>
      <c r="W9459" s="4"/>
      <c r="X9459" s="4"/>
      <c r="AB9459" s="4"/>
      <c r="AL9459" s="81"/>
      <c r="AM9459" s="81"/>
    </row>
    <row r="9460" spans="1:39">
      <c r="A9460" s="76"/>
      <c r="C9460" s="77"/>
      <c r="M9460" s="80"/>
      <c r="T9460" s="4"/>
      <c r="V9460" s="4"/>
      <c r="W9460" s="4"/>
      <c r="X9460" s="4"/>
      <c r="AB9460" s="4"/>
      <c r="AL9460" s="81"/>
      <c r="AM9460" s="81"/>
    </row>
    <row r="9461" spans="1:39">
      <c r="A9461" s="76"/>
      <c r="C9461" s="77"/>
      <c r="M9461" s="80"/>
      <c r="T9461" s="4"/>
      <c r="V9461" s="4"/>
      <c r="W9461" s="4"/>
      <c r="X9461" s="4"/>
      <c r="AB9461" s="4"/>
      <c r="AL9461" s="81"/>
      <c r="AM9461" s="81"/>
    </row>
    <row r="9462" spans="1:39">
      <c r="A9462" s="76"/>
      <c r="C9462" s="77"/>
      <c r="M9462" s="80"/>
      <c r="T9462" s="4"/>
      <c r="V9462" s="4"/>
      <c r="W9462" s="4"/>
      <c r="X9462" s="4"/>
      <c r="AB9462" s="4"/>
      <c r="AL9462" s="81"/>
      <c r="AM9462" s="81"/>
    </row>
    <row r="9463" spans="1:39">
      <c r="A9463" s="76"/>
      <c r="C9463" s="77"/>
      <c r="M9463" s="80"/>
      <c r="T9463" s="4"/>
      <c r="V9463" s="4"/>
      <c r="W9463" s="4"/>
      <c r="X9463" s="4"/>
      <c r="AB9463" s="4"/>
      <c r="AL9463" s="81"/>
      <c r="AM9463" s="81"/>
    </row>
    <row r="9464" spans="1:39">
      <c r="A9464" s="76"/>
      <c r="C9464" s="77"/>
      <c r="M9464" s="80"/>
      <c r="T9464" s="4"/>
      <c r="V9464" s="4"/>
      <c r="W9464" s="4"/>
      <c r="X9464" s="4"/>
      <c r="AB9464" s="4"/>
      <c r="AL9464" s="81"/>
      <c r="AM9464" s="81"/>
    </row>
    <row r="9465" spans="1:39">
      <c r="A9465" s="76"/>
      <c r="C9465" s="77"/>
      <c r="M9465" s="80"/>
      <c r="T9465" s="4"/>
      <c r="V9465" s="4"/>
      <c r="W9465" s="4"/>
      <c r="X9465" s="4"/>
      <c r="AB9465" s="4"/>
      <c r="AL9465" s="81"/>
      <c r="AM9465" s="81"/>
    </row>
    <row r="9466" spans="1:39">
      <c r="A9466" s="76"/>
      <c r="C9466" s="77"/>
      <c r="M9466" s="80"/>
      <c r="T9466" s="4"/>
      <c r="V9466" s="4"/>
      <c r="W9466" s="4"/>
      <c r="X9466" s="4"/>
      <c r="AB9466" s="4"/>
      <c r="AL9466" s="81"/>
      <c r="AM9466" s="81"/>
    </row>
    <row r="9467" spans="1:39">
      <c r="A9467" s="76"/>
      <c r="C9467" s="77"/>
      <c r="M9467" s="80"/>
      <c r="T9467" s="4"/>
      <c r="V9467" s="4"/>
      <c r="W9467" s="4"/>
      <c r="X9467" s="4"/>
      <c r="AB9467" s="4"/>
      <c r="AL9467" s="81"/>
      <c r="AM9467" s="81"/>
    </row>
    <row r="9468" spans="1:39">
      <c r="A9468" s="76"/>
      <c r="C9468" s="77"/>
      <c r="M9468" s="80"/>
      <c r="T9468" s="4"/>
      <c r="V9468" s="4"/>
      <c r="W9468" s="4"/>
      <c r="X9468" s="4"/>
      <c r="AB9468" s="4"/>
      <c r="AL9468" s="81"/>
      <c r="AM9468" s="81"/>
    </row>
    <row r="9469" spans="1:39">
      <c r="A9469" s="76"/>
      <c r="C9469" s="77"/>
      <c r="M9469" s="80"/>
      <c r="T9469" s="4"/>
      <c r="V9469" s="4"/>
      <c r="W9469" s="4"/>
      <c r="X9469" s="4"/>
      <c r="AB9469" s="4"/>
      <c r="AL9469" s="81"/>
      <c r="AM9469" s="81"/>
    </row>
    <row r="9470" spans="1:39">
      <c r="A9470" s="76"/>
      <c r="C9470" s="77"/>
      <c r="M9470" s="80"/>
      <c r="T9470" s="4"/>
      <c r="V9470" s="4"/>
      <c r="W9470" s="4"/>
      <c r="X9470" s="4"/>
      <c r="AB9470" s="4"/>
      <c r="AL9470" s="81"/>
      <c r="AM9470" s="81"/>
    </row>
    <row r="9471" spans="1:39">
      <c r="A9471" s="76"/>
      <c r="C9471" s="77"/>
      <c r="M9471" s="80"/>
      <c r="T9471" s="4"/>
      <c r="V9471" s="4"/>
      <c r="W9471" s="4"/>
      <c r="X9471" s="4"/>
      <c r="AB9471" s="4"/>
      <c r="AL9471" s="81"/>
      <c r="AM9471" s="81"/>
    </row>
    <row r="9472" spans="1:39">
      <c r="A9472" s="76"/>
      <c r="C9472" s="77"/>
      <c r="M9472" s="80"/>
      <c r="T9472" s="4"/>
      <c r="V9472" s="4"/>
      <c r="W9472" s="4"/>
      <c r="X9472" s="4"/>
      <c r="AB9472" s="4"/>
      <c r="AL9472" s="81"/>
      <c r="AM9472" s="81"/>
    </row>
    <row r="9473" spans="1:39">
      <c r="A9473" s="76"/>
      <c r="C9473" s="77"/>
      <c r="M9473" s="80"/>
      <c r="T9473" s="4"/>
      <c r="V9473" s="4"/>
      <c r="W9473" s="4"/>
      <c r="X9473" s="4"/>
      <c r="AB9473" s="4"/>
      <c r="AL9473" s="81"/>
      <c r="AM9473" s="81"/>
    </row>
    <row r="9474" spans="1:39">
      <c r="A9474" s="76"/>
      <c r="C9474" s="77"/>
      <c r="M9474" s="80"/>
      <c r="T9474" s="4"/>
      <c r="V9474" s="4"/>
      <c r="W9474" s="4"/>
      <c r="X9474" s="4"/>
      <c r="AB9474" s="4"/>
      <c r="AL9474" s="81"/>
      <c r="AM9474" s="81"/>
    </row>
    <row r="9475" spans="1:39">
      <c r="A9475" s="76"/>
      <c r="C9475" s="77"/>
      <c r="M9475" s="80"/>
      <c r="T9475" s="4"/>
      <c r="V9475" s="4"/>
      <c r="W9475" s="4"/>
      <c r="X9475" s="4"/>
      <c r="AB9475" s="4"/>
      <c r="AL9475" s="81"/>
      <c r="AM9475" s="81"/>
    </row>
    <row r="9476" spans="1:39">
      <c r="A9476" s="76"/>
      <c r="C9476" s="77"/>
      <c r="M9476" s="80"/>
      <c r="T9476" s="4"/>
      <c r="V9476" s="4"/>
      <c r="W9476" s="4"/>
      <c r="X9476" s="4"/>
      <c r="AB9476" s="4"/>
      <c r="AL9476" s="81"/>
      <c r="AM9476" s="81"/>
    </row>
    <row r="9477" spans="1:39">
      <c r="A9477" s="76"/>
      <c r="C9477" s="77"/>
      <c r="M9477" s="80"/>
      <c r="T9477" s="4"/>
      <c r="V9477" s="4"/>
      <c r="W9477" s="4"/>
      <c r="X9477" s="4"/>
      <c r="AB9477" s="4"/>
      <c r="AL9477" s="81"/>
      <c r="AM9477" s="81"/>
    </row>
    <row r="9478" spans="1:39">
      <c r="A9478" s="76"/>
      <c r="C9478" s="77"/>
      <c r="M9478" s="80"/>
      <c r="T9478" s="4"/>
      <c r="V9478" s="4"/>
      <c r="W9478" s="4"/>
      <c r="X9478" s="4"/>
      <c r="AB9478" s="4"/>
      <c r="AL9478" s="81"/>
      <c r="AM9478" s="81"/>
    </row>
    <row r="9479" spans="1:39">
      <c r="A9479" s="76"/>
      <c r="C9479" s="77"/>
      <c r="M9479" s="80"/>
      <c r="T9479" s="4"/>
      <c r="V9479" s="4"/>
      <c r="W9479" s="4"/>
      <c r="X9479" s="4"/>
      <c r="AB9479" s="4"/>
      <c r="AL9479" s="81"/>
      <c r="AM9479" s="81"/>
    </row>
    <row r="9480" spans="1:39">
      <c r="A9480" s="76"/>
      <c r="C9480" s="77"/>
      <c r="M9480" s="80"/>
      <c r="T9480" s="4"/>
      <c r="V9480" s="4"/>
      <c r="W9480" s="4"/>
      <c r="X9480" s="4"/>
      <c r="AB9480" s="4"/>
      <c r="AL9480" s="81"/>
      <c r="AM9480" s="81"/>
    </row>
    <row r="9481" spans="1:39">
      <c r="A9481" s="76"/>
      <c r="C9481" s="77"/>
      <c r="M9481" s="80"/>
      <c r="T9481" s="4"/>
      <c r="V9481" s="4"/>
      <c r="W9481" s="4"/>
      <c r="X9481" s="4"/>
      <c r="AB9481" s="4"/>
      <c r="AL9481" s="81"/>
      <c r="AM9481" s="81"/>
    </row>
    <row r="9482" spans="1:39">
      <c r="A9482" s="76"/>
      <c r="C9482" s="77"/>
      <c r="M9482" s="80"/>
      <c r="T9482" s="4"/>
      <c r="V9482" s="4"/>
      <c r="W9482" s="4"/>
      <c r="X9482" s="4"/>
      <c r="AB9482" s="4"/>
      <c r="AL9482" s="81"/>
      <c r="AM9482" s="81"/>
    </row>
    <row r="9483" spans="1:39">
      <c r="A9483" s="76"/>
      <c r="C9483" s="77"/>
      <c r="M9483" s="80"/>
      <c r="T9483" s="4"/>
      <c r="V9483" s="4"/>
      <c r="W9483" s="4"/>
      <c r="X9483" s="4"/>
      <c r="AB9483" s="4"/>
      <c r="AL9483" s="81"/>
      <c r="AM9483" s="81"/>
    </row>
    <row r="9484" spans="1:39">
      <c r="A9484" s="76"/>
      <c r="C9484" s="77"/>
      <c r="M9484" s="80"/>
      <c r="T9484" s="4"/>
      <c r="V9484" s="4"/>
      <c r="W9484" s="4"/>
      <c r="X9484" s="4"/>
      <c r="AB9484" s="4"/>
      <c r="AL9484" s="81"/>
      <c r="AM9484" s="81"/>
    </row>
    <row r="9485" spans="1:39">
      <c r="A9485" s="76"/>
      <c r="C9485" s="77"/>
      <c r="M9485" s="80"/>
      <c r="T9485" s="4"/>
      <c r="V9485" s="4"/>
      <c r="W9485" s="4"/>
      <c r="X9485" s="4"/>
      <c r="AB9485" s="4"/>
      <c r="AL9485" s="81"/>
      <c r="AM9485" s="81"/>
    </row>
    <row r="9486" spans="1:39">
      <c r="A9486" s="76"/>
      <c r="C9486" s="77"/>
      <c r="M9486" s="80"/>
      <c r="T9486" s="4"/>
      <c r="V9486" s="4"/>
      <c r="W9486" s="4"/>
      <c r="X9486" s="4"/>
      <c r="AB9486" s="4"/>
      <c r="AL9486" s="81"/>
      <c r="AM9486" s="81"/>
    </row>
    <row r="9487" spans="1:39">
      <c r="A9487" s="76"/>
      <c r="C9487" s="77"/>
      <c r="M9487" s="80"/>
      <c r="T9487" s="4"/>
      <c r="V9487" s="4"/>
      <c r="W9487" s="4"/>
      <c r="X9487" s="4"/>
      <c r="AB9487" s="4"/>
      <c r="AL9487" s="81"/>
      <c r="AM9487" s="81"/>
    </row>
    <row r="9488" spans="1:39">
      <c r="A9488" s="76"/>
      <c r="C9488" s="77"/>
      <c r="M9488" s="80"/>
      <c r="T9488" s="4"/>
      <c r="V9488" s="4"/>
      <c r="W9488" s="4"/>
      <c r="X9488" s="4"/>
      <c r="AB9488" s="4"/>
      <c r="AL9488" s="81"/>
      <c r="AM9488" s="81"/>
    </row>
    <row r="9489" spans="1:39">
      <c r="A9489" s="76"/>
      <c r="C9489" s="77"/>
      <c r="M9489" s="80"/>
      <c r="T9489" s="4"/>
      <c r="V9489" s="4"/>
      <c r="W9489" s="4"/>
      <c r="X9489" s="4"/>
      <c r="AB9489" s="4"/>
      <c r="AL9489" s="81"/>
      <c r="AM9489" s="81"/>
    </row>
    <row r="9490" spans="1:39">
      <c r="A9490" s="76"/>
      <c r="C9490" s="77"/>
      <c r="M9490" s="80"/>
      <c r="T9490" s="4"/>
      <c r="V9490" s="4"/>
      <c r="W9490" s="4"/>
      <c r="X9490" s="4"/>
      <c r="AB9490" s="4"/>
      <c r="AL9490" s="81"/>
      <c r="AM9490" s="81"/>
    </row>
    <row r="9491" spans="1:39">
      <c r="A9491" s="76"/>
      <c r="C9491" s="77"/>
      <c r="M9491" s="80"/>
      <c r="T9491" s="4"/>
      <c r="V9491" s="4"/>
      <c r="W9491" s="4"/>
      <c r="X9491" s="4"/>
      <c r="AB9491" s="4"/>
      <c r="AL9491" s="81"/>
      <c r="AM9491" s="81"/>
    </row>
    <row r="9492" spans="1:39">
      <c r="A9492" s="76"/>
      <c r="C9492" s="77"/>
      <c r="M9492" s="80"/>
      <c r="T9492" s="4"/>
      <c r="V9492" s="4"/>
      <c r="W9492" s="4"/>
      <c r="X9492" s="4"/>
      <c r="AB9492" s="4"/>
      <c r="AL9492" s="81"/>
      <c r="AM9492" s="81"/>
    </row>
    <row r="9493" spans="1:39">
      <c r="A9493" s="76"/>
      <c r="C9493" s="77"/>
      <c r="M9493" s="80"/>
      <c r="T9493" s="4"/>
      <c r="V9493" s="4"/>
      <c r="W9493" s="4"/>
      <c r="X9493" s="4"/>
      <c r="AB9493" s="4"/>
      <c r="AL9493" s="81"/>
      <c r="AM9493" s="81"/>
    </row>
    <row r="9494" spans="1:39">
      <c r="A9494" s="76"/>
      <c r="C9494" s="77"/>
      <c r="M9494" s="80"/>
      <c r="T9494" s="4"/>
      <c r="V9494" s="4"/>
      <c r="W9494" s="4"/>
      <c r="X9494" s="4"/>
      <c r="AB9494" s="4"/>
      <c r="AL9494" s="81"/>
      <c r="AM9494" s="81"/>
    </row>
    <row r="9495" spans="1:39">
      <c r="A9495" s="76"/>
      <c r="C9495" s="77"/>
      <c r="M9495" s="80"/>
      <c r="T9495" s="4"/>
      <c r="V9495" s="4"/>
      <c r="W9495" s="4"/>
      <c r="X9495" s="4"/>
      <c r="AB9495" s="4"/>
      <c r="AL9495" s="81"/>
      <c r="AM9495" s="81"/>
    </row>
    <row r="9496" spans="1:39">
      <c r="A9496" s="76"/>
      <c r="C9496" s="77"/>
      <c r="M9496" s="80"/>
      <c r="T9496" s="4"/>
      <c r="V9496" s="4"/>
      <c r="W9496" s="4"/>
      <c r="X9496" s="4"/>
      <c r="AB9496" s="4"/>
      <c r="AL9496" s="81"/>
      <c r="AM9496" s="81"/>
    </row>
    <row r="9497" spans="1:39">
      <c r="A9497" s="76"/>
      <c r="C9497" s="77"/>
      <c r="M9497" s="80"/>
      <c r="T9497" s="4"/>
      <c r="V9497" s="4"/>
      <c r="W9497" s="4"/>
      <c r="X9497" s="4"/>
      <c r="AB9497" s="4"/>
      <c r="AL9497" s="81"/>
      <c r="AM9497" s="81"/>
    </row>
    <row r="9498" spans="1:39">
      <c r="A9498" s="76"/>
      <c r="C9498" s="77"/>
      <c r="M9498" s="80"/>
      <c r="T9498" s="4"/>
      <c r="V9498" s="4"/>
      <c r="W9498" s="4"/>
      <c r="X9498" s="4"/>
      <c r="AB9498" s="4"/>
      <c r="AL9498" s="81"/>
      <c r="AM9498" s="81"/>
    </row>
    <row r="9499" spans="1:39">
      <c r="A9499" s="76"/>
      <c r="C9499" s="77"/>
      <c r="M9499" s="80"/>
      <c r="T9499" s="4"/>
      <c r="V9499" s="4"/>
      <c r="W9499" s="4"/>
      <c r="X9499" s="4"/>
      <c r="AB9499" s="4"/>
      <c r="AL9499" s="81"/>
      <c r="AM9499" s="81"/>
    </row>
    <row r="9500" spans="1:39">
      <c r="A9500" s="76"/>
      <c r="C9500" s="77"/>
      <c r="M9500" s="80"/>
      <c r="T9500" s="4"/>
      <c r="V9500" s="4"/>
      <c r="W9500" s="4"/>
      <c r="X9500" s="4"/>
      <c r="AB9500" s="4"/>
      <c r="AL9500" s="81"/>
      <c r="AM9500" s="81"/>
    </row>
    <row r="9501" spans="1:39">
      <c r="A9501" s="76"/>
      <c r="C9501" s="77"/>
      <c r="M9501" s="80"/>
      <c r="T9501" s="4"/>
      <c r="V9501" s="4"/>
      <c r="W9501" s="4"/>
      <c r="X9501" s="4"/>
      <c r="AB9501" s="4"/>
      <c r="AL9501" s="81"/>
      <c r="AM9501" s="81"/>
    </row>
    <row r="9502" spans="1:39">
      <c r="A9502" s="76"/>
      <c r="C9502" s="77"/>
      <c r="M9502" s="80"/>
      <c r="T9502" s="4"/>
      <c r="V9502" s="4"/>
      <c r="W9502" s="4"/>
      <c r="X9502" s="4"/>
      <c r="AB9502" s="4"/>
      <c r="AL9502" s="81"/>
      <c r="AM9502" s="81"/>
    </row>
    <row r="9503" spans="1:39">
      <c r="A9503" s="76"/>
      <c r="C9503" s="77"/>
      <c r="M9503" s="80"/>
      <c r="T9503" s="4"/>
      <c r="V9503" s="4"/>
      <c r="W9503" s="4"/>
      <c r="X9503" s="4"/>
      <c r="AB9503" s="4"/>
      <c r="AL9503" s="81"/>
      <c r="AM9503" s="81"/>
    </row>
    <row r="9504" spans="1:39">
      <c r="A9504" s="76"/>
      <c r="C9504" s="77"/>
      <c r="M9504" s="80"/>
      <c r="T9504" s="4"/>
      <c r="V9504" s="4"/>
      <c r="W9504" s="4"/>
      <c r="X9504" s="4"/>
      <c r="AB9504" s="4"/>
      <c r="AL9504" s="81"/>
      <c r="AM9504" s="81"/>
    </row>
    <row r="9505" spans="1:39">
      <c r="A9505" s="76"/>
      <c r="C9505" s="77"/>
      <c r="M9505" s="80"/>
      <c r="T9505" s="4"/>
      <c r="V9505" s="4"/>
      <c r="W9505" s="4"/>
      <c r="X9505" s="4"/>
      <c r="AB9505" s="4"/>
      <c r="AL9505" s="81"/>
      <c r="AM9505" s="81"/>
    </row>
    <row r="9506" spans="1:39">
      <c r="A9506" s="76"/>
      <c r="C9506" s="77"/>
      <c r="M9506" s="80"/>
      <c r="T9506" s="4"/>
      <c r="V9506" s="4"/>
      <c r="W9506" s="4"/>
      <c r="X9506" s="4"/>
      <c r="AB9506" s="4"/>
      <c r="AL9506" s="81"/>
      <c r="AM9506" s="81"/>
    </row>
    <row r="9507" spans="1:39">
      <c r="A9507" s="76"/>
      <c r="C9507" s="77"/>
      <c r="M9507" s="80"/>
      <c r="T9507" s="4"/>
      <c r="V9507" s="4"/>
      <c r="W9507" s="4"/>
      <c r="X9507" s="4"/>
      <c r="AB9507" s="4"/>
      <c r="AL9507" s="81"/>
      <c r="AM9507" s="81"/>
    </row>
    <row r="9508" spans="1:39">
      <c r="A9508" s="76"/>
      <c r="C9508" s="77"/>
      <c r="M9508" s="80"/>
      <c r="T9508" s="4"/>
      <c r="V9508" s="4"/>
      <c r="W9508" s="4"/>
      <c r="X9508" s="4"/>
      <c r="AB9508" s="4"/>
      <c r="AL9508" s="81"/>
      <c r="AM9508" s="81"/>
    </row>
    <row r="9509" spans="1:39">
      <c r="A9509" s="76"/>
      <c r="C9509" s="77"/>
      <c r="M9509" s="80"/>
      <c r="T9509" s="4"/>
      <c r="V9509" s="4"/>
      <c r="W9509" s="4"/>
      <c r="X9509" s="4"/>
      <c r="AB9509" s="4"/>
      <c r="AL9509" s="81"/>
      <c r="AM9509" s="81"/>
    </row>
    <row r="9510" spans="1:39">
      <c r="A9510" s="76"/>
      <c r="C9510" s="77"/>
      <c r="M9510" s="80"/>
      <c r="T9510" s="4"/>
      <c r="V9510" s="4"/>
      <c r="W9510" s="4"/>
      <c r="X9510" s="4"/>
      <c r="AB9510" s="4"/>
      <c r="AL9510" s="81"/>
      <c r="AM9510" s="81"/>
    </row>
    <row r="9511" spans="1:39">
      <c r="A9511" s="76"/>
      <c r="C9511" s="77"/>
      <c r="M9511" s="80"/>
      <c r="T9511" s="4"/>
      <c r="V9511" s="4"/>
      <c r="W9511" s="4"/>
      <c r="X9511" s="4"/>
      <c r="AB9511" s="4"/>
      <c r="AL9511" s="81"/>
      <c r="AM9511" s="81"/>
    </row>
    <row r="9512" spans="1:39">
      <c r="A9512" s="76"/>
      <c r="C9512" s="77"/>
      <c r="M9512" s="80"/>
      <c r="T9512" s="4"/>
      <c r="V9512" s="4"/>
      <c r="W9512" s="4"/>
      <c r="X9512" s="4"/>
      <c r="AB9512" s="4"/>
      <c r="AL9512" s="81"/>
      <c r="AM9512" s="81"/>
    </row>
    <row r="9513" spans="1:39">
      <c r="A9513" s="76"/>
      <c r="C9513" s="77"/>
      <c r="M9513" s="80"/>
      <c r="T9513" s="4"/>
      <c r="V9513" s="4"/>
      <c r="W9513" s="4"/>
      <c r="X9513" s="4"/>
      <c r="AB9513" s="4"/>
      <c r="AL9513" s="81"/>
      <c r="AM9513" s="81"/>
    </row>
    <row r="9514" spans="1:39">
      <c r="A9514" s="76"/>
      <c r="C9514" s="77"/>
      <c r="M9514" s="80"/>
      <c r="T9514" s="4"/>
      <c r="V9514" s="4"/>
      <c r="W9514" s="4"/>
      <c r="X9514" s="4"/>
      <c r="AB9514" s="4"/>
      <c r="AL9514" s="81"/>
      <c r="AM9514" s="81"/>
    </row>
    <row r="9515" spans="1:39">
      <c r="A9515" s="76"/>
      <c r="C9515" s="77"/>
      <c r="M9515" s="80"/>
      <c r="T9515" s="4"/>
      <c r="V9515" s="4"/>
      <c r="W9515" s="4"/>
      <c r="X9515" s="4"/>
      <c r="AB9515" s="4"/>
      <c r="AL9515" s="81"/>
      <c r="AM9515" s="81"/>
    </row>
    <row r="9516" spans="1:39">
      <c r="A9516" s="76"/>
      <c r="C9516" s="77"/>
      <c r="M9516" s="80"/>
      <c r="T9516" s="4"/>
      <c r="V9516" s="4"/>
      <c r="W9516" s="4"/>
      <c r="X9516" s="4"/>
      <c r="AB9516" s="4"/>
      <c r="AL9516" s="81"/>
      <c r="AM9516" s="81"/>
    </row>
    <row r="9517" spans="1:39">
      <c r="A9517" s="76"/>
      <c r="C9517" s="77"/>
      <c r="M9517" s="80"/>
      <c r="T9517" s="4"/>
      <c r="V9517" s="4"/>
      <c r="W9517" s="4"/>
      <c r="X9517" s="4"/>
      <c r="AB9517" s="4"/>
      <c r="AL9517" s="81"/>
      <c r="AM9517" s="81"/>
    </row>
    <row r="9518" spans="1:39">
      <c r="A9518" s="76"/>
      <c r="C9518" s="77"/>
      <c r="M9518" s="80"/>
      <c r="T9518" s="4"/>
      <c r="V9518" s="4"/>
      <c r="W9518" s="4"/>
      <c r="X9518" s="4"/>
      <c r="AB9518" s="4"/>
      <c r="AL9518" s="81"/>
      <c r="AM9518" s="81"/>
    </row>
    <row r="9519" spans="1:39">
      <c r="A9519" s="76"/>
      <c r="C9519" s="77"/>
      <c r="M9519" s="80"/>
      <c r="T9519" s="4"/>
      <c r="V9519" s="4"/>
      <c r="W9519" s="4"/>
      <c r="X9519" s="4"/>
      <c r="AB9519" s="4"/>
      <c r="AL9519" s="81"/>
      <c r="AM9519" s="81"/>
    </row>
    <row r="9520" spans="1:39">
      <c r="A9520" s="76"/>
      <c r="C9520" s="77"/>
      <c r="M9520" s="80"/>
      <c r="T9520" s="4"/>
      <c r="V9520" s="4"/>
      <c r="W9520" s="4"/>
      <c r="X9520" s="4"/>
      <c r="AB9520" s="4"/>
      <c r="AL9520" s="81"/>
      <c r="AM9520" s="81"/>
    </row>
    <row r="9521" spans="1:39">
      <c r="A9521" s="76"/>
      <c r="C9521" s="77"/>
      <c r="M9521" s="80"/>
      <c r="T9521" s="4"/>
      <c r="V9521" s="4"/>
      <c r="W9521" s="4"/>
      <c r="X9521" s="4"/>
      <c r="AB9521" s="4"/>
      <c r="AL9521" s="81"/>
      <c r="AM9521" s="81"/>
    </row>
    <row r="9522" spans="1:39">
      <c r="A9522" s="76"/>
      <c r="C9522" s="77"/>
      <c r="M9522" s="80"/>
      <c r="T9522" s="4"/>
      <c r="V9522" s="4"/>
      <c r="W9522" s="4"/>
      <c r="X9522" s="4"/>
      <c r="AB9522" s="4"/>
      <c r="AL9522" s="81"/>
      <c r="AM9522" s="81"/>
    </row>
    <row r="9523" spans="1:39">
      <c r="A9523" s="76"/>
      <c r="C9523" s="77"/>
      <c r="M9523" s="80"/>
      <c r="T9523" s="4"/>
      <c r="V9523" s="4"/>
      <c r="W9523" s="4"/>
      <c r="X9523" s="4"/>
      <c r="AB9523" s="4"/>
      <c r="AL9523" s="81"/>
      <c r="AM9523" s="81"/>
    </row>
    <row r="9524" spans="1:39">
      <c r="A9524" s="76"/>
      <c r="C9524" s="77"/>
      <c r="M9524" s="80"/>
      <c r="T9524" s="4"/>
      <c r="V9524" s="4"/>
      <c r="W9524" s="4"/>
      <c r="X9524" s="4"/>
      <c r="AB9524" s="4"/>
      <c r="AL9524" s="81"/>
      <c r="AM9524" s="81"/>
    </row>
    <row r="9525" spans="1:39">
      <c r="A9525" s="76"/>
      <c r="C9525" s="77"/>
      <c r="M9525" s="80"/>
      <c r="T9525" s="4"/>
      <c r="V9525" s="4"/>
      <c r="W9525" s="4"/>
      <c r="X9525" s="4"/>
      <c r="AB9525" s="4"/>
      <c r="AL9525" s="81"/>
      <c r="AM9525" s="81"/>
    </row>
    <row r="9526" spans="1:39">
      <c r="A9526" s="76"/>
      <c r="C9526" s="77"/>
      <c r="M9526" s="80"/>
      <c r="T9526" s="4"/>
      <c r="V9526" s="4"/>
      <c r="W9526" s="4"/>
      <c r="X9526" s="4"/>
      <c r="AB9526" s="4"/>
      <c r="AL9526" s="81"/>
      <c r="AM9526" s="81"/>
    </row>
    <row r="9527" spans="1:39">
      <c r="A9527" s="76"/>
      <c r="C9527" s="77"/>
      <c r="M9527" s="80"/>
      <c r="T9527" s="4"/>
      <c r="V9527" s="4"/>
      <c r="W9527" s="4"/>
      <c r="X9527" s="4"/>
      <c r="AB9527" s="4"/>
      <c r="AL9527" s="81"/>
      <c r="AM9527" s="81"/>
    </row>
    <row r="9528" spans="1:39">
      <c r="A9528" s="76"/>
      <c r="C9528" s="77"/>
      <c r="M9528" s="80"/>
      <c r="T9528" s="4"/>
      <c r="V9528" s="4"/>
      <c r="W9528" s="4"/>
      <c r="X9528" s="4"/>
      <c r="AB9528" s="4"/>
      <c r="AL9528" s="81"/>
      <c r="AM9528" s="81"/>
    </row>
    <row r="9529" spans="1:39">
      <c r="A9529" s="76"/>
      <c r="C9529" s="77"/>
      <c r="M9529" s="80"/>
      <c r="T9529" s="4"/>
      <c r="V9529" s="4"/>
      <c r="W9529" s="4"/>
      <c r="X9529" s="4"/>
      <c r="AB9529" s="4"/>
      <c r="AL9529" s="81"/>
      <c r="AM9529" s="81"/>
    </row>
    <row r="9530" spans="1:39">
      <c r="A9530" s="76"/>
      <c r="C9530" s="77"/>
      <c r="M9530" s="80"/>
      <c r="T9530" s="4"/>
      <c r="V9530" s="4"/>
      <c r="W9530" s="4"/>
      <c r="X9530" s="4"/>
      <c r="AB9530" s="4"/>
      <c r="AL9530" s="81"/>
      <c r="AM9530" s="81"/>
    </row>
    <row r="9531" spans="1:39">
      <c r="A9531" s="76"/>
      <c r="C9531" s="77"/>
      <c r="M9531" s="80"/>
      <c r="T9531" s="4"/>
      <c r="V9531" s="4"/>
      <c r="W9531" s="4"/>
      <c r="X9531" s="4"/>
      <c r="AB9531" s="4"/>
      <c r="AL9531" s="81"/>
      <c r="AM9531" s="81"/>
    </row>
    <row r="9532" spans="1:39">
      <c r="A9532" s="76"/>
      <c r="C9532" s="77"/>
      <c r="M9532" s="80"/>
      <c r="T9532" s="4"/>
      <c r="V9532" s="4"/>
      <c r="W9532" s="4"/>
      <c r="X9532" s="4"/>
      <c r="AB9532" s="4"/>
      <c r="AL9532" s="81"/>
      <c r="AM9532" s="81"/>
    </row>
    <row r="9533" spans="1:39">
      <c r="A9533" s="76"/>
      <c r="C9533" s="77"/>
      <c r="M9533" s="80"/>
      <c r="T9533" s="4"/>
      <c r="V9533" s="4"/>
      <c r="W9533" s="4"/>
      <c r="X9533" s="4"/>
      <c r="AB9533" s="4"/>
      <c r="AL9533" s="81"/>
      <c r="AM9533" s="81"/>
    </row>
    <row r="9534" spans="1:39">
      <c r="A9534" s="76"/>
      <c r="C9534" s="77"/>
      <c r="M9534" s="80"/>
      <c r="T9534" s="4"/>
      <c r="V9534" s="4"/>
      <c r="W9534" s="4"/>
      <c r="X9534" s="4"/>
      <c r="AB9534" s="4"/>
      <c r="AL9534" s="81"/>
      <c r="AM9534" s="81"/>
    </row>
    <row r="9535" spans="1:39">
      <c r="A9535" s="76"/>
      <c r="C9535" s="77"/>
      <c r="M9535" s="80"/>
      <c r="T9535" s="4"/>
      <c r="V9535" s="4"/>
      <c r="W9535" s="4"/>
      <c r="X9535" s="4"/>
      <c r="AB9535" s="4"/>
      <c r="AL9535" s="81"/>
      <c r="AM9535" s="81"/>
    </row>
    <row r="9536" spans="1:39">
      <c r="A9536" s="76"/>
      <c r="C9536" s="77"/>
      <c r="M9536" s="80"/>
      <c r="T9536" s="4"/>
      <c r="V9536" s="4"/>
      <c r="W9536" s="4"/>
      <c r="X9536" s="4"/>
      <c r="AB9536" s="4"/>
      <c r="AL9536" s="81"/>
      <c r="AM9536" s="81"/>
    </row>
    <row r="9537" spans="1:39">
      <c r="A9537" s="76"/>
      <c r="C9537" s="77"/>
      <c r="M9537" s="80"/>
      <c r="T9537" s="4"/>
      <c r="V9537" s="4"/>
      <c r="W9537" s="4"/>
      <c r="X9537" s="4"/>
      <c r="AB9537" s="4"/>
      <c r="AL9537" s="81"/>
      <c r="AM9537" s="81"/>
    </row>
    <row r="9538" spans="1:39">
      <c r="A9538" s="76"/>
      <c r="C9538" s="77"/>
      <c r="M9538" s="80"/>
      <c r="T9538" s="4"/>
      <c r="V9538" s="4"/>
      <c r="W9538" s="4"/>
      <c r="X9538" s="4"/>
      <c r="AB9538" s="4"/>
      <c r="AL9538" s="81"/>
      <c r="AM9538" s="81"/>
    </row>
    <row r="9539" spans="1:39">
      <c r="A9539" s="76"/>
      <c r="C9539" s="77"/>
      <c r="M9539" s="80"/>
      <c r="T9539" s="4"/>
      <c r="V9539" s="4"/>
      <c r="W9539" s="4"/>
      <c r="X9539" s="4"/>
      <c r="AB9539" s="4"/>
      <c r="AL9539" s="81"/>
      <c r="AM9539" s="81"/>
    </row>
    <row r="9540" spans="1:39">
      <c r="A9540" s="76"/>
      <c r="C9540" s="77"/>
      <c r="M9540" s="80"/>
      <c r="T9540" s="4"/>
      <c r="V9540" s="4"/>
      <c r="W9540" s="4"/>
      <c r="X9540" s="4"/>
      <c r="AB9540" s="4"/>
      <c r="AL9540" s="81"/>
      <c r="AM9540" s="81"/>
    </row>
    <row r="9541" spans="1:39">
      <c r="A9541" s="76"/>
      <c r="C9541" s="77"/>
      <c r="M9541" s="80"/>
      <c r="T9541" s="4"/>
      <c r="V9541" s="4"/>
      <c r="W9541" s="4"/>
      <c r="X9541" s="4"/>
      <c r="AB9541" s="4"/>
      <c r="AL9541" s="81"/>
      <c r="AM9541" s="81"/>
    </row>
    <row r="9542" spans="1:39">
      <c r="A9542" s="76"/>
      <c r="C9542" s="77"/>
      <c r="M9542" s="80"/>
      <c r="T9542" s="4"/>
      <c r="V9542" s="4"/>
      <c r="W9542" s="4"/>
      <c r="X9542" s="4"/>
      <c r="AB9542" s="4"/>
      <c r="AL9542" s="81"/>
      <c r="AM9542" s="81"/>
    </row>
    <row r="9543" spans="1:39">
      <c r="A9543" s="76"/>
      <c r="C9543" s="77"/>
      <c r="M9543" s="80"/>
      <c r="T9543" s="4"/>
      <c r="V9543" s="4"/>
      <c r="W9543" s="4"/>
      <c r="X9543" s="4"/>
      <c r="AB9543" s="4"/>
      <c r="AL9543" s="81"/>
      <c r="AM9543" s="81"/>
    </row>
    <row r="9544" spans="1:39">
      <c r="A9544" s="76"/>
      <c r="C9544" s="77"/>
      <c r="M9544" s="80"/>
      <c r="T9544" s="4"/>
      <c r="V9544" s="4"/>
      <c r="W9544" s="4"/>
      <c r="X9544" s="4"/>
      <c r="AB9544" s="4"/>
      <c r="AL9544" s="81"/>
      <c r="AM9544" s="81"/>
    </row>
    <row r="9545" spans="1:39">
      <c r="A9545" s="76"/>
      <c r="C9545" s="77"/>
      <c r="M9545" s="80"/>
      <c r="T9545" s="4"/>
      <c r="V9545" s="4"/>
      <c r="W9545" s="4"/>
      <c r="X9545" s="4"/>
      <c r="AB9545" s="4"/>
      <c r="AL9545" s="81"/>
      <c r="AM9545" s="81"/>
    </row>
    <row r="9546" spans="1:39">
      <c r="A9546" s="76"/>
      <c r="C9546" s="77"/>
      <c r="M9546" s="80"/>
      <c r="T9546" s="4"/>
      <c r="V9546" s="4"/>
      <c r="W9546" s="4"/>
      <c r="X9546" s="4"/>
      <c r="AB9546" s="4"/>
      <c r="AL9546" s="81"/>
      <c r="AM9546" s="81"/>
    </row>
    <row r="9547" spans="1:39">
      <c r="A9547" s="76"/>
      <c r="C9547" s="77"/>
      <c r="M9547" s="80"/>
      <c r="T9547" s="4"/>
      <c r="V9547" s="4"/>
      <c r="W9547" s="4"/>
      <c r="X9547" s="4"/>
      <c r="AB9547" s="4"/>
      <c r="AL9547" s="81"/>
      <c r="AM9547" s="81"/>
    </row>
    <row r="9548" spans="1:39">
      <c r="A9548" s="76"/>
      <c r="C9548" s="77"/>
      <c r="M9548" s="80"/>
      <c r="T9548" s="4"/>
      <c r="V9548" s="4"/>
      <c r="W9548" s="4"/>
      <c r="X9548" s="4"/>
      <c r="AB9548" s="4"/>
      <c r="AL9548" s="81"/>
      <c r="AM9548" s="81"/>
    </row>
    <row r="9549" spans="1:39">
      <c r="A9549" s="76"/>
      <c r="C9549" s="77"/>
      <c r="M9549" s="80"/>
      <c r="T9549" s="4"/>
      <c r="V9549" s="4"/>
      <c r="W9549" s="4"/>
      <c r="X9549" s="4"/>
      <c r="AB9549" s="4"/>
      <c r="AL9549" s="81"/>
      <c r="AM9549" s="81"/>
    </row>
    <row r="9550" spans="1:39">
      <c r="A9550" s="76"/>
      <c r="C9550" s="77"/>
      <c r="M9550" s="80"/>
      <c r="T9550" s="4"/>
      <c r="V9550" s="4"/>
      <c r="W9550" s="4"/>
      <c r="X9550" s="4"/>
      <c r="AB9550" s="4"/>
      <c r="AL9550" s="81"/>
      <c r="AM9550" s="81"/>
    </row>
    <row r="9551" spans="1:39">
      <c r="A9551" s="76"/>
      <c r="C9551" s="77"/>
      <c r="M9551" s="80"/>
      <c r="T9551" s="4"/>
      <c r="V9551" s="4"/>
      <c r="W9551" s="4"/>
      <c r="X9551" s="4"/>
      <c r="AB9551" s="4"/>
      <c r="AL9551" s="81"/>
      <c r="AM9551" s="81"/>
    </row>
    <row r="9552" spans="1:39">
      <c r="A9552" s="76"/>
      <c r="C9552" s="77"/>
      <c r="M9552" s="80"/>
      <c r="T9552" s="4"/>
      <c r="V9552" s="4"/>
      <c r="W9552" s="4"/>
      <c r="X9552" s="4"/>
      <c r="AB9552" s="4"/>
      <c r="AL9552" s="81"/>
      <c r="AM9552" s="81"/>
    </row>
    <row r="9553" spans="1:39">
      <c r="A9553" s="76"/>
      <c r="C9553" s="77"/>
      <c r="M9553" s="80"/>
      <c r="T9553" s="4"/>
      <c r="V9553" s="4"/>
      <c r="W9553" s="4"/>
      <c r="X9553" s="4"/>
      <c r="AB9553" s="4"/>
      <c r="AL9553" s="81"/>
      <c r="AM9553" s="81"/>
    </row>
    <row r="9554" spans="1:39">
      <c r="A9554" s="76"/>
      <c r="C9554" s="77"/>
      <c r="M9554" s="80"/>
      <c r="T9554" s="4"/>
      <c r="V9554" s="4"/>
      <c r="W9554" s="4"/>
      <c r="X9554" s="4"/>
      <c r="AB9554" s="4"/>
      <c r="AL9554" s="81"/>
      <c r="AM9554" s="81"/>
    </row>
    <row r="9555" spans="1:39">
      <c r="A9555" s="76"/>
      <c r="C9555" s="77"/>
      <c r="M9555" s="80"/>
      <c r="T9555" s="4"/>
      <c r="V9555" s="4"/>
      <c r="W9555" s="4"/>
      <c r="X9555" s="4"/>
      <c r="AB9555" s="4"/>
      <c r="AL9555" s="81"/>
      <c r="AM9555" s="81"/>
    </row>
    <row r="9556" spans="1:39">
      <c r="A9556" s="76"/>
      <c r="C9556" s="77"/>
      <c r="M9556" s="80"/>
      <c r="T9556" s="4"/>
      <c r="V9556" s="4"/>
      <c r="W9556" s="4"/>
      <c r="X9556" s="4"/>
      <c r="AB9556" s="4"/>
      <c r="AL9556" s="81"/>
      <c r="AM9556" s="81"/>
    </row>
    <row r="9557" spans="1:39">
      <c r="A9557" s="76"/>
      <c r="C9557" s="77"/>
      <c r="M9557" s="80"/>
      <c r="T9557" s="4"/>
      <c r="V9557" s="4"/>
      <c r="W9557" s="4"/>
      <c r="X9557" s="4"/>
      <c r="AB9557" s="4"/>
      <c r="AL9557" s="81"/>
      <c r="AM9557" s="81"/>
    </row>
    <row r="9558" spans="1:39">
      <c r="A9558" s="76"/>
      <c r="C9558" s="77"/>
      <c r="M9558" s="80"/>
      <c r="T9558" s="4"/>
      <c r="V9558" s="4"/>
      <c r="W9558" s="4"/>
      <c r="X9558" s="4"/>
      <c r="AB9558" s="4"/>
      <c r="AL9558" s="81"/>
      <c r="AM9558" s="81"/>
    </row>
    <row r="9559" spans="1:39">
      <c r="A9559" s="76"/>
      <c r="C9559" s="77"/>
      <c r="M9559" s="80"/>
      <c r="T9559" s="4"/>
      <c r="V9559" s="4"/>
      <c r="W9559" s="4"/>
      <c r="X9559" s="4"/>
      <c r="AB9559" s="4"/>
      <c r="AL9559" s="81"/>
      <c r="AM9559" s="81"/>
    </row>
    <row r="9560" spans="1:39">
      <c r="A9560" s="76"/>
      <c r="C9560" s="77"/>
      <c r="M9560" s="80"/>
      <c r="T9560" s="4"/>
      <c r="V9560" s="4"/>
      <c r="W9560" s="4"/>
      <c r="X9560" s="4"/>
      <c r="AB9560" s="4"/>
      <c r="AL9560" s="81"/>
      <c r="AM9560" s="81"/>
    </row>
    <row r="9561" spans="1:39">
      <c r="A9561" s="76"/>
      <c r="C9561" s="77"/>
      <c r="M9561" s="80"/>
      <c r="T9561" s="4"/>
      <c r="V9561" s="4"/>
      <c r="W9561" s="4"/>
      <c r="X9561" s="4"/>
      <c r="AB9561" s="4"/>
      <c r="AL9561" s="81"/>
      <c r="AM9561" s="81"/>
    </row>
    <row r="9562" spans="1:39">
      <c r="A9562" s="76"/>
      <c r="C9562" s="77"/>
      <c r="M9562" s="80"/>
      <c r="T9562" s="4"/>
      <c r="V9562" s="4"/>
      <c r="W9562" s="4"/>
      <c r="X9562" s="4"/>
      <c r="AB9562" s="4"/>
      <c r="AL9562" s="81"/>
      <c r="AM9562" s="81"/>
    </row>
    <row r="9563" spans="1:39">
      <c r="A9563" s="76"/>
      <c r="C9563" s="77"/>
      <c r="M9563" s="80"/>
      <c r="T9563" s="4"/>
      <c r="V9563" s="4"/>
      <c r="W9563" s="4"/>
      <c r="X9563" s="4"/>
      <c r="AB9563" s="4"/>
      <c r="AL9563" s="81"/>
      <c r="AM9563" s="81"/>
    </row>
    <row r="9564" spans="1:39">
      <c r="A9564" s="76"/>
      <c r="C9564" s="77"/>
      <c r="M9564" s="80"/>
      <c r="T9564" s="4"/>
      <c r="V9564" s="4"/>
      <c r="W9564" s="4"/>
      <c r="X9564" s="4"/>
      <c r="AB9564" s="4"/>
      <c r="AL9564" s="81"/>
      <c r="AM9564" s="81"/>
    </row>
    <row r="9565" spans="1:39">
      <c r="A9565" s="76"/>
      <c r="C9565" s="77"/>
      <c r="M9565" s="80"/>
      <c r="T9565" s="4"/>
      <c r="V9565" s="4"/>
      <c r="W9565" s="4"/>
      <c r="X9565" s="4"/>
      <c r="AB9565" s="4"/>
      <c r="AL9565" s="81"/>
      <c r="AM9565" s="81"/>
    </row>
    <row r="9566" spans="1:39">
      <c r="A9566" s="76"/>
      <c r="C9566" s="77"/>
      <c r="M9566" s="80"/>
      <c r="T9566" s="4"/>
      <c r="V9566" s="4"/>
      <c r="W9566" s="4"/>
      <c r="X9566" s="4"/>
      <c r="AB9566" s="4"/>
      <c r="AL9566" s="81"/>
      <c r="AM9566" s="81"/>
    </row>
    <row r="9567" spans="1:39">
      <c r="A9567" s="76"/>
      <c r="C9567" s="77"/>
      <c r="M9567" s="80"/>
      <c r="T9567" s="4"/>
      <c r="V9567" s="4"/>
      <c r="W9567" s="4"/>
      <c r="X9567" s="4"/>
      <c r="AB9567" s="4"/>
      <c r="AL9567" s="81"/>
      <c r="AM9567" s="81"/>
    </row>
    <row r="9568" spans="1:39">
      <c r="A9568" s="76"/>
      <c r="C9568" s="77"/>
      <c r="M9568" s="80"/>
      <c r="T9568" s="4"/>
      <c r="V9568" s="4"/>
      <c r="W9568" s="4"/>
      <c r="X9568" s="4"/>
      <c r="AB9568" s="4"/>
      <c r="AL9568" s="81"/>
      <c r="AM9568" s="81"/>
    </row>
    <row r="9569" spans="1:39">
      <c r="A9569" s="76"/>
      <c r="C9569" s="77"/>
      <c r="M9569" s="80"/>
      <c r="T9569" s="4"/>
      <c r="V9569" s="4"/>
      <c r="W9569" s="4"/>
      <c r="X9569" s="4"/>
      <c r="AB9569" s="4"/>
      <c r="AL9569" s="81"/>
      <c r="AM9569" s="81"/>
    </row>
    <row r="9570" spans="1:39">
      <c r="A9570" s="76"/>
      <c r="C9570" s="77"/>
      <c r="M9570" s="80"/>
      <c r="T9570" s="4"/>
      <c r="V9570" s="4"/>
      <c r="W9570" s="4"/>
      <c r="X9570" s="4"/>
      <c r="AB9570" s="4"/>
      <c r="AL9570" s="81"/>
      <c r="AM9570" s="81"/>
    </row>
    <row r="9571" spans="1:39">
      <c r="A9571" s="76"/>
      <c r="C9571" s="77"/>
      <c r="M9571" s="80"/>
      <c r="T9571" s="4"/>
      <c r="V9571" s="4"/>
      <c r="W9571" s="4"/>
      <c r="X9571" s="4"/>
      <c r="AB9571" s="4"/>
      <c r="AL9571" s="81"/>
      <c r="AM9571" s="81"/>
    </row>
    <row r="9572" spans="1:39">
      <c r="A9572" s="76"/>
      <c r="C9572" s="77"/>
      <c r="M9572" s="80"/>
      <c r="T9572" s="4"/>
      <c r="V9572" s="4"/>
      <c r="W9572" s="4"/>
      <c r="X9572" s="4"/>
      <c r="AB9572" s="4"/>
      <c r="AL9572" s="81"/>
      <c r="AM9572" s="81"/>
    </row>
    <row r="9573" spans="1:39">
      <c r="A9573" s="76"/>
      <c r="C9573" s="77"/>
      <c r="M9573" s="80"/>
      <c r="T9573" s="4"/>
      <c r="V9573" s="4"/>
      <c r="W9573" s="4"/>
      <c r="X9573" s="4"/>
      <c r="AB9573" s="4"/>
      <c r="AL9573" s="81"/>
      <c r="AM9573" s="81"/>
    </row>
    <row r="9574" spans="1:39">
      <c r="A9574" s="76"/>
      <c r="C9574" s="77"/>
      <c r="M9574" s="80"/>
      <c r="T9574" s="4"/>
      <c r="V9574" s="4"/>
      <c r="W9574" s="4"/>
      <c r="X9574" s="4"/>
      <c r="AB9574" s="4"/>
      <c r="AL9574" s="81"/>
      <c r="AM9574" s="81"/>
    </row>
    <row r="9575" spans="1:39">
      <c r="A9575" s="76"/>
      <c r="C9575" s="77"/>
      <c r="M9575" s="80"/>
      <c r="T9575" s="4"/>
      <c r="V9575" s="4"/>
      <c r="W9575" s="4"/>
      <c r="X9575" s="4"/>
      <c r="AB9575" s="4"/>
      <c r="AL9575" s="81"/>
      <c r="AM9575" s="81"/>
    </row>
    <row r="9576" spans="1:39">
      <c r="A9576" s="76"/>
      <c r="C9576" s="77"/>
      <c r="M9576" s="80"/>
      <c r="T9576" s="4"/>
      <c r="V9576" s="4"/>
      <c r="W9576" s="4"/>
      <c r="X9576" s="4"/>
      <c r="AB9576" s="4"/>
      <c r="AL9576" s="81"/>
      <c r="AM9576" s="81"/>
    </row>
    <row r="9577" spans="1:39">
      <c r="A9577" s="76"/>
      <c r="C9577" s="77"/>
      <c r="M9577" s="80"/>
      <c r="T9577" s="4"/>
      <c r="V9577" s="4"/>
      <c r="W9577" s="4"/>
      <c r="X9577" s="4"/>
      <c r="AB9577" s="4"/>
      <c r="AL9577" s="81"/>
      <c r="AM9577" s="81"/>
    </row>
    <row r="9578" spans="1:39">
      <c r="A9578" s="76"/>
      <c r="C9578" s="77"/>
      <c r="M9578" s="80"/>
      <c r="T9578" s="4"/>
      <c r="V9578" s="4"/>
      <c r="W9578" s="4"/>
      <c r="X9578" s="4"/>
      <c r="AB9578" s="4"/>
      <c r="AL9578" s="81"/>
      <c r="AM9578" s="81"/>
    </row>
    <row r="9579" spans="1:39">
      <c r="A9579" s="76"/>
      <c r="C9579" s="77"/>
      <c r="M9579" s="80"/>
      <c r="T9579" s="4"/>
      <c r="V9579" s="4"/>
      <c r="W9579" s="4"/>
      <c r="X9579" s="4"/>
      <c r="AB9579" s="4"/>
      <c r="AL9579" s="81"/>
      <c r="AM9579" s="81"/>
    </row>
    <row r="9580" spans="1:39">
      <c r="A9580" s="76"/>
      <c r="C9580" s="77"/>
      <c r="M9580" s="80"/>
      <c r="T9580" s="4"/>
      <c r="V9580" s="4"/>
      <c r="W9580" s="4"/>
      <c r="X9580" s="4"/>
      <c r="AB9580" s="4"/>
      <c r="AL9580" s="81"/>
      <c r="AM9580" s="81"/>
    </row>
    <row r="9581" spans="1:39">
      <c r="A9581" s="76"/>
      <c r="C9581" s="77"/>
      <c r="M9581" s="80"/>
      <c r="T9581" s="4"/>
      <c r="V9581" s="4"/>
      <c r="W9581" s="4"/>
      <c r="X9581" s="4"/>
      <c r="AB9581" s="4"/>
      <c r="AL9581" s="81"/>
      <c r="AM9581" s="81"/>
    </row>
    <row r="9582" spans="1:39">
      <c r="A9582" s="76"/>
      <c r="C9582" s="77"/>
      <c r="M9582" s="80"/>
      <c r="T9582" s="4"/>
      <c r="V9582" s="4"/>
      <c r="W9582" s="4"/>
      <c r="X9582" s="4"/>
      <c r="AB9582" s="4"/>
      <c r="AL9582" s="81"/>
      <c r="AM9582" s="81"/>
    </row>
    <row r="9583" spans="1:39">
      <c r="A9583" s="76"/>
      <c r="C9583" s="77"/>
      <c r="M9583" s="80"/>
      <c r="T9583" s="4"/>
      <c r="V9583" s="4"/>
      <c r="W9583" s="4"/>
      <c r="X9583" s="4"/>
      <c r="AB9583" s="4"/>
      <c r="AL9583" s="81"/>
      <c r="AM9583" s="81"/>
    </row>
    <row r="9584" spans="1:39">
      <c r="A9584" s="76"/>
      <c r="C9584" s="77"/>
      <c r="M9584" s="80"/>
      <c r="T9584" s="4"/>
      <c r="V9584" s="4"/>
      <c r="W9584" s="4"/>
      <c r="X9584" s="4"/>
      <c r="AB9584" s="4"/>
      <c r="AL9584" s="81"/>
      <c r="AM9584" s="81"/>
    </row>
    <row r="9585" spans="1:39">
      <c r="A9585" s="76"/>
      <c r="C9585" s="77"/>
      <c r="M9585" s="80"/>
      <c r="T9585" s="4"/>
      <c r="V9585" s="4"/>
      <c r="W9585" s="4"/>
      <c r="X9585" s="4"/>
      <c r="AB9585" s="4"/>
      <c r="AL9585" s="81"/>
      <c r="AM9585" s="81"/>
    </row>
    <row r="9586" spans="1:39">
      <c r="A9586" s="76"/>
      <c r="C9586" s="77"/>
      <c r="M9586" s="80"/>
      <c r="T9586" s="4"/>
      <c r="V9586" s="4"/>
      <c r="W9586" s="4"/>
      <c r="X9586" s="4"/>
      <c r="AB9586" s="4"/>
      <c r="AL9586" s="81"/>
      <c r="AM9586" s="81"/>
    </row>
    <row r="9587" spans="1:39">
      <c r="A9587" s="76"/>
      <c r="C9587" s="77"/>
      <c r="M9587" s="80"/>
      <c r="T9587" s="4"/>
      <c r="V9587" s="4"/>
      <c r="W9587" s="4"/>
      <c r="X9587" s="4"/>
      <c r="AB9587" s="4"/>
      <c r="AL9587" s="81"/>
      <c r="AM9587" s="81"/>
    </row>
    <row r="9588" spans="1:39">
      <c r="A9588" s="76"/>
      <c r="C9588" s="77"/>
      <c r="M9588" s="80"/>
      <c r="T9588" s="4"/>
      <c r="V9588" s="4"/>
      <c r="W9588" s="4"/>
      <c r="X9588" s="4"/>
      <c r="AB9588" s="4"/>
      <c r="AL9588" s="81"/>
      <c r="AM9588" s="81"/>
    </row>
    <row r="9589" spans="1:39">
      <c r="A9589" s="76"/>
      <c r="C9589" s="77"/>
      <c r="M9589" s="80"/>
      <c r="T9589" s="4"/>
      <c r="V9589" s="4"/>
      <c r="W9589" s="4"/>
      <c r="X9589" s="4"/>
      <c r="AB9589" s="4"/>
      <c r="AL9589" s="81"/>
      <c r="AM9589" s="81"/>
    </row>
    <row r="9590" spans="1:39">
      <c r="A9590" s="76"/>
      <c r="C9590" s="77"/>
      <c r="M9590" s="80"/>
      <c r="T9590" s="4"/>
      <c r="V9590" s="4"/>
      <c r="W9590" s="4"/>
      <c r="X9590" s="4"/>
      <c r="AB9590" s="4"/>
      <c r="AL9590" s="81"/>
      <c r="AM9590" s="81"/>
    </row>
    <row r="9591" spans="1:39">
      <c r="A9591" s="76"/>
      <c r="C9591" s="77"/>
      <c r="M9591" s="80"/>
      <c r="T9591" s="4"/>
      <c r="V9591" s="4"/>
      <c r="W9591" s="4"/>
      <c r="X9591" s="4"/>
      <c r="AB9591" s="4"/>
      <c r="AL9591" s="81"/>
      <c r="AM9591" s="81"/>
    </row>
    <row r="9592" spans="1:39">
      <c r="A9592" s="76"/>
      <c r="C9592" s="77"/>
      <c r="M9592" s="80"/>
      <c r="T9592" s="4"/>
      <c r="V9592" s="4"/>
      <c r="W9592" s="4"/>
      <c r="X9592" s="4"/>
      <c r="AB9592" s="4"/>
      <c r="AL9592" s="81"/>
      <c r="AM9592" s="81"/>
    </row>
    <row r="9593" spans="1:39">
      <c r="A9593" s="76"/>
      <c r="C9593" s="77"/>
      <c r="M9593" s="80"/>
      <c r="T9593" s="4"/>
      <c r="V9593" s="4"/>
      <c r="W9593" s="4"/>
      <c r="X9593" s="4"/>
      <c r="AB9593" s="4"/>
      <c r="AL9593" s="81"/>
      <c r="AM9593" s="81"/>
    </row>
    <row r="9594" spans="1:39">
      <c r="A9594" s="76"/>
      <c r="C9594" s="77"/>
      <c r="M9594" s="80"/>
      <c r="T9594" s="4"/>
      <c r="V9594" s="4"/>
      <c r="W9594" s="4"/>
      <c r="X9594" s="4"/>
      <c r="AB9594" s="4"/>
      <c r="AL9594" s="81"/>
      <c r="AM9594" s="81"/>
    </row>
    <row r="9595" spans="1:39">
      <c r="A9595" s="76"/>
      <c r="C9595" s="77"/>
      <c r="M9595" s="80"/>
      <c r="T9595" s="4"/>
      <c r="V9595" s="4"/>
      <c r="W9595" s="4"/>
      <c r="X9595" s="4"/>
      <c r="AB9595" s="4"/>
      <c r="AL9595" s="81"/>
      <c r="AM9595" s="81"/>
    </row>
    <row r="9596" spans="1:39">
      <c r="A9596" s="76"/>
      <c r="C9596" s="77"/>
      <c r="M9596" s="80"/>
      <c r="T9596" s="4"/>
      <c r="V9596" s="4"/>
      <c r="W9596" s="4"/>
      <c r="X9596" s="4"/>
      <c r="AB9596" s="4"/>
      <c r="AL9596" s="81"/>
      <c r="AM9596" s="81"/>
    </row>
    <row r="9597" spans="1:39">
      <c r="A9597" s="76"/>
      <c r="C9597" s="77"/>
      <c r="M9597" s="80"/>
      <c r="T9597" s="4"/>
      <c r="V9597" s="4"/>
      <c r="W9597" s="4"/>
      <c r="X9597" s="4"/>
      <c r="AB9597" s="4"/>
      <c r="AL9597" s="81"/>
      <c r="AM9597" s="81"/>
    </row>
    <row r="9598" spans="1:39">
      <c r="A9598" s="76"/>
      <c r="C9598" s="77"/>
      <c r="M9598" s="80"/>
      <c r="T9598" s="4"/>
      <c r="V9598" s="4"/>
      <c r="W9598" s="4"/>
      <c r="X9598" s="4"/>
      <c r="AB9598" s="4"/>
      <c r="AL9598" s="81"/>
      <c r="AM9598" s="81"/>
    </row>
    <row r="9599" spans="1:39">
      <c r="A9599" s="76"/>
      <c r="C9599" s="77"/>
      <c r="M9599" s="80"/>
      <c r="T9599" s="4"/>
      <c r="V9599" s="4"/>
      <c r="W9599" s="4"/>
      <c r="X9599" s="4"/>
      <c r="AB9599" s="4"/>
      <c r="AL9599" s="81"/>
      <c r="AM9599" s="81"/>
    </row>
    <row r="9600" spans="1:39">
      <c r="A9600" s="76"/>
      <c r="C9600" s="77"/>
      <c r="M9600" s="80"/>
      <c r="T9600" s="4"/>
      <c r="V9600" s="4"/>
      <c r="W9600" s="4"/>
      <c r="X9600" s="4"/>
      <c r="AB9600" s="4"/>
      <c r="AL9600" s="81"/>
      <c r="AM9600" s="81"/>
    </row>
    <row r="9601" spans="1:39">
      <c r="A9601" s="76"/>
      <c r="C9601" s="77"/>
      <c r="M9601" s="80"/>
      <c r="T9601" s="4"/>
      <c r="V9601" s="4"/>
      <c r="W9601" s="4"/>
      <c r="X9601" s="4"/>
      <c r="AB9601" s="4"/>
      <c r="AL9601" s="81"/>
      <c r="AM9601" s="81"/>
    </row>
    <row r="9602" spans="1:39">
      <c r="A9602" s="76"/>
      <c r="C9602" s="77"/>
      <c r="M9602" s="80"/>
      <c r="T9602" s="4"/>
      <c r="V9602" s="4"/>
      <c r="W9602" s="4"/>
      <c r="X9602" s="4"/>
      <c r="AB9602" s="4"/>
      <c r="AL9602" s="81"/>
      <c r="AM9602" s="81"/>
    </row>
    <row r="9603" spans="1:39">
      <c r="A9603" s="76"/>
      <c r="C9603" s="77"/>
      <c r="M9603" s="80"/>
      <c r="T9603" s="4"/>
      <c r="V9603" s="4"/>
      <c r="W9603" s="4"/>
      <c r="X9603" s="4"/>
      <c r="AB9603" s="4"/>
      <c r="AL9603" s="81"/>
      <c r="AM9603" s="81"/>
    </row>
    <row r="9604" spans="1:39">
      <c r="A9604" s="76"/>
      <c r="C9604" s="77"/>
      <c r="M9604" s="80"/>
      <c r="T9604" s="4"/>
      <c r="V9604" s="4"/>
      <c r="W9604" s="4"/>
      <c r="X9604" s="4"/>
      <c r="AB9604" s="4"/>
      <c r="AL9604" s="81"/>
      <c r="AM9604" s="81"/>
    </row>
    <row r="9605" spans="1:39">
      <c r="A9605" s="76"/>
      <c r="C9605" s="77"/>
      <c r="M9605" s="80"/>
      <c r="T9605" s="4"/>
      <c r="V9605" s="4"/>
      <c r="W9605" s="4"/>
      <c r="X9605" s="4"/>
      <c r="AB9605" s="4"/>
      <c r="AL9605" s="81"/>
      <c r="AM9605" s="81"/>
    </row>
    <row r="9606" spans="1:39">
      <c r="A9606" s="76"/>
      <c r="C9606" s="77"/>
      <c r="M9606" s="80"/>
      <c r="T9606" s="4"/>
      <c r="V9606" s="4"/>
      <c r="W9606" s="4"/>
      <c r="X9606" s="4"/>
      <c r="AB9606" s="4"/>
      <c r="AL9606" s="81"/>
      <c r="AM9606" s="81"/>
    </row>
    <row r="9607" spans="1:39">
      <c r="A9607" s="76"/>
      <c r="C9607" s="77"/>
      <c r="M9607" s="80"/>
      <c r="T9607" s="4"/>
      <c r="V9607" s="4"/>
      <c r="W9607" s="4"/>
      <c r="X9607" s="4"/>
      <c r="AB9607" s="4"/>
      <c r="AL9607" s="81"/>
      <c r="AM9607" s="81"/>
    </row>
    <row r="9608" spans="1:39">
      <c r="A9608" s="76"/>
      <c r="C9608" s="77"/>
      <c r="M9608" s="80"/>
      <c r="T9608" s="4"/>
      <c r="V9608" s="4"/>
      <c r="W9608" s="4"/>
      <c r="X9608" s="4"/>
      <c r="AB9608" s="4"/>
      <c r="AL9608" s="81"/>
      <c r="AM9608" s="81"/>
    </row>
    <row r="9609" spans="1:39">
      <c r="A9609" s="76"/>
      <c r="C9609" s="77"/>
      <c r="M9609" s="80"/>
      <c r="T9609" s="4"/>
      <c r="V9609" s="4"/>
      <c r="W9609" s="4"/>
      <c r="X9609" s="4"/>
      <c r="AB9609" s="4"/>
      <c r="AL9609" s="81"/>
      <c r="AM9609" s="81"/>
    </row>
    <row r="9610" spans="1:39">
      <c r="A9610" s="76"/>
      <c r="C9610" s="77"/>
      <c r="M9610" s="80"/>
      <c r="T9610" s="4"/>
      <c r="V9610" s="4"/>
      <c r="W9610" s="4"/>
      <c r="X9610" s="4"/>
      <c r="AB9610" s="4"/>
      <c r="AL9610" s="81"/>
      <c r="AM9610" s="81"/>
    </row>
    <row r="9611" spans="1:39">
      <c r="A9611" s="76"/>
      <c r="C9611" s="77"/>
      <c r="M9611" s="80"/>
      <c r="T9611" s="4"/>
      <c r="V9611" s="4"/>
      <c r="W9611" s="4"/>
      <c r="X9611" s="4"/>
      <c r="AB9611" s="4"/>
      <c r="AL9611" s="81"/>
      <c r="AM9611" s="81"/>
    </row>
    <row r="9612" spans="1:39">
      <c r="A9612" s="76"/>
      <c r="C9612" s="77"/>
      <c r="M9612" s="80"/>
      <c r="T9612" s="4"/>
      <c r="V9612" s="4"/>
      <c r="W9612" s="4"/>
      <c r="X9612" s="4"/>
      <c r="AB9612" s="4"/>
      <c r="AL9612" s="81"/>
      <c r="AM9612" s="81"/>
    </row>
    <row r="9613" spans="1:39">
      <c r="A9613" s="76"/>
      <c r="C9613" s="77"/>
      <c r="M9613" s="80"/>
      <c r="T9613" s="4"/>
      <c r="V9613" s="4"/>
      <c r="W9613" s="4"/>
      <c r="X9613" s="4"/>
      <c r="AB9613" s="4"/>
      <c r="AL9613" s="81"/>
      <c r="AM9613" s="81"/>
    </row>
    <row r="9614" spans="1:39">
      <c r="A9614" s="76"/>
      <c r="C9614" s="77"/>
      <c r="M9614" s="80"/>
      <c r="T9614" s="4"/>
      <c r="V9614" s="4"/>
      <c r="W9614" s="4"/>
      <c r="X9614" s="4"/>
      <c r="AB9614" s="4"/>
      <c r="AL9614" s="81"/>
      <c r="AM9614" s="81"/>
    </row>
    <row r="9615" spans="1:39">
      <c r="A9615" s="76"/>
      <c r="C9615" s="77"/>
      <c r="M9615" s="80"/>
      <c r="T9615" s="4"/>
      <c r="V9615" s="4"/>
      <c r="W9615" s="4"/>
      <c r="X9615" s="4"/>
      <c r="AB9615" s="4"/>
      <c r="AL9615" s="81"/>
      <c r="AM9615" s="81"/>
    </row>
    <row r="9616" spans="1:39">
      <c r="A9616" s="76"/>
      <c r="C9616" s="77"/>
      <c r="M9616" s="80"/>
      <c r="T9616" s="4"/>
      <c r="V9616" s="4"/>
      <c r="W9616" s="4"/>
      <c r="X9616" s="4"/>
      <c r="AB9616" s="4"/>
      <c r="AL9616" s="81"/>
      <c r="AM9616" s="81"/>
    </row>
    <row r="9617" spans="1:39">
      <c r="A9617" s="76"/>
      <c r="C9617" s="77"/>
      <c r="M9617" s="80"/>
      <c r="T9617" s="4"/>
      <c r="V9617" s="4"/>
      <c r="W9617" s="4"/>
      <c r="X9617" s="4"/>
      <c r="AB9617" s="4"/>
      <c r="AL9617" s="81"/>
      <c r="AM9617" s="81"/>
    </row>
    <row r="9618" spans="1:39">
      <c r="A9618" s="76"/>
      <c r="C9618" s="77"/>
      <c r="M9618" s="80"/>
      <c r="T9618" s="4"/>
      <c r="V9618" s="4"/>
      <c r="W9618" s="4"/>
      <c r="X9618" s="4"/>
      <c r="AB9618" s="4"/>
      <c r="AL9618" s="81"/>
      <c r="AM9618" s="81"/>
    </row>
    <row r="9619" spans="1:39">
      <c r="A9619" s="76"/>
      <c r="C9619" s="77"/>
      <c r="M9619" s="80"/>
      <c r="T9619" s="4"/>
      <c r="V9619" s="4"/>
      <c r="W9619" s="4"/>
      <c r="X9619" s="4"/>
      <c r="AB9619" s="4"/>
      <c r="AL9619" s="81"/>
      <c r="AM9619" s="81"/>
    </row>
    <row r="9620" spans="1:39">
      <c r="A9620" s="76"/>
      <c r="C9620" s="77"/>
      <c r="M9620" s="80"/>
      <c r="T9620" s="4"/>
      <c r="V9620" s="4"/>
      <c r="W9620" s="4"/>
      <c r="X9620" s="4"/>
      <c r="AB9620" s="4"/>
      <c r="AL9620" s="81"/>
      <c r="AM9620" s="81"/>
    </row>
    <row r="9621" spans="1:39">
      <c r="A9621" s="76"/>
      <c r="C9621" s="77"/>
      <c r="M9621" s="80"/>
      <c r="T9621" s="4"/>
      <c r="V9621" s="4"/>
      <c r="W9621" s="4"/>
      <c r="X9621" s="4"/>
      <c r="AB9621" s="4"/>
      <c r="AL9621" s="81"/>
      <c r="AM9621" s="81"/>
    </row>
    <row r="9622" spans="1:39">
      <c r="A9622" s="76"/>
      <c r="C9622" s="77"/>
      <c r="M9622" s="80"/>
      <c r="T9622" s="4"/>
      <c r="V9622" s="4"/>
      <c r="W9622" s="4"/>
      <c r="X9622" s="4"/>
      <c r="AB9622" s="4"/>
      <c r="AL9622" s="81"/>
      <c r="AM9622" s="81"/>
    </row>
    <row r="9623" spans="1:39">
      <c r="A9623" s="76"/>
      <c r="C9623" s="77"/>
      <c r="M9623" s="80"/>
      <c r="T9623" s="4"/>
      <c r="V9623" s="4"/>
      <c r="W9623" s="4"/>
      <c r="X9623" s="4"/>
      <c r="AB9623" s="4"/>
      <c r="AL9623" s="81"/>
      <c r="AM9623" s="81"/>
    </row>
    <row r="9624" spans="1:39">
      <c r="A9624" s="76"/>
      <c r="C9624" s="77"/>
      <c r="M9624" s="80"/>
      <c r="T9624" s="4"/>
      <c r="V9624" s="4"/>
      <c r="W9624" s="4"/>
      <c r="X9624" s="4"/>
      <c r="AB9624" s="4"/>
      <c r="AL9624" s="81"/>
      <c r="AM9624" s="81"/>
    </row>
    <row r="9625" spans="1:39">
      <c r="A9625" s="76"/>
      <c r="C9625" s="77"/>
      <c r="M9625" s="80"/>
      <c r="T9625" s="4"/>
      <c r="V9625" s="4"/>
      <c r="W9625" s="4"/>
      <c r="X9625" s="4"/>
      <c r="AB9625" s="4"/>
      <c r="AL9625" s="81"/>
      <c r="AM9625" s="81"/>
    </row>
    <row r="9626" spans="1:39">
      <c r="A9626" s="76"/>
      <c r="C9626" s="77"/>
      <c r="M9626" s="80"/>
      <c r="T9626" s="4"/>
      <c r="V9626" s="4"/>
      <c r="W9626" s="4"/>
      <c r="X9626" s="4"/>
      <c r="AB9626" s="4"/>
      <c r="AL9626" s="81"/>
      <c r="AM9626" s="81"/>
    </row>
    <row r="9627" spans="1:39">
      <c r="A9627" s="76"/>
      <c r="C9627" s="77"/>
      <c r="M9627" s="80"/>
      <c r="T9627" s="4"/>
      <c r="V9627" s="4"/>
      <c r="W9627" s="4"/>
      <c r="X9627" s="4"/>
      <c r="AB9627" s="4"/>
      <c r="AL9627" s="81"/>
      <c r="AM9627" s="81"/>
    </row>
    <row r="9628" spans="1:39">
      <c r="A9628" s="76"/>
      <c r="C9628" s="77"/>
      <c r="M9628" s="80"/>
      <c r="T9628" s="4"/>
      <c r="V9628" s="4"/>
      <c r="W9628" s="4"/>
      <c r="X9628" s="4"/>
      <c r="AB9628" s="4"/>
      <c r="AL9628" s="81"/>
      <c r="AM9628" s="81"/>
    </row>
    <row r="9629" spans="1:39">
      <c r="A9629" s="76"/>
      <c r="C9629" s="77"/>
      <c r="M9629" s="80"/>
      <c r="T9629" s="4"/>
      <c r="V9629" s="4"/>
      <c r="W9629" s="4"/>
      <c r="X9629" s="4"/>
      <c r="AB9629" s="4"/>
      <c r="AL9629" s="81"/>
      <c r="AM9629" s="81"/>
    </row>
    <row r="9630" spans="1:39">
      <c r="A9630" s="76"/>
      <c r="C9630" s="77"/>
      <c r="M9630" s="80"/>
      <c r="T9630" s="4"/>
      <c r="V9630" s="4"/>
      <c r="W9630" s="4"/>
      <c r="X9630" s="4"/>
      <c r="AB9630" s="4"/>
      <c r="AL9630" s="81"/>
      <c r="AM9630" s="81"/>
    </row>
    <row r="9631" spans="1:39">
      <c r="A9631" s="76"/>
      <c r="C9631" s="77"/>
      <c r="M9631" s="80"/>
      <c r="T9631" s="4"/>
      <c r="V9631" s="4"/>
      <c r="W9631" s="4"/>
      <c r="X9631" s="4"/>
      <c r="AB9631" s="4"/>
      <c r="AL9631" s="81"/>
      <c r="AM9631" s="81"/>
    </row>
    <row r="9632" spans="1:39">
      <c r="A9632" s="76"/>
      <c r="C9632" s="77"/>
      <c r="M9632" s="80"/>
      <c r="T9632" s="4"/>
      <c r="V9632" s="4"/>
      <c r="W9632" s="4"/>
      <c r="X9632" s="4"/>
      <c r="AB9632" s="4"/>
      <c r="AL9632" s="81"/>
      <c r="AM9632" s="81"/>
    </row>
    <row r="9633" spans="1:39">
      <c r="A9633" s="76"/>
      <c r="C9633" s="77"/>
      <c r="M9633" s="80"/>
      <c r="T9633" s="4"/>
      <c r="V9633" s="4"/>
      <c r="W9633" s="4"/>
      <c r="X9633" s="4"/>
      <c r="AB9633" s="4"/>
      <c r="AL9633" s="81"/>
      <c r="AM9633" s="81"/>
    </row>
    <row r="9634" spans="1:39">
      <c r="A9634" s="76"/>
      <c r="C9634" s="77"/>
      <c r="M9634" s="80"/>
      <c r="T9634" s="4"/>
      <c r="V9634" s="4"/>
      <c r="W9634" s="4"/>
      <c r="X9634" s="4"/>
      <c r="AB9634" s="4"/>
      <c r="AL9634" s="81"/>
      <c r="AM9634" s="81"/>
    </row>
    <row r="9635" spans="1:39">
      <c r="A9635" s="76"/>
      <c r="C9635" s="77"/>
      <c r="M9635" s="80"/>
      <c r="T9635" s="4"/>
      <c r="V9635" s="4"/>
      <c r="W9635" s="4"/>
      <c r="X9635" s="4"/>
      <c r="AB9635" s="4"/>
      <c r="AL9635" s="81"/>
      <c r="AM9635" s="81"/>
    </row>
    <row r="9636" spans="1:39">
      <c r="A9636" s="76"/>
      <c r="C9636" s="77"/>
      <c r="M9636" s="80"/>
      <c r="T9636" s="4"/>
      <c r="V9636" s="4"/>
      <c r="W9636" s="4"/>
      <c r="X9636" s="4"/>
      <c r="AB9636" s="4"/>
      <c r="AL9636" s="81"/>
      <c r="AM9636" s="81"/>
    </row>
    <row r="9637" spans="1:39">
      <c r="A9637" s="76"/>
      <c r="C9637" s="77"/>
      <c r="M9637" s="80"/>
      <c r="T9637" s="4"/>
      <c r="V9637" s="4"/>
      <c r="W9637" s="4"/>
      <c r="X9637" s="4"/>
      <c r="AB9637" s="4"/>
      <c r="AL9637" s="81"/>
      <c r="AM9637" s="81"/>
    </row>
    <row r="9638" spans="1:39">
      <c r="A9638" s="76"/>
      <c r="C9638" s="77"/>
      <c r="M9638" s="80"/>
      <c r="T9638" s="4"/>
      <c r="V9638" s="4"/>
      <c r="W9638" s="4"/>
      <c r="X9638" s="4"/>
      <c r="AB9638" s="4"/>
      <c r="AL9638" s="81"/>
      <c r="AM9638" s="81"/>
    </row>
    <row r="9639" spans="1:39">
      <c r="A9639" s="76"/>
      <c r="C9639" s="77"/>
      <c r="M9639" s="80"/>
      <c r="T9639" s="4"/>
      <c r="V9639" s="4"/>
      <c r="W9639" s="4"/>
      <c r="X9639" s="4"/>
      <c r="AB9639" s="4"/>
      <c r="AL9639" s="81"/>
      <c r="AM9639" s="81"/>
    </row>
    <row r="9640" spans="1:39">
      <c r="A9640" s="76"/>
      <c r="C9640" s="77"/>
      <c r="M9640" s="80"/>
      <c r="T9640" s="4"/>
      <c r="V9640" s="4"/>
      <c r="W9640" s="4"/>
      <c r="X9640" s="4"/>
      <c r="AB9640" s="4"/>
      <c r="AL9640" s="81"/>
      <c r="AM9640" s="81"/>
    </row>
    <row r="9641" spans="1:39">
      <c r="A9641" s="76"/>
      <c r="C9641" s="77"/>
      <c r="M9641" s="80"/>
      <c r="T9641" s="4"/>
      <c r="V9641" s="4"/>
      <c r="W9641" s="4"/>
      <c r="X9641" s="4"/>
      <c r="AB9641" s="4"/>
      <c r="AL9641" s="81"/>
      <c r="AM9641" s="81"/>
    </row>
    <row r="9642" spans="1:39">
      <c r="A9642" s="76"/>
      <c r="C9642" s="77"/>
      <c r="M9642" s="80"/>
      <c r="T9642" s="4"/>
      <c r="V9642" s="4"/>
      <c r="W9642" s="4"/>
      <c r="X9642" s="4"/>
      <c r="AB9642" s="4"/>
      <c r="AL9642" s="81"/>
      <c r="AM9642" s="81"/>
    </row>
    <row r="9643" spans="1:39">
      <c r="A9643" s="76"/>
      <c r="C9643" s="77"/>
      <c r="M9643" s="80"/>
      <c r="T9643" s="4"/>
      <c r="V9643" s="4"/>
      <c r="W9643" s="4"/>
      <c r="X9643" s="4"/>
      <c r="AB9643" s="4"/>
      <c r="AL9643" s="81"/>
      <c r="AM9643" s="81"/>
    </row>
    <row r="9644" spans="1:39">
      <c r="A9644" s="76"/>
      <c r="C9644" s="77"/>
      <c r="M9644" s="80"/>
      <c r="T9644" s="4"/>
      <c r="V9644" s="4"/>
      <c r="W9644" s="4"/>
      <c r="X9644" s="4"/>
      <c r="AB9644" s="4"/>
      <c r="AL9644" s="81"/>
      <c r="AM9644" s="81"/>
    </row>
    <row r="9645" spans="1:39">
      <c r="A9645" s="76"/>
      <c r="C9645" s="77"/>
      <c r="M9645" s="80"/>
      <c r="T9645" s="4"/>
      <c r="V9645" s="4"/>
      <c r="W9645" s="4"/>
      <c r="X9645" s="4"/>
      <c r="AB9645" s="4"/>
      <c r="AL9645" s="81"/>
      <c r="AM9645" s="81"/>
    </row>
    <row r="9646" spans="1:39">
      <c r="A9646" s="76"/>
      <c r="C9646" s="77"/>
      <c r="M9646" s="80"/>
      <c r="T9646" s="4"/>
      <c r="V9646" s="4"/>
      <c r="W9646" s="4"/>
      <c r="X9646" s="4"/>
      <c r="AB9646" s="4"/>
      <c r="AL9646" s="81"/>
      <c r="AM9646" s="81"/>
    </row>
    <row r="9647" spans="1:39">
      <c r="A9647" s="76"/>
      <c r="C9647" s="77"/>
      <c r="M9647" s="80"/>
      <c r="T9647" s="4"/>
      <c r="V9647" s="4"/>
      <c r="W9647" s="4"/>
      <c r="X9647" s="4"/>
      <c r="AB9647" s="4"/>
      <c r="AL9647" s="81"/>
      <c r="AM9647" s="81"/>
    </row>
    <row r="9648" spans="1:39">
      <c r="A9648" s="76"/>
      <c r="C9648" s="77"/>
      <c r="M9648" s="80"/>
      <c r="T9648" s="4"/>
      <c r="V9648" s="4"/>
      <c r="W9648" s="4"/>
      <c r="X9648" s="4"/>
      <c r="AB9648" s="4"/>
      <c r="AL9648" s="81"/>
      <c r="AM9648" s="81"/>
    </row>
    <row r="9649" spans="1:39">
      <c r="A9649" s="76"/>
      <c r="C9649" s="77"/>
      <c r="M9649" s="80"/>
      <c r="T9649" s="4"/>
      <c r="V9649" s="4"/>
      <c r="W9649" s="4"/>
      <c r="X9649" s="4"/>
      <c r="AB9649" s="4"/>
      <c r="AL9649" s="81"/>
      <c r="AM9649" s="81"/>
    </row>
    <row r="9650" spans="1:39">
      <c r="A9650" s="76"/>
      <c r="C9650" s="77"/>
      <c r="M9650" s="80"/>
      <c r="T9650" s="4"/>
      <c r="V9650" s="4"/>
      <c r="W9650" s="4"/>
      <c r="X9650" s="4"/>
      <c r="AB9650" s="4"/>
      <c r="AL9650" s="81"/>
      <c r="AM9650" s="81"/>
    </row>
    <row r="9651" spans="1:39">
      <c r="A9651" s="76"/>
      <c r="C9651" s="77"/>
      <c r="M9651" s="80"/>
      <c r="T9651" s="4"/>
      <c r="V9651" s="4"/>
      <c r="W9651" s="4"/>
      <c r="X9651" s="4"/>
      <c r="AB9651" s="4"/>
      <c r="AL9651" s="81"/>
      <c r="AM9651" s="81"/>
    </row>
    <row r="9652" spans="1:39">
      <c r="A9652" s="76"/>
      <c r="C9652" s="77"/>
      <c r="M9652" s="80"/>
      <c r="T9652" s="4"/>
      <c r="V9652" s="4"/>
      <c r="W9652" s="4"/>
      <c r="X9652" s="4"/>
      <c r="AB9652" s="4"/>
      <c r="AL9652" s="81"/>
      <c r="AM9652" s="81"/>
    </row>
    <row r="9653" spans="1:39">
      <c r="A9653" s="76"/>
      <c r="C9653" s="77"/>
      <c r="M9653" s="80"/>
      <c r="T9653" s="4"/>
      <c r="V9653" s="4"/>
      <c r="W9653" s="4"/>
      <c r="X9653" s="4"/>
      <c r="AB9653" s="4"/>
      <c r="AL9653" s="81"/>
      <c r="AM9653" s="81"/>
    </row>
    <row r="9654" spans="1:39">
      <c r="A9654" s="76"/>
      <c r="C9654" s="77"/>
      <c r="M9654" s="80"/>
      <c r="T9654" s="4"/>
      <c r="V9654" s="4"/>
      <c r="W9654" s="4"/>
      <c r="X9654" s="4"/>
      <c r="AB9654" s="4"/>
      <c r="AL9654" s="81"/>
      <c r="AM9654" s="81"/>
    </row>
    <row r="9655" spans="1:39">
      <c r="A9655" s="76"/>
      <c r="C9655" s="77"/>
      <c r="M9655" s="80"/>
      <c r="T9655" s="4"/>
      <c r="V9655" s="4"/>
      <c r="W9655" s="4"/>
      <c r="X9655" s="4"/>
      <c r="AB9655" s="4"/>
      <c r="AL9655" s="81"/>
      <c r="AM9655" s="81"/>
    </row>
    <row r="9656" spans="1:39">
      <c r="A9656" s="76"/>
      <c r="C9656" s="77"/>
      <c r="M9656" s="80"/>
      <c r="T9656" s="4"/>
      <c r="V9656" s="4"/>
      <c r="W9656" s="4"/>
      <c r="X9656" s="4"/>
      <c r="AB9656" s="4"/>
      <c r="AL9656" s="81"/>
      <c r="AM9656" s="81"/>
    </row>
    <row r="9657" spans="1:39">
      <c r="A9657" s="76"/>
      <c r="C9657" s="77"/>
      <c r="M9657" s="80"/>
      <c r="T9657" s="4"/>
      <c r="V9657" s="4"/>
      <c r="W9657" s="4"/>
      <c r="X9657" s="4"/>
      <c r="AB9657" s="4"/>
      <c r="AL9657" s="81"/>
      <c r="AM9657" s="81"/>
    </row>
    <row r="9658" spans="1:39">
      <c r="A9658" s="76"/>
      <c r="C9658" s="77"/>
      <c r="M9658" s="80"/>
      <c r="T9658" s="4"/>
      <c r="V9658" s="4"/>
      <c r="W9658" s="4"/>
      <c r="X9658" s="4"/>
      <c r="AB9658" s="4"/>
      <c r="AL9658" s="81"/>
      <c r="AM9658" s="81"/>
    </row>
    <row r="9659" spans="1:39">
      <c r="A9659" s="76"/>
      <c r="C9659" s="77"/>
      <c r="M9659" s="80"/>
      <c r="T9659" s="4"/>
      <c r="V9659" s="4"/>
      <c r="W9659" s="4"/>
      <c r="X9659" s="4"/>
      <c r="AB9659" s="4"/>
      <c r="AL9659" s="81"/>
      <c r="AM9659" s="81"/>
    </row>
    <row r="9660" spans="1:39">
      <c r="A9660" s="76"/>
      <c r="C9660" s="77"/>
      <c r="M9660" s="80"/>
      <c r="T9660" s="4"/>
      <c r="V9660" s="4"/>
      <c r="W9660" s="4"/>
      <c r="X9660" s="4"/>
      <c r="AB9660" s="4"/>
      <c r="AL9660" s="81"/>
      <c r="AM9660" s="81"/>
    </row>
    <row r="9661" spans="1:39">
      <c r="A9661" s="76"/>
      <c r="C9661" s="77"/>
      <c r="M9661" s="80"/>
      <c r="T9661" s="4"/>
      <c r="V9661" s="4"/>
      <c r="W9661" s="4"/>
      <c r="X9661" s="4"/>
      <c r="AB9661" s="4"/>
      <c r="AL9661" s="81"/>
      <c r="AM9661" s="81"/>
    </row>
    <row r="9662" spans="1:39">
      <c r="A9662" s="76"/>
      <c r="C9662" s="77"/>
      <c r="M9662" s="80"/>
      <c r="T9662" s="4"/>
      <c r="V9662" s="4"/>
      <c r="W9662" s="4"/>
      <c r="X9662" s="4"/>
      <c r="AB9662" s="4"/>
      <c r="AL9662" s="81"/>
      <c r="AM9662" s="81"/>
    </row>
    <row r="9663" spans="1:39">
      <c r="A9663" s="76"/>
      <c r="C9663" s="77"/>
      <c r="M9663" s="80"/>
      <c r="T9663" s="4"/>
      <c r="V9663" s="4"/>
      <c r="W9663" s="4"/>
      <c r="X9663" s="4"/>
      <c r="AB9663" s="4"/>
      <c r="AL9663" s="81"/>
      <c r="AM9663" s="81"/>
    </row>
    <row r="9664" spans="1:39">
      <c r="A9664" s="76"/>
      <c r="C9664" s="77"/>
      <c r="M9664" s="80"/>
      <c r="T9664" s="4"/>
      <c r="V9664" s="4"/>
      <c r="W9664" s="4"/>
      <c r="X9664" s="4"/>
      <c r="AB9664" s="4"/>
      <c r="AL9664" s="81"/>
      <c r="AM9664" s="81"/>
    </row>
    <row r="9665" spans="1:39">
      <c r="A9665" s="76"/>
      <c r="C9665" s="77"/>
      <c r="M9665" s="80"/>
      <c r="T9665" s="4"/>
      <c r="V9665" s="4"/>
      <c r="W9665" s="4"/>
      <c r="X9665" s="4"/>
      <c r="AB9665" s="4"/>
      <c r="AL9665" s="81"/>
      <c r="AM9665" s="81"/>
    </row>
    <row r="9666" spans="1:39">
      <c r="A9666" s="76"/>
      <c r="C9666" s="77"/>
      <c r="M9666" s="80"/>
      <c r="T9666" s="4"/>
      <c r="V9666" s="4"/>
      <c r="W9666" s="4"/>
      <c r="X9666" s="4"/>
      <c r="AB9666" s="4"/>
      <c r="AL9666" s="81"/>
      <c r="AM9666" s="81"/>
    </row>
    <row r="9667" spans="1:39">
      <c r="A9667" s="76"/>
      <c r="C9667" s="77"/>
      <c r="M9667" s="80"/>
      <c r="T9667" s="4"/>
      <c r="V9667" s="4"/>
      <c r="W9667" s="4"/>
      <c r="X9667" s="4"/>
      <c r="AB9667" s="4"/>
      <c r="AL9667" s="81"/>
      <c r="AM9667" s="81"/>
    </row>
    <row r="9668" spans="1:39">
      <c r="A9668" s="76"/>
      <c r="C9668" s="77"/>
      <c r="M9668" s="80"/>
      <c r="T9668" s="4"/>
      <c r="V9668" s="4"/>
      <c r="W9668" s="4"/>
      <c r="X9668" s="4"/>
      <c r="AB9668" s="4"/>
      <c r="AL9668" s="81"/>
      <c r="AM9668" s="81"/>
    </row>
    <row r="9669" spans="1:39">
      <c r="A9669" s="76"/>
      <c r="C9669" s="77"/>
      <c r="M9669" s="80"/>
      <c r="T9669" s="4"/>
      <c r="V9669" s="4"/>
      <c r="W9669" s="4"/>
      <c r="X9669" s="4"/>
      <c r="AB9669" s="4"/>
      <c r="AL9669" s="81"/>
      <c r="AM9669" s="81"/>
    </row>
    <row r="9670" spans="1:39">
      <c r="A9670" s="76"/>
      <c r="C9670" s="77"/>
      <c r="M9670" s="80"/>
      <c r="T9670" s="4"/>
      <c r="V9670" s="4"/>
      <c r="W9670" s="4"/>
      <c r="X9670" s="4"/>
      <c r="AB9670" s="4"/>
      <c r="AL9670" s="81"/>
      <c r="AM9670" s="81"/>
    </row>
    <row r="9671" spans="1:39">
      <c r="A9671" s="76"/>
      <c r="C9671" s="77"/>
      <c r="M9671" s="80"/>
      <c r="T9671" s="4"/>
      <c r="V9671" s="4"/>
      <c r="W9671" s="4"/>
      <c r="X9671" s="4"/>
      <c r="AB9671" s="4"/>
      <c r="AL9671" s="81"/>
      <c r="AM9671" s="81"/>
    </row>
    <row r="9672" spans="1:39">
      <c r="A9672" s="76"/>
      <c r="C9672" s="77"/>
      <c r="M9672" s="80"/>
      <c r="T9672" s="4"/>
      <c r="V9672" s="4"/>
      <c r="W9672" s="4"/>
      <c r="X9672" s="4"/>
      <c r="AB9672" s="4"/>
      <c r="AL9672" s="81"/>
      <c r="AM9672" s="81"/>
    </row>
    <row r="9673" spans="1:39">
      <c r="A9673" s="76"/>
      <c r="C9673" s="77"/>
      <c r="M9673" s="80"/>
      <c r="T9673" s="4"/>
      <c r="V9673" s="4"/>
      <c r="W9673" s="4"/>
      <c r="X9673" s="4"/>
      <c r="AB9673" s="4"/>
      <c r="AL9673" s="81"/>
      <c r="AM9673" s="81"/>
    </row>
    <row r="9674" spans="1:39">
      <c r="A9674" s="76"/>
      <c r="C9674" s="77"/>
      <c r="M9674" s="80"/>
      <c r="T9674" s="4"/>
      <c r="V9674" s="4"/>
      <c r="W9674" s="4"/>
      <c r="X9674" s="4"/>
      <c r="AB9674" s="4"/>
      <c r="AL9674" s="81"/>
      <c r="AM9674" s="81"/>
    </row>
    <row r="9675" spans="1:39">
      <c r="A9675" s="76"/>
      <c r="C9675" s="77"/>
      <c r="M9675" s="80"/>
      <c r="T9675" s="4"/>
      <c r="V9675" s="4"/>
      <c r="W9675" s="4"/>
      <c r="X9675" s="4"/>
      <c r="AB9675" s="4"/>
      <c r="AL9675" s="81"/>
      <c r="AM9675" s="81"/>
    </row>
    <row r="9676" spans="1:39">
      <c r="A9676" s="76"/>
      <c r="C9676" s="77"/>
      <c r="M9676" s="80"/>
      <c r="T9676" s="4"/>
      <c r="V9676" s="4"/>
      <c r="W9676" s="4"/>
      <c r="X9676" s="4"/>
      <c r="AB9676" s="4"/>
      <c r="AL9676" s="81"/>
      <c r="AM9676" s="81"/>
    </row>
    <row r="9677" spans="1:39">
      <c r="A9677" s="76"/>
      <c r="C9677" s="77"/>
      <c r="M9677" s="80"/>
      <c r="T9677" s="4"/>
      <c r="V9677" s="4"/>
      <c r="W9677" s="4"/>
      <c r="X9677" s="4"/>
      <c r="AB9677" s="4"/>
      <c r="AL9677" s="81"/>
      <c r="AM9677" s="81"/>
    </row>
    <row r="9678" spans="1:39">
      <c r="A9678" s="76"/>
      <c r="C9678" s="77"/>
      <c r="M9678" s="80"/>
      <c r="T9678" s="4"/>
      <c r="V9678" s="4"/>
      <c r="W9678" s="4"/>
      <c r="X9678" s="4"/>
      <c r="AB9678" s="4"/>
      <c r="AL9678" s="81"/>
      <c r="AM9678" s="81"/>
    </row>
    <row r="9679" spans="1:39">
      <c r="A9679" s="76"/>
      <c r="C9679" s="77"/>
      <c r="M9679" s="80"/>
      <c r="T9679" s="4"/>
      <c r="V9679" s="4"/>
      <c r="W9679" s="4"/>
      <c r="X9679" s="4"/>
      <c r="AB9679" s="4"/>
      <c r="AL9679" s="81"/>
      <c r="AM9679" s="81"/>
    </row>
    <row r="9680" spans="1:39">
      <c r="A9680" s="76"/>
      <c r="C9680" s="77"/>
      <c r="M9680" s="80"/>
      <c r="T9680" s="4"/>
      <c r="V9680" s="4"/>
      <c r="W9680" s="4"/>
      <c r="X9680" s="4"/>
      <c r="AB9680" s="4"/>
      <c r="AL9680" s="81"/>
      <c r="AM9680" s="81"/>
    </row>
    <row r="9681" spans="1:39">
      <c r="A9681" s="76"/>
      <c r="C9681" s="77"/>
      <c r="M9681" s="80"/>
      <c r="T9681" s="4"/>
      <c r="V9681" s="4"/>
      <c r="W9681" s="4"/>
      <c r="X9681" s="4"/>
      <c r="AB9681" s="4"/>
      <c r="AL9681" s="81"/>
      <c r="AM9681" s="81"/>
    </row>
    <row r="9682" spans="1:39">
      <c r="A9682" s="76"/>
      <c r="C9682" s="77"/>
      <c r="M9682" s="80"/>
      <c r="T9682" s="4"/>
      <c r="V9682" s="4"/>
      <c r="W9682" s="4"/>
      <c r="X9682" s="4"/>
      <c r="AB9682" s="4"/>
      <c r="AL9682" s="81"/>
      <c r="AM9682" s="81"/>
    </row>
    <row r="9683" spans="1:39">
      <c r="A9683" s="76"/>
      <c r="C9683" s="77"/>
      <c r="M9683" s="80"/>
      <c r="T9683" s="4"/>
      <c r="V9683" s="4"/>
      <c r="W9683" s="4"/>
      <c r="X9683" s="4"/>
      <c r="AB9683" s="4"/>
      <c r="AL9683" s="81"/>
      <c r="AM9683" s="81"/>
    </row>
    <row r="9684" spans="1:39">
      <c r="A9684" s="76"/>
      <c r="C9684" s="77"/>
      <c r="M9684" s="80"/>
      <c r="T9684" s="4"/>
      <c r="V9684" s="4"/>
      <c r="W9684" s="4"/>
      <c r="X9684" s="4"/>
      <c r="AB9684" s="4"/>
      <c r="AL9684" s="81"/>
      <c r="AM9684" s="81"/>
    </row>
    <row r="9685" spans="1:39">
      <c r="A9685" s="76"/>
      <c r="C9685" s="77"/>
      <c r="M9685" s="80"/>
      <c r="T9685" s="4"/>
      <c r="V9685" s="4"/>
      <c r="W9685" s="4"/>
      <c r="X9685" s="4"/>
      <c r="AB9685" s="4"/>
      <c r="AL9685" s="81"/>
      <c r="AM9685" s="81"/>
    </row>
    <row r="9686" spans="1:39">
      <c r="A9686" s="76"/>
      <c r="C9686" s="77"/>
      <c r="M9686" s="80"/>
      <c r="T9686" s="4"/>
      <c r="V9686" s="4"/>
      <c r="W9686" s="4"/>
      <c r="X9686" s="4"/>
      <c r="AB9686" s="4"/>
      <c r="AL9686" s="81"/>
      <c r="AM9686" s="81"/>
    </row>
    <row r="9687" spans="1:39">
      <c r="A9687" s="76"/>
      <c r="C9687" s="77"/>
      <c r="M9687" s="80"/>
      <c r="T9687" s="4"/>
      <c r="V9687" s="4"/>
      <c r="W9687" s="4"/>
      <c r="X9687" s="4"/>
      <c r="AB9687" s="4"/>
      <c r="AL9687" s="81"/>
      <c r="AM9687" s="81"/>
    </row>
    <row r="9688" spans="1:39">
      <c r="A9688" s="76"/>
      <c r="C9688" s="77"/>
      <c r="M9688" s="80"/>
      <c r="T9688" s="4"/>
      <c r="V9688" s="4"/>
      <c r="W9688" s="4"/>
      <c r="X9688" s="4"/>
      <c r="AB9688" s="4"/>
      <c r="AL9688" s="81"/>
      <c r="AM9688" s="81"/>
    </row>
    <row r="9689" spans="1:39">
      <c r="A9689" s="76"/>
      <c r="C9689" s="77"/>
      <c r="M9689" s="80"/>
      <c r="T9689" s="4"/>
      <c r="V9689" s="4"/>
      <c r="W9689" s="4"/>
      <c r="X9689" s="4"/>
      <c r="AB9689" s="4"/>
      <c r="AL9689" s="81"/>
      <c r="AM9689" s="81"/>
    </row>
    <row r="9690" spans="1:39">
      <c r="A9690" s="76"/>
      <c r="C9690" s="77"/>
      <c r="M9690" s="80"/>
      <c r="T9690" s="4"/>
      <c r="V9690" s="4"/>
      <c r="W9690" s="4"/>
      <c r="X9690" s="4"/>
      <c r="AB9690" s="4"/>
      <c r="AL9690" s="81"/>
      <c r="AM9690" s="81"/>
    </row>
    <row r="9691" spans="1:39">
      <c r="A9691" s="76"/>
      <c r="C9691" s="77"/>
      <c r="M9691" s="80"/>
      <c r="T9691" s="4"/>
      <c r="V9691" s="4"/>
      <c r="W9691" s="4"/>
      <c r="X9691" s="4"/>
      <c r="AB9691" s="4"/>
      <c r="AL9691" s="81"/>
      <c r="AM9691" s="81"/>
    </row>
    <row r="9692" spans="1:39">
      <c r="A9692" s="76"/>
      <c r="C9692" s="77"/>
      <c r="M9692" s="80"/>
      <c r="T9692" s="4"/>
      <c r="V9692" s="4"/>
      <c r="W9692" s="4"/>
      <c r="X9692" s="4"/>
      <c r="AB9692" s="4"/>
      <c r="AL9692" s="81"/>
      <c r="AM9692" s="81"/>
    </row>
    <row r="9693" spans="1:39">
      <c r="A9693" s="76"/>
      <c r="C9693" s="77"/>
      <c r="M9693" s="80"/>
      <c r="T9693" s="4"/>
      <c r="V9693" s="4"/>
      <c r="W9693" s="4"/>
      <c r="X9693" s="4"/>
      <c r="AB9693" s="4"/>
      <c r="AL9693" s="81"/>
      <c r="AM9693" s="81"/>
    </row>
    <row r="9694" spans="1:39">
      <c r="A9694" s="76"/>
      <c r="C9694" s="77"/>
      <c r="M9694" s="80"/>
      <c r="T9694" s="4"/>
      <c r="V9694" s="4"/>
      <c r="W9694" s="4"/>
      <c r="X9694" s="4"/>
      <c r="AB9694" s="4"/>
      <c r="AL9694" s="81"/>
      <c r="AM9694" s="81"/>
    </row>
    <row r="9695" spans="1:39">
      <c r="A9695" s="76"/>
      <c r="C9695" s="77"/>
      <c r="M9695" s="80"/>
      <c r="T9695" s="4"/>
      <c r="V9695" s="4"/>
      <c r="W9695" s="4"/>
      <c r="X9695" s="4"/>
      <c r="AB9695" s="4"/>
      <c r="AL9695" s="81"/>
      <c r="AM9695" s="81"/>
    </row>
    <row r="9696" spans="1:39">
      <c r="A9696" s="76"/>
      <c r="C9696" s="77"/>
      <c r="M9696" s="80"/>
      <c r="T9696" s="4"/>
      <c r="V9696" s="4"/>
      <c r="W9696" s="4"/>
      <c r="X9696" s="4"/>
      <c r="AB9696" s="4"/>
      <c r="AL9696" s="81"/>
      <c r="AM9696" s="81"/>
    </row>
    <row r="9697" spans="1:39">
      <c r="A9697" s="76"/>
      <c r="C9697" s="77"/>
      <c r="M9697" s="80"/>
      <c r="T9697" s="4"/>
      <c r="V9697" s="4"/>
      <c r="W9697" s="4"/>
      <c r="X9697" s="4"/>
      <c r="AB9697" s="4"/>
      <c r="AL9697" s="81"/>
      <c r="AM9697" s="81"/>
    </row>
    <row r="9698" spans="1:39">
      <c r="A9698" s="76"/>
      <c r="C9698" s="77"/>
      <c r="M9698" s="80"/>
      <c r="T9698" s="4"/>
      <c r="V9698" s="4"/>
      <c r="W9698" s="4"/>
      <c r="X9698" s="4"/>
      <c r="AB9698" s="4"/>
      <c r="AL9698" s="81"/>
      <c r="AM9698" s="81"/>
    </row>
    <row r="9699" spans="1:39">
      <c r="A9699" s="76"/>
      <c r="C9699" s="77"/>
      <c r="M9699" s="80"/>
      <c r="T9699" s="4"/>
      <c r="V9699" s="4"/>
      <c r="W9699" s="4"/>
      <c r="X9699" s="4"/>
      <c r="AB9699" s="4"/>
      <c r="AL9699" s="81"/>
      <c r="AM9699" s="81"/>
    </row>
    <row r="9700" spans="1:39">
      <c r="A9700" s="76"/>
      <c r="C9700" s="77"/>
      <c r="M9700" s="80"/>
      <c r="T9700" s="4"/>
      <c r="V9700" s="4"/>
      <c r="W9700" s="4"/>
      <c r="X9700" s="4"/>
      <c r="AB9700" s="4"/>
      <c r="AL9700" s="81"/>
      <c r="AM9700" s="81"/>
    </row>
    <row r="9701" spans="1:39">
      <c r="A9701" s="76"/>
      <c r="C9701" s="77"/>
      <c r="M9701" s="80"/>
      <c r="T9701" s="4"/>
      <c r="V9701" s="4"/>
      <c r="W9701" s="4"/>
      <c r="X9701" s="4"/>
      <c r="AB9701" s="4"/>
      <c r="AL9701" s="81"/>
      <c r="AM9701" s="81"/>
    </row>
    <row r="9702" spans="1:39">
      <c r="A9702" s="76"/>
      <c r="C9702" s="77"/>
      <c r="M9702" s="80"/>
      <c r="T9702" s="4"/>
      <c r="V9702" s="4"/>
      <c r="W9702" s="4"/>
      <c r="X9702" s="4"/>
      <c r="AB9702" s="4"/>
      <c r="AL9702" s="81"/>
      <c r="AM9702" s="81"/>
    </row>
    <row r="9703" spans="1:39">
      <c r="A9703" s="76"/>
      <c r="C9703" s="77"/>
      <c r="M9703" s="80"/>
      <c r="T9703" s="4"/>
      <c r="V9703" s="4"/>
      <c r="W9703" s="4"/>
      <c r="X9703" s="4"/>
      <c r="AB9703" s="4"/>
      <c r="AL9703" s="81"/>
      <c r="AM9703" s="81"/>
    </row>
    <row r="9704" spans="1:39">
      <c r="A9704" s="76"/>
      <c r="C9704" s="77"/>
      <c r="M9704" s="80"/>
      <c r="T9704" s="4"/>
      <c r="V9704" s="4"/>
      <c r="W9704" s="4"/>
      <c r="X9704" s="4"/>
      <c r="AB9704" s="4"/>
      <c r="AL9704" s="81"/>
      <c r="AM9704" s="81"/>
    </row>
    <row r="9705" spans="1:39">
      <c r="A9705" s="76"/>
      <c r="C9705" s="77"/>
      <c r="M9705" s="80"/>
      <c r="T9705" s="4"/>
      <c r="V9705" s="4"/>
      <c r="W9705" s="4"/>
      <c r="X9705" s="4"/>
      <c r="AB9705" s="4"/>
      <c r="AL9705" s="81"/>
      <c r="AM9705" s="81"/>
    </row>
    <row r="9706" spans="1:39">
      <c r="A9706" s="76"/>
      <c r="C9706" s="77"/>
      <c r="M9706" s="80"/>
      <c r="T9706" s="4"/>
      <c r="V9706" s="4"/>
      <c r="W9706" s="4"/>
      <c r="X9706" s="4"/>
      <c r="AB9706" s="4"/>
      <c r="AL9706" s="81"/>
      <c r="AM9706" s="81"/>
    </row>
    <row r="9707" spans="1:39">
      <c r="A9707" s="76"/>
      <c r="C9707" s="77"/>
      <c r="M9707" s="80"/>
      <c r="T9707" s="4"/>
      <c r="V9707" s="4"/>
      <c r="W9707" s="4"/>
      <c r="X9707" s="4"/>
      <c r="AB9707" s="4"/>
      <c r="AL9707" s="81"/>
      <c r="AM9707" s="81"/>
    </row>
    <row r="9708" spans="1:39">
      <c r="A9708" s="76"/>
      <c r="C9708" s="77"/>
      <c r="M9708" s="80"/>
      <c r="T9708" s="4"/>
      <c r="V9708" s="4"/>
      <c r="W9708" s="4"/>
      <c r="X9708" s="4"/>
      <c r="AB9708" s="4"/>
      <c r="AL9708" s="81"/>
      <c r="AM9708" s="81"/>
    </row>
    <row r="9709" spans="1:39">
      <c r="A9709" s="76"/>
      <c r="C9709" s="77"/>
      <c r="M9709" s="80"/>
      <c r="T9709" s="4"/>
      <c r="V9709" s="4"/>
      <c r="W9709" s="4"/>
      <c r="X9709" s="4"/>
      <c r="AB9709" s="4"/>
      <c r="AL9709" s="81"/>
      <c r="AM9709" s="81"/>
    </row>
    <row r="9710" spans="1:39">
      <c r="A9710" s="76"/>
      <c r="C9710" s="77"/>
      <c r="M9710" s="80"/>
      <c r="T9710" s="4"/>
      <c r="V9710" s="4"/>
      <c r="W9710" s="4"/>
      <c r="X9710" s="4"/>
      <c r="AB9710" s="4"/>
      <c r="AL9710" s="81"/>
      <c r="AM9710" s="81"/>
    </row>
    <row r="9711" spans="1:39">
      <c r="A9711" s="76"/>
      <c r="C9711" s="77"/>
      <c r="M9711" s="80"/>
      <c r="T9711" s="4"/>
      <c r="V9711" s="4"/>
      <c r="W9711" s="4"/>
      <c r="X9711" s="4"/>
      <c r="AB9711" s="4"/>
      <c r="AL9711" s="81"/>
      <c r="AM9711" s="81"/>
    </row>
    <row r="9712" spans="1:39">
      <c r="A9712" s="76"/>
      <c r="C9712" s="77"/>
      <c r="M9712" s="80"/>
      <c r="T9712" s="4"/>
      <c r="V9712" s="4"/>
      <c r="W9712" s="4"/>
      <c r="X9712" s="4"/>
      <c r="AB9712" s="4"/>
      <c r="AL9712" s="81"/>
      <c r="AM9712" s="81"/>
    </row>
    <row r="9713" spans="1:39">
      <c r="A9713" s="76"/>
      <c r="C9713" s="77"/>
      <c r="M9713" s="80"/>
      <c r="T9713" s="4"/>
      <c r="V9713" s="4"/>
      <c r="W9713" s="4"/>
      <c r="X9713" s="4"/>
      <c r="AB9713" s="4"/>
      <c r="AL9713" s="81"/>
      <c r="AM9713" s="81"/>
    </row>
    <row r="9714" spans="1:39">
      <c r="A9714" s="76"/>
      <c r="C9714" s="77"/>
      <c r="M9714" s="80"/>
      <c r="T9714" s="4"/>
      <c r="V9714" s="4"/>
      <c r="W9714" s="4"/>
      <c r="X9714" s="4"/>
      <c r="AB9714" s="4"/>
      <c r="AL9714" s="81"/>
      <c r="AM9714" s="81"/>
    </row>
    <row r="9715" spans="1:39">
      <c r="A9715" s="76"/>
      <c r="C9715" s="77"/>
      <c r="M9715" s="80"/>
      <c r="T9715" s="4"/>
      <c r="V9715" s="4"/>
      <c r="W9715" s="4"/>
      <c r="X9715" s="4"/>
      <c r="AB9715" s="4"/>
      <c r="AL9715" s="81"/>
      <c r="AM9715" s="81"/>
    </row>
    <row r="9716" spans="1:39">
      <c r="A9716" s="76"/>
      <c r="C9716" s="77"/>
      <c r="M9716" s="80"/>
      <c r="T9716" s="4"/>
      <c r="V9716" s="4"/>
      <c r="W9716" s="4"/>
      <c r="X9716" s="4"/>
      <c r="AB9716" s="4"/>
      <c r="AL9716" s="81"/>
      <c r="AM9716" s="81"/>
    </row>
    <row r="9717" spans="1:39">
      <c r="A9717" s="76"/>
      <c r="C9717" s="77"/>
      <c r="M9717" s="80"/>
      <c r="T9717" s="4"/>
      <c r="V9717" s="4"/>
      <c r="W9717" s="4"/>
      <c r="X9717" s="4"/>
      <c r="AB9717" s="4"/>
      <c r="AL9717" s="81"/>
      <c r="AM9717" s="81"/>
    </row>
    <row r="9718" spans="1:39">
      <c r="A9718" s="76"/>
      <c r="C9718" s="77"/>
      <c r="M9718" s="80"/>
      <c r="T9718" s="4"/>
      <c r="V9718" s="4"/>
      <c r="W9718" s="4"/>
      <c r="X9718" s="4"/>
      <c r="AB9718" s="4"/>
      <c r="AL9718" s="81"/>
      <c r="AM9718" s="81"/>
    </row>
    <row r="9719" spans="1:39">
      <c r="A9719" s="76"/>
      <c r="C9719" s="77"/>
      <c r="M9719" s="80"/>
      <c r="T9719" s="4"/>
      <c r="V9719" s="4"/>
      <c r="W9719" s="4"/>
      <c r="X9719" s="4"/>
      <c r="AB9719" s="4"/>
      <c r="AL9719" s="81"/>
      <c r="AM9719" s="81"/>
    </row>
    <row r="9720" spans="1:39">
      <c r="A9720" s="76"/>
      <c r="C9720" s="77"/>
      <c r="M9720" s="80"/>
      <c r="T9720" s="4"/>
      <c r="V9720" s="4"/>
      <c r="W9720" s="4"/>
      <c r="X9720" s="4"/>
      <c r="AB9720" s="4"/>
      <c r="AL9720" s="81"/>
      <c r="AM9720" s="81"/>
    </row>
    <row r="9721" spans="1:39">
      <c r="A9721" s="76"/>
      <c r="C9721" s="77"/>
      <c r="M9721" s="80"/>
      <c r="T9721" s="4"/>
      <c r="V9721" s="4"/>
      <c r="W9721" s="4"/>
      <c r="X9721" s="4"/>
      <c r="AB9721" s="4"/>
      <c r="AL9721" s="81"/>
      <c r="AM9721" s="81"/>
    </row>
    <row r="9722" spans="1:39">
      <c r="A9722" s="76"/>
      <c r="C9722" s="77"/>
      <c r="M9722" s="80"/>
      <c r="T9722" s="4"/>
      <c r="V9722" s="4"/>
      <c r="W9722" s="4"/>
      <c r="X9722" s="4"/>
      <c r="AB9722" s="4"/>
      <c r="AL9722" s="81"/>
      <c r="AM9722" s="81"/>
    </row>
    <row r="9723" spans="1:39">
      <c r="A9723" s="76"/>
      <c r="C9723" s="77"/>
      <c r="M9723" s="80"/>
      <c r="T9723" s="4"/>
      <c r="V9723" s="4"/>
      <c r="W9723" s="4"/>
      <c r="X9723" s="4"/>
      <c r="AB9723" s="4"/>
      <c r="AL9723" s="81"/>
      <c r="AM9723" s="81"/>
    </row>
    <row r="9724" spans="1:39">
      <c r="A9724" s="76"/>
      <c r="C9724" s="77"/>
      <c r="M9724" s="80"/>
      <c r="T9724" s="4"/>
      <c r="V9724" s="4"/>
      <c r="W9724" s="4"/>
      <c r="X9724" s="4"/>
      <c r="AB9724" s="4"/>
      <c r="AL9724" s="81"/>
      <c r="AM9724" s="81"/>
    </row>
    <row r="9725" spans="1:39">
      <c r="A9725" s="76"/>
      <c r="C9725" s="77"/>
      <c r="M9725" s="80"/>
      <c r="T9725" s="4"/>
      <c r="V9725" s="4"/>
      <c r="W9725" s="4"/>
      <c r="X9725" s="4"/>
      <c r="AB9725" s="4"/>
      <c r="AL9725" s="81"/>
      <c r="AM9725" s="81"/>
    </row>
    <row r="9726" spans="1:39">
      <c r="A9726" s="76"/>
      <c r="C9726" s="77"/>
      <c r="M9726" s="80"/>
      <c r="T9726" s="4"/>
      <c r="V9726" s="4"/>
      <c r="W9726" s="4"/>
      <c r="X9726" s="4"/>
      <c r="AB9726" s="4"/>
      <c r="AL9726" s="81"/>
      <c r="AM9726" s="81"/>
    </row>
    <row r="9727" spans="1:39">
      <c r="A9727" s="76"/>
      <c r="C9727" s="77"/>
      <c r="M9727" s="80"/>
      <c r="T9727" s="4"/>
      <c r="V9727" s="4"/>
      <c r="W9727" s="4"/>
      <c r="X9727" s="4"/>
      <c r="AB9727" s="4"/>
      <c r="AL9727" s="81"/>
      <c r="AM9727" s="81"/>
    </row>
    <row r="9728" spans="1:39">
      <c r="A9728" s="76"/>
      <c r="C9728" s="77"/>
      <c r="M9728" s="80"/>
      <c r="T9728" s="4"/>
      <c r="V9728" s="4"/>
      <c r="W9728" s="4"/>
      <c r="X9728" s="4"/>
      <c r="AB9728" s="4"/>
      <c r="AL9728" s="81"/>
      <c r="AM9728" s="81"/>
    </row>
    <row r="9729" spans="1:39">
      <c r="A9729" s="76"/>
      <c r="C9729" s="77"/>
      <c r="M9729" s="80"/>
      <c r="T9729" s="4"/>
      <c r="V9729" s="4"/>
      <c r="W9729" s="4"/>
      <c r="X9729" s="4"/>
      <c r="AB9729" s="4"/>
      <c r="AL9729" s="81"/>
      <c r="AM9729" s="81"/>
    </row>
    <row r="9730" spans="1:39">
      <c r="A9730" s="76"/>
      <c r="C9730" s="77"/>
      <c r="M9730" s="80"/>
      <c r="T9730" s="4"/>
      <c r="V9730" s="4"/>
      <c r="W9730" s="4"/>
      <c r="X9730" s="4"/>
      <c r="AB9730" s="4"/>
      <c r="AL9730" s="81"/>
      <c r="AM9730" s="81"/>
    </row>
    <row r="9731" spans="1:39">
      <c r="A9731" s="76"/>
      <c r="C9731" s="77"/>
      <c r="M9731" s="80"/>
      <c r="T9731" s="4"/>
      <c r="V9731" s="4"/>
      <c r="W9731" s="4"/>
      <c r="X9731" s="4"/>
      <c r="AB9731" s="4"/>
      <c r="AL9731" s="81"/>
      <c r="AM9731" s="81"/>
    </row>
    <row r="9732" spans="1:39">
      <c r="A9732" s="76"/>
      <c r="C9732" s="77"/>
      <c r="M9732" s="80"/>
      <c r="T9732" s="4"/>
      <c r="V9732" s="4"/>
      <c r="W9732" s="4"/>
      <c r="X9732" s="4"/>
      <c r="AB9732" s="4"/>
      <c r="AL9732" s="81"/>
      <c r="AM9732" s="81"/>
    </row>
    <row r="9733" spans="1:39">
      <c r="A9733" s="76"/>
      <c r="C9733" s="77"/>
      <c r="M9733" s="80"/>
      <c r="T9733" s="4"/>
      <c r="V9733" s="4"/>
      <c r="W9733" s="4"/>
      <c r="X9733" s="4"/>
      <c r="AB9733" s="4"/>
      <c r="AL9733" s="81"/>
      <c r="AM9733" s="81"/>
    </row>
    <row r="9734" spans="1:39">
      <c r="A9734" s="76"/>
      <c r="C9734" s="77"/>
      <c r="M9734" s="80"/>
      <c r="T9734" s="4"/>
      <c r="V9734" s="4"/>
      <c r="W9734" s="4"/>
      <c r="X9734" s="4"/>
      <c r="AB9734" s="4"/>
      <c r="AL9734" s="81"/>
      <c r="AM9734" s="81"/>
    </row>
    <row r="9735" spans="1:39">
      <c r="A9735" s="76"/>
      <c r="C9735" s="77"/>
      <c r="M9735" s="80"/>
      <c r="T9735" s="4"/>
      <c r="V9735" s="4"/>
      <c r="W9735" s="4"/>
      <c r="X9735" s="4"/>
      <c r="AB9735" s="4"/>
      <c r="AL9735" s="81"/>
      <c r="AM9735" s="81"/>
    </row>
    <row r="9736" spans="1:39">
      <c r="A9736" s="76"/>
      <c r="C9736" s="77"/>
      <c r="M9736" s="80"/>
      <c r="T9736" s="4"/>
      <c r="V9736" s="4"/>
      <c r="W9736" s="4"/>
      <c r="X9736" s="4"/>
      <c r="AB9736" s="4"/>
      <c r="AL9736" s="81"/>
      <c r="AM9736" s="81"/>
    </row>
    <row r="9737" spans="1:39">
      <c r="A9737" s="76"/>
      <c r="C9737" s="77"/>
      <c r="M9737" s="80"/>
      <c r="T9737" s="4"/>
      <c r="V9737" s="4"/>
      <c r="W9737" s="4"/>
      <c r="X9737" s="4"/>
      <c r="AB9737" s="4"/>
      <c r="AL9737" s="81"/>
      <c r="AM9737" s="81"/>
    </row>
    <row r="9738" spans="1:39">
      <c r="A9738" s="76"/>
      <c r="C9738" s="77"/>
      <c r="M9738" s="80"/>
      <c r="T9738" s="4"/>
      <c r="V9738" s="4"/>
      <c r="W9738" s="4"/>
      <c r="X9738" s="4"/>
      <c r="AB9738" s="4"/>
      <c r="AL9738" s="81"/>
      <c r="AM9738" s="81"/>
    </row>
    <row r="9739" spans="1:39">
      <c r="A9739" s="76"/>
      <c r="C9739" s="77"/>
      <c r="M9739" s="80"/>
      <c r="T9739" s="4"/>
      <c r="V9739" s="4"/>
      <c r="W9739" s="4"/>
      <c r="X9739" s="4"/>
      <c r="AB9739" s="4"/>
      <c r="AL9739" s="81"/>
      <c r="AM9739" s="81"/>
    </row>
    <row r="9740" spans="1:39">
      <c r="A9740" s="76"/>
      <c r="C9740" s="77"/>
      <c r="M9740" s="80"/>
      <c r="T9740" s="4"/>
      <c r="V9740" s="4"/>
      <c r="W9740" s="4"/>
      <c r="X9740" s="4"/>
      <c r="AB9740" s="4"/>
      <c r="AL9740" s="81"/>
      <c r="AM9740" s="81"/>
    </row>
    <row r="9741" spans="1:39">
      <c r="A9741" s="76"/>
      <c r="C9741" s="77"/>
      <c r="M9741" s="80"/>
      <c r="T9741" s="4"/>
      <c r="V9741" s="4"/>
      <c r="W9741" s="4"/>
      <c r="X9741" s="4"/>
      <c r="AB9741" s="4"/>
      <c r="AL9741" s="81"/>
      <c r="AM9741" s="81"/>
    </row>
    <row r="9742" spans="1:39">
      <c r="A9742" s="76"/>
      <c r="C9742" s="77"/>
      <c r="M9742" s="80"/>
      <c r="T9742" s="4"/>
      <c r="V9742" s="4"/>
      <c r="W9742" s="4"/>
      <c r="X9742" s="4"/>
      <c r="AB9742" s="4"/>
      <c r="AL9742" s="81"/>
      <c r="AM9742" s="81"/>
    </row>
    <row r="9743" spans="1:39">
      <c r="A9743" s="76"/>
      <c r="C9743" s="77"/>
      <c r="M9743" s="80"/>
      <c r="T9743" s="4"/>
      <c r="V9743" s="4"/>
      <c r="W9743" s="4"/>
      <c r="X9743" s="4"/>
      <c r="AB9743" s="4"/>
      <c r="AL9743" s="81"/>
      <c r="AM9743" s="81"/>
    </row>
    <row r="9744" spans="1:39">
      <c r="A9744" s="76"/>
      <c r="C9744" s="77"/>
      <c r="M9744" s="80"/>
      <c r="T9744" s="4"/>
      <c r="V9744" s="4"/>
      <c r="W9744" s="4"/>
      <c r="X9744" s="4"/>
      <c r="AB9744" s="4"/>
      <c r="AL9744" s="81"/>
      <c r="AM9744" s="81"/>
    </row>
    <row r="9745" spans="1:39">
      <c r="A9745" s="76"/>
      <c r="C9745" s="77"/>
      <c r="M9745" s="80"/>
      <c r="T9745" s="4"/>
      <c r="V9745" s="4"/>
      <c r="W9745" s="4"/>
      <c r="X9745" s="4"/>
      <c r="AB9745" s="4"/>
      <c r="AL9745" s="81"/>
      <c r="AM9745" s="81"/>
    </row>
    <row r="9746" spans="1:39">
      <c r="A9746" s="76"/>
      <c r="C9746" s="77"/>
      <c r="M9746" s="80"/>
      <c r="T9746" s="4"/>
      <c r="V9746" s="4"/>
      <c r="W9746" s="4"/>
      <c r="X9746" s="4"/>
      <c r="AB9746" s="4"/>
      <c r="AL9746" s="81"/>
      <c r="AM9746" s="81"/>
    </row>
    <row r="9747" spans="1:39">
      <c r="A9747" s="76"/>
      <c r="C9747" s="77"/>
      <c r="M9747" s="80"/>
      <c r="T9747" s="4"/>
      <c r="V9747" s="4"/>
      <c r="W9747" s="4"/>
      <c r="X9747" s="4"/>
      <c r="AB9747" s="4"/>
      <c r="AL9747" s="81"/>
      <c r="AM9747" s="81"/>
    </row>
    <row r="9748" spans="1:39">
      <c r="A9748" s="76"/>
      <c r="C9748" s="77"/>
      <c r="M9748" s="80"/>
      <c r="T9748" s="4"/>
      <c r="V9748" s="4"/>
      <c r="W9748" s="4"/>
      <c r="X9748" s="4"/>
      <c r="AB9748" s="4"/>
      <c r="AL9748" s="81"/>
      <c r="AM9748" s="81"/>
    </row>
    <row r="9749" spans="1:39">
      <c r="A9749" s="76"/>
      <c r="C9749" s="77"/>
      <c r="M9749" s="80"/>
      <c r="T9749" s="4"/>
      <c r="V9749" s="4"/>
      <c r="W9749" s="4"/>
      <c r="X9749" s="4"/>
      <c r="AB9749" s="4"/>
      <c r="AL9749" s="81"/>
      <c r="AM9749" s="81"/>
    </row>
    <row r="9750" spans="1:39">
      <c r="A9750" s="76"/>
      <c r="C9750" s="77"/>
      <c r="M9750" s="80"/>
      <c r="T9750" s="4"/>
      <c r="V9750" s="4"/>
      <c r="W9750" s="4"/>
      <c r="X9750" s="4"/>
      <c r="AB9750" s="4"/>
      <c r="AL9750" s="81"/>
      <c r="AM9750" s="81"/>
    </row>
    <row r="9751" spans="1:39">
      <c r="A9751" s="76"/>
      <c r="C9751" s="77"/>
      <c r="M9751" s="80"/>
      <c r="T9751" s="4"/>
      <c r="V9751" s="4"/>
      <c r="W9751" s="4"/>
      <c r="X9751" s="4"/>
      <c r="AB9751" s="4"/>
      <c r="AL9751" s="81"/>
      <c r="AM9751" s="81"/>
    </row>
    <row r="9752" spans="1:39">
      <c r="A9752" s="76"/>
      <c r="C9752" s="77"/>
      <c r="M9752" s="80"/>
      <c r="T9752" s="4"/>
      <c r="V9752" s="4"/>
      <c r="W9752" s="4"/>
      <c r="X9752" s="4"/>
      <c r="AB9752" s="4"/>
      <c r="AL9752" s="81"/>
      <c r="AM9752" s="81"/>
    </row>
    <row r="9753" spans="1:39">
      <c r="A9753" s="76"/>
      <c r="C9753" s="77"/>
      <c r="M9753" s="80"/>
      <c r="T9753" s="4"/>
      <c r="V9753" s="4"/>
      <c r="W9753" s="4"/>
      <c r="X9753" s="4"/>
      <c r="AB9753" s="4"/>
      <c r="AL9753" s="81"/>
      <c r="AM9753" s="81"/>
    </row>
    <row r="9754" spans="1:39">
      <c r="A9754" s="76"/>
      <c r="C9754" s="77"/>
      <c r="M9754" s="80"/>
      <c r="T9754" s="4"/>
      <c r="V9754" s="4"/>
      <c r="W9754" s="4"/>
      <c r="X9754" s="4"/>
      <c r="AB9754" s="4"/>
      <c r="AL9754" s="81"/>
      <c r="AM9754" s="81"/>
    </row>
    <row r="9755" spans="1:39">
      <c r="A9755" s="76"/>
      <c r="C9755" s="77"/>
      <c r="M9755" s="80"/>
      <c r="T9755" s="4"/>
      <c r="V9755" s="4"/>
      <c r="W9755" s="4"/>
      <c r="X9755" s="4"/>
      <c r="AB9755" s="4"/>
      <c r="AL9755" s="81"/>
      <c r="AM9755" s="81"/>
    </row>
    <row r="9756" spans="1:39">
      <c r="A9756" s="76"/>
      <c r="C9756" s="77"/>
      <c r="M9756" s="80"/>
      <c r="T9756" s="4"/>
      <c r="V9756" s="4"/>
      <c r="W9756" s="4"/>
      <c r="X9756" s="4"/>
      <c r="AB9756" s="4"/>
      <c r="AL9756" s="81"/>
      <c r="AM9756" s="81"/>
    </row>
    <row r="9757" spans="1:39">
      <c r="A9757" s="76"/>
      <c r="C9757" s="77"/>
      <c r="M9757" s="80"/>
      <c r="T9757" s="4"/>
      <c r="V9757" s="4"/>
      <c r="W9757" s="4"/>
      <c r="X9757" s="4"/>
      <c r="AB9757" s="4"/>
      <c r="AL9757" s="81"/>
      <c r="AM9757" s="81"/>
    </row>
    <row r="9758" spans="1:39">
      <c r="A9758" s="76"/>
      <c r="C9758" s="77"/>
      <c r="M9758" s="80"/>
      <c r="T9758" s="4"/>
      <c r="V9758" s="4"/>
      <c r="W9758" s="4"/>
      <c r="X9758" s="4"/>
      <c r="AB9758" s="4"/>
      <c r="AL9758" s="81"/>
      <c r="AM9758" s="81"/>
    </row>
    <row r="9759" spans="1:39">
      <c r="A9759" s="76"/>
      <c r="C9759" s="77"/>
      <c r="M9759" s="80"/>
      <c r="T9759" s="4"/>
      <c r="V9759" s="4"/>
      <c r="W9759" s="4"/>
      <c r="X9759" s="4"/>
      <c r="AB9759" s="4"/>
      <c r="AL9759" s="81"/>
      <c r="AM9759" s="81"/>
    </row>
    <row r="9760" spans="1:39">
      <c r="A9760" s="76"/>
      <c r="C9760" s="77"/>
      <c r="M9760" s="80"/>
      <c r="T9760" s="4"/>
      <c r="V9760" s="4"/>
      <c r="W9760" s="4"/>
      <c r="X9760" s="4"/>
      <c r="AB9760" s="4"/>
      <c r="AL9760" s="81"/>
      <c r="AM9760" s="81"/>
    </row>
    <row r="9761" spans="1:39">
      <c r="A9761" s="76"/>
      <c r="C9761" s="77"/>
      <c r="M9761" s="80"/>
      <c r="T9761" s="4"/>
      <c r="V9761" s="4"/>
      <c r="W9761" s="4"/>
      <c r="X9761" s="4"/>
      <c r="AB9761" s="4"/>
      <c r="AL9761" s="81"/>
      <c r="AM9761" s="81"/>
    </row>
    <row r="9762" spans="1:39">
      <c r="A9762" s="76"/>
      <c r="C9762" s="77"/>
      <c r="M9762" s="80"/>
      <c r="T9762" s="4"/>
      <c r="V9762" s="4"/>
      <c r="W9762" s="4"/>
      <c r="X9762" s="4"/>
      <c r="AB9762" s="4"/>
      <c r="AL9762" s="81"/>
      <c r="AM9762" s="81"/>
    </row>
    <row r="9763" spans="1:39">
      <c r="A9763" s="76"/>
      <c r="C9763" s="77"/>
      <c r="M9763" s="80"/>
      <c r="T9763" s="4"/>
      <c r="V9763" s="4"/>
      <c r="W9763" s="4"/>
      <c r="X9763" s="4"/>
      <c r="AB9763" s="4"/>
      <c r="AL9763" s="81"/>
      <c r="AM9763" s="81"/>
    </row>
    <row r="9764" spans="1:39">
      <c r="A9764" s="76"/>
      <c r="C9764" s="77"/>
      <c r="M9764" s="80"/>
      <c r="T9764" s="4"/>
      <c r="V9764" s="4"/>
      <c r="W9764" s="4"/>
      <c r="X9764" s="4"/>
      <c r="AB9764" s="4"/>
      <c r="AL9764" s="81"/>
      <c r="AM9764" s="81"/>
    </row>
    <row r="9765" spans="1:39">
      <c r="A9765" s="76"/>
      <c r="C9765" s="77"/>
      <c r="M9765" s="80"/>
      <c r="T9765" s="4"/>
      <c r="V9765" s="4"/>
      <c r="W9765" s="4"/>
      <c r="X9765" s="4"/>
      <c r="AB9765" s="4"/>
      <c r="AL9765" s="81"/>
      <c r="AM9765" s="81"/>
    </row>
    <row r="9766" spans="1:39">
      <c r="A9766" s="76"/>
      <c r="C9766" s="77"/>
      <c r="M9766" s="80"/>
      <c r="T9766" s="4"/>
      <c r="V9766" s="4"/>
      <c r="W9766" s="4"/>
      <c r="X9766" s="4"/>
      <c r="AB9766" s="4"/>
      <c r="AL9766" s="81"/>
      <c r="AM9766" s="81"/>
    </row>
    <row r="9767" spans="1:39">
      <c r="A9767" s="76"/>
      <c r="C9767" s="77"/>
      <c r="M9767" s="80"/>
      <c r="T9767" s="4"/>
      <c r="V9767" s="4"/>
      <c r="W9767" s="4"/>
      <c r="X9767" s="4"/>
      <c r="AB9767" s="4"/>
      <c r="AL9767" s="81"/>
      <c r="AM9767" s="81"/>
    </row>
    <row r="9768" spans="1:39">
      <c r="A9768" s="76"/>
      <c r="C9768" s="77"/>
      <c r="M9768" s="80"/>
      <c r="T9768" s="4"/>
      <c r="V9768" s="4"/>
      <c r="W9768" s="4"/>
      <c r="X9768" s="4"/>
      <c r="AB9768" s="4"/>
      <c r="AL9768" s="81"/>
      <c r="AM9768" s="81"/>
    </row>
    <row r="9769" spans="1:39">
      <c r="A9769" s="76"/>
      <c r="C9769" s="77"/>
      <c r="M9769" s="80"/>
      <c r="T9769" s="4"/>
      <c r="V9769" s="4"/>
      <c r="W9769" s="4"/>
      <c r="X9769" s="4"/>
      <c r="AB9769" s="4"/>
      <c r="AL9769" s="81"/>
      <c r="AM9769" s="81"/>
    </row>
    <row r="9770" spans="1:39">
      <c r="A9770" s="76"/>
      <c r="C9770" s="77"/>
      <c r="M9770" s="80"/>
      <c r="T9770" s="4"/>
      <c r="V9770" s="4"/>
      <c r="W9770" s="4"/>
      <c r="X9770" s="4"/>
      <c r="AB9770" s="4"/>
      <c r="AL9770" s="81"/>
      <c r="AM9770" s="81"/>
    </row>
    <row r="9771" spans="1:39">
      <c r="A9771" s="76"/>
      <c r="C9771" s="77"/>
      <c r="M9771" s="80"/>
      <c r="T9771" s="4"/>
      <c r="V9771" s="4"/>
      <c r="W9771" s="4"/>
      <c r="X9771" s="4"/>
      <c r="AB9771" s="4"/>
      <c r="AL9771" s="81"/>
      <c r="AM9771" s="81"/>
    </row>
    <row r="9772" spans="1:39">
      <c r="A9772" s="76"/>
      <c r="C9772" s="77"/>
      <c r="M9772" s="80"/>
      <c r="T9772" s="4"/>
      <c r="V9772" s="4"/>
      <c r="W9772" s="4"/>
      <c r="X9772" s="4"/>
      <c r="AB9772" s="4"/>
      <c r="AL9772" s="81"/>
      <c r="AM9772" s="81"/>
    </row>
    <row r="9773" spans="1:39">
      <c r="A9773" s="76"/>
      <c r="C9773" s="77"/>
      <c r="M9773" s="80"/>
      <c r="T9773" s="4"/>
      <c r="V9773" s="4"/>
      <c r="W9773" s="4"/>
      <c r="X9773" s="4"/>
      <c r="AB9773" s="4"/>
      <c r="AL9773" s="81"/>
      <c r="AM9773" s="81"/>
    </row>
    <row r="9774" spans="1:39">
      <c r="A9774" s="76"/>
      <c r="C9774" s="77"/>
      <c r="M9774" s="80"/>
      <c r="T9774" s="4"/>
      <c r="V9774" s="4"/>
      <c r="W9774" s="4"/>
      <c r="X9774" s="4"/>
      <c r="AB9774" s="4"/>
      <c r="AL9774" s="81"/>
      <c r="AM9774" s="81"/>
    </row>
    <row r="9775" spans="1:39">
      <c r="A9775" s="76"/>
      <c r="C9775" s="77"/>
      <c r="M9775" s="80"/>
      <c r="T9775" s="4"/>
      <c r="V9775" s="4"/>
      <c r="W9775" s="4"/>
      <c r="X9775" s="4"/>
      <c r="AB9775" s="4"/>
      <c r="AL9775" s="81"/>
      <c r="AM9775" s="81"/>
    </row>
    <row r="9776" spans="1:39">
      <c r="A9776" s="76"/>
      <c r="C9776" s="77"/>
      <c r="M9776" s="80"/>
      <c r="T9776" s="4"/>
      <c r="V9776" s="4"/>
      <c r="W9776" s="4"/>
      <c r="X9776" s="4"/>
      <c r="AB9776" s="4"/>
      <c r="AL9776" s="81"/>
      <c r="AM9776" s="81"/>
    </row>
    <row r="9777" spans="1:39">
      <c r="A9777" s="76"/>
      <c r="C9777" s="77"/>
      <c r="M9777" s="80"/>
      <c r="T9777" s="4"/>
      <c r="V9777" s="4"/>
      <c r="W9777" s="4"/>
      <c r="X9777" s="4"/>
      <c r="AB9777" s="4"/>
      <c r="AL9777" s="81"/>
      <c r="AM9777" s="81"/>
    </row>
    <row r="9778" spans="1:39">
      <c r="A9778" s="76"/>
      <c r="C9778" s="77"/>
      <c r="M9778" s="80"/>
      <c r="T9778" s="4"/>
      <c r="V9778" s="4"/>
      <c r="W9778" s="4"/>
      <c r="X9778" s="4"/>
      <c r="AB9778" s="4"/>
      <c r="AL9778" s="81"/>
      <c r="AM9778" s="81"/>
    </row>
    <row r="9779" spans="1:39">
      <c r="A9779" s="76"/>
      <c r="C9779" s="77"/>
      <c r="M9779" s="80"/>
      <c r="T9779" s="4"/>
      <c r="V9779" s="4"/>
      <c r="W9779" s="4"/>
      <c r="X9779" s="4"/>
      <c r="AB9779" s="4"/>
      <c r="AL9779" s="81"/>
      <c r="AM9779" s="81"/>
    </row>
    <row r="9780" spans="1:39">
      <c r="A9780" s="76"/>
      <c r="C9780" s="77"/>
      <c r="M9780" s="80"/>
      <c r="T9780" s="4"/>
      <c r="V9780" s="4"/>
      <c r="W9780" s="4"/>
      <c r="X9780" s="4"/>
      <c r="AB9780" s="4"/>
      <c r="AL9780" s="81"/>
      <c r="AM9780" s="81"/>
    </row>
    <row r="9781" spans="1:39">
      <c r="A9781" s="76"/>
      <c r="C9781" s="77"/>
      <c r="M9781" s="80"/>
      <c r="T9781" s="4"/>
      <c r="V9781" s="4"/>
      <c r="W9781" s="4"/>
      <c r="X9781" s="4"/>
      <c r="AB9781" s="4"/>
      <c r="AL9781" s="81"/>
      <c r="AM9781" s="81"/>
    </row>
    <row r="9782" spans="1:39">
      <c r="A9782" s="76"/>
      <c r="C9782" s="77"/>
      <c r="M9782" s="80"/>
      <c r="T9782" s="4"/>
      <c r="V9782" s="4"/>
      <c r="W9782" s="4"/>
      <c r="X9782" s="4"/>
      <c r="AB9782" s="4"/>
      <c r="AL9782" s="81"/>
      <c r="AM9782" s="81"/>
    </row>
    <row r="9783" spans="1:39">
      <c r="A9783" s="76"/>
      <c r="C9783" s="77"/>
      <c r="M9783" s="80"/>
      <c r="T9783" s="4"/>
      <c r="V9783" s="4"/>
      <c r="W9783" s="4"/>
      <c r="X9783" s="4"/>
      <c r="AB9783" s="4"/>
      <c r="AL9783" s="81"/>
      <c r="AM9783" s="81"/>
    </row>
    <row r="9784" spans="1:39">
      <c r="A9784" s="76"/>
      <c r="C9784" s="77"/>
      <c r="M9784" s="80"/>
      <c r="T9784" s="4"/>
      <c r="V9784" s="4"/>
      <c r="W9784" s="4"/>
      <c r="X9784" s="4"/>
      <c r="AB9784" s="4"/>
      <c r="AL9784" s="81"/>
      <c r="AM9784" s="81"/>
    </row>
    <row r="9785" spans="1:39">
      <c r="A9785" s="76"/>
      <c r="C9785" s="77"/>
      <c r="M9785" s="80"/>
      <c r="T9785" s="4"/>
      <c r="V9785" s="4"/>
      <c r="W9785" s="4"/>
      <c r="X9785" s="4"/>
      <c r="AB9785" s="4"/>
      <c r="AL9785" s="81"/>
      <c r="AM9785" s="81"/>
    </row>
    <row r="9786" spans="1:39">
      <c r="A9786" s="76"/>
      <c r="C9786" s="77"/>
      <c r="M9786" s="80"/>
      <c r="T9786" s="4"/>
      <c r="V9786" s="4"/>
      <c r="W9786" s="4"/>
      <c r="X9786" s="4"/>
      <c r="AB9786" s="4"/>
      <c r="AL9786" s="81"/>
      <c r="AM9786" s="81"/>
    </row>
    <row r="9787" spans="1:39">
      <c r="A9787" s="76"/>
      <c r="C9787" s="77"/>
      <c r="M9787" s="80"/>
      <c r="T9787" s="4"/>
      <c r="V9787" s="4"/>
      <c r="W9787" s="4"/>
      <c r="X9787" s="4"/>
      <c r="AB9787" s="4"/>
      <c r="AL9787" s="81"/>
      <c r="AM9787" s="81"/>
    </row>
    <row r="9788" spans="1:39">
      <c r="A9788" s="76"/>
      <c r="C9788" s="77"/>
      <c r="M9788" s="80"/>
      <c r="T9788" s="4"/>
      <c r="V9788" s="4"/>
      <c r="W9788" s="4"/>
      <c r="X9788" s="4"/>
      <c r="AB9788" s="4"/>
      <c r="AL9788" s="81"/>
      <c r="AM9788" s="81"/>
    </row>
    <row r="9789" spans="1:39">
      <c r="A9789" s="76"/>
      <c r="C9789" s="77"/>
      <c r="M9789" s="80"/>
      <c r="T9789" s="4"/>
      <c r="V9789" s="4"/>
      <c r="W9789" s="4"/>
      <c r="X9789" s="4"/>
      <c r="AB9789" s="4"/>
      <c r="AL9789" s="81"/>
      <c r="AM9789" s="81"/>
    </row>
    <row r="9790" spans="1:39">
      <c r="A9790" s="76"/>
      <c r="C9790" s="77"/>
      <c r="M9790" s="80"/>
      <c r="T9790" s="4"/>
      <c r="V9790" s="4"/>
      <c r="W9790" s="4"/>
      <c r="X9790" s="4"/>
      <c r="AB9790" s="4"/>
      <c r="AL9790" s="81"/>
      <c r="AM9790" s="81"/>
    </row>
    <row r="9791" spans="1:39">
      <c r="A9791" s="76"/>
      <c r="C9791" s="77"/>
      <c r="M9791" s="80"/>
      <c r="T9791" s="4"/>
      <c r="V9791" s="4"/>
      <c r="W9791" s="4"/>
      <c r="X9791" s="4"/>
      <c r="AB9791" s="4"/>
      <c r="AL9791" s="81"/>
      <c r="AM9791" s="81"/>
    </row>
    <row r="9792" spans="1:39">
      <c r="A9792" s="76"/>
      <c r="C9792" s="77"/>
      <c r="M9792" s="80"/>
      <c r="T9792" s="4"/>
      <c r="V9792" s="4"/>
      <c r="W9792" s="4"/>
      <c r="X9792" s="4"/>
      <c r="AB9792" s="4"/>
      <c r="AL9792" s="81"/>
      <c r="AM9792" s="81"/>
    </row>
    <row r="9793" spans="1:39">
      <c r="A9793" s="76"/>
      <c r="C9793" s="77"/>
      <c r="M9793" s="80"/>
      <c r="T9793" s="4"/>
      <c r="V9793" s="4"/>
      <c r="W9793" s="4"/>
      <c r="X9793" s="4"/>
      <c r="AB9793" s="4"/>
      <c r="AL9793" s="81"/>
      <c r="AM9793" s="81"/>
    </row>
    <row r="9794" spans="1:39">
      <c r="A9794" s="76"/>
      <c r="C9794" s="77"/>
      <c r="M9794" s="80"/>
      <c r="T9794" s="4"/>
      <c r="V9794" s="4"/>
      <c r="W9794" s="4"/>
      <c r="X9794" s="4"/>
      <c r="AB9794" s="4"/>
      <c r="AL9794" s="81"/>
      <c r="AM9794" s="81"/>
    </row>
    <row r="9795" spans="1:39">
      <c r="A9795" s="76"/>
      <c r="C9795" s="77"/>
      <c r="M9795" s="80"/>
      <c r="T9795" s="4"/>
      <c r="V9795" s="4"/>
      <c r="W9795" s="4"/>
      <c r="X9795" s="4"/>
      <c r="AB9795" s="4"/>
      <c r="AL9795" s="81"/>
      <c r="AM9795" s="81"/>
    </row>
    <row r="9796" spans="1:39">
      <c r="A9796" s="76"/>
      <c r="C9796" s="77"/>
      <c r="M9796" s="80"/>
      <c r="T9796" s="4"/>
      <c r="V9796" s="4"/>
      <c r="W9796" s="4"/>
      <c r="X9796" s="4"/>
      <c r="AB9796" s="4"/>
      <c r="AL9796" s="81"/>
      <c r="AM9796" s="81"/>
    </row>
    <row r="9797" spans="1:39">
      <c r="A9797" s="76"/>
      <c r="C9797" s="77"/>
      <c r="M9797" s="80"/>
      <c r="T9797" s="4"/>
      <c r="V9797" s="4"/>
      <c r="W9797" s="4"/>
      <c r="X9797" s="4"/>
      <c r="AB9797" s="4"/>
      <c r="AL9797" s="81"/>
      <c r="AM9797" s="81"/>
    </row>
    <row r="9798" spans="1:39">
      <c r="A9798" s="76"/>
      <c r="C9798" s="77"/>
      <c r="M9798" s="80"/>
      <c r="T9798" s="4"/>
      <c r="V9798" s="4"/>
      <c r="W9798" s="4"/>
      <c r="X9798" s="4"/>
      <c r="AB9798" s="4"/>
      <c r="AL9798" s="81"/>
      <c r="AM9798" s="81"/>
    </row>
    <row r="9799" spans="1:39">
      <c r="A9799" s="76"/>
      <c r="C9799" s="77"/>
      <c r="M9799" s="80"/>
      <c r="T9799" s="4"/>
      <c r="V9799" s="4"/>
      <c r="W9799" s="4"/>
      <c r="X9799" s="4"/>
      <c r="AB9799" s="4"/>
      <c r="AL9799" s="81"/>
      <c r="AM9799" s="81"/>
    </row>
    <row r="9800" spans="1:39">
      <c r="A9800" s="76"/>
      <c r="C9800" s="77"/>
      <c r="M9800" s="80"/>
      <c r="T9800" s="4"/>
      <c r="V9800" s="4"/>
      <c r="W9800" s="4"/>
      <c r="X9800" s="4"/>
      <c r="AB9800" s="4"/>
      <c r="AL9800" s="81"/>
      <c r="AM9800" s="81"/>
    </row>
    <row r="9801" spans="1:39">
      <c r="A9801" s="76"/>
      <c r="C9801" s="77"/>
      <c r="M9801" s="80"/>
      <c r="T9801" s="4"/>
      <c r="V9801" s="4"/>
      <c r="W9801" s="4"/>
      <c r="X9801" s="4"/>
      <c r="AB9801" s="4"/>
      <c r="AL9801" s="81"/>
      <c r="AM9801" s="81"/>
    </row>
    <row r="9802" spans="1:39">
      <c r="A9802" s="76"/>
      <c r="C9802" s="77"/>
      <c r="M9802" s="80"/>
      <c r="T9802" s="4"/>
      <c r="V9802" s="4"/>
      <c r="W9802" s="4"/>
      <c r="X9802" s="4"/>
      <c r="AB9802" s="4"/>
      <c r="AL9802" s="81"/>
      <c r="AM9802" s="81"/>
    </row>
    <row r="9803" spans="1:39">
      <c r="A9803" s="76"/>
      <c r="C9803" s="77"/>
      <c r="M9803" s="80"/>
      <c r="T9803" s="4"/>
      <c r="V9803" s="4"/>
      <c r="W9803" s="4"/>
      <c r="X9803" s="4"/>
      <c r="AB9803" s="4"/>
      <c r="AL9803" s="81"/>
      <c r="AM9803" s="81"/>
    </row>
    <row r="9804" spans="1:39">
      <c r="A9804" s="76"/>
      <c r="C9804" s="77"/>
      <c r="M9804" s="80"/>
      <c r="T9804" s="4"/>
      <c r="V9804" s="4"/>
      <c r="W9804" s="4"/>
      <c r="X9804" s="4"/>
      <c r="AB9804" s="4"/>
      <c r="AL9804" s="81"/>
      <c r="AM9804" s="81"/>
    </row>
    <row r="9805" spans="1:39">
      <c r="A9805" s="76"/>
      <c r="C9805" s="77"/>
      <c r="M9805" s="80"/>
      <c r="T9805" s="4"/>
      <c r="V9805" s="4"/>
      <c r="W9805" s="4"/>
      <c r="X9805" s="4"/>
      <c r="AB9805" s="4"/>
      <c r="AL9805" s="81"/>
      <c r="AM9805" s="81"/>
    </row>
    <row r="9806" spans="1:39">
      <c r="A9806" s="76"/>
      <c r="C9806" s="77"/>
      <c r="M9806" s="80"/>
      <c r="T9806" s="4"/>
      <c r="V9806" s="4"/>
      <c r="W9806" s="4"/>
      <c r="X9806" s="4"/>
      <c r="AB9806" s="4"/>
      <c r="AL9806" s="81"/>
      <c r="AM9806" s="81"/>
    </row>
    <row r="9807" spans="1:39">
      <c r="A9807" s="76"/>
      <c r="C9807" s="77"/>
      <c r="M9807" s="80"/>
      <c r="T9807" s="4"/>
      <c r="V9807" s="4"/>
      <c r="W9807" s="4"/>
      <c r="X9807" s="4"/>
      <c r="AB9807" s="4"/>
      <c r="AL9807" s="81"/>
      <c r="AM9807" s="81"/>
    </row>
    <row r="9808" spans="1:39">
      <c r="A9808" s="76"/>
      <c r="C9808" s="77"/>
      <c r="M9808" s="80"/>
      <c r="T9808" s="4"/>
      <c r="V9808" s="4"/>
      <c r="W9808" s="4"/>
      <c r="X9808" s="4"/>
      <c r="AB9808" s="4"/>
      <c r="AL9808" s="81"/>
      <c r="AM9808" s="81"/>
    </row>
    <row r="9809" spans="1:39">
      <c r="A9809" s="76"/>
      <c r="C9809" s="77"/>
      <c r="M9809" s="80"/>
      <c r="T9809" s="4"/>
      <c r="V9809" s="4"/>
      <c r="W9809" s="4"/>
      <c r="X9809" s="4"/>
      <c r="AB9809" s="4"/>
      <c r="AL9809" s="81"/>
      <c r="AM9809" s="81"/>
    </row>
    <row r="9810" spans="1:39">
      <c r="A9810" s="76"/>
      <c r="C9810" s="77"/>
      <c r="M9810" s="80"/>
      <c r="T9810" s="4"/>
      <c r="V9810" s="4"/>
      <c r="W9810" s="4"/>
      <c r="X9810" s="4"/>
      <c r="AB9810" s="4"/>
      <c r="AL9810" s="81"/>
      <c r="AM9810" s="81"/>
    </row>
    <row r="9811" spans="1:39">
      <c r="A9811" s="76"/>
      <c r="C9811" s="77"/>
      <c r="M9811" s="80"/>
      <c r="T9811" s="4"/>
      <c r="V9811" s="4"/>
      <c r="W9811" s="4"/>
      <c r="X9811" s="4"/>
      <c r="AB9811" s="4"/>
      <c r="AL9811" s="81"/>
      <c r="AM9811" s="81"/>
    </row>
    <row r="9812" spans="1:39">
      <c r="A9812" s="76"/>
      <c r="C9812" s="77"/>
      <c r="M9812" s="80"/>
      <c r="T9812" s="4"/>
      <c r="V9812" s="4"/>
      <c r="W9812" s="4"/>
      <c r="X9812" s="4"/>
      <c r="AB9812" s="4"/>
      <c r="AL9812" s="81"/>
      <c r="AM9812" s="81"/>
    </row>
    <row r="9813" spans="1:39">
      <c r="A9813" s="76"/>
      <c r="C9813" s="77"/>
      <c r="M9813" s="80"/>
      <c r="T9813" s="4"/>
      <c r="V9813" s="4"/>
      <c r="W9813" s="4"/>
      <c r="X9813" s="4"/>
      <c r="AB9813" s="4"/>
      <c r="AL9813" s="81"/>
      <c r="AM9813" s="81"/>
    </row>
    <row r="9814" spans="1:39">
      <c r="A9814" s="76"/>
      <c r="C9814" s="77"/>
      <c r="M9814" s="80"/>
      <c r="T9814" s="4"/>
      <c r="V9814" s="4"/>
      <c r="W9814" s="4"/>
      <c r="X9814" s="4"/>
      <c r="AB9814" s="4"/>
      <c r="AL9814" s="81"/>
      <c r="AM9814" s="81"/>
    </row>
    <row r="9815" spans="1:39">
      <c r="A9815" s="76"/>
      <c r="C9815" s="77"/>
      <c r="M9815" s="80"/>
      <c r="T9815" s="4"/>
      <c r="V9815" s="4"/>
      <c r="W9815" s="4"/>
      <c r="X9815" s="4"/>
      <c r="AB9815" s="4"/>
      <c r="AL9815" s="81"/>
      <c r="AM9815" s="81"/>
    </row>
    <row r="9816" spans="1:39">
      <c r="A9816" s="76"/>
      <c r="C9816" s="77"/>
      <c r="M9816" s="80"/>
      <c r="T9816" s="4"/>
      <c r="V9816" s="4"/>
      <c r="W9816" s="4"/>
      <c r="X9816" s="4"/>
      <c r="AB9816" s="4"/>
      <c r="AL9816" s="81"/>
      <c r="AM9816" s="81"/>
    </row>
    <row r="9817" spans="1:39">
      <c r="A9817" s="76"/>
      <c r="C9817" s="77"/>
      <c r="M9817" s="80"/>
      <c r="T9817" s="4"/>
      <c r="V9817" s="4"/>
      <c r="W9817" s="4"/>
      <c r="X9817" s="4"/>
      <c r="AB9817" s="4"/>
      <c r="AL9817" s="81"/>
      <c r="AM9817" s="81"/>
    </row>
    <row r="9818" spans="1:39">
      <c r="A9818" s="76"/>
      <c r="C9818" s="77"/>
      <c r="M9818" s="80"/>
      <c r="T9818" s="4"/>
      <c r="V9818" s="4"/>
      <c r="W9818" s="4"/>
      <c r="X9818" s="4"/>
      <c r="AB9818" s="4"/>
      <c r="AL9818" s="81"/>
      <c r="AM9818" s="81"/>
    </row>
    <row r="9819" spans="1:39">
      <c r="A9819" s="76"/>
      <c r="C9819" s="77"/>
      <c r="M9819" s="80"/>
      <c r="T9819" s="4"/>
      <c r="V9819" s="4"/>
      <c r="W9819" s="4"/>
      <c r="X9819" s="4"/>
      <c r="AB9819" s="4"/>
      <c r="AL9819" s="81"/>
      <c r="AM9819" s="81"/>
    </row>
    <row r="9820" spans="1:39">
      <c r="A9820" s="76"/>
      <c r="C9820" s="77"/>
      <c r="M9820" s="80"/>
      <c r="T9820" s="4"/>
      <c r="V9820" s="4"/>
      <c r="W9820" s="4"/>
      <c r="X9820" s="4"/>
      <c r="AB9820" s="4"/>
      <c r="AL9820" s="81"/>
      <c r="AM9820" s="81"/>
    </row>
    <row r="9821" spans="1:39">
      <c r="A9821" s="76"/>
      <c r="C9821" s="77"/>
      <c r="M9821" s="80"/>
      <c r="T9821" s="4"/>
      <c r="V9821" s="4"/>
      <c r="W9821" s="4"/>
      <c r="X9821" s="4"/>
      <c r="AB9821" s="4"/>
      <c r="AL9821" s="81"/>
      <c r="AM9821" s="81"/>
    </row>
    <row r="9822" spans="1:39">
      <c r="A9822" s="76"/>
      <c r="C9822" s="77"/>
      <c r="M9822" s="80"/>
      <c r="T9822" s="4"/>
      <c r="V9822" s="4"/>
      <c r="W9822" s="4"/>
      <c r="X9822" s="4"/>
      <c r="AB9822" s="4"/>
      <c r="AL9822" s="81"/>
      <c r="AM9822" s="81"/>
    </row>
    <row r="9823" spans="1:39">
      <c r="A9823" s="76"/>
      <c r="C9823" s="77"/>
      <c r="M9823" s="80"/>
      <c r="T9823" s="4"/>
      <c r="V9823" s="4"/>
      <c r="W9823" s="4"/>
      <c r="X9823" s="4"/>
      <c r="AB9823" s="4"/>
      <c r="AL9823" s="81"/>
      <c r="AM9823" s="81"/>
    </row>
    <row r="9824" spans="1:39">
      <c r="A9824" s="76"/>
      <c r="C9824" s="77"/>
      <c r="M9824" s="80"/>
      <c r="T9824" s="4"/>
      <c r="V9824" s="4"/>
      <c r="W9824" s="4"/>
      <c r="X9824" s="4"/>
      <c r="AB9824" s="4"/>
      <c r="AL9824" s="81"/>
      <c r="AM9824" s="81"/>
    </row>
    <row r="9825" spans="1:39">
      <c r="A9825" s="76"/>
      <c r="C9825" s="77"/>
      <c r="M9825" s="80"/>
      <c r="T9825" s="4"/>
      <c r="V9825" s="4"/>
      <c r="W9825" s="4"/>
      <c r="X9825" s="4"/>
      <c r="AB9825" s="4"/>
      <c r="AL9825" s="81"/>
      <c r="AM9825" s="81"/>
    </row>
    <row r="9826" spans="1:39">
      <c r="A9826" s="76"/>
      <c r="C9826" s="77"/>
      <c r="M9826" s="80"/>
      <c r="T9826" s="4"/>
      <c r="V9826" s="4"/>
      <c r="W9826" s="4"/>
      <c r="X9826" s="4"/>
      <c r="AB9826" s="4"/>
      <c r="AL9826" s="81"/>
      <c r="AM9826" s="81"/>
    </row>
    <row r="9827" spans="1:39">
      <c r="A9827" s="76"/>
      <c r="C9827" s="77"/>
      <c r="M9827" s="80"/>
      <c r="T9827" s="4"/>
      <c r="V9827" s="4"/>
      <c r="W9827" s="4"/>
      <c r="X9827" s="4"/>
      <c r="AB9827" s="4"/>
      <c r="AL9827" s="81"/>
      <c r="AM9827" s="81"/>
    </row>
    <row r="9828" spans="1:39">
      <c r="A9828" s="76"/>
      <c r="C9828" s="77"/>
      <c r="M9828" s="80"/>
      <c r="T9828" s="4"/>
      <c r="V9828" s="4"/>
      <c r="W9828" s="4"/>
      <c r="X9828" s="4"/>
      <c r="AB9828" s="4"/>
      <c r="AL9828" s="81"/>
      <c r="AM9828" s="81"/>
    </row>
    <row r="9829" spans="1:39">
      <c r="A9829" s="76"/>
      <c r="C9829" s="77"/>
      <c r="M9829" s="80"/>
      <c r="T9829" s="4"/>
      <c r="V9829" s="4"/>
      <c r="W9829" s="4"/>
      <c r="X9829" s="4"/>
      <c r="AB9829" s="4"/>
      <c r="AL9829" s="81"/>
      <c r="AM9829" s="81"/>
    </row>
    <row r="9830" spans="1:39">
      <c r="A9830" s="76"/>
      <c r="C9830" s="77"/>
      <c r="M9830" s="80"/>
      <c r="T9830" s="4"/>
      <c r="V9830" s="4"/>
      <c r="W9830" s="4"/>
      <c r="X9830" s="4"/>
      <c r="AB9830" s="4"/>
      <c r="AL9830" s="81"/>
      <c r="AM9830" s="81"/>
    </row>
    <row r="9831" spans="1:39">
      <c r="A9831" s="76"/>
      <c r="C9831" s="77"/>
      <c r="M9831" s="80"/>
      <c r="T9831" s="4"/>
      <c r="V9831" s="4"/>
      <c r="W9831" s="4"/>
      <c r="X9831" s="4"/>
      <c r="AB9831" s="4"/>
      <c r="AL9831" s="81"/>
      <c r="AM9831" s="81"/>
    </row>
    <row r="9832" spans="1:39">
      <c r="A9832" s="76"/>
      <c r="C9832" s="77"/>
      <c r="M9832" s="80"/>
      <c r="T9832" s="4"/>
      <c r="V9832" s="4"/>
      <c r="W9832" s="4"/>
      <c r="X9832" s="4"/>
      <c r="AB9832" s="4"/>
      <c r="AL9832" s="81"/>
      <c r="AM9832" s="81"/>
    </row>
    <row r="9833" spans="1:39">
      <c r="A9833" s="76"/>
      <c r="C9833" s="77"/>
      <c r="M9833" s="80"/>
      <c r="T9833" s="4"/>
      <c r="V9833" s="4"/>
      <c r="W9833" s="4"/>
      <c r="X9833" s="4"/>
      <c r="AB9833" s="4"/>
      <c r="AL9833" s="81"/>
      <c r="AM9833" s="81"/>
    </row>
    <row r="9834" spans="1:39">
      <c r="A9834" s="76"/>
      <c r="C9834" s="77"/>
      <c r="M9834" s="80"/>
      <c r="T9834" s="4"/>
      <c r="V9834" s="4"/>
      <c r="W9834" s="4"/>
      <c r="X9834" s="4"/>
      <c r="AB9834" s="4"/>
      <c r="AL9834" s="81"/>
      <c r="AM9834" s="81"/>
    </row>
    <row r="9835" spans="1:39">
      <c r="A9835" s="76"/>
      <c r="C9835" s="77"/>
      <c r="M9835" s="80"/>
      <c r="T9835" s="4"/>
      <c r="V9835" s="4"/>
      <c r="W9835" s="4"/>
      <c r="X9835" s="4"/>
      <c r="AB9835" s="4"/>
      <c r="AL9835" s="81"/>
      <c r="AM9835" s="81"/>
    </row>
    <row r="9836" spans="1:39">
      <c r="A9836" s="76"/>
      <c r="C9836" s="77"/>
      <c r="M9836" s="80"/>
      <c r="T9836" s="4"/>
      <c r="V9836" s="4"/>
      <c r="W9836" s="4"/>
      <c r="X9836" s="4"/>
      <c r="AB9836" s="4"/>
      <c r="AL9836" s="81"/>
      <c r="AM9836" s="81"/>
    </row>
    <row r="9837" spans="1:39">
      <c r="A9837" s="76"/>
      <c r="C9837" s="77"/>
      <c r="M9837" s="80"/>
      <c r="T9837" s="4"/>
      <c r="V9837" s="4"/>
      <c r="W9837" s="4"/>
      <c r="X9837" s="4"/>
      <c r="AB9837" s="4"/>
      <c r="AL9837" s="81"/>
      <c r="AM9837" s="81"/>
    </row>
    <row r="9838" spans="1:39">
      <c r="A9838" s="76"/>
      <c r="C9838" s="77"/>
      <c r="M9838" s="80"/>
      <c r="T9838" s="4"/>
      <c r="V9838" s="4"/>
      <c r="W9838" s="4"/>
      <c r="X9838" s="4"/>
      <c r="AB9838" s="4"/>
      <c r="AL9838" s="81"/>
      <c r="AM9838" s="81"/>
    </row>
    <row r="9839" spans="1:39">
      <c r="A9839" s="76"/>
      <c r="C9839" s="77"/>
      <c r="M9839" s="80"/>
      <c r="T9839" s="4"/>
      <c r="V9839" s="4"/>
      <c r="W9839" s="4"/>
      <c r="X9839" s="4"/>
      <c r="AB9839" s="4"/>
      <c r="AL9839" s="81"/>
      <c r="AM9839" s="81"/>
    </row>
    <row r="9840" spans="1:39">
      <c r="A9840" s="76"/>
      <c r="C9840" s="77"/>
      <c r="M9840" s="80"/>
      <c r="T9840" s="4"/>
      <c r="V9840" s="4"/>
      <c r="W9840" s="4"/>
      <c r="X9840" s="4"/>
      <c r="AB9840" s="4"/>
      <c r="AL9840" s="81"/>
      <c r="AM9840" s="81"/>
    </row>
    <row r="9841" spans="1:39">
      <c r="A9841" s="76"/>
      <c r="C9841" s="77"/>
      <c r="M9841" s="80"/>
      <c r="T9841" s="4"/>
      <c r="V9841" s="4"/>
      <c r="W9841" s="4"/>
      <c r="X9841" s="4"/>
      <c r="AB9841" s="4"/>
      <c r="AL9841" s="81"/>
      <c r="AM9841" s="81"/>
    </row>
    <row r="9842" spans="1:39">
      <c r="A9842" s="76"/>
      <c r="C9842" s="77"/>
      <c r="M9842" s="80"/>
      <c r="T9842" s="4"/>
      <c r="V9842" s="4"/>
      <c r="W9842" s="4"/>
      <c r="X9842" s="4"/>
      <c r="AB9842" s="4"/>
      <c r="AL9842" s="81"/>
      <c r="AM9842" s="81"/>
    </row>
    <row r="9843" spans="1:39">
      <c r="A9843" s="76"/>
      <c r="C9843" s="77"/>
      <c r="M9843" s="80"/>
      <c r="T9843" s="4"/>
      <c r="V9843" s="4"/>
      <c r="W9843" s="4"/>
      <c r="X9843" s="4"/>
      <c r="AB9843" s="4"/>
      <c r="AL9843" s="81"/>
      <c r="AM9843" s="81"/>
    </row>
    <row r="9844" spans="1:39">
      <c r="A9844" s="76"/>
      <c r="C9844" s="77"/>
      <c r="M9844" s="80"/>
      <c r="T9844" s="4"/>
      <c r="V9844" s="4"/>
      <c r="W9844" s="4"/>
      <c r="X9844" s="4"/>
      <c r="AB9844" s="4"/>
      <c r="AL9844" s="81"/>
      <c r="AM9844" s="81"/>
    </row>
    <row r="9845" spans="1:39">
      <c r="A9845" s="76"/>
      <c r="C9845" s="77"/>
      <c r="M9845" s="80"/>
      <c r="T9845" s="4"/>
      <c r="V9845" s="4"/>
      <c r="W9845" s="4"/>
      <c r="X9845" s="4"/>
      <c r="AB9845" s="4"/>
      <c r="AL9845" s="81"/>
      <c r="AM9845" s="81"/>
    </row>
    <row r="9846" spans="1:39">
      <c r="A9846" s="76"/>
      <c r="C9846" s="77"/>
      <c r="M9846" s="80"/>
      <c r="T9846" s="4"/>
      <c r="V9846" s="4"/>
      <c r="W9846" s="4"/>
      <c r="X9846" s="4"/>
      <c r="AB9846" s="4"/>
      <c r="AL9846" s="81"/>
      <c r="AM9846" s="81"/>
    </row>
    <row r="9847" spans="1:39">
      <c r="A9847" s="76"/>
      <c r="C9847" s="77"/>
      <c r="M9847" s="80"/>
      <c r="T9847" s="4"/>
      <c r="V9847" s="4"/>
      <c r="W9847" s="4"/>
      <c r="X9847" s="4"/>
      <c r="AB9847" s="4"/>
      <c r="AL9847" s="81"/>
      <c r="AM9847" s="81"/>
    </row>
    <row r="9848" spans="1:39">
      <c r="A9848" s="76"/>
      <c r="C9848" s="77"/>
      <c r="M9848" s="80"/>
      <c r="T9848" s="4"/>
      <c r="V9848" s="4"/>
      <c r="W9848" s="4"/>
      <c r="X9848" s="4"/>
      <c r="AB9848" s="4"/>
      <c r="AL9848" s="81"/>
      <c r="AM9848" s="81"/>
    </row>
    <row r="9849" spans="1:39">
      <c r="A9849" s="76"/>
      <c r="C9849" s="77"/>
      <c r="M9849" s="80"/>
      <c r="T9849" s="4"/>
      <c r="V9849" s="4"/>
      <c r="W9849" s="4"/>
      <c r="X9849" s="4"/>
      <c r="AB9849" s="4"/>
      <c r="AL9849" s="81"/>
      <c r="AM9849" s="81"/>
    </row>
    <row r="9850" spans="1:39">
      <c r="A9850" s="76"/>
      <c r="C9850" s="77"/>
      <c r="M9850" s="80"/>
      <c r="T9850" s="4"/>
      <c r="V9850" s="4"/>
      <c r="W9850" s="4"/>
      <c r="X9850" s="4"/>
      <c r="AB9850" s="4"/>
      <c r="AL9850" s="81"/>
      <c r="AM9850" s="81"/>
    </row>
    <row r="9851" spans="1:39">
      <c r="A9851" s="76"/>
      <c r="C9851" s="77"/>
      <c r="M9851" s="80"/>
      <c r="T9851" s="4"/>
      <c r="V9851" s="4"/>
      <c r="W9851" s="4"/>
      <c r="X9851" s="4"/>
      <c r="AB9851" s="4"/>
      <c r="AL9851" s="81"/>
      <c r="AM9851" s="81"/>
    </row>
    <row r="9852" spans="1:39">
      <c r="A9852" s="76"/>
      <c r="C9852" s="77"/>
      <c r="M9852" s="80"/>
      <c r="T9852" s="4"/>
      <c r="V9852" s="4"/>
      <c r="W9852" s="4"/>
      <c r="X9852" s="4"/>
      <c r="AB9852" s="4"/>
      <c r="AL9852" s="81"/>
      <c r="AM9852" s="81"/>
    </row>
    <row r="9853" spans="1:39">
      <c r="A9853" s="76"/>
      <c r="C9853" s="77"/>
      <c r="M9853" s="80"/>
      <c r="T9853" s="4"/>
      <c r="V9853" s="4"/>
      <c r="W9853" s="4"/>
      <c r="X9853" s="4"/>
      <c r="AB9853" s="4"/>
      <c r="AL9853" s="81"/>
      <c r="AM9853" s="81"/>
    </row>
    <row r="9854" spans="1:39">
      <c r="A9854" s="76"/>
      <c r="C9854" s="77"/>
      <c r="M9854" s="80"/>
      <c r="T9854" s="4"/>
      <c r="V9854" s="4"/>
      <c r="W9854" s="4"/>
      <c r="X9854" s="4"/>
      <c r="AB9854" s="4"/>
      <c r="AL9854" s="81"/>
      <c r="AM9854" s="81"/>
    </row>
    <row r="9855" spans="1:39">
      <c r="A9855" s="76"/>
      <c r="C9855" s="77"/>
      <c r="M9855" s="80"/>
      <c r="T9855" s="4"/>
      <c r="V9855" s="4"/>
      <c r="W9855" s="4"/>
      <c r="X9855" s="4"/>
      <c r="AB9855" s="4"/>
      <c r="AL9855" s="81"/>
      <c r="AM9855" s="81"/>
    </row>
    <row r="9856" spans="1:39">
      <c r="A9856" s="76"/>
      <c r="C9856" s="77"/>
      <c r="M9856" s="80"/>
      <c r="T9856" s="4"/>
      <c r="V9856" s="4"/>
      <c r="W9856" s="4"/>
      <c r="X9856" s="4"/>
      <c r="AB9856" s="4"/>
      <c r="AL9856" s="81"/>
      <c r="AM9856" s="81"/>
    </row>
    <row r="9857" spans="1:39">
      <c r="A9857" s="76"/>
      <c r="C9857" s="77"/>
      <c r="M9857" s="80"/>
      <c r="T9857" s="4"/>
      <c r="V9857" s="4"/>
      <c r="W9857" s="4"/>
      <c r="X9857" s="4"/>
      <c r="AB9857" s="4"/>
      <c r="AL9857" s="81"/>
      <c r="AM9857" s="81"/>
    </row>
    <row r="9858" spans="1:39">
      <c r="A9858" s="76"/>
      <c r="C9858" s="77"/>
      <c r="M9858" s="80"/>
      <c r="T9858" s="4"/>
      <c r="V9858" s="4"/>
      <c r="W9858" s="4"/>
      <c r="X9858" s="4"/>
      <c r="AB9858" s="4"/>
      <c r="AL9858" s="81"/>
      <c r="AM9858" s="81"/>
    </row>
    <row r="9859" spans="1:39">
      <c r="A9859" s="76"/>
      <c r="C9859" s="77"/>
      <c r="M9859" s="80"/>
      <c r="T9859" s="4"/>
      <c r="V9859" s="4"/>
      <c r="W9859" s="4"/>
      <c r="X9859" s="4"/>
      <c r="AB9859" s="4"/>
      <c r="AL9859" s="81"/>
      <c r="AM9859" s="81"/>
    </row>
    <row r="9860" spans="1:39">
      <c r="A9860" s="76"/>
      <c r="C9860" s="77"/>
      <c r="M9860" s="80"/>
      <c r="T9860" s="4"/>
      <c r="V9860" s="4"/>
      <c r="W9860" s="4"/>
      <c r="X9860" s="4"/>
      <c r="AB9860" s="4"/>
      <c r="AL9860" s="81"/>
      <c r="AM9860" s="81"/>
    </row>
    <row r="9861" spans="1:39">
      <c r="A9861" s="76"/>
      <c r="C9861" s="77"/>
      <c r="M9861" s="80"/>
      <c r="T9861" s="4"/>
      <c r="V9861" s="4"/>
      <c r="W9861" s="4"/>
      <c r="X9861" s="4"/>
      <c r="AB9861" s="4"/>
      <c r="AL9861" s="81"/>
      <c r="AM9861" s="81"/>
    </row>
    <row r="9862" spans="1:39">
      <c r="A9862" s="76"/>
      <c r="C9862" s="77"/>
      <c r="M9862" s="80"/>
      <c r="T9862" s="4"/>
      <c r="V9862" s="4"/>
      <c r="W9862" s="4"/>
      <c r="X9862" s="4"/>
      <c r="AB9862" s="4"/>
      <c r="AL9862" s="81"/>
      <c r="AM9862" s="81"/>
    </row>
    <row r="9863" spans="1:39">
      <c r="A9863" s="76"/>
      <c r="C9863" s="77"/>
      <c r="M9863" s="80"/>
      <c r="T9863" s="4"/>
      <c r="V9863" s="4"/>
      <c r="W9863" s="4"/>
      <c r="X9863" s="4"/>
      <c r="AB9863" s="4"/>
      <c r="AL9863" s="81"/>
      <c r="AM9863" s="81"/>
    </row>
    <row r="9864" spans="1:39">
      <c r="A9864" s="76"/>
      <c r="C9864" s="77"/>
      <c r="M9864" s="80"/>
      <c r="T9864" s="4"/>
      <c r="V9864" s="4"/>
      <c r="W9864" s="4"/>
      <c r="X9864" s="4"/>
      <c r="AB9864" s="4"/>
      <c r="AL9864" s="81"/>
      <c r="AM9864" s="81"/>
    </row>
    <row r="9865" spans="1:39">
      <c r="A9865" s="76"/>
      <c r="C9865" s="77"/>
      <c r="M9865" s="80"/>
      <c r="T9865" s="4"/>
      <c r="V9865" s="4"/>
      <c r="W9865" s="4"/>
      <c r="X9865" s="4"/>
      <c r="AB9865" s="4"/>
      <c r="AL9865" s="81"/>
      <c r="AM9865" s="81"/>
    </row>
    <row r="9866" spans="1:39">
      <c r="A9866" s="76"/>
      <c r="C9866" s="77"/>
      <c r="M9866" s="80"/>
      <c r="T9866" s="4"/>
      <c r="V9866" s="4"/>
      <c r="W9866" s="4"/>
      <c r="X9866" s="4"/>
      <c r="AB9866" s="4"/>
      <c r="AL9866" s="81"/>
      <c r="AM9866" s="81"/>
    </row>
    <row r="9867" spans="1:39">
      <c r="A9867" s="76"/>
      <c r="C9867" s="77"/>
      <c r="M9867" s="80"/>
      <c r="T9867" s="4"/>
      <c r="V9867" s="4"/>
      <c r="W9867" s="4"/>
      <c r="X9867" s="4"/>
      <c r="AB9867" s="4"/>
      <c r="AL9867" s="81"/>
      <c r="AM9867" s="81"/>
    </row>
    <row r="9868" spans="1:39">
      <c r="A9868" s="76"/>
      <c r="C9868" s="77"/>
      <c r="M9868" s="80"/>
      <c r="T9868" s="4"/>
      <c r="V9868" s="4"/>
      <c r="W9868" s="4"/>
      <c r="X9868" s="4"/>
      <c r="AB9868" s="4"/>
      <c r="AL9868" s="81"/>
      <c r="AM9868" s="81"/>
    </row>
    <row r="9869" spans="1:39">
      <c r="A9869" s="76"/>
      <c r="C9869" s="77"/>
      <c r="M9869" s="80"/>
      <c r="T9869" s="4"/>
      <c r="V9869" s="4"/>
      <c r="W9869" s="4"/>
      <c r="X9869" s="4"/>
      <c r="AB9869" s="4"/>
      <c r="AL9869" s="81"/>
      <c r="AM9869" s="81"/>
    </row>
    <row r="9870" spans="1:39">
      <c r="A9870" s="76"/>
      <c r="C9870" s="77"/>
      <c r="M9870" s="80"/>
      <c r="T9870" s="4"/>
      <c r="V9870" s="4"/>
      <c r="W9870" s="4"/>
      <c r="X9870" s="4"/>
      <c r="AB9870" s="4"/>
      <c r="AL9870" s="81"/>
      <c r="AM9870" s="81"/>
    </row>
    <row r="9871" spans="1:39">
      <c r="A9871" s="76"/>
      <c r="C9871" s="77"/>
      <c r="M9871" s="80"/>
      <c r="T9871" s="4"/>
      <c r="V9871" s="4"/>
      <c r="W9871" s="4"/>
      <c r="X9871" s="4"/>
      <c r="AB9871" s="4"/>
      <c r="AL9871" s="81"/>
      <c r="AM9871" s="81"/>
    </row>
    <row r="9872" spans="1:39">
      <c r="A9872" s="76"/>
      <c r="C9872" s="77"/>
      <c r="M9872" s="80"/>
      <c r="T9872" s="4"/>
      <c r="V9872" s="4"/>
      <c r="W9872" s="4"/>
      <c r="X9872" s="4"/>
      <c r="AB9872" s="4"/>
      <c r="AL9872" s="81"/>
      <c r="AM9872" s="81"/>
    </row>
    <row r="9873" spans="1:39">
      <c r="A9873" s="76"/>
      <c r="C9873" s="77"/>
      <c r="M9873" s="80"/>
      <c r="T9873" s="4"/>
      <c r="V9873" s="4"/>
      <c r="W9873" s="4"/>
      <c r="X9873" s="4"/>
      <c r="AB9873" s="4"/>
      <c r="AL9873" s="81"/>
      <c r="AM9873" s="81"/>
    </row>
    <row r="9874" spans="1:39">
      <c r="A9874" s="76"/>
      <c r="C9874" s="77"/>
      <c r="M9874" s="80"/>
      <c r="T9874" s="4"/>
      <c r="V9874" s="4"/>
      <c r="W9874" s="4"/>
      <c r="X9874" s="4"/>
      <c r="AB9874" s="4"/>
      <c r="AL9874" s="81"/>
      <c r="AM9874" s="81"/>
    </row>
    <row r="9875" spans="1:39">
      <c r="A9875" s="76"/>
      <c r="C9875" s="77"/>
      <c r="M9875" s="80"/>
      <c r="T9875" s="4"/>
      <c r="V9875" s="4"/>
      <c r="W9875" s="4"/>
      <c r="X9875" s="4"/>
      <c r="AB9875" s="4"/>
      <c r="AL9875" s="81"/>
      <c r="AM9875" s="81"/>
    </row>
    <row r="9876" spans="1:39">
      <c r="A9876" s="76"/>
      <c r="C9876" s="77"/>
      <c r="M9876" s="80"/>
      <c r="T9876" s="4"/>
      <c r="V9876" s="4"/>
      <c r="W9876" s="4"/>
      <c r="X9876" s="4"/>
      <c r="AB9876" s="4"/>
      <c r="AL9876" s="81"/>
      <c r="AM9876" s="81"/>
    </row>
    <row r="9877" spans="1:39">
      <c r="A9877" s="76"/>
      <c r="C9877" s="77"/>
      <c r="M9877" s="80"/>
      <c r="T9877" s="4"/>
      <c r="V9877" s="4"/>
      <c r="W9877" s="4"/>
      <c r="X9877" s="4"/>
      <c r="AB9877" s="4"/>
      <c r="AL9877" s="81"/>
      <c r="AM9877" s="81"/>
    </row>
    <row r="9878" spans="1:39">
      <c r="A9878" s="76"/>
      <c r="C9878" s="77"/>
      <c r="M9878" s="80"/>
      <c r="T9878" s="4"/>
      <c r="V9878" s="4"/>
      <c r="W9878" s="4"/>
      <c r="X9878" s="4"/>
      <c r="AB9878" s="4"/>
      <c r="AL9878" s="81"/>
      <c r="AM9878" s="81"/>
    </row>
    <row r="9879" spans="1:39">
      <c r="A9879" s="76"/>
      <c r="C9879" s="77"/>
      <c r="M9879" s="80"/>
      <c r="T9879" s="4"/>
      <c r="V9879" s="4"/>
      <c r="W9879" s="4"/>
      <c r="X9879" s="4"/>
      <c r="AB9879" s="4"/>
      <c r="AL9879" s="81"/>
      <c r="AM9879" s="81"/>
    </row>
    <row r="9880" spans="1:39">
      <c r="A9880" s="76"/>
      <c r="C9880" s="77"/>
      <c r="M9880" s="80"/>
      <c r="T9880" s="4"/>
      <c r="V9880" s="4"/>
      <c r="W9880" s="4"/>
      <c r="X9880" s="4"/>
      <c r="AB9880" s="4"/>
      <c r="AL9880" s="81"/>
      <c r="AM9880" s="81"/>
    </row>
    <row r="9881" spans="1:39">
      <c r="A9881" s="76"/>
      <c r="C9881" s="77"/>
      <c r="M9881" s="80"/>
      <c r="T9881" s="4"/>
      <c r="V9881" s="4"/>
      <c r="W9881" s="4"/>
      <c r="X9881" s="4"/>
      <c r="AB9881" s="4"/>
      <c r="AL9881" s="81"/>
      <c r="AM9881" s="81"/>
    </row>
    <row r="9882" spans="1:39">
      <c r="A9882" s="76"/>
      <c r="C9882" s="77"/>
      <c r="M9882" s="80"/>
      <c r="T9882" s="4"/>
      <c r="V9882" s="4"/>
      <c r="W9882" s="4"/>
      <c r="X9882" s="4"/>
      <c r="AB9882" s="4"/>
      <c r="AL9882" s="81"/>
      <c r="AM9882" s="81"/>
    </row>
    <row r="9883" spans="1:39">
      <c r="A9883" s="76"/>
      <c r="C9883" s="77"/>
      <c r="M9883" s="80"/>
      <c r="T9883" s="4"/>
      <c r="V9883" s="4"/>
      <c r="W9883" s="4"/>
      <c r="X9883" s="4"/>
      <c r="AB9883" s="4"/>
      <c r="AL9883" s="81"/>
      <c r="AM9883" s="81"/>
    </row>
    <row r="9884" spans="1:39">
      <c r="A9884" s="76"/>
      <c r="C9884" s="77"/>
      <c r="M9884" s="80"/>
      <c r="T9884" s="4"/>
      <c r="V9884" s="4"/>
      <c r="W9884" s="4"/>
      <c r="X9884" s="4"/>
      <c r="AB9884" s="4"/>
      <c r="AL9884" s="81"/>
      <c r="AM9884" s="81"/>
    </row>
    <row r="9885" spans="1:39">
      <c r="A9885" s="76"/>
      <c r="C9885" s="77"/>
      <c r="M9885" s="80"/>
      <c r="T9885" s="4"/>
      <c r="V9885" s="4"/>
      <c r="W9885" s="4"/>
      <c r="X9885" s="4"/>
      <c r="AB9885" s="4"/>
      <c r="AL9885" s="81"/>
      <c r="AM9885" s="81"/>
    </row>
    <row r="9886" spans="1:39">
      <c r="A9886" s="76"/>
      <c r="C9886" s="77"/>
      <c r="M9886" s="80"/>
      <c r="T9886" s="4"/>
      <c r="V9886" s="4"/>
      <c r="W9886" s="4"/>
      <c r="X9886" s="4"/>
      <c r="AB9886" s="4"/>
      <c r="AL9886" s="81"/>
      <c r="AM9886" s="81"/>
    </row>
    <row r="9887" spans="1:39">
      <c r="A9887" s="76"/>
      <c r="C9887" s="77"/>
      <c r="M9887" s="80"/>
      <c r="T9887" s="4"/>
      <c r="V9887" s="4"/>
      <c r="W9887" s="4"/>
      <c r="X9887" s="4"/>
      <c r="AB9887" s="4"/>
      <c r="AL9887" s="81"/>
      <c r="AM9887" s="81"/>
    </row>
    <row r="9888" spans="1:39">
      <c r="A9888" s="76"/>
      <c r="C9888" s="77"/>
      <c r="M9888" s="80"/>
      <c r="T9888" s="4"/>
      <c r="V9888" s="4"/>
      <c r="W9888" s="4"/>
      <c r="X9888" s="4"/>
      <c r="AB9888" s="4"/>
      <c r="AL9888" s="81"/>
      <c r="AM9888" s="81"/>
    </row>
    <row r="9889" spans="1:39">
      <c r="A9889" s="76"/>
      <c r="C9889" s="77"/>
      <c r="M9889" s="80"/>
      <c r="T9889" s="4"/>
      <c r="V9889" s="4"/>
      <c r="W9889" s="4"/>
      <c r="X9889" s="4"/>
      <c r="AB9889" s="4"/>
      <c r="AL9889" s="81"/>
      <c r="AM9889" s="81"/>
    </row>
    <row r="9890" spans="1:39">
      <c r="A9890" s="76"/>
      <c r="C9890" s="77"/>
      <c r="M9890" s="80"/>
      <c r="T9890" s="4"/>
      <c r="V9890" s="4"/>
      <c r="W9890" s="4"/>
      <c r="X9890" s="4"/>
      <c r="AB9890" s="4"/>
      <c r="AL9890" s="81"/>
      <c r="AM9890" s="81"/>
    </row>
    <row r="9891" spans="1:39">
      <c r="A9891" s="76"/>
      <c r="C9891" s="77"/>
      <c r="M9891" s="80"/>
      <c r="T9891" s="4"/>
      <c r="V9891" s="4"/>
      <c r="W9891" s="4"/>
      <c r="X9891" s="4"/>
      <c r="AB9891" s="4"/>
      <c r="AL9891" s="81"/>
      <c r="AM9891" s="81"/>
    </row>
    <row r="9892" spans="1:39">
      <c r="A9892" s="76"/>
      <c r="C9892" s="77"/>
      <c r="M9892" s="80"/>
      <c r="T9892" s="4"/>
      <c r="V9892" s="4"/>
      <c r="W9892" s="4"/>
      <c r="X9892" s="4"/>
      <c r="AB9892" s="4"/>
      <c r="AL9892" s="81"/>
      <c r="AM9892" s="81"/>
    </row>
    <row r="9893" spans="1:39">
      <c r="A9893" s="76"/>
      <c r="C9893" s="77"/>
      <c r="M9893" s="80"/>
      <c r="T9893" s="4"/>
      <c r="V9893" s="4"/>
      <c r="W9893" s="4"/>
      <c r="X9893" s="4"/>
      <c r="AB9893" s="4"/>
      <c r="AL9893" s="81"/>
      <c r="AM9893" s="81"/>
    </row>
    <row r="9894" spans="1:39">
      <c r="A9894" s="76"/>
      <c r="C9894" s="77"/>
      <c r="M9894" s="80"/>
      <c r="T9894" s="4"/>
      <c r="V9894" s="4"/>
      <c r="W9894" s="4"/>
      <c r="X9894" s="4"/>
      <c r="AB9894" s="4"/>
      <c r="AL9894" s="81"/>
      <c r="AM9894" s="81"/>
    </row>
    <row r="9895" spans="1:39">
      <c r="A9895" s="76"/>
      <c r="C9895" s="77"/>
      <c r="M9895" s="80"/>
      <c r="T9895" s="4"/>
      <c r="V9895" s="4"/>
      <c r="W9895" s="4"/>
      <c r="X9895" s="4"/>
      <c r="AB9895" s="4"/>
      <c r="AL9895" s="81"/>
      <c r="AM9895" s="81"/>
    </row>
    <row r="9896" spans="1:39">
      <c r="A9896" s="76"/>
      <c r="C9896" s="77"/>
      <c r="M9896" s="80"/>
      <c r="T9896" s="4"/>
      <c r="V9896" s="4"/>
      <c r="W9896" s="4"/>
      <c r="X9896" s="4"/>
      <c r="AB9896" s="4"/>
      <c r="AL9896" s="81"/>
      <c r="AM9896" s="81"/>
    </row>
    <row r="9897" spans="1:39">
      <c r="A9897" s="76"/>
      <c r="C9897" s="77"/>
      <c r="M9897" s="80"/>
      <c r="T9897" s="4"/>
      <c r="V9897" s="4"/>
      <c r="W9897" s="4"/>
      <c r="X9897" s="4"/>
      <c r="AB9897" s="4"/>
      <c r="AL9897" s="81"/>
      <c r="AM9897" s="81"/>
    </row>
    <row r="9898" spans="1:39">
      <c r="A9898" s="76"/>
      <c r="C9898" s="77"/>
      <c r="M9898" s="80"/>
      <c r="T9898" s="4"/>
      <c r="V9898" s="4"/>
      <c r="W9898" s="4"/>
      <c r="X9898" s="4"/>
      <c r="AB9898" s="4"/>
      <c r="AL9898" s="81"/>
      <c r="AM9898" s="81"/>
    </row>
    <row r="9899" spans="1:39">
      <c r="A9899" s="76"/>
      <c r="C9899" s="77"/>
      <c r="M9899" s="80"/>
      <c r="T9899" s="4"/>
      <c r="V9899" s="4"/>
      <c r="W9899" s="4"/>
      <c r="X9899" s="4"/>
      <c r="AB9899" s="4"/>
      <c r="AL9899" s="81"/>
      <c r="AM9899" s="81"/>
    </row>
    <row r="9900" spans="1:39">
      <c r="A9900" s="76"/>
      <c r="C9900" s="77"/>
      <c r="M9900" s="80"/>
      <c r="T9900" s="4"/>
      <c r="V9900" s="4"/>
      <c r="W9900" s="4"/>
      <c r="X9900" s="4"/>
      <c r="AB9900" s="4"/>
      <c r="AL9900" s="81"/>
      <c r="AM9900" s="81"/>
    </row>
    <row r="9901" spans="1:39">
      <c r="A9901" s="76"/>
      <c r="C9901" s="77"/>
      <c r="M9901" s="80"/>
      <c r="T9901" s="4"/>
      <c r="V9901" s="4"/>
      <c r="W9901" s="4"/>
      <c r="X9901" s="4"/>
      <c r="AB9901" s="4"/>
      <c r="AL9901" s="81"/>
      <c r="AM9901" s="81"/>
    </row>
    <row r="9902" spans="1:39">
      <c r="A9902" s="76"/>
      <c r="C9902" s="77"/>
      <c r="M9902" s="80"/>
      <c r="T9902" s="4"/>
      <c r="V9902" s="4"/>
      <c r="W9902" s="4"/>
      <c r="X9902" s="4"/>
      <c r="AB9902" s="4"/>
      <c r="AL9902" s="81"/>
      <c r="AM9902" s="81"/>
    </row>
    <row r="9903" spans="1:39">
      <c r="A9903" s="76"/>
      <c r="C9903" s="77"/>
      <c r="M9903" s="80"/>
      <c r="T9903" s="4"/>
      <c r="V9903" s="4"/>
      <c r="W9903" s="4"/>
      <c r="X9903" s="4"/>
      <c r="AB9903" s="4"/>
      <c r="AL9903" s="81"/>
      <c r="AM9903" s="81"/>
    </row>
    <row r="9904" spans="1:39">
      <c r="A9904" s="76"/>
      <c r="C9904" s="77"/>
      <c r="M9904" s="80"/>
      <c r="T9904" s="4"/>
      <c r="V9904" s="4"/>
      <c r="W9904" s="4"/>
      <c r="X9904" s="4"/>
      <c r="AB9904" s="4"/>
      <c r="AL9904" s="81"/>
      <c r="AM9904" s="81"/>
    </row>
    <row r="9905" spans="1:39">
      <c r="A9905" s="76"/>
      <c r="C9905" s="77"/>
      <c r="M9905" s="80"/>
      <c r="T9905" s="4"/>
      <c r="V9905" s="4"/>
      <c r="W9905" s="4"/>
      <c r="X9905" s="4"/>
      <c r="AB9905" s="4"/>
      <c r="AL9905" s="81"/>
      <c r="AM9905" s="81"/>
    </row>
    <row r="9906" spans="1:39">
      <c r="A9906" s="76"/>
      <c r="C9906" s="77"/>
      <c r="M9906" s="80"/>
      <c r="T9906" s="4"/>
      <c r="V9906" s="4"/>
      <c r="W9906" s="4"/>
      <c r="X9906" s="4"/>
      <c r="AB9906" s="4"/>
      <c r="AL9906" s="81"/>
      <c r="AM9906" s="81"/>
    </row>
    <row r="9907" spans="1:39">
      <c r="A9907" s="76"/>
      <c r="C9907" s="77"/>
      <c r="M9907" s="80"/>
      <c r="T9907" s="4"/>
      <c r="V9907" s="4"/>
      <c r="W9907" s="4"/>
      <c r="X9907" s="4"/>
      <c r="AB9907" s="4"/>
      <c r="AL9907" s="81"/>
      <c r="AM9907" s="81"/>
    </row>
    <row r="9908" spans="1:39">
      <c r="A9908" s="76"/>
      <c r="C9908" s="77"/>
      <c r="M9908" s="80"/>
      <c r="T9908" s="4"/>
      <c r="V9908" s="4"/>
      <c r="W9908" s="4"/>
      <c r="X9908" s="4"/>
      <c r="AB9908" s="4"/>
      <c r="AL9908" s="81"/>
      <c r="AM9908" s="81"/>
    </row>
    <row r="9909" spans="1:39">
      <c r="A9909" s="76"/>
      <c r="C9909" s="77"/>
      <c r="M9909" s="80"/>
      <c r="T9909" s="4"/>
      <c r="V9909" s="4"/>
      <c r="W9909" s="4"/>
      <c r="X9909" s="4"/>
      <c r="AB9909" s="4"/>
      <c r="AL9909" s="81"/>
      <c r="AM9909" s="81"/>
    </row>
    <row r="9910" spans="1:39">
      <c r="A9910" s="76"/>
      <c r="C9910" s="77"/>
      <c r="M9910" s="80"/>
      <c r="T9910" s="4"/>
      <c r="V9910" s="4"/>
      <c r="W9910" s="4"/>
      <c r="X9910" s="4"/>
      <c r="AB9910" s="4"/>
      <c r="AL9910" s="81"/>
      <c r="AM9910" s="81"/>
    </row>
    <row r="9911" spans="1:39">
      <c r="A9911" s="76"/>
      <c r="C9911" s="77"/>
      <c r="M9911" s="80"/>
      <c r="T9911" s="4"/>
      <c r="V9911" s="4"/>
      <c r="W9911" s="4"/>
      <c r="X9911" s="4"/>
      <c r="AB9911" s="4"/>
      <c r="AL9911" s="81"/>
      <c r="AM9911" s="81"/>
    </row>
    <row r="9912" spans="1:39">
      <c r="A9912" s="76"/>
      <c r="C9912" s="77"/>
      <c r="M9912" s="80"/>
      <c r="T9912" s="4"/>
      <c r="V9912" s="4"/>
      <c r="W9912" s="4"/>
      <c r="X9912" s="4"/>
      <c r="AB9912" s="4"/>
      <c r="AL9912" s="81"/>
      <c r="AM9912" s="81"/>
    </row>
    <row r="9913" spans="1:39">
      <c r="A9913" s="76"/>
      <c r="C9913" s="77"/>
      <c r="M9913" s="80"/>
      <c r="T9913" s="4"/>
      <c r="V9913" s="4"/>
      <c r="W9913" s="4"/>
      <c r="X9913" s="4"/>
      <c r="AB9913" s="4"/>
      <c r="AL9913" s="81"/>
      <c r="AM9913" s="81"/>
    </row>
    <row r="9914" spans="1:39">
      <c r="A9914" s="76"/>
      <c r="C9914" s="77"/>
      <c r="M9914" s="80"/>
      <c r="T9914" s="4"/>
      <c r="V9914" s="4"/>
      <c r="W9914" s="4"/>
      <c r="X9914" s="4"/>
      <c r="AB9914" s="4"/>
      <c r="AL9914" s="81"/>
      <c r="AM9914" s="81"/>
    </row>
    <row r="9915" spans="1:39">
      <c r="A9915" s="76"/>
      <c r="C9915" s="77"/>
      <c r="M9915" s="80"/>
      <c r="T9915" s="4"/>
      <c r="V9915" s="4"/>
      <c r="W9915" s="4"/>
      <c r="X9915" s="4"/>
      <c r="AB9915" s="4"/>
      <c r="AL9915" s="81"/>
      <c r="AM9915" s="81"/>
    </row>
    <row r="9916" spans="1:39">
      <c r="A9916" s="76"/>
      <c r="C9916" s="77"/>
      <c r="M9916" s="80"/>
      <c r="T9916" s="4"/>
      <c r="V9916" s="4"/>
      <c r="W9916" s="4"/>
      <c r="X9916" s="4"/>
      <c r="AB9916" s="4"/>
      <c r="AL9916" s="81"/>
      <c r="AM9916" s="81"/>
    </row>
    <row r="9917" spans="1:39">
      <c r="A9917" s="76"/>
      <c r="C9917" s="77"/>
      <c r="M9917" s="80"/>
      <c r="T9917" s="4"/>
      <c r="V9917" s="4"/>
      <c r="W9917" s="4"/>
      <c r="X9917" s="4"/>
      <c r="AB9917" s="4"/>
      <c r="AL9917" s="81"/>
      <c r="AM9917" s="81"/>
    </row>
    <row r="9918" spans="1:39">
      <c r="A9918" s="76"/>
      <c r="C9918" s="77"/>
      <c r="M9918" s="80"/>
      <c r="T9918" s="4"/>
      <c r="V9918" s="4"/>
      <c r="W9918" s="4"/>
      <c r="X9918" s="4"/>
      <c r="AB9918" s="4"/>
      <c r="AL9918" s="81"/>
      <c r="AM9918" s="81"/>
    </row>
    <row r="9919" spans="1:39">
      <c r="A9919" s="76"/>
      <c r="C9919" s="77"/>
      <c r="M9919" s="80"/>
      <c r="T9919" s="4"/>
      <c r="V9919" s="4"/>
      <c r="W9919" s="4"/>
      <c r="X9919" s="4"/>
      <c r="AB9919" s="4"/>
      <c r="AL9919" s="81"/>
      <c r="AM9919" s="81"/>
    </row>
    <row r="9920" spans="1:39">
      <c r="A9920" s="76"/>
      <c r="C9920" s="77"/>
      <c r="M9920" s="80"/>
      <c r="T9920" s="4"/>
      <c r="V9920" s="4"/>
      <c r="W9920" s="4"/>
      <c r="X9920" s="4"/>
      <c r="AB9920" s="4"/>
      <c r="AL9920" s="81"/>
      <c r="AM9920" s="81"/>
    </row>
    <row r="9921" spans="1:39">
      <c r="A9921" s="76"/>
      <c r="C9921" s="77"/>
      <c r="M9921" s="80"/>
      <c r="T9921" s="4"/>
      <c r="V9921" s="4"/>
      <c r="W9921" s="4"/>
      <c r="X9921" s="4"/>
      <c r="AB9921" s="4"/>
      <c r="AL9921" s="81"/>
      <c r="AM9921" s="81"/>
    </row>
    <row r="9922" spans="1:39">
      <c r="A9922" s="76"/>
      <c r="C9922" s="77"/>
      <c r="M9922" s="80"/>
      <c r="T9922" s="4"/>
      <c r="V9922" s="4"/>
      <c r="W9922" s="4"/>
      <c r="X9922" s="4"/>
      <c r="AB9922" s="4"/>
      <c r="AL9922" s="81"/>
      <c r="AM9922" s="81"/>
    </row>
    <row r="9923" spans="1:39">
      <c r="A9923" s="76"/>
      <c r="C9923" s="77"/>
      <c r="M9923" s="80"/>
      <c r="T9923" s="4"/>
      <c r="V9923" s="4"/>
      <c r="W9923" s="4"/>
      <c r="X9923" s="4"/>
      <c r="AB9923" s="4"/>
      <c r="AL9923" s="81"/>
      <c r="AM9923" s="81"/>
    </row>
    <row r="9924" spans="1:39">
      <c r="A9924" s="76"/>
      <c r="C9924" s="77"/>
      <c r="M9924" s="80"/>
      <c r="T9924" s="4"/>
      <c r="V9924" s="4"/>
      <c r="W9924" s="4"/>
      <c r="X9924" s="4"/>
      <c r="AB9924" s="4"/>
      <c r="AL9924" s="81"/>
      <c r="AM9924" s="81"/>
    </row>
    <row r="9925" spans="1:39">
      <c r="A9925" s="76"/>
      <c r="C9925" s="77"/>
      <c r="M9925" s="80"/>
      <c r="T9925" s="4"/>
      <c r="V9925" s="4"/>
      <c r="W9925" s="4"/>
      <c r="X9925" s="4"/>
      <c r="AB9925" s="4"/>
      <c r="AL9925" s="81"/>
      <c r="AM9925" s="81"/>
    </row>
    <row r="9926" spans="1:39">
      <c r="A9926" s="76"/>
      <c r="C9926" s="77"/>
      <c r="M9926" s="80"/>
      <c r="T9926" s="4"/>
      <c r="V9926" s="4"/>
      <c r="W9926" s="4"/>
      <c r="X9926" s="4"/>
      <c r="AB9926" s="4"/>
      <c r="AL9926" s="81"/>
      <c r="AM9926" s="81"/>
    </row>
    <row r="9927" spans="1:39">
      <c r="A9927" s="76"/>
      <c r="C9927" s="77"/>
      <c r="M9927" s="80"/>
      <c r="T9927" s="4"/>
      <c r="V9927" s="4"/>
      <c r="W9927" s="4"/>
      <c r="X9927" s="4"/>
      <c r="AB9927" s="4"/>
      <c r="AL9927" s="81"/>
      <c r="AM9927" s="81"/>
    </row>
    <row r="9928" spans="1:39">
      <c r="A9928" s="76"/>
      <c r="C9928" s="77"/>
      <c r="M9928" s="80"/>
      <c r="T9928" s="4"/>
      <c r="V9928" s="4"/>
      <c r="W9928" s="4"/>
      <c r="X9928" s="4"/>
      <c r="AB9928" s="4"/>
      <c r="AL9928" s="81"/>
      <c r="AM9928" s="81"/>
    </row>
    <row r="9929" spans="1:39">
      <c r="A9929" s="76"/>
      <c r="C9929" s="77"/>
      <c r="M9929" s="80"/>
      <c r="T9929" s="4"/>
      <c r="V9929" s="4"/>
      <c r="W9929" s="4"/>
      <c r="X9929" s="4"/>
      <c r="AB9929" s="4"/>
      <c r="AL9929" s="81"/>
      <c r="AM9929" s="81"/>
    </row>
    <row r="9930" spans="1:39">
      <c r="A9930" s="76"/>
      <c r="C9930" s="77"/>
      <c r="M9930" s="80"/>
      <c r="T9930" s="4"/>
      <c r="V9930" s="4"/>
      <c r="W9930" s="4"/>
      <c r="X9930" s="4"/>
      <c r="AB9930" s="4"/>
      <c r="AL9930" s="81"/>
      <c r="AM9930" s="81"/>
    </row>
    <row r="9931" spans="1:39">
      <c r="A9931" s="76"/>
      <c r="C9931" s="77"/>
      <c r="M9931" s="80"/>
      <c r="T9931" s="4"/>
      <c r="V9931" s="4"/>
      <c r="W9931" s="4"/>
      <c r="X9931" s="4"/>
      <c r="AB9931" s="4"/>
      <c r="AL9931" s="81"/>
      <c r="AM9931" s="81"/>
    </row>
    <row r="9932" spans="1:39">
      <c r="A9932" s="76"/>
      <c r="C9932" s="77"/>
      <c r="M9932" s="80"/>
      <c r="T9932" s="4"/>
      <c r="V9932" s="4"/>
      <c r="W9932" s="4"/>
      <c r="X9932" s="4"/>
      <c r="AB9932" s="4"/>
      <c r="AL9932" s="81"/>
      <c r="AM9932" s="81"/>
    </row>
    <row r="9933" spans="1:39">
      <c r="A9933" s="76"/>
      <c r="C9933" s="77"/>
      <c r="M9933" s="80"/>
      <c r="T9933" s="4"/>
      <c r="V9933" s="4"/>
      <c r="W9933" s="4"/>
      <c r="X9933" s="4"/>
      <c r="AB9933" s="4"/>
      <c r="AL9933" s="81"/>
      <c r="AM9933" s="81"/>
    </row>
    <row r="9934" spans="1:39">
      <c r="A9934" s="76"/>
      <c r="C9934" s="77"/>
      <c r="M9934" s="80"/>
      <c r="T9934" s="4"/>
      <c r="V9934" s="4"/>
      <c r="W9934" s="4"/>
      <c r="X9934" s="4"/>
      <c r="AB9934" s="4"/>
      <c r="AL9934" s="81"/>
      <c r="AM9934" s="81"/>
    </row>
    <row r="9935" spans="1:39">
      <c r="A9935" s="76"/>
      <c r="C9935" s="77"/>
      <c r="M9935" s="80"/>
      <c r="T9935" s="4"/>
      <c r="V9935" s="4"/>
      <c r="W9935" s="4"/>
      <c r="X9935" s="4"/>
      <c r="AB9935" s="4"/>
      <c r="AL9935" s="81"/>
      <c r="AM9935" s="81"/>
    </row>
    <row r="9936" spans="1:39">
      <c r="A9936" s="76"/>
      <c r="C9936" s="77"/>
      <c r="M9936" s="80"/>
      <c r="T9936" s="4"/>
      <c r="V9936" s="4"/>
      <c r="W9936" s="4"/>
      <c r="X9936" s="4"/>
      <c r="AB9936" s="4"/>
      <c r="AL9936" s="81"/>
      <c r="AM9936" s="81"/>
    </row>
    <row r="9937" spans="1:39">
      <c r="A9937" s="76"/>
      <c r="C9937" s="77"/>
      <c r="M9937" s="80"/>
      <c r="T9937" s="4"/>
      <c r="V9937" s="4"/>
      <c r="W9937" s="4"/>
      <c r="X9937" s="4"/>
      <c r="AB9937" s="4"/>
      <c r="AL9937" s="81"/>
      <c r="AM9937" s="81"/>
    </row>
    <row r="9938" spans="1:39">
      <c r="A9938" s="76"/>
      <c r="C9938" s="77"/>
      <c r="M9938" s="80"/>
      <c r="T9938" s="4"/>
      <c r="V9938" s="4"/>
      <c r="W9938" s="4"/>
      <c r="X9938" s="4"/>
      <c r="AB9938" s="4"/>
      <c r="AL9938" s="81"/>
      <c r="AM9938" s="81"/>
    </row>
    <row r="9939" spans="1:39">
      <c r="A9939" s="76"/>
      <c r="C9939" s="77"/>
      <c r="M9939" s="80"/>
      <c r="T9939" s="4"/>
      <c r="V9939" s="4"/>
      <c r="W9939" s="4"/>
      <c r="X9939" s="4"/>
      <c r="AB9939" s="4"/>
      <c r="AL9939" s="81"/>
      <c r="AM9939" s="81"/>
    </row>
    <row r="9940" spans="1:39">
      <c r="A9940" s="76"/>
      <c r="C9940" s="77"/>
      <c r="M9940" s="80"/>
      <c r="T9940" s="4"/>
      <c r="V9940" s="4"/>
      <c r="W9940" s="4"/>
      <c r="X9940" s="4"/>
      <c r="AB9940" s="4"/>
      <c r="AL9940" s="81"/>
      <c r="AM9940" s="81"/>
    </row>
    <row r="9941" spans="1:39">
      <c r="A9941" s="76"/>
      <c r="C9941" s="77"/>
      <c r="M9941" s="80"/>
      <c r="T9941" s="4"/>
      <c r="V9941" s="4"/>
      <c r="W9941" s="4"/>
      <c r="X9941" s="4"/>
      <c r="AB9941" s="4"/>
      <c r="AL9941" s="81"/>
      <c r="AM9941" s="81"/>
    </row>
    <row r="9942" spans="1:39">
      <c r="A9942" s="76"/>
      <c r="C9942" s="77"/>
      <c r="M9942" s="80"/>
      <c r="T9942" s="4"/>
      <c r="V9942" s="4"/>
      <c r="W9942" s="4"/>
      <c r="X9942" s="4"/>
      <c r="AB9942" s="4"/>
      <c r="AL9942" s="81"/>
      <c r="AM9942" s="81"/>
    </row>
    <row r="9943" spans="1:39">
      <c r="A9943" s="76"/>
      <c r="C9943" s="77"/>
      <c r="M9943" s="80"/>
      <c r="T9943" s="4"/>
      <c r="V9943" s="4"/>
      <c r="W9943" s="4"/>
      <c r="X9943" s="4"/>
      <c r="AB9943" s="4"/>
      <c r="AL9943" s="81"/>
      <c r="AM9943" s="81"/>
    </row>
    <row r="9944" spans="1:39">
      <c r="A9944" s="76"/>
      <c r="C9944" s="77"/>
      <c r="M9944" s="80"/>
      <c r="T9944" s="4"/>
      <c r="V9944" s="4"/>
      <c r="W9944" s="4"/>
      <c r="X9944" s="4"/>
      <c r="AB9944" s="4"/>
      <c r="AL9944" s="81"/>
      <c r="AM9944" s="81"/>
    </row>
    <row r="9945" spans="1:39">
      <c r="A9945" s="76"/>
      <c r="C9945" s="77"/>
      <c r="M9945" s="80"/>
      <c r="T9945" s="4"/>
      <c r="V9945" s="4"/>
      <c r="W9945" s="4"/>
      <c r="X9945" s="4"/>
      <c r="AB9945" s="4"/>
      <c r="AL9945" s="81"/>
      <c r="AM9945" s="81"/>
    </row>
    <row r="9946" spans="1:39">
      <c r="A9946" s="76"/>
      <c r="C9946" s="77"/>
      <c r="M9946" s="80"/>
      <c r="T9946" s="4"/>
      <c r="V9946" s="4"/>
      <c r="W9946" s="4"/>
      <c r="X9946" s="4"/>
      <c r="AB9946" s="4"/>
      <c r="AL9946" s="81"/>
      <c r="AM9946" s="81"/>
    </row>
    <row r="9947" spans="1:39">
      <c r="A9947" s="76"/>
      <c r="C9947" s="77"/>
      <c r="M9947" s="80"/>
      <c r="T9947" s="4"/>
      <c r="V9947" s="4"/>
      <c r="W9947" s="4"/>
      <c r="X9947" s="4"/>
      <c r="AB9947" s="4"/>
      <c r="AL9947" s="81"/>
      <c r="AM9947" s="81"/>
    </row>
    <row r="9948" spans="1:39">
      <c r="A9948" s="76"/>
      <c r="C9948" s="77"/>
      <c r="M9948" s="80"/>
      <c r="T9948" s="4"/>
      <c r="V9948" s="4"/>
      <c r="W9948" s="4"/>
      <c r="X9948" s="4"/>
      <c r="AB9948" s="4"/>
      <c r="AL9948" s="81"/>
      <c r="AM9948" s="81"/>
    </row>
    <row r="9949" spans="1:39">
      <c r="A9949" s="76"/>
      <c r="C9949" s="77"/>
      <c r="M9949" s="80"/>
      <c r="T9949" s="4"/>
      <c r="V9949" s="4"/>
      <c r="W9949" s="4"/>
      <c r="X9949" s="4"/>
      <c r="AB9949" s="4"/>
      <c r="AL9949" s="81"/>
      <c r="AM9949" s="81"/>
    </row>
    <row r="9950" spans="1:39">
      <c r="A9950" s="76"/>
      <c r="C9950" s="77"/>
      <c r="M9950" s="80"/>
      <c r="T9950" s="4"/>
      <c r="V9950" s="4"/>
      <c r="W9950" s="4"/>
      <c r="X9950" s="4"/>
      <c r="AB9950" s="4"/>
      <c r="AL9950" s="81"/>
      <c r="AM9950" s="81"/>
    </row>
    <row r="9951" spans="1:39">
      <c r="A9951" s="76"/>
      <c r="C9951" s="77"/>
      <c r="M9951" s="80"/>
      <c r="T9951" s="4"/>
      <c r="V9951" s="4"/>
      <c r="W9951" s="4"/>
      <c r="X9951" s="4"/>
      <c r="AB9951" s="4"/>
      <c r="AL9951" s="81"/>
      <c r="AM9951" s="81"/>
    </row>
    <row r="9952" spans="1:39">
      <c r="A9952" s="76"/>
      <c r="C9952" s="77"/>
      <c r="M9952" s="80"/>
      <c r="T9952" s="4"/>
      <c r="V9952" s="4"/>
      <c r="W9952" s="4"/>
      <c r="X9952" s="4"/>
      <c r="AB9952" s="4"/>
      <c r="AL9952" s="81"/>
      <c r="AM9952" s="81"/>
    </row>
    <row r="9953" spans="1:39">
      <c r="A9953" s="76"/>
      <c r="C9953" s="77"/>
      <c r="M9953" s="80"/>
      <c r="T9953" s="4"/>
      <c r="V9953" s="4"/>
      <c r="W9953" s="4"/>
      <c r="X9953" s="4"/>
      <c r="AB9953" s="4"/>
      <c r="AL9953" s="81"/>
      <c r="AM9953" s="81"/>
    </row>
    <row r="9954" spans="1:39">
      <c r="A9954" s="76"/>
      <c r="C9954" s="77"/>
      <c r="M9954" s="80"/>
      <c r="T9954" s="4"/>
      <c r="V9954" s="4"/>
      <c r="W9954" s="4"/>
      <c r="X9954" s="4"/>
      <c r="AB9954" s="4"/>
      <c r="AL9954" s="81"/>
      <c r="AM9954" s="81"/>
    </row>
    <row r="9955" spans="1:39">
      <c r="A9955" s="76"/>
      <c r="C9955" s="77"/>
      <c r="M9955" s="80"/>
      <c r="T9955" s="4"/>
      <c r="V9955" s="4"/>
      <c r="W9955" s="4"/>
      <c r="X9955" s="4"/>
      <c r="AB9955" s="4"/>
      <c r="AL9955" s="81"/>
      <c r="AM9955" s="81"/>
    </row>
    <row r="9956" spans="1:39">
      <c r="A9956" s="76"/>
      <c r="C9956" s="77"/>
      <c r="M9956" s="80"/>
      <c r="T9956" s="4"/>
      <c r="V9956" s="4"/>
      <c r="W9956" s="4"/>
      <c r="X9956" s="4"/>
      <c r="AB9956" s="4"/>
      <c r="AL9956" s="81"/>
      <c r="AM9956" s="81"/>
    </row>
    <row r="9957" spans="1:39">
      <c r="A9957" s="76"/>
      <c r="C9957" s="77"/>
      <c r="M9957" s="80"/>
      <c r="T9957" s="4"/>
      <c r="V9957" s="4"/>
      <c r="W9957" s="4"/>
      <c r="X9957" s="4"/>
      <c r="AB9957" s="4"/>
      <c r="AL9957" s="81"/>
      <c r="AM9957" s="81"/>
    </row>
    <row r="9958" spans="1:39">
      <c r="A9958" s="76"/>
      <c r="C9958" s="77"/>
      <c r="M9958" s="80"/>
      <c r="T9958" s="4"/>
      <c r="V9958" s="4"/>
      <c r="W9958" s="4"/>
      <c r="X9958" s="4"/>
      <c r="AB9958" s="4"/>
      <c r="AL9958" s="81"/>
      <c r="AM9958" s="81"/>
    </row>
    <row r="9959" spans="1:39">
      <c r="A9959" s="76"/>
      <c r="C9959" s="77"/>
      <c r="M9959" s="80"/>
      <c r="T9959" s="4"/>
      <c r="V9959" s="4"/>
      <c r="W9959" s="4"/>
      <c r="X9959" s="4"/>
      <c r="AB9959" s="4"/>
      <c r="AL9959" s="81"/>
      <c r="AM9959" s="81"/>
    </row>
    <row r="9960" spans="1:39">
      <c r="A9960" s="76"/>
      <c r="C9960" s="77"/>
      <c r="M9960" s="80"/>
      <c r="T9960" s="4"/>
      <c r="V9960" s="4"/>
      <c r="W9960" s="4"/>
      <c r="X9960" s="4"/>
      <c r="AB9960" s="4"/>
      <c r="AL9960" s="81"/>
      <c r="AM9960" s="81"/>
    </row>
    <row r="9961" spans="1:39">
      <c r="A9961" s="76"/>
      <c r="C9961" s="77"/>
      <c r="M9961" s="80"/>
      <c r="T9961" s="4"/>
      <c r="V9961" s="4"/>
      <c r="W9961" s="4"/>
      <c r="X9961" s="4"/>
      <c r="AB9961" s="4"/>
      <c r="AL9961" s="81"/>
      <c r="AM9961" s="81"/>
    </row>
    <row r="9962" spans="1:39">
      <c r="A9962" s="76"/>
      <c r="C9962" s="77"/>
      <c r="M9962" s="80"/>
      <c r="T9962" s="4"/>
      <c r="V9962" s="4"/>
      <c r="W9962" s="4"/>
      <c r="X9962" s="4"/>
      <c r="AB9962" s="4"/>
      <c r="AL9962" s="81"/>
      <c r="AM9962" s="81"/>
    </row>
    <row r="9963" spans="1:39">
      <c r="A9963" s="76"/>
      <c r="C9963" s="77"/>
      <c r="M9963" s="80"/>
      <c r="T9963" s="4"/>
      <c r="V9963" s="4"/>
      <c r="W9963" s="4"/>
      <c r="X9963" s="4"/>
      <c r="AB9963" s="4"/>
      <c r="AL9963" s="81"/>
      <c r="AM9963" s="81"/>
    </row>
    <row r="9964" spans="1:39">
      <c r="A9964" s="76"/>
      <c r="C9964" s="77"/>
      <c r="M9964" s="80"/>
      <c r="T9964" s="4"/>
      <c r="V9964" s="4"/>
      <c r="W9964" s="4"/>
      <c r="X9964" s="4"/>
      <c r="AB9964" s="4"/>
      <c r="AL9964" s="81"/>
      <c r="AM9964" s="81"/>
    </row>
    <row r="9965" spans="1:39">
      <c r="A9965" s="76"/>
      <c r="C9965" s="77"/>
      <c r="M9965" s="80"/>
      <c r="T9965" s="4"/>
      <c r="V9965" s="4"/>
      <c r="W9965" s="4"/>
      <c r="X9965" s="4"/>
      <c r="AB9965" s="4"/>
      <c r="AL9965" s="81"/>
      <c r="AM9965" s="81"/>
    </row>
    <row r="9966" spans="1:39">
      <c r="A9966" s="76"/>
      <c r="C9966" s="77"/>
      <c r="M9966" s="80"/>
      <c r="T9966" s="4"/>
      <c r="V9966" s="4"/>
      <c r="W9966" s="4"/>
      <c r="X9966" s="4"/>
      <c r="AB9966" s="4"/>
      <c r="AL9966" s="81"/>
      <c r="AM9966" s="81"/>
    </row>
    <row r="9967" spans="1:39">
      <c r="A9967" s="76"/>
      <c r="C9967" s="77"/>
      <c r="M9967" s="80"/>
      <c r="T9967" s="4"/>
      <c r="V9967" s="4"/>
      <c r="W9967" s="4"/>
      <c r="X9967" s="4"/>
      <c r="AB9967" s="4"/>
      <c r="AL9967" s="81"/>
      <c r="AM9967" s="81"/>
    </row>
    <row r="9968" spans="1:39">
      <c r="A9968" s="76"/>
      <c r="C9968" s="77"/>
      <c r="M9968" s="80"/>
      <c r="T9968" s="4"/>
      <c r="V9968" s="4"/>
      <c r="W9968" s="4"/>
      <c r="X9968" s="4"/>
      <c r="AB9968" s="4"/>
      <c r="AL9968" s="81"/>
      <c r="AM9968" s="81"/>
    </row>
    <row r="9969" spans="1:39">
      <c r="A9969" s="76"/>
      <c r="C9969" s="77"/>
      <c r="M9969" s="80"/>
      <c r="T9969" s="4"/>
      <c r="V9969" s="4"/>
      <c r="W9969" s="4"/>
      <c r="X9969" s="4"/>
      <c r="AB9969" s="4"/>
      <c r="AL9969" s="81"/>
      <c r="AM9969" s="81"/>
    </row>
    <row r="9970" spans="1:39">
      <c r="A9970" s="76"/>
      <c r="C9970" s="77"/>
      <c r="M9970" s="80"/>
      <c r="T9970" s="4"/>
      <c r="V9970" s="4"/>
      <c r="W9970" s="4"/>
      <c r="X9970" s="4"/>
      <c r="AB9970" s="4"/>
      <c r="AL9970" s="81"/>
      <c r="AM9970" s="81"/>
    </row>
    <row r="9971" spans="1:39">
      <c r="A9971" s="76"/>
      <c r="C9971" s="77"/>
      <c r="M9971" s="80"/>
      <c r="T9971" s="4"/>
      <c r="V9971" s="4"/>
      <c r="W9971" s="4"/>
      <c r="X9971" s="4"/>
      <c r="AB9971" s="4"/>
      <c r="AL9971" s="81"/>
      <c r="AM9971" s="81"/>
    </row>
    <row r="9972" spans="1:39">
      <c r="A9972" s="76"/>
      <c r="C9972" s="77"/>
      <c r="M9972" s="80"/>
      <c r="T9972" s="4"/>
      <c r="V9972" s="4"/>
      <c r="W9972" s="4"/>
      <c r="X9972" s="4"/>
      <c r="AB9972" s="4"/>
      <c r="AL9972" s="81"/>
      <c r="AM9972" s="81"/>
    </row>
    <row r="9973" spans="1:39">
      <c r="A9973" s="76"/>
      <c r="C9973" s="77"/>
      <c r="M9973" s="80"/>
      <c r="T9973" s="4"/>
      <c r="V9973" s="4"/>
      <c r="W9973" s="4"/>
      <c r="X9973" s="4"/>
      <c r="AB9973" s="4"/>
      <c r="AL9973" s="81"/>
      <c r="AM9973" s="81"/>
    </row>
    <row r="9974" spans="1:39">
      <c r="A9974" s="76"/>
      <c r="C9974" s="77"/>
      <c r="M9974" s="80"/>
      <c r="T9974" s="4"/>
      <c r="V9974" s="4"/>
      <c r="W9974" s="4"/>
      <c r="X9974" s="4"/>
      <c r="AB9974" s="4"/>
      <c r="AL9974" s="81"/>
      <c r="AM9974" s="81"/>
    </row>
    <row r="9975" spans="1:39">
      <c r="A9975" s="76"/>
      <c r="C9975" s="77"/>
      <c r="M9975" s="80"/>
      <c r="T9975" s="4"/>
      <c r="V9975" s="4"/>
      <c r="W9975" s="4"/>
      <c r="X9975" s="4"/>
      <c r="AB9975" s="4"/>
      <c r="AL9975" s="81"/>
      <c r="AM9975" s="81"/>
    </row>
    <row r="9976" spans="1:39">
      <c r="A9976" s="76"/>
      <c r="C9976" s="77"/>
      <c r="M9976" s="80"/>
      <c r="T9976" s="4"/>
      <c r="V9976" s="4"/>
      <c r="W9976" s="4"/>
      <c r="X9976" s="4"/>
      <c r="AB9976" s="4"/>
      <c r="AL9976" s="81"/>
      <c r="AM9976" s="81"/>
    </row>
    <row r="9977" spans="1:39">
      <c r="A9977" s="76"/>
      <c r="C9977" s="77"/>
      <c r="M9977" s="80"/>
      <c r="T9977" s="4"/>
      <c r="V9977" s="4"/>
      <c r="W9977" s="4"/>
      <c r="X9977" s="4"/>
      <c r="AB9977" s="4"/>
      <c r="AL9977" s="81"/>
      <c r="AM9977" s="81"/>
    </row>
    <row r="9978" spans="1:39">
      <c r="A9978" s="76"/>
      <c r="C9978" s="77"/>
      <c r="M9978" s="80"/>
      <c r="T9978" s="4"/>
      <c r="V9978" s="4"/>
      <c r="W9978" s="4"/>
      <c r="X9978" s="4"/>
      <c r="AB9978" s="4"/>
      <c r="AL9978" s="81"/>
      <c r="AM9978" s="81"/>
    </row>
    <row r="9979" spans="1:39">
      <c r="A9979" s="76"/>
      <c r="C9979" s="77"/>
      <c r="M9979" s="80"/>
      <c r="T9979" s="4"/>
      <c r="V9979" s="4"/>
      <c r="W9979" s="4"/>
      <c r="X9979" s="4"/>
      <c r="AB9979" s="4"/>
      <c r="AL9979" s="81"/>
      <c r="AM9979" s="81"/>
    </row>
    <row r="9980" spans="1:39">
      <c r="A9980" s="76"/>
      <c r="C9980" s="77"/>
      <c r="M9980" s="80"/>
      <c r="T9980" s="4"/>
      <c r="V9980" s="4"/>
      <c r="W9980" s="4"/>
      <c r="X9980" s="4"/>
      <c r="AB9980" s="4"/>
      <c r="AL9980" s="81"/>
      <c r="AM9980" s="81"/>
    </row>
    <row r="9981" spans="1:39">
      <c r="A9981" s="76"/>
      <c r="C9981" s="77"/>
      <c r="M9981" s="80"/>
      <c r="T9981" s="4"/>
      <c r="V9981" s="4"/>
      <c r="W9981" s="4"/>
      <c r="X9981" s="4"/>
      <c r="AB9981" s="4"/>
      <c r="AL9981" s="81"/>
      <c r="AM9981" s="81"/>
    </row>
    <row r="9982" spans="1:39">
      <c r="A9982" s="76"/>
      <c r="C9982" s="77"/>
      <c r="M9982" s="80"/>
      <c r="T9982" s="4"/>
      <c r="V9982" s="4"/>
      <c r="W9982" s="4"/>
      <c r="X9982" s="4"/>
      <c r="AB9982" s="4"/>
      <c r="AL9982" s="81"/>
      <c r="AM9982" s="81"/>
    </row>
    <row r="9983" spans="1:39">
      <c r="A9983" s="76"/>
      <c r="C9983" s="77"/>
      <c r="M9983" s="80"/>
      <c r="T9983" s="4"/>
      <c r="V9983" s="4"/>
      <c r="W9983" s="4"/>
      <c r="X9983" s="4"/>
      <c r="AB9983" s="4"/>
      <c r="AL9983" s="81"/>
      <c r="AM9983" s="81"/>
    </row>
    <row r="9984" spans="1:39">
      <c r="A9984" s="76"/>
      <c r="C9984" s="77"/>
      <c r="M9984" s="80"/>
      <c r="T9984" s="4"/>
      <c r="V9984" s="4"/>
      <c r="W9984" s="4"/>
      <c r="X9984" s="4"/>
      <c r="AB9984" s="4"/>
      <c r="AL9984" s="81"/>
      <c r="AM9984" s="81"/>
    </row>
    <row r="9985" spans="1:39">
      <c r="A9985" s="76"/>
      <c r="C9985" s="77"/>
      <c r="M9985" s="80"/>
      <c r="T9985" s="4"/>
      <c r="V9985" s="4"/>
      <c r="W9985" s="4"/>
      <c r="X9985" s="4"/>
      <c r="AB9985" s="4"/>
      <c r="AL9985" s="81"/>
      <c r="AM9985" s="81"/>
    </row>
    <row r="9986" spans="1:39">
      <c r="A9986" s="76"/>
      <c r="C9986" s="77"/>
      <c r="M9986" s="80"/>
      <c r="T9986" s="4"/>
      <c r="V9986" s="4"/>
      <c r="W9986" s="4"/>
      <c r="X9986" s="4"/>
      <c r="AB9986" s="4"/>
      <c r="AL9986" s="81"/>
      <c r="AM9986" s="81"/>
    </row>
    <row r="9987" spans="1:39">
      <c r="A9987" s="76"/>
      <c r="C9987" s="77"/>
      <c r="M9987" s="80"/>
      <c r="T9987" s="4"/>
      <c r="V9987" s="4"/>
      <c r="W9987" s="4"/>
      <c r="X9987" s="4"/>
      <c r="AB9987" s="4"/>
      <c r="AL9987" s="81"/>
      <c r="AM9987" s="81"/>
    </row>
    <row r="9988" spans="1:39">
      <c r="A9988" s="76"/>
      <c r="C9988" s="77"/>
      <c r="M9988" s="80"/>
      <c r="T9988" s="4"/>
      <c r="V9988" s="4"/>
      <c r="W9988" s="4"/>
      <c r="X9988" s="4"/>
      <c r="AB9988" s="4"/>
      <c r="AL9988" s="81"/>
      <c r="AM9988" s="81"/>
    </row>
    <row r="9989" spans="1:39">
      <c r="A9989" s="76"/>
      <c r="C9989" s="77"/>
      <c r="M9989" s="80"/>
      <c r="T9989" s="4"/>
      <c r="V9989" s="4"/>
      <c r="W9989" s="4"/>
      <c r="X9989" s="4"/>
      <c r="AB9989" s="4"/>
      <c r="AL9989" s="81"/>
      <c r="AM9989" s="81"/>
    </row>
    <row r="9990" spans="1:39">
      <c r="A9990" s="76"/>
      <c r="C9990" s="77"/>
      <c r="M9990" s="80"/>
      <c r="T9990" s="4"/>
      <c r="V9990" s="4"/>
      <c r="W9990" s="4"/>
      <c r="X9990" s="4"/>
      <c r="AB9990" s="4"/>
      <c r="AL9990" s="81"/>
      <c r="AM9990" s="81"/>
    </row>
    <row r="9991" spans="1:39">
      <c r="A9991" s="76"/>
      <c r="C9991" s="77"/>
      <c r="M9991" s="80"/>
      <c r="T9991" s="4"/>
      <c r="V9991" s="4"/>
      <c r="W9991" s="4"/>
      <c r="X9991" s="4"/>
      <c r="AB9991" s="4"/>
      <c r="AL9991" s="81"/>
      <c r="AM9991" s="81"/>
    </row>
    <row r="9992" spans="1:39">
      <c r="A9992" s="76"/>
      <c r="C9992" s="77"/>
      <c r="M9992" s="80"/>
      <c r="T9992" s="4"/>
      <c r="V9992" s="4"/>
      <c r="W9992" s="4"/>
      <c r="X9992" s="4"/>
      <c r="AB9992" s="4"/>
      <c r="AL9992" s="81"/>
      <c r="AM9992" s="81"/>
    </row>
    <row r="9993" spans="1:39">
      <c r="A9993" s="76"/>
      <c r="C9993" s="77"/>
      <c r="M9993" s="80"/>
      <c r="T9993" s="4"/>
      <c r="V9993" s="4"/>
      <c r="W9993" s="4"/>
      <c r="X9993" s="4"/>
      <c r="AB9993" s="4"/>
      <c r="AL9993" s="81"/>
      <c r="AM9993" s="81"/>
    </row>
    <row r="9994" spans="1:39">
      <c r="A9994" s="76"/>
      <c r="C9994" s="77"/>
      <c r="M9994" s="80"/>
      <c r="T9994" s="4"/>
      <c r="V9994" s="4"/>
      <c r="W9994" s="4"/>
      <c r="X9994" s="4"/>
      <c r="AB9994" s="4"/>
      <c r="AL9994" s="81"/>
      <c r="AM9994" s="81"/>
    </row>
    <row r="9995" spans="1:39">
      <c r="A9995" s="76"/>
      <c r="C9995" s="77"/>
      <c r="M9995" s="80"/>
      <c r="T9995" s="4"/>
      <c r="V9995" s="4"/>
      <c r="W9995" s="4"/>
      <c r="X9995" s="4"/>
      <c r="AB9995" s="4"/>
      <c r="AL9995" s="81"/>
      <c r="AM9995" s="81"/>
    </row>
    <row r="9996" spans="1:39">
      <c r="A9996" s="76"/>
      <c r="C9996" s="77"/>
      <c r="M9996" s="80"/>
      <c r="T9996" s="4"/>
      <c r="V9996" s="4"/>
      <c r="W9996" s="4"/>
      <c r="X9996" s="4"/>
      <c r="AB9996" s="4"/>
      <c r="AL9996" s="81"/>
      <c r="AM9996" s="81"/>
    </row>
    <row r="9997" spans="1:39">
      <c r="A9997" s="76"/>
      <c r="C9997" s="77"/>
      <c r="M9997" s="80"/>
      <c r="T9997" s="4"/>
      <c r="V9997" s="4"/>
      <c r="W9997" s="4"/>
      <c r="X9997" s="4"/>
      <c r="AB9997" s="4"/>
      <c r="AL9997" s="81"/>
      <c r="AM9997" s="81"/>
    </row>
    <row r="9998" spans="1:39">
      <c r="A9998" s="76"/>
      <c r="C9998" s="77"/>
      <c r="M9998" s="80"/>
      <c r="T9998" s="4"/>
      <c r="V9998" s="4"/>
      <c r="W9998" s="4"/>
      <c r="X9998" s="4"/>
      <c r="AB9998" s="4"/>
      <c r="AL9998" s="81"/>
      <c r="AM9998" s="81"/>
    </row>
    <row r="9999" spans="1:39">
      <c r="A9999" s="76"/>
      <c r="C9999" s="77"/>
      <c r="M9999" s="80"/>
      <c r="T9999" s="4"/>
      <c r="V9999" s="4"/>
      <c r="W9999" s="4"/>
      <c r="X9999" s="4"/>
      <c r="AB9999" s="4"/>
      <c r="AL9999" s="81"/>
      <c r="AM9999" s="81"/>
    </row>
    <row r="10000" spans="1:39">
      <c r="A10000" s="76"/>
      <c r="C10000" s="77"/>
      <c r="M10000" s="80"/>
      <c r="T10000" s="4"/>
      <c r="V10000" s="4"/>
      <c r="W10000" s="4"/>
      <c r="X10000" s="4"/>
      <c r="AB10000" s="4"/>
      <c r="AL10000" s="81"/>
      <c r="AM10000" s="81"/>
    </row>
    <row r="10001" spans="1:39">
      <c r="A10001" s="76"/>
      <c r="C10001" s="77"/>
      <c r="M10001" s="80"/>
      <c r="T10001" s="4"/>
      <c r="V10001" s="4"/>
      <c r="W10001" s="4"/>
      <c r="X10001" s="4"/>
      <c r="AB10001" s="4"/>
      <c r="AL10001" s="81"/>
      <c r="AM10001" s="81"/>
    </row>
    <row r="10002" spans="1:39">
      <c r="A10002" s="76"/>
      <c r="C10002" s="77"/>
      <c r="M10002" s="80"/>
      <c r="T10002" s="4"/>
      <c r="V10002" s="4"/>
      <c r="W10002" s="4"/>
      <c r="X10002" s="4"/>
      <c r="AB10002" s="4"/>
      <c r="AL10002" s="81"/>
      <c r="AM10002" s="81"/>
    </row>
    <row r="10003" spans="1:39">
      <c r="A10003" s="76"/>
      <c r="C10003" s="77"/>
      <c r="M10003" s="80"/>
      <c r="T10003" s="4"/>
      <c r="V10003" s="4"/>
      <c r="W10003" s="4"/>
      <c r="X10003" s="4"/>
      <c r="AB10003" s="4"/>
      <c r="AL10003" s="81"/>
      <c r="AM10003" s="81"/>
    </row>
    <row r="10004" spans="1:39">
      <c r="A10004" s="76"/>
      <c r="C10004" s="77"/>
      <c r="M10004" s="80"/>
      <c r="T10004" s="4"/>
      <c r="V10004" s="4"/>
      <c r="W10004" s="4"/>
      <c r="X10004" s="4"/>
      <c r="AB10004" s="4"/>
      <c r="AL10004" s="81"/>
      <c r="AM10004" s="81"/>
    </row>
    <row r="10005" spans="1:39">
      <c r="A10005" s="76"/>
      <c r="C10005" s="77"/>
      <c r="M10005" s="80"/>
      <c r="T10005" s="4"/>
      <c r="V10005" s="4"/>
      <c r="W10005" s="4"/>
      <c r="X10005" s="4"/>
      <c r="AB10005" s="4"/>
      <c r="AL10005" s="81"/>
      <c r="AM10005" s="81"/>
    </row>
    <row r="10006" spans="1:39">
      <c r="A10006" s="76"/>
      <c r="C10006" s="77"/>
      <c r="M10006" s="80"/>
      <c r="T10006" s="4"/>
      <c r="V10006" s="4"/>
      <c r="W10006" s="4"/>
      <c r="X10006" s="4"/>
      <c r="AB10006" s="4"/>
      <c r="AL10006" s="81"/>
      <c r="AM10006" s="81"/>
    </row>
    <row r="10007" spans="1:39">
      <c r="A10007" s="76"/>
      <c r="C10007" s="77"/>
      <c r="M10007" s="80"/>
      <c r="T10007" s="4"/>
      <c r="V10007" s="4"/>
      <c r="W10007" s="4"/>
      <c r="X10007" s="4"/>
      <c r="AB10007" s="4"/>
      <c r="AL10007" s="81"/>
      <c r="AM10007" s="81"/>
    </row>
    <row r="10008" spans="1:39">
      <c r="A10008" s="76"/>
      <c r="C10008" s="77"/>
      <c r="M10008" s="80"/>
      <c r="T10008" s="4"/>
      <c r="V10008" s="4"/>
      <c r="W10008" s="4"/>
      <c r="X10008" s="4"/>
      <c r="AB10008" s="4"/>
      <c r="AL10008" s="81"/>
      <c r="AM10008" s="81"/>
    </row>
    <row r="10009" spans="1:39">
      <c r="A10009" s="76"/>
      <c r="C10009" s="77"/>
      <c r="M10009" s="80"/>
      <c r="T10009" s="4"/>
      <c r="V10009" s="4"/>
      <c r="W10009" s="4"/>
      <c r="X10009" s="4"/>
      <c r="AB10009" s="4"/>
      <c r="AL10009" s="81"/>
      <c r="AM10009" s="81"/>
    </row>
    <row r="10010" spans="1:39">
      <c r="A10010" s="76"/>
      <c r="C10010" s="77"/>
      <c r="M10010" s="80"/>
      <c r="T10010" s="4"/>
      <c r="V10010" s="4"/>
      <c r="W10010" s="4"/>
      <c r="X10010" s="4"/>
      <c r="AB10010" s="4"/>
      <c r="AL10010" s="81"/>
      <c r="AM10010" s="81"/>
    </row>
    <row r="10011" spans="1:39">
      <c r="A10011" s="76"/>
      <c r="C10011" s="77"/>
      <c r="M10011" s="80"/>
      <c r="T10011" s="4"/>
      <c r="V10011" s="4"/>
      <c r="W10011" s="4"/>
      <c r="X10011" s="4"/>
      <c r="AB10011" s="4"/>
      <c r="AL10011" s="81"/>
      <c r="AM10011" s="81"/>
    </row>
    <row r="10012" spans="1:39">
      <c r="A10012" s="76"/>
      <c r="C10012" s="77"/>
      <c r="M10012" s="80"/>
      <c r="T10012" s="4"/>
      <c r="V10012" s="4"/>
      <c r="W10012" s="4"/>
      <c r="X10012" s="4"/>
      <c r="AB10012" s="4"/>
      <c r="AL10012" s="81"/>
      <c r="AM10012" s="81"/>
    </row>
    <row r="10013" spans="1:39">
      <c r="A10013" s="76"/>
      <c r="C10013" s="77"/>
      <c r="M10013" s="80"/>
      <c r="T10013" s="4"/>
      <c r="V10013" s="4"/>
      <c r="W10013" s="4"/>
      <c r="X10013" s="4"/>
      <c r="AB10013" s="4"/>
      <c r="AL10013" s="81"/>
      <c r="AM10013" s="81"/>
    </row>
    <row r="10014" spans="1:39">
      <c r="A10014" s="76"/>
      <c r="C10014" s="77"/>
      <c r="M10014" s="80"/>
      <c r="T10014" s="4"/>
      <c r="V10014" s="4"/>
      <c r="W10014" s="4"/>
      <c r="X10014" s="4"/>
      <c r="AB10014" s="4"/>
      <c r="AL10014" s="81"/>
      <c r="AM10014" s="81"/>
    </row>
    <row r="10015" spans="1:39">
      <c r="A10015" s="76"/>
      <c r="C10015" s="77"/>
      <c r="M10015" s="80"/>
      <c r="T10015" s="4"/>
      <c r="V10015" s="4"/>
      <c r="W10015" s="4"/>
      <c r="X10015" s="4"/>
      <c r="AB10015" s="4"/>
      <c r="AL10015" s="81"/>
      <c r="AM10015" s="81"/>
    </row>
    <row r="10016" spans="1:39">
      <c r="A10016" s="76"/>
      <c r="C10016" s="77"/>
      <c r="M10016" s="80"/>
      <c r="T10016" s="4"/>
      <c r="V10016" s="4"/>
      <c r="W10016" s="4"/>
      <c r="X10016" s="4"/>
      <c r="AB10016" s="4"/>
      <c r="AL10016" s="81"/>
      <c r="AM10016" s="81"/>
    </row>
    <row r="10017" spans="1:39">
      <c r="A10017" s="76"/>
      <c r="C10017" s="77"/>
      <c r="M10017" s="80"/>
      <c r="T10017" s="4"/>
      <c r="V10017" s="4"/>
      <c r="W10017" s="4"/>
      <c r="X10017" s="4"/>
      <c r="AB10017" s="4"/>
      <c r="AL10017" s="81"/>
      <c r="AM10017" s="81"/>
    </row>
    <row r="10018" spans="1:39">
      <c r="A10018" s="76"/>
      <c r="C10018" s="77"/>
      <c r="M10018" s="80"/>
      <c r="T10018" s="4"/>
      <c r="V10018" s="4"/>
      <c r="W10018" s="4"/>
      <c r="X10018" s="4"/>
      <c r="AB10018" s="4"/>
      <c r="AL10018" s="81"/>
      <c r="AM10018" s="81"/>
    </row>
    <row r="10019" spans="1:39">
      <c r="A10019" s="76"/>
      <c r="C10019" s="77"/>
      <c r="M10019" s="80"/>
      <c r="T10019" s="4"/>
      <c r="V10019" s="4"/>
      <c r="W10019" s="4"/>
      <c r="X10019" s="4"/>
      <c r="AB10019" s="4"/>
      <c r="AL10019" s="81"/>
      <c r="AM10019" s="81"/>
    </row>
    <row r="10020" spans="1:39">
      <c r="A10020" s="76"/>
      <c r="C10020" s="77"/>
      <c r="M10020" s="80"/>
      <c r="T10020" s="4"/>
      <c r="V10020" s="4"/>
      <c r="W10020" s="4"/>
      <c r="X10020" s="4"/>
      <c r="AB10020" s="4"/>
      <c r="AL10020" s="81"/>
      <c r="AM10020" s="81"/>
    </row>
    <row r="10021" spans="1:39">
      <c r="A10021" s="76"/>
      <c r="C10021" s="77"/>
      <c r="M10021" s="80"/>
      <c r="T10021" s="4"/>
      <c r="V10021" s="4"/>
      <c r="W10021" s="4"/>
      <c r="X10021" s="4"/>
      <c r="AB10021" s="4"/>
      <c r="AL10021" s="81"/>
      <c r="AM10021" s="81"/>
    </row>
    <row r="10022" spans="1:39">
      <c r="A10022" s="76"/>
      <c r="C10022" s="77"/>
      <c r="M10022" s="80"/>
      <c r="T10022" s="4"/>
      <c r="V10022" s="4"/>
      <c r="W10022" s="4"/>
      <c r="X10022" s="4"/>
      <c r="AB10022" s="4"/>
      <c r="AL10022" s="81"/>
      <c r="AM10022" s="81"/>
    </row>
    <row r="10023" spans="1:39">
      <c r="A10023" s="76"/>
      <c r="C10023" s="77"/>
      <c r="M10023" s="80"/>
      <c r="T10023" s="4"/>
      <c r="V10023" s="4"/>
      <c r="W10023" s="4"/>
      <c r="X10023" s="4"/>
      <c r="AB10023" s="4"/>
      <c r="AL10023" s="81"/>
      <c r="AM10023" s="81"/>
    </row>
    <row r="10024" spans="1:39">
      <c r="A10024" s="76"/>
      <c r="C10024" s="77"/>
      <c r="M10024" s="80"/>
      <c r="T10024" s="4"/>
      <c r="V10024" s="4"/>
      <c r="W10024" s="4"/>
      <c r="X10024" s="4"/>
      <c r="AB10024" s="4"/>
      <c r="AL10024" s="81"/>
      <c r="AM10024" s="81"/>
    </row>
    <row r="10025" spans="1:39">
      <c r="A10025" s="76"/>
      <c r="C10025" s="77"/>
      <c r="M10025" s="80"/>
      <c r="T10025" s="4"/>
      <c r="V10025" s="4"/>
      <c r="W10025" s="4"/>
      <c r="X10025" s="4"/>
      <c r="AB10025" s="4"/>
      <c r="AL10025" s="81"/>
      <c r="AM10025" s="81"/>
    </row>
    <row r="10026" spans="1:39">
      <c r="A10026" s="76"/>
      <c r="C10026" s="77"/>
      <c r="M10026" s="80"/>
      <c r="T10026" s="4"/>
      <c r="V10026" s="4"/>
      <c r="W10026" s="4"/>
      <c r="X10026" s="4"/>
      <c r="AB10026" s="4"/>
      <c r="AL10026" s="81"/>
      <c r="AM10026" s="81"/>
    </row>
    <row r="10027" spans="1:39">
      <c r="A10027" s="76"/>
      <c r="C10027" s="77"/>
      <c r="M10027" s="80"/>
      <c r="T10027" s="4"/>
      <c r="V10027" s="4"/>
      <c r="W10027" s="4"/>
      <c r="X10027" s="4"/>
      <c r="AB10027" s="4"/>
      <c r="AL10027" s="81"/>
      <c r="AM10027" s="81"/>
    </row>
    <row r="10028" spans="1:39">
      <c r="A10028" s="76"/>
      <c r="C10028" s="77"/>
      <c r="M10028" s="80"/>
      <c r="T10028" s="4"/>
      <c r="V10028" s="4"/>
      <c r="W10028" s="4"/>
      <c r="X10028" s="4"/>
      <c r="AB10028" s="4"/>
      <c r="AL10028" s="81"/>
      <c r="AM10028" s="81"/>
    </row>
    <row r="10029" spans="1:39">
      <c r="A10029" s="76"/>
      <c r="C10029" s="77"/>
      <c r="M10029" s="80"/>
      <c r="T10029" s="4"/>
      <c r="V10029" s="4"/>
      <c r="W10029" s="4"/>
      <c r="X10029" s="4"/>
      <c r="AB10029" s="4"/>
      <c r="AL10029" s="81"/>
      <c r="AM10029" s="81"/>
    </row>
    <row r="10030" spans="1:39">
      <c r="A10030" s="76"/>
      <c r="C10030" s="77"/>
      <c r="M10030" s="80"/>
      <c r="T10030" s="4"/>
      <c r="V10030" s="4"/>
      <c r="W10030" s="4"/>
      <c r="X10030" s="4"/>
      <c r="AB10030" s="4"/>
      <c r="AL10030" s="81"/>
      <c r="AM10030" s="81"/>
    </row>
    <row r="10031" spans="1:39">
      <c r="A10031" s="76"/>
      <c r="C10031" s="77"/>
      <c r="M10031" s="80"/>
      <c r="T10031" s="4"/>
      <c r="V10031" s="4"/>
      <c r="W10031" s="4"/>
      <c r="X10031" s="4"/>
      <c r="AB10031" s="4"/>
      <c r="AL10031" s="81"/>
      <c r="AM10031" s="81"/>
    </row>
    <row r="10032" spans="1:39">
      <c r="A10032" s="76"/>
      <c r="C10032" s="77"/>
      <c r="M10032" s="80"/>
      <c r="T10032" s="4"/>
      <c r="V10032" s="4"/>
      <c r="W10032" s="4"/>
      <c r="X10032" s="4"/>
      <c r="AB10032" s="4"/>
      <c r="AL10032" s="81"/>
      <c r="AM10032" s="81"/>
    </row>
    <row r="10033" spans="1:39">
      <c r="A10033" s="76"/>
      <c r="C10033" s="77"/>
      <c r="M10033" s="80"/>
      <c r="T10033" s="4"/>
      <c r="V10033" s="4"/>
      <c r="W10033" s="4"/>
      <c r="X10033" s="4"/>
      <c r="AB10033" s="4"/>
      <c r="AL10033" s="81"/>
      <c r="AM10033" s="81"/>
    </row>
    <row r="10034" spans="1:39">
      <c r="A10034" s="76"/>
      <c r="C10034" s="77"/>
      <c r="M10034" s="80"/>
      <c r="T10034" s="4"/>
      <c r="V10034" s="4"/>
      <c r="W10034" s="4"/>
      <c r="X10034" s="4"/>
      <c r="AB10034" s="4"/>
      <c r="AL10034" s="81"/>
      <c r="AM10034" s="81"/>
    </row>
    <row r="10035" spans="1:39">
      <c r="A10035" s="76"/>
      <c r="C10035" s="77"/>
      <c r="M10035" s="80"/>
      <c r="T10035" s="4"/>
      <c r="V10035" s="4"/>
      <c r="W10035" s="4"/>
      <c r="X10035" s="4"/>
      <c r="AB10035" s="4"/>
      <c r="AL10035" s="81"/>
      <c r="AM10035" s="81"/>
    </row>
    <row r="10036" spans="1:39">
      <c r="A10036" s="76"/>
      <c r="C10036" s="77"/>
      <c r="M10036" s="80"/>
      <c r="T10036" s="4"/>
      <c r="V10036" s="4"/>
      <c r="W10036" s="4"/>
      <c r="X10036" s="4"/>
      <c r="AB10036" s="4"/>
      <c r="AL10036" s="81"/>
      <c r="AM10036" s="81"/>
    </row>
    <row r="10037" spans="1:39">
      <c r="A10037" s="76"/>
      <c r="C10037" s="77"/>
      <c r="M10037" s="80"/>
      <c r="T10037" s="4"/>
      <c r="V10037" s="4"/>
      <c r="W10037" s="4"/>
      <c r="X10037" s="4"/>
      <c r="AB10037" s="4"/>
      <c r="AL10037" s="81"/>
      <c r="AM10037" s="81"/>
    </row>
    <row r="10038" spans="1:39">
      <c r="A10038" s="76"/>
      <c r="C10038" s="77"/>
      <c r="M10038" s="80"/>
      <c r="T10038" s="4"/>
      <c r="V10038" s="4"/>
      <c r="W10038" s="4"/>
      <c r="X10038" s="4"/>
      <c r="AB10038" s="4"/>
      <c r="AL10038" s="81"/>
      <c r="AM10038" s="81"/>
    </row>
    <row r="10039" spans="1:39">
      <c r="A10039" s="76"/>
      <c r="C10039" s="77"/>
      <c r="M10039" s="80"/>
      <c r="T10039" s="4"/>
      <c r="V10039" s="4"/>
      <c r="W10039" s="4"/>
      <c r="X10039" s="4"/>
      <c r="AB10039" s="4"/>
      <c r="AL10039" s="81"/>
      <c r="AM10039" s="81"/>
    </row>
    <row r="10040" spans="1:39">
      <c r="A10040" s="76"/>
      <c r="C10040" s="77"/>
      <c r="M10040" s="80"/>
      <c r="T10040" s="4"/>
      <c r="V10040" s="4"/>
      <c r="W10040" s="4"/>
      <c r="X10040" s="4"/>
      <c r="AB10040" s="4"/>
      <c r="AL10040" s="81"/>
      <c r="AM10040" s="81"/>
    </row>
    <row r="10041" spans="1:39">
      <c r="A10041" s="76"/>
      <c r="C10041" s="77"/>
      <c r="M10041" s="80"/>
      <c r="T10041" s="4"/>
      <c r="V10041" s="4"/>
      <c r="W10041" s="4"/>
      <c r="X10041" s="4"/>
      <c r="AB10041" s="4"/>
      <c r="AL10041" s="81"/>
      <c r="AM10041" s="81"/>
    </row>
    <row r="10042" spans="1:39">
      <c r="A10042" s="76"/>
      <c r="C10042" s="77"/>
      <c r="M10042" s="80"/>
      <c r="T10042" s="4"/>
      <c r="V10042" s="4"/>
      <c r="W10042" s="4"/>
      <c r="X10042" s="4"/>
      <c r="AB10042" s="4"/>
      <c r="AL10042" s="81"/>
      <c r="AM10042" s="81"/>
    </row>
    <row r="10043" spans="1:39">
      <c r="A10043" s="76"/>
      <c r="C10043" s="77"/>
      <c r="M10043" s="80"/>
      <c r="T10043" s="4"/>
      <c r="V10043" s="4"/>
      <c r="W10043" s="4"/>
      <c r="X10043" s="4"/>
      <c r="AB10043" s="4"/>
      <c r="AL10043" s="81"/>
      <c r="AM10043" s="81"/>
    </row>
    <row r="10044" spans="1:39">
      <c r="A10044" s="76"/>
      <c r="C10044" s="77"/>
      <c r="M10044" s="80"/>
      <c r="T10044" s="4"/>
      <c r="V10044" s="4"/>
      <c r="W10044" s="4"/>
      <c r="X10044" s="4"/>
      <c r="AB10044" s="4"/>
      <c r="AL10044" s="81"/>
      <c r="AM10044" s="81"/>
    </row>
    <row r="10045" spans="1:39">
      <c r="A10045" s="76"/>
      <c r="C10045" s="77"/>
      <c r="M10045" s="80"/>
      <c r="T10045" s="4"/>
      <c r="V10045" s="4"/>
      <c r="W10045" s="4"/>
      <c r="X10045" s="4"/>
      <c r="AB10045" s="4"/>
      <c r="AL10045" s="81"/>
      <c r="AM10045" s="81"/>
    </row>
    <row r="10046" spans="1:39">
      <c r="A10046" s="76"/>
      <c r="C10046" s="77"/>
      <c r="M10046" s="80"/>
      <c r="T10046" s="4"/>
      <c r="V10046" s="4"/>
      <c r="W10046" s="4"/>
      <c r="X10046" s="4"/>
      <c r="AB10046" s="4"/>
      <c r="AL10046" s="81"/>
      <c r="AM10046" s="81"/>
    </row>
    <row r="10047" spans="1:39">
      <c r="A10047" s="76"/>
      <c r="C10047" s="77"/>
      <c r="M10047" s="80"/>
      <c r="T10047" s="4"/>
      <c r="V10047" s="4"/>
      <c r="W10047" s="4"/>
      <c r="X10047" s="4"/>
      <c r="AB10047" s="4"/>
      <c r="AL10047" s="81"/>
      <c r="AM10047" s="81"/>
    </row>
    <row r="10048" spans="1:39">
      <c r="A10048" s="76"/>
      <c r="C10048" s="77"/>
      <c r="M10048" s="80"/>
      <c r="T10048" s="4"/>
      <c r="V10048" s="4"/>
      <c r="W10048" s="4"/>
      <c r="X10048" s="4"/>
      <c r="AB10048" s="4"/>
      <c r="AL10048" s="81"/>
      <c r="AM10048" s="81"/>
    </row>
    <row r="10049" spans="1:39">
      <c r="A10049" s="76"/>
      <c r="C10049" s="77"/>
      <c r="M10049" s="80"/>
      <c r="T10049" s="4"/>
      <c r="V10049" s="4"/>
      <c r="W10049" s="4"/>
      <c r="X10049" s="4"/>
      <c r="AB10049" s="4"/>
      <c r="AL10049" s="81"/>
      <c r="AM10049" s="81"/>
    </row>
    <row r="10050" spans="1:39">
      <c r="A10050" s="76"/>
      <c r="C10050" s="77"/>
      <c r="M10050" s="80"/>
      <c r="T10050" s="4"/>
      <c r="V10050" s="4"/>
      <c r="W10050" s="4"/>
      <c r="X10050" s="4"/>
      <c r="AB10050" s="4"/>
      <c r="AL10050" s="81"/>
      <c r="AM10050" s="81"/>
    </row>
    <row r="10051" spans="1:39">
      <c r="A10051" s="76"/>
      <c r="C10051" s="77"/>
      <c r="M10051" s="80"/>
      <c r="T10051" s="4"/>
      <c r="V10051" s="4"/>
      <c r="W10051" s="4"/>
      <c r="X10051" s="4"/>
      <c r="AB10051" s="4"/>
      <c r="AL10051" s="81"/>
      <c r="AM10051" s="81"/>
    </row>
    <row r="10052" spans="1:39">
      <c r="A10052" s="76"/>
      <c r="C10052" s="77"/>
      <c r="M10052" s="80"/>
      <c r="T10052" s="4"/>
      <c r="V10052" s="4"/>
      <c r="W10052" s="4"/>
      <c r="X10052" s="4"/>
      <c r="AB10052" s="4"/>
      <c r="AL10052" s="81"/>
      <c r="AM10052" s="81"/>
    </row>
    <row r="10053" spans="1:39">
      <c r="A10053" s="76"/>
      <c r="C10053" s="77"/>
      <c r="M10053" s="80"/>
      <c r="T10053" s="4"/>
      <c r="V10053" s="4"/>
      <c r="W10053" s="4"/>
      <c r="X10053" s="4"/>
      <c r="AB10053" s="4"/>
      <c r="AL10053" s="81"/>
      <c r="AM10053" s="81"/>
    </row>
    <row r="10054" spans="1:39">
      <c r="A10054" s="76"/>
      <c r="C10054" s="77"/>
      <c r="M10054" s="80"/>
      <c r="T10054" s="4"/>
      <c r="V10054" s="4"/>
      <c r="W10054" s="4"/>
      <c r="X10054" s="4"/>
      <c r="AB10054" s="4"/>
      <c r="AL10054" s="81"/>
      <c r="AM10054" s="81"/>
    </row>
    <row r="10055" spans="1:39">
      <c r="A10055" s="76"/>
      <c r="C10055" s="77"/>
      <c r="M10055" s="80"/>
      <c r="T10055" s="4"/>
      <c r="V10055" s="4"/>
      <c r="W10055" s="4"/>
      <c r="X10055" s="4"/>
      <c r="AB10055" s="4"/>
      <c r="AL10055" s="81"/>
      <c r="AM10055" s="81"/>
    </row>
    <row r="10056" spans="1:39">
      <c r="A10056" s="76"/>
      <c r="C10056" s="77"/>
      <c r="M10056" s="80"/>
      <c r="T10056" s="4"/>
      <c r="V10056" s="4"/>
      <c r="W10056" s="4"/>
      <c r="X10056" s="4"/>
      <c r="AB10056" s="4"/>
      <c r="AL10056" s="81"/>
      <c r="AM10056" s="81"/>
    </row>
    <row r="10057" spans="1:39">
      <c r="A10057" s="76"/>
      <c r="C10057" s="77"/>
      <c r="M10057" s="80"/>
      <c r="T10057" s="4"/>
      <c r="V10057" s="4"/>
      <c r="W10057" s="4"/>
      <c r="X10057" s="4"/>
      <c r="AB10057" s="4"/>
      <c r="AL10057" s="81"/>
      <c r="AM10057" s="81"/>
    </row>
    <row r="10058" spans="1:39">
      <c r="A10058" s="76"/>
      <c r="C10058" s="77"/>
      <c r="M10058" s="80"/>
      <c r="T10058" s="4"/>
      <c r="V10058" s="4"/>
      <c r="W10058" s="4"/>
      <c r="X10058" s="4"/>
      <c r="AB10058" s="4"/>
      <c r="AL10058" s="81"/>
      <c r="AM10058" s="81"/>
    </row>
    <row r="10059" spans="1:39">
      <c r="A10059" s="76"/>
      <c r="C10059" s="77"/>
      <c r="M10059" s="80"/>
      <c r="T10059" s="4"/>
      <c r="V10059" s="4"/>
      <c r="W10059" s="4"/>
      <c r="X10059" s="4"/>
      <c r="AB10059" s="4"/>
      <c r="AL10059" s="81"/>
      <c r="AM10059" s="81"/>
    </row>
    <row r="10060" spans="1:39">
      <c r="A10060" s="76"/>
      <c r="C10060" s="77"/>
      <c r="M10060" s="80"/>
      <c r="T10060" s="4"/>
      <c r="V10060" s="4"/>
      <c r="W10060" s="4"/>
      <c r="X10060" s="4"/>
      <c r="AB10060" s="4"/>
      <c r="AL10060" s="81"/>
      <c r="AM10060" s="81"/>
    </row>
    <row r="10061" spans="1:39">
      <c r="A10061" s="76"/>
      <c r="C10061" s="77"/>
      <c r="M10061" s="80"/>
      <c r="T10061" s="4"/>
      <c r="V10061" s="4"/>
      <c r="W10061" s="4"/>
      <c r="X10061" s="4"/>
      <c r="AB10061" s="4"/>
      <c r="AL10061" s="81"/>
      <c r="AM10061" s="81"/>
    </row>
    <row r="10062" spans="1:39">
      <c r="A10062" s="76"/>
      <c r="C10062" s="77"/>
      <c r="M10062" s="80"/>
      <c r="T10062" s="4"/>
      <c r="V10062" s="4"/>
      <c r="W10062" s="4"/>
      <c r="X10062" s="4"/>
      <c r="AB10062" s="4"/>
      <c r="AL10062" s="81"/>
      <c r="AM10062" s="81"/>
    </row>
    <row r="10063" spans="1:39">
      <c r="A10063" s="76"/>
      <c r="C10063" s="77"/>
      <c r="M10063" s="80"/>
      <c r="T10063" s="4"/>
      <c r="V10063" s="4"/>
      <c r="W10063" s="4"/>
      <c r="X10063" s="4"/>
      <c r="AB10063" s="4"/>
      <c r="AL10063" s="81"/>
      <c r="AM10063" s="81"/>
    </row>
    <row r="10064" spans="1:39">
      <c r="A10064" s="76"/>
      <c r="C10064" s="77"/>
      <c r="M10064" s="80"/>
      <c r="T10064" s="4"/>
      <c r="V10064" s="4"/>
      <c r="W10064" s="4"/>
      <c r="X10064" s="4"/>
      <c r="AB10064" s="4"/>
      <c r="AL10064" s="81"/>
      <c r="AM10064" s="81"/>
    </row>
    <row r="10065" spans="1:39">
      <c r="A10065" s="76"/>
      <c r="C10065" s="77"/>
      <c r="M10065" s="80"/>
      <c r="T10065" s="4"/>
      <c r="V10065" s="4"/>
      <c r="W10065" s="4"/>
      <c r="X10065" s="4"/>
      <c r="AB10065" s="4"/>
      <c r="AL10065" s="81"/>
      <c r="AM10065" s="81"/>
    </row>
    <row r="10066" spans="1:39">
      <c r="A10066" s="76"/>
      <c r="C10066" s="77"/>
      <c r="M10066" s="80"/>
      <c r="T10066" s="4"/>
      <c r="V10066" s="4"/>
      <c r="W10066" s="4"/>
      <c r="X10066" s="4"/>
      <c r="AB10066" s="4"/>
      <c r="AL10066" s="81"/>
      <c r="AM10066" s="81"/>
    </row>
    <row r="10067" spans="1:39">
      <c r="A10067" s="76"/>
      <c r="C10067" s="77"/>
      <c r="M10067" s="80"/>
      <c r="T10067" s="4"/>
      <c r="V10067" s="4"/>
      <c r="W10067" s="4"/>
      <c r="X10067" s="4"/>
      <c r="AB10067" s="4"/>
      <c r="AL10067" s="81"/>
      <c r="AM10067" s="81"/>
    </row>
    <row r="10068" spans="1:39">
      <c r="A10068" s="76"/>
      <c r="C10068" s="77"/>
      <c r="M10068" s="80"/>
      <c r="T10068" s="4"/>
      <c r="V10068" s="4"/>
      <c r="W10068" s="4"/>
      <c r="X10068" s="4"/>
      <c r="AB10068" s="4"/>
      <c r="AL10068" s="81"/>
      <c r="AM10068" s="81"/>
    </row>
    <row r="10069" spans="1:39">
      <c r="A10069" s="76"/>
      <c r="C10069" s="77"/>
      <c r="M10069" s="80"/>
      <c r="T10069" s="4"/>
      <c r="V10069" s="4"/>
      <c r="W10069" s="4"/>
      <c r="X10069" s="4"/>
      <c r="AB10069" s="4"/>
      <c r="AL10069" s="81"/>
      <c r="AM10069" s="81"/>
    </row>
    <row r="10070" spans="1:39">
      <c r="A10070" s="76"/>
      <c r="C10070" s="77"/>
      <c r="M10070" s="80"/>
      <c r="T10070" s="4"/>
      <c r="V10070" s="4"/>
      <c r="W10070" s="4"/>
      <c r="X10070" s="4"/>
      <c r="AB10070" s="4"/>
      <c r="AL10070" s="81"/>
      <c r="AM10070" s="81"/>
    </row>
    <row r="10071" spans="1:39">
      <c r="A10071" s="76"/>
      <c r="C10071" s="77"/>
      <c r="M10071" s="80"/>
      <c r="T10071" s="4"/>
      <c r="V10071" s="4"/>
      <c r="W10071" s="4"/>
      <c r="X10071" s="4"/>
      <c r="AB10071" s="4"/>
      <c r="AL10071" s="81"/>
      <c r="AM10071" s="81"/>
    </row>
    <row r="10072" spans="1:39">
      <c r="A10072" s="76"/>
      <c r="C10072" s="77"/>
      <c r="M10072" s="80"/>
      <c r="T10072" s="4"/>
      <c r="V10072" s="4"/>
      <c r="W10072" s="4"/>
      <c r="X10072" s="4"/>
      <c r="AB10072" s="4"/>
      <c r="AL10072" s="81"/>
      <c r="AM10072" s="81"/>
    </row>
    <row r="10073" spans="1:39">
      <c r="A10073" s="76"/>
      <c r="C10073" s="77"/>
      <c r="M10073" s="80"/>
      <c r="T10073" s="4"/>
      <c r="V10073" s="4"/>
      <c r="W10073" s="4"/>
      <c r="X10073" s="4"/>
      <c r="AB10073" s="4"/>
      <c r="AL10073" s="81"/>
      <c r="AM10073" s="81"/>
    </row>
    <row r="10074" spans="1:39">
      <c r="A10074" s="76"/>
      <c r="C10074" s="77"/>
      <c r="M10074" s="80"/>
      <c r="T10074" s="4"/>
      <c r="V10074" s="4"/>
      <c r="W10074" s="4"/>
      <c r="X10074" s="4"/>
      <c r="AB10074" s="4"/>
      <c r="AL10074" s="81"/>
      <c r="AM10074" s="81"/>
    </row>
    <row r="10075" spans="1:39">
      <c r="A10075" s="76"/>
      <c r="C10075" s="77"/>
      <c r="M10075" s="80"/>
      <c r="T10075" s="4"/>
      <c r="V10075" s="4"/>
      <c r="W10075" s="4"/>
      <c r="X10075" s="4"/>
      <c r="AB10075" s="4"/>
      <c r="AL10075" s="81"/>
      <c r="AM10075" s="81"/>
    </row>
    <row r="10076" spans="1:39">
      <c r="A10076" s="76"/>
      <c r="C10076" s="77"/>
      <c r="M10076" s="80"/>
      <c r="T10076" s="4"/>
      <c r="V10076" s="4"/>
      <c r="W10076" s="4"/>
      <c r="X10076" s="4"/>
      <c r="AB10076" s="4"/>
      <c r="AL10076" s="81"/>
      <c r="AM10076" s="81"/>
    </row>
    <row r="10077" spans="1:39">
      <c r="A10077" s="76"/>
      <c r="C10077" s="77"/>
      <c r="M10077" s="80"/>
      <c r="T10077" s="4"/>
      <c r="V10077" s="4"/>
      <c r="W10077" s="4"/>
      <c r="X10077" s="4"/>
      <c r="AB10077" s="4"/>
      <c r="AL10077" s="81"/>
      <c r="AM10077" s="81"/>
    </row>
    <row r="10078" spans="1:39">
      <c r="A10078" s="76"/>
      <c r="C10078" s="77"/>
      <c r="M10078" s="80"/>
      <c r="T10078" s="4"/>
      <c r="V10078" s="4"/>
      <c r="W10078" s="4"/>
      <c r="X10078" s="4"/>
      <c r="AB10078" s="4"/>
      <c r="AL10078" s="81"/>
      <c r="AM10078" s="81"/>
    </row>
    <row r="10079" spans="1:39">
      <c r="A10079" s="76"/>
      <c r="C10079" s="77"/>
      <c r="M10079" s="80"/>
      <c r="T10079" s="4"/>
      <c r="V10079" s="4"/>
      <c r="W10079" s="4"/>
      <c r="X10079" s="4"/>
      <c r="AB10079" s="4"/>
      <c r="AL10079" s="81"/>
      <c r="AM10079" s="81"/>
    </row>
    <row r="10080" spans="1:39">
      <c r="A10080" s="76"/>
      <c r="C10080" s="77"/>
      <c r="M10080" s="80"/>
      <c r="T10080" s="4"/>
      <c r="V10080" s="4"/>
      <c r="W10080" s="4"/>
      <c r="X10080" s="4"/>
      <c r="AB10080" s="4"/>
      <c r="AL10080" s="81"/>
      <c r="AM10080" s="81"/>
    </row>
    <row r="10081" spans="1:39">
      <c r="A10081" s="76"/>
      <c r="C10081" s="77"/>
      <c r="M10081" s="80"/>
      <c r="T10081" s="4"/>
      <c r="V10081" s="4"/>
      <c r="W10081" s="4"/>
      <c r="X10081" s="4"/>
      <c r="AB10081" s="4"/>
      <c r="AL10081" s="81"/>
      <c r="AM10081" s="81"/>
    </row>
    <row r="10082" spans="1:39">
      <c r="A10082" s="76"/>
      <c r="C10082" s="77"/>
      <c r="M10082" s="80"/>
      <c r="T10082" s="4"/>
      <c r="V10082" s="4"/>
      <c r="W10082" s="4"/>
      <c r="X10082" s="4"/>
      <c r="AB10082" s="4"/>
      <c r="AL10082" s="81"/>
      <c r="AM10082" s="81"/>
    </row>
    <row r="10083" spans="1:39">
      <c r="A10083" s="76"/>
      <c r="C10083" s="77"/>
      <c r="M10083" s="80"/>
      <c r="T10083" s="4"/>
      <c r="V10083" s="4"/>
      <c r="W10083" s="4"/>
      <c r="X10083" s="4"/>
      <c r="AB10083" s="4"/>
      <c r="AL10083" s="81"/>
      <c r="AM10083" s="81"/>
    </row>
    <row r="10084" spans="1:39">
      <c r="A10084" s="76"/>
      <c r="C10084" s="77"/>
      <c r="M10084" s="80"/>
      <c r="T10084" s="4"/>
      <c r="V10084" s="4"/>
      <c r="W10084" s="4"/>
      <c r="X10084" s="4"/>
      <c r="AB10084" s="4"/>
      <c r="AL10084" s="81"/>
      <c r="AM10084" s="81"/>
    </row>
    <row r="10085" spans="1:39">
      <c r="A10085" s="76"/>
      <c r="C10085" s="77"/>
      <c r="M10085" s="80"/>
      <c r="T10085" s="4"/>
      <c r="V10085" s="4"/>
      <c r="W10085" s="4"/>
      <c r="X10085" s="4"/>
      <c r="AB10085" s="4"/>
      <c r="AL10085" s="81"/>
      <c r="AM10085" s="81"/>
    </row>
    <row r="10086" spans="1:39">
      <c r="A10086" s="76"/>
      <c r="C10086" s="77"/>
      <c r="M10086" s="80"/>
      <c r="T10086" s="4"/>
      <c r="V10086" s="4"/>
      <c r="W10086" s="4"/>
      <c r="X10086" s="4"/>
      <c r="AB10086" s="4"/>
      <c r="AL10086" s="81"/>
      <c r="AM10086" s="81"/>
    </row>
    <row r="10087" spans="1:39">
      <c r="A10087" s="76"/>
      <c r="C10087" s="77"/>
      <c r="M10087" s="80"/>
      <c r="T10087" s="4"/>
      <c r="V10087" s="4"/>
      <c r="W10087" s="4"/>
      <c r="X10087" s="4"/>
      <c r="AB10087" s="4"/>
      <c r="AL10087" s="81"/>
      <c r="AM10087" s="81"/>
    </row>
    <row r="10088" spans="1:39">
      <c r="A10088" s="76"/>
      <c r="C10088" s="77"/>
      <c r="M10088" s="80"/>
      <c r="T10088" s="4"/>
      <c r="V10088" s="4"/>
      <c r="W10088" s="4"/>
      <c r="X10088" s="4"/>
      <c r="AB10088" s="4"/>
      <c r="AL10088" s="81"/>
      <c r="AM10088" s="81"/>
    </row>
    <row r="10089" spans="1:39">
      <c r="A10089" s="76"/>
      <c r="C10089" s="77"/>
      <c r="M10089" s="80"/>
      <c r="T10089" s="4"/>
      <c r="V10089" s="4"/>
      <c r="W10089" s="4"/>
      <c r="X10089" s="4"/>
      <c r="AB10089" s="4"/>
      <c r="AL10089" s="81"/>
      <c r="AM10089" s="81"/>
    </row>
    <row r="10090" spans="1:39">
      <c r="A10090" s="76"/>
      <c r="C10090" s="77"/>
      <c r="M10090" s="80"/>
      <c r="T10090" s="4"/>
      <c r="V10090" s="4"/>
      <c r="W10090" s="4"/>
      <c r="X10090" s="4"/>
      <c r="AB10090" s="4"/>
      <c r="AL10090" s="81"/>
      <c r="AM10090" s="81"/>
    </row>
    <row r="10091" spans="1:39">
      <c r="A10091" s="76"/>
      <c r="C10091" s="77"/>
      <c r="M10091" s="80"/>
      <c r="T10091" s="4"/>
      <c r="V10091" s="4"/>
      <c r="W10091" s="4"/>
      <c r="X10091" s="4"/>
      <c r="AB10091" s="4"/>
      <c r="AL10091" s="81"/>
      <c r="AM10091" s="81"/>
    </row>
    <row r="10092" spans="1:39">
      <c r="A10092" s="76"/>
      <c r="C10092" s="77"/>
      <c r="M10092" s="80"/>
      <c r="T10092" s="4"/>
      <c r="V10092" s="4"/>
      <c r="W10092" s="4"/>
      <c r="X10092" s="4"/>
      <c r="AB10092" s="4"/>
      <c r="AL10092" s="81"/>
      <c r="AM10092" s="81"/>
    </row>
    <row r="10093" spans="1:39">
      <c r="A10093" s="76"/>
      <c r="C10093" s="77"/>
      <c r="M10093" s="80"/>
      <c r="T10093" s="4"/>
      <c r="V10093" s="4"/>
      <c r="W10093" s="4"/>
      <c r="X10093" s="4"/>
      <c r="AB10093" s="4"/>
      <c r="AL10093" s="81"/>
      <c r="AM10093" s="81"/>
    </row>
    <row r="10094" spans="1:39">
      <c r="A10094" s="76"/>
      <c r="C10094" s="77"/>
      <c r="M10094" s="80"/>
      <c r="T10094" s="4"/>
      <c r="V10094" s="4"/>
      <c r="W10094" s="4"/>
      <c r="X10094" s="4"/>
      <c r="AB10094" s="4"/>
      <c r="AL10094" s="81"/>
      <c r="AM10094" s="81"/>
    </row>
    <row r="10095" spans="1:39">
      <c r="A10095" s="76"/>
      <c r="C10095" s="77"/>
      <c r="M10095" s="80"/>
      <c r="T10095" s="4"/>
      <c r="V10095" s="4"/>
      <c r="W10095" s="4"/>
      <c r="X10095" s="4"/>
      <c r="AB10095" s="4"/>
      <c r="AL10095" s="81"/>
      <c r="AM10095" s="81"/>
    </row>
    <row r="10096" spans="1:39">
      <c r="A10096" s="76"/>
      <c r="C10096" s="77"/>
      <c r="M10096" s="80"/>
      <c r="T10096" s="4"/>
      <c r="V10096" s="4"/>
      <c r="W10096" s="4"/>
      <c r="X10096" s="4"/>
      <c r="AB10096" s="4"/>
      <c r="AL10096" s="81"/>
      <c r="AM10096" s="81"/>
    </row>
    <row r="10097" spans="1:39">
      <c r="A10097" s="76"/>
      <c r="C10097" s="77"/>
      <c r="M10097" s="80"/>
      <c r="T10097" s="4"/>
      <c r="V10097" s="4"/>
      <c r="W10097" s="4"/>
      <c r="X10097" s="4"/>
      <c r="AB10097" s="4"/>
      <c r="AL10097" s="81"/>
      <c r="AM10097" s="81"/>
    </row>
    <row r="10098" spans="1:39">
      <c r="A10098" s="76"/>
      <c r="C10098" s="77"/>
      <c r="M10098" s="80"/>
      <c r="T10098" s="4"/>
      <c r="V10098" s="4"/>
      <c r="W10098" s="4"/>
      <c r="X10098" s="4"/>
      <c r="AB10098" s="4"/>
      <c r="AL10098" s="81"/>
      <c r="AM10098" s="81"/>
    </row>
    <row r="10099" spans="1:39">
      <c r="A10099" s="76"/>
      <c r="C10099" s="77"/>
      <c r="M10099" s="80"/>
      <c r="T10099" s="4"/>
      <c r="V10099" s="4"/>
      <c r="W10099" s="4"/>
      <c r="X10099" s="4"/>
      <c r="AB10099" s="4"/>
      <c r="AL10099" s="81"/>
      <c r="AM10099" s="81"/>
    </row>
    <row r="10100" spans="1:39">
      <c r="A10100" s="76"/>
      <c r="C10100" s="77"/>
      <c r="M10100" s="80"/>
      <c r="T10100" s="4"/>
      <c r="V10100" s="4"/>
      <c r="W10100" s="4"/>
      <c r="X10100" s="4"/>
      <c r="AB10100" s="4"/>
      <c r="AL10100" s="81"/>
      <c r="AM10100" s="81"/>
    </row>
    <row r="10101" spans="1:39">
      <c r="A10101" s="76"/>
      <c r="C10101" s="77"/>
      <c r="M10101" s="80"/>
      <c r="T10101" s="4"/>
      <c r="V10101" s="4"/>
      <c r="W10101" s="4"/>
      <c r="X10101" s="4"/>
      <c r="AB10101" s="4"/>
      <c r="AL10101" s="81"/>
      <c r="AM10101" s="81"/>
    </row>
    <row r="10102" spans="1:39">
      <c r="A10102" s="76"/>
      <c r="C10102" s="77"/>
      <c r="M10102" s="80"/>
      <c r="T10102" s="4"/>
      <c r="V10102" s="4"/>
      <c r="W10102" s="4"/>
      <c r="X10102" s="4"/>
      <c r="AB10102" s="4"/>
      <c r="AL10102" s="81"/>
      <c r="AM10102" s="81"/>
    </row>
    <row r="10103" spans="1:39">
      <c r="A10103" s="76"/>
      <c r="C10103" s="77"/>
      <c r="M10103" s="80"/>
      <c r="T10103" s="4"/>
      <c r="V10103" s="4"/>
      <c r="W10103" s="4"/>
      <c r="X10103" s="4"/>
      <c r="AB10103" s="4"/>
      <c r="AL10103" s="81"/>
      <c r="AM10103" s="81"/>
    </row>
    <row r="10104" spans="1:39">
      <c r="A10104" s="76"/>
      <c r="C10104" s="77"/>
      <c r="M10104" s="80"/>
      <c r="T10104" s="4"/>
      <c r="V10104" s="4"/>
      <c r="W10104" s="4"/>
      <c r="X10104" s="4"/>
      <c r="AB10104" s="4"/>
      <c r="AL10104" s="81"/>
      <c r="AM10104" s="81"/>
    </row>
    <row r="10105" spans="1:39">
      <c r="A10105" s="76"/>
      <c r="C10105" s="77"/>
      <c r="M10105" s="80"/>
      <c r="T10105" s="4"/>
      <c r="V10105" s="4"/>
      <c r="W10105" s="4"/>
      <c r="X10105" s="4"/>
      <c r="AB10105" s="4"/>
      <c r="AL10105" s="81"/>
      <c r="AM10105" s="81"/>
    </row>
    <row r="10106" spans="1:39">
      <c r="A10106" s="76"/>
      <c r="C10106" s="77"/>
      <c r="M10106" s="80"/>
      <c r="T10106" s="4"/>
      <c r="V10106" s="4"/>
      <c r="W10106" s="4"/>
      <c r="X10106" s="4"/>
      <c r="AB10106" s="4"/>
      <c r="AL10106" s="81"/>
      <c r="AM10106" s="81"/>
    </row>
    <row r="10107" spans="1:39">
      <c r="A10107" s="76"/>
      <c r="C10107" s="77"/>
      <c r="M10107" s="80"/>
      <c r="T10107" s="4"/>
      <c r="V10107" s="4"/>
      <c r="W10107" s="4"/>
      <c r="X10107" s="4"/>
      <c r="AB10107" s="4"/>
      <c r="AL10107" s="81"/>
      <c r="AM10107" s="81"/>
    </row>
    <row r="10108" spans="1:39">
      <c r="A10108" s="76"/>
      <c r="C10108" s="77"/>
      <c r="M10108" s="80"/>
      <c r="T10108" s="4"/>
      <c r="V10108" s="4"/>
      <c r="W10108" s="4"/>
      <c r="X10108" s="4"/>
      <c r="AB10108" s="4"/>
      <c r="AL10108" s="81"/>
      <c r="AM10108" s="81"/>
    </row>
    <row r="10109" spans="1:39">
      <c r="A10109" s="76"/>
      <c r="C10109" s="77"/>
      <c r="M10109" s="80"/>
      <c r="T10109" s="4"/>
      <c r="V10109" s="4"/>
      <c r="W10109" s="4"/>
      <c r="X10109" s="4"/>
      <c r="AB10109" s="4"/>
      <c r="AL10109" s="81"/>
      <c r="AM10109" s="81"/>
    </row>
    <row r="10110" spans="1:39">
      <c r="A10110" s="76"/>
      <c r="C10110" s="77"/>
      <c r="M10110" s="80"/>
      <c r="T10110" s="4"/>
      <c r="V10110" s="4"/>
      <c r="W10110" s="4"/>
      <c r="X10110" s="4"/>
      <c r="AB10110" s="4"/>
      <c r="AL10110" s="81"/>
      <c r="AM10110" s="81"/>
    </row>
    <row r="10111" spans="1:39">
      <c r="A10111" s="76"/>
      <c r="C10111" s="77"/>
      <c r="M10111" s="80"/>
      <c r="T10111" s="4"/>
      <c r="V10111" s="4"/>
      <c r="W10111" s="4"/>
      <c r="X10111" s="4"/>
      <c r="AB10111" s="4"/>
      <c r="AL10111" s="81"/>
      <c r="AM10111" s="81"/>
    </row>
    <row r="10112" spans="1:39">
      <c r="A10112" s="76"/>
      <c r="C10112" s="77"/>
      <c r="M10112" s="80"/>
      <c r="T10112" s="4"/>
      <c r="V10112" s="4"/>
      <c r="W10112" s="4"/>
      <c r="X10112" s="4"/>
      <c r="AB10112" s="4"/>
      <c r="AL10112" s="81"/>
      <c r="AM10112" s="81"/>
    </row>
    <row r="10113" spans="1:39">
      <c r="A10113" s="76"/>
      <c r="C10113" s="77"/>
      <c r="M10113" s="80"/>
      <c r="T10113" s="4"/>
      <c r="V10113" s="4"/>
      <c r="W10113" s="4"/>
      <c r="X10113" s="4"/>
      <c r="AB10113" s="4"/>
      <c r="AL10113" s="81"/>
      <c r="AM10113" s="81"/>
    </row>
    <row r="10114" spans="1:39">
      <c r="A10114" s="76"/>
      <c r="C10114" s="77"/>
      <c r="M10114" s="80"/>
      <c r="T10114" s="4"/>
      <c r="V10114" s="4"/>
      <c r="W10114" s="4"/>
      <c r="X10114" s="4"/>
      <c r="AB10114" s="4"/>
      <c r="AL10114" s="81"/>
      <c r="AM10114" s="81"/>
    </row>
    <row r="10115" spans="1:39">
      <c r="A10115" s="76"/>
      <c r="C10115" s="77"/>
      <c r="M10115" s="80"/>
      <c r="T10115" s="4"/>
      <c r="V10115" s="4"/>
      <c r="W10115" s="4"/>
      <c r="X10115" s="4"/>
      <c r="AB10115" s="4"/>
      <c r="AL10115" s="81"/>
      <c r="AM10115" s="81"/>
    </row>
    <row r="10116" spans="1:39">
      <c r="A10116" s="76"/>
      <c r="C10116" s="77"/>
      <c r="M10116" s="80"/>
      <c r="T10116" s="4"/>
      <c r="V10116" s="4"/>
      <c r="W10116" s="4"/>
      <c r="X10116" s="4"/>
      <c r="AB10116" s="4"/>
      <c r="AL10116" s="81"/>
      <c r="AM10116" s="81"/>
    </row>
    <row r="10117" spans="1:39">
      <c r="A10117" s="76"/>
      <c r="C10117" s="77"/>
      <c r="M10117" s="80"/>
      <c r="T10117" s="4"/>
      <c r="V10117" s="4"/>
      <c r="W10117" s="4"/>
      <c r="X10117" s="4"/>
      <c r="AB10117" s="4"/>
      <c r="AL10117" s="81"/>
      <c r="AM10117" s="81"/>
    </row>
    <row r="10118" spans="1:39">
      <c r="A10118" s="76"/>
      <c r="C10118" s="77"/>
      <c r="M10118" s="80"/>
      <c r="T10118" s="4"/>
      <c r="V10118" s="4"/>
      <c r="W10118" s="4"/>
      <c r="X10118" s="4"/>
      <c r="AB10118" s="4"/>
      <c r="AL10118" s="81"/>
      <c r="AM10118" s="81"/>
    </row>
    <row r="10119" spans="1:39">
      <c r="A10119" s="76"/>
      <c r="C10119" s="77"/>
      <c r="M10119" s="80"/>
      <c r="T10119" s="4"/>
      <c r="V10119" s="4"/>
      <c r="W10119" s="4"/>
      <c r="X10119" s="4"/>
      <c r="AB10119" s="4"/>
      <c r="AL10119" s="81"/>
      <c r="AM10119" s="81"/>
    </row>
    <row r="10120" spans="1:39">
      <c r="A10120" s="76"/>
      <c r="C10120" s="77"/>
      <c r="M10120" s="80"/>
      <c r="T10120" s="4"/>
      <c r="V10120" s="4"/>
      <c r="W10120" s="4"/>
      <c r="X10120" s="4"/>
      <c r="AB10120" s="4"/>
      <c r="AL10120" s="81"/>
      <c r="AM10120" s="81"/>
    </row>
    <row r="10121" spans="1:39">
      <c r="A10121" s="76"/>
      <c r="C10121" s="77"/>
      <c r="M10121" s="80"/>
      <c r="T10121" s="4"/>
      <c r="V10121" s="4"/>
      <c r="W10121" s="4"/>
      <c r="X10121" s="4"/>
      <c r="AB10121" s="4"/>
      <c r="AL10121" s="81"/>
      <c r="AM10121" s="81"/>
    </row>
    <row r="10122" spans="1:39">
      <c r="A10122" s="76"/>
      <c r="C10122" s="77"/>
      <c r="M10122" s="80"/>
      <c r="T10122" s="4"/>
      <c r="V10122" s="4"/>
      <c r="W10122" s="4"/>
      <c r="X10122" s="4"/>
      <c r="AB10122" s="4"/>
      <c r="AL10122" s="81"/>
      <c r="AM10122" s="81"/>
    </row>
    <row r="10123" spans="1:39">
      <c r="A10123" s="76"/>
      <c r="C10123" s="77"/>
      <c r="M10123" s="80"/>
      <c r="T10123" s="4"/>
      <c r="V10123" s="4"/>
      <c r="W10123" s="4"/>
      <c r="X10123" s="4"/>
      <c r="AB10123" s="4"/>
      <c r="AL10123" s="81"/>
      <c r="AM10123" s="81"/>
    </row>
    <row r="10124" spans="1:39">
      <c r="A10124" s="76"/>
      <c r="C10124" s="77"/>
      <c r="M10124" s="80"/>
      <c r="T10124" s="4"/>
      <c r="V10124" s="4"/>
      <c r="W10124" s="4"/>
      <c r="X10124" s="4"/>
      <c r="AB10124" s="4"/>
      <c r="AL10124" s="81"/>
      <c r="AM10124" s="81"/>
    </row>
    <row r="10125" spans="1:39">
      <c r="A10125" s="76"/>
      <c r="C10125" s="77"/>
      <c r="M10125" s="80"/>
      <c r="T10125" s="4"/>
      <c r="V10125" s="4"/>
      <c r="W10125" s="4"/>
      <c r="X10125" s="4"/>
      <c r="AB10125" s="4"/>
      <c r="AL10125" s="81"/>
      <c r="AM10125" s="81"/>
    </row>
    <row r="10126" spans="1:39">
      <c r="A10126" s="76"/>
      <c r="C10126" s="77"/>
      <c r="M10126" s="80"/>
      <c r="T10126" s="4"/>
      <c r="V10126" s="4"/>
      <c r="W10126" s="4"/>
      <c r="X10126" s="4"/>
      <c r="AB10126" s="4"/>
      <c r="AL10126" s="81"/>
      <c r="AM10126" s="81"/>
    </row>
    <row r="10127" spans="1:39">
      <c r="A10127" s="76"/>
      <c r="C10127" s="77"/>
      <c r="M10127" s="80"/>
      <c r="T10127" s="4"/>
      <c r="V10127" s="4"/>
      <c r="W10127" s="4"/>
      <c r="X10127" s="4"/>
      <c r="AB10127" s="4"/>
      <c r="AL10127" s="81"/>
      <c r="AM10127" s="81"/>
    </row>
    <row r="10128" spans="1:39">
      <c r="A10128" s="76"/>
      <c r="C10128" s="77"/>
      <c r="M10128" s="80"/>
      <c r="T10128" s="4"/>
      <c r="V10128" s="4"/>
      <c r="W10128" s="4"/>
      <c r="X10128" s="4"/>
      <c r="AB10128" s="4"/>
      <c r="AL10128" s="81"/>
      <c r="AM10128" s="81"/>
    </row>
    <row r="10129" spans="1:39">
      <c r="A10129" s="76"/>
      <c r="C10129" s="77"/>
      <c r="M10129" s="80"/>
      <c r="T10129" s="4"/>
      <c r="V10129" s="4"/>
      <c r="W10129" s="4"/>
      <c r="X10129" s="4"/>
      <c r="AB10129" s="4"/>
      <c r="AL10129" s="81"/>
      <c r="AM10129" s="81"/>
    </row>
    <row r="10130" spans="1:39">
      <c r="A10130" s="76"/>
      <c r="C10130" s="77"/>
      <c r="M10130" s="80"/>
      <c r="T10130" s="4"/>
      <c r="V10130" s="4"/>
      <c r="W10130" s="4"/>
      <c r="X10130" s="4"/>
      <c r="AB10130" s="4"/>
      <c r="AL10130" s="81"/>
      <c r="AM10130" s="81"/>
    </row>
    <row r="10131" spans="1:39">
      <c r="A10131" s="76"/>
      <c r="C10131" s="77"/>
      <c r="M10131" s="80"/>
      <c r="T10131" s="4"/>
      <c r="V10131" s="4"/>
      <c r="W10131" s="4"/>
      <c r="X10131" s="4"/>
      <c r="AB10131" s="4"/>
      <c r="AL10131" s="81"/>
      <c r="AM10131" s="81"/>
    </row>
    <row r="10132" spans="1:39">
      <c r="A10132" s="76"/>
      <c r="C10132" s="77"/>
      <c r="M10132" s="80"/>
      <c r="T10132" s="4"/>
      <c r="V10132" s="4"/>
      <c r="W10132" s="4"/>
      <c r="X10132" s="4"/>
      <c r="AB10132" s="4"/>
      <c r="AL10132" s="81"/>
      <c r="AM10132" s="81"/>
    </row>
    <row r="10133" spans="1:39">
      <c r="A10133" s="76"/>
      <c r="C10133" s="77"/>
      <c r="M10133" s="80"/>
      <c r="T10133" s="4"/>
      <c r="V10133" s="4"/>
      <c r="W10133" s="4"/>
      <c r="X10133" s="4"/>
      <c r="AB10133" s="4"/>
      <c r="AL10133" s="81"/>
      <c r="AM10133" s="81"/>
    </row>
    <row r="10134" spans="1:39">
      <c r="A10134" s="76"/>
      <c r="C10134" s="77"/>
      <c r="M10134" s="80"/>
      <c r="T10134" s="4"/>
      <c r="V10134" s="4"/>
      <c r="W10134" s="4"/>
      <c r="X10134" s="4"/>
      <c r="AB10134" s="4"/>
      <c r="AL10134" s="81"/>
      <c r="AM10134" s="81"/>
    </row>
    <row r="10135" spans="1:39">
      <c r="A10135" s="76"/>
      <c r="C10135" s="77"/>
      <c r="M10135" s="80"/>
      <c r="T10135" s="4"/>
      <c r="V10135" s="4"/>
      <c r="W10135" s="4"/>
      <c r="X10135" s="4"/>
      <c r="AB10135" s="4"/>
      <c r="AL10135" s="81"/>
      <c r="AM10135" s="81"/>
    </row>
    <row r="10136" spans="1:39">
      <c r="A10136" s="76"/>
      <c r="C10136" s="77"/>
      <c r="M10136" s="80"/>
      <c r="T10136" s="4"/>
      <c r="V10136" s="4"/>
      <c r="W10136" s="4"/>
      <c r="X10136" s="4"/>
      <c r="AB10136" s="4"/>
      <c r="AL10136" s="81"/>
      <c r="AM10136" s="81"/>
    </row>
    <row r="10137" spans="1:39">
      <c r="A10137" s="76"/>
      <c r="C10137" s="77"/>
      <c r="M10137" s="80"/>
      <c r="T10137" s="4"/>
      <c r="V10137" s="4"/>
      <c r="W10137" s="4"/>
      <c r="X10137" s="4"/>
      <c r="AB10137" s="4"/>
      <c r="AL10137" s="81"/>
      <c r="AM10137" s="81"/>
    </row>
    <row r="10138" spans="1:39">
      <c r="A10138" s="76"/>
      <c r="C10138" s="77"/>
      <c r="M10138" s="80"/>
      <c r="T10138" s="4"/>
      <c r="V10138" s="4"/>
      <c r="W10138" s="4"/>
      <c r="X10138" s="4"/>
      <c r="AB10138" s="4"/>
      <c r="AL10138" s="81"/>
      <c r="AM10138" s="81"/>
    </row>
    <row r="10139" spans="1:39">
      <c r="A10139" s="76"/>
      <c r="C10139" s="77"/>
      <c r="M10139" s="80"/>
      <c r="T10139" s="4"/>
      <c r="V10139" s="4"/>
      <c r="W10139" s="4"/>
      <c r="X10139" s="4"/>
      <c r="AB10139" s="4"/>
      <c r="AL10139" s="81"/>
      <c r="AM10139" s="81"/>
    </row>
    <row r="10140" spans="1:39">
      <c r="A10140" s="76"/>
      <c r="C10140" s="77"/>
      <c r="M10140" s="80"/>
      <c r="T10140" s="4"/>
      <c r="V10140" s="4"/>
      <c r="W10140" s="4"/>
      <c r="X10140" s="4"/>
      <c r="AB10140" s="4"/>
      <c r="AL10140" s="81"/>
      <c r="AM10140" s="81"/>
    </row>
    <row r="10141" spans="1:39">
      <c r="A10141" s="76"/>
      <c r="C10141" s="77"/>
      <c r="M10141" s="80"/>
      <c r="T10141" s="4"/>
      <c r="V10141" s="4"/>
      <c r="W10141" s="4"/>
      <c r="X10141" s="4"/>
      <c r="AB10141" s="4"/>
      <c r="AL10141" s="81"/>
      <c r="AM10141" s="81"/>
    </row>
    <row r="10142" spans="1:39">
      <c r="A10142" s="76"/>
      <c r="C10142" s="77"/>
      <c r="M10142" s="80"/>
      <c r="T10142" s="4"/>
      <c r="V10142" s="4"/>
      <c r="W10142" s="4"/>
      <c r="X10142" s="4"/>
      <c r="AB10142" s="4"/>
      <c r="AL10142" s="81"/>
      <c r="AM10142" s="81"/>
    </row>
    <row r="10143" spans="1:39">
      <c r="A10143" s="76"/>
      <c r="C10143" s="77"/>
      <c r="M10143" s="80"/>
      <c r="T10143" s="4"/>
      <c r="V10143" s="4"/>
      <c r="W10143" s="4"/>
      <c r="X10143" s="4"/>
      <c r="AB10143" s="4"/>
      <c r="AL10143" s="81"/>
      <c r="AM10143" s="81"/>
    </row>
    <row r="10144" spans="1:39">
      <c r="A10144" s="76"/>
      <c r="C10144" s="77"/>
      <c r="M10144" s="80"/>
      <c r="T10144" s="4"/>
      <c r="V10144" s="4"/>
      <c r="W10144" s="4"/>
      <c r="X10144" s="4"/>
      <c r="AB10144" s="4"/>
      <c r="AL10144" s="81"/>
      <c r="AM10144" s="81"/>
    </row>
    <row r="10145" spans="1:39">
      <c r="A10145" s="76"/>
      <c r="C10145" s="77"/>
      <c r="M10145" s="80"/>
      <c r="T10145" s="4"/>
      <c r="V10145" s="4"/>
      <c r="W10145" s="4"/>
      <c r="X10145" s="4"/>
      <c r="AB10145" s="4"/>
      <c r="AL10145" s="81"/>
      <c r="AM10145" s="81"/>
    </row>
    <row r="10146" spans="1:39">
      <c r="A10146" s="76"/>
      <c r="C10146" s="77"/>
      <c r="M10146" s="80"/>
      <c r="T10146" s="4"/>
      <c r="V10146" s="4"/>
      <c r="W10146" s="4"/>
      <c r="X10146" s="4"/>
      <c r="AB10146" s="4"/>
      <c r="AL10146" s="81"/>
      <c r="AM10146" s="81"/>
    </row>
    <row r="10147" spans="1:39">
      <c r="A10147" s="76"/>
      <c r="C10147" s="77"/>
      <c r="M10147" s="80"/>
      <c r="T10147" s="4"/>
      <c r="V10147" s="4"/>
      <c r="W10147" s="4"/>
      <c r="X10147" s="4"/>
      <c r="AB10147" s="4"/>
      <c r="AL10147" s="81"/>
      <c r="AM10147" s="81"/>
    </row>
    <row r="10148" spans="1:39">
      <c r="A10148" s="76"/>
      <c r="C10148" s="77"/>
      <c r="M10148" s="80"/>
      <c r="T10148" s="4"/>
      <c r="V10148" s="4"/>
      <c r="W10148" s="4"/>
      <c r="X10148" s="4"/>
      <c r="AB10148" s="4"/>
      <c r="AL10148" s="81"/>
      <c r="AM10148" s="81"/>
    </row>
    <row r="10149" spans="1:39">
      <c r="A10149" s="76"/>
      <c r="C10149" s="77"/>
      <c r="M10149" s="80"/>
      <c r="T10149" s="4"/>
      <c r="V10149" s="4"/>
      <c r="W10149" s="4"/>
      <c r="X10149" s="4"/>
      <c r="AB10149" s="4"/>
      <c r="AL10149" s="81"/>
      <c r="AM10149" s="81"/>
    </row>
    <row r="10150" spans="1:39">
      <c r="A10150" s="76"/>
      <c r="C10150" s="77"/>
      <c r="M10150" s="80"/>
      <c r="T10150" s="4"/>
      <c r="V10150" s="4"/>
      <c r="W10150" s="4"/>
      <c r="X10150" s="4"/>
      <c r="AB10150" s="4"/>
      <c r="AL10150" s="81"/>
      <c r="AM10150" s="81"/>
    </row>
    <row r="10151" spans="1:39">
      <c r="A10151" s="76"/>
      <c r="C10151" s="77"/>
      <c r="M10151" s="80"/>
      <c r="T10151" s="4"/>
      <c r="V10151" s="4"/>
      <c r="W10151" s="4"/>
      <c r="X10151" s="4"/>
      <c r="AB10151" s="4"/>
      <c r="AL10151" s="81"/>
      <c r="AM10151" s="81"/>
    </row>
    <row r="10152" spans="1:39">
      <c r="A10152" s="76"/>
      <c r="C10152" s="77"/>
      <c r="M10152" s="80"/>
      <c r="T10152" s="4"/>
      <c r="V10152" s="4"/>
      <c r="W10152" s="4"/>
      <c r="X10152" s="4"/>
      <c r="AB10152" s="4"/>
      <c r="AL10152" s="81"/>
      <c r="AM10152" s="81"/>
    </row>
    <row r="10153" spans="1:39">
      <c r="A10153" s="76"/>
      <c r="C10153" s="77"/>
      <c r="M10153" s="80"/>
      <c r="T10153" s="4"/>
      <c r="V10153" s="4"/>
      <c r="W10153" s="4"/>
      <c r="X10153" s="4"/>
      <c r="AB10153" s="4"/>
      <c r="AL10153" s="81"/>
      <c r="AM10153" s="81"/>
    </row>
    <row r="10154" spans="1:39">
      <c r="A10154" s="76"/>
      <c r="C10154" s="77"/>
      <c r="M10154" s="80"/>
      <c r="T10154" s="4"/>
      <c r="V10154" s="4"/>
      <c r="W10154" s="4"/>
      <c r="X10154" s="4"/>
      <c r="AB10154" s="4"/>
      <c r="AL10154" s="81"/>
      <c r="AM10154" s="81"/>
    </row>
    <row r="10155" spans="1:39">
      <c r="A10155" s="76"/>
      <c r="C10155" s="77"/>
      <c r="M10155" s="80"/>
      <c r="T10155" s="4"/>
      <c r="V10155" s="4"/>
      <c r="W10155" s="4"/>
      <c r="X10155" s="4"/>
      <c r="AB10155" s="4"/>
      <c r="AL10155" s="81"/>
      <c r="AM10155" s="81"/>
    </row>
    <row r="10156" spans="1:39">
      <c r="A10156" s="76"/>
      <c r="C10156" s="77"/>
      <c r="M10156" s="80"/>
      <c r="T10156" s="4"/>
      <c r="V10156" s="4"/>
      <c r="W10156" s="4"/>
      <c r="X10156" s="4"/>
      <c r="AB10156" s="4"/>
      <c r="AL10156" s="81"/>
      <c r="AM10156" s="81"/>
    </row>
    <row r="10157" spans="1:39">
      <c r="A10157" s="76"/>
      <c r="C10157" s="77"/>
      <c r="M10157" s="80"/>
      <c r="T10157" s="4"/>
      <c r="V10157" s="4"/>
      <c r="W10157" s="4"/>
      <c r="X10157" s="4"/>
      <c r="AB10157" s="4"/>
      <c r="AL10157" s="81"/>
      <c r="AM10157" s="81"/>
    </row>
    <row r="10158" spans="1:39">
      <c r="A10158" s="76"/>
      <c r="C10158" s="77"/>
      <c r="M10158" s="80"/>
      <c r="T10158" s="4"/>
      <c r="V10158" s="4"/>
      <c r="W10158" s="4"/>
      <c r="X10158" s="4"/>
      <c r="AB10158" s="4"/>
      <c r="AL10158" s="81"/>
      <c r="AM10158" s="81"/>
    </row>
    <row r="10159" spans="1:39">
      <c r="A10159" s="76"/>
      <c r="C10159" s="77"/>
      <c r="M10159" s="80"/>
      <c r="T10159" s="4"/>
      <c r="V10159" s="4"/>
      <c r="W10159" s="4"/>
      <c r="X10159" s="4"/>
      <c r="AB10159" s="4"/>
      <c r="AL10159" s="81"/>
      <c r="AM10159" s="81"/>
    </row>
    <row r="10160" spans="1:39">
      <c r="A10160" s="76"/>
      <c r="C10160" s="77"/>
      <c r="M10160" s="80"/>
      <c r="T10160" s="4"/>
      <c r="V10160" s="4"/>
      <c r="W10160" s="4"/>
      <c r="X10160" s="4"/>
      <c r="AB10160" s="4"/>
      <c r="AL10160" s="81"/>
      <c r="AM10160" s="81"/>
    </row>
    <row r="10161" spans="1:39">
      <c r="A10161" s="76"/>
      <c r="C10161" s="77"/>
      <c r="M10161" s="80"/>
      <c r="T10161" s="4"/>
      <c r="V10161" s="4"/>
      <c r="W10161" s="4"/>
      <c r="X10161" s="4"/>
      <c r="AB10161" s="4"/>
      <c r="AL10161" s="81"/>
      <c r="AM10161" s="81"/>
    </row>
    <row r="10162" spans="1:39">
      <c r="A10162" s="76"/>
      <c r="C10162" s="77"/>
      <c r="M10162" s="80"/>
      <c r="T10162" s="4"/>
      <c r="V10162" s="4"/>
      <c r="W10162" s="4"/>
      <c r="X10162" s="4"/>
      <c r="AB10162" s="4"/>
      <c r="AL10162" s="81"/>
      <c r="AM10162" s="81"/>
    </row>
    <row r="10163" spans="1:39">
      <c r="A10163" s="76"/>
      <c r="C10163" s="77"/>
      <c r="M10163" s="80"/>
      <c r="T10163" s="4"/>
      <c r="V10163" s="4"/>
      <c r="W10163" s="4"/>
      <c r="X10163" s="4"/>
      <c r="AB10163" s="4"/>
      <c r="AL10163" s="81"/>
      <c r="AM10163" s="81"/>
    </row>
    <row r="10164" spans="1:39">
      <c r="A10164" s="76"/>
      <c r="C10164" s="77"/>
      <c r="M10164" s="80"/>
      <c r="T10164" s="4"/>
      <c r="V10164" s="4"/>
      <c r="W10164" s="4"/>
      <c r="X10164" s="4"/>
      <c r="AB10164" s="4"/>
      <c r="AL10164" s="81"/>
      <c r="AM10164" s="81"/>
    </row>
    <row r="10165" spans="1:39">
      <c r="A10165" s="76"/>
      <c r="C10165" s="77"/>
      <c r="M10165" s="80"/>
      <c r="T10165" s="4"/>
      <c r="V10165" s="4"/>
      <c r="W10165" s="4"/>
      <c r="X10165" s="4"/>
      <c r="AB10165" s="4"/>
      <c r="AL10165" s="81"/>
      <c r="AM10165" s="81"/>
    </row>
    <row r="10166" spans="1:39">
      <c r="A10166" s="76"/>
      <c r="C10166" s="77"/>
      <c r="M10166" s="80"/>
      <c r="T10166" s="4"/>
      <c r="V10166" s="4"/>
      <c r="W10166" s="4"/>
      <c r="X10166" s="4"/>
      <c r="AB10166" s="4"/>
      <c r="AL10166" s="81"/>
      <c r="AM10166" s="81"/>
    </row>
    <row r="10167" spans="1:39">
      <c r="A10167" s="76"/>
      <c r="C10167" s="77"/>
      <c r="M10167" s="80"/>
      <c r="T10167" s="4"/>
      <c r="V10167" s="4"/>
      <c r="W10167" s="4"/>
      <c r="X10167" s="4"/>
      <c r="AB10167" s="4"/>
      <c r="AL10167" s="81"/>
      <c r="AM10167" s="81"/>
    </row>
    <row r="10168" spans="1:39">
      <c r="A10168" s="76"/>
      <c r="C10168" s="77"/>
      <c r="M10168" s="80"/>
      <c r="T10168" s="4"/>
      <c r="V10168" s="4"/>
      <c r="W10168" s="4"/>
      <c r="X10168" s="4"/>
      <c r="AB10168" s="4"/>
      <c r="AL10168" s="81"/>
      <c r="AM10168" s="81"/>
    </row>
    <row r="10169" spans="1:39">
      <c r="A10169" s="76"/>
      <c r="C10169" s="77"/>
      <c r="M10169" s="80"/>
      <c r="T10169" s="4"/>
      <c r="V10169" s="4"/>
      <c r="W10169" s="4"/>
      <c r="X10169" s="4"/>
      <c r="AB10169" s="4"/>
      <c r="AL10169" s="81"/>
      <c r="AM10169" s="81"/>
    </row>
    <row r="10170" spans="1:39">
      <c r="A10170" s="76"/>
      <c r="C10170" s="77"/>
      <c r="M10170" s="80"/>
      <c r="T10170" s="4"/>
      <c r="V10170" s="4"/>
      <c r="W10170" s="4"/>
      <c r="X10170" s="4"/>
      <c r="AB10170" s="4"/>
      <c r="AL10170" s="81"/>
      <c r="AM10170" s="81"/>
    </row>
    <row r="10171" spans="1:39">
      <c r="A10171" s="76"/>
      <c r="C10171" s="77"/>
      <c r="M10171" s="80"/>
      <c r="T10171" s="4"/>
      <c r="V10171" s="4"/>
      <c r="W10171" s="4"/>
      <c r="X10171" s="4"/>
      <c r="AB10171" s="4"/>
      <c r="AL10171" s="81"/>
      <c r="AM10171" s="81"/>
    </row>
    <row r="10172" spans="1:39">
      <c r="A10172" s="76"/>
      <c r="C10172" s="77"/>
      <c r="M10172" s="80"/>
      <c r="T10172" s="4"/>
      <c r="V10172" s="4"/>
      <c r="W10172" s="4"/>
      <c r="X10172" s="4"/>
      <c r="AB10172" s="4"/>
      <c r="AL10172" s="81"/>
      <c r="AM10172" s="81"/>
    </row>
    <row r="10173" spans="1:39">
      <c r="A10173" s="76"/>
      <c r="C10173" s="77"/>
      <c r="M10173" s="80"/>
      <c r="T10173" s="4"/>
      <c r="V10173" s="4"/>
      <c r="W10173" s="4"/>
      <c r="X10173" s="4"/>
      <c r="AB10173" s="4"/>
      <c r="AL10173" s="81"/>
      <c r="AM10173" s="81"/>
    </row>
    <row r="10174" spans="1:39">
      <c r="A10174" s="76"/>
      <c r="C10174" s="77"/>
      <c r="M10174" s="80"/>
      <c r="T10174" s="4"/>
      <c r="V10174" s="4"/>
      <c r="W10174" s="4"/>
      <c r="X10174" s="4"/>
      <c r="AB10174" s="4"/>
      <c r="AL10174" s="81"/>
      <c r="AM10174" s="81"/>
    </row>
    <row r="10175" spans="1:39">
      <c r="A10175" s="76"/>
      <c r="C10175" s="77"/>
      <c r="M10175" s="80"/>
      <c r="T10175" s="4"/>
      <c r="V10175" s="4"/>
      <c r="W10175" s="4"/>
      <c r="X10175" s="4"/>
      <c r="AB10175" s="4"/>
      <c r="AL10175" s="81"/>
      <c r="AM10175" s="81"/>
    </row>
    <row r="10176" spans="1:39">
      <c r="A10176" s="76"/>
      <c r="C10176" s="77"/>
      <c r="M10176" s="80"/>
      <c r="T10176" s="4"/>
      <c r="V10176" s="4"/>
      <c r="W10176" s="4"/>
      <c r="X10176" s="4"/>
      <c r="AB10176" s="4"/>
      <c r="AL10176" s="81"/>
      <c r="AM10176" s="81"/>
    </row>
    <row r="10177" spans="1:39">
      <c r="A10177" s="76"/>
      <c r="C10177" s="77"/>
      <c r="M10177" s="80"/>
      <c r="T10177" s="4"/>
      <c r="V10177" s="4"/>
      <c r="W10177" s="4"/>
      <c r="X10177" s="4"/>
      <c r="AB10177" s="4"/>
      <c r="AL10177" s="81"/>
      <c r="AM10177" s="81"/>
    </row>
    <row r="10178" spans="1:39">
      <c r="A10178" s="76"/>
      <c r="C10178" s="77"/>
      <c r="M10178" s="80"/>
      <c r="T10178" s="4"/>
      <c r="V10178" s="4"/>
      <c r="W10178" s="4"/>
      <c r="X10178" s="4"/>
      <c r="AB10178" s="4"/>
      <c r="AL10178" s="81"/>
      <c r="AM10178" s="81"/>
    </row>
    <row r="10179" spans="1:39">
      <c r="A10179" s="76"/>
      <c r="C10179" s="77"/>
      <c r="M10179" s="80"/>
      <c r="T10179" s="4"/>
      <c r="V10179" s="4"/>
      <c r="W10179" s="4"/>
      <c r="X10179" s="4"/>
      <c r="AB10179" s="4"/>
      <c r="AL10179" s="81"/>
      <c r="AM10179" s="81"/>
    </row>
    <row r="10180" spans="1:39">
      <c r="A10180" s="76"/>
      <c r="C10180" s="77"/>
      <c r="M10180" s="80"/>
      <c r="T10180" s="4"/>
      <c r="V10180" s="4"/>
      <c r="W10180" s="4"/>
      <c r="X10180" s="4"/>
      <c r="AB10180" s="4"/>
      <c r="AL10180" s="81"/>
      <c r="AM10180" s="81"/>
    </row>
    <row r="10181" spans="1:39">
      <c r="A10181" s="76"/>
      <c r="C10181" s="77"/>
      <c r="M10181" s="80"/>
      <c r="T10181" s="4"/>
      <c r="V10181" s="4"/>
      <c r="W10181" s="4"/>
      <c r="X10181" s="4"/>
      <c r="AB10181" s="4"/>
      <c r="AL10181" s="81"/>
      <c r="AM10181" s="81"/>
    </row>
    <row r="10182" spans="1:39">
      <c r="A10182" s="76"/>
      <c r="C10182" s="77"/>
      <c r="M10182" s="80"/>
      <c r="T10182" s="4"/>
      <c r="V10182" s="4"/>
      <c r="W10182" s="4"/>
      <c r="X10182" s="4"/>
      <c r="AB10182" s="4"/>
      <c r="AL10182" s="81"/>
      <c r="AM10182" s="81"/>
    </row>
    <row r="10183" spans="1:39">
      <c r="A10183" s="76"/>
      <c r="C10183" s="77"/>
      <c r="M10183" s="80"/>
      <c r="T10183" s="4"/>
      <c r="V10183" s="4"/>
      <c r="W10183" s="4"/>
      <c r="X10183" s="4"/>
      <c r="AB10183" s="4"/>
      <c r="AL10183" s="81"/>
      <c r="AM10183" s="81"/>
    </row>
    <row r="10184" spans="1:39">
      <c r="A10184" s="76"/>
      <c r="C10184" s="77"/>
      <c r="M10184" s="80"/>
      <c r="T10184" s="4"/>
      <c r="V10184" s="4"/>
      <c r="W10184" s="4"/>
      <c r="X10184" s="4"/>
      <c r="AB10184" s="4"/>
      <c r="AL10184" s="81"/>
      <c r="AM10184" s="81"/>
    </row>
    <row r="10185" spans="1:39">
      <c r="A10185" s="76"/>
      <c r="C10185" s="77"/>
      <c r="M10185" s="80"/>
      <c r="T10185" s="4"/>
      <c r="V10185" s="4"/>
      <c r="W10185" s="4"/>
      <c r="X10185" s="4"/>
      <c r="AB10185" s="4"/>
      <c r="AL10185" s="81"/>
      <c r="AM10185" s="81"/>
    </row>
    <row r="10186" spans="1:39">
      <c r="A10186" s="76"/>
      <c r="C10186" s="77"/>
      <c r="M10186" s="80"/>
      <c r="T10186" s="4"/>
      <c r="V10186" s="4"/>
      <c r="W10186" s="4"/>
      <c r="X10186" s="4"/>
      <c r="AB10186" s="4"/>
      <c r="AL10186" s="81"/>
      <c r="AM10186" s="81"/>
    </row>
    <row r="10187" spans="1:39">
      <c r="A10187" s="76"/>
      <c r="C10187" s="77"/>
      <c r="M10187" s="80"/>
      <c r="T10187" s="4"/>
      <c r="V10187" s="4"/>
      <c r="W10187" s="4"/>
      <c r="X10187" s="4"/>
      <c r="AB10187" s="4"/>
      <c r="AL10187" s="81"/>
      <c r="AM10187" s="81"/>
    </row>
    <row r="10188" spans="1:39">
      <c r="A10188" s="76"/>
      <c r="C10188" s="77"/>
      <c r="M10188" s="80"/>
      <c r="T10188" s="4"/>
      <c r="V10188" s="4"/>
      <c r="W10188" s="4"/>
      <c r="X10188" s="4"/>
      <c r="AB10188" s="4"/>
      <c r="AL10188" s="81"/>
      <c r="AM10188" s="81"/>
    </row>
    <row r="10189" spans="1:39">
      <c r="A10189" s="76"/>
      <c r="C10189" s="77"/>
      <c r="M10189" s="80"/>
      <c r="T10189" s="4"/>
      <c r="V10189" s="4"/>
      <c r="W10189" s="4"/>
      <c r="X10189" s="4"/>
      <c r="AB10189" s="4"/>
      <c r="AL10189" s="81"/>
      <c r="AM10189" s="81"/>
    </row>
    <row r="10190" spans="1:39">
      <c r="A10190" s="76"/>
      <c r="C10190" s="77"/>
      <c r="M10190" s="80"/>
      <c r="T10190" s="4"/>
      <c r="V10190" s="4"/>
      <c r="W10190" s="4"/>
      <c r="X10190" s="4"/>
      <c r="AB10190" s="4"/>
      <c r="AL10190" s="81"/>
      <c r="AM10190" s="81"/>
    </row>
    <row r="10191" spans="1:39">
      <c r="A10191" s="76"/>
      <c r="C10191" s="77"/>
      <c r="M10191" s="80"/>
      <c r="T10191" s="4"/>
      <c r="V10191" s="4"/>
      <c r="W10191" s="4"/>
      <c r="X10191" s="4"/>
      <c r="AB10191" s="4"/>
      <c r="AL10191" s="81"/>
      <c r="AM10191" s="81"/>
    </row>
    <row r="10192" spans="1:39">
      <c r="A10192" s="76"/>
      <c r="C10192" s="77"/>
      <c r="M10192" s="80"/>
      <c r="T10192" s="4"/>
      <c r="V10192" s="4"/>
      <c r="W10192" s="4"/>
      <c r="X10192" s="4"/>
      <c r="AB10192" s="4"/>
      <c r="AL10192" s="81"/>
      <c r="AM10192" s="81"/>
    </row>
    <row r="10193" spans="1:39">
      <c r="A10193" s="76"/>
      <c r="C10193" s="77"/>
      <c r="M10193" s="80"/>
      <c r="T10193" s="4"/>
      <c r="V10193" s="4"/>
      <c r="W10193" s="4"/>
      <c r="X10193" s="4"/>
      <c r="AB10193" s="4"/>
      <c r="AL10193" s="81"/>
      <c r="AM10193" s="81"/>
    </row>
    <row r="10194" spans="1:39">
      <c r="A10194" s="76"/>
      <c r="C10194" s="77"/>
      <c r="M10194" s="80"/>
      <c r="T10194" s="4"/>
      <c r="V10194" s="4"/>
      <c r="W10194" s="4"/>
      <c r="X10194" s="4"/>
      <c r="AB10194" s="4"/>
      <c r="AL10194" s="81"/>
      <c r="AM10194" s="81"/>
    </row>
    <row r="10195" spans="1:39">
      <c r="A10195" s="76"/>
      <c r="C10195" s="77"/>
      <c r="M10195" s="80"/>
      <c r="T10195" s="4"/>
      <c r="V10195" s="4"/>
      <c r="W10195" s="4"/>
      <c r="X10195" s="4"/>
      <c r="AB10195" s="4"/>
      <c r="AL10195" s="81"/>
      <c r="AM10195" s="81"/>
    </row>
    <row r="10196" spans="1:39">
      <c r="A10196" s="76"/>
      <c r="C10196" s="77"/>
      <c r="M10196" s="80"/>
      <c r="T10196" s="4"/>
      <c r="V10196" s="4"/>
      <c r="W10196" s="4"/>
      <c r="X10196" s="4"/>
      <c r="AB10196" s="4"/>
      <c r="AL10196" s="81"/>
      <c r="AM10196" s="81"/>
    </row>
    <row r="10197" spans="1:39">
      <c r="A10197" s="76"/>
      <c r="C10197" s="77"/>
      <c r="M10197" s="80"/>
      <c r="T10197" s="4"/>
      <c r="V10197" s="4"/>
      <c r="W10197" s="4"/>
      <c r="X10197" s="4"/>
      <c r="AB10197" s="4"/>
      <c r="AL10197" s="81"/>
      <c r="AM10197" s="81"/>
    </row>
    <row r="10198" spans="1:39">
      <c r="A10198" s="76"/>
      <c r="C10198" s="77"/>
      <c r="M10198" s="80"/>
      <c r="T10198" s="4"/>
      <c r="V10198" s="4"/>
      <c r="W10198" s="4"/>
      <c r="X10198" s="4"/>
      <c r="AB10198" s="4"/>
      <c r="AL10198" s="81"/>
      <c r="AM10198" s="81"/>
    </row>
    <row r="10199" spans="1:39">
      <c r="A10199" s="76"/>
      <c r="C10199" s="77"/>
      <c r="M10199" s="80"/>
      <c r="T10199" s="4"/>
      <c r="V10199" s="4"/>
      <c r="W10199" s="4"/>
      <c r="X10199" s="4"/>
      <c r="AB10199" s="4"/>
      <c r="AL10199" s="81"/>
      <c r="AM10199" s="81"/>
    </row>
    <row r="10200" spans="1:39">
      <c r="A10200" s="76"/>
      <c r="C10200" s="77"/>
      <c r="M10200" s="80"/>
      <c r="T10200" s="4"/>
      <c r="V10200" s="4"/>
      <c r="W10200" s="4"/>
      <c r="X10200" s="4"/>
      <c r="AB10200" s="4"/>
      <c r="AL10200" s="81"/>
      <c r="AM10200" s="81"/>
    </row>
    <row r="10201" spans="1:39">
      <c r="A10201" s="76"/>
      <c r="C10201" s="77"/>
      <c r="M10201" s="80"/>
      <c r="T10201" s="4"/>
      <c r="V10201" s="4"/>
      <c r="W10201" s="4"/>
      <c r="X10201" s="4"/>
      <c r="AB10201" s="4"/>
      <c r="AL10201" s="81"/>
      <c r="AM10201" s="81"/>
    </row>
    <row r="10202" spans="1:39">
      <c r="A10202" s="76"/>
      <c r="C10202" s="77"/>
      <c r="M10202" s="80"/>
      <c r="T10202" s="4"/>
      <c r="V10202" s="4"/>
      <c r="W10202" s="4"/>
      <c r="X10202" s="4"/>
      <c r="AB10202" s="4"/>
      <c r="AL10202" s="81"/>
      <c r="AM10202" s="81"/>
    </row>
    <row r="10203" spans="1:39">
      <c r="A10203" s="76"/>
      <c r="C10203" s="77"/>
      <c r="M10203" s="80"/>
      <c r="T10203" s="4"/>
      <c r="V10203" s="4"/>
      <c r="W10203" s="4"/>
      <c r="X10203" s="4"/>
      <c r="AB10203" s="4"/>
      <c r="AL10203" s="81"/>
      <c r="AM10203" s="81"/>
    </row>
    <row r="10204" spans="1:39">
      <c r="A10204" s="76"/>
      <c r="C10204" s="77"/>
      <c r="M10204" s="80"/>
      <c r="T10204" s="4"/>
      <c r="V10204" s="4"/>
      <c r="W10204" s="4"/>
      <c r="X10204" s="4"/>
      <c r="AB10204" s="4"/>
      <c r="AL10204" s="81"/>
      <c r="AM10204" s="81"/>
    </row>
    <row r="10205" spans="1:39">
      <c r="A10205" s="76"/>
      <c r="C10205" s="77"/>
      <c r="M10205" s="80"/>
      <c r="T10205" s="4"/>
      <c r="V10205" s="4"/>
      <c r="W10205" s="4"/>
      <c r="X10205" s="4"/>
      <c r="AB10205" s="4"/>
      <c r="AL10205" s="81"/>
      <c r="AM10205" s="81"/>
    </row>
    <row r="10206" spans="1:39">
      <c r="A10206" s="76"/>
      <c r="C10206" s="77"/>
      <c r="M10206" s="80"/>
      <c r="T10206" s="4"/>
      <c r="V10206" s="4"/>
      <c r="W10206" s="4"/>
      <c r="X10206" s="4"/>
      <c r="AB10206" s="4"/>
      <c r="AL10206" s="81"/>
      <c r="AM10206" s="81"/>
    </row>
    <row r="10207" spans="1:39">
      <c r="A10207" s="76"/>
      <c r="C10207" s="77"/>
      <c r="M10207" s="80"/>
      <c r="T10207" s="4"/>
      <c r="V10207" s="4"/>
      <c r="W10207" s="4"/>
      <c r="X10207" s="4"/>
      <c r="AB10207" s="4"/>
      <c r="AL10207" s="81"/>
      <c r="AM10207" s="81"/>
    </row>
    <row r="10208" spans="1:39">
      <c r="A10208" s="76"/>
      <c r="C10208" s="77"/>
      <c r="M10208" s="80"/>
      <c r="T10208" s="4"/>
      <c r="V10208" s="4"/>
      <c r="W10208" s="4"/>
      <c r="X10208" s="4"/>
      <c r="AB10208" s="4"/>
      <c r="AL10208" s="81"/>
      <c r="AM10208" s="81"/>
    </row>
    <row r="10209" spans="1:39">
      <c r="A10209" s="76"/>
      <c r="C10209" s="77"/>
      <c r="M10209" s="80"/>
      <c r="T10209" s="4"/>
      <c r="V10209" s="4"/>
      <c r="W10209" s="4"/>
      <c r="X10209" s="4"/>
      <c r="AB10209" s="4"/>
      <c r="AL10209" s="81"/>
      <c r="AM10209" s="81"/>
    </row>
    <row r="10210" spans="1:39">
      <c r="A10210" s="76"/>
      <c r="C10210" s="77"/>
      <c r="M10210" s="80"/>
      <c r="T10210" s="4"/>
      <c r="V10210" s="4"/>
      <c r="W10210" s="4"/>
      <c r="X10210" s="4"/>
      <c r="AB10210" s="4"/>
      <c r="AL10210" s="81"/>
      <c r="AM10210" s="81"/>
    </row>
    <row r="10211" spans="1:39">
      <c r="A10211" s="76"/>
      <c r="C10211" s="77"/>
      <c r="M10211" s="80"/>
      <c r="T10211" s="4"/>
      <c r="V10211" s="4"/>
      <c r="W10211" s="4"/>
      <c r="X10211" s="4"/>
      <c r="AB10211" s="4"/>
      <c r="AL10211" s="81"/>
      <c r="AM10211" s="81"/>
    </row>
    <row r="10212" spans="1:39">
      <c r="A10212" s="76"/>
      <c r="C10212" s="77"/>
      <c r="M10212" s="80"/>
      <c r="T10212" s="4"/>
      <c r="V10212" s="4"/>
      <c r="W10212" s="4"/>
      <c r="X10212" s="4"/>
      <c r="AB10212" s="4"/>
      <c r="AL10212" s="81"/>
      <c r="AM10212" s="81"/>
    </row>
    <row r="10213" spans="1:39">
      <c r="A10213" s="76"/>
      <c r="C10213" s="77"/>
      <c r="M10213" s="80"/>
      <c r="T10213" s="4"/>
      <c r="V10213" s="4"/>
      <c r="W10213" s="4"/>
      <c r="X10213" s="4"/>
      <c r="AB10213" s="4"/>
      <c r="AL10213" s="81"/>
      <c r="AM10213" s="81"/>
    </row>
    <row r="10214" spans="1:39">
      <c r="A10214" s="76"/>
      <c r="C10214" s="77"/>
      <c r="M10214" s="80"/>
      <c r="T10214" s="4"/>
      <c r="V10214" s="4"/>
      <c r="W10214" s="4"/>
      <c r="X10214" s="4"/>
      <c r="AB10214" s="4"/>
      <c r="AL10214" s="81"/>
      <c r="AM10214" s="81"/>
    </row>
    <row r="10215" spans="1:39">
      <c r="A10215" s="76"/>
      <c r="C10215" s="77"/>
      <c r="M10215" s="80"/>
      <c r="T10215" s="4"/>
      <c r="V10215" s="4"/>
      <c r="W10215" s="4"/>
      <c r="X10215" s="4"/>
      <c r="AB10215" s="4"/>
      <c r="AL10215" s="81"/>
      <c r="AM10215" s="81"/>
    </row>
    <row r="10216" spans="1:39">
      <c r="A10216" s="76"/>
      <c r="C10216" s="77"/>
      <c r="M10216" s="80"/>
      <c r="T10216" s="4"/>
      <c r="V10216" s="4"/>
      <c r="W10216" s="4"/>
      <c r="X10216" s="4"/>
      <c r="AB10216" s="4"/>
      <c r="AL10216" s="81"/>
      <c r="AM10216" s="81"/>
    </row>
    <row r="10217" spans="1:39">
      <c r="A10217" s="76"/>
      <c r="C10217" s="77"/>
      <c r="M10217" s="80"/>
      <c r="T10217" s="4"/>
      <c r="V10217" s="4"/>
      <c r="W10217" s="4"/>
      <c r="X10217" s="4"/>
      <c r="AB10217" s="4"/>
      <c r="AL10217" s="81"/>
      <c r="AM10217" s="81"/>
    </row>
    <row r="10218" spans="1:39">
      <c r="A10218" s="76"/>
      <c r="C10218" s="77"/>
      <c r="M10218" s="80"/>
      <c r="T10218" s="4"/>
      <c r="V10218" s="4"/>
      <c r="W10218" s="4"/>
      <c r="X10218" s="4"/>
      <c r="AB10218" s="4"/>
      <c r="AL10218" s="81"/>
      <c r="AM10218" s="81"/>
    </row>
    <row r="10219" spans="1:39">
      <c r="A10219" s="76"/>
      <c r="C10219" s="77"/>
      <c r="M10219" s="80"/>
      <c r="T10219" s="4"/>
      <c r="V10219" s="4"/>
      <c r="W10219" s="4"/>
      <c r="X10219" s="4"/>
      <c r="AB10219" s="4"/>
      <c r="AL10219" s="81"/>
      <c r="AM10219" s="81"/>
    </row>
    <row r="10220" spans="1:39">
      <c r="A10220" s="76"/>
      <c r="C10220" s="77"/>
      <c r="M10220" s="80"/>
      <c r="T10220" s="4"/>
      <c r="V10220" s="4"/>
      <c r="W10220" s="4"/>
      <c r="X10220" s="4"/>
      <c r="AB10220" s="4"/>
      <c r="AL10220" s="81"/>
      <c r="AM10220" s="81"/>
    </row>
    <row r="10221" spans="1:39">
      <c r="A10221" s="76"/>
      <c r="C10221" s="77"/>
      <c r="M10221" s="80"/>
      <c r="T10221" s="4"/>
      <c r="V10221" s="4"/>
      <c r="W10221" s="4"/>
      <c r="X10221" s="4"/>
      <c r="AB10221" s="4"/>
      <c r="AL10221" s="81"/>
      <c r="AM10221" s="81"/>
    </row>
    <row r="10222" spans="1:39">
      <c r="A10222" s="76"/>
      <c r="C10222" s="77"/>
      <c r="M10222" s="80"/>
      <c r="T10222" s="4"/>
      <c r="V10222" s="4"/>
      <c r="W10222" s="4"/>
      <c r="X10222" s="4"/>
      <c r="AB10222" s="4"/>
      <c r="AL10222" s="81"/>
      <c r="AM10222" s="81"/>
    </row>
    <row r="10223" spans="1:39">
      <c r="A10223" s="76"/>
      <c r="C10223" s="77"/>
      <c r="M10223" s="80"/>
      <c r="T10223" s="4"/>
      <c r="V10223" s="4"/>
      <c r="W10223" s="4"/>
      <c r="X10223" s="4"/>
      <c r="AB10223" s="4"/>
      <c r="AL10223" s="81"/>
      <c r="AM10223" s="81"/>
    </row>
    <row r="10224" spans="1:39">
      <c r="A10224" s="76"/>
      <c r="C10224" s="77"/>
      <c r="M10224" s="80"/>
      <c r="T10224" s="4"/>
      <c r="V10224" s="4"/>
      <c r="W10224" s="4"/>
      <c r="X10224" s="4"/>
      <c r="AB10224" s="4"/>
      <c r="AL10224" s="81"/>
      <c r="AM10224" s="81"/>
    </row>
    <row r="10225" spans="1:39">
      <c r="A10225" s="76"/>
      <c r="C10225" s="77"/>
      <c r="M10225" s="80"/>
      <c r="T10225" s="4"/>
      <c r="V10225" s="4"/>
      <c r="W10225" s="4"/>
      <c r="X10225" s="4"/>
      <c r="AB10225" s="4"/>
      <c r="AL10225" s="81"/>
      <c r="AM10225" s="81"/>
    </row>
    <row r="10226" spans="1:39">
      <c r="A10226" s="76"/>
      <c r="C10226" s="77"/>
      <c r="M10226" s="80"/>
      <c r="T10226" s="4"/>
      <c r="V10226" s="4"/>
      <c r="W10226" s="4"/>
      <c r="X10226" s="4"/>
      <c r="AB10226" s="4"/>
      <c r="AL10226" s="81"/>
      <c r="AM10226" s="81"/>
    </row>
    <row r="10227" spans="1:39">
      <c r="A10227" s="76"/>
      <c r="C10227" s="77"/>
      <c r="M10227" s="80"/>
      <c r="T10227" s="4"/>
      <c r="V10227" s="4"/>
      <c r="W10227" s="4"/>
      <c r="X10227" s="4"/>
      <c r="AB10227" s="4"/>
      <c r="AL10227" s="81"/>
      <c r="AM10227" s="81"/>
    </row>
    <row r="10228" spans="1:39">
      <c r="A10228" s="76"/>
      <c r="C10228" s="77"/>
      <c r="M10228" s="80"/>
      <c r="T10228" s="4"/>
      <c r="V10228" s="4"/>
      <c r="W10228" s="4"/>
      <c r="X10228" s="4"/>
      <c r="AB10228" s="4"/>
      <c r="AL10228" s="81"/>
      <c r="AM10228" s="81"/>
    </row>
    <row r="10229" spans="1:39">
      <c r="A10229" s="76"/>
      <c r="C10229" s="77"/>
      <c r="M10229" s="80"/>
      <c r="T10229" s="4"/>
      <c r="V10229" s="4"/>
      <c r="W10229" s="4"/>
      <c r="X10229" s="4"/>
      <c r="AB10229" s="4"/>
      <c r="AL10229" s="81"/>
      <c r="AM10229" s="81"/>
    </row>
    <row r="10230" spans="1:39">
      <c r="A10230" s="76"/>
      <c r="C10230" s="77"/>
      <c r="M10230" s="80"/>
      <c r="T10230" s="4"/>
      <c r="V10230" s="4"/>
      <c r="W10230" s="4"/>
      <c r="X10230" s="4"/>
      <c r="AB10230" s="4"/>
      <c r="AL10230" s="81"/>
      <c r="AM10230" s="81"/>
    </row>
    <row r="10231" spans="1:39">
      <c r="A10231" s="76"/>
      <c r="C10231" s="77"/>
      <c r="M10231" s="80"/>
      <c r="T10231" s="4"/>
      <c r="V10231" s="4"/>
      <c r="W10231" s="4"/>
      <c r="X10231" s="4"/>
      <c r="AB10231" s="4"/>
      <c r="AL10231" s="81"/>
      <c r="AM10231" s="81"/>
    </row>
    <row r="10232" spans="1:39">
      <c r="A10232" s="76"/>
      <c r="C10232" s="77"/>
      <c r="M10232" s="80"/>
      <c r="T10232" s="4"/>
      <c r="V10232" s="4"/>
      <c r="W10232" s="4"/>
      <c r="X10232" s="4"/>
      <c r="AB10232" s="4"/>
      <c r="AL10232" s="81"/>
      <c r="AM10232" s="81"/>
    </row>
    <row r="10233" spans="1:39">
      <c r="A10233" s="76"/>
      <c r="C10233" s="77"/>
      <c r="M10233" s="80"/>
      <c r="T10233" s="4"/>
      <c r="V10233" s="4"/>
      <c r="W10233" s="4"/>
      <c r="X10233" s="4"/>
      <c r="AB10233" s="4"/>
      <c r="AL10233" s="81"/>
      <c r="AM10233" s="81"/>
    </row>
    <row r="10234" spans="1:39">
      <c r="A10234" s="76"/>
      <c r="C10234" s="77"/>
      <c r="M10234" s="80"/>
      <c r="T10234" s="4"/>
      <c r="V10234" s="4"/>
      <c r="W10234" s="4"/>
      <c r="X10234" s="4"/>
      <c r="AB10234" s="4"/>
      <c r="AL10234" s="81"/>
      <c r="AM10234" s="81"/>
    </row>
    <row r="10235" spans="1:39">
      <c r="A10235" s="76"/>
      <c r="C10235" s="77"/>
      <c r="M10235" s="80"/>
      <c r="T10235" s="4"/>
      <c r="V10235" s="4"/>
      <c r="W10235" s="4"/>
      <c r="X10235" s="4"/>
      <c r="AB10235" s="4"/>
      <c r="AL10235" s="81"/>
      <c r="AM10235" s="81"/>
    </row>
    <row r="10236" spans="1:39">
      <c r="A10236" s="76"/>
      <c r="C10236" s="77"/>
      <c r="M10236" s="80"/>
      <c r="T10236" s="4"/>
      <c r="V10236" s="4"/>
      <c r="W10236" s="4"/>
      <c r="X10236" s="4"/>
      <c r="AB10236" s="4"/>
      <c r="AL10236" s="81"/>
      <c r="AM10236" s="81"/>
    </row>
    <row r="10237" spans="1:39">
      <c r="A10237" s="76"/>
      <c r="C10237" s="77"/>
      <c r="M10237" s="80"/>
      <c r="T10237" s="4"/>
      <c r="V10237" s="4"/>
      <c r="W10237" s="4"/>
      <c r="X10237" s="4"/>
      <c r="AB10237" s="4"/>
      <c r="AL10237" s="81"/>
      <c r="AM10237" s="81"/>
    </row>
    <row r="10238" spans="1:39">
      <c r="A10238" s="76"/>
      <c r="C10238" s="77"/>
      <c r="M10238" s="80"/>
      <c r="T10238" s="4"/>
      <c r="V10238" s="4"/>
      <c r="W10238" s="4"/>
      <c r="X10238" s="4"/>
      <c r="AB10238" s="4"/>
      <c r="AL10238" s="81"/>
      <c r="AM10238" s="81"/>
    </row>
    <row r="10239" spans="1:39">
      <c r="A10239" s="76"/>
      <c r="C10239" s="77"/>
      <c r="M10239" s="80"/>
      <c r="T10239" s="4"/>
      <c r="V10239" s="4"/>
      <c r="W10239" s="4"/>
      <c r="X10239" s="4"/>
      <c r="AB10239" s="4"/>
      <c r="AL10239" s="81"/>
      <c r="AM10239" s="81"/>
    </row>
    <row r="10240" spans="1:39">
      <c r="A10240" s="76"/>
      <c r="C10240" s="77"/>
      <c r="M10240" s="80"/>
      <c r="T10240" s="4"/>
      <c r="V10240" s="4"/>
      <c r="W10240" s="4"/>
      <c r="X10240" s="4"/>
      <c r="AB10240" s="4"/>
      <c r="AL10240" s="81"/>
      <c r="AM10240" s="81"/>
    </row>
    <row r="10241" spans="1:39">
      <c r="A10241" s="76"/>
      <c r="C10241" s="77"/>
      <c r="M10241" s="80"/>
      <c r="T10241" s="4"/>
      <c r="V10241" s="4"/>
      <c r="W10241" s="4"/>
      <c r="X10241" s="4"/>
      <c r="AB10241" s="4"/>
      <c r="AL10241" s="81"/>
      <c r="AM10241" s="81"/>
    </row>
    <row r="10242" spans="1:39">
      <c r="A10242" s="76"/>
      <c r="C10242" s="77"/>
      <c r="M10242" s="80"/>
      <c r="T10242" s="4"/>
      <c r="V10242" s="4"/>
      <c r="W10242" s="4"/>
      <c r="X10242" s="4"/>
      <c r="AB10242" s="4"/>
      <c r="AL10242" s="81"/>
      <c r="AM10242" s="81"/>
    </row>
    <row r="10243" spans="1:39">
      <c r="A10243" s="76"/>
      <c r="C10243" s="77"/>
      <c r="M10243" s="80"/>
      <c r="T10243" s="4"/>
      <c r="V10243" s="4"/>
      <c r="W10243" s="4"/>
      <c r="X10243" s="4"/>
      <c r="AB10243" s="4"/>
      <c r="AL10243" s="81"/>
      <c r="AM10243" s="81"/>
    </row>
    <row r="10244" spans="1:39">
      <c r="A10244" s="76"/>
      <c r="C10244" s="77"/>
      <c r="M10244" s="80"/>
      <c r="T10244" s="4"/>
      <c r="V10244" s="4"/>
      <c r="W10244" s="4"/>
      <c r="X10244" s="4"/>
      <c r="AB10244" s="4"/>
      <c r="AL10244" s="81"/>
      <c r="AM10244" s="81"/>
    </row>
    <row r="10245" spans="1:39">
      <c r="A10245" s="76"/>
      <c r="C10245" s="77"/>
      <c r="M10245" s="80"/>
      <c r="T10245" s="4"/>
      <c r="V10245" s="4"/>
      <c r="W10245" s="4"/>
      <c r="X10245" s="4"/>
      <c r="AB10245" s="4"/>
      <c r="AL10245" s="81"/>
      <c r="AM10245" s="81"/>
    </row>
    <row r="10246" spans="1:39">
      <c r="A10246" s="76"/>
      <c r="C10246" s="77"/>
      <c r="M10246" s="80"/>
      <c r="T10246" s="4"/>
      <c r="V10246" s="4"/>
      <c r="W10246" s="4"/>
      <c r="X10246" s="4"/>
      <c r="AB10246" s="4"/>
      <c r="AL10246" s="81"/>
      <c r="AM10246" s="81"/>
    </row>
    <row r="10247" spans="1:39">
      <c r="A10247" s="76"/>
      <c r="C10247" s="77"/>
      <c r="M10247" s="80"/>
      <c r="T10247" s="4"/>
      <c r="V10247" s="4"/>
      <c r="W10247" s="4"/>
      <c r="X10247" s="4"/>
      <c r="AB10247" s="4"/>
      <c r="AL10247" s="81"/>
      <c r="AM10247" s="81"/>
    </row>
    <row r="10248" spans="1:39">
      <c r="A10248" s="76"/>
      <c r="C10248" s="77"/>
      <c r="M10248" s="80"/>
      <c r="T10248" s="4"/>
      <c r="V10248" s="4"/>
      <c r="W10248" s="4"/>
      <c r="X10248" s="4"/>
      <c r="AB10248" s="4"/>
      <c r="AL10248" s="81"/>
      <c r="AM10248" s="81"/>
    </row>
    <row r="10249" spans="1:39">
      <c r="A10249" s="76"/>
      <c r="C10249" s="77"/>
      <c r="M10249" s="80"/>
      <c r="T10249" s="4"/>
      <c r="V10249" s="4"/>
      <c r="W10249" s="4"/>
      <c r="X10249" s="4"/>
      <c r="AB10249" s="4"/>
      <c r="AL10249" s="81"/>
      <c r="AM10249" s="81"/>
    </row>
    <row r="10250" spans="1:39">
      <c r="A10250" s="76"/>
      <c r="C10250" s="77"/>
      <c r="M10250" s="80"/>
      <c r="T10250" s="4"/>
      <c r="V10250" s="4"/>
      <c r="W10250" s="4"/>
      <c r="X10250" s="4"/>
      <c r="AB10250" s="4"/>
      <c r="AL10250" s="81"/>
      <c r="AM10250" s="81"/>
    </row>
    <row r="10251" spans="1:39">
      <c r="A10251" s="76"/>
      <c r="C10251" s="77"/>
      <c r="M10251" s="80"/>
      <c r="T10251" s="4"/>
      <c r="V10251" s="4"/>
      <c r="W10251" s="4"/>
      <c r="X10251" s="4"/>
      <c r="AB10251" s="4"/>
      <c r="AL10251" s="81"/>
      <c r="AM10251" s="81"/>
    </row>
    <row r="10252" spans="1:39">
      <c r="A10252" s="76"/>
      <c r="C10252" s="77"/>
      <c r="M10252" s="80"/>
      <c r="T10252" s="4"/>
      <c r="V10252" s="4"/>
      <c r="W10252" s="4"/>
      <c r="X10252" s="4"/>
      <c r="AB10252" s="4"/>
      <c r="AL10252" s="81"/>
      <c r="AM10252" s="81"/>
    </row>
    <row r="10253" spans="1:39">
      <c r="A10253" s="76"/>
      <c r="C10253" s="77"/>
      <c r="M10253" s="80"/>
      <c r="T10253" s="4"/>
      <c r="V10253" s="4"/>
      <c r="W10253" s="4"/>
      <c r="X10253" s="4"/>
      <c r="AB10253" s="4"/>
      <c r="AL10253" s="81"/>
      <c r="AM10253" s="81"/>
    </row>
    <row r="10254" spans="1:39">
      <c r="A10254" s="76"/>
      <c r="C10254" s="77"/>
      <c r="M10254" s="80"/>
      <c r="T10254" s="4"/>
      <c r="V10254" s="4"/>
      <c r="W10254" s="4"/>
      <c r="X10254" s="4"/>
      <c r="AB10254" s="4"/>
      <c r="AL10254" s="81"/>
      <c r="AM10254" s="81"/>
    </row>
    <row r="10255" spans="1:39">
      <c r="A10255" s="76"/>
      <c r="C10255" s="77"/>
      <c r="M10255" s="80"/>
      <c r="T10255" s="4"/>
      <c r="V10255" s="4"/>
      <c r="W10255" s="4"/>
      <c r="X10255" s="4"/>
      <c r="AB10255" s="4"/>
      <c r="AL10255" s="81"/>
      <c r="AM10255" s="81"/>
    </row>
    <row r="10256" spans="1:39">
      <c r="A10256" s="76"/>
      <c r="C10256" s="77"/>
      <c r="M10256" s="80"/>
      <c r="T10256" s="4"/>
      <c r="V10256" s="4"/>
      <c r="W10256" s="4"/>
      <c r="X10256" s="4"/>
      <c r="AB10256" s="4"/>
      <c r="AL10256" s="81"/>
      <c r="AM10256" s="81"/>
    </row>
    <row r="10257" spans="1:39">
      <c r="A10257" s="76"/>
      <c r="C10257" s="77"/>
      <c r="M10257" s="80"/>
      <c r="T10257" s="4"/>
      <c r="V10257" s="4"/>
      <c r="W10257" s="4"/>
      <c r="X10257" s="4"/>
      <c r="AB10257" s="4"/>
      <c r="AL10257" s="81"/>
      <c r="AM10257" s="81"/>
    </row>
    <row r="10258" spans="1:39">
      <c r="A10258" s="76"/>
      <c r="C10258" s="77"/>
      <c r="M10258" s="80"/>
      <c r="T10258" s="4"/>
      <c r="V10258" s="4"/>
      <c r="W10258" s="4"/>
      <c r="X10258" s="4"/>
      <c r="AB10258" s="4"/>
      <c r="AL10258" s="81"/>
      <c r="AM10258" s="81"/>
    </row>
    <row r="10259" spans="1:39">
      <c r="A10259" s="76"/>
      <c r="C10259" s="77"/>
      <c r="M10259" s="80"/>
      <c r="T10259" s="4"/>
      <c r="V10259" s="4"/>
      <c r="W10259" s="4"/>
      <c r="X10259" s="4"/>
      <c r="AB10259" s="4"/>
      <c r="AL10259" s="81"/>
      <c r="AM10259" s="81"/>
    </row>
    <row r="10260" spans="1:39">
      <c r="A10260" s="76"/>
      <c r="C10260" s="77"/>
      <c r="M10260" s="80"/>
      <c r="T10260" s="4"/>
      <c r="V10260" s="4"/>
      <c r="W10260" s="4"/>
      <c r="X10260" s="4"/>
      <c r="AB10260" s="4"/>
      <c r="AL10260" s="81"/>
      <c r="AM10260" s="81"/>
    </row>
    <row r="10261" spans="1:39">
      <c r="A10261" s="76"/>
      <c r="C10261" s="77"/>
      <c r="M10261" s="80"/>
      <c r="T10261" s="4"/>
      <c r="V10261" s="4"/>
      <c r="W10261" s="4"/>
      <c r="X10261" s="4"/>
      <c r="AB10261" s="4"/>
      <c r="AL10261" s="81"/>
      <c r="AM10261" s="81"/>
    </row>
    <row r="10262" spans="1:39">
      <c r="A10262" s="76"/>
      <c r="C10262" s="77"/>
      <c r="M10262" s="80"/>
      <c r="T10262" s="4"/>
      <c r="V10262" s="4"/>
      <c r="W10262" s="4"/>
      <c r="X10262" s="4"/>
      <c r="AB10262" s="4"/>
      <c r="AL10262" s="81"/>
      <c r="AM10262" s="81"/>
    </row>
    <row r="10263" spans="1:39">
      <c r="A10263" s="76"/>
      <c r="C10263" s="77"/>
      <c r="M10263" s="80"/>
      <c r="T10263" s="4"/>
      <c r="V10263" s="4"/>
      <c r="W10263" s="4"/>
      <c r="X10263" s="4"/>
      <c r="AB10263" s="4"/>
      <c r="AL10263" s="81"/>
      <c r="AM10263" s="81"/>
    </row>
    <row r="10264" spans="1:39">
      <c r="A10264" s="76"/>
      <c r="C10264" s="77"/>
      <c r="M10264" s="80"/>
      <c r="T10264" s="4"/>
      <c r="V10264" s="4"/>
      <c r="W10264" s="4"/>
      <c r="X10264" s="4"/>
      <c r="AB10264" s="4"/>
      <c r="AL10264" s="81"/>
      <c r="AM10264" s="81"/>
    </row>
    <row r="10265" spans="1:39">
      <c r="A10265" s="76"/>
      <c r="C10265" s="77"/>
      <c r="M10265" s="80"/>
      <c r="T10265" s="4"/>
      <c r="V10265" s="4"/>
      <c r="W10265" s="4"/>
      <c r="X10265" s="4"/>
      <c r="AB10265" s="4"/>
      <c r="AL10265" s="81"/>
      <c r="AM10265" s="81"/>
    </row>
    <row r="10266" spans="1:39">
      <c r="A10266" s="76"/>
      <c r="C10266" s="77"/>
      <c r="M10266" s="80"/>
      <c r="T10266" s="4"/>
      <c r="V10266" s="4"/>
      <c r="W10266" s="4"/>
      <c r="X10266" s="4"/>
      <c r="AB10266" s="4"/>
      <c r="AL10266" s="81"/>
      <c r="AM10266" s="81"/>
    </row>
    <row r="10267" spans="1:39">
      <c r="A10267" s="76"/>
      <c r="C10267" s="77"/>
      <c r="M10267" s="80"/>
      <c r="T10267" s="4"/>
      <c r="V10267" s="4"/>
      <c r="W10267" s="4"/>
      <c r="X10267" s="4"/>
      <c r="AB10267" s="4"/>
      <c r="AL10267" s="81"/>
      <c r="AM10267" s="81"/>
    </row>
    <row r="10268" spans="1:39">
      <c r="A10268" s="76"/>
      <c r="C10268" s="77"/>
      <c r="M10268" s="80"/>
      <c r="T10268" s="4"/>
      <c r="V10268" s="4"/>
      <c r="W10268" s="4"/>
      <c r="X10268" s="4"/>
      <c r="AB10268" s="4"/>
      <c r="AL10268" s="81"/>
      <c r="AM10268" s="81"/>
    </row>
    <row r="10269" spans="1:39">
      <c r="A10269" s="76"/>
      <c r="C10269" s="77"/>
      <c r="M10269" s="80"/>
      <c r="T10269" s="4"/>
      <c r="V10269" s="4"/>
      <c r="W10269" s="4"/>
      <c r="X10269" s="4"/>
      <c r="AB10269" s="4"/>
      <c r="AL10269" s="81"/>
      <c r="AM10269" s="81"/>
    </row>
    <row r="10270" spans="1:39">
      <c r="A10270" s="76"/>
      <c r="C10270" s="77"/>
      <c r="M10270" s="80"/>
      <c r="T10270" s="4"/>
      <c r="V10270" s="4"/>
      <c r="W10270" s="4"/>
      <c r="X10270" s="4"/>
      <c r="AB10270" s="4"/>
      <c r="AL10270" s="81"/>
      <c r="AM10270" s="81"/>
    </row>
    <row r="10271" spans="1:39">
      <c r="A10271" s="76"/>
      <c r="C10271" s="77"/>
      <c r="M10271" s="80"/>
      <c r="T10271" s="4"/>
      <c r="V10271" s="4"/>
      <c r="W10271" s="4"/>
      <c r="X10271" s="4"/>
      <c r="AB10271" s="4"/>
      <c r="AL10271" s="81"/>
      <c r="AM10271" s="81"/>
    </row>
    <row r="10272" spans="1:39">
      <c r="A10272" s="76"/>
      <c r="C10272" s="77"/>
      <c r="M10272" s="80"/>
      <c r="T10272" s="4"/>
      <c r="V10272" s="4"/>
      <c r="W10272" s="4"/>
      <c r="X10272" s="4"/>
      <c r="AB10272" s="4"/>
      <c r="AL10272" s="81"/>
      <c r="AM10272" s="81"/>
    </row>
    <row r="10273" spans="1:39">
      <c r="A10273" s="76"/>
      <c r="C10273" s="77"/>
      <c r="M10273" s="80"/>
      <c r="T10273" s="4"/>
      <c r="V10273" s="4"/>
      <c r="W10273" s="4"/>
      <c r="X10273" s="4"/>
      <c r="AB10273" s="4"/>
      <c r="AL10273" s="81"/>
      <c r="AM10273" s="81"/>
    </row>
    <row r="10274" spans="1:39">
      <c r="A10274" s="76"/>
      <c r="C10274" s="77"/>
      <c r="M10274" s="80"/>
      <c r="T10274" s="4"/>
      <c r="V10274" s="4"/>
      <c r="W10274" s="4"/>
      <c r="X10274" s="4"/>
      <c r="AB10274" s="4"/>
      <c r="AL10274" s="81"/>
      <c r="AM10274" s="81"/>
    </row>
    <row r="10275" spans="1:39">
      <c r="A10275" s="76"/>
      <c r="C10275" s="77"/>
      <c r="M10275" s="80"/>
      <c r="T10275" s="4"/>
      <c r="V10275" s="4"/>
      <c r="W10275" s="4"/>
      <c r="X10275" s="4"/>
      <c r="AB10275" s="4"/>
      <c r="AL10275" s="81"/>
      <c r="AM10275" s="81"/>
    </row>
    <row r="10276" spans="1:39">
      <c r="A10276" s="76"/>
      <c r="C10276" s="77"/>
      <c r="M10276" s="80"/>
      <c r="T10276" s="4"/>
      <c r="V10276" s="4"/>
      <c r="W10276" s="4"/>
      <c r="X10276" s="4"/>
      <c r="AB10276" s="4"/>
      <c r="AL10276" s="81"/>
      <c r="AM10276" s="81"/>
    </row>
    <row r="10277" spans="1:39">
      <c r="A10277" s="76"/>
      <c r="C10277" s="77"/>
      <c r="M10277" s="80"/>
      <c r="T10277" s="4"/>
      <c r="V10277" s="4"/>
      <c r="W10277" s="4"/>
      <c r="X10277" s="4"/>
      <c r="AB10277" s="4"/>
      <c r="AL10277" s="81"/>
      <c r="AM10277" s="81"/>
    </row>
    <row r="10278" spans="1:39">
      <c r="A10278" s="76"/>
      <c r="C10278" s="77"/>
      <c r="M10278" s="80"/>
      <c r="T10278" s="4"/>
      <c r="V10278" s="4"/>
      <c r="W10278" s="4"/>
      <c r="X10278" s="4"/>
      <c r="AB10278" s="4"/>
      <c r="AL10278" s="81"/>
      <c r="AM10278" s="81"/>
    </row>
    <row r="10279" spans="1:39">
      <c r="A10279" s="76"/>
      <c r="C10279" s="77"/>
      <c r="M10279" s="80"/>
      <c r="T10279" s="4"/>
      <c r="V10279" s="4"/>
      <c r="W10279" s="4"/>
      <c r="X10279" s="4"/>
      <c r="AB10279" s="4"/>
      <c r="AL10279" s="81"/>
      <c r="AM10279" s="81"/>
    </row>
    <row r="10280" spans="1:39">
      <c r="A10280" s="76"/>
      <c r="C10280" s="77"/>
      <c r="M10280" s="80"/>
      <c r="T10280" s="4"/>
      <c r="V10280" s="4"/>
      <c r="W10280" s="4"/>
      <c r="X10280" s="4"/>
      <c r="AB10280" s="4"/>
      <c r="AL10280" s="81"/>
      <c r="AM10280" s="81"/>
    </row>
    <row r="10281" spans="1:39">
      <c r="A10281" s="76"/>
      <c r="C10281" s="77"/>
      <c r="M10281" s="80"/>
      <c r="T10281" s="4"/>
      <c r="V10281" s="4"/>
      <c r="W10281" s="4"/>
      <c r="X10281" s="4"/>
      <c r="AB10281" s="4"/>
      <c r="AL10281" s="81"/>
      <c r="AM10281" s="81"/>
    </row>
    <row r="10282" spans="1:39">
      <c r="A10282" s="76"/>
      <c r="C10282" s="77"/>
      <c r="M10282" s="80"/>
      <c r="T10282" s="4"/>
      <c r="V10282" s="4"/>
      <c r="W10282" s="4"/>
      <c r="X10282" s="4"/>
      <c r="AB10282" s="4"/>
      <c r="AL10282" s="81"/>
      <c r="AM10282" s="81"/>
    </row>
    <row r="10283" spans="1:39">
      <c r="A10283" s="76"/>
      <c r="C10283" s="77"/>
      <c r="M10283" s="80"/>
      <c r="T10283" s="4"/>
      <c r="V10283" s="4"/>
      <c r="W10283" s="4"/>
      <c r="X10283" s="4"/>
      <c r="AB10283" s="4"/>
      <c r="AL10283" s="81"/>
      <c r="AM10283" s="81"/>
    </row>
    <row r="10284" spans="1:39">
      <c r="A10284" s="76"/>
      <c r="C10284" s="77"/>
      <c r="M10284" s="80"/>
      <c r="T10284" s="4"/>
      <c r="V10284" s="4"/>
      <c r="W10284" s="4"/>
      <c r="X10284" s="4"/>
      <c r="AB10284" s="4"/>
      <c r="AL10284" s="81"/>
      <c r="AM10284" s="81"/>
    </row>
    <row r="10285" spans="1:39">
      <c r="A10285" s="76"/>
      <c r="C10285" s="77"/>
      <c r="M10285" s="80"/>
      <c r="T10285" s="4"/>
      <c r="V10285" s="4"/>
      <c r="W10285" s="4"/>
      <c r="X10285" s="4"/>
      <c r="AB10285" s="4"/>
      <c r="AL10285" s="81"/>
      <c r="AM10285" s="81"/>
    </row>
    <row r="10286" spans="1:39">
      <c r="A10286" s="76"/>
      <c r="C10286" s="77"/>
      <c r="M10286" s="80"/>
      <c r="T10286" s="4"/>
      <c r="V10286" s="4"/>
      <c r="W10286" s="4"/>
      <c r="X10286" s="4"/>
      <c r="AB10286" s="4"/>
      <c r="AL10286" s="81"/>
      <c r="AM10286" s="81"/>
    </row>
    <row r="10287" spans="1:39">
      <c r="A10287" s="76"/>
      <c r="C10287" s="77"/>
      <c r="M10287" s="80"/>
      <c r="T10287" s="4"/>
      <c r="V10287" s="4"/>
      <c r="W10287" s="4"/>
      <c r="X10287" s="4"/>
      <c r="AB10287" s="4"/>
      <c r="AL10287" s="81"/>
      <c r="AM10287" s="81"/>
    </row>
    <row r="10288" spans="1:39">
      <c r="A10288" s="76"/>
      <c r="C10288" s="77"/>
      <c r="M10288" s="80"/>
      <c r="T10288" s="4"/>
      <c r="V10288" s="4"/>
      <c r="W10288" s="4"/>
      <c r="X10288" s="4"/>
      <c r="AB10288" s="4"/>
      <c r="AL10288" s="81"/>
      <c r="AM10288" s="81"/>
    </row>
    <row r="10289" spans="1:39">
      <c r="A10289" s="76"/>
      <c r="C10289" s="77"/>
      <c r="M10289" s="80"/>
      <c r="T10289" s="4"/>
      <c r="V10289" s="4"/>
      <c r="W10289" s="4"/>
      <c r="X10289" s="4"/>
      <c r="AB10289" s="4"/>
      <c r="AL10289" s="81"/>
      <c r="AM10289" s="81"/>
    </row>
    <row r="10290" spans="1:39">
      <c r="A10290" s="76"/>
      <c r="C10290" s="77"/>
      <c r="M10290" s="80"/>
      <c r="T10290" s="4"/>
      <c r="V10290" s="4"/>
      <c r="W10290" s="4"/>
      <c r="X10290" s="4"/>
      <c r="AB10290" s="4"/>
      <c r="AL10290" s="81"/>
      <c r="AM10290" s="81"/>
    </row>
    <row r="10291" spans="1:39">
      <c r="A10291" s="76"/>
      <c r="C10291" s="77"/>
      <c r="M10291" s="80"/>
      <c r="T10291" s="4"/>
      <c r="V10291" s="4"/>
      <c r="W10291" s="4"/>
      <c r="X10291" s="4"/>
      <c r="AB10291" s="4"/>
      <c r="AL10291" s="81"/>
      <c r="AM10291" s="81"/>
    </row>
    <row r="10292" spans="1:39">
      <c r="A10292" s="76"/>
      <c r="C10292" s="77"/>
      <c r="M10292" s="80"/>
      <c r="T10292" s="4"/>
      <c r="V10292" s="4"/>
      <c r="W10292" s="4"/>
      <c r="X10292" s="4"/>
      <c r="AB10292" s="4"/>
      <c r="AL10292" s="81"/>
      <c r="AM10292" s="81"/>
    </row>
    <row r="10293" spans="1:39">
      <c r="A10293" s="76"/>
      <c r="C10293" s="77"/>
      <c r="M10293" s="80"/>
      <c r="T10293" s="4"/>
      <c r="V10293" s="4"/>
      <c r="W10293" s="4"/>
      <c r="X10293" s="4"/>
      <c r="AB10293" s="4"/>
      <c r="AL10293" s="81"/>
      <c r="AM10293" s="81"/>
    </row>
    <row r="10294" spans="1:39">
      <c r="A10294" s="76"/>
      <c r="C10294" s="77"/>
      <c r="M10294" s="80"/>
      <c r="T10294" s="4"/>
      <c r="V10294" s="4"/>
      <c r="W10294" s="4"/>
      <c r="X10294" s="4"/>
      <c r="AB10294" s="4"/>
      <c r="AL10294" s="81"/>
      <c r="AM10294" s="81"/>
    </row>
    <row r="10295" spans="1:39">
      <c r="A10295" s="76"/>
      <c r="C10295" s="77"/>
      <c r="M10295" s="80"/>
      <c r="T10295" s="4"/>
      <c r="V10295" s="4"/>
      <c r="W10295" s="4"/>
      <c r="X10295" s="4"/>
      <c r="AB10295" s="4"/>
      <c r="AL10295" s="81"/>
      <c r="AM10295" s="81"/>
    </row>
    <row r="10296" spans="1:39">
      <c r="A10296" s="76"/>
      <c r="C10296" s="77"/>
      <c r="M10296" s="80"/>
      <c r="T10296" s="4"/>
      <c r="V10296" s="4"/>
      <c r="W10296" s="4"/>
      <c r="X10296" s="4"/>
      <c r="AB10296" s="4"/>
      <c r="AL10296" s="81"/>
      <c r="AM10296" s="81"/>
    </row>
    <row r="10297" spans="1:39">
      <c r="A10297" s="76"/>
      <c r="C10297" s="77"/>
      <c r="M10297" s="80"/>
      <c r="T10297" s="4"/>
      <c r="V10297" s="4"/>
      <c r="W10297" s="4"/>
      <c r="X10297" s="4"/>
      <c r="AB10297" s="4"/>
      <c r="AL10297" s="81"/>
      <c r="AM10297" s="81"/>
    </row>
    <row r="10298" spans="1:39">
      <c r="A10298" s="76"/>
      <c r="C10298" s="77"/>
      <c r="M10298" s="80"/>
      <c r="T10298" s="4"/>
      <c r="V10298" s="4"/>
      <c r="W10298" s="4"/>
      <c r="X10298" s="4"/>
      <c r="AB10298" s="4"/>
      <c r="AL10298" s="81"/>
      <c r="AM10298" s="81"/>
    </row>
    <row r="10299" spans="1:39">
      <c r="A10299" s="76"/>
      <c r="C10299" s="77"/>
      <c r="M10299" s="80"/>
      <c r="T10299" s="4"/>
      <c r="V10299" s="4"/>
      <c r="W10299" s="4"/>
      <c r="X10299" s="4"/>
      <c r="AB10299" s="4"/>
      <c r="AL10299" s="81"/>
      <c r="AM10299" s="81"/>
    </row>
    <row r="10300" spans="1:39">
      <c r="A10300" s="76"/>
      <c r="C10300" s="77"/>
      <c r="M10300" s="80"/>
      <c r="T10300" s="4"/>
      <c r="V10300" s="4"/>
      <c r="W10300" s="4"/>
      <c r="X10300" s="4"/>
      <c r="AB10300" s="4"/>
      <c r="AL10300" s="81"/>
      <c r="AM10300" s="81"/>
    </row>
    <row r="10301" spans="1:39">
      <c r="A10301" s="76"/>
      <c r="C10301" s="77"/>
      <c r="M10301" s="80"/>
      <c r="T10301" s="4"/>
      <c r="V10301" s="4"/>
      <c r="W10301" s="4"/>
      <c r="X10301" s="4"/>
      <c r="AB10301" s="4"/>
      <c r="AL10301" s="81"/>
      <c r="AM10301" s="81"/>
    </row>
    <row r="10302" spans="1:39">
      <c r="A10302" s="76"/>
      <c r="C10302" s="77"/>
      <c r="M10302" s="80"/>
      <c r="T10302" s="4"/>
      <c r="V10302" s="4"/>
      <c r="W10302" s="4"/>
      <c r="X10302" s="4"/>
      <c r="AB10302" s="4"/>
      <c r="AL10302" s="81"/>
      <c r="AM10302" s="81"/>
    </row>
    <row r="10303" spans="1:39">
      <c r="A10303" s="76"/>
      <c r="C10303" s="77"/>
      <c r="M10303" s="80"/>
      <c r="T10303" s="4"/>
      <c r="V10303" s="4"/>
      <c r="W10303" s="4"/>
      <c r="X10303" s="4"/>
      <c r="AB10303" s="4"/>
      <c r="AL10303" s="81"/>
      <c r="AM10303" s="81"/>
    </row>
    <row r="10304" spans="1:39">
      <c r="A10304" s="76"/>
      <c r="C10304" s="77"/>
      <c r="M10304" s="80"/>
      <c r="T10304" s="4"/>
      <c r="V10304" s="4"/>
      <c r="W10304" s="4"/>
      <c r="X10304" s="4"/>
      <c r="AB10304" s="4"/>
      <c r="AL10304" s="81"/>
      <c r="AM10304" s="81"/>
    </row>
    <row r="10305" spans="1:39">
      <c r="A10305" s="76"/>
      <c r="C10305" s="77"/>
      <c r="M10305" s="80"/>
      <c r="T10305" s="4"/>
      <c r="V10305" s="4"/>
      <c r="W10305" s="4"/>
      <c r="X10305" s="4"/>
      <c r="AB10305" s="4"/>
      <c r="AL10305" s="81"/>
      <c r="AM10305" s="81"/>
    </row>
    <row r="10306" spans="1:39">
      <c r="A10306" s="76"/>
      <c r="C10306" s="77"/>
      <c r="M10306" s="80"/>
      <c r="T10306" s="4"/>
      <c r="V10306" s="4"/>
      <c r="W10306" s="4"/>
      <c r="X10306" s="4"/>
      <c r="AB10306" s="4"/>
      <c r="AL10306" s="81"/>
      <c r="AM10306" s="81"/>
    </row>
    <row r="10307" spans="1:39">
      <c r="A10307" s="76"/>
      <c r="C10307" s="77"/>
      <c r="M10307" s="80"/>
      <c r="T10307" s="4"/>
      <c r="V10307" s="4"/>
      <c r="W10307" s="4"/>
      <c r="X10307" s="4"/>
      <c r="AB10307" s="4"/>
      <c r="AL10307" s="81"/>
      <c r="AM10307" s="81"/>
    </row>
    <row r="10308" spans="1:39">
      <c r="A10308" s="76"/>
      <c r="C10308" s="77"/>
      <c r="M10308" s="80"/>
      <c r="T10308" s="4"/>
      <c r="V10308" s="4"/>
      <c r="W10308" s="4"/>
      <c r="X10308" s="4"/>
      <c r="AB10308" s="4"/>
      <c r="AL10308" s="81"/>
      <c r="AM10308" s="81"/>
    </row>
    <row r="10309" spans="1:39">
      <c r="A10309" s="76"/>
      <c r="C10309" s="77"/>
      <c r="M10309" s="80"/>
      <c r="T10309" s="4"/>
      <c r="V10309" s="4"/>
      <c r="W10309" s="4"/>
      <c r="X10309" s="4"/>
      <c r="AB10309" s="4"/>
      <c r="AL10309" s="81"/>
      <c r="AM10309" s="81"/>
    </row>
    <row r="10310" spans="1:39">
      <c r="A10310" s="76"/>
      <c r="C10310" s="77"/>
      <c r="M10310" s="80"/>
      <c r="T10310" s="4"/>
      <c r="V10310" s="4"/>
      <c r="W10310" s="4"/>
      <c r="X10310" s="4"/>
      <c r="AB10310" s="4"/>
      <c r="AL10310" s="81"/>
      <c r="AM10310" s="81"/>
    </row>
    <row r="10311" spans="1:39">
      <c r="A10311" s="76"/>
      <c r="C10311" s="77"/>
      <c r="M10311" s="80"/>
      <c r="T10311" s="4"/>
      <c r="V10311" s="4"/>
      <c r="W10311" s="4"/>
      <c r="X10311" s="4"/>
      <c r="AB10311" s="4"/>
      <c r="AL10311" s="81"/>
      <c r="AM10311" s="81"/>
    </row>
    <row r="10312" spans="1:39">
      <c r="A10312" s="76"/>
      <c r="C10312" s="77"/>
      <c r="M10312" s="80"/>
      <c r="T10312" s="4"/>
      <c r="V10312" s="4"/>
      <c r="W10312" s="4"/>
      <c r="X10312" s="4"/>
      <c r="AB10312" s="4"/>
      <c r="AL10312" s="81"/>
      <c r="AM10312" s="81"/>
    </row>
    <row r="10313" spans="1:39">
      <c r="A10313" s="76"/>
      <c r="C10313" s="77"/>
      <c r="M10313" s="80"/>
      <c r="T10313" s="4"/>
      <c r="V10313" s="4"/>
      <c r="W10313" s="4"/>
      <c r="X10313" s="4"/>
      <c r="AB10313" s="4"/>
      <c r="AL10313" s="81"/>
      <c r="AM10313" s="81"/>
    </row>
    <row r="10314" spans="1:39">
      <c r="A10314" s="76"/>
      <c r="C10314" s="77"/>
      <c r="M10314" s="80"/>
      <c r="T10314" s="4"/>
      <c r="V10314" s="4"/>
      <c r="W10314" s="4"/>
      <c r="X10314" s="4"/>
      <c r="AB10314" s="4"/>
      <c r="AL10314" s="81"/>
      <c r="AM10314" s="81"/>
    </row>
    <row r="10315" spans="1:39">
      <c r="A10315" s="76"/>
      <c r="C10315" s="77"/>
      <c r="M10315" s="80"/>
      <c r="T10315" s="4"/>
      <c r="V10315" s="4"/>
      <c r="W10315" s="4"/>
      <c r="X10315" s="4"/>
      <c r="AB10315" s="4"/>
      <c r="AL10315" s="81"/>
      <c r="AM10315" s="81"/>
    </row>
    <row r="10316" spans="1:39">
      <c r="A10316" s="76"/>
      <c r="C10316" s="77"/>
      <c r="M10316" s="80"/>
      <c r="T10316" s="4"/>
      <c r="V10316" s="4"/>
      <c r="W10316" s="4"/>
      <c r="X10316" s="4"/>
      <c r="AB10316" s="4"/>
      <c r="AL10316" s="81"/>
      <c r="AM10316" s="81"/>
    </row>
    <row r="10317" spans="1:39">
      <c r="A10317" s="76"/>
      <c r="C10317" s="77"/>
      <c r="M10317" s="80"/>
      <c r="T10317" s="4"/>
      <c r="V10317" s="4"/>
      <c r="W10317" s="4"/>
      <c r="X10317" s="4"/>
      <c r="AB10317" s="4"/>
      <c r="AL10317" s="81"/>
      <c r="AM10317" s="81"/>
    </row>
    <row r="10318" spans="1:39">
      <c r="A10318" s="76"/>
      <c r="C10318" s="77"/>
      <c r="M10318" s="80"/>
      <c r="T10318" s="4"/>
      <c r="V10318" s="4"/>
      <c r="W10318" s="4"/>
      <c r="X10318" s="4"/>
      <c r="AB10318" s="4"/>
      <c r="AL10318" s="81"/>
      <c r="AM10318" s="81"/>
    </row>
    <row r="10319" spans="1:39">
      <c r="A10319" s="76"/>
      <c r="C10319" s="77"/>
      <c r="M10319" s="80"/>
      <c r="T10319" s="4"/>
      <c r="V10319" s="4"/>
      <c r="W10319" s="4"/>
      <c r="X10319" s="4"/>
      <c r="AB10319" s="4"/>
      <c r="AL10319" s="81"/>
      <c r="AM10319" s="81"/>
    </row>
    <row r="10320" spans="1:39">
      <c r="A10320" s="76"/>
      <c r="C10320" s="77"/>
      <c r="M10320" s="80"/>
      <c r="T10320" s="4"/>
      <c r="V10320" s="4"/>
      <c r="W10320" s="4"/>
      <c r="X10320" s="4"/>
      <c r="AB10320" s="4"/>
      <c r="AL10320" s="81"/>
      <c r="AM10320" s="81"/>
    </row>
    <row r="10321" spans="1:39">
      <c r="A10321" s="76"/>
      <c r="C10321" s="77"/>
      <c r="M10321" s="80"/>
      <c r="T10321" s="4"/>
      <c r="V10321" s="4"/>
      <c r="W10321" s="4"/>
      <c r="X10321" s="4"/>
      <c r="AB10321" s="4"/>
      <c r="AL10321" s="81"/>
      <c r="AM10321" s="81"/>
    </row>
    <row r="10322" spans="1:39">
      <c r="A10322" s="76"/>
      <c r="C10322" s="77"/>
      <c r="M10322" s="80"/>
      <c r="T10322" s="4"/>
      <c r="V10322" s="4"/>
      <c r="W10322" s="4"/>
      <c r="X10322" s="4"/>
      <c r="AB10322" s="4"/>
      <c r="AL10322" s="81"/>
      <c r="AM10322" s="81"/>
    </row>
    <row r="10323" spans="1:39">
      <c r="A10323" s="76"/>
      <c r="C10323" s="77"/>
      <c r="M10323" s="80"/>
      <c r="T10323" s="4"/>
      <c r="V10323" s="4"/>
      <c r="W10323" s="4"/>
      <c r="X10323" s="4"/>
      <c r="AB10323" s="4"/>
      <c r="AL10323" s="81"/>
      <c r="AM10323" s="81"/>
    </row>
    <row r="10324" spans="1:39">
      <c r="A10324" s="76"/>
      <c r="C10324" s="77"/>
      <c r="M10324" s="80"/>
      <c r="T10324" s="4"/>
      <c r="V10324" s="4"/>
      <c r="W10324" s="4"/>
      <c r="X10324" s="4"/>
      <c r="AB10324" s="4"/>
      <c r="AL10324" s="81"/>
      <c r="AM10324" s="81"/>
    </row>
    <row r="10325" spans="1:39">
      <c r="A10325" s="76"/>
      <c r="C10325" s="77"/>
      <c r="M10325" s="80"/>
      <c r="T10325" s="4"/>
      <c r="V10325" s="4"/>
      <c r="W10325" s="4"/>
      <c r="X10325" s="4"/>
      <c r="AB10325" s="4"/>
      <c r="AL10325" s="81"/>
      <c r="AM10325" s="81"/>
    </row>
    <row r="10326" spans="1:39">
      <c r="A10326" s="76"/>
      <c r="C10326" s="77"/>
      <c r="M10326" s="80"/>
      <c r="T10326" s="4"/>
      <c r="V10326" s="4"/>
      <c r="W10326" s="4"/>
      <c r="X10326" s="4"/>
      <c r="AB10326" s="4"/>
      <c r="AL10326" s="81"/>
      <c r="AM10326" s="81"/>
    </row>
    <row r="10327" spans="1:39">
      <c r="A10327" s="76"/>
      <c r="C10327" s="77"/>
      <c r="M10327" s="80"/>
      <c r="T10327" s="4"/>
      <c r="V10327" s="4"/>
      <c r="W10327" s="4"/>
      <c r="X10327" s="4"/>
      <c r="AB10327" s="4"/>
      <c r="AL10327" s="81"/>
      <c r="AM10327" s="81"/>
    </row>
    <row r="10328" spans="1:39">
      <c r="A10328" s="76"/>
      <c r="C10328" s="77"/>
      <c r="M10328" s="80"/>
      <c r="T10328" s="4"/>
      <c r="V10328" s="4"/>
      <c r="W10328" s="4"/>
      <c r="X10328" s="4"/>
      <c r="AB10328" s="4"/>
      <c r="AL10328" s="81"/>
      <c r="AM10328" s="81"/>
    </row>
    <row r="10329" spans="1:39">
      <c r="A10329" s="76"/>
      <c r="C10329" s="77"/>
      <c r="M10329" s="80"/>
      <c r="T10329" s="4"/>
      <c r="V10329" s="4"/>
      <c r="W10329" s="4"/>
      <c r="X10329" s="4"/>
      <c r="AB10329" s="4"/>
      <c r="AL10329" s="81"/>
      <c r="AM10329" s="81"/>
    </row>
    <row r="10330" spans="1:39">
      <c r="A10330" s="76"/>
      <c r="C10330" s="77"/>
      <c r="M10330" s="80"/>
      <c r="T10330" s="4"/>
      <c r="V10330" s="4"/>
      <c r="W10330" s="4"/>
      <c r="X10330" s="4"/>
      <c r="AB10330" s="4"/>
      <c r="AL10330" s="81"/>
      <c r="AM10330" s="81"/>
    </row>
    <row r="10331" spans="1:39">
      <c r="A10331" s="76"/>
      <c r="C10331" s="77"/>
      <c r="M10331" s="80"/>
      <c r="T10331" s="4"/>
      <c r="V10331" s="4"/>
      <c r="W10331" s="4"/>
      <c r="X10331" s="4"/>
      <c r="AB10331" s="4"/>
      <c r="AL10331" s="81"/>
      <c r="AM10331" s="81"/>
    </row>
    <row r="10332" spans="1:39">
      <c r="A10332" s="76"/>
      <c r="C10332" s="77"/>
      <c r="M10332" s="80"/>
      <c r="T10332" s="4"/>
      <c r="V10332" s="4"/>
      <c r="W10332" s="4"/>
      <c r="X10332" s="4"/>
      <c r="AB10332" s="4"/>
      <c r="AL10332" s="81"/>
      <c r="AM10332" s="81"/>
    </row>
    <row r="10333" spans="1:39">
      <c r="A10333" s="76"/>
      <c r="C10333" s="77"/>
      <c r="M10333" s="80"/>
      <c r="T10333" s="4"/>
      <c r="V10333" s="4"/>
      <c r="W10333" s="4"/>
      <c r="X10333" s="4"/>
      <c r="AB10333" s="4"/>
      <c r="AL10333" s="81"/>
      <c r="AM10333" s="81"/>
    </row>
    <row r="10334" spans="1:39">
      <c r="A10334" s="76"/>
      <c r="C10334" s="77"/>
      <c r="M10334" s="80"/>
      <c r="T10334" s="4"/>
      <c r="V10334" s="4"/>
      <c r="W10334" s="4"/>
      <c r="X10334" s="4"/>
      <c r="AB10334" s="4"/>
      <c r="AL10334" s="81"/>
      <c r="AM10334" s="81"/>
    </row>
    <row r="10335" spans="1:39">
      <c r="A10335" s="76"/>
      <c r="C10335" s="77"/>
      <c r="M10335" s="80"/>
      <c r="T10335" s="4"/>
      <c r="V10335" s="4"/>
      <c r="W10335" s="4"/>
      <c r="X10335" s="4"/>
      <c r="AB10335" s="4"/>
      <c r="AL10335" s="81"/>
      <c r="AM10335" s="81"/>
    </row>
    <row r="10336" spans="1:39">
      <c r="A10336" s="76"/>
      <c r="C10336" s="77"/>
      <c r="M10336" s="80"/>
      <c r="T10336" s="4"/>
      <c r="V10336" s="4"/>
      <c r="W10336" s="4"/>
      <c r="X10336" s="4"/>
      <c r="AB10336" s="4"/>
      <c r="AL10336" s="81"/>
      <c r="AM10336" s="81"/>
    </row>
    <row r="10337" spans="1:39">
      <c r="A10337" s="76"/>
      <c r="C10337" s="77"/>
      <c r="M10337" s="80"/>
      <c r="T10337" s="4"/>
      <c r="V10337" s="4"/>
      <c r="W10337" s="4"/>
      <c r="X10337" s="4"/>
      <c r="AB10337" s="4"/>
      <c r="AL10337" s="81"/>
      <c r="AM10337" s="81"/>
    </row>
    <row r="10338" spans="1:39">
      <c r="A10338" s="76"/>
      <c r="C10338" s="77"/>
      <c r="M10338" s="80"/>
      <c r="T10338" s="4"/>
      <c r="V10338" s="4"/>
      <c r="W10338" s="4"/>
      <c r="X10338" s="4"/>
      <c r="AB10338" s="4"/>
      <c r="AL10338" s="81"/>
      <c r="AM10338" s="81"/>
    </row>
    <row r="10339" spans="1:39">
      <c r="A10339" s="76"/>
      <c r="C10339" s="77"/>
      <c r="M10339" s="80"/>
      <c r="T10339" s="4"/>
      <c r="V10339" s="4"/>
      <c r="W10339" s="4"/>
      <c r="X10339" s="4"/>
      <c r="AB10339" s="4"/>
      <c r="AL10339" s="81"/>
      <c r="AM10339" s="81"/>
    </row>
    <row r="10340" spans="1:39">
      <c r="A10340" s="76"/>
      <c r="C10340" s="77"/>
      <c r="M10340" s="80"/>
      <c r="T10340" s="4"/>
      <c r="V10340" s="4"/>
      <c r="W10340" s="4"/>
      <c r="X10340" s="4"/>
      <c r="AB10340" s="4"/>
      <c r="AL10340" s="81"/>
      <c r="AM10340" s="81"/>
    </row>
    <row r="10341" spans="1:39">
      <c r="A10341" s="76"/>
      <c r="C10341" s="77"/>
      <c r="M10341" s="80"/>
      <c r="T10341" s="4"/>
      <c r="V10341" s="4"/>
      <c r="W10341" s="4"/>
      <c r="X10341" s="4"/>
      <c r="AB10341" s="4"/>
      <c r="AL10341" s="81"/>
      <c r="AM10341" s="81"/>
    </row>
    <row r="10342" spans="1:39">
      <c r="A10342" s="76"/>
      <c r="C10342" s="77"/>
      <c r="M10342" s="80"/>
      <c r="T10342" s="4"/>
      <c r="V10342" s="4"/>
      <c r="W10342" s="4"/>
      <c r="X10342" s="4"/>
      <c r="AB10342" s="4"/>
      <c r="AL10342" s="81"/>
      <c r="AM10342" s="81"/>
    </row>
    <row r="10343" spans="1:39">
      <c r="A10343" s="76"/>
      <c r="C10343" s="77"/>
      <c r="M10343" s="80"/>
      <c r="T10343" s="4"/>
      <c r="V10343" s="4"/>
      <c r="W10343" s="4"/>
      <c r="X10343" s="4"/>
      <c r="AB10343" s="4"/>
      <c r="AL10343" s="81"/>
      <c r="AM10343" s="81"/>
    </row>
    <row r="10344" spans="1:39">
      <c r="A10344" s="76"/>
      <c r="C10344" s="77"/>
      <c r="M10344" s="80"/>
      <c r="T10344" s="4"/>
      <c r="V10344" s="4"/>
      <c r="W10344" s="4"/>
      <c r="X10344" s="4"/>
      <c r="AB10344" s="4"/>
      <c r="AL10344" s="81"/>
      <c r="AM10344" s="81"/>
    </row>
    <row r="10345" spans="1:39">
      <c r="A10345" s="76"/>
      <c r="C10345" s="77"/>
      <c r="M10345" s="80"/>
      <c r="T10345" s="4"/>
      <c r="V10345" s="4"/>
      <c r="W10345" s="4"/>
      <c r="X10345" s="4"/>
      <c r="AB10345" s="4"/>
      <c r="AL10345" s="81"/>
      <c r="AM10345" s="81"/>
    </row>
    <row r="10346" spans="1:39">
      <c r="A10346" s="76"/>
      <c r="C10346" s="77"/>
      <c r="M10346" s="80"/>
      <c r="T10346" s="4"/>
      <c r="V10346" s="4"/>
      <c r="W10346" s="4"/>
      <c r="X10346" s="4"/>
      <c r="AB10346" s="4"/>
      <c r="AL10346" s="81"/>
      <c r="AM10346" s="81"/>
    </row>
    <row r="10347" spans="1:39">
      <c r="A10347" s="76"/>
      <c r="C10347" s="77"/>
      <c r="M10347" s="80"/>
      <c r="T10347" s="4"/>
      <c r="V10347" s="4"/>
      <c r="W10347" s="4"/>
      <c r="X10347" s="4"/>
      <c r="AB10347" s="4"/>
      <c r="AL10347" s="81"/>
      <c r="AM10347" s="81"/>
    </row>
    <row r="10348" spans="1:39">
      <c r="A10348" s="76"/>
      <c r="C10348" s="77"/>
      <c r="M10348" s="80"/>
      <c r="T10348" s="4"/>
      <c r="V10348" s="4"/>
      <c r="W10348" s="4"/>
      <c r="X10348" s="4"/>
      <c r="AB10348" s="4"/>
      <c r="AL10348" s="81"/>
      <c r="AM10348" s="81"/>
    </row>
    <row r="10349" spans="1:39">
      <c r="A10349" s="76"/>
      <c r="C10349" s="77"/>
      <c r="M10349" s="80"/>
      <c r="T10349" s="4"/>
      <c r="V10349" s="4"/>
      <c r="W10349" s="4"/>
      <c r="X10349" s="4"/>
      <c r="AB10349" s="4"/>
      <c r="AL10349" s="81"/>
      <c r="AM10349" s="81"/>
    </row>
    <row r="10350" spans="1:39">
      <c r="A10350" s="76"/>
      <c r="C10350" s="77"/>
      <c r="M10350" s="80"/>
      <c r="T10350" s="4"/>
      <c r="V10350" s="4"/>
      <c r="W10350" s="4"/>
      <c r="X10350" s="4"/>
      <c r="AB10350" s="4"/>
      <c r="AL10350" s="81"/>
      <c r="AM10350" s="81"/>
    </row>
    <row r="10351" spans="1:39">
      <c r="A10351" s="76"/>
      <c r="C10351" s="77"/>
      <c r="M10351" s="80"/>
      <c r="T10351" s="4"/>
      <c r="V10351" s="4"/>
      <c r="W10351" s="4"/>
      <c r="X10351" s="4"/>
      <c r="AB10351" s="4"/>
      <c r="AL10351" s="81"/>
      <c r="AM10351" s="81"/>
    </row>
    <row r="10352" spans="1:39">
      <c r="A10352" s="76"/>
      <c r="C10352" s="77"/>
      <c r="M10352" s="80"/>
      <c r="T10352" s="4"/>
      <c r="V10352" s="4"/>
      <c r="W10352" s="4"/>
      <c r="X10352" s="4"/>
      <c r="AB10352" s="4"/>
      <c r="AL10352" s="81"/>
      <c r="AM10352" s="81"/>
    </row>
    <row r="10353" spans="1:39">
      <c r="A10353" s="76"/>
      <c r="C10353" s="77"/>
      <c r="M10353" s="80"/>
      <c r="T10353" s="4"/>
      <c r="V10353" s="4"/>
      <c r="W10353" s="4"/>
      <c r="X10353" s="4"/>
      <c r="AB10353" s="4"/>
      <c r="AL10353" s="81"/>
      <c r="AM10353" s="81"/>
    </row>
    <row r="10354" spans="1:39">
      <c r="A10354" s="76"/>
      <c r="C10354" s="77"/>
      <c r="M10354" s="80"/>
      <c r="T10354" s="4"/>
      <c r="V10354" s="4"/>
      <c r="W10354" s="4"/>
      <c r="X10354" s="4"/>
      <c r="AB10354" s="4"/>
      <c r="AL10354" s="81"/>
      <c r="AM10354" s="81"/>
    </row>
    <row r="10355" spans="1:39">
      <c r="A10355" s="76"/>
      <c r="C10355" s="77"/>
      <c r="M10355" s="80"/>
      <c r="T10355" s="4"/>
      <c r="V10355" s="4"/>
      <c r="W10355" s="4"/>
      <c r="X10355" s="4"/>
      <c r="AB10355" s="4"/>
      <c r="AL10355" s="81"/>
      <c r="AM10355" s="81"/>
    </row>
    <row r="10356" spans="1:39">
      <c r="A10356" s="76"/>
      <c r="C10356" s="77"/>
      <c r="M10356" s="80"/>
      <c r="T10356" s="4"/>
      <c r="V10356" s="4"/>
      <c r="W10356" s="4"/>
      <c r="X10356" s="4"/>
      <c r="AB10356" s="4"/>
      <c r="AL10356" s="81"/>
      <c r="AM10356" s="81"/>
    </row>
    <row r="10357" spans="1:39">
      <c r="A10357" s="76"/>
      <c r="C10357" s="77"/>
      <c r="M10357" s="80"/>
      <c r="T10357" s="4"/>
      <c r="V10357" s="4"/>
      <c r="W10357" s="4"/>
      <c r="X10357" s="4"/>
      <c r="AB10357" s="4"/>
      <c r="AL10357" s="81"/>
      <c r="AM10357" s="81"/>
    </row>
    <row r="10358" spans="1:39">
      <c r="A10358" s="76"/>
      <c r="C10358" s="77"/>
      <c r="M10358" s="80"/>
      <c r="T10358" s="4"/>
      <c r="V10358" s="4"/>
      <c r="W10358" s="4"/>
      <c r="X10358" s="4"/>
      <c r="AB10358" s="4"/>
      <c r="AL10358" s="81"/>
      <c r="AM10358" s="81"/>
    </row>
    <row r="10359" spans="1:39">
      <c r="A10359" s="76"/>
      <c r="C10359" s="77"/>
      <c r="M10359" s="80"/>
      <c r="T10359" s="4"/>
      <c r="V10359" s="4"/>
      <c r="W10359" s="4"/>
      <c r="X10359" s="4"/>
      <c r="AB10359" s="4"/>
      <c r="AL10359" s="81"/>
      <c r="AM10359" s="81"/>
    </row>
    <row r="10360" spans="1:39">
      <c r="A10360" s="76"/>
      <c r="C10360" s="77"/>
      <c r="M10360" s="80"/>
      <c r="T10360" s="4"/>
      <c r="V10360" s="4"/>
      <c r="W10360" s="4"/>
      <c r="X10360" s="4"/>
      <c r="AB10360" s="4"/>
      <c r="AL10360" s="81"/>
      <c r="AM10360" s="81"/>
    </row>
    <row r="10361" spans="1:39">
      <c r="A10361" s="76"/>
      <c r="C10361" s="77"/>
      <c r="M10361" s="80"/>
      <c r="T10361" s="4"/>
      <c r="V10361" s="4"/>
      <c r="W10361" s="4"/>
      <c r="X10361" s="4"/>
      <c r="AB10361" s="4"/>
      <c r="AL10361" s="81"/>
      <c r="AM10361" s="81"/>
    </row>
    <row r="10362" spans="1:39">
      <c r="A10362" s="76"/>
      <c r="C10362" s="77"/>
      <c r="M10362" s="80"/>
      <c r="T10362" s="4"/>
      <c r="V10362" s="4"/>
      <c r="W10362" s="4"/>
      <c r="X10362" s="4"/>
      <c r="AB10362" s="4"/>
      <c r="AL10362" s="81"/>
      <c r="AM10362" s="81"/>
    </row>
    <row r="10363" spans="1:39">
      <c r="A10363" s="76"/>
      <c r="C10363" s="77"/>
      <c r="M10363" s="80"/>
      <c r="T10363" s="4"/>
      <c r="V10363" s="4"/>
      <c r="W10363" s="4"/>
      <c r="X10363" s="4"/>
      <c r="AB10363" s="4"/>
      <c r="AL10363" s="81"/>
      <c r="AM10363" s="81"/>
    </row>
    <row r="10364" spans="1:39">
      <c r="A10364" s="76"/>
      <c r="C10364" s="77"/>
      <c r="M10364" s="80"/>
      <c r="T10364" s="4"/>
      <c r="V10364" s="4"/>
      <c r="W10364" s="4"/>
      <c r="X10364" s="4"/>
      <c r="AB10364" s="4"/>
      <c r="AL10364" s="81"/>
      <c r="AM10364" s="81"/>
    </row>
    <row r="10365" spans="1:39">
      <c r="A10365" s="76"/>
      <c r="C10365" s="77"/>
      <c r="M10365" s="80"/>
      <c r="T10365" s="4"/>
      <c r="V10365" s="4"/>
      <c r="W10365" s="4"/>
      <c r="X10365" s="4"/>
      <c r="AB10365" s="4"/>
      <c r="AL10365" s="81"/>
      <c r="AM10365" s="81"/>
    </row>
    <row r="10366" spans="1:39">
      <c r="A10366" s="76"/>
      <c r="C10366" s="77"/>
      <c r="M10366" s="80"/>
      <c r="T10366" s="4"/>
      <c r="V10366" s="4"/>
      <c r="W10366" s="4"/>
      <c r="X10366" s="4"/>
      <c r="AB10366" s="4"/>
      <c r="AL10366" s="81"/>
      <c r="AM10366" s="81"/>
    </row>
    <row r="10367" spans="1:39">
      <c r="A10367" s="76"/>
      <c r="C10367" s="77"/>
      <c r="M10367" s="80"/>
      <c r="T10367" s="4"/>
      <c r="V10367" s="4"/>
      <c r="W10367" s="4"/>
      <c r="X10367" s="4"/>
      <c r="AB10367" s="4"/>
      <c r="AL10367" s="81"/>
      <c r="AM10367" s="81"/>
    </row>
    <row r="10368" spans="1:39">
      <c r="A10368" s="76"/>
      <c r="C10368" s="77"/>
      <c r="M10368" s="80"/>
      <c r="T10368" s="4"/>
      <c r="V10368" s="4"/>
      <c r="W10368" s="4"/>
      <c r="X10368" s="4"/>
      <c r="AB10368" s="4"/>
      <c r="AL10368" s="81"/>
      <c r="AM10368" s="81"/>
    </row>
    <row r="10369" spans="1:39">
      <c r="A10369" s="76"/>
      <c r="C10369" s="77"/>
      <c r="M10369" s="80"/>
      <c r="T10369" s="4"/>
      <c r="V10369" s="4"/>
      <c r="W10369" s="4"/>
      <c r="X10369" s="4"/>
      <c r="AB10369" s="4"/>
      <c r="AL10369" s="81"/>
      <c r="AM10369" s="81"/>
    </row>
    <row r="10370" spans="1:39">
      <c r="A10370" s="76"/>
      <c r="C10370" s="77"/>
      <c r="M10370" s="80"/>
      <c r="T10370" s="4"/>
      <c r="V10370" s="4"/>
      <c r="W10370" s="4"/>
      <c r="X10370" s="4"/>
      <c r="AB10370" s="4"/>
      <c r="AL10370" s="81"/>
      <c r="AM10370" s="81"/>
    </row>
    <row r="10371" spans="1:39">
      <c r="A10371" s="76"/>
      <c r="C10371" s="77"/>
      <c r="M10371" s="80"/>
      <c r="T10371" s="4"/>
      <c r="V10371" s="4"/>
      <c r="W10371" s="4"/>
      <c r="X10371" s="4"/>
      <c r="AB10371" s="4"/>
      <c r="AL10371" s="81"/>
      <c r="AM10371" s="81"/>
    </row>
    <row r="10372" spans="1:39">
      <c r="A10372" s="76"/>
      <c r="C10372" s="77"/>
      <c r="M10372" s="80"/>
      <c r="T10372" s="4"/>
      <c r="V10372" s="4"/>
      <c r="W10372" s="4"/>
      <c r="X10372" s="4"/>
      <c r="AB10372" s="4"/>
      <c r="AL10372" s="81"/>
      <c r="AM10372" s="81"/>
    </row>
    <row r="10373" spans="1:39">
      <c r="A10373" s="76"/>
      <c r="C10373" s="77"/>
      <c r="M10373" s="80"/>
      <c r="T10373" s="4"/>
      <c r="V10373" s="4"/>
      <c r="W10373" s="4"/>
      <c r="X10373" s="4"/>
      <c r="AB10373" s="4"/>
      <c r="AL10373" s="81"/>
      <c r="AM10373" s="81"/>
    </row>
    <row r="10374" spans="1:39">
      <c r="A10374" s="76"/>
      <c r="C10374" s="77"/>
      <c r="M10374" s="80"/>
      <c r="T10374" s="4"/>
      <c r="V10374" s="4"/>
      <c r="W10374" s="4"/>
      <c r="X10374" s="4"/>
      <c r="AB10374" s="4"/>
      <c r="AL10374" s="81"/>
      <c r="AM10374" s="81"/>
    </row>
    <row r="10375" spans="1:39">
      <c r="A10375" s="76"/>
      <c r="C10375" s="77"/>
      <c r="M10375" s="80"/>
      <c r="T10375" s="4"/>
      <c r="V10375" s="4"/>
      <c r="W10375" s="4"/>
      <c r="X10375" s="4"/>
      <c r="AB10375" s="4"/>
      <c r="AL10375" s="81"/>
      <c r="AM10375" s="81"/>
    </row>
    <row r="10376" spans="1:39">
      <c r="A10376" s="76"/>
      <c r="C10376" s="77"/>
      <c r="M10376" s="80"/>
      <c r="T10376" s="4"/>
      <c r="V10376" s="4"/>
      <c r="W10376" s="4"/>
      <c r="X10376" s="4"/>
      <c r="AB10376" s="4"/>
      <c r="AL10376" s="81"/>
      <c r="AM10376" s="81"/>
    </row>
    <row r="10377" spans="1:39">
      <c r="A10377" s="76"/>
      <c r="C10377" s="77"/>
      <c r="M10377" s="80"/>
      <c r="T10377" s="4"/>
      <c r="V10377" s="4"/>
      <c r="W10377" s="4"/>
      <c r="X10377" s="4"/>
      <c r="AB10377" s="4"/>
      <c r="AL10377" s="81"/>
      <c r="AM10377" s="81"/>
    </row>
    <row r="10378" spans="1:39">
      <c r="A10378" s="76"/>
      <c r="C10378" s="77"/>
      <c r="M10378" s="80"/>
      <c r="T10378" s="4"/>
      <c r="V10378" s="4"/>
      <c r="W10378" s="4"/>
      <c r="X10378" s="4"/>
      <c r="AB10378" s="4"/>
      <c r="AL10378" s="81"/>
      <c r="AM10378" s="81"/>
    </row>
    <row r="10379" spans="1:39">
      <c r="A10379" s="76"/>
      <c r="C10379" s="77"/>
      <c r="M10379" s="80"/>
      <c r="T10379" s="4"/>
      <c r="V10379" s="4"/>
      <c r="W10379" s="4"/>
      <c r="X10379" s="4"/>
      <c r="AB10379" s="4"/>
      <c r="AL10379" s="81"/>
      <c r="AM10379" s="81"/>
    </row>
    <row r="10380" spans="1:39">
      <c r="A10380" s="76"/>
      <c r="C10380" s="77"/>
      <c r="M10380" s="80"/>
      <c r="T10380" s="4"/>
      <c r="V10380" s="4"/>
      <c r="W10380" s="4"/>
      <c r="X10380" s="4"/>
      <c r="AB10380" s="4"/>
      <c r="AL10380" s="81"/>
      <c r="AM10380" s="81"/>
    </row>
    <row r="10381" spans="1:39">
      <c r="A10381" s="76"/>
      <c r="C10381" s="77"/>
      <c r="M10381" s="80"/>
      <c r="T10381" s="4"/>
      <c r="V10381" s="4"/>
      <c r="W10381" s="4"/>
      <c r="X10381" s="4"/>
      <c r="AB10381" s="4"/>
      <c r="AL10381" s="81"/>
      <c r="AM10381" s="81"/>
    </row>
    <row r="10382" spans="1:39">
      <c r="A10382" s="76"/>
      <c r="C10382" s="77"/>
      <c r="M10382" s="80"/>
      <c r="T10382" s="4"/>
      <c r="V10382" s="4"/>
      <c r="W10382" s="4"/>
      <c r="X10382" s="4"/>
      <c r="AB10382" s="4"/>
      <c r="AL10382" s="81"/>
      <c r="AM10382" s="81"/>
    </row>
    <row r="10383" spans="1:39">
      <c r="A10383" s="76"/>
      <c r="C10383" s="77"/>
      <c r="M10383" s="80"/>
      <c r="T10383" s="4"/>
      <c r="V10383" s="4"/>
      <c r="W10383" s="4"/>
      <c r="X10383" s="4"/>
      <c r="AB10383" s="4"/>
      <c r="AL10383" s="81"/>
      <c r="AM10383" s="81"/>
    </row>
    <row r="10384" spans="1:39">
      <c r="A10384" s="76"/>
      <c r="C10384" s="77"/>
      <c r="M10384" s="80"/>
      <c r="T10384" s="4"/>
      <c r="V10384" s="4"/>
      <c r="W10384" s="4"/>
      <c r="X10384" s="4"/>
      <c r="AB10384" s="4"/>
      <c r="AL10384" s="81"/>
      <c r="AM10384" s="81"/>
    </row>
    <row r="10385" spans="1:39">
      <c r="A10385" s="76"/>
      <c r="C10385" s="77"/>
      <c r="M10385" s="80"/>
      <c r="T10385" s="4"/>
      <c r="V10385" s="4"/>
      <c r="W10385" s="4"/>
      <c r="X10385" s="4"/>
      <c r="AB10385" s="4"/>
      <c r="AL10385" s="81"/>
      <c r="AM10385" s="81"/>
    </row>
    <row r="10386" spans="1:39">
      <c r="A10386" s="76"/>
      <c r="C10386" s="77"/>
      <c r="M10386" s="80"/>
      <c r="T10386" s="4"/>
      <c r="V10386" s="4"/>
      <c r="W10386" s="4"/>
      <c r="X10386" s="4"/>
      <c r="AB10386" s="4"/>
      <c r="AL10386" s="81"/>
      <c r="AM10386" s="81"/>
    </row>
    <row r="10387" spans="1:39">
      <c r="A10387" s="76"/>
      <c r="C10387" s="77"/>
      <c r="M10387" s="80"/>
      <c r="T10387" s="4"/>
      <c r="V10387" s="4"/>
      <c r="W10387" s="4"/>
      <c r="X10387" s="4"/>
      <c r="AB10387" s="4"/>
      <c r="AL10387" s="81"/>
      <c r="AM10387" s="81"/>
    </row>
    <row r="10388" spans="1:39">
      <c r="A10388" s="76"/>
      <c r="C10388" s="77"/>
      <c r="M10388" s="80"/>
      <c r="T10388" s="4"/>
      <c r="V10388" s="4"/>
      <c r="W10388" s="4"/>
      <c r="X10388" s="4"/>
      <c r="AB10388" s="4"/>
      <c r="AL10388" s="81"/>
      <c r="AM10388" s="81"/>
    </row>
    <row r="10389" spans="1:39">
      <c r="A10389" s="76"/>
      <c r="C10389" s="77"/>
      <c r="M10389" s="80"/>
      <c r="T10389" s="4"/>
      <c r="V10389" s="4"/>
      <c r="W10389" s="4"/>
      <c r="X10389" s="4"/>
      <c r="AB10389" s="4"/>
      <c r="AL10389" s="81"/>
      <c r="AM10389" s="81"/>
    </row>
    <row r="10390" spans="1:39">
      <c r="A10390" s="76"/>
      <c r="C10390" s="77"/>
      <c r="M10390" s="80"/>
      <c r="T10390" s="4"/>
      <c r="V10390" s="4"/>
      <c r="W10390" s="4"/>
      <c r="X10390" s="4"/>
      <c r="AB10390" s="4"/>
      <c r="AL10390" s="81"/>
      <c r="AM10390" s="81"/>
    </row>
    <row r="10391" spans="1:39">
      <c r="A10391" s="76"/>
      <c r="C10391" s="77"/>
      <c r="M10391" s="80"/>
      <c r="T10391" s="4"/>
      <c r="V10391" s="4"/>
      <c r="W10391" s="4"/>
      <c r="X10391" s="4"/>
      <c r="AB10391" s="4"/>
      <c r="AL10391" s="81"/>
      <c r="AM10391" s="81"/>
    </row>
    <row r="10392" spans="1:39">
      <c r="A10392" s="76"/>
      <c r="C10392" s="77"/>
      <c r="M10392" s="80"/>
      <c r="T10392" s="4"/>
      <c r="V10392" s="4"/>
      <c r="W10392" s="4"/>
      <c r="X10392" s="4"/>
      <c r="AB10392" s="4"/>
      <c r="AL10392" s="81"/>
      <c r="AM10392" s="81"/>
    </row>
    <row r="10393" spans="1:39">
      <c r="A10393" s="76"/>
      <c r="C10393" s="77"/>
      <c r="M10393" s="80"/>
      <c r="T10393" s="4"/>
      <c r="V10393" s="4"/>
      <c r="W10393" s="4"/>
      <c r="X10393" s="4"/>
      <c r="AB10393" s="4"/>
      <c r="AL10393" s="81"/>
      <c r="AM10393" s="81"/>
    </row>
    <row r="10394" spans="1:39">
      <c r="A10394" s="76"/>
      <c r="C10394" s="77"/>
      <c r="M10394" s="80"/>
      <c r="T10394" s="4"/>
      <c r="V10394" s="4"/>
      <c r="W10394" s="4"/>
      <c r="X10394" s="4"/>
      <c r="AB10394" s="4"/>
      <c r="AL10394" s="81"/>
      <c r="AM10394" s="81"/>
    </row>
    <row r="10395" spans="1:39">
      <c r="A10395" s="76"/>
      <c r="C10395" s="77"/>
      <c r="M10395" s="80"/>
      <c r="T10395" s="4"/>
      <c r="V10395" s="4"/>
      <c r="W10395" s="4"/>
      <c r="X10395" s="4"/>
      <c r="AB10395" s="4"/>
      <c r="AL10395" s="81"/>
      <c r="AM10395" s="81"/>
    </row>
    <row r="10396" spans="1:39">
      <c r="A10396" s="76"/>
      <c r="C10396" s="77"/>
      <c r="M10396" s="80"/>
      <c r="T10396" s="4"/>
      <c r="V10396" s="4"/>
      <c r="W10396" s="4"/>
      <c r="X10396" s="4"/>
      <c r="AB10396" s="4"/>
      <c r="AL10396" s="81"/>
      <c r="AM10396" s="81"/>
    </row>
    <row r="10397" spans="1:39">
      <c r="A10397" s="76"/>
      <c r="C10397" s="77"/>
      <c r="M10397" s="80"/>
      <c r="T10397" s="4"/>
      <c r="V10397" s="4"/>
      <c r="W10397" s="4"/>
      <c r="X10397" s="4"/>
      <c r="AB10397" s="4"/>
      <c r="AL10397" s="81"/>
      <c r="AM10397" s="81"/>
    </row>
    <row r="10398" spans="1:39">
      <c r="A10398" s="76"/>
      <c r="C10398" s="77"/>
      <c r="M10398" s="80"/>
      <c r="T10398" s="4"/>
      <c r="V10398" s="4"/>
      <c r="W10398" s="4"/>
      <c r="X10398" s="4"/>
      <c r="AB10398" s="4"/>
      <c r="AL10398" s="81"/>
      <c r="AM10398" s="81"/>
    </row>
    <row r="10399" spans="1:39">
      <c r="A10399" s="76"/>
      <c r="C10399" s="77"/>
      <c r="M10399" s="80"/>
      <c r="T10399" s="4"/>
      <c r="V10399" s="4"/>
      <c r="W10399" s="4"/>
      <c r="X10399" s="4"/>
      <c r="AB10399" s="4"/>
      <c r="AL10399" s="81"/>
      <c r="AM10399" s="81"/>
    </row>
    <row r="10400" spans="1:39">
      <c r="A10400" s="76"/>
      <c r="C10400" s="77"/>
      <c r="M10400" s="80"/>
      <c r="T10400" s="4"/>
      <c r="V10400" s="4"/>
      <c r="W10400" s="4"/>
      <c r="X10400" s="4"/>
      <c r="AB10400" s="4"/>
      <c r="AL10400" s="81"/>
      <c r="AM10400" s="81"/>
    </row>
    <row r="10401" spans="1:39">
      <c r="A10401" s="76"/>
      <c r="C10401" s="77"/>
      <c r="M10401" s="80"/>
      <c r="T10401" s="4"/>
      <c r="V10401" s="4"/>
      <c r="W10401" s="4"/>
      <c r="X10401" s="4"/>
      <c r="AB10401" s="4"/>
      <c r="AL10401" s="81"/>
      <c r="AM10401" s="81"/>
    </row>
    <row r="10402" spans="1:39">
      <c r="A10402" s="76"/>
      <c r="C10402" s="77"/>
      <c r="M10402" s="80"/>
      <c r="T10402" s="4"/>
      <c r="V10402" s="4"/>
      <c r="W10402" s="4"/>
      <c r="X10402" s="4"/>
      <c r="AB10402" s="4"/>
      <c r="AL10402" s="81"/>
      <c r="AM10402" s="81"/>
    </row>
    <row r="10403" spans="1:39">
      <c r="A10403" s="76"/>
      <c r="C10403" s="77"/>
      <c r="M10403" s="80"/>
      <c r="T10403" s="4"/>
      <c r="V10403" s="4"/>
      <c r="W10403" s="4"/>
      <c r="X10403" s="4"/>
      <c r="AB10403" s="4"/>
      <c r="AL10403" s="81"/>
      <c r="AM10403" s="81"/>
    </row>
    <row r="10404" spans="1:39">
      <c r="A10404" s="76"/>
      <c r="C10404" s="77"/>
      <c r="M10404" s="80"/>
      <c r="T10404" s="4"/>
      <c r="V10404" s="4"/>
      <c r="W10404" s="4"/>
      <c r="X10404" s="4"/>
      <c r="AB10404" s="4"/>
      <c r="AL10404" s="81"/>
      <c r="AM10404" s="81"/>
    </row>
    <row r="10405" spans="1:39">
      <c r="A10405" s="76"/>
      <c r="C10405" s="77"/>
      <c r="M10405" s="80"/>
      <c r="T10405" s="4"/>
      <c r="V10405" s="4"/>
      <c r="W10405" s="4"/>
      <c r="X10405" s="4"/>
      <c r="AB10405" s="4"/>
      <c r="AL10405" s="81"/>
      <c r="AM10405" s="81"/>
    </row>
    <row r="10406" spans="1:39">
      <c r="A10406" s="76"/>
      <c r="C10406" s="77"/>
      <c r="M10406" s="80"/>
      <c r="T10406" s="4"/>
      <c r="V10406" s="4"/>
      <c r="W10406" s="4"/>
      <c r="X10406" s="4"/>
      <c r="AB10406" s="4"/>
      <c r="AL10406" s="81"/>
      <c r="AM10406" s="81"/>
    </row>
    <row r="10407" spans="1:39">
      <c r="A10407" s="76"/>
      <c r="C10407" s="77"/>
      <c r="M10407" s="80"/>
      <c r="T10407" s="4"/>
      <c r="V10407" s="4"/>
      <c r="W10407" s="4"/>
      <c r="X10407" s="4"/>
      <c r="AB10407" s="4"/>
      <c r="AL10407" s="81"/>
      <c r="AM10407" s="81"/>
    </row>
    <row r="10408" spans="1:39">
      <c r="A10408" s="76"/>
      <c r="C10408" s="77"/>
      <c r="M10408" s="80"/>
      <c r="T10408" s="4"/>
      <c r="V10408" s="4"/>
      <c r="W10408" s="4"/>
      <c r="X10408" s="4"/>
      <c r="AB10408" s="4"/>
      <c r="AL10408" s="81"/>
      <c r="AM10408" s="81"/>
    </row>
    <row r="10409" spans="1:39">
      <c r="A10409" s="76"/>
      <c r="C10409" s="77"/>
      <c r="M10409" s="80"/>
      <c r="T10409" s="4"/>
      <c r="V10409" s="4"/>
      <c r="W10409" s="4"/>
      <c r="X10409" s="4"/>
      <c r="AB10409" s="4"/>
      <c r="AL10409" s="81"/>
      <c r="AM10409" s="81"/>
    </row>
    <row r="10410" spans="1:39">
      <c r="A10410" s="76"/>
      <c r="C10410" s="77"/>
      <c r="M10410" s="80"/>
      <c r="T10410" s="4"/>
      <c r="V10410" s="4"/>
      <c r="W10410" s="4"/>
      <c r="X10410" s="4"/>
      <c r="AB10410" s="4"/>
      <c r="AL10410" s="81"/>
      <c r="AM10410" s="81"/>
    </row>
    <row r="10411" spans="1:39">
      <c r="A10411" s="76"/>
      <c r="C10411" s="77"/>
      <c r="M10411" s="80"/>
      <c r="T10411" s="4"/>
      <c r="V10411" s="4"/>
      <c r="W10411" s="4"/>
      <c r="X10411" s="4"/>
      <c r="AB10411" s="4"/>
      <c r="AL10411" s="81"/>
      <c r="AM10411" s="81"/>
    </row>
    <row r="10412" spans="1:39">
      <c r="A10412" s="76"/>
      <c r="C10412" s="77"/>
      <c r="M10412" s="80"/>
      <c r="T10412" s="4"/>
      <c r="V10412" s="4"/>
      <c r="W10412" s="4"/>
      <c r="X10412" s="4"/>
      <c r="AB10412" s="4"/>
      <c r="AL10412" s="81"/>
      <c r="AM10412" s="81"/>
    </row>
    <row r="10413" spans="1:39">
      <c r="A10413" s="76"/>
      <c r="C10413" s="77"/>
      <c r="M10413" s="80"/>
      <c r="T10413" s="4"/>
      <c r="V10413" s="4"/>
      <c r="W10413" s="4"/>
      <c r="X10413" s="4"/>
      <c r="AB10413" s="4"/>
      <c r="AL10413" s="81"/>
      <c r="AM10413" s="81"/>
    </row>
    <row r="10414" spans="1:39">
      <c r="A10414" s="76"/>
      <c r="C10414" s="77"/>
      <c r="M10414" s="80"/>
      <c r="T10414" s="4"/>
      <c r="V10414" s="4"/>
      <c r="W10414" s="4"/>
      <c r="X10414" s="4"/>
      <c r="AB10414" s="4"/>
      <c r="AL10414" s="81"/>
      <c r="AM10414" s="81"/>
    </row>
    <row r="10415" spans="1:39">
      <c r="A10415" s="76"/>
      <c r="C10415" s="77"/>
      <c r="M10415" s="80"/>
      <c r="T10415" s="4"/>
      <c r="V10415" s="4"/>
      <c r="W10415" s="4"/>
      <c r="X10415" s="4"/>
      <c r="AB10415" s="4"/>
      <c r="AL10415" s="81"/>
      <c r="AM10415" s="81"/>
    </row>
    <row r="10416" spans="1:39">
      <c r="A10416" s="76"/>
      <c r="C10416" s="77"/>
      <c r="M10416" s="80"/>
      <c r="T10416" s="4"/>
      <c r="V10416" s="4"/>
      <c r="W10416" s="4"/>
      <c r="X10416" s="4"/>
      <c r="AB10416" s="4"/>
      <c r="AL10416" s="81"/>
      <c r="AM10416" s="81"/>
    </row>
    <row r="10417" spans="1:39">
      <c r="A10417" s="76"/>
      <c r="C10417" s="77"/>
      <c r="M10417" s="80"/>
      <c r="T10417" s="4"/>
      <c r="V10417" s="4"/>
      <c r="W10417" s="4"/>
      <c r="X10417" s="4"/>
      <c r="AB10417" s="4"/>
      <c r="AL10417" s="81"/>
      <c r="AM10417" s="81"/>
    </row>
    <row r="10418" spans="1:39">
      <c r="A10418" s="76"/>
      <c r="C10418" s="77"/>
      <c r="M10418" s="80"/>
      <c r="T10418" s="4"/>
      <c r="V10418" s="4"/>
      <c r="W10418" s="4"/>
      <c r="X10418" s="4"/>
      <c r="AB10418" s="4"/>
      <c r="AL10418" s="81"/>
      <c r="AM10418" s="81"/>
    </row>
    <row r="10419" spans="1:39">
      <c r="A10419" s="76"/>
      <c r="C10419" s="77"/>
      <c r="M10419" s="80"/>
      <c r="T10419" s="4"/>
      <c r="V10419" s="4"/>
      <c r="W10419" s="4"/>
      <c r="X10419" s="4"/>
      <c r="AB10419" s="4"/>
      <c r="AL10419" s="81"/>
      <c r="AM10419" s="81"/>
    </row>
    <row r="10420" spans="1:39">
      <c r="A10420" s="76"/>
      <c r="C10420" s="77"/>
      <c r="M10420" s="80"/>
      <c r="T10420" s="4"/>
      <c r="V10420" s="4"/>
      <c r="W10420" s="4"/>
      <c r="X10420" s="4"/>
      <c r="AB10420" s="4"/>
      <c r="AL10420" s="81"/>
      <c r="AM10420" s="81"/>
    </row>
    <row r="10421" spans="1:39">
      <c r="A10421" s="76"/>
      <c r="C10421" s="77"/>
      <c r="M10421" s="80"/>
      <c r="T10421" s="4"/>
      <c r="V10421" s="4"/>
      <c r="W10421" s="4"/>
      <c r="X10421" s="4"/>
      <c r="AB10421" s="4"/>
      <c r="AL10421" s="81"/>
      <c r="AM10421" s="81"/>
    </row>
    <row r="10422" spans="1:39">
      <c r="A10422" s="76"/>
      <c r="C10422" s="77"/>
      <c r="M10422" s="80"/>
      <c r="T10422" s="4"/>
      <c r="V10422" s="4"/>
      <c r="W10422" s="4"/>
      <c r="X10422" s="4"/>
      <c r="AB10422" s="4"/>
      <c r="AL10422" s="81"/>
      <c r="AM10422" s="81"/>
    </row>
    <row r="10423" spans="1:39">
      <c r="A10423" s="76"/>
      <c r="C10423" s="77"/>
      <c r="M10423" s="80"/>
      <c r="T10423" s="4"/>
      <c r="V10423" s="4"/>
      <c r="W10423" s="4"/>
      <c r="X10423" s="4"/>
      <c r="AB10423" s="4"/>
      <c r="AL10423" s="81"/>
      <c r="AM10423" s="81"/>
    </row>
    <row r="10424" spans="1:39">
      <c r="A10424" s="76"/>
      <c r="C10424" s="77"/>
      <c r="M10424" s="80"/>
      <c r="T10424" s="4"/>
      <c r="V10424" s="4"/>
      <c r="W10424" s="4"/>
      <c r="X10424" s="4"/>
      <c r="AB10424" s="4"/>
      <c r="AL10424" s="81"/>
      <c r="AM10424" s="81"/>
    </row>
    <row r="10425" spans="1:39">
      <c r="A10425" s="76"/>
      <c r="C10425" s="77"/>
      <c r="M10425" s="80"/>
      <c r="T10425" s="4"/>
      <c r="V10425" s="4"/>
      <c r="W10425" s="4"/>
      <c r="X10425" s="4"/>
      <c r="AB10425" s="4"/>
      <c r="AL10425" s="81"/>
      <c r="AM10425" s="81"/>
    </row>
    <row r="10426" spans="1:39">
      <c r="A10426" s="76"/>
      <c r="C10426" s="77"/>
      <c r="M10426" s="80"/>
      <c r="T10426" s="4"/>
      <c r="V10426" s="4"/>
      <c r="W10426" s="4"/>
      <c r="X10426" s="4"/>
      <c r="AB10426" s="4"/>
      <c r="AL10426" s="81"/>
      <c r="AM10426" s="81"/>
    </row>
    <row r="10427" spans="1:39">
      <c r="A10427" s="76"/>
      <c r="C10427" s="77"/>
      <c r="M10427" s="80"/>
      <c r="T10427" s="4"/>
      <c r="V10427" s="4"/>
      <c r="W10427" s="4"/>
      <c r="X10427" s="4"/>
      <c r="AB10427" s="4"/>
      <c r="AL10427" s="81"/>
      <c r="AM10427" s="81"/>
    </row>
    <row r="10428" spans="1:39">
      <c r="A10428" s="76"/>
      <c r="C10428" s="77"/>
      <c r="M10428" s="80"/>
      <c r="T10428" s="4"/>
      <c r="V10428" s="4"/>
      <c r="W10428" s="4"/>
      <c r="X10428" s="4"/>
      <c r="AB10428" s="4"/>
      <c r="AL10428" s="81"/>
      <c r="AM10428" s="81"/>
    </row>
    <row r="10429" spans="1:39">
      <c r="A10429" s="76"/>
      <c r="C10429" s="77"/>
      <c r="M10429" s="80"/>
      <c r="T10429" s="4"/>
      <c r="V10429" s="4"/>
      <c r="W10429" s="4"/>
      <c r="X10429" s="4"/>
      <c r="AB10429" s="4"/>
      <c r="AL10429" s="81"/>
      <c r="AM10429" s="81"/>
    </row>
    <row r="10430" spans="1:39">
      <c r="A10430" s="76"/>
      <c r="C10430" s="77"/>
      <c r="M10430" s="80"/>
      <c r="T10430" s="4"/>
      <c r="V10430" s="4"/>
      <c r="W10430" s="4"/>
      <c r="X10430" s="4"/>
      <c r="AB10430" s="4"/>
      <c r="AL10430" s="81"/>
      <c r="AM10430" s="81"/>
    </row>
    <row r="10431" spans="1:39">
      <c r="A10431" s="76"/>
      <c r="C10431" s="77"/>
      <c r="M10431" s="80"/>
      <c r="T10431" s="4"/>
      <c r="V10431" s="4"/>
      <c r="W10431" s="4"/>
      <c r="X10431" s="4"/>
      <c r="AB10431" s="4"/>
      <c r="AL10431" s="81"/>
      <c r="AM10431" s="81"/>
    </row>
    <row r="10432" spans="1:39">
      <c r="A10432" s="76"/>
      <c r="C10432" s="77"/>
      <c r="M10432" s="80"/>
      <c r="T10432" s="4"/>
      <c r="V10432" s="4"/>
      <c r="W10432" s="4"/>
      <c r="X10432" s="4"/>
      <c r="AB10432" s="4"/>
      <c r="AL10432" s="81"/>
      <c r="AM10432" s="81"/>
    </row>
    <row r="10433" spans="1:39">
      <c r="A10433" s="76"/>
      <c r="C10433" s="77"/>
      <c r="M10433" s="80"/>
      <c r="T10433" s="4"/>
      <c r="V10433" s="4"/>
      <c r="W10433" s="4"/>
      <c r="X10433" s="4"/>
      <c r="AB10433" s="4"/>
      <c r="AL10433" s="81"/>
      <c r="AM10433" s="81"/>
    </row>
    <row r="10434" spans="1:39">
      <c r="A10434" s="76"/>
      <c r="C10434" s="77"/>
      <c r="M10434" s="80"/>
      <c r="T10434" s="4"/>
      <c r="V10434" s="4"/>
      <c r="W10434" s="4"/>
      <c r="X10434" s="4"/>
      <c r="AB10434" s="4"/>
      <c r="AL10434" s="81"/>
      <c r="AM10434" s="81"/>
    </row>
    <row r="10435" spans="1:39">
      <c r="A10435" s="76"/>
      <c r="C10435" s="77"/>
      <c r="M10435" s="80"/>
      <c r="T10435" s="4"/>
      <c r="V10435" s="4"/>
      <c r="W10435" s="4"/>
      <c r="X10435" s="4"/>
      <c r="AB10435" s="4"/>
      <c r="AL10435" s="81"/>
      <c r="AM10435" s="81"/>
    </row>
    <row r="10436" spans="1:39">
      <c r="A10436" s="76"/>
      <c r="C10436" s="77"/>
      <c r="M10436" s="80"/>
      <c r="T10436" s="4"/>
      <c r="V10436" s="4"/>
      <c r="W10436" s="4"/>
      <c r="X10436" s="4"/>
      <c r="AB10436" s="4"/>
      <c r="AL10436" s="81"/>
      <c r="AM10436" s="81"/>
    </row>
    <row r="10437" spans="1:39">
      <c r="A10437" s="76"/>
      <c r="C10437" s="77"/>
      <c r="M10437" s="80"/>
      <c r="T10437" s="4"/>
      <c r="V10437" s="4"/>
      <c r="W10437" s="4"/>
      <c r="X10437" s="4"/>
      <c r="AB10437" s="4"/>
      <c r="AL10437" s="81"/>
      <c r="AM10437" s="81"/>
    </row>
    <row r="10438" spans="1:39">
      <c r="A10438" s="76"/>
      <c r="C10438" s="77"/>
      <c r="M10438" s="80"/>
      <c r="T10438" s="4"/>
      <c r="V10438" s="4"/>
      <c r="W10438" s="4"/>
      <c r="X10438" s="4"/>
      <c r="AB10438" s="4"/>
      <c r="AL10438" s="81"/>
      <c r="AM10438" s="81"/>
    </row>
    <row r="10439" spans="1:39">
      <c r="A10439" s="76"/>
      <c r="C10439" s="77"/>
      <c r="M10439" s="80"/>
      <c r="T10439" s="4"/>
      <c r="V10439" s="4"/>
      <c r="W10439" s="4"/>
      <c r="X10439" s="4"/>
      <c r="AB10439" s="4"/>
      <c r="AL10439" s="81"/>
      <c r="AM10439" s="81"/>
    </row>
    <row r="10440" spans="1:39">
      <c r="A10440" s="76"/>
      <c r="C10440" s="77"/>
      <c r="M10440" s="80"/>
      <c r="T10440" s="4"/>
      <c r="V10440" s="4"/>
      <c r="W10440" s="4"/>
      <c r="X10440" s="4"/>
      <c r="AB10440" s="4"/>
      <c r="AL10440" s="81"/>
      <c r="AM10440" s="81"/>
    </row>
    <row r="10441" spans="1:39">
      <c r="A10441" s="76"/>
      <c r="C10441" s="77"/>
      <c r="M10441" s="80"/>
      <c r="T10441" s="4"/>
      <c r="V10441" s="4"/>
      <c r="W10441" s="4"/>
      <c r="X10441" s="4"/>
      <c r="AB10441" s="4"/>
      <c r="AL10441" s="81"/>
      <c r="AM10441" s="81"/>
    </row>
    <row r="10442" spans="1:39">
      <c r="A10442" s="76"/>
      <c r="C10442" s="77"/>
      <c r="M10442" s="80"/>
      <c r="T10442" s="4"/>
      <c r="V10442" s="4"/>
      <c r="W10442" s="4"/>
      <c r="X10442" s="4"/>
      <c r="AB10442" s="4"/>
      <c r="AL10442" s="81"/>
      <c r="AM10442" s="81"/>
    </row>
    <row r="10443" spans="1:39">
      <c r="A10443" s="76"/>
      <c r="C10443" s="77"/>
      <c r="M10443" s="80"/>
      <c r="T10443" s="4"/>
      <c r="V10443" s="4"/>
      <c r="W10443" s="4"/>
      <c r="X10443" s="4"/>
      <c r="AB10443" s="4"/>
      <c r="AL10443" s="81"/>
      <c r="AM10443" s="81"/>
    </row>
    <row r="10444" spans="1:39">
      <c r="A10444" s="76"/>
      <c r="C10444" s="77"/>
      <c r="M10444" s="80"/>
      <c r="T10444" s="4"/>
      <c r="V10444" s="4"/>
      <c r="W10444" s="4"/>
      <c r="X10444" s="4"/>
      <c r="AB10444" s="4"/>
      <c r="AL10444" s="81"/>
      <c r="AM10444" s="81"/>
    </row>
    <row r="10445" spans="1:39">
      <c r="A10445" s="76"/>
      <c r="C10445" s="77"/>
      <c r="M10445" s="80"/>
      <c r="T10445" s="4"/>
      <c r="V10445" s="4"/>
      <c r="W10445" s="4"/>
      <c r="X10445" s="4"/>
      <c r="AB10445" s="4"/>
      <c r="AL10445" s="81"/>
      <c r="AM10445" s="81"/>
    </row>
    <row r="10446" spans="1:39">
      <c r="A10446" s="76"/>
      <c r="C10446" s="77"/>
      <c r="M10446" s="80"/>
      <c r="T10446" s="4"/>
      <c r="V10446" s="4"/>
      <c r="W10446" s="4"/>
      <c r="X10446" s="4"/>
      <c r="AB10446" s="4"/>
      <c r="AL10446" s="81"/>
      <c r="AM10446" s="81"/>
    </row>
    <row r="10447" spans="1:39">
      <c r="A10447" s="76"/>
      <c r="C10447" s="77"/>
      <c r="M10447" s="80"/>
      <c r="T10447" s="4"/>
      <c r="V10447" s="4"/>
      <c r="W10447" s="4"/>
      <c r="X10447" s="4"/>
      <c r="AB10447" s="4"/>
      <c r="AL10447" s="81"/>
      <c r="AM10447" s="81"/>
    </row>
    <row r="10448" spans="1:39">
      <c r="A10448" s="76"/>
      <c r="C10448" s="77"/>
      <c r="M10448" s="80"/>
      <c r="T10448" s="4"/>
      <c r="V10448" s="4"/>
      <c r="W10448" s="4"/>
      <c r="X10448" s="4"/>
      <c r="AB10448" s="4"/>
      <c r="AL10448" s="81"/>
      <c r="AM10448" s="81"/>
    </row>
    <row r="10449" spans="1:39">
      <c r="A10449" s="76"/>
      <c r="C10449" s="77"/>
      <c r="M10449" s="80"/>
      <c r="T10449" s="4"/>
      <c r="V10449" s="4"/>
      <c r="W10449" s="4"/>
      <c r="X10449" s="4"/>
      <c r="AB10449" s="4"/>
      <c r="AL10449" s="81"/>
      <c r="AM10449" s="81"/>
    </row>
    <row r="10450" spans="1:39">
      <c r="A10450" s="76"/>
      <c r="C10450" s="77"/>
      <c r="M10450" s="80"/>
      <c r="T10450" s="4"/>
      <c r="V10450" s="4"/>
      <c r="W10450" s="4"/>
      <c r="X10450" s="4"/>
      <c r="AB10450" s="4"/>
      <c r="AL10450" s="81"/>
      <c r="AM10450" s="81"/>
    </row>
    <row r="10451" spans="1:39">
      <c r="A10451" s="76"/>
      <c r="C10451" s="77"/>
      <c r="M10451" s="80"/>
      <c r="T10451" s="4"/>
      <c r="V10451" s="4"/>
      <c r="W10451" s="4"/>
      <c r="X10451" s="4"/>
      <c r="AB10451" s="4"/>
      <c r="AL10451" s="81"/>
      <c r="AM10451" s="81"/>
    </row>
    <row r="10452" spans="1:39">
      <c r="A10452" s="76"/>
      <c r="C10452" s="77"/>
      <c r="M10452" s="80"/>
      <c r="T10452" s="4"/>
      <c r="V10452" s="4"/>
      <c r="W10452" s="4"/>
      <c r="X10452" s="4"/>
      <c r="AB10452" s="4"/>
      <c r="AL10452" s="81"/>
      <c r="AM10452" s="81"/>
    </row>
    <row r="10453" spans="1:39">
      <c r="A10453" s="76"/>
      <c r="C10453" s="77"/>
      <c r="M10453" s="80"/>
      <c r="T10453" s="4"/>
      <c r="V10453" s="4"/>
      <c r="W10453" s="4"/>
      <c r="X10453" s="4"/>
      <c r="AB10453" s="4"/>
      <c r="AL10453" s="81"/>
      <c r="AM10453" s="81"/>
    </row>
    <row r="10454" spans="1:39">
      <c r="A10454" s="76"/>
      <c r="C10454" s="77"/>
      <c r="M10454" s="80"/>
      <c r="T10454" s="4"/>
      <c r="V10454" s="4"/>
      <c r="W10454" s="4"/>
      <c r="X10454" s="4"/>
      <c r="AB10454" s="4"/>
      <c r="AL10454" s="81"/>
      <c r="AM10454" s="81"/>
    </row>
    <row r="10455" spans="1:39">
      <c r="A10455" s="76"/>
      <c r="C10455" s="77"/>
      <c r="M10455" s="80"/>
      <c r="T10455" s="4"/>
      <c r="V10455" s="4"/>
      <c r="W10455" s="4"/>
      <c r="X10455" s="4"/>
      <c r="AB10455" s="4"/>
      <c r="AL10455" s="81"/>
      <c r="AM10455" s="81"/>
    </row>
    <row r="10456" spans="1:39">
      <c r="A10456" s="76"/>
      <c r="C10456" s="77"/>
      <c r="M10456" s="80"/>
      <c r="T10456" s="4"/>
      <c r="V10456" s="4"/>
      <c r="W10456" s="4"/>
      <c r="X10456" s="4"/>
      <c r="AB10456" s="4"/>
      <c r="AL10456" s="81"/>
      <c r="AM10456" s="81"/>
    </row>
    <row r="10457" spans="1:39">
      <c r="A10457" s="76"/>
      <c r="C10457" s="77"/>
      <c r="M10457" s="80"/>
      <c r="T10457" s="4"/>
      <c r="V10457" s="4"/>
      <c r="W10457" s="4"/>
      <c r="X10457" s="4"/>
      <c r="AB10457" s="4"/>
      <c r="AL10457" s="81"/>
      <c r="AM10457" s="81"/>
    </row>
    <row r="10458" spans="1:39">
      <c r="A10458" s="76"/>
      <c r="C10458" s="77"/>
      <c r="M10458" s="80"/>
      <c r="T10458" s="4"/>
      <c r="V10458" s="4"/>
      <c r="W10458" s="4"/>
      <c r="X10458" s="4"/>
      <c r="AB10458" s="4"/>
      <c r="AL10458" s="81"/>
      <c r="AM10458" s="81"/>
    </row>
    <row r="10459" spans="1:39">
      <c r="A10459" s="76"/>
      <c r="C10459" s="77"/>
      <c r="M10459" s="80"/>
      <c r="T10459" s="4"/>
      <c r="V10459" s="4"/>
      <c r="W10459" s="4"/>
      <c r="X10459" s="4"/>
      <c r="AB10459" s="4"/>
      <c r="AL10459" s="81"/>
      <c r="AM10459" s="81"/>
    </row>
    <row r="10460" spans="1:39">
      <c r="A10460" s="76"/>
      <c r="C10460" s="77"/>
      <c r="M10460" s="80"/>
      <c r="T10460" s="4"/>
      <c r="V10460" s="4"/>
      <c r="W10460" s="4"/>
      <c r="X10460" s="4"/>
      <c r="AB10460" s="4"/>
      <c r="AL10460" s="81"/>
      <c r="AM10460" s="81"/>
    </row>
    <row r="10461" spans="1:39">
      <c r="A10461" s="76"/>
      <c r="C10461" s="77"/>
      <c r="M10461" s="80"/>
      <c r="T10461" s="4"/>
      <c r="V10461" s="4"/>
      <c r="W10461" s="4"/>
      <c r="X10461" s="4"/>
      <c r="AB10461" s="4"/>
      <c r="AL10461" s="81"/>
      <c r="AM10461" s="81"/>
    </row>
    <row r="10462" spans="1:39">
      <c r="A10462" s="76"/>
      <c r="C10462" s="77"/>
      <c r="M10462" s="80"/>
      <c r="T10462" s="4"/>
      <c r="V10462" s="4"/>
      <c r="W10462" s="4"/>
      <c r="X10462" s="4"/>
      <c r="AB10462" s="4"/>
      <c r="AL10462" s="81"/>
      <c r="AM10462" s="81"/>
    </row>
    <row r="10463" spans="1:39">
      <c r="A10463" s="76"/>
      <c r="C10463" s="77"/>
      <c r="M10463" s="80"/>
      <c r="T10463" s="4"/>
      <c r="V10463" s="4"/>
      <c r="W10463" s="4"/>
      <c r="X10463" s="4"/>
      <c r="AB10463" s="4"/>
      <c r="AL10463" s="81"/>
      <c r="AM10463" s="81"/>
    </row>
    <row r="10464" spans="1:39">
      <c r="A10464" s="76"/>
      <c r="C10464" s="77"/>
      <c r="M10464" s="80"/>
      <c r="T10464" s="4"/>
      <c r="V10464" s="4"/>
      <c r="W10464" s="4"/>
      <c r="X10464" s="4"/>
      <c r="AB10464" s="4"/>
      <c r="AL10464" s="81"/>
      <c r="AM10464" s="81"/>
    </row>
    <row r="10465" spans="1:39">
      <c r="A10465" s="76"/>
      <c r="C10465" s="77"/>
      <c r="M10465" s="80"/>
      <c r="T10465" s="4"/>
      <c r="V10465" s="4"/>
      <c r="W10465" s="4"/>
      <c r="X10465" s="4"/>
      <c r="AB10465" s="4"/>
      <c r="AL10465" s="81"/>
      <c r="AM10465" s="81"/>
    </row>
    <row r="10466" spans="1:39">
      <c r="A10466" s="76"/>
      <c r="C10466" s="77"/>
      <c r="M10466" s="80"/>
      <c r="T10466" s="4"/>
      <c r="V10466" s="4"/>
      <c r="W10466" s="4"/>
      <c r="X10466" s="4"/>
      <c r="AB10466" s="4"/>
      <c r="AL10466" s="81"/>
      <c r="AM10466" s="81"/>
    </row>
    <row r="10467" spans="1:39">
      <c r="A10467" s="76"/>
      <c r="C10467" s="77"/>
      <c r="M10467" s="80"/>
      <c r="T10467" s="4"/>
      <c r="V10467" s="4"/>
      <c r="W10467" s="4"/>
      <c r="X10467" s="4"/>
      <c r="AB10467" s="4"/>
      <c r="AL10467" s="81"/>
      <c r="AM10467" s="81"/>
    </row>
    <row r="10468" spans="1:39">
      <c r="A10468" s="76"/>
      <c r="C10468" s="77"/>
      <c r="M10468" s="80"/>
      <c r="T10468" s="4"/>
      <c r="V10468" s="4"/>
      <c r="W10468" s="4"/>
      <c r="X10468" s="4"/>
      <c r="AB10468" s="4"/>
      <c r="AL10468" s="81"/>
      <c r="AM10468" s="81"/>
    </row>
    <row r="10469" spans="1:39">
      <c r="A10469" s="76"/>
      <c r="C10469" s="77"/>
      <c r="M10469" s="80"/>
      <c r="T10469" s="4"/>
      <c r="V10469" s="4"/>
      <c r="W10469" s="4"/>
      <c r="X10469" s="4"/>
      <c r="AB10469" s="4"/>
      <c r="AL10469" s="81"/>
      <c r="AM10469" s="81"/>
    </row>
    <row r="10470" spans="1:39">
      <c r="A10470" s="76"/>
      <c r="C10470" s="77"/>
      <c r="M10470" s="80"/>
      <c r="T10470" s="4"/>
      <c r="V10470" s="4"/>
      <c r="W10470" s="4"/>
      <c r="X10470" s="4"/>
      <c r="AB10470" s="4"/>
      <c r="AL10470" s="81"/>
      <c r="AM10470" s="81"/>
    </row>
    <row r="10471" spans="1:39">
      <c r="A10471" s="76"/>
      <c r="C10471" s="77"/>
      <c r="M10471" s="80"/>
      <c r="T10471" s="4"/>
      <c r="V10471" s="4"/>
      <c r="W10471" s="4"/>
      <c r="X10471" s="4"/>
      <c r="AB10471" s="4"/>
      <c r="AL10471" s="81"/>
      <c r="AM10471" s="81"/>
    </row>
    <row r="10472" spans="1:39">
      <c r="A10472" s="76"/>
      <c r="C10472" s="77"/>
      <c r="M10472" s="80"/>
      <c r="T10472" s="4"/>
      <c r="V10472" s="4"/>
      <c r="W10472" s="4"/>
      <c r="X10472" s="4"/>
      <c r="AB10472" s="4"/>
      <c r="AL10472" s="81"/>
      <c r="AM10472" s="81"/>
    </row>
    <row r="10473" spans="1:39">
      <c r="A10473" s="76"/>
      <c r="C10473" s="77"/>
      <c r="M10473" s="80"/>
      <c r="T10473" s="4"/>
      <c r="V10473" s="4"/>
      <c r="W10473" s="4"/>
      <c r="X10473" s="4"/>
      <c r="AB10473" s="4"/>
      <c r="AL10473" s="81"/>
      <c r="AM10473" s="81"/>
    </row>
    <row r="10474" spans="1:39">
      <c r="A10474" s="76"/>
      <c r="C10474" s="77"/>
      <c r="M10474" s="80"/>
      <c r="T10474" s="4"/>
      <c r="V10474" s="4"/>
      <c r="W10474" s="4"/>
      <c r="X10474" s="4"/>
      <c r="AB10474" s="4"/>
      <c r="AL10474" s="81"/>
      <c r="AM10474" s="81"/>
    </row>
    <row r="10475" spans="1:39">
      <c r="A10475" s="76"/>
      <c r="C10475" s="77"/>
      <c r="M10475" s="80"/>
      <c r="T10475" s="4"/>
      <c r="V10475" s="4"/>
      <c r="W10475" s="4"/>
      <c r="X10475" s="4"/>
      <c r="AB10475" s="4"/>
      <c r="AL10475" s="81"/>
      <c r="AM10475" s="81"/>
    </row>
    <row r="10476" spans="1:39">
      <c r="A10476" s="76"/>
      <c r="C10476" s="77"/>
      <c r="M10476" s="80"/>
      <c r="T10476" s="4"/>
      <c r="V10476" s="4"/>
      <c r="W10476" s="4"/>
      <c r="X10476" s="4"/>
      <c r="AB10476" s="4"/>
      <c r="AL10476" s="81"/>
      <c r="AM10476" s="81"/>
    </row>
    <row r="10477" spans="1:39">
      <c r="A10477" s="76"/>
      <c r="C10477" s="77"/>
      <c r="M10477" s="80"/>
      <c r="T10477" s="4"/>
      <c r="V10477" s="4"/>
      <c r="W10477" s="4"/>
      <c r="X10477" s="4"/>
      <c r="AB10477" s="4"/>
      <c r="AL10477" s="81"/>
      <c r="AM10477" s="81"/>
    </row>
    <row r="10478" spans="1:39">
      <c r="A10478" s="76"/>
      <c r="C10478" s="77"/>
      <c r="M10478" s="80"/>
      <c r="T10478" s="4"/>
      <c r="V10478" s="4"/>
      <c r="W10478" s="4"/>
      <c r="X10478" s="4"/>
      <c r="AB10478" s="4"/>
      <c r="AL10478" s="81"/>
      <c r="AM10478" s="81"/>
    </row>
    <row r="10479" spans="1:39">
      <c r="A10479" s="76"/>
      <c r="C10479" s="77"/>
      <c r="M10479" s="80"/>
      <c r="T10479" s="4"/>
      <c r="V10479" s="4"/>
      <c r="W10479" s="4"/>
      <c r="X10479" s="4"/>
      <c r="AB10479" s="4"/>
      <c r="AL10479" s="81"/>
      <c r="AM10479" s="81"/>
    </row>
    <row r="10480" spans="1:39">
      <c r="A10480" s="76"/>
      <c r="C10480" s="77"/>
      <c r="M10480" s="80"/>
      <c r="T10480" s="4"/>
      <c r="V10480" s="4"/>
      <c r="W10480" s="4"/>
      <c r="X10480" s="4"/>
      <c r="AB10480" s="4"/>
      <c r="AL10480" s="81"/>
      <c r="AM10480" s="81"/>
    </row>
    <row r="10481" spans="1:39">
      <c r="A10481" s="76"/>
      <c r="C10481" s="77"/>
      <c r="M10481" s="80"/>
      <c r="T10481" s="4"/>
      <c r="V10481" s="4"/>
      <c r="W10481" s="4"/>
      <c r="X10481" s="4"/>
      <c r="AB10481" s="4"/>
      <c r="AL10481" s="81"/>
      <c r="AM10481" s="81"/>
    </row>
    <row r="10482" spans="1:39">
      <c r="A10482" s="76"/>
      <c r="C10482" s="77"/>
      <c r="M10482" s="80"/>
      <c r="T10482" s="4"/>
      <c r="V10482" s="4"/>
      <c r="W10482" s="4"/>
      <c r="X10482" s="4"/>
      <c r="AB10482" s="4"/>
      <c r="AL10482" s="81"/>
      <c r="AM10482" s="81"/>
    </row>
    <row r="10483" spans="1:39">
      <c r="A10483" s="76"/>
      <c r="C10483" s="77"/>
      <c r="M10483" s="80"/>
      <c r="T10483" s="4"/>
      <c r="V10483" s="4"/>
      <c r="W10483" s="4"/>
      <c r="X10483" s="4"/>
      <c r="AB10483" s="4"/>
      <c r="AL10483" s="81"/>
      <c r="AM10483" s="81"/>
    </row>
    <row r="10484" spans="1:39">
      <c r="A10484" s="76"/>
      <c r="C10484" s="77"/>
      <c r="M10484" s="80"/>
      <c r="T10484" s="4"/>
      <c r="V10484" s="4"/>
      <c r="W10484" s="4"/>
      <c r="X10484" s="4"/>
      <c r="AB10484" s="4"/>
      <c r="AL10484" s="81"/>
      <c r="AM10484" s="81"/>
    </row>
    <row r="10485" spans="1:39">
      <c r="A10485" s="76"/>
      <c r="C10485" s="77"/>
      <c r="M10485" s="80"/>
      <c r="T10485" s="4"/>
      <c r="V10485" s="4"/>
      <c r="W10485" s="4"/>
      <c r="X10485" s="4"/>
      <c r="AB10485" s="4"/>
      <c r="AL10485" s="81"/>
      <c r="AM10485" s="81"/>
    </row>
    <row r="10486" spans="1:39">
      <c r="A10486" s="76"/>
      <c r="C10486" s="77"/>
      <c r="M10486" s="80"/>
      <c r="T10486" s="4"/>
      <c r="V10486" s="4"/>
      <c r="W10486" s="4"/>
      <c r="X10486" s="4"/>
      <c r="AB10486" s="4"/>
      <c r="AL10486" s="81"/>
      <c r="AM10486" s="81"/>
    </row>
    <row r="10487" spans="1:39">
      <c r="A10487" s="76"/>
      <c r="C10487" s="77"/>
      <c r="M10487" s="80"/>
      <c r="T10487" s="4"/>
      <c r="V10487" s="4"/>
      <c r="W10487" s="4"/>
      <c r="X10487" s="4"/>
      <c r="AB10487" s="4"/>
      <c r="AL10487" s="81"/>
      <c r="AM10487" s="81"/>
    </row>
    <row r="10488" spans="1:39">
      <c r="A10488" s="76"/>
      <c r="C10488" s="77"/>
      <c r="M10488" s="80"/>
      <c r="T10488" s="4"/>
      <c r="V10488" s="4"/>
      <c r="W10488" s="4"/>
      <c r="X10488" s="4"/>
      <c r="AB10488" s="4"/>
      <c r="AL10488" s="81"/>
      <c r="AM10488" s="81"/>
    </row>
    <row r="10489" spans="1:39">
      <c r="A10489" s="76"/>
      <c r="C10489" s="77"/>
      <c r="M10489" s="80"/>
      <c r="T10489" s="4"/>
      <c r="V10489" s="4"/>
      <c r="W10489" s="4"/>
      <c r="X10489" s="4"/>
      <c r="AB10489" s="4"/>
      <c r="AL10489" s="81"/>
      <c r="AM10489" s="81"/>
    </row>
    <row r="10490" spans="1:39">
      <c r="A10490" s="76"/>
      <c r="C10490" s="77"/>
      <c r="M10490" s="80"/>
      <c r="T10490" s="4"/>
      <c r="V10490" s="4"/>
      <c r="W10490" s="4"/>
      <c r="X10490" s="4"/>
      <c r="AB10490" s="4"/>
      <c r="AL10490" s="81"/>
      <c r="AM10490" s="81"/>
    </row>
    <row r="10491" spans="1:39">
      <c r="A10491" s="76"/>
      <c r="C10491" s="77"/>
      <c r="M10491" s="80"/>
      <c r="T10491" s="4"/>
      <c r="V10491" s="4"/>
      <c r="W10491" s="4"/>
      <c r="X10491" s="4"/>
      <c r="AB10491" s="4"/>
      <c r="AL10491" s="81"/>
      <c r="AM10491" s="81"/>
    </row>
    <row r="10492" spans="1:39">
      <c r="A10492" s="76"/>
      <c r="C10492" s="77"/>
      <c r="M10492" s="80"/>
      <c r="T10492" s="4"/>
      <c r="V10492" s="4"/>
      <c r="W10492" s="4"/>
      <c r="X10492" s="4"/>
      <c r="AB10492" s="4"/>
      <c r="AL10492" s="81"/>
      <c r="AM10492" s="81"/>
    </row>
    <row r="10493" spans="1:39">
      <c r="A10493" s="76"/>
      <c r="C10493" s="77"/>
      <c r="M10493" s="80"/>
      <c r="T10493" s="4"/>
      <c r="V10493" s="4"/>
      <c r="W10493" s="4"/>
      <c r="X10493" s="4"/>
      <c r="AB10493" s="4"/>
      <c r="AL10493" s="81"/>
      <c r="AM10493" s="81"/>
    </row>
    <row r="10494" spans="1:39">
      <c r="A10494" s="76"/>
      <c r="C10494" s="77"/>
      <c r="M10494" s="80"/>
      <c r="T10494" s="4"/>
      <c r="V10494" s="4"/>
      <c r="W10494" s="4"/>
      <c r="X10494" s="4"/>
      <c r="AB10494" s="4"/>
      <c r="AL10494" s="81"/>
      <c r="AM10494" s="81"/>
    </row>
    <row r="10495" spans="1:39">
      <c r="A10495" s="76"/>
      <c r="C10495" s="77"/>
      <c r="M10495" s="80"/>
      <c r="T10495" s="4"/>
      <c r="V10495" s="4"/>
      <c r="W10495" s="4"/>
      <c r="X10495" s="4"/>
      <c r="AB10495" s="4"/>
      <c r="AL10495" s="81"/>
      <c r="AM10495" s="81"/>
    </row>
    <row r="10496" spans="1:39">
      <c r="A10496" s="76"/>
      <c r="C10496" s="77"/>
      <c r="M10496" s="80"/>
      <c r="T10496" s="4"/>
      <c r="V10496" s="4"/>
      <c r="W10496" s="4"/>
      <c r="X10496" s="4"/>
      <c r="AB10496" s="4"/>
      <c r="AL10496" s="81"/>
      <c r="AM10496" s="81"/>
    </row>
    <row r="10497" spans="1:39">
      <c r="A10497" s="76"/>
      <c r="C10497" s="77"/>
      <c r="M10497" s="80"/>
      <c r="T10497" s="4"/>
      <c r="V10497" s="4"/>
      <c r="W10497" s="4"/>
      <c r="X10497" s="4"/>
      <c r="AB10497" s="4"/>
      <c r="AL10497" s="81"/>
      <c r="AM10497" s="81"/>
    </row>
    <row r="10498" spans="1:39">
      <c r="A10498" s="76"/>
      <c r="C10498" s="77"/>
      <c r="M10498" s="80"/>
      <c r="T10498" s="4"/>
      <c r="V10498" s="4"/>
      <c r="W10498" s="4"/>
      <c r="X10498" s="4"/>
      <c r="AB10498" s="4"/>
      <c r="AL10498" s="81"/>
      <c r="AM10498" s="81"/>
    </row>
    <row r="10499" spans="1:39">
      <c r="A10499" s="76"/>
      <c r="C10499" s="77"/>
      <c r="M10499" s="80"/>
      <c r="T10499" s="4"/>
      <c r="V10499" s="4"/>
      <c r="W10499" s="4"/>
      <c r="X10499" s="4"/>
      <c r="AB10499" s="4"/>
      <c r="AL10499" s="81"/>
      <c r="AM10499" s="81"/>
    </row>
    <row r="10500" spans="1:39">
      <c r="A10500" s="76"/>
      <c r="C10500" s="77"/>
      <c r="M10500" s="80"/>
      <c r="T10500" s="4"/>
      <c r="V10500" s="4"/>
      <c r="W10500" s="4"/>
      <c r="X10500" s="4"/>
      <c r="AB10500" s="4"/>
      <c r="AL10500" s="81"/>
      <c r="AM10500" s="81"/>
    </row>
    <row r="10501" spans="1:39">
      <c r="A10501" s="76"/>
      <c r="C10501" s="77"/>
      <c r="M10501" s="80"/>
      <c r="T10501" s="4"/>
      <c r="V10501" s="4"/>
      <c r="W10501" s="4"/>
      <c r="X10501" s="4"/>
      <c r="AB10501" s="4"/>
      <c r="AL10501" s="81"/>
      <c r="AM10501" s="81"/>
    </row>
    <row r="10502" spans="1:39">
      <c r="A10502" s="76"/>
      <c r="C10502" s="77"/>
      <c r="M10502" s="80"/>
      <c r="T10502" s="4"/>
      <c r="V10502" s="4"/>
      <c r="W10502" s="4"/>
      <c r="X10502" s="4"/>
      <c r="AB10502" s="4"/>
      <c r="AL10502" s="81"/>
      <c r="AM10502" s="81"/>
    </row>
    <row r="10503" spans="1:39">
      <c r="A10503" s="76"/>
      <c r="C10503" s="77"/>
      <c r="M10503" s="80"/>
      <c r="T10503" s="4"/>
      <c r="V10503" s="4"/>
      <c r="W10503" s="4"/>
      <c r="X10503" s="4"/>
      <c r="AB10503" s="4"/>
      <c r="AL10503" s="81"/>
      <c r="AM10503" s="81"/>
    </row>
    <row r="10504" spans="1:39">
      <c r="A10504" s="76"/>
      <c r="C10504" s="77"/>
      <c r="M10504" s="80"/>
      <c r="T10504" s="4"/>
      <c r="V10504" s="4"/>
      <c r="W10504" s="4"/>
      <c r="X10504" s="4"/>
      <c r="AB10504" s="4"/>
      <c r="AL10504" s="81"/>
      <c r="AM10504" s="81"/>
    </row>
    <row r="10505" spans="1:39">
      <c r="A10505" s="76"/>
      <c r="C10505" s="77"/>
      <c r="M10505" s="80"/>
      <c r="T10505" s="4"/>
      <c r="V10505" s="4"/>
      <c r="W10505" s="4"/>
      <c r="X10505" s="4"/>
      <c r="AB10505" s="4"/>
      <c r="AL10505" s="81"/>
      <c r="AM10505" s="81"/>
    </row>
    <row r="10506" spans="1:39">
      <c r="A10506" s="76"/>
      <c r="C10506" s="77"/>
      <c r="M10506" s="80"/>
      <c r="T10506" s="4"/>
      <c r="V10506" s="4"/>
      <c r="W10506" s="4"/>
      <c r="X10506" s="4"/>
      <c r="AB10506" s="4"/>
      <c r="AL10506" s="81"/>
      <c r="AM10506" s="81"/>
    </row>
    <row r="10507" spans="1:39">
      <c r="A10507" s="76"/>
      <c r="C10507" s="77"/>
      <c r="M10507" s="80"/>
      <c r="T10507" s="4"/>
      <c r="V10507" s="4"/>
      <c r="W10507" s="4"/>
      <c r="X10507" s="4"/>
      <c r="AB10507" s="4"/>
      <c r="AL10507" s="81"/>
      <c r="AM10507" s="81"/>
    </row>
    <row r="10508" spans="1:39">
      <c r="A10508" s="76"/>
      <c r="C10508" s="77"/>
      <c r="M10508" s="80"/>
      <c r="T10508" s="4"/>
      <c r="V10508" s="4"/>
      <c r="W10508" s="4"/>
      <c r="X10508" s="4"/>
      <c r="AB10508" s="4"/>
      <c r="AL10508" s="81"/>
      <c r="AM10508" s="81"/>
    </row>
    <row r="10509" spans="1:39">
      <c r="A10509" s="76"/>
      <c r="C10509" s="77"/>
      <c r="M10509" s="80"/>
      <c r="T10509" s="4"/>
      <c r="V10509" s="4"/>
      <c r="W10509" s="4"/>
      <c r="X10509" s="4"/>
      <c r="AB10509" s="4"/>
      <c r="AL10509" s="81"/>
      <c r="AM10509" s="81"/>
    </row>
    <row r="10510" spans="1:39">
      <c r="A10510" s="76"/>
      <c r="C10510" s="77"/>
      <c r="M10510" s="80"/>
      <c r="T10510" s="4"/>
      <c r="V10510" s="4"/>
      <c r="W10510" s="4"/>
      <c r="X10510" s="4"/>
      <c r="AB10510" s="4"/>
      <c r="AL10510" s="81"/>
      <c r="AM10510" s="81"/>
    </row>
    <row r="10511" spans="1:39">
      <c r="A10511" s="76"/>
      <c r="C10511" s="77"/>
      <c r="M10511" s="80"/>
      <c r="T10511" s="4"/>
      <c r="V10511" s="4"/>
      <c r="W10511" s="4"/>
      <c r="X10511" s="4"/>
      <c r="AB10511" s="4"/>
      <c r="AL10511" s="81"/>
      <c r="AM10511" s="81"/>
    </row>
    <row r="10512" spans="1:39">
      <c r="A10512" s="76"/>
      <c r="C10512" s="77"/>
      <c r="M10512" s="80"/>
      <c r="T10512" s="4"/>
      <c r="V10512" s="4"/>
      <c r="W10512" s="4"/>
      <c r="X10512" s="4"/>
      <c r="AB10512" s="4"/>
      <c r="AL10512" s="81"/>
      <c r="AM10512" s="81"/>
    </row>
    <row r="10513" spans="1:39">
      <c r="A10513" s="76"/>
      <c r="C10513" s="77"/>
      <c r="M10513" s="80"/>
      <c r="T10513" s="4"/>
      <c r="V10513" s="4"/>
      <c r="W10513" s="4"/>
      <c r="X10513" s="4"/>
      <c r="AB10513" s="4"/>
      <c r="AL10513" s="81"/>
      <c r="AM10513" s="81"/>
    </row>
    <row r="10514" spans="1:39">
      <c r="A10514" s="76"/>
      <c r="C10514" s="77"/>
      <c r="M10514" s="80"/>
      <c r="T10514" s="4"/>
      <c r="V10514" s="4"/>
      <c r="W10514" s="4"/>
      <c r="X10514" s="4"/>
      <c r="AB10514" s="4"/>
      <c r="AL10514" s="81"/>
      <c r="AM10514" s="81"/>
    </row>
    <row r="10515" spans="1:39">
      <c r="A10515" s="76"/>
      <c r="C10515" s="77"/>
      <c r="M10515" s="80"/>
      <c r="T10515" s="4"/>
      <c r="V10515" s="4"/>
      <c r="W10515" s="4"/>
      <c r="X10515" s="4"/>
      <c r="AB10515" s="4"/>
      <c r="AL10515" s="81"/>
      <c r="AM10515" s="81"/>
    </row>
    <row r="10516" spans="1:39">
      <c r="A10516" s="76"/>
      <c r="C10516" s="77"/>
      <c r="M10516" s="80"/>
      <c r="T10516" s="4"/>
      <c r="V10516" s="4"/>
      <c r="W10516" s="4"/>
      <c r="X10516" s="4"/>
      <c r="AB10516" s="4"/>
      <c r="AL10516" s="81"/>
      <c r="AM10516" s="81"/>
    </row>
    <row r="10517" spans="1:39">
      <c r="A10517" s="76"/>
      <c r="C10517" s="77"/>
      <c r="M10517" s="80"/>
      <c r="T10517" s="4"/>
      <c r="V10517" s="4"/>
      <c r="W10517" s="4"/>
      <c r="X10517" s="4"/>
      <c r="AB10517" s="4"/>
      <c r="AL10517" s="81"/>
      <c r="AM10517" s="81"/>
    </row>
    <row r="10518" spans="1:39">
      <c r="A10518" s="76"/>
      <c r="C10518" s="77"/>
      <c r="M10518" s="80"/>
      <c r="T10518" s="4"/>
      <c r="V10518" s="4"/>
      <c r="W10518" s="4"/>
      <c r="X10518" s="4"/>
      <c r="AB10518" s="4"/>
      <c r="AL10518" s="81"/>
      <c r="AM10518" s="81"/>
    </row>
    <row r="10519" spans="1:39">
      <c r="A10519" s="76"/>
      <c r="C10519" s="77"/>
      <c r="M10519" s="80"/>
      <c r="T10519" s="4"/>
      <c r="V10519" s="4"/>
      <c r="W10519" s="4"/>
      <c r="X10519" s="4"/>
      <c r="AB10519" s="4"/>
      <c r="AL10519" s="81"/>
      <c r="AM10519" s="81"/>
    </row>
    <row r="10520" spans="1:39">
      <c r="A10520" s="76"/>
      <c r="C10520" s="77"/>
      <c r="M10520" s="80"/>
      <c r="T10520" s="4"/>
      <c r="V10520" s="4"/>
      <c r="W10520" s="4"/>
      <c r="X10520" s="4"/>
      <c r="AB10520" s="4"/>
      <c r="AL10520" s="81"/>
      <c r="AM10520" s="81"/>
    </row>
    <row r="10521" spans="1:39">
      <c r="A10521" s="76"/>
      <c r="C10521" s="77"/>
      <c r="M10521" s="80"/>
      <c r="T10521" s="4"/>
      <c r="V10521" s="4"/>
      <c r="W10521" s="4"/>
      <c r="X10521" s="4"/>
      <c r="AB10521" s="4"/>
      <c r="AL10521" s="81"/>
      <c r="AM10521" s="81"/>
    </row>
    <row r="10522" spans="1:39">
      <c r="A10522" s="76"/>
      <c r="C10522" s="77"/>
      <c r="M10522" s="80"/>
      <c r="T10522" s="4"/>
      <c r="V10522" s="4"/>
      <c r="W10522" s="4"/>
      <c r="X10522" s="4"/>
      <c r="AB10522" s="4"/>
      <c r="AL10522" s="81"/>
      <c r="AM10522" s="81"/>
    </row>
    <row r="10523" spans="1:39">
      <c r="A10523" s="76"/>
      <c r="C10523" s="77"/>
      <c r="M10523" s="80"/>
      <c r="T10523" s="4"/>
      <c r="V10523" s="4"/>
      <c r="W10523" s="4"/>
      <c r="X10523" s="4"/>
      <c r="AB10523" s="4"/>
      <c r="AL10523" s="81"/>
      <c r="AM10523" s="81"/>
    </row>
    <row r="10524" spans="1:39">
      <c r="A10524" s="76"/>
      <c r="C10524" s="77"/>
      <c r="M10524" s="80"/>
      <c r="T10524" s="4"/>
      <c r="V10524" s="4"/>
      <c r="W10524" s="4"/>
      <c r="X10524" s="4"/>
      <c r="AB10524" s="4"/>
      <c r="AL10524" s="81"/>
      <c r="AM10524" s="81"/>
    </row>
    <row r="10525" spans="1:39">
      <c r="A10525" s="76"/>
      <c r="C10525" s="77"/>
      <c r="M10525" s="80"/>
      <c r="T10525" s="4"/>
      <c r="V10525" s="4"/>
      <c r="W10525" s="4"/>
      <c r="X10525" s="4"/>
      <c r="AB10525" s="4"/>
      <c r="AL10525" s="81"/>
      <c r="AM10525" s="81"/>
    </row>
    <row r="10526" spans="1:39">
      <c r="A10526" s="76"/>
      <c r="C10526" s="77"/>
      <c r="M10526" s="80"/>
      <c r="T10526" s="4"/>
      <c r="V10526" s="4"/>
      <c r="W10526" s="4"/>
      <c r="X10526" s="4"/>
      <c r="AB10526" s="4"/>
      <c r="AL10526" s="81"/>
      <c r="AM10526" s="81"/>
    </row>
    <row r="10527" spans="1:39">
      <c r="A10527" s="76"/>
      <c r="C10527" s="77"/>
      <c r="M10527" s="80"/>
      <c r="T10527" s="4"/>
      <c r="V10527" s="4"/>
      <c r="W10527" s="4"/>
      <c r="X10527" s="4"/>
      <c r="AB10527" s="4"/>
      <c r="AL10527" s="81"/>
      <c r="AM10527" s="81"/>
    </row>
    <row r="10528" spans="1:39">
      <c r="A10528" s="76"/>
      <c r="C10528" s="77"/>
      <c r="M10528" s="80"/>
      <c r="T10528" s="4"/>
      <c r="V10528" s="4"/>
      <c r="W10528" s="4"/>
      <c r="X10528" s="4"/>
      <c r="AB10528" s="4"/>
      <c r="AL10528" s="81"/>
      <c r="AM10528" s="81"/>
    </row>
    <row r="10529" spans="1:39">
      <c r="A10529" s="76"/>
      <c r="C10529" s="77"/>
      <c r="M10529" s="80"/>
      <c r="T10529" s="4"/>
      <c r="V10529" s="4"/>
      <c r="W10529" s="4"/>
      <c r="X10529" s="4"/>
      <c r="AB10529" s="4"/>
      <c r="AL10529" s="81"/>
      <c r="AM10529" s="81"/>
    </row>
    <row r="10530" spans="1:39">
      <c r="A10530" s="76"/>
      <c r="C10530" s="77"/>
      <c r="M10530" s="80"/>
      <c r="T10530" s="4"/>
      <c r="V10530" s="4"/>
      <c r="W10530" s="4"/>
      <c r="X10530" s="4"/>
      <c r="AB10530" s="4"/>
      <c r="AL10530" s="81"/>
      <c r="AM10530" s="81"/>
    </row>
    <row r="10531" spans="1:39">
      <c r="A10531" s="76"/>
      <c r="C10531" s="77"/>
      <c r="M10531" s="80"/>
      <c r="T10531" s="4"/>
      <c r="V10531" s="4"/>
      <c r="W10531" s="4"/>
      <c r="X10531" s="4"/>
      <c r="AB10531" s="4"/>
      <c r="AL10531" s="81"/>
      <c r="AM10531" s="81"/>
    </row>
    <row r="10532" spans="1:39">
      <c r="A10532" s="76"/>
      <c r="C10532" s="77"/>
      <c r="M10532" s="80"/>
      <c r="T10532" s="4"/>
      <c r="V10532" s="4"/>
      <c r="W10532" s="4"/>
      <c r="X10532" s="4"/>
      <c r="AB10532" s="4"/>
      <c r="AL10532" s="81"/>
      <c r="AM10532" s="81"/>
    </row>
    <row r="10533" spans="1:39">
      <c r="A10533" s="76"/>
      <c r="C10533" s="77"/>
      <c r="M10533" s="80"/>
      <c r="T10533" s="4"/>
      <c r="V10533" s="4"/>
      <c r="W10533" s="4"/>
      <c r="X10533" s="4"/>
      <c r="AB10533" s="4"/>
      <c r="AL10533" s="81"/>
      <c r="AM10533" s="81"/>
    </row>
    <row r="10534" spans="1:39">
      <c r="A10534" s="76"/>
      <c r="C10534" s="77"/>
      <c r="M10534" s="80"/>
      <c r="T10534" s="4"/>
      <c r="V10534" s="4"/>
      <c r="W10534" s="4"/>
      <c r="X10534" s="4"/>
      <c r="AB10534" s="4"/>
      <c r="AL10534" s="81"/>
      <c r="AM10534" s="81"/>
    </row>
    <row r="10535" spans="1:39">
      <c r="A10535" s="76"/>
      <c r="C10535" s="77"/>
      <c r="M10535" s="80"/>
      <c r="T10535" s="4"/>
      <c r="V10535" s="4"/>
      <c r="W10535" s="4"/>
      <c r="X10535" s="4"/>
      <c r="AB10535" s="4"/>
      <c r="AL10535" s="81"/>
      <c r="AM10535" s="81"/>
    </row>
    <row r="10536" spans="1:39">
      <c r="A10536" s="76"/>
      <c r="C10536" s="77"/>
      <c r="M10536" s="80"/>
      <c r="T10536" s="4"/>
      <c r="V10536" s="4"/>
      <c r="W10536" s="4"/>
      <c r="X10536" s="4"/>
      <c r="AB10536" s="4"/>
      <c r="AL10536" s="81"/>
      <c r="AM10536" s="81"/>
    </row>
    <row r="10537" spans="1:39">
      <c r="A10537" s="76"/>
      <c r="C10537" s="77"/>
      <c r="M10537" s="80"/>
      <c r="T10537" s="4"/>
      <c r="V10537" s="4"/>
      <c r="W10537" s="4"/>
      <c r="X10537" s="4"/>
      <c r="AB10537" s="4"/>
      <c r="AL10537" s="81"/>
      <c r="AM10537" s="81"/>
    </row>
    <row r="10538" spans="1:39">
      <c r="A10538" s="76"/>
      <c r="C10538" s="77"/>
      <c r="M10538" s="80"/>
      <c r="T10538" s="4"/>
      <c r="V10538" s="4"/>
      <c r="W10538" s="4"/>
      <c r="X10538" s="4"/>
      <c r="AB10538" s="4"/>
      <c r="AL10538" s="81"/>
      <c r="AM10538" s="81"/>
    </row>
    <row r="10539" spans="1:39">
      <c r="A10539" s="76"/>
      <c r="C10539" s="77"/>
      <c r="M10539" s="80"/>
      <c r="T10539" s="4"/>
      <c r="V10539" s="4"/>
      <c r="W10539" s="4"/>
      <c r="X10539" s="4"/>
      <c r="AB10539" s="4"/>
      <c r="AL10539" s="81"/>
      <c r="AM10539" s="81"/>
    </row>
    <row r="10540" spans="1:39">
      <c r="A10540" s="76"/>
      <c r="C10540" s="77"/>
      <c r="M10540" s="80"/>
      <c r="T10540" s="4"/>
      <c r="V10540" s="4"/>
      <c r="W10540" s="4"/>
      <c r="X10540" s="4"/>
      <c r="AB10540" s="4"/>
      <c r="AL10540" s="81"/>
      <c r="AM10540" s="81"/>
    </row>
    <row r="10541" spans="1:39">
      <c r="A10541" s="76"/>
      <c r="C10541" s="77"/>
      <c r="M10541" s="80"/>
      <c r="T10541" s="4"/>
      <c r="V10541" s="4"/>
      <c r="W10541" s="4"/>
      <c r="X10541" s="4"/>
      <c r="AB10541" s="4"/>
      <c r="AL10541" s="81"/>
      <c r="AM10541" s="81"/>
    </row>
    <row r="10542" spans="1:39">
      <c r="A10542" s="76"/>
      <c r="C10542" s="77"/>
      <c r="M10542" s="80"/>
      <c r="T10542" s="4"/>
      <c r="V10542" s="4"/>
      <c r="W10542" s="4"/>
      <c r="X10542" s="4"/>
      <c r="AB10542" s="4"/>
      <c r="AL10542" s="81"/>
      <c r="AM10542" s="81"/>
    </row>
    <row r="10543" spans="1:39">
      <c r="A10543" s="76"/>
      <c r="C10543" s="77"/>
      <c r="M10543" s="80"/>
      <c r="T10543" s="4"/>
      <c r="V10543" s="4"/>
      <c r="W10543" s="4"/>
      <c r="X10543" s="4"/>
      <c r="AB10543" s="4"/>
      <c r="AL10543" s="81"/>
      <c r="AM10543" s="81"/>
    </row>
    <row r="10544" spans="1:39">
      <c r="A10544" s="76"/>
      <c r="C10544" s="77"/>
      <c r="M10544" s="80"/>
      <c r="T10544" s="4"/>
      <c r="V10544" s="4"/>
      <c r="W10544" s="4"/>
      <c r="X10544" s="4"/>
      <c r="AB10544" s="4"/>
      <c r="AL10544" s="81"/>
      <c r="AM10544" s="81"/>
    </row>
    <row r="10545" spans="1:39">
      <c r="A10545" s="76"/>
      <c r="C10545" s="77"/>
      <c r="M10545" s="80"/>
      <c r="T10545" s="4"/>
      <c r="V10545" s="4"/>
      <c r="W10545" s="4"/>
      <c r="X10545" s="4"/>
      <c r="AB10545" s="4"/>
      <c r="AL10545" s="81"/>
      <c r="AM10545" s="81"/>
    </row>
    <row r="10546" spans="1:39">
      <c r="A10546" s="76"/>
      <c r="C10546" s="77"/>
      <c r="M10546" s="80"/>
      <c r="T10546" s="4"/>
      <c r="V10546" s="4"/>
      <c r="W10546" s="4"/>
      <c r="X10546" s="4"/>
      <c r="AB10546" s="4"/>
      <c r="AL10546" s="81"/>
      <c r="AM10546" s="81"/>
    </row>
    <row r="10547" spans="1:39">
      <c r="A10547" s="76"/>
      <c r="C10547" s="77"/>
      <c r="M10547" s="80"/>
      <c r="T10547" s="4"/>
      <c r="V10547" s="4"/>
      <c r="W10547" s="4"/>
      <c r="X10547" s="4"/>
      <c r="AB10547" s="4"/>
      <c r="AL10547" s="81"/>
      <c r="AM10547" s="81"/>
    </row>
    <row r="10548" spans="1:39">
      <c r="A10548" s="76"/>
      <c r="C10548" s="77"/>
      <c r="M10548" s="80"/>
      <c r="T10548" s="4"/>
      <c r="V10548" s="4"/>
      <c r="W10548" s="4"/>
      <c r="X10548" s="4"/>
      <c r="AB10548" s="4"/>
      <c r="AL10548" s="81"/>
      <c r="AM10548" s="81"/>
    </row>
    <row r="10549" spans="1:39">
      <c r="A10549" s="76"/>
      <c r="C10549" s="77"/>
      <c r="M10549" s="80"/>
      <c r="T10549" s="4"/>
      <c r="V10549" s="4"/>
      <c r="W10549" s="4"/>
      <c r="X10549" s="4"/>
      <c r="AB10549" s="4"/>
      <c r="AL10549" s="81"/>
      <c r="AM10549" s="81"/>
    </row>
    <row r="10550" spans="1:39">
      <c r="A10550" s="76"/>
      <c r="C10550" s="77"/>
      <c r="M10550" s="80"/>
      <c r="T10550" s="4"/>
      <c r="V10550" s="4"/>
      <c r="W10550" s="4"/>
      <c r="X10550" s="4"/>
      <c r="AB10550" s="4"/>
      <c r="AL10550" s="81"/>
      <c r="AM10550" s="81"/>
    </row>
    <row r="10551" spans="1:39">
      <c r="A10551" s="76"/>
      <c r="C10551" s="77"/>
      <c r="M10551" s="80"/>
      <c r="T10551" s="4"/>
      <c r="V10551" s="4"/>
      <c r="W10551" s="4"/>
      <c r="X10551" s="4"/>
      <c r="AB10551" s="4"/>
      <c r="AL10551" s="81"/>
      <c r="AM10551" s="81"/>
    </row>
    <row r="10552" spans="1:39">
      <c r="A10552" s="76"/>
      <c r="C10552" s="77"/>
      <c r="M10552" s="80"/>
      <c r="T10552" s="4"/>
      <c r="V10552" s="4"/>
      <c r="W10552" s="4"/>
      <c r="X10552" s="4"/>
      <c r="AB10552" s="4"/>
      <c r="AL10552" s="81"/>
      <c r="AM10552" s="81"/>
    </row>
    <row r="10553" spans="1:39">
      <c r="A10553" s="76"/>
      <c r="C10553" s="77"/>
      <c r="M10553" s="80"/>
      <c r="T10553" s="4"/>
      <c r="V10553" s="4"/>
      <c r="W10553" s="4"/>
      <c r="X10553" s="4"/>
      <c r="AB10553" s="4"/>
      <c r="AL10553" s="81"/>
      <c r="AM10553" s="81"/>
    </row>
    <row r="10554" spans="1:39">
      <c r="A10554" s="76"/>
      <c r="C10554" s="77"/>
      <c r="M10554" s="80"/>
      <c r="T10554" s="4"/>
      <c r="V10554" s="4"/>
      <c r="W10554" s="4"/>
      <c r="X10554" s="4"/>
      <c r="AB10554" s="4"/>
      <c r="AL10554" s="81"/>
      <c r="AM10554" s="81"/>
    </row>
    <row r="10555" spans="1:39">
      <c r="A10555" s="76"/>
      <c r="C10555" s="77"/>
      <c r="M10555" s="80"/>
      <c r="T10555" s="4"/>
      <c r="V10555" s="4"/>
      <c r="W10555" s="4"/>
      <c r="X10555" s="4"/>
      <c r="AB10555" s="4"/>
      <c r="AL10555" s="81"/>
      <c r="AM10555" s="81"/>
    </row>
    <row r="10556" spans="1:39">
      <c r="A10556" s="76"/>
      <c r="C10556" s="77"/>
      <c r="M10556" s="80"/>
      <c r="T10556" s="4"/>
      <c r="V10556" s="4"/>
      <c r="W10556" s="4"/>
      <c r="X10556" s="4"/>
      <c r="AB10556" s="4"/>
      <c r="AL10556" s="81"/>
      <c r="AM10556" s="81"/>
    </row>
    <row r="10557" spans="1:39">
      <c r="A10557" s="76"/>
      <c r="C10557" s="77"/>
      <c r="M10557" s="80"/>
      <c r="T10557" s="4"/>
      <c r="V10557" s="4"/>
      <c r="W10557" s="4"/>
      <c r="X10557" s="4"/>
      <c r="AB10557" s="4"/>
      <c r="AL10557" s="81"/>
      <c r="AM10557" s="81"/>
    </row>
    <row r="10558" spans="1:39">
      <c r="A10558" s="76"/>
      <c r="C10558" s="77"/>
      <c r="M10558" s="80"/>
      <c r="T10558" s="4"/>
      <c r="V10558" s="4"/>
      <c r="W10558" s="4"/>
      <c r="X10558" s="4"/>
      <c r="AB10558" s="4"/>
      <c r="AL10558" s="81"/>
      <c r="AM10558" s="81"/>
    </row>
    <row r="10559" spans="1:39">
      <c r="A10559" s="76"/>
      <c r="C10559" s="77"/>
      <c r="M10559" s="80"/>
      <c r="T10559" s="4"/>
      <c r="V10559" s="4"/>
      <c r="W10559" s="4"/>
      <c r="X10559" s="4"/>
      <c r="AB10559" s="4"/>
      <c r="AL10559" s="81"/>
      <c r="AM10559" s="81"/>
    </row>
    <row r="10560" spans="1:39">
      <c r="A10560" s="76"/>
      <c r="C10560" s="77"/>
      <c r="M10560" s="80"/>
      <c r="T10560" s="4"/>
      <c r="V10560" s="4"/>
      <c r="W10560" s="4"/>
      <c r="X10560" s="4"/>
      <c r="AB10560" s="4"/>
      <c r="AL10560" s="81"/>
      <c r="AM10560" s="81"/>
    </row>
    <row r="10561" spans="1:39">
      <c r="A10561" s="76"/>
      <c r="C10561" s="77"/>
      <c r="M10561" s="80"/>
      <c r="T10561" s="4"/>
      <c r="V10561" s="4"/>
      <c r="W10561" s="4"/>
      <c r="X10561" s="4"/>
      <c r="AB10561" s="4"/>
      <c r="AL10561" s="81"/>
      <c r="AM10561" s="81"/>
    </row>
    <row r="10562" spans="1:39">
      <c r="A10562" s="76"/>
      <c r="C10562" s="77"/>
      <c r="M10562" s="80"/>
      <c r="T10562" s="4"/>
      <c r="V10562" s="4"/>
      <c r="W10562" s="4"/>
      <c r="X10562" s="4"/>
      <c r="AB10562" s="4"/>
      <c r="AL10562" s="81"/>
      <c r="AM10562" s="81"/>
    </row>
    <row r="10563" spans="1:39">
      <c r="A10563" s="76"/>
      <c r="C10563" s="77"/>
      <c r="M10563" s="80"/>
      <c r="T10563" s="4"/>
      <c r="V10563" s="4"/>
      <c r="W10563" s="4"/>
      <c r="X10563" s="4"/>
      <c r="AB10563" s="4"/>
      <c r="AL10563" s="81"/>
      <c r="AM10563" s="81"/>
    </row>
    <row r="10564" spans="1:39">
      <c r="A10564" s="76"/>
      <c r="C10564" s="77"/>
      <c r="M10564" s="80"/>
      <c r="T10564" s="4"/>
      <c r="V10564" s="4"/>
      <c r="W10564" s="4"/>
      <c r="X10564" s="4"/>
      <c r="AB10564" s="4"/>
      <c r="AL10564" s="81"/>
      <c r="AM10564" s="81"/>
    </row>
    <row r="10565" spans="1:39">
      <c r="A10565" s="76"/>
      <c r="C10565" s="77"/>
      <c r="M10565" s="80"/>
      <c r="T10565" s="4"/>
      <c r="V10565" s="4"/>
      <c r="W10565" s="4"/>
      <c r="X10565" s="4"/>
      <c r="AB10565" s="4"/>
      <c r="AL10565" s="81"/>
      <c r="AM10565" s="81"/>
    </row>
    <row r="10566" spans="1:39">
      <c r="A10566" s="76"/>
      <c r="C10566" s="77"/>
      <c r="M10566" s="80"/>
      <c r="T10566" s="4"/>
      <c r="V10566" s="4"/>
      <c r="W10566" s="4"/>
      <c r="X10566" s="4"/>
      <c r="AB10566" s="4"/>
      <c r="AL10566" s="81"/>
      <c r="AM10566" s="81"/>
    </row>
    <row r="10567" spans="1:39">
      <c r="A10567" s="76"/>
      <c r="C10567" s="77"/>
      <c r="M10567" s="80"/>
      <c r="T10567" s="4"/>
      <c r="V10567" s="4"/>
      <c r="W10567" s="4"/>
      <c r="X10567" s="4"/>
      <c r="AB10567" s="4"/>
      <c r="AL10567" s="81"/>
      <c r="AM10567" s="81"/>
    </row>
    <row r="10568" spans="1:39">
      <c r="A10568" s="76"/>
      <c r="C10568" s="77"/>
      <c r="M10568" s="80"/>
      <c r="T10568" s="4"/>
      <c r="V10568" s="4"/>
      <c r="W10568" s="4"/>
      <c r="X10568" s="4"/>
      <c r="AB10568" s="4"/>
      <c r="AL10568" s="81"/>
      <c r="AM10568" s="81"/>
    </row>
    <row r="10569" spans="1:39">
      <c r="A10569" s="76"/>
      <c r="C10569" s="77"/>
      <c r="M10569" s="80"/>
      <c r="T10569" s="4"/>
      <c r="V10569" s="4"/>
      <c r="W10569" s="4"/>
      <c r="X10569" s="4"/>
      <c r="AB10569" s="4"/>
      <c r="AL10569" s="81"/>
      <c r="AM10569" s="81"/>
    </row>
    <row r="10570" spans="1:39">
      <c r="A10570" s="76"/>
      <c r="C10570" s="77"/>
      <c r="M10570" s="80"/>
      <c r="T10570" s="4"/>
      <c r="V10570" s="4"/>
      <c r="W10570" s="4"/>
      <c r="X10570" s="4"/>
      <c r="AB10570" s="4"/>
      <c r="AL10570" s="81"/>
      <c r="AM10570" s="81"/>
    </row>
    <row r="10571" spans="1:39">
      <c r="A10571" s="76"/>
      <c r="C10571" s="77"/>
      <c r="M10571" s="80"/>
      <c r="T10571" s="4"/>
      <c r="V10571" s="4"/>
      <c r="W10571" s="4"/>
      <c r="X10571" s="4"/>
      <c r="AB10571" s="4"/>
      <c r="AL10571" s="81"/>
      <c r="AM10571" s="81"/>
    </row>
    <row r="10572" spans="1:39">
      <c r="A10572" s="76"/>
      <c r="C10572" s="77"/>
      <c r="M10572" s="80"/>
      <c r="T10572" s="4"/>
      <c r="V10572" s="4"/>
      <c r="W10572" s="4"/>
      <c r="X10572" s="4"/>
      <c r="AB10572" s="4"/>
      <c r="AL10572" s="81"/>
      <c r="AM10572" s="81"/>
    </row>
    <row r="10573" spans="1:39">
      <c r="A10573" s="76"/>
      <c r="C10573" s="77"/>
      <c r="M10573" s="80"/>
      <c r="T10573" s="4"/>
      <c r="V10573" s="4"/>
      <c r="W10573" s="4"/>
      <c r="X10573" s="4"/>
      <c r="AB10573" s="4"/>
      <c r="AL10573" s="81"/>
      <c r="AM10573" s="81"/>
    </row>
    <row r="10574" spans="1:39">
      <c r="A10574" s="76"/>
      <c r="C10574" s="77"/>
      <c r="M10574" s="80"/>
      <c r="T10574" s="4"/>
      <c r="V10574" s="4"/>
      <c r="W10574" s="4"/>
      <c r="X10574" s="4"/>
      <c r="AB10574" s="4"/>
      <c r="AL10574" s="81"/>
      <c r="AM10574" s="81"/>
    </row>
    <row r="10575" spans="1:39">
      <c r="A10575" s="76"/>
      <c r="C10575" s="77"/>
      <c r="M10575" s="80"/>
      <c r="T10575" s="4"/>
      <c r="V10575" s="4"/>
      <c r="W10575" s="4"/>
      <c r="X10575" s="4"/>
      <c r="AB10575" s="4"/>
      <c r="AL10575" s="81"/>
      <c r="AM10575" s="81"/>
    </row>
    <row r="10576" spans="1:39">
      <c r="A10576" s="76"/>
      <c r="C10576" s="77"/>
      <c r="M10576" s="80"/>
      <c r="T10576" s="4"/>
      <c r="V10576" s="4"/>
      <c r="W10576" s="4"/>
      <c r="X10576" s="4"/>
      <c r="AB10576" s="4"/>
      <c r="AL10576" s="81"/>
      <c r="AM10576" s="81"/>
    </row>
    <row r="10577" spans="1:39">
      <c r="A10577" s="76"/>
      <c r="C10577" s="77"/>
      <c r="M10577" s="80"/>
      <c r="T10577" s="4"/>
      <c r="V10577" s="4"/>
      <c r="W10577" s="4"/>
      <c r="X10577" s="4"/>
      <c r="AB10577" s="4"/>
      <c r="AL10577" s="81"/>
      <c r="AM10577" s="81"/>
    </row>
    <row r="10578" spans="1:39">
      <c r="A10578" s="76"/>
      <c r="C10578" s="77"/>
      <c r="M10578" s="80"/>
      <c r="T10578" s="4"/>
      <c r="V10578" s="4"/>
      <c r="W10578" s="4"/>
      <c r="X10578" s="4"/>
      <c r="AB10578" s="4"/>
      <c r="AL10578" s="81"/>
      <c r="AM10578" s="81"/>
    </row>
    <row r="10579" spans="1:39">
      <c r="A10579" s="76"/>
      <c r="C10579" s="77"/>
      <c r="M10579" s="80"/>
      <c r="T10579" s="4"/>
      <c r="V10579" s="4"/>
      <c r="W10579" s="4"/>
      <c r="X10579" s="4"/>
      <c r="AB10579" s="4"/>
      <c r="AL10579" s="81"/>
      <c r="AM10579" s="81"/>
    </row>
    <row r="10580" spans="1:39">
      <c r="A10580" s="76"/>
      <c r="C10580" s="77"/>
      <c r="M10580" s="80"/>
      <c r="T10580" s="4"/>
      <c r="V10580" s="4"/>
      <c r="W10580" s="4"/>
      <c r="X10580" s="4"/>
      <c r="AB10580" s="4"/>
      <c r="AL10580" s="81"/>
      <c r="AM10580" s="81"/>
    </row>
    <row r="10581" spans="1:39">
      <c r="A10581" s="76"/>
      <c r="C10581" s="77"/>
      <c r="M10581" s="80"/>
      <c r="T10581" s="4"/>
      <c r="V10581" s="4"/>
      <c r="W10581" s="4"/>
      <c r="X10581" s="4"/>
      <c r="AB10581" s="4"/>
      <c r="AL10581" s="81"/>
      <c r="AM10581" s="81"/>
    </row>
    <row r="10582" spans="1:39">
      <c r="A10582" s="76"/>
      <c r="C10582" s="77"/>
      <c r="M10582" s="80"/>
      <c r="T10582" s="4"/>
      <c r="V10582" s="4"/>
      <c r="W10582" s="4"/>
      <c r="X10582" s="4"/>
      <c r="AB10582" s="4"/>
      <c r="AL10582" s="81"/>
      <c r="AM10582" s="81"/>
    </row>
    <row r="10583" spans="1:39">
      <c r="A10583" s="76"/>
      <c r="C10583" s="77"/>
      <c r="M10583" s="80"/>
      <c r="T10583" s="4"/>
      <c r="V10583" s="4"/>
      <c r="W10583" s="4"/>
      <c r="X10583" s="4"/>
      <c r="AB10583" s="4"/>
      <c r="AL10583" s="81"/>
      <c r="AM10583" s="81"/>
    </row>
    <row r="10584" spans="1:39">
      <c r="A10584" s="76"/>
      <c r="C10584" s="77"/>
      <c r="M10584" s="80"/>
      <c r="T10584" s="4"/>
      <c r="V10584" s="4"/>
      <c r="W10584" s="4"/>
      <c r="X10584" s="4"/>
      <c r="AB10584" s="4"/>
      <c r="AL10584" s="81"/>
      <c r="AM10584" s="81"/>
    </row>
    <row r="10585" spans="1:39">
      <c r="A10585" s="76"/>
      <c r="C10585" s="77"/>
      <c r="M10585" s="80"/>
      <c r="T10585" s="4"/>
      <c r="V10585" s="4"/>
      <c r="W10585" s="4"/>
      <c r="X10585" s="4"/>
      <c r="AB10585" s="4"/>
      <c r="AL10585" s="81"/>
      <c r="AM10585" s="81"/>
    </row>
    <row r="10586" spans="1:39">
      <c r="A10586" s="76"/>
      <c r="C10586" s="77"/>
      <c r="M10586" s="80"/>
      <c r="T10586" s="4"/>
      <c r="V10586" s="4"/>
      <c r="W10586" s="4"/>
      <c r="X10586" s="4"/>
      <c r="AB10586" s="4"/>
      <c r="AL10586" s="81"/>
      <c r="AM10586" s="81"/>
    </row>
    <row r="10587" spans="1:39">
      <c r="A10587" s="76"/>
      <c r="C10587" s="77"/>
      <c r="M10587" s="80"/>
      <c r="T10587" s="4"/>
      <c r="V10587" s="4"/>
      <c r="W10587" s="4"/>
      <c r="X10587" s="4"/>
      <c r="AB10587" s="4"/>
      <c r="AL10587" s="81"/>
      <c r="AM10587" s="81"/>
    </row>
    <row r="10588" spans="1:39">
      <c r="A10588" s="76"/>
      <c r="C10588" s="77"/>
      <c r="M10588" s="80"/>
      <c r="T10588" s="4"/>
      <c r="V10588" s="4"/>
      <c r="W10588" s="4"/>
      <c r="X10588" s="4"/>
      <c r="AB10588" s="4"/>
      <c r="AL10588" s="81"/>
      <c r="AM10588" s="81"/>
    </row>
    <row r="10589" spans="1:39">
      <c r="A10589" s="76"/>
      <c r="C10589" s="77"/>
      <c r="M10589" s="80"/>
      <c r="T10589" s="4"/>
      <c r="V10589" s="4"/>
      <c r="W10589" s="4"/>
      <c r="X10589" s="4"/>
      <c r="AB10589" s="4"/>
      <c r="AL10589" s="81"/>
      <c r="AM10589" s="81"/>
    </row>
    <row r="10590" spans="1:39">
      <c r="A10590" s="76"/>
      <c r="C10590" s="77"/>
      <c r="M10590" s="80"/>
      <c r="T10590" s="4"/>
      <c r="V10590" s="4"/>
      <c r="W10590" s="4"/>
      <c r="X10590" s="4"/>
      <c r="AB10590" s="4"/>
      <c r="AL10590" s="81"/>
      <c r="AM10590" s="81"/>
    </row>
    <row r="10591" spans="1:39">
      <c r="A10591" s="76"/>
      <c r="C10591" s="77"/>
      <c r="M10591" s="80"/>
      <c r="T10591" s="4"/>
      <c r="V10591" s="4"/>
      <c r="W10591" s="4"/>
      <c r="X10591" s="4"/>
      <c r="AB10591" s="4"/>
      <c r="AL10591" s="81"/>
      <c r="AM10591" s="81"/>
    </row>
    <row r="10592" spans="1:39">
      <c r="A10592" s="76"/>
      <c r="C10592" s="77"/>
      <c r="M10592" s="80"/>
      <c r="T10592" s="4"/>
      <c r="V10592" s="4"/>
      <c r="W10592" s="4"/>
      <c r="X10592" s="4"/>
      <c r="AB10592" s="4"/>
      <c r="AL10592" s="81"/>
      <c r="AM10592" s="81"/>
    </row>
    <row r="10593" spans="1:39">
      <c r="A10593" s="76"/>
      <c r="C10593" s="77"/>
      <c r="M10593" s="80"/>
      <c r="T10593" s="4"/>
      <c r="V10593" s="4"/>
      <c r="W10593" s="4"/>
      <c r="X10593" s="4"/>
      <c r="AB10593" s="4"/>
      <c r="AL10593" s="81"/>
      <c r="AM10593" s="81"/>
    </row>
    <row r="10594" spans="1:39">
      <c r="A10594" s="76"/>
      <c r="C10594" s="77"/>
      <c r="M10594" s="80"/>
      <c r="T10594" s="4"/>
      <c r="V10594" s="4"/>
      <c r="W10594" s="4"/>
      <c r="X10594" s="4"/>
      <c r="AB10594" s="4"/>
      <c r="AL10594" s="81"/>
      <c r="AM10594" s="81"/>
    </row>
    <row r="10595" spans="1:39">
      <c r="A10595" s="76"/>
      <c r="C10595" s="77"/>
      <c r="M10595" s="80"/>
      <c r="T10595" s="4"/>
      <c r="V10595" s="4"/>
      <c r="W10595" s="4"/>
      <c r="X10595" s="4"/>
      <c r="AB10595" s="4"/>
      <c r="AL10595" s="81"/>
      <c r="AM10595" s="81"/>
    </row>
    <row r="10596" spans="1:39">
      <c r="A10596" s="76"/>
      <c r="C10596" s="77"/>
      <c r="M10596" s="80"/>
      <c r="T10596" s="4"/>
      <c r="V10596" s="4"/>
      <c r="W10596" s="4"/>
      <c r="X10596" s="4"/>
      <c r="AB10596" s="4"/>
      <c r="AL10596" s="81"/>
      <c r="AM10596" s="81"/>
    </row>
    <row r="10597" spans="1:39">
      <c r="A10597" s="76"/>
      <c r="C10597" s="77"/>
      <c r="M10597" s="80"/>
      <c r="T10597" s="4"/>
      <c r="V10597" s="4"/>
      <c r="W10597" s="4"/>
      <c r="X10597" s="4"/>
      <c r="AB10597" s="4"/>
      <c r="AL10597" s="81"/>
      <c r="AM10597" s="81"/>
    </row>
    <row r="10598" spans="1:39">
      <c r="A10598" s="76"/>
      <c r="C10598" s="77"/>
      <c r="M10598" s="80"/>
      <c r="T10598" s="4"/>
      <c r="V10598" s="4"/>
      <c r="W10598" s="4"/>
      <c r="X10598" s="4"/>
      <c r="AB10598" s="4"/>
      <c r="AL10598" s="81"/>
      <c r="AM10598" s="81"/>
    </row>
    <row r="10599" spans="1:39">
      <c r="A10599" s="76"/>
      <c r="C10599" s="77"/>
      <c r="M10599" s="80"/>
      <c r="T10599" s="4"/>
      <c r="V10599" s="4"/>
      <c r="W10599" s="4"/>
      <c r="X10599" s="4"/>
      <c r="AB10599" s="4"/>
      <c r="AL10599" s="81"/>
      <c r="AM10599" s="81"/>
    </row>
    <row r="10600" spans="1:39">
      <c r="A10600" s="76"/>
      <c r="C10600" s="77"/>
      <c r="M10600" s="80"/>
      <c r="T10600" s="4"/>
      <c r="V10600" s="4"/>
      <c r="W10600" s="4"/>
      <c r="X10600" s="4"/>
      <c r="AB10600" s="4"/>
      <c r="AL10600" s="81"/>
      <c r="AM10600" s="81"/>
    </row>
    <row r="10601" spans="1:39">
      <c r="A10601" s="76"/>
      <c r="C10601" s="77"/>
      <c r="M10601" s="80"/>
      <c r="T10601" s="4"/>
      <c r="V10601" s="4"/>
      <c r="W10601" s="4"/>
      <c r="X10601" s="4"/>
      <c r="AB10601" s="4"/>
      <c r="AL10601" s="81"/>
      <c r="AM10601" s="81"/>
    </row>
    <row r="10602" spans="1:39">
      <c r="A10602" s="76"/>
      <c r="C10602" s="77"/>
      <c r="M10602" s="80"/>
      <c r="T10602" s="4"/>
      <c r="V10602" s="4"/>
      <c r="W10602" s="4"/>
      <c r="X10602" s="4"/>
      <c r="AB10602" s="4"/>
      <c r="AL10602" s="81"/>
      <c r="AM10602" s="81"/>
    </row>
    <row r="10603" spans="1:39">
      <c r="A10603" s="76"/>
      <c r="C10603" s="77"/>
      <c r="M10603" s="80"/>
      <c r="T10603" s="4"/>
      <c r="V10603" s="4"/>
      <c r="W10603" s="4"/>
      <c r="X10603" s="4"/>
      <c r="AB10603" s="4"/>
      <c r="AL10603" s="81"/>
      <c r="AM10603" s="81"/>
    </row>
    <row r="10604" spans="1:39">
      <c r="A10604" s="76"/>
      <c r="C10604" s="77"/>
      <c r="M10604" s="80"/>
      <c r="T10604" s="4"/>
      <c r="V10604" s="4"/>
      <c r="W10604" s="4"/>
      <c r="X10604" s="4"/>
      <c r="AB10604" s="4"/>
      <c r="AL10604" s="81"/>
      <c r="AM10604" s="81"/>
    </row>
    <row r="10605" spans="1:39">
      <c r="A10605" s="76"/>
      <c r="C10605" s="77"/>
      <c r="M10605" s="80"/>
      <c r="T10605" s="4"/>
      <c r="V10605" s="4"/>
      <c r="W10605" s="4"/>
      <c r="X10605" s="4"/>
      <c r="AB10605" s="4"/>
      <c r="AL10605" s="81"/>
      <c r="AM10605" s="81"/>
    </row>
    <row r="10606" spans="1:39">
      <c r="A10606" s="76"/>
      <c r="C10606" s="77"/>
      <c r="M10606" s="80"/>
      <c r="T10606" s="4"/>
      <c r="V10606" s="4"/>
      <c r="W10606" s="4"/>
      <c r="X10606" s="4"/>
      <c r="AB10606" s="4"/>
      <c r="AL10606" s="81"/>
      <c r="AM10606" s="81"/>
    </row>
    <row r="10607" spans="1:39">
      <c r="A10607" s="76"/>
      <c r="C10607" s="77"/>
      <c r="M10607" s="80"/>
      <c r="T10607" s="4"/>
      <c r="V10607" s="4"/>
      <c r="W10607" s="4"/>
      <c r="X10607" s="4"/>
      <c r="AB10607" s="4"/>
      <c r="AL10607" s="81"/>
      <c r="AM10607" s="81"/>
    </row>
    <row r="10608" spans="1:39">
      <c r="A10608" s="76"/>
      <c r="C10608" s="77"/>
      <c r="M10608" s="80"/>
      <c r="T10608" s="4"/>
      <c r="V10608" s="4"/>
      <c r="W10608" s="4"/>
      <c r="X10608" s="4"/>
      <c r="AB10608" s="4"/>
      <c r="AL10608" s="81"/>
      <c r="AM10608" s="81"/>
    </row>
    <row r="10609" spans="1:39">
      <c r="A10609" s="76"/>
      <c r="C10609" s="77"/>
      <c r="M10609" s="80"/>
      <c r="T10609" s="4"/>
      <c r="V10609" s="4"/>
      <c r="W10609" s="4"/>
      <c r="X10609" s="4"/>
      <c r="AB10609" s="4"/>
      <c r="AL10609" s="81"/>
      <c r="AM10609" s="81"/>
    </row>
    <row r="10610" spans="1:39">
      <c r="A10610" s="76"/>
      <c r="C10610" s="77"/>
      <c r="M10610" s="80"/>
      <c r="T10610" s="4"/>
      <c r="V10610" s="4"/>
      <c r="W10610" s="4"/>
      <c r="X10610" s="4"/>
      <c r="AB10610" s="4"/>
      <c r="AL10610" s="81"/>
      <c r="AM10610" s="81"/>
    </row>
    <row r="10611" spans="1:39">
      <c r="A10611" s="76"/>
      <c r="C10611" s="77"/>
      <c r="M10611" s="80"/>
      <c r="T10611" s="4"/>
      <c r="V10611" s="4"/>
      <c r="W10611" s="4"/>
      <c r="X10611" s="4"/>
      <c r="AB10611" s="4"/>
      <c r="AL10611" s="81"/>
      <c r="AM10611" s="81"/>
    </row>
    <row r="10612" spans="1:39">
      <c r="A10612" s="76"/>
      <c r="C10612" s="77"/>
      <c r="M10612" s="80"/>
      <c r="T10612" s="4"/>
      <c r="V10612" s="4"/>
      <c r="W10612" s="4"/>
      <c r="X10612" s="4"/>
      <c r="AB10612" s="4"/>
      <c r="AL10612" s="81"/>
      <c r="AM10612" s="81"/>
    </row>
    <row r="10613" spans="1:39">
      <c r="A10613" s="76"/>
      <c r="C10613" s="77"/>
      <c r="M10613" s="80"/>
      <c r="T10613" s="4"/>
      <c r="V10613" s="4"/>
      <c r="W10613" s="4"/>
      <c r="X10613" s="4"/>
      <c r="AB10613" s="4"/>
      <c r="AL10613" s="81"/>
      <c r="AM10613" s="81"/>
    </row>
    <row r="10614" spans="1:39">
      <c r="A10614" s="76"/>
      <c r="C10614" s="77"/>
      <c r="M10614" s="80"/>
      <c r="T10614" s="4"/>
      <c r="V10614" s="4"/>
      <c r="W10614" s="4"/>
      <c r="X10614" s="4"/>
      <c r="AB10614" s="4"/>
      <c r="AL10614" s="81"/>
      <c r="AM10614" s="81"/>
    </row>
    <row r="10615" spans="1:39">
      <c r="A10615" s="76"/>
      <c r="C10615" s="77"/>
      <c r="M10615" s="80"/>
      <c r="T10615" s="4"/>
      <c r="V10615" s="4"/>
      <c r="W10615" s="4"/>
      <c r="X10615" s="4"/>
      <c r="AB10615" s="4"/>
      <c r="AL10615" s="81"/>
      <c r="AM10615" s="81"/>
    </row>
    <row r="10616" spans="1:39">
      <c r="A10616" s="76"/>
      <c r="C10616" s="77"/>
      <c r="M10616" s="80"/>
      <c r="T10616" s="4"/>
      <c r="V10616" s="4"/>
      <c r="W10616" s="4"/>
      <c r="X10616" s="4"/>
      <c r="AB10616" s="4"/>
      <c r="AL10616" s="81"/>
      <c r="AM10616" s="81"/>
    </row>
    <row r="10617" spans="1:39">
      <c r="A10617" s="76"/>
      <c r="C10617" s="77"/>
      <c r="M10617" s="80"/>
      <c r="T10617" s="4"/>
      <c r="V10617" s="4"/>
      <c r="W10617" s="4"/>
      <c r="X10617" s="4"/>
      <c r="AB10617" s="4"/>
      <c r="AL10617" s="81"/>
      <c r="AM10617" s="81"/>
    </row>
    <row r="10618" spans="1:39">
      <c r="A10618" s="76"/>
      <c r="C10618" s="77"/>
      <c r="M10618" s="80"/>
      <c r="T10618" s="4"/>
      <c r="V10618" s="4"/>
      <c r="W10618" s="4"/>
      <c r="X10618" s="4"/>
      <c r="AB10618" s="4"/>
      <c r="AL10618" s="81"/>
      <c r="AM10618" s="81"/>
    </row>
    <row r="10619" spans="1:39">
      <c r="A10619" s="76"/>
      <c r="C10619" s="77"/>
      <c r="M10619" s="80"/>
      <c r="T10619" s="4"/>
      <c r="V10619" s="4"/>
      <c r="W10619" s="4"/>
      <c r="X10619" s="4"/>
      <c r="AB10619" s="4"/>
      <c r="AL10619" s="81"/>
      <c r="AM10619" s="81"/>
    </row>
    <row r="10620" spans="1:39">
      <c r="A10620" s="76"/>
      <c r="C10620" s="77"/>
      <c r="M10620" s="80"/>
      <c r="T10620" s="4"/>
      <c r="V10620" s="4"/>
      <c r="W10620" s="4"/>
      <c r="X10620" s="4"/>
      <c r="AB10620" s="4"/>
      <c r="AL10620" s="81"/>
      <c r="AM10620" s="81"/>
    </row>
    <row r="10621" spans="1:39">
      <c r="A10621" s="76"/>
      <c r="C10621" s="77"/>
      <c r="M10621" s="80"/>
      <c r="T10621" s="4"/>
      <c r="V10621" s="4"/>
      <c r="W10621" s="4"/>
      <c r="X10621" s="4"/>
      <c r="AB10621" s="4"/>
      <c r="AL10621" s="81"/>
      <c r="AM10621" s="81"/>
    </row>
    <row r="10622" spans="1:39">
      <c r="A10622" s="76"/>
      <c r="C10622" s="77"/>
      <c r="M10622" s="80"/>
      <c r="T10622" s="4"/>
      <c r="V10622" s="4"/>
      <c r="W10622" s="4"/>
      <c r="X10622" s="4"/>
      <c r="AB10622" s="4"/>
      <c r="AL10622" s="81"/>
      <c r="AM10622" s="81"/>
    </row>
    <row r="10623" spans="1:39">
      <c r="A10623" s="76"/>
      <c r="C10623" s="77"/>
      <c r="M10623" s="80"/>
      <c r="T10623" s="4"/>
      <c r="V10623" s="4"/>
      <c r="W10623" s="4"/>
      <c r="X10623" s="4"/>
      <c r="AB10623" s="4"/>
      <c r="AL10623" s="81"/>
      <c r="AM10623" s="81"/>
    </row>
    <row r="10624" spans="1:39">
      <c r="A10624" s="76"/>
      <c r="C10624" s="77"/>
      <c r="M10624" s="80"/>
      <c r="T10624" s="4"/>
      <c r="V10624" s="4"/>
      <c r="W10624" s="4"/>
      <c r="X10624" s="4"/>
      <c r="AB10624" s="4"/>
      <c r="AL10624" s="81"/>
      <c r="AM10624" s="81"/>
    </row>
    <row r="10625" spans="1:39">
      <c r="A10625" s="76"/>
      <c r="C10625" s="77"/>
      <c r="M10625" s="80"/>
      <c r="T10625" s="4"/>
      <c r="V10625" s="4"/>
      <c r="W10625" s="4"/>
      <c r="X10625" s="4"/>
      <c r="AB10625" s="4"/>
      <c r="AL10625" s="81"/>
      <c r="AM10625" s="81"/>
    </row>
    <row r="10626" spans="1:39">
      <c r="A10626" s="76"/>
      <c r="C10626" s="77"/>
      <c r="M10626" s="80"/>
      <c r="T10626" s="4"/>
      <c r="V10626" s="4"/>
      <c r="W10626" s="4"/>
      <c r="X10626" s="4"/>
      <c r="AB10626" s="4"/>
      <c r="AL10626" s="81"/>
      <c r="AM10626" s="81"/>
    </row>
    <row r="10627" spans="1:39">
      <c r="A10627" s="76"/>
      <c r="C10627" s="77"/>
      <c r="M10627" s="80"/>
      <c r="T10627" s="4"/>
      <c r="V10627" s="4"/>
      <c r="W10627" s="4"/>
      <c r="X10627" s="4"/>
      <c r="AB10627" s="4"/>
      <c r="AL10627" s="81"/>
      <c r="AM10627" s="81"/>
    </row>
    <row r="10628" spans="1:39">
      <c r="A10628" s="76"/>
      <c r="C10628" s="77"/>
      <c r="M10628" s="80"/>
      <c r="T10628" s="4"/>
      <c r="V10628" s="4"/>
      <c r="W10628" s="4"/>
      <c r="X10628" s="4"/>
      <c r="AB10628" s="4"/>
      <c r="AL10628" s="81"/>
      <c r="AM10628" s="81"/>
    </row>
    <row r="10629" spans="1:39">
      <c r="A10629" s="76"/>
      <c r="C10629" s="77"/>
      <c r="M10629" s="80"/>
      <c r="T10629" s="4"/>
      <c r="V10629" s="4"/>
      <c r="W10629" s="4"/>
      <c r="X10629" s="4"/>
      <c r="AB10629" s="4"/>
      <c r="AL10629" s="81"/>
      <c r="AM10629" s="81"/>
    </row>
    <row r="10630" spans="1:39">
      <c r="A10630" s="76"/>
      <c r="C10630" s="77"/>
      <c r="M10630" s="80"/>
      <c r="T10630" s="4"/>
      <c r="V10630" s="4"/>
      <c r="W10630" s="4"/>
      <c r="X10630" s="4"/>
      <c r="AB10630" s="4"/>
      <c r="AL10630" s="81"/>
      <c r="AM10630" s="81"/>
    </row>
    <row r="10631" spans="1:39">
      <c r="A10631" s="76"/>
      <c r="C10631" s="77"/>
      <c r="M10631" s="80"/>
      <c r="T10631" s="4"/>
      <c r="V10631" s="4"/>
      <c r="W10631" s="4"/>
      <c r="X10631" s="4"/>
      <c r="AB10631" s="4"/>
      <c r="AL10631" s="81"/>
      <c r="AM10631" s="81"/>
    </row>
    <row r="10632" spans="1:39">
      <c r="A10632" s="76"/>
      <c r="C10632" s="77"/>
      <c r="M10632" s="80"/>
      <c r="T10632" s="4"/>
      <c r="V10632" s="4"/>
      <c r="W10632" s="4"/>
      <c r="X10632" s="4"/>
      <c r="AB10632" s="4"/>
      <c r="AL10632" s="81"/>
      <c r="AM10632" s="81"/>
    </row>
    <row r="10633" spans="1:39">
      <c r="A10633" s="76"/>
      <c r="C10633" s="77"/>
      <c r="M10633" s="80"/>
      <c r="T10633" s="4"/>
      <c r="V10633" s="4"/>
      <c r="W10633" s="4"/>
      <c r="X10633" s="4"/>
      <c r="AB10633" s="4"/>
      <c r="AL10633" s="81"/>
      <c r="AM10633" s="81"/>
    </row>
    <row r="10634" spans="1:39">
      <c r="A10634" s="76"/>
      <c r="C10634" s="77"/>
      <c r="M10634" s="80"/>
      <c r="T10634" s="4"/>
      <c r="V10634" s="4"/>
      <c r="W10634" s="4"/>
      <c r="X10634" s="4"/>
      <c r="AB10634" s="4"/>
      <c r="AL10634" s="81"/>
      <c r="AM10634" s="81"/>
    </row>
    <row r="10635" spans="1:39">
      <c r="A10635" s="76"/>
      <c r="C10635" s="77"/>
      <c r="M10635" s="80"/>
      <c r="T10635" s="4"/>
      <c r="V10635" s="4"/>
      <c r="W10635" s="4"/>
      <c r="X10635" s="4"/>
      <c r="AB10635" s="4"/>
      <c r="AL10635" s="81"/>
      <c r="AM10635" s="81"/>
    </row>
    <row r="10636" spans="1:39">
      <c r="A10636" s="76"/>
      <c r="C10636" s="77"/>
      <c r="M10636" s="80"/>
      <c r="T10636" s="4"/>
      <c r="V10636" s="4"/>
      <c r="W10636" s="4"/>
      <c r="X10636" s="4"/>
      <c r="AB10636" s="4"/>
      <c r="AL10636" s="81"/>
      <c r="AM10636" s="81"/>
    </row>
    <row r="10637" spans="1:39">
      <c r="A10637" s="76"/>
      <c r="C10637" s="77"/>
      <c r="M10637" s="80"/>
      <c r="T10637" s="4"/>
      <c r="V10637" s="4"/>
      <c r="W10637" s="4"/>
      <c r="X10637" s="4"/>
      <c r="AB10637" s="4"/>
      <c r="AL10637" s="81"/>
      <c r="AM10637" s="81"/>
    </row>
    <row r="10638" spans="1:39">
      <c r="A10638" s="76"/>
      <c r="C10638" s="77"/>
      <c r="M10638" s="80"/>
      <c r="T10638" s="4"/>
      <c r="V10638" s="4"/>
      <c r="W10638" s="4"/>
      <c r="X10638" s="4"/>
      <c r="AB10638" s="4"/>
      <c r="AL10638" s="81"/>
      <c r="AM10638" s="81"/>
    </row>
    <row r="10639" spans="1:39">
      <c r="A10639" s="76"/>
      <c r="C10639" s="77"/>
      <c r="M10639" s="80"/>
      <c r="T10639" s="4"/>
      <c r="V10639" s="4"/>
      <c r="W10639" s="4"/>
      <c r="X10639" s="4"/>
      <c r="AB10639" s="4"/>
      <c r="AL10639" s="81"/>
      <c r="AM10639" s="81"/>
    </row>
    <row r="10640" spans="1:39">
      <c r="A10640" s="76"/>
      <c r="C10640" s="77"/>
      <c r="M10640" s="80"/>
      <c r="T10640" s="4"/>
      <c r="V10640" s="4"/>
      <c r="W10640" s="4"/>
      <c r="X10640" s="4"/>
      <c r="AB10640" s="4"/>
      <c r="AL10640" s="81"/>
      <c r="AM10640" s="81"/>
    </row>
    <row r="10641" spans="1:39">
      <c r="A10641" s="76"/>
      <c r="C10641" s="77"/>
      <c r="M10641" s="80"/>
      <c r="T10641" s="4"/>
      <c r="V10641" s="4"/>
      <c r="W10641" s="4"/>
      <c r="X10641" s="4"/>
      <c r="AB10641" s="4"/>
      <c r="AL10641" s="81"/>
      <c r="AM10641" s="81"/>
    </row>
    <row r="10642" spans="1:39">
      <c r="A10642" s="76"/>
      <c r="C10642" s="77"/>
      <c r="M10642" s="80"/>
      <c r="T10642" s="4"/>
      <c r="V10642" s="4"/>
      <c r="W10642" s="4"/>
      <c r="X10642" s="4"/>
      <c r="AB10642" s="4"/>
      <c r="AL10642" s="81"/>
      <c r="AM10642" s="81"/>
    </row>
    <row r="10643" spans="1:39">
      <c r="A10643" s="76"/>
      <c r="C10643" s="77"/>
      <c r="M10643" s="80"/>
      <c r="T10643" s="4"/>
      <c r="V10643" s="4"/>
      <c r="W10643" s="4"/>
      <c r="X10643" s="4"/>
      <c r="AB10643" s="4"/>
      <c r="AL10643" s="81"/>
      <c r="AM10643" s="81"/>
    </row>
    <row r="10644" spans="1:39">
      <c r="A10644" s="76"/>
      <c r="C10644" s="77"/>
      <c r="M10644" s="80"/>
      <c r="T10644" s="4"/>
      <c r="V10644" s="4"/>
      <c r="W10644" s="4"/>
      <c r="X10644" s="4"/>
      <c r="AB10644" s="4"/>
      <c r="AL10644" s="81"/>
      <c r="AM10644" s="81"/>
    </row>
    <row r="10645" spans="1:39">
      <c r="A10645" s="76"/>
      <c r="C10645" s="77"/>
      <c r="M10645" s="80"/>
      <c r="T10645" s="4"/>
      <c r="V10645" s="4"/>
      <c r="W10645" s="4"/>
      <c r="X10645" s="4"/>
      <c r="AB10645" s="4"/>
      <c r="AL10645" s="81"/>
      <c r="AM10645" s="81"/>
    </row>
    <row r="10646" spans="1:39">
      <c r="A10646" s="76"/>
      <c r="C10646" s="77"/>
      <c r="M10646" s="80"/>
      <c r="T10646" s="4"/>
      <c r="V10646" s="4"/>
      <c r="W10646" s="4"/>
      <c r="X10646" s="4"/>
      <c r="AB10646" s="4"/>
      <c r="AL10646" s="81"/>
      <c r="AM10646" s="81"/>
    </row>
    <row r="10647" spans="1:39">
      <c r="A10647" s="76"/>
      <c r="C10647" s="77"/>
      <c r="M10647" s="80"/>
      <c r="T10647" s="4"/>
      <c r="V10647" s="4"/>
      <c r="W10647" s="4"/>
      <c r="X10647" s="4"/>
      <c r="AB10647" s="4"/>
      <c r="AL10647" s="81"/>
      <c r="AM10647" s="81"/>
    </row>
    <row r="10648" spans="1:39">
      <c r="A10648" s="76"/>
      <c r="C10648" s="77"/>
      <c r="M10648" s="80"/>
      <c r="T10648" s="4"/>
      <c r="V10648" s="4"/>
      <c r="W10648" s="4"/>
      <c r="X10648" s="4"/>
      <c r="AB10648" s="4"/>
      <c r="AL10648" s="81"/>
      <c r="AM10648" s="81"/>
    </row>
    <row r="10649" spans="1:39">
      <c r="A10649" s="76"/>
      <c r="C10649" s="77"/>
      <c r="M10649" s="80"/>
      <c r="T10649" s="4"/>
      <c r="V10649" s="4"/>
      <c r="W10649" s="4"/>
      <c r="X10649" s="4"/>
      <c r="AB10649" s="4"/>
      <c r="AL10649" s="81"/>
      <c r="AM10649" s="81"/>
    </row>
    <row r="10650" spans="1:39">
      <c r="A10650" s="76"/>
      <c r="C10650" s="77"/>
      <c r="M10650" s="80"/>
      <c r="T10650" s="4"/>
      <c r="V10650" s="4"/>
      <c r="W10650" s="4"/>
      <c r="X10650" s="4"/>
      <c r="AB10650" s="4"/>
      <c r="AL10650" s="81"/>
      <c r="AM10650" s="81"/>
    </row>
    <row r="10651" spans="1:39">
      <c r="A10651" s="76"/>
      <c r="C10651" s="77"/>
      <c r="M10651" s="80"/>
      <c r="T10651" s="4"/>
      <c r="V10651" s="4"/>
      <c r="W10651" s="4"/>
      <c r="X10651" s="4"/>
      <c r="AB10651" s="4"/>
      <c r="AL10651" s="81"/>
      <c r="AM10651" s="81"/>
    </row>
    <row r="10652" spans="1:39">
      <c r="A10652" s="76"/>
      <c r="C10652" s="77"/>
      <c r="M10652" s="80"/>
      <c r="T10652" s="4"/>
      <c r="V10652" s="4"/>
      <c r="W10652" s="4"/>
      <c r="X10652" s="4"/>
      <c r="AB10652" s="4"/>
      <c r="AL10652" s="81"/>
      <c r="AM10652" s="81"/>
    </row>
    <row r="10653" spans="1:39">
      <c r="A10653" s="76"/>
      <c r="C10653" s="77"/>
      <c r="M10653" s="80"/>
      <c r="T10653" s="4"/>
      <c r="V10653" s="4"/>
      <c r="W10653" s="4"/>
      <c r="X10653" s="4"/>
      <c r="AB10653" s="4"/>
      <c r="AL10653" s="81"/>
      <c r="AM10653" s="81"/>
    </row>
    <row r="10654" spans="1:39">
      <c r="A10654" s="76"/>
      <c r="C10654" s="77"/>
      <c r="M10654" s="80"/>
      <c r="T10654" s="4"/>
      <c r="V10654" s="4"/>
      <c r="W10654" s="4"/>
      <c r="X10654" s="4"/>
      <c r="AB10654" s="4"/>
      <c r="AL10654" s="81"/>
      <c r="AM10654" s="81"/>
    </row>
    <row r="10655" spans="1:39">
      <c r="A10655" s="76"/>
      <c r="C10655" s="77"/>
      <c r="M10655" s="80"/>
      <c r="T10655" s="4"/>
      <c r="V10655" s="4"/>
      <c r="W10655" s="4"/>
      <c r="X10655" s="4"/>
      <c r="AB10655" s="4"/>
      <c r="AL10655" s="81"/>
      <c r="AM10655" s="81"/>
    </row>
    <row r="10656" spans="1:39">
      <c r="A10656" s="76"/>
      <c r="C10656" s="77"/>
      <c r="M10656" s="80"/>
      <c r="T10656" s="4"/>
      <c r="V10656" s="4"/>
      <c r="W10656" s="4"/>
      <c r="X10656" s="4"/>
      <c r="AB10656" s="4"/>
      <c r="AL10656" s="81"/>
      <c r="AM10656" s="81"/>
    </row>
    <row r="10657" spans="1:39">
      <c r="A10657" s="76"/>
      <c r="C10657" s="77"/>
      <c r="M10657" s="80"/>
      <c r="T10657" s="4"/>
      <c r="V10657" s="4"/>
      <c r="W10657" s="4"/>
      <c r="X10657" s="4"/>
      <c r="AB10657" s="4"/>
      <c r="AL10657" s="81"/>
      <c r="AM10657" s="81"/>
    </row>
    <row r="10658" spans="1:39">
      <c r="A10658" s="76"/>
      <c r="C10658" s="77"/>
      <c r="M10658" s="80"/>
      <c r="T10658" s="4"/>
      <c r="V10658" s="4"/>
      <c r="W10658" s="4"/>
      <c r="X10658" s="4"/>
      <c r="AB10658" s="4"/>
      <c r="AL10658" s="81"/>
      <c r="AM10658" s="81"/>
    </row>
    <row r="10659" spans="1:39">
      <c r="A10659" s="76"/>
      <c r="C10659" s="77"/>
      <c r="M10659" s="80"/>
      <c r="T10659" s="4"/>
      <c r="V10659" s="4"/>
      <c r="W10659" s="4"/>
      <c r="X10659" s="4"/>
      <c r="AB10659" s="4"/>
      <c r="AL10659" s="81"/>
      <c r="AM10659" s="81"/>
    </row>
    <row r="10660" spans="1:39">
      <c r="A10660" s="76"/>
      <c r="C10660" s="77"/>
      <c r="M10660" s="80"/>
      <c r="T10660" s="4"/>
      <c r="V10660" s="4"/>
      <c r="W10660" s="4"/>
      <c r="X10660" s="4"/>
      <c r="AB10660" s="4"/>
      <c r="AL10660" s="81"/>
      <c r="AM10660" s="81"/>
    </row>
    <row r="10661" spans="1:39">
      <c r="A10661" s="76"/>
      <c r="C10661" s="77"/>
      <c r="M10661" s="80"/>
      <c r="T10661" s="4"/>
      <c r="V10661" s="4"/>
      <c r="W10661" s="4"/>
      <c r="X10661" s="4"/>
      <c r="AB10661" s="4"/>
      <c r="AL10661" s="81"/>
      <c r="AM10661" s="81"/>
    </row>
    <row r="10662" spans="1:39">
      <c r="A10662" s="76"/>
      <c r="C10662" s="77"/>
      <c r="M10662" s="80"/>
      <c r="T10662" s="4"/>
      <c r="V10662" s="4"/>
      <c r="W10662" s="4"/>
      <c r="X10662" s="4"/>
      <c r="AB10662" s="4"/>
      <c r="AL10662" s="81"/>
      <c r="AM10662" s="81"/>
    </row>
    <row r="10663" spans="1:39">
      <c r="A10663" s="76"/>
      <c r="C10663" s="77"/>
      <c r="M10663" s="80"/>
      <c r="T10663" s="4"/>
      <c r="V10663" s="4"/>
      <c r="W10663" s="4"/>
      <c r="X10663" s="4"/>
      <c r="AB10663" s="4"/>
      <c r="AL10663" s="81"/>
      <c r="AM10663" s="81"/>
    </row>
    <row r="10664" spans="1:39">
      <c r="A10664" s="76"/>
      <c r="C10664" s="77"/>
      <c r="M10664" s="80"/>
      <c r="T10664" s="4"/>
      <c r="V10664" s="4"/>
      <c r="W10664" s="4"/>
      <c r="X10664" s="4"/>
      <c r="AB10664" s="4"/>
      <c r="AL10664" s="81"/>
      <c r="AM10664" s="81"/>
    </row>
    <row r="10665" spans="1:39">
      <c r="A10665" s="76"/>
      <c r="C10665" s="77"/>
      <c r="M10665" s="80"/>
      <c r="T10665" s="4"/>
      <c r="V10665" s="4"/>
      <c r="W10665" s="4"/>
      <c r="X10665" s="4"/>
      <c r="AB10665" s="4"/>
      <c r="AL10665" s="81"/>
      <c r="AM10665" s="81"/>
    </row>
    <row r="10666" spans="1:39">
      <c r="A10666" s="76"/>
      <c r="C10666" s="77"/>
      <c r="M10666" s="80"/>
      <c r="T10666" s="4"/>
      <c r="V10666" s="4"/>
      <c r="W10666" s="4"/>
      <c r="X10666" s="4"/>
      <c r="AB10666" s="4"/>
      <c r="AL10666" s="81"/>
      <c r="AM10666" s="81"/>
    </row>
    <row r="10667" spans="1:39">
      <c r="A10667" s="76"/>
      <c r="C10667" s="77"/>
      <c r="M10667" s="80"/>
      <c r="T10667" s="4"/>
      <c r="V10667" s="4"/>
      <c r="W10667" s="4"/>
      <c r="X10667" s="4"/>
      <c r="AB10667" s="4"/>
      <c r="AL10667" s="81"/>
      <c r="AM10667" s="81"/>
    </row>
    <row r="10668" spans="1:39">
      <c r="A10668" s="76"/>
      <c r="C10668" s="77"/>
      <c r="M10668" s="80"/>
      <c r="T10668" s="4"/>
      <c r="V10668" s="4"/>
      <c r="W10668" s="4"/>
      <c r="X10668" s="4"/>
      <c r="AB10668" s="4"/>
      <c r="AL10668" s="81"/>
      <c r="AM10668" s="81"/>
    </row>
    <row r="10669" spans="1:39">
      <c r="A10669" s="76"/>
      <c r="C10669" s="77"/>
      <c r="M10669" s="80"/>
      <c r="T10669" s="4"/>
      <c r="V10669" s="4"/>
      <c r="W10669" s="4"/>
      <c r="X10669" s="4"/>
      <c r="AB10669" s="4"/>
      <c r="AL10669" s="81"/>
      <c r="AM10669" s="81"/>
    </row>
    <row r="10670" spans="1:39">
      <c r="A10670" s="76"/>
      <c r="C10670" s="77"/>
      <c r="M10670" s="80"/>
      <c r="T10670" s="4"/>
      <c r="V10670" s="4"/>
      <c r="W10670" s="4"/>
      <c r="X10670" s="4"/>
      <c r="AB10670" s="4"/>
      <c r="AL10670" s="81"/>
      <c r="AM10670" s="81"/>
    </row>
    <row r="10671" spans="1:39">
      <c r="A10671" s="76"/>
      <c r="C10671" s="77"/>
      <c r="M10671" s="80"/>
      <c r="T10671" s="4"/>
      <c r="V10671" s="4"/>
      <c r="W10671" s="4"/>
      <c r="X10671" s="4"/>
      <c r="AB10671" s="4"/>
      <c r="AL10671" s="81"/>
      <c r="AM10671" s="81"/>
    </row>
    <row r="10672" spans="1:39">
      <c r="A10672" s="76"/>
      <c r="C10672" s="77"/>
      <c r="M10672" s="80"/>
      <c r="T10672" s="4"/>
      <c r="V10672" s="4"/>
      <c r="W10672" s="4"/>
      <c r="X10672" s="4"/>
      <c r="AB10672" s="4"/>
      <c r="AL10672" s="81"/>
      <c r="AM10672" s="81"/>
    </row>
    <row r="10673" spans="1:39">
      <c r="A10673" s="76"/>
      <c r="C10673" s="77"/>
      <c r="M10673" s="80"/>
      <c r="T10673" s="4"/>
      <c r="V10673" s="4"/>
      <c r="W10673" s="4"/>
      <c r="X10673" s="4"/>
      <c r="AB10673" s="4"/>
      <c r="AL10673" s="81"/>
      <c r="AM10673" s="81"/>
    </row>
    <row r="10674" spans="1:39">
      <c r="A10674" s="76"/>
      <c r="C10674" s="77"/>
      <c r="M10674" s="80"/>
      <c r="T10674" s="4"/>
      <c r="V10674" s="4"/>
      <c r="W10674" s="4"/>
      <c r="X10674" s="4"/>
      <c r="AB10674" s="4"/>
      <c r="AL10674" s="81"/>
      <c r="AM10674" s="81"/>
    </row>
    <row r="10675" spans="1:39">
      <c r="A10675" s="76"/>
      <c r="C10675" s="77"/>
      <c r="M10675" s="80"/>
      <c r="T10675" s="4"/>
      <c r="V10675" s="4"/>
      <c r="W10675" s="4"/>
      <c r="X10675" s="4"/>
      <c r="AB10675" s="4"/>
      <c r="AL10675" s="81"/>
      <c r="AM10675" s="81"/>
    </row>
    <row r="10676" spans="1:39">
      <c r="A10676" s="76"/>
      <c r="C10676" s="77"/>
      <c r="M10676" s="80"/>
      <c r="T10676" s="4"/>
      <c r="V10676" s="4"/>
      <c r="W10676" s="4"/>
      <c r="X10676" s="4"/>
      <c r="AB10676" s="4"/>
      <c r="AL10676" s="81"/>
      <c r="AM10676" s="81"/>
    </row>
    <row r="10677" spans="1:39">
      <c r="A10677" s="76"/>
      <c r="C10677" s="77"/>
      <c r="M10677" s="80"/>
      <c r="T10677" s="4"/>
      <c r="V10677" s="4"/>
      <c r="W10677" s="4"/>
      <c r="X10677" s="4"/>
      <c r="AB10677" s="4"/>
      <c r="AL10677" s="81"/>
      <c r="AM10677" s="81"/>
    </row>
    <row r="10678" spans="1:39">
      <c r="A10678" s="76"/>
      <c r="C10678" s="77"/>
      <c r="M10678" s="80"/>
      <c r="T10678" s="4"/>
      <c r="V10678" s="4"/>
      <c r="W10678" s="4"/>
      <c r="X10678" s="4"/>
      <c r="AB10678" s="4"/>
      <c r="AL10678" s="81"/>
      <c r="AM10678" s="81"/>
    </row>
    <row r="10679" spans="1:39">
      <c r="A10679" s="76"/>
      <c r="C10679" s="77"/>
      <c r="M10679" s="80"/>
      <c r="T10679" s="4"/>
      <c r="V10679" s="4"/>
      <c r="W10679" s="4"/>
      <c r="X10679" s="4"/>
      <c r="AB10679" s="4"/>
      <c r="AL10679" s="81"/>
      <c r="AM10679" s="81"/>
    </row>
    <row r="10680" spans="1:39">
      <c r="A10680" s="76"/>
      <c r="C10680" s="77"/>
      <c r="M10680" s="80"/>
      <c r="T10680" s="4"/>
      <c r="V10680" s="4"/>
      <c r="W10680" s="4"/>
      <c r="X10680" s="4"/>
      <c r="AB10680" s="4"/>
      <c r="AL10680" s="81"/>
      <c r="AM10680" s="81"/>
    </row>
    <row r="10681" spans="1:39">
      <c r="A10681" s="76"/>
      <c r="C10681" s="77"/>
      <c r="M10681" s="80"/>
      <c r="T10681" s="4"/>
      <c r="V10681" s="4"/>
      <c r="W10681" s="4"/>
      <c r="X10681" s="4"/>
      <c r="AB10681" s="4"/>
      <c r="AL10681" s="81"/>
      <c r="AM10681" s="81"/>
    </row>
    <row r="10682" spans="1:39">
      <c r="A10682" s="76"/>
      <c r="C10682" s="77"/>
      <c r="M10682" s="80"/>
      <c r="T10682" s="4"/>
      <c r="V10682" s="4"/>
      <c r="W10682" s="4"/>
      <c r="X10682" s="4"/>
      <c r="AB10682" s="4"/>
      <c r="AL10682" s="81"/>
      <c r="AM10682" s="81"/>
    </row>
    <row r="10683" spans="1:39">
      <c r="A10683" s="76"/>
      <c r="C10683" s="77"/>
      <c r="M10683" s="80"/>
      <c r="T10683" s="4"/>
      <c r="V10683" s="4"/>
      <c r="W10683" s="4"/>
      <c r="X10683" s="4"/>
      <c r="AB10683" s="4"/>
      <c r="AL10683" s="81"/>
      <c r="AM10683" s="81"/>
    </row>
    <row r="10684" spans="1:39">
      <c r="A10684" s="76"/>
      <c r="C10684" s="77"/>
      <c r="M10684" s="80"/>
      <c r="T10684" s="4"/>
      <c r="V10684" s="4"/>
      <c r="W10684" s="4"/>
      <c r="X10684" s="4"/>
      <c r="AB10684" s="4"/>
      <c r="AL10684" s="81"/>
      <c r="AM10684" s="81"/>
    </row>
    <row r="10685" spans="1:39">
      <c r="A10685" s="76"/>
      <c r="C10685" s="77"/>
      <c r="M10685" s="80"/>
      <c r="T10685" s="4"/>
      <c r="V10685" s="4"/>
      <c r="W10685" s="4"/>
      <c r="X10685" s="4"/>
      <c r="AB10685" s="4"/>
      <c r="AL10685" s="81"/>
      <c r="AM10685" s="81"/>
    </row>
    <row r="10686" spans="1:39">
      <c r="A10686" s="76"/>
      <c r="C10686" s="77"/>
      <c r="M10686" s="80"/>
      <c r="T10686" s="4"/>
      <c r="V10686" s="4"/>
      <c r="W10686" s="4"/>
      <c r="X10686" s="4"/>
      <c r="AB10686" s="4"/>
      <c r="AL10686" s="81"/>
      <c r="AM10686" s="81"/>
    </row>
    <row r="10687" spans="1:39">
      <c r="A10687" s="76"/>
      <c r="C10687" s="77"/>
      <c r="M10687" s="80"/>
      <c r="T10687" s="4"/>
      <c r="V10687" s="4"/>
      <c r="W10687" s="4"/>
      <c r="X10687" s="4"/>
      <c r="AB10687" s="4"/>
      <c r="AL10687" s="81"/>
      <c r="AM10687" s="81"/>
    </row>
    <row r="10688" spans="1:39">
      <c r="A10688" s="76"/>
      <c r="C10688" s="77"/>
      <c r="M10688" s="80"/>
      <c r="T10688" s="4"/>
      <c r="V10688" s="4"/>
      <c r="W10688" s="4"/>
      <c r="X10688" s="4"/>
      <c r="AB10688" s="4"/>
      <c r="AL10688" s="81"/>
      <c r="AM10688" s="81"/>
    </row>
    <row r="10689" spans="1:39">
      <c r="A10689" s="76"/>
      <c r="C10689" s="77"/>
      <c r="M10689" s="80"/>
      <c r="T10689" s="4"/>
      <c r="V10689" s="4"/>
      <c r="W10689" s="4"/>
      <c r="X10689" s="4"/>
      <c r="AB10689" s="4"/>
      <c r="AL10689" s="81"/>
      <c r="AM10689" s="81"/>
    </row>
    <row r="10690" spans="1:39">
      <c r="A10690" s="76"/>
      <c r="C10690" s="77"/>
      <c r="M10690" s="80"/>
      <c r="T10690" s="4"/>
      <c r="V10690" s="4"/>
      <c r="W10690" s="4"/>
      <c r="X10690" s="4"/>
      <c r="AB10690" s="4"/>
      <c r="AL10690" s="81"/>
      <c r="AM10690" s="81"/>
    </row>
    <row r="10691" spans="1:39">
      <c r="A10691" s="76"/>
      <c r="C10691" s="77"/>
      <c r="M10691" s="80"/>
      <c r="T10691" s="4"/>
      <c r="V10691" s="4"/>
      <c r="W10691" s="4"/>
      <c r="X10691" s="4"/>
      <c r="AB10691" s="4"/>
      <c r="AL10691" s="81"/>
      <c r="AM10691" s="81"/>
    </row>
    <row r="10692" spans="1:39">
      <c r="A10692" s="76"/>
      <c r="C10692" s="77"/>
      <c r="M10692" s="80"/>
      <c r="T10692" s="4"/>
      <c r="V10692" s="4"/>
      <c r="W10692" s="4"/>
      <c r="X10692" s="4"/>
      <c r="AB10692" s="4"/>
      <c r="AL10692" s="81"/>
      <c r="AM10692" s="81"/>
    </row>
    <row r="10693" spans="1:39">
      <c r="A10693" s="76"/>
      <c r="C10693" s="77"/>
      <c r="M10693" s="80"/>
      <c r="T10693" s="4"/>
      <c r="V10693" s="4"/>
      <c r="W10693" s="4"/>
      <c r="X10693" s="4"/>
      <c r="AB10693" s="4"/>
      <c r="AL10693" s="81"/>
      <c r="AM10693" s="81"/>
    </row>
    <row r="10694" spans="1:39">
      <c r="A10694" s="76"/>
      <c r="C10694" s="77"/>
      <c r="M10694" s="80"/>
      <c r="T10694" s="4"/>
      <c r="V10694" s="4"/>
      <c r="W10694" s="4"/>
      <c r="X10694" s="4"/>
      <c r="AB10694" s="4"/>
      <c r="AL10694" s="81"/>
      <c r="AM10694" s="81"/>
    </row>
    <row r="10695" spans="1:39">
      <c r="A10695" s="76"/>
      <c r="C10695" s="77"/>
      <c r="M10695" s="80"/>
      <c r="T10695" s="4"/>
      <c r="V10695" s="4"/>
      <c r="W10695" s="4"/>
      <c r="X10695" s="4"/>
      <c r="AB10695" s="4"/>
      <c r="AL10695" s="81"/>
      <c r="AM10695" s="81"/>
    </row>
    <row r="10696" spans="1:39">
      <c r="A10696" s="76"/>
      <c r="C10696" s="77"/>
      <c r="M10696" s="80"/>
      <c r="T10696" s="4"/>
      <c r="V10696" s="4"/>
      <c r="W10696" s="4"/>
      <c r="X10696" s="4"/>
      <c r="AB10696" s="4"/>
      <c r="AL10696" s="81"/>
      <c r="AM10696" s="81"/>
    </row>
    <row r="10697" spans="1:39">
      <c r="A10697" s="76"/>
      <c r="C10697" s="77"/>
      <c r="M10697" s="80"/>
      <c r="T10697" s="4"/>
      <c r="V10697" s="4"/>
      <c r="W10697" s="4"/>
      <c r="X10697" s="4"/>
      <c r="AB10697" s="4"/>
      <c r="AL10697" s="81"/>
      <c r="AM10697" s="81"/>
    </row>
    <row r="10698" spans="1:39">
      <c r="A10698" s="76"/>
      <c r="C10698" s="77"/>
      <c r="M10698" s="80"/>
      <c r="T10698" s="4"/>
      <c r="V10698" s="4"/>
      <c r="W10698" s="4"/>
      <c r="X10698" s="4"/>
      <c r="AB10698" s="4"/>
      <c r="AL10698" s="81"/>
      <c r="AM10698" s="81"/>
    </row>
    <row r="10699" spans="1:39">
      <c r="A10699" s="76"/>
      <c r="C10699" s="77"/>
      <c r="M10699" s="80"/>
      <c r="T10699" s="4"/>
      <c r="V10699" s="4"/>
      <c r="W10699" s="4"/>
      <c r="X10699" s="4"/>
      <c r="AB10699" s="4"/>
      <c r="AL10699" s="81"/>
      <c r="AM10699" s="81"/>
    </row>
    <row r="10700" spans="1:39">
      <c r="A10700" s="76"/>
      <c r="C10700" s="77"/>
      <c r="M10700" s="80"/>
      <c r="T10700" s="4"/>
      <c r="V10700" s="4"/>
      <c r="W10700" s="4"/>
      <c r="X10700" s="4"/>
      <c r="AB10700" s="4"/>
      <c r="AL10700" s="81"/>
      <c r="AM10700" s="81"/>
    </row>
    <row r="10701" spans="1:39">
      <c r="A10701" s="76"/>
      <c r="C10701" s="77"/>
      <c r="M10701" s="80"/>
      <c r="T10701" s="4"/>
      <c r="V10701" s="4"/>
      <c r="W10701" s="4"/>
      <c r="X10701" s="4"/>
      <c r="AB10701" s="4"/>
      <c r="AL10701" s="81"/>
      <c r="AM10701" s="81"/>
    </row>
    <row r="10702" spans="1:39">
      <c r="A10702" s="76"/>
      <c r="C10702" s="77"/>
      <c r="M10702" s="80"/>
      <c r="T10702" s="4"/>
      <c r="V10702" s="4"/>
      <c r="W10702" s="4"/>
      <c r="X10702" s="4"/>
      <c r="AB10702" s="4"/>
      <c r="AL10702" s="81"/>
      <c r="AM10702" s="81"/>
    </row>
    <row r="10703" spans="1:39">
      <c r="A10703" s="76"/>
      <c r="C10703" s="77"/>
      <c r="M10703" s="80"/>
      <c r="T10703" s="4"/>
      <c r="V10703" s="4"/>
      <c r="W10703" s="4"/>
      <c r="X10703" s="4"/>
      <c r="AB10703" s="4"/>
      <c r="AL10703" s="81"/>
      <c r="AM10703" s="81"/>
    </row>
    <row r="10704" spans="1:39">
      <c r="A10704" s="76"/>
      <c r="C10704" s="77"/>
      <c r="M10704" s="80"/>
      <c r="T10704" s="4"/>
      <c r="V10704" s="4"/>
      <c r="W10704" s="4"/>
      <c r="X10704" s="4"/>
      <c r="AB10704" s="4"/>
      <c r="AL10704" s="81"/>
      <c r="AM10704" s="81"/>
    </row>
    <row r="10705" spans="1:39">
      <c r="A10705" s="76"/>
      <c r="C10705" s="77"/>
      <c r="M10705" s="80"/>
      <c r="T10705" s="4"/>
      <c r="V10705" s="4"/>
      <c r="W10705" s="4"/>
      <c r="X10705" s="4"/>
      <c r="AB10705" s="4"/>
      <c r="AL10705" s="81"/>
      <c r="AM10705" s="81"/>
    </row>
    <row r="10706" spans="1:39">
      <c r="A10706" s="76"/>
      <c r="C10706" s="77"/>
      <c r="M10706" s="80"/>
      <c r="T10706" s="4"/>
      <c r="V10706" s="4"/>
      <c r="W10706" s="4"/>
      <c r="X10706" s="4"/>
      <c r="AB10706" s="4"/>
      <c r="AL10706" s="81"/>
      <c r="AM10706" s="81"/>
    </row>
    <row r="10707" spans="1:39">
      <c r="A10707" s="76"/>
      <c r="C10707" s="77"/>
      <c r="M10707" s="80"/>
      <c r="T10707" s="4"/>
      <c r="V10707" s="4"/>
      <c r="W10707" s="4"/>
      <c r="X10707" s="4"/>
      <c r="AB10707" s="4"/>
      <c r="AL10707" s="81"/>
      <c r="AM10707" s="81"/>
    </row>
    <row r="10708" spans="1:39">
      <c r="A10708" s="76"/>
      <c r="C10708" s="77"/>
      <c r="M10708" s="80"/>
      <c r="T10708" s="4"/>
      <c r="V10708" s="4"/>
      <c r="W10708" s="4"/>
      <c r="X10708" s="4"/>
      <c r="AB10708" s="4"/>
      <c r="AL10708" s="81"/>
      <c r="AM10708" s="81"/>
    </row>
    <row r="10709" spans="1:39">
      <c r="A10709" s="76"/>
      <c r="C10709" s="77"/>
      <c r="M10709" s="80"/>
      <c r="T10709" s="4"/>
      <c r="V10709" s="4"/>
      <c r="W10709" s="4"/>
      <c r="X10709" s="4"/>
      <c r="AB10709" s="4"/>
      <c r="AL10709" s="81"/>
      <c r="AM10709" s="81"/>
    </row>
    <row r="10710" spans="1:39">
      <c r="A10710" s="76"/>
      <c r="C10710" s="77"/>
      <c r="M10710" s="80"/>
      <c r="T10710" s="4"/>
      <c r="V10710" s="4"/>
      <c r="W10710" s="4"/>
      <c r="X10710" s="4"/>
      <c r="AB10710" s="4"/>
      <c r="AL10710" s="81"/>
      <c r="AM10710" s="81"/>
    </row>
    <row r="10711" spans="1:39">
      <c r="A10711" s="76"/>
      <c r="C10711" s="77"/>
      <c r="M10711" s="80"/>
      <c r="T10711" s="4"/>
      <c r="V10711" s="4"/>
      <c r="W10711" s="4"/>
      <c r="X10711" s="4"/>
      <c r="AB10711" s="4"/>
      <c r="AL10711" s="81"/>
      <c r="AM10711" s="81"/>
    </row>
    <row r="10712" spans="1:39">
      <c r="A10712" s="76"/>
      <c r="C10712" s="77"/>
      <c r="M10712" s="80"/>
      <c r="T10712" s="4"/>
      <c r="V10712" s="4"/>
      <c r="W10712" s="4"/>
      <c r="X10712" s="4"/>
      <c r="AB10712" s="4"/>
      <c r="AL10712" s="81"/>
      <c r="AM10712" s="81"/>
    </row>
    <row r="10713" spans="1:39">
      <c r="A10713" s="76"/>
      <c r="C10713" s="77"/>
      <c r="M10713" s="80"/>
      <c r="T10713" s="4"/>
      <c r="V10713" s="4"/>
      <c r="W10713" s="4"/>
      <c r="X10713" s="4"/>
      <c r="AB10713" s="4"/>
      <c r="AL10713" s="81"/>
      <c r="AM10713" s="81"/>
    </row>
    <row r="10714" spans="1:39">
      <c r="A10714" s="76"/>
      <c r="C10714" s="77"/>
      <c r="M10714" s="80"/>
      <c r="T10714" s="4"/>
      <c r="V10714" s="4"/>
      <c r="W10714" s="4"/>
      <c r="X10714" s="4"/>
      <c r="AB10714" s="4"/>
      <c r="AL10714" s="81"/>
      <c r="AM10714" s="81"/>
    </row>
    <row r="10715" spans="1:39">
      <c r="A10715" s="76"/>
      <c r="C10715" s="77"/>
      <c r="M10715" s="80"/>
      <c r="T10715" s="4"/>
      <c r="V10715" s="4"/>
      <c r="W10715" s="4"/>
      <c r="X10715" s="4"/>
      <c r="AB10715" s="4"/>
      <c r="AL10715" s="81"/>
      <c r="AM10715" s="81"/>
    </row>
    <row r="10716" spans="1:39">
      <c r="A10716" s="76"/>
      <c r="C10716" s="77"/>
      <c r="M10716" s="80"/>
      <c r="T10716" s="4"/>
      <c r="V10716" s="4"/>
      <c r="W10716" s="4"/>
      <c r="X10716" s="4"/>
      <c r="AB10716" s="4"/>
      <c r="AL10716" s="81"/>
      <c r="AM10716" s="81"/>
    </row>
    <row r="10717" spans="1:39">
      <c r="A10717" s="76"/>
      <c r="C10717" s="77"/>
      <c r="M10717" s="80"/>
      <c r="T10717" s="4"/>
      <c r="V10717" s="4"/>
      <c r="W10717" s="4"/>
      <c r="X10717" s="4"/>
      <c r="AB10717" s="4"/>
      <c r="AL10717" s="81"/>
      <c r="AM10717" s="81"/>
    </row>
    <row r="10718" spans="1:39">
      <c r="A10718" s="76"/>
      <c r="C10718" s="77"/>
      <c r="M10718" s="80"/>
      <c r="T10718" s="4"/>
      <c r="V10718" s="4"/>
      <c r="W10718" s="4"/>
      <c r="X10718" s="4"/>
      <c r="AB10718" s="4"/>
      <c r="AL10718" s="81"/>
      <c r="AM10718" s="81"/>
    </row>
    <row r="10719" spans="1:39">
      <c r="A10719" s="76"/>
      <c r="C10719" s="77"/>
      <c r="M10719" s="80"/>
      <c r="T10719" s="4"/>
      <c r="V10719" s="4"/>
      <c r="W10719" s="4"/>
      <c r="X10719" s="4"/>
      <c r="AB10719" s="4"/>
      <c r="AL10719" s="81"/>
      <c r="AM10719" s="81"/>
    </row>
    <row r="10720" spans="1:39">
      <c r="A10720" s="76"/>
      <c r="C10720" s="77"/>
      <c r="M10720" s="80"/>
      <c r="T10720" s="4"/>
      <c r="V10720" s="4"/>
      <c r="W10720" s="4"/>
      <c r="X10720" s="4"/>
      <c r="AB10720" s="4"/>
      <c r="AL10720" s="81"/>
      <c r="AM10720" s="81"/>
    </row>
    <row r="10721" spans="1:39">
      <c r="A10721" s="76"/>
      <c r="C10721" s="77"/>
      <c r="M10721" s="80"/>
      <c r="T10721" s="4"/>
      <c r="V10721" s="4"/>
      <c r="W10721" s="4"/>
      <c r="X10721" s="4"/>
      <c r="AB10721" s="4"/>
      <c r="AL10721" s="81"/>
      <c r="AM10721" s="81"/>
    </row>
    <row r="10722" spans="1:39">
      <c r="A10722" s="76"/>
      <c r="C10722" s="77"/>
      <c r="M10722" s="80"/>
      <c r="T10722" s="4"/>
      <c r="V10722" s="4"/>
      <c r="W10722" s="4"/>
      <c r="X10722" s="4"/>
      <c r="AB10722" s="4"/>
      <c r="AL10722" s="81"/>
      <c r="AM10722" s="81"/>
    </row>
    <row r="10723" spans="1:39">
      <c r="A10723" s="76"/>
      <c r="C10723" s="77"/>
      <c r="M10723" s="80"/>
      <c r="T10723" s="4"/>
      <c r="V10723" s="4"/>
      <c r="W10723" s="4"/>
      <c r="X10723" s="4"/>
      <c r="AB10723" s="4"/>
      <c r="AL10723" s="81"/>
      <c r="AM10723" s="81"/>
    </row>
    <row r="10724" spans="1:39">
      <c r="A10724" s="76"/>
      <c r="C10724" s="77"/>
      <c r="M10724" s="80"/>
      <c r="T10724" s="4"/>
      <c r="V10724" s="4"/>
      <c r="W10724" s="4"/>
      <c r="X10724" s="4"/>
      <c r="AB10724" s="4"/>
      <c r="AL10724" s="81"/>
      <c r="AM10724" s="81"/>
    </row>
    <row r="10725" spans="1:39">
      <c r="A10725" s="76"/>
      <c r="C10725" s="77"/>
      <c r="M10725" s="80"/>
      <c r="T10725" s="4"/>
      <c r="V10725" s="4"/>
      <c r="W10725" s="4"/>
      <c r="X10725" s="4"/>
      <c r="AB10725" s="4"/>
      <c r="AL10725" s="81"/>
      <c r="AM10725" s="81"/>
    </row>
    <row r="10726" spans="1:39">
      <c r="A10726" s="76"/>
      <c r="C10726" s="77"/>
      <c r="M10726" s="80"/>
      <c r="T10726" s="4"/>
      <c r="V10726" s="4"/>
      <c r="W10726" s="4"/>
      <c r="X10726" s="4"/>
      <c r="AB10726" s="4"/>
      <c r="AL10726" s="81"/>
      <c r="AM10726" s="81"/>
    </row>
    <row r="10727" spans="1:39">
      <c r="A10727" s="76"/>
      <c r="C10727" s="77"/>
      <c r="M10727" s="80"/>
      <c r="T10727" s="4"/>
      <c r="V10727" s="4"/>
      <c r="W10727" s="4"/>
      <c r="X10727" s="4"/>
      <c r="AB10727" s="4"/>
      <c r="AL10727" s="81"/>
      <c r="AM10727" s="81"/>
    </row>
    <row r="10728" spans="1:39">
      <c r="A10728" s="76"/>
      <c r="C10728" s="77"/>
      <c r="M10728" s="80"/>
      <c r="T10728" s="4"/>
      <c r="V10728" s="4"/>
      <c r="W10728" s="4"/>
      <c r="X10728" s="4"/>
      <c r="AB10728" s="4"/>
      <c r="AL10728" s="81"/>
      <c r="AM10728" s="81"/>
    </row>
    <row r="10729" spans="1:39">
      <c r="A10729" s="76"/>
      <c r="C10729" s="77"/>
      <c r="M10729" s="80"/>
      <c r="T10729" s="4"/>
      <c r="V10729" s="4"/>
      <c r="W10729" s="4"/>
      <c r="X10729" s="4"/>
      <c r="AB10729" s="4"/>
      <c r="AL10729" s="81"/>
      <c r="AM10729" s="81"/>
    </row>
    <row r="10730" spans="1:39">
      <c r="A10730" s="76"/>
      <c r="C10730" s="77"/>
      <c r="M10730" s="80"/>
      <c r="T10730" s="4"/>
      <c r="V10730" s="4"/>
      <c r="W10730" s="4"/>
      <c r="X10730" s="4"/>
      <c r="AB10730" s="4"/>
      <c r="AL10730" s="81"/>
      <c r="AM10730" s="81"/>
    </row>
    <row r="10731" spans="1:39">
      <c r="A10731" s="76"/>
      <c r="C10731" s="77"/>
      <c r="M10731" s="80"/>
      <c r="T10731" s="4"/>
      <c r="V10731" s="4"/>
      <c r="W10731" s="4"/>
      <c r="X10731" s="4"/>
      <c r="AB10731" s="4"/>
      <c r="AL10731" s="81"/>
      <c r="AM10731" s="81"/>
    </row>
    <row r="10732" spans="1:39">
      <c r="A10732" s="76"/>
      <c r="C10732" s="77"/>
      <c r="M10732" s="80"/>
      <c r="T10732" s="4"/>
      <c r="V10732" s="4"/>
      <c r="W10732" s="4"/>
      <c r="X10732" s="4"/>
      <c r="AB10732" s="4"/>
      <c r="AL10732" s="81"/>
      <c r="AM10732" s="81"/>
    </row>
    <row r="10733" spans="1:39">
      <c r="A10733" s="76"/>
      <c r="C10733" s="77"/>
      <c r="M10733" s="80"/>
      <c r="T10733" s="4"/>
      <c r="V10733" s="4"/>
      <c r="W10733" s="4"/>
      <c r="X10733" s="4"/>
      <c r="AB10733" s="4"/>
      <c r="AL10733" s="81"/>
      <c r="AM10733" s="81"/>
    </row>
    <row r="10734" spans="1:39">
      <c r="A10734" s="76"/>
      <c r="C10734" s="77"/>
      <c r="M10734" s="80"/>
      <c r="T10734" s="4"/>
      <c r="V10734" s="4"/>
      <c r="W10734" s="4"/>
      <c r="X10734" s="4"/>
      <c r="AB10734" s="4"/>
      <c r="AL10734" s="81"/>
      <c r="AM10734" s="81"/>
    </row>
    <row r="10735" spans="1:39">
      <c r="A10735" s="76"/>
      <c r="C10735" s="77"/>
      <c r="M10735" s="80"/>
      <c r="T10735" s="4"/>
      <c r="V10735" s="4"/>
      <c r="W10735" s="4"/>
      <c r="X10735" s="4"/>
      <c r="AB10735" s="4"/>
      <c r="AL10735" s="81"/>
      <c r="AM10735" s="81"/>
    </row>
    <row r="10736" spans="1:39">
      <c r="A10736" s="76"/>
      <c r="C10736" s="77"/>
      <c r="M10736" s="80"/>
      <c r="T10736" s="4"/>
      <c r="V10736" s="4"/>
      <c r="W10736" s="4"/>
      <c r="X10736" s="4"/>
      <c r="AB10736" s="4"/>
      <c r="AL10736" s="81"/>
      <c r="AM10736" s="81"/>
    </row>
    <row r="10737" spans="1:39">
      <c r="A10737" s="76"/>
      <c r="C10737" s="77"/>
      <c r="M10737" s="80"/>
      <c r="T10737" s="4"/>
      <c r="V10737" s="4"/>
      <c r="W10737" s="4"/>
      <c r="X10737" s="4"/>
      <c r="AB10737" s="4"/>
      <c r="AL10737" s="81"/>
      <c r="AM10737" s="81"/>
    </row>
    <row r="10738" spans="1:39">
      <c r="A10738" s="76"/>
      <c r="C10738" s="77"/>
      <c r="M10738" s="80"/>
      <c r="T10738" s="4"/>
      <c r="V10738" s="4"/>
      <c r="W10738" s="4"/>
      <c r="X10738" s="4"/>
      <c r="AB10738" s="4"/>
      <c r="AL10738" s="81"/>
      <c r="AM10738" s="81"/>
    </row>
    <row r="10739" spans="1:39">
      <c r="A10739" s="76"/>
      <c r="C10739" s="77"/>
      <c r="M10739" s="80"/>
      <c r="T10739" s="4"/>
      <c r="V10739" s="4"/>
      <c r="W10739" s="4"/>
      <c r="X10739" s="4"/>
      <c r="AB10739" s="4"/>
      <c r="AL10739" s="81"/>
      <c r="AM10739" s="81"/>
    </row>
    <row r="10740" spans="1:39">
      <c r="A10740" s="76"/>
      <c r="C10740" s="77"/>
      <c r="M10740" s="80"/>
      <c r="T10740" s="4"/>
      <c r="V10740" s="4"/>
      <c r="W10740" s="4"/>
      <c r="X10740" s="4"/>
      <c r="AB10740" s="4"/>
      <c r="AL10740" s="81"/>
      <c r="AM10740" s="81"/>
    </row>
    <row r="10741" spans="1:39">
      <c r="A10741" s="76"/>
      <c r="C10741" s="77"/>
      <c r="M10741" s="80"/>
      <c r="T10741" s="4"/>
      <c r="V10741" s="4"/>
      <c r="W10741" s="4"/>
      <c r="X10741" s="4"/>
      <c r="AB10741" s="4"/>
      <c r="AL10741" s="81"/>
      <c r="AM10741" s="81"/>
    </row>
    <row r="10742" spans="1:39">
      <c r="A10742" s="76"/>
      <c r="C10742" s="77"/>
      <c r="M10742" s="80"/>
      <c r="T10742" s="4"/>
      <c r="V10742" s="4"/>
      <c r="W10742" s="4"/>
      <c r="X10742" s="4"/>
      <c r="AB10742" s="4"/>
      <c r="AL10742" s="81"/>
      <c r="AM10742" s="81"/>
    </row>
    <row r="10743" spans="1:39">
      <c r="A10743" s="76"/>
      <c r="C10743" s="77"/>
      <c r="M10743" s="80"/>
      <c r="T10743" s="4"/>
      <c r="V10743" s="4"/>
      <c r="W10743" s="4"/>
      <c r="X10743" s="4"/>
      <c r="AB10743" s="4"/>
      <c r="AL10743" s="81"/>
      <c r="AM10743" s="81"/>
    </row>
    <row r="10744" spans="1:39">
      <c r="A10744" s="76"/>
      <c r="C10744" s="77"/>
      <c r="M10744" s="80"/>
      <c r="T10744" s="4"/>
      <c r="V10744" s="4"/>
      <c r="W10744" s="4"/>
      <c r="X10744" s="4"/>
      <c r="AB10744" s="4"/>
      <c r="AL10744" s="81"/>
      <c r="AM10744" s="81"/>
    </row>
    <row r="10745" spans="1:39">
      <c r="A10745" s="76"/>
      <c r="C10745" s="77"/>
      <c r="M10745" s="80"/>
      <c r="T10745" s="4"/>
      <c r="V10745" s="4"/>
      <c r="W10745" s="4"/>
      <c r="X10745" s="4"/>
      <c r="AB10745" s="4"/>
      <c r="AL10745" s="81"/>
      <c r="AM10745" s="81"/>
    </row>
    <row r="10746" spans="1:39">
      <c r="A10746" s="76"/>
      <c r="C10746" s="77"/>
      <c r="M10746" s="80"/>
      <c r="T10746" s="4"/>
      <c r="V10746" s="4"/>
      <c r="W10746" s="4"/>
      <c r="X10746" s="4"/>
      <c r="AB10746" s="4"/>
      <c r="AL10746" s="81"/>
      <c r="AM10746" s="81"/>
    </row>
    <row r="10747" spans="1:39">
      <c r="A10747" s="76"/>
      <c r="C10747" s="77"/>
      <c r="M10747" s="80"/>
      <c r="T10747" s="4"/>
      <c r="V10747" s="4"/>
      <c r="W10747" s="4"/>
      <c r="X10747" s="4"/>
      <c r="AB10747" s="4"/>
      <c r="AL10747" s="81"/>
      <c r="AM10747" s="81"/>
    </row>
    <row r="10748" spans="1:39">
      <c r="A10748" s="76"/>
      <c r="C10748" s="77"/>
      <c r="M10748" s="80"/>
      <c r="T10748" s="4"/>
      <c r="V10748" s="4"/>
      <c r="W10748" s="4"/>
      <c r="X10748" s="4"/>
      <c r="AB10748" s="4"/>
      <c r="AL10748" s="81"/>
      <c r="AM10748" s="81"/>
    </row>
    <row r="10749" spans="1:39">
      <c r="A10749" s="76"/>
      <c r="C10749" s="77"/>
      <c r="M10749" s="80"/>
      <c r="T10749" s="4"/>
      <c r="V10749" s="4"/>
      <c r="W10749" s="4"/>
      <c r="X10749" s="4"/>
      <c r="AB10749" s="4"/>
      <c r="AL10749" s="81"/>
      <c r="AM10749" s="81"/>
    </row>
    <row r="10750" spans="1:39">
      <c r="A10750" s="76"/>
      <c r="C10750" s="77"/>
      <c r="M10750" s="80"/>
      <c r="T10750" s="4"/>
      <c r="V10750" s="4"/>
      <c r="W10750" s="4"/>
      <c r="X10750" s="4"/>
      <c r="AB10750" s="4"/>
      <c r="AL10750" s="81"/>
      <c r="AM10750" s="81"/>
    </row>
    <row r="10751" spans="1:39">
      <c r="A10751" s="76"/>
      <c r="C10751" s="77"/>
      <c r="M10751" s="80"/>
      <c r="T10751" s="4"/>
      <c r="V10751" s="4"/>
      <c r="W10751" s="4"/>
      <c r="X10751" s="4"/>
      <c r="AB10751" s="4"/>
      <c r="AL10751" s="81"/>
      <c r="AM10751" s="81"/>
    </row>
    <row r="10752" spans="1:39">
      <c r="A10752" s="76"/>
      <c r="C10752" s="77"/>
      <c r="M10752" s="80"/>
      <c r="T10752" s="4"/>
      <c r="V10752" s="4"/>
      <c r="W10752" s="4"/>
      <c r="X10752" s="4"/>
      <c r="AB10752" s="4"/>
      <c r="AL10752" s="81"/>
      <c r="AM10752" s="81"/>
    </row>
    <row r="10753" spans="1:39">
      <c r="A10753" s="76"/>
      <c r="C10753" s="77"/>
      <c r="M10753" s="80"/>
      <c r="T10753" s="4"/>
      <c r="V10753" s="4"/>
      <c r="W10753" s="4"/>
      <c r="X10753" s="4"/>
      <c r="AB10753" s="4"/>
      <c r="AL10753" s="81"/>
      <c r="AM10753" s="81"/>
    </row>
    <row r="10754" spans="1:39">
      <c r="A10754" s="76"/>
      <c r="C10754" s="77"/>
      <c r="M10754" s="80"/>
      <c r="T10754" s="4"/>
      <c r="V10754" s="4"/>
      <c r="W10754" s="4"/>
      <c r="X10754" s="4"/>
      <c r="AB10754" s="4"/>
      <c r="AL10754" s="81"/>
      <c r="AM10754" s="81"/>
    </row>
    <row r="10755" spans="1:39">
      <c r="A10755" s="76"/>
      <c r="C10755" s="77"/>
      <c r="M10755" s="80"/>
      <c r="T10755" s="4"/>
      <c r="V10755" s="4"/>
      <c r="W10755" s="4"/>
      <c r="X10755" s="4"/>
      <c r="AB10755" s="4"/>
      <c r="AL10755" s="81"/>
      <c r="AM10755" s="81"/>
    </row>
    <row r="10756" spans="1:39">
      <c r="A10756" s="76"/>
      <c r="C10756" s="77"/>
      <c r="M10756" s="80"/>
      <c r="T10756" s="4"/>
      <c r="V10756" s="4"/>
      <c r="W10756" s="4"/>
      <c r="X10756" s="4"/>
      <c r="AB10756" s="4"/>
      <c r="AL10756" s="81"/>
      <c r="AM10756" s="81"/>
    </row>
    <row r="10757" spans="1:39">
      <c r="A10757" s="76"/>
      <c r="C10757" s="77"/>
      <c r="M10757" s="80"/>
      <c r="T10757" s="4"/>
      <c r="V10757" s="4"/>
      <c r="W10757" s="4"/>
      <c r="X10757" s="4"/>
      <c r="AB10757" s="4"/>
      <c r="AL10757" s="81"/>
      <c r="AM10757" s="81"/>
    </row>
    <row r="10758" spans="1:39">
      <c r="A10758" s="76"/>
      <c r="C10758" s="77"/>
      <c r="M10758" s="80"/>
      <c r="T10758" s="4"/>
      <c r="V10758" s="4"/>
      <c r="W10758" s="4"/>
      <c r="X10758" s="4"/>
      <c r="AB10758" s="4"/>
      <c r="AL10758" s="81"/>
      <c r="AM10758" s="81"/>
    </row>
    <row r="10759" spans="1:39">
      <c r="A10759" s="76"/>
      <c r="C10759" s="77"/>
      <c r="M10759" s="80"/>
      <c r="T10759" s="4"/>
      <c r="V10759" s="4"/>
      <c r="W10759" s="4"/>
      <c r="X10759" s="4"/>
      <c r="AB10759" s="4"/>
      <c r="AL10759" s="81"/>
      <c r="AM10759" s="81"/>
    </row>
    <row r="10760" spans="1:39">
      <c r="A10760" s="76"/>
      <c r="C10760" s="77"/>
      <c r="M10760" s="80"/>
      <c r="T10760" s="4"/>
      <c r="V10760" s="4"/>
      <c r="W10760" s="4"/>
      <c r="X10760" s="4"/>
      <c r="AB10760" s="4"/>
      <c r="AL10760" s="81"/>
      <c r="AM10760" s="81"/>
    </row>
    <row r="10761" spans="1:39">
      <c r="A10761" s="76"/>
      <c r="C10761" s="77"/>
      <c r="M10761" s="80"/>
      <c r="T10761" s="4"/>
      <c r="V10761" s="4"/>
      <c r="W10761" s="4"/>
      <c r="X10761" s="4"/>
      <c r="AB10761" s="4"/>
      <c r="AL10761" s="81"/>
      <c r="AM10761" s="81"/>
    </row>
    <row r="10762" spans="1:39">
      <c r="A10762" s="76"/>
      <c r="C10762" s="77"/>
      <c r="M10762" s="80"/>
      <c r="T10762" s="4"/>
      <c r="V10762" s="4"/>
      <c r="W10762" s="4"/>
      <c r="X10762" s="4"/>
      <c r="AB10762" s="4"/>
      <c r="AL10762" s="81"/>
      <c r="AM10762" s="81"/>
    </row>
    <row r="10763" spans="1:39">
      <c r="A10763" s="76"/>
      <c r="C10763" s="77"/>
      <c r="M10763" s="80"/>
      <c r="T10763" s="4"/>
      <c r="V10763" s="4"/>
      <c r="W10763" s="4"/>
      <c r="X10763" s="4"/>
      <c r="AB10763" s="4"/>
      <c r="AL10763" s="81"/>
      <c r="AM10763" s="81"/>
    </row>
    <row r="10764" spans="1:39">
      <c r="A10764" s="76"/>
      <c r="C10764" s="77"/>
      <c r="M10764" s="80"/>
      <c r="T10764" s="4"/>
      <c r="V10764" s="4"/>
      <c r="W10764" s="4"/>
      <c r="X10764" s="4"/>
      <c r="AB10764" s="4"/>
      <c r="AL10764" s="81"/>
      <c r="AM10764" s="81"/>
    </row>
    <row r="10765" spans="1:39">
      <c r="A10765" s="76"/>
      <c r="C10765" s="77"/>
      <c r="M10765" s="80"/>
      <c r="T10765" s="4"/>
      <c r="V10765" s="4"/>
      <c r="W10765" s="4"/>
      <c r="X10765" s="4"/>
      <c r="AB10765" s="4"/>
      <c r="AL10765" s="81"/>
      <c r="AM10765" s="81"/>
    </row>
    <row r="10766" spans="1:39">
      <c r="A10766" s="76"/>
      <c r="C10766" s="77"/>
      <c r="M10766" s="80"/>
      <c r="T10766" s="4"/>
      <c r="V10766" s="4"/>
      <c r="W10766" s="4"/>
      <c r="X10766" s="4"/>
      <c r="AB10766" s="4"/>
      <c r="AL10766" s="81"/>
      <c r="AM10766" s="81"/>
    </row>
    <row r="10767" spans="1:39">
      <c r="A10767" s="76"/>
      <c r="C10767" s="77"/>
      <c r="M10767" s="80"/>
      <c r="T10767" s="4"/>
      <c r="V10767" s="4"/>
      <c r="W10767" s="4"/>
      <c r="X10767" s="4"/>
      <c r="AB10767" s="4"/>
      <c r="AL10767" s="81"/>
      <c r="AM10767" s="81"/>
    </row>
    <row r="10768" spans="1:39">
      <c r="A10768" s="76"/>
      <c r="C10768" s="77"/>
      <c r="M10768" s="80"/>
      <c r="T10768" s="4"/>
      <c r="V10768" s="4"/>
      <c r="W10768" s="4"/>
      <c r="X10768" s="4"/>
      <c r="AB10768" s="4"/>
      <c r="AL10768" s="81"/>
      <c r="AM10768" s="81"/>
    </row>
    <row r="10769" spans="1:39">
      <c r="A10769" s="76"/>
      <c r="C10769" s="77"/>
      <c r="M10769" s="80"/>
      <c r="T10769" s="4"/>
      <c r="V10769" s="4"/>
      <c r="W10769" s="4"/>
      <c r="X10769" s="4"/>
      <c r="AB10769" s="4"/>
      <c r="AL10769" s="81"/>
      <c r="AM10769" s="81"/>
    </row>
    <row r="10770" spans="1:39">
      <c r="A10770" s="76"/>
      <c r="C10770" s="77"/>
      <c r="M10770" s="80"/>
      <c r="T10770" s="4"/>
      <c r="V10770" s="4"/>
      <c r="W10770" s="4"/>
      <c r="X10770" s="4"/>
      <c r="AB10770" s="4"/>
      <c r="AL10770" s="81"/>
      <c r="AM10770" s="81"/>
    </row>
    <row r="10771" spans="1:39">
      <c r="A10771" s="76"/>
      <c r="C10771" s="77"/>
      <c r="M10771" s="80"/>
      <c r="T10771" s="4"/>
      <c r="V10771" s="4"/>
      <c r="W10771" s="4"/>
      <c r="X10771" s="4"/>
      <c r="AB10771" s="4"/>
      <c r="AL10771" s="81"/>
      <c r="AM10771" s="81"/>
    </row>
    <row r="10772" spans="1:39">
      <c r="A10772" s="76"/>
      <c r="C10772" s="77"/>
      <c r="M10772" s="80"/>
      <c r="T10772" s="4"/>
      <c r="V10772" s="4"/>
      <c r="W10772" s="4"/>
      <c r="X10772" s="4"/>
      <c r="AB10772" s="4"/>
      <c r="AL10772" s="81"/>
      <c r="AM10772" s="81"/>
    </row>
    <row r="10773" spans="1:39">
      <c r="A10773" s="76"/>
      <c r="C10773" s="77"/>
      <c r="M10773" s="80"/>
      <c r="T10773" s="4"/>
      <c r="V10773" s="4"/>
      <c r="W10773" s="4"/>
      <c r="X10773" s="4"/>
      <c r="AB10773" s="4"/>
      <c r="AL10773" s="81"/>
      <c r="AM10773" s="81"/>
    </row>
    <row r="10774" spans="1:39">
      <c r="A10774" s="76"/>
      <c r="C10774" s="77"/>
      <c r="M10774" s="80"/>
      <c r="T10774" s="4"/>
      <c r="V10774" s="4"/>
      <c r="W10774" s="4"/>
      <c r="X10774" s="4"/>
      <c r="AB10774" s="4"/>
      <c r="AL10774" s="81"/>
      <c r="AM10774" s="81"/>
    </row>
    <row r="10775" spans="1:39">
      <c r="A10775" s="76"/>
      <c r="C10775" s="77"/>
      <c r="M10775" s="80"/>
      <c r="T10775" s="4"/>
      <c r="V10775" s="4"/>
      <c r="W10775" s="4"/>
      <c r="X10775" s="4"/>
      <c r="AB10775" s="4"/>
      <c r="AL10775" s="81"/>
      <c r="AM10775" s="81"/>
    </row>
    <row r="10776" spans="1:39">
      <c r="A10776" s="76"/>
      <c r="C10776" s="77"/>
      <c r="M10776" s="80"/>
      <c r="T10776" s="4"/>
      <c r="V10776" s="4"/>
      <c r="W10776" s="4"/>
      <c r="X10776" s="4"/>
      <c r="AB10776" s="4"/>
      <c r="AL10776" s="81"/>
      <c r="AM10776" s="81"/>
    </row>
    <row r="10777" spans="1:39">
      <c r="A10777" s="76"/>
      <c r="C10777" s="77"/>
      <c r="M10777" s="80"/>
      <c r="T10777" s="4"/>
      <c r="V10777" s="4"/>
      <c r="W10777" s="4"/>
      <c r="X10777" s="4"/>
      <c r="AB10777" s="4"/>
      <c r="AL10777" s="81"/>
      <c r="AM10777" s="81"/>
    </row>
    <row r="10778" spans="1:39">
      <c r="A10778" s="76"/>
      <c r="C10778" s="77"/>
      <c r="M10778" s="80"/>
      <c r="T10778" s="4"/>
      <c r="V10778" s="4"/>
      <c r="W10778" s="4"/>
      <c r="X10778" s="4"/>
      <c r="AB10778" s="4"/>
      <c r="AL10778" s="81"/>
      <c r="AM10778" s="81"/>
    </row>
    <row r="10779" spans="1:39">
      <c r="A10779" s="76"/>
      <c r="C10779" s="77"/>
      <c r="M10779" s="80"/>
      <c r="T10779" s="4"/>
      <c r="V10779" s="4"/>
      <c r="W10779" s="4"/>
      <c r="X10779" s="4"/>
      <c r="AB10779" s="4"/>
      <c r="AL10779" s="81"/>
      <c r="AM10779" s="81"/>
    </row>
    <row r="10780" spans="1:39">
      <c r="A10780" s="76"/>
      <c r="C10780" s="77"/>
      <c r="M10780" s="80"/>
      <c r="T10780" s="4"/>
      <c r="V10780" s="4"/>
      <c r="W10780" s="4"/>
      <c r="X10780" s="4"/>
      <c r="AB10780" s="4"/>
      <c r="AL10780" s="81"/>
      <c r="AM10780" s="81"/>
    </row>
    <row r="10781" spans="1:39">
      <c r="A10781" s="76"/>
      <c r="C10781" s="77"/>
      <c r="M10781" s="80"/>
      <c r="T10781" s="4"/>
      <c r="V10781" s="4"/>
      <c r="W10781" s="4"/>
      <c r="X10781" s="4"/>
      <c r="AB10781" s="4"/>
      <c r="AL10781" s="81"/>
      <c r="AM10781" s="81"/>
    </row>
    <row r="10782" spans="1:39">
      <c r="A10782" s="76"/>
      <c r="C10782" s="77"/>
      <c r="M10782" s="80"/>
      <c r="T10782" s="4"/>
      <c r="V10782" s="4"/>
      <c r="W10782" s="4"/>
      <c r="X10782" s="4"/>
      <c r="AB10782" s="4"/>
      <c r="AL10782" s="81"/>
      <c r="AM10782" s="81"/>
    </row>
    <row r="10783" spans="1:39">
      <c r="A10783" s="76"/>
      <c r="C10783" s="77"/>
      <c r="M10783" s="80"/>
      <c r="T10783" s="4"/>
      <c r="V10783" s="4"/>
      <c r="W10783" s="4"/>
      <c r="X10783" s="4"/>
      <c r="AB10783" s="4"/>
      <c r="AL10783" s="81"/>
      <c r="AM10783" s="81"/>
    </row>
    <row r="10784" spans="1:39">
      <c r="A10784" s="76"/>
      <c r="C10784" s="77"/>
      <c r="M10784" s="80"/>
      <c r="T10784" s="4"/>
      <c r="V10784" s="4"/>
      <c r="W10784" s="4"/>
      <c r="X10784" s="4"/>
      <c r="AB10784" s="4"/>
      <c r="AL10784" s="81"/>
      <c r="AM10784" s="81"/>
    </row>
    <row r="10785" spans="1:39">
      <c r="A10785" s="76"/>
      <c r="C10785" s="77"/>
      <c r="M10785" s="80"/>
      <c r="T10785" s="4"/>
      <c r="V10785" s="4"/>
      <c r="W10785" s="4"/>
      <c r="X10785" s="4"/>
      <c r="AB10785" s="4"/>
      <c r="AL10785" s="81"/>
      <c r="AM10785" s="81"/>
    </row>
    <row r="10786" spans="1:39">
      <c r="A10786" s="76"/>
      <c r="C10786" s="77"/>
      <c r="M10786" s="80"/>
      <c r="T10786" s="4"/>
      <c r="V10786" s="4"/>
      <c r="W10786" s="4"/>
      <c r="X10786" s="4"/>
      <c r="AB10786" s="4"/>
      <c r="AL10786" s="81"/>
      <c r="AM10786" s="81"/>
    </row>
    <row r="10787" spans="1:39">
      <c r="A10787" s="76"/>
      <c r="C10787" s="77"/>
      <c r="M10787" s="80"/>
      <c r="T10787" s="4"/>
      <c r="V10787" s="4"/>
      <c r="W10787" s="4"/>
      <c r="X10787" s="4"/>
      <c r="AB10787" s="4"/>
      <c r="AL10787" s="81"/>
      <c r="AM10787" s="81"/>
    </row>
    <row r="10788" spans="1:39">
      <c r="A10788" s="76"/>
      <c r="C10788" s="77"/>
      <c r="M10788" s="80"/>
      <c r="T10788" s="4"/>
      <c r="V10788" s="4"/>
      <c r="W10788" s="4"/>
      <c r="X10788" s="4"/>
      <c r="AB10788" s="4"/>
      <c r="AL10788" s="81"/>
      <c r="AM10788" s="81"/>
    </row>
    <row r="10789" spans="1:39">
      <c r="A10789" s="76"/>
      <c r="C10789" s="77"/>
      <c r="M10789" s="80"/>
      <c r="T10789" s="4"/>
      <c r="V10789" s="4"/>
      <c r="W10789" s="4"/>
      <c r="X10789" s="4"/>
      <c r="AB10789" s="4"/>
      <c r="AL10789" s="81"/>
      <c r="AM10789" s="81"/>
    </row>
    <row r="10790" spans="1:39">
      <c r="A10790" s="76"/>
      <c r="C10790" s="77"/>
      <c r="M10790" s="80"/>
      <c r="T10790" s="4"/>
      <c r="V10790" s="4"/>
      <c r="W10790" s="4"/>
      <c r="X10790" s="4"/>
      <c r="AB10790" s="4"/>
      <c r="AL10790" s="81"/>
      <c r="AM10790" s="81"/>
    </row>
    <row r="10791" spans="1:39">
      <c r="A10791" s="76"/>
      <c r="C10791" s="77"/>
      <c r="M10791" s="80"/>
      <c r="T10791" s="4"/>
      <c r="V10791" s="4"/>
      <c r="W10791" s="4"/>
      <c r="X10791" s="4"/>
      <c r="AB10791" s="4"/>
      <c r="AL10791" s="81"/>
      <c r="AM10791" s="81"/>
    </row>
    <row r="10792" spans="1:39">
      <c r="A10792" s="76"/>
      <c r="C10792" s="77"/>
      <c r="M10792" s="80"/>
      <c r="T10792" s="4"/>
      <c r="V10792" s="4"/>
      <c r="W10792" s="4"/>
      <c r="X10792" s="4"/>
      <c r="AB10792" s="4"/>
      <c r="AL10792" s="81"/>
      <c r="AM10792" s="81"/>
    </row>
    <row r="10793" spans="1:39">
      <c r="A10793" s="76"/>
      <c r="C10793" s="77"/>
      <c r="M10793" s="80"/>
      <c r="T10793" s="4"/>
      <c r="V10793" s="4"/>
      <c r="W10793" s="4"/>
      <c r="X10793" s="4"/>
      <c r="AB10793" s="4"/>
      <c r="AL10793" s="81"/>
      <c r="AM10793" s="81"/>
    </row>
    <row r="10794" spans="1:39">
      <c r="A10794" s="76"/>
      <c r="C10794" s="77"/>
      <c r="M10794" s="80"/>
      <c r="T10794" s="4"/>
      <c r="V10794" s="4"/>
      <c r="W10794" s="4"/>
      <c r="X10794" s="4"/>
      <c r="AB10794" s="4"/>
      <c r="AL10794" s="81"/>
      <c r="AM10794" s="81"/>
    </row>
    <row r="10795" spans="1:39">
      <c r="A10795" s="76"/>
      <c r="C10795" s="77"/>
      <c r="M10795" s="80"/>
      <c r="T10795" s="4"/>
      <c r="V10795" s="4"/>
      <c r="W10795" s="4"/>
      <c r="X10795" s="4"/>
      <c r="AB10795" s="4"/>
      <c r="AL10795" s="81"/>
      <c r="AM10795" s="81"/>
    </row>
    <row r="10796" spans="1:39">
      <c r="A10796" s="76"/>
      <c r="C10796" s="77"/>
      <c r="M10796" s="80"/>
      <c r="T10796" s="4"/>
      <c r="V10796" s="4"/>
      <c r="W10796" s="4"/>
      <c r="X10796" s="4"/>
      <c r="AB10796" s="4"/>
      <c r="AL10796" s="81"/>
      <c r="AM10796" s="81"/>
    </row>
    <row r="10797" spans="1:39">
      <c r="A10797" s="76"/>
      <c r="C10797" s="77"/>
      <c r="M10797" s="80"/>
      <c r="T10797" s="4"/>
      <c r="V10797" s="4"/>
      <c r="W10797" s="4"/>
      <c r="X10797" s="4"/>
      <c r="AB10797" s="4"/>
      <c r="AL10797" s="81"/>
      <c r="AM10797" s="81"/>
    </row>
    <row r="10798" spans="1:39">
      <c r="A10798" s="76"/>
      <c r="C10798" s="77"/>
      <c r="M10798" s="80"/>
      <c r="T10798" s="4"/>
      <c r="V10798" s="4"/>
      <c r="W10798" s="4"/>
      <c r="X10798" s="4"/>
      <c r="AB10798" s="4"/>
      <c r="AL10798" s="81"/>
      <c r="AM10798" s="81"/>
    </row>
    <row r="10799" spans="1:39">
      <c r="A10799" s="76"/>
      <c r="C10799" s="77"/>
      <c r="M10799" s="80"/>
      <c r="T10799" s="4"/>
      <c r="V10799" s="4"/>
      <c r="W10799" s="4"/>
      <c r="X10799" s="4"/>
      <c r="AB10799" s="4"/>
      <c r="AL10799" s="81"/>
      <c r="AM10799" s="81"/>
    </row>
    <row r="10800" spans="1:39">
      <c r="A10800" s="76"/>
      <c r="C10800" s="77"/>
      <c r="M10800" s="80"/>
      <c r="T10800" s="4"/>
      <c r="V10800" s="4"/>
      <c r="W10800" s="4"/>
      <c r="X10800" s="4"/>
      <c r="AB10800" s="4"/>
      <c r="AL10800" s="81"/>
      <c r="AM10800" s="81"/>
    </row>
    <row r="10801" spans="1:39">
      <c r="A10801" s="76"/>
      <c r="C10801" s="77"/>
      <c r="M10801" s="80"/>
      <c r="T10801" s="4"/>
      <c r="V10801" s="4"/>
      <c r="W10801" s="4"/>
      <c r="X10801" s="4"/>
      <c r="AB10801" s="4"/>
      <c r="AL10801" s="81"/>
      <c r="AM10801" s="81"/>
    </row>
    <row r="10802" spans="1:39">
      <c r="A10802" s="76"/>
      <c r="C10802" s="77"/>
      <c r="M10802" s="80"/>
      <c r="T10802" s="4"/>
      <c r="V10802" s="4"/>
      <c r="W10802" s="4"/>
      <c r="X10802" s="4"/>
      <c r="AB10802" s="4"/>
      <c r="AL10802" s="81"/>
      <c r="AM10802" s="81"/>
    </row>
    <row r="10803" spans="1:39">
      <c r="A10803" s="76"/>
      <c r="C10803" s="77"/>
      <c r="M10803" s="80"/>
      <c r="T10803" s="4"/>
      <c r="V10803" s="4"/>
      <c r="W10803" s="4"/>
      <c r="X10803" s="4"/>
      <c r="AB10803" s="4"/>
      <c r="AL10803" s="81"/>
      <c r="AM10803" s="81"/>
    </row>
    <row r="10804" spans="1:39">
      <c r="A10804" s="76"/>
      <c r="C10804" s="77"/>
      <c r="M10804" s="80"/>
      <c r="T10804" s="4"/>
      <c r="V10804" s="4"/>
      <c r="W10804" s="4"/>
      <c r="X10804" s="4"/>
      <c r="AB10804" s="4"/>
      <c r="AL10804" s="81"/>
      <c r="AM10804" s="81"/>
    </row>
    <row r="10805" spans="1:39">
      <c r="A10805" s="76"/>
      <c r="C10805" s="77"/>
      <c r="M10805" s="80"/>
      <c r="T10805" s="4"/>
      <c r="V10805" s="4"/>
      <c r="W10805" s="4"/>
      <c r="X10805" s="4"/>
      <c r="AB10805" s="4"/>
      <c r="AL10805" s="81"/>
      <c r="AM10805" s="81"/>
    </row>
    <row r="10806" spans="1:39">
      <c r="A10806" s="76"/>
      <c r="C10806" s="77"/>
      <c r="M10806" s="80"/>
      <c r="T10806" s="4"/>
      <c r="V10806" s="4"/>
      <c r="W10806" s="4"/>
      <c r="X10806" s="4"/>
      <c r="AB10806" s="4"/>
      <c r="AL10806" s="81"/>
      <c r="AM10806" s="81"/>
    </row>
    <row r="10807" spans="1:39">
      <c r="A10807" s="76"/>
      <c r="C10807" s="77"/>
      <c r="M10807" s="80"/>
      <c r="T10807" s="4"/>
      <c r="V10807" s="4"/>
      <c r="W10807" s="4"/>
      <c r="X10807" s="4"/>
      <c r="AB10807" s="4"/>
      <c r="AL10807" s="81"/>
      <c r="AM10807" s="81"/>
    </row>
    <row r="10808" spans="1:39">
      <c r="A10808" s="76"/>
      <c r="C10808" s="77"/>
      <c r="M10808" s="80"/>
      <c r="T10808" s="4"/>
      <c r="V10808" s="4"/>
      <c r="W10808" s="4"/>
      <c r="X10808" s="4"/>
      <c r="AB10808" s="4"/>
      <c r="AL10808" s="81"/>
      <c r="AM10808" s="81"/>
    </row>
    <row r="10809" spans="1:39">
      <c r="A10809" s="76"/>
      <c r="C10809" s="77"/>
      <c r="M10809" s="80"/>
      <c r="T10809" s="4"/>
      <c r="V10809" s="4"/>
      <c r="W10809" s="4"/>
      <c r="X10809" s="4"/>
      <c r="AB10809" s="4"/>
      <c r="AL10809" s="81"/>
      <c r="AM10809" s="81"/>
    </row>
    <row r="10810" spans="1:39">
      <c r="A10810" s="76"/>
      <c r="C10810" s="77"/>
      <c r="M10810" s="80"/>
      <c r="T10810" s="4"/>
      <c r="V10810" s="4"/>
      <c r="W10810" s="4"/>
      <c r="X10810" s="4"/>
      <c r="AB10810" s="4"/>
      <c r="AL10810" s="81"/>
      <c r="AM10810" s="81"/>
    </row>
    <row r="10811" spans="1:39">
      <c r="A10811" s="76"/>
      <c r="C10811" s="77"/>
      <c r="M10811" s="80"/>
      <c r="T10811" s="4"/>
      <c r="V10811" s="4"/>
      <c r="W10811" s="4"/>
      <c r="X10811" s="4"/>
      <c r="AB10811" s="4"/>
      <c r="AL10811" s="81"/>
      <c r="AM10811" s="81"/>
    </row>
    <row r="10812" spans="1:39">
      <c r="A10812" s="76"/>
      <c r="C10812" s="77"/>
      <c r="M10812" s="80"/>
      <c r="T10812" s="4"/>
      <c r="V10812" s="4"/>
      <c r="W10812" s="4"/>
      <c r="X10812" s="4"/>
      <c r="AB10812" s="4"/>
      <c r="AL10812" s="81"/>
      <c r="AM10812" s="81"/>
    </row>
    <row r="10813" spans="1:39">
      <c r="A10813" s="76"/>
      <c r="C10813" s="77"/>
      <c r="M10813" s="80"/>
      <c r="T10813" s="4"/>
      <c r="V10813" s="4"/>
      <c r="W10813" s="4"/>
      <c r="X10813" s="4"/>
      <c r="AB10813" s="4"/>
      <c r="AL10813" s="81"/>
      <c r="AM10813" s="81"/>
    </row>
    <row r="10814" spans="1:39">
      <c r="A10814" s="76"/>
      <c r="C10814" s="77"/>
      <c r="M10814" s="80"/>
      <c r="T10814" s="4"/>
      <c r="V10814" s="4"/>
      <c r="W10814" s="4"/>
      <c r="X10814" s="4"/>
      <c r="AB10814" s="4"/>
      <c r="AL10814" s="81"/>
      <c r="AM10814" s="81"/>
    </row>
    <row r="10815" spans="1:39">
      <c r="A10815" s="76"/>
      <c r="C10815" s="77"/>
      <c r="M10815" s="80"/>
      <c r="T10815" s="4"/>
      <c r="V10815" s="4"/>
      <c r="W10815" s="4"/>
      <c r="X10815" s="4"/>
      <c r="AB10815" s="4"/>
      <c r="AL10815" s="81"/>
      <c r="AM10815" s="81"/>
    </row>
    <row r="10816" spans="1:39">
      <c r="A10816" s="76"/>
      <c r="C10816" s="77"/>
      <c r="M10816" s="80"/>
      <c r="T10816" s="4"/>
      <c r="V10816" s="4"/>
      <c r="W10816" s="4"/>
      <c r="X10816" s="4"/>
      <c r="AB10816" s="4"/>
      <c r="AL10816" s="81"/>
      <c r="AM10816" s="81"/>
    </row>
    <row r="10817" spans="1:39">
      <c r="A10817" s="76"/>
      <c r="C10817" s="77"/>
      <c r="M10817" s="80"/>
      <c r="T10817" s="4"/>
      <c r="V10817" s="4"/>
      <c r="W10817" s="4"/>
      <c r="X10817" s="4"/>
      <c r="AB10817" s="4"/>
      <c r="AL10817" s="81"/>
      <c r="AM10817" s="81"/>
    </row>
    <row r="10818" spans="1:39">
      <c r="A10818" s="76"/>
      <c r="C10818" s="77"/>
      <c r="M10818" s="80"/>
      <c r="T10818" s="4"/>
      <c r="V10818" s="4"/>
      <c r="W10818" s="4"/>
      <c r="X10818" s="4"/>
      <c r="AB10818" s="4"/>
      <c r="AL10818" s="81"/>
      <c r="AM10818" s="81"/>
    </row>
    <row r="10819" spans="1:39">
      <c r="A10819" s="76"/>
      <c r="C10819" s="77"/>
      <c r="M10819" s="80"/>
      <c r="T10819" s="4"/>
      <c r="V10819" s="4"/>
      <c r="W10819" s="4"/>
      <c r="X10819" s="4"/>
      <c r="AB10819" s="4"/>
      <c r="AL10819" s="81"/>
      <c r="AM10819" s="81"/>
    </row>
    <row r="10820" spans="1:39">
      <c r="A10820" s="76"/>
      <c r="C10820" s="77"/>
      <c r="M10820" s="80"/>
      <c r="T10820" s="4"/>
      <c r="V10820" s="4"/>
      <c r="W10820" s="4"/>
      <c r="X10820" s="4"/>
      <c r="AB10820" s="4"/>
      <c r="AL10820" s="81"/>
      <c r="AM10820" s="81"/>
    </row>
    <row r="10821" spans="1:39">
      <c r="A10821" s="76"/>
      <c r="C10821" s="77"/>
      <c r="M10821" s="80"/>
      <c r="T10821" s="4"/>
      <c r="V10821" s="4"/>
      <c r="W10821" s="4"/>
      <c r="X10821" s="4"/>
      <c r="AB10821" s="4"/>
      <c r="AL10821" s="81"/>
      <c r="AM10821" s="81"/>
    </row>
    <row r="10822" spans="1:39">
      <c r="A10822" s="76"/>
      <c r="C10822" s="77"/>
      <c r="M10822" s="80"/>
      <c r="T10822" s="4"/>
      <c r="V10822" s="4"/>
      <c r="W10822" s="4"/>
      <c r="X10822" s="4"/>
      <c r="AB10822" s="4"/>
      <c r="AL10822" s="81"/>
      <c r="AM10822" s="81"/>
    </row>
    <row r="10823" spans="1:39">
      <c r="A10823" s="76"/>
      <c r="C10823" s="77"/>
      <c r="M10823" s="80"/>
      <c r="T10823" s="4"/>
      <c r="V10823" s="4"/>
      <c r="W10823" s="4"/>
      <c r="X10823" s="4"/>
      <c r="AB10823" s="4"/>
      <c r="AL10823" s="81"/>
      <c r="AM10823" s="81"/>
    </row>
    <row r="10824" spans="1:39">
      <c r="A10824" s="76"/>
      <c r="C10824" s="77"/>
      <c r="M10824" s="80"/>
      <c r="T10824" s="4"/>
      <c r="V10824" s="4"/>
      <c r="W10824" s="4"/>
      <c r="X10824" s="4"/>
      <c r="AB10824" s="4"/>
      <c r="AL10824" s="81"/>
      <c r="AM10824" s="81"/>
    </row>
    <row r="10825" spans="1:39">
      <c r="A10825" s="76"/>
      <c r="C10825" s="77"/>
      <c r="M10825" s="80"/>
      <c r="T10825" s="4"/>
      <c r="V10825" s="4"/>
      <c r="W10825" s="4"/>
      <c r="X10825" s="4"/>
      <c r="AB10825" s="4"/>
      <c r="AL10825" s="81"/>
      <c r="AM10825" s="81"/>
    </row>
    <row r="10826" spans="1:39">
      <c r="A10826" s="76"/>
      <c r="C10826" s="77"/>
      <c r="M10826" s="80"/>
      <c r="T10826" s="4"/>
      <c r="V10826" s="4"/>
      <c r="W10826" s="4"/>
      <c r="X10826" s="4"/>
      <c r="AB10826" s="4"/>
      <c r="AL10826" s="81"/>
      <c r="AM10826" s="81"/>
    </row>
    <row r="10827" spans="1:39">
      <c r="A10827" s="76"/>
      <c r="C10827" s="77"/>
      <c r="M10827" s="80"/>
      <c r="T10827" s="4"/>
      <c r="V10827" s="4"/>
      <c r="W10827" s="4"/>
      <c r="X10827" s="4"/>
      <c r="AB10827" s="4"/>
      <c r="AL10827" s="81"/>
      <c r="AM10827" s="81"/>
    </row>
    <row r="10828" spans="1:39">
      <c r="A10828" s="76"/>
      <c r="C10828" s="77"/>
      <c r="M10828" s="80"/>
      <c r="T10828" s="4"/>
      <c r="V10828" s="4"/>
      <c r="W10828" s="4"/>
      <c r="X10828" s="4"/>
      <c r="AB10828" s="4"/>
      <c r="AL10828" s="81"/>
      <c r="AM10828" s="81"/>
    </row>
    <row r="10829" spans="1:39">
      <c r="A10829" s="76"/>
      <c r="C10829" s="77"/>
      <c r="M10829" s="80"/>
      <c r="T10829" s="4"/>
      <c r="V10829" s="4"/>
      <c r="W10829" s="4"/>
      <c r="X10829" s="4"/>
      <c r="AB10829" s="4"/>
      <c r="AL10829" s="81"/>
      <c r="AM10829" s="81"/>
    </row>
    <row r="10830" spans="1:39">
      <c r="A10830" s="76"/>
      <c r="C10830" s="77"/>
      <c r="M10830" s="80"/>
      <c r="T10830" s="4"/>
      <c r="V10830" s="4"/>
      <c r="W10830" s="4"/>
      <c r="X10830" s="4"/>
      <c r="AB10830" s="4"/>
      <c r="AL10830" s="81"/>
      <c r="AM10830" s="81"/>
    </row>
    <row r="10831" spans="1:39">
      <c r="A10831" s="76"/>
      <c r="C10831" s="77"/>
      <c r="M10831" s="80"/>
      <c r="T10831" s="4"/>
      <c r="V10831" s="4"/>
      <c r="W10831" s="4"/>
      <c r="X10831" s="4"/>
      <c r="AB10831" s="4"/>
      <c r="AL10831" s="81"/>
      <c r="AM10831" s="81"/>
    </row>
    <row r="10832" spans="1:39">
      <c r="A10832" s="76"/>
      <c r="C10832" s="77"/>
      <c r="M10832" s="80"/>
      <c r="T10832" s="4"/>
      <c r="V10832" s="4"/>
      <c r="W10832" s="4"/>
      <c r="X10832" s="4"/>
      <c r="AB10832" s="4"/>
      <c r="AL10832" s="81"/>
      <c r="AM10832" s="81"/>
    </row>
    <row r="10833" spans="1:39">
      <c r="A10833" s="76"/>
      <c r="C10833" s="77"/>
      <c r="M10833" s="80"/>
      <c r="T10833" s="4"/>
      <c r="V10833" s="4"/>
      <c r="W10833" s="4"/>
      <c r="X10833" s="4"/>
      <c r="AB10833" s="4"/>
      <c r="AL10833" s="81"/>
      <c r="AM10833" s="81"/>
    </row>
    <row r="10834" spans="1:39">
      <c r="A10834" s="76"/>
      <c r="C10834" s="77"/>
      <c r="M10834" s="80"/>
      <c r="T10834" s="4"/>
      <c r="V10834" s="4"/>
      <c r="W10834" s="4"/>
      <c r="X10834" s="4"/>
      <c r="AB10834" s="4"/>
      <c r="AL10834" s="81"/>
      <c r="AM10834" s="81"/>
    </row>
    <row r="10835" spans="1:39">
      <c r="A10835" s="76"/>
      <c r="C10835" s="77"/>
      <c r="M10835" s="80"/>
      <c r="T10835" s="4"/>
      <c r="V10835" s="4"/>
      <c r="W10835" s="4"/>
      <c r="X10835" s="4"/>
      <c r="AB10835" s="4"/>
      <c r="AL10835" s="81"/>
      <c r="AM10835" s="81"/>
    </row>
    <row r="10836" spans="1:39">
      <c r="A10836" s="76"/>
      <c r="C10836" s="77"/>
      <c r="M10836" s="80"/>
      <c r="T10836" s="4"/>
      <c r="V10836" s="4"/>
      <c r="W10836" s="4"/>
      <c r="X10836" s="4"/>
      <c r="AB10836" s="4"/>
      <c r="AL10836" s="81"/>
      <c r="AM10836" s="81"/>
    </row>
    <row r="10837" spans="1:39">
      <c r="A10837" s="76"/>
      <c r="C10837" s="77"/>
      <c r="M10837" s="80"/>
      <c r="T10837" s="4"/>
      <c r="V10837" s="4"/>
      <c r="W10837" s="4"/>
      <c r="X10837" s="4"/>
      <c r="AB10837" s="4"/>
      <c r="AL10837" s="81"/>
      <c r="AM10837" s="81"/>
    </row>
    <row r="10838" spans="1:39">
      <c r="A10838" s="76"/>
      <c r="C10838" s="77"/>
      <c r="M10838" s="80"/>
      <c r="T10838" s="4"/>
      <c r="V10838" s="4"/>
      <c r="W10838" s="4"/>
      <c r="X10838" s="4"/>
      <c r="AB10838" s="4"/>
      <c r="AL10838" s="81"/>
      <c r="AM10838" s="81"/>
    </row>
    <row r="10839" spans="1:39">
      <c r="A10839" s="76"/>
      <c r="C10839" s="77"/>
      <c r="M10839" s="80"/>
      <c r="T10839" s="4"/>
      <c r="V10839" s="4"/>
      <c r="W10839" s="4"/>
      <c r="X10839" s="4"/>
      <c r="AB10839" s="4"/>
      <c r="AL10839" s="81"/>
      <c r="AM10839" s="81"/>
    </row>
    <row r="10840" spans="1:39">
      <c r="A10840" s="76"/>
      <c r="C10840" s="77"/>
      <c r="M10840" s="80"/>
      <c r="T10840" s="4"/>
      <c r="V10840" s="4"/>
      <c r="W10840" s="4"/>
      <c r="X10840" s="4"/>
      <c r="AB10840" s="4"/>
      <c r="AL10840" s="81"/>
      <c r="AM10840" s="81"/>
    </row>
    <row r="10841" spans="1:39">
      <c r="A10841" s="76"/>
      <c r="C10841" s="77"/>
      <c r="M10841" s="80"/>
      <c r="T10841" s="4"/>
      <c r="V10841" s="4"/>
      <c r="W10841" s="4"/>
      <c r="X10841" s="4"/>
      <c r="AB10841" s="4"/>
      <c r="AL10841" s="81"/>
      <c r="AM10841" s="81"/>
    </row>
    <row r="10842" spans="1:39">
      <c r="A10842" s="76"/>
      <c r="C10842" s="77"/>
      <c r="M10842" s="80"/>
      <c r="T10842" s="4"/>
      <c r="V10842" s="4"/>
      <c r="W10842" s="4"/>
      <c r="X10842" s="4"/>
      <c r="AB10842" s="4"/>
      <c r="AL10842" s="81"/>
      <c r="AM10842" s="81"/>
    </row>
    <row r="10843" spans="1:39">
      <c r="A10843" s="76"/>
      <c r="C10843" s="77"/>
      <c r="M10843" s="80"/>
      <c r="T10843" s="4"/>
      <c r="V10843" s="4"/>
      <c r="W10843" s="4"/>
      <c r="X10843" s="4"/>
      <c r="AB10843" s="4"/>
      <c r="AL10843" s="81"/>
      <c r="AM10843" s="81"/>
    </row>
    <row r="10844" spans="1:39">
      <c r="A10844" s="76"/>
      <c r="C10844" s="77"/>
      <c r="M10844" s="80"/>
      <c r="T10844" s="4"/>
      <c r="V10844" s="4"/>
      <c r="W10844" s="4"/>
      <c r="X10844" s="4"/>
      <c r="AB10844" s="4"/>
      <c r="AL10844" s="81"/>
      <c r="AM10844" s="81"/>
    </row>
    <row r="10845" spans="1:39">
      <c r="A10845" s="76"/>
      <c r="C10845" s="77"/>
      <c r="M10845" s="80"/>
      <c r="T10845" s="4"/>
      <c r="V10845" s="4"/>
      <c r="W10845" s="4"/>
      <c r="X10845" s="4"/>
      <c r="AB10845" s="4"/>
      <c r="AL10845" s="81"/>
      <c r="AM10845" s="81"/>
    </row>
    <row r="10846" spans="1:39">
      <c r="A10846" s="76"/>
      <c r="C10846" s="77"/>
      <c r="M10846" s="80"/>
      <c r="T10846" s="4"/>
      <c r="V10846" s="4"/>
      <c r="W10846" s="4"/>
      <c r="X10846" s="4"/>
      <c r="AB10846" s="4"/>
      <c r="AL10846" s="81"/>
      <c r="AM10846" s="81"/>
    </row>
    <row r="10847" spans="1:39">
      <c r="A10847" s="76"/>
      <c r="C10847" s="77"/>
      <c r="M10847" s="80"/>
      <c r="T10847" s="4"/>
      <c r="V10847" s="4"/>
      <c r="W10847" s="4"/>
      <c r="X10847" s="4"/>
      <c r="AB10847" s="4"/>
      <c r="AL10847" s="81"/>
      <c r="AM10847" s="81"/>
    </row>
    <row r="10848" spans="1:39">
      <c r="A10848" s="76"/>
      <c r="C10848" s="77"/>
      <c r="M10848" s="80"/>
      <c r="T10848" s="4"/>
      <c r="V10848" s="4"/>
      <c r="W10848" s="4"/>
      <c r="X10848" s="4"/>
      <c r="AB10848" s="4"/>
      <c r="AL10848" s="81"/>
      <c r="AM10848" s="81"/>
    </row>
    <row r="10849" spans="1:39">
      <c r="A10849" s="76"/>
      <c r="C10849" s="77"/>
      <c r="M10849" s="80"/>
      <c r="T10849" s="4"/>
      <c r="V10849" s="4"/>
      <c r="W10849" s="4"/>
      <c r="X10849" s="4"/>
      <c r="AB10849" s="4"/>
      <c r="AL10849" s="81"/>
      <c r="AM10849" s="81"/>
    </row>
    <row r="10850" spans="1:39">
      <c r="A10850" s="76"/>
      <c r="C10850" s="77"/>
      <c r="M10850" s="80"/>
      <c r="T10850" s="4"/>
      <c r="V10850" s="4"/>
      <c r="W10850" s="4"/>
      <c r="X10850" s="4"/>
      <c r="AB10850" s="4"/>
      <c r="AL10850" s="81"/>
      <c r="AM10850" s="81"/>
    </row>
    <row r="10851" spans="1:39">
      <c r="A10851" s="76"/>
      <c r="C10851" s="77"/>
      <c r="M10851" s="80"/>
      <c r="T10851" s="4"/>
      <c r="V10851" s="4"/>
      <c r="W10851" s="4"/>
      <c r="X10851" s="4"/>
      <c r="AB10851" s="4"/>
      <c r="AL10851" s="81"/>
      <c r="AM10851" s="81"/>
    </row>
    <row r="10852" spans="1:39">
      <c r="A10852" s="76"/>
      <c r="C10852" s="77"/>
      <c r="M10852" s="80"/>
      <c r="T10852" s="4"/>
      <c r="V10852" s="4"/>
      <c r="W10852" s="4"/>
      <c r="X10852" s="4"/>
      <c r="AB10852" s="4"/>
      <c r="AL10852" s="81"/>
      <c r="AM10852" s="81"/>
    </row>
    <row r="10853" spans="1:39">
      <c r="A10853" s="76"/>
      <c r="C10853" s="77"/>
      <c r="M10853" s="80"/>
      <c r="T10853" s="4"/>
      <c r="V10853" s="4"/>
      <c r="W10853" s="4"/>
      <c r="X10853" s="4"/>
      <c r="AB10853" s="4"/>
      <c r="AL10853" s="81"/>
      <c r="AM10853" s="81"/>
    </row>
    <row r="10854" spans="1:39">
      <c r="A10854" s="76"/>
      <c r="C10854" s="77"/>
      <c r="M10854" s="80"/>
      <c r="T10854" s="4"/>
      <c r="V10854" s="4"/>
      <c r="W10854" s="4"/>
      <c r="X10854" s="4"/>
      <c r="AB10854" s="4"/>
      <c r="AL10854" s="81"/>
      <c r="AM10854" s="81"/>
    </row>
    <row r="10855" spans="1:39">
      <c r="A10855" s="76"/>
      <c r="C10855" s="77"/>
      <c r="M10855" s="80"/>
      <c r="T10855" s="4"/>
      <c r="V10855" s="4"/>
      <c r="W10855" s="4"/>
      <c r="X10855" s="4"/>
      <c r="AB10855" s="4"/>
      <c r="AL10855" s="81"/>
      <c r="AM10855" s="81"/>
    </row>
    <row r="10856" spans="1:39">
      <c r="A10856" s="76"/>
      <c r="C10856" s="77"/>
      <c r="M10856" s="80"/>
      <c r="T10856" s="4"/>
      <c r="V10856" s="4"/>
      <c r="W10856" s="4"/>
      <c r="X10856" s="4"/>
      <c r="AB10856" s="4"/>
      <c r="AL10856" s="81"/>
      <c r="AM10856" s="81"/>
    </row>
    <row r="10857" spans="1:39">
      <c r="A10857" s="76"/>
      <c r="C10857" s="77"/>
      <c r="M10857" s="80"/>
      <c r="T10857" s="4"/>
      <c r="V10857" s="4"/>
      <c r="W10857" s="4"/>
      <c r="X10857" s="4"/>
      <c r="AB10857" s="4"/>
      <c r="AL10857" s="81"/>
      <c r="AM10857" s="81"/>
    </row>
    <row r="10858" spans="1:39">
      <c r="A10858" s="76"/>
      <c r="C10858" s="77"/>
      <c r="M10858" s="80"/>
      <c r="T10858" s="4"/>
      <c r="V10858" s="4"/>
      <c r="W10858" s="4"/>
      <c r="X10858" s="4"/>
      <c r="AB10858" s="4"/>
      <c r="AL10858" s="81"/>
      <c r="AM10858" s="81"/>
    </row>
    <row r="10859" spans="1:39">
      <c r="A10859" s="76"/>
      <c r="C10859" s="77"/>
      <c r="M10859" s="80"/>
      <c r="T10859" s="4"/>
      <c r="V10859" s="4"/>
      <c r="W10859" s="4"/>
      <c r="X10859" s="4"/>
      <c r="AB10859" s="4"/>
      <c r="AL10859" s="81"/>
      <c r="AM10859" s="81"/>
    </row>
    <row r="10860" spans="1:39">
      <c r="A10860" s="76"/>
      <c r="C10860" s="77"/>
      <c r="M10860" s="80"/>
      <c r="T10860" s="4"/>
      <c r="V10860" s="4"/>
      <c r="W10860" s="4"/>
      <c r="X10860" s="4"/>
      <c r="AB10860" s="4"/>
      <c r="AL10860" s="81"/>
      <c r="AM10860" s="81"/>
    </row>
    <row r="10861" spans="1:39">
      <c r="A10861" s="76"/>
      <c r="C10861" s="77"/>
      <c r="M10861" s="80"/>
      <c r="T10861" s="4"/>
      <c r="V10861" s="4"/>
      <c r="W10861" s="4"/>
      <c r="X10861" s="4"/>
      <c r="AB10861" s="4"/>
      <c r="AL10861" s="81"/>
      <c r="AM10861" s="81"/>
    </row>
    <row r="10862" spans="1:39">
      <c r="A10862" s="76"/>
      <c r="C10862" s="77"/>
      <c r="M10862" s="80"/>
      <c r="T10862" s="4"/>
      <c r="V10862" s="4"/>
      <c r="W10862" s="4"/>
      <c r="X10862" s="4"/>
      <c r="AB10862" s="4"/>
      <c r="AL10862" s="81"/>
      <c r="AM10862" s="81"/>
    </row>
    <row r="10863" spans="1:39">
      <c r="A10863" s="76"/>
      <c r="C10863" s="77"/>
      <c r="M10863" s="80"/>
      <c r="T10863" s="4"/>
      <c r="V10863" s="4"/>
      <c r="W10863" s="4"/>
      <c r="X10863" s="4"/>
      <c r="AB10863" s="4"/>
      <c r="AL10863" s="81"/>
      <c r="AM10863" s="81"/>
    </row>
    <row r="10864" spans="1:39">
      <c r="A10864" s="76"/>
      <c r="C10864" s="77"/>
      <c r="M10864" s="80"/>
      <c r="T10864" s="4"/>
      <c r="V10864" s="4"/>
      <c r="W10864" s="4"/>
      <c r="X10864" s="4"/>
      <c r="AB10864" s="4"/>
      <c r="AL10864" s="81"/>
      <c r="AM10864" s="81"/>
    </row>
    <row r="10865" spans="1:39">
      <c r="A10865" s="76"/>
      <c r="C10865" s="77"/>
      <c r="M10865" s="80"/>
      <c r="T10865" s="4"/>
      <c r="V10865" s="4"/>
      <c r="W10865" s="4"/>
      <c r="X10865" s="4"/>
      <c r="AB10865" s="4"/>
      <c r="AL10865" s="81"/>
      <c r="AM10865" s="81"/>
    </row>
    <row r="10866" spans="1:39">
      <c r="A10866" s="76"/>
      <c r="C10866" s="77"/>
      <c r="M10866" s="80"/>
      <c r="T10866" s="4"/>
      <c r="V10866" s="4"/>
      <c r="W10866" s="4"/>
      <c r="X10866" s="4"/>
      <c r="AB10866" s="4"/>
      <c r="AL10866" s="81"/>
      <c r="AM10866" s="81"/>
    </row>
    <row r="10867" spans="1:39">
      <c r="A10867" s="76"/>
      <c r="C10867" s="77"/>
      <c r="M10867" s="80"/>
      <c r="T10867" s="4"/>
      <c r="V10867" s="4"/>
      <c r="W10867" s="4"/>
      <c r="X10867" s="4"/>
      <c r="AB10867" s="4"/>
      <c r="AL10867" s="81"/>
      <c r="AM10867" s="81"/>
    </row>
    <row r="10868" spans="1:39">
      <c r="A10868" s="76"/>
      <c r="C10868" s="77"/>
      <c r="M10868" s="80"/>
      <c r="T10868" s="4"/>
      <c r="V10868" s="4"/>
      <c r="W10868" s="4"/>
      <c r="X10868" s="4"/>
      <c r="AB10868" s="4"/>
      <c r="AL10868" s="81"/>
      <c r="AM10868" s="81"/>
    </row>
    <row r="10869" spans="1:39">
      <c r="A10869" s="76"/>
      <c r="C10869" s="77"/>
      <c r="M10869" s="80"/>
      <c r="T10869" s="4"/>
      <c r="V10869" s="4"/>
      <c r="W10869" s="4"/>
      <c r="X10869" s="4"/>
      <c r="AB10869" s="4"/>
      <c r="AL10869" s="81"/>
      <c r="AM10869" s="81"/>
    </row>
    <row r="10870" spans="1:39">
      <c r="A10870" s="76"/>
      <c r="C10870" s="77"/>
      <c r="M10870" s="80"/>
      <c r="T10870" s="4"/>
      <c r="V10870" s="4"/>
      <c r="W10870" s="4"/>
      <c r="X10870" s="4"/>
      <c r="AB10870" s="4"/>
      <c r="AL10870" s="81"/>
      <c r="AM10870" s="81"/>
    </row>
    <row r="10871" spans="1:39">
      <c r="A10871" s="76"/>
      <c r="C10871" s="77"/>
      <c r="M10871" s="80"/>
      <c r="T10871" s="4"/>
      <c r="V10871" s="4"/>
      <c r="W10871" s="4"/>
      <c r="X10871" s="4"/>
      <c r="AB10871" s="4"/>
      <c r="AL10871" s="81"/>
      <c r="AM10871" s="81"/>
    </row>
    <row r="10872" spans="1:39">
      <c r="A10872" s="76"/>
      <c r="C10872" s="77"/>
      <c r="M10872" s="80"/>
      <c r="T10872" s="4"/>
      <c r="V10872" s="4"/>
      <c r="W10872" s="4"/>
      <c r="X10872" s="4"/>
      <c r="AB10872" s="4"/>
      <c r="AL10872" s="81"/>
      <c r="AM10872" s="81"/>
    </row>
    <row r="10873" spans="1:39">
      <c r="A10873" s="76"/>
      <c r="C10873" s="77"/>
      <c r="M10873" s="80"/>
      <c r="T10873" s="4"/>
      <c r="V10873" s="4"/>
      <c r="W10873" s="4"/>
      <c r="X10873" s="4"/>
      <c r="AB10873" s="4"/>
      <c r="AL10873" s="81"/>
      <c r="AM10873" s="81"/>
    </row>
    <row r="10874" spans="1:39">
      <c r="A10874" s="76"/>
      <c r="C10874" s="77"/>
      <c r="M10874" s="80"/>
      <c r="T10874" s="4"/>
      <c r="V10874" s="4"/>
      <c r="W10874" s="4"/>
      <c r="X10874" s="4"/>
      <c r="AB10874" s="4"/>
      <c r="AL10874" s="81"/>
      <c r="AM10874" s="81"/>
    </row>
    <row r="10875" spans="1:39">
      <c r="A10875" s="76"/>
      <c r="C10875" s="77"/>
      <c r="M10875" s="80"/>
      <c r="T10875" s="4"/>
      <c r="V10875" s="4"/>
      <c r="W10875" s="4"/>
      <c r="X10875" s="4"/>
      <c r="AB10875" s="4"/>
      <c r="AL10875" s="81"/>
      <c r="AM10875" s="81"/>
    </row>
    <row r="10876" spans="1:39">
      <c r="A10876" s="76"/>
      <c r="C10876" s="77"/>
      <c r="M10876" s="80"/>
      <c r="T10876" s="4"/>
      <c r="V10876" s="4"/>
      <c r="W10876" s="4"/>
      <c r="X10876" s="4"/>
      <c r="AB10876" s="4"/>
      <c r="AL10876" s="81"/>
      <c r="AM10876" s="81"/>
    </row>
    <row r="10877" spans="1:39">
      <c r="A10877" s="76"/>
      <c r="C10877" s="77"/>
      <c r="M10877" s="80"/>
      <c r="T10877" s="4"/>
      <c r="V10877" s="4"/>
      <c r="W10877" s="4"/>
      <c r="X10877" s="4"/>
      <c r="AB10877" s="4"/>
      <c r="AL10877" s="81"/>
      <c r="AM10877" s="81"/>
    </row>
    <row r="10878" spans="1:39">
      <c r="A10878" s="76"/>
      <c r="C10878" s="77"/>
      <c r="M10878" s="80"/>
      <c r="T10878" s="4"/>
      <c r="V10878" s="4"/>
      <c r="W10878" s="4"/>
      <c r="X10878" s="4"/>
      <c r="AB10878" s="4"/>
      <c r="AL10878" s="81"/>
      <c r="AM10878" s="81"/>
    </row>
    <row r="10879" spans="1:39">
      <c r="A10879" s="76"/>
      <c r="C10879" s="77"/>
      <c r="M10879" s="80"/>
      <c r="T10879" s="4"/>
      <c r="V10879" s="4"/>
      <c r="W10879" s="4"/>
      <c r="X10879" s="4"/>
      <c r="AB10879" s="4"/>
      <c r="AL10879" s="81"/>
      <c r="AM10879" s="81"/>
    </row>
    <row r="10880" spans="1:39">
      <c r="A10880" s="76"/>
      <c r="C10880" s="77"/>
      <c r="M10880" s="80"/>
      <c r="T10880" s="4"/>
      <c r="V10880" s="4"/>
      <c r="W10880" s="4"/>
      <c r="X10880" s="4"/>
      <c r="AB10880" s="4"/>
      <c r="AL10880" s="81"/>
      <c r="AM10880" s="81"/>
    </row>
    <row r="10881" spans="1:39">
      <c r="A10881" s="76"/>
      <c r="C10881" s="77"/>
      <c r="M10881" s="80"/>
      <c r="T10881" s="4"/>
      <c r="V10881" s="4"/>
      <c r="W10881" s="4"/>
      <c r="X10881" s="4"/>
      <c r="AB10881" s="4"/>
      <c r="AL10881" s="81"/>
      <c r="AM10881" s="81"/>
    </row>
    <row r="10882" spans="1:39">
      <c r="A10882" s="76"/>
      <c r="C10882" s="77"/>
      <c r="M10882" s="80"/>
      <c r="T10882" s="4"/>
      <c r="V10882" s="4"/>
      <c r="W10882" s="4"/>
      <c r="X10882" s="4"/>
      <c r="AB10882" s="4"/>
      <c r="AL10882" s="81"/>
      <c r="AM10882" s="81"/>
    </row>
    <row r="10883" spans="1:39">
      <c r="A10883" s="76"/>
      <c r="C10883" s="77"/>
      <c r="M10883" s="80"/>
      <c r="T10883" s="4"/>
      <c r="V10883" s="4"/>
      <c r="W10883" s="4"/>
      <c r="X10883" s="4"/>
      <c r="AB10883" s="4"/>
      <c r="AL10883" s="81"/>
      <c r="AM10883" s="81"/>
    </row>
    <row r="10884" spans="1:39">
      <c r="A10884" s="76"/>
      <c r="C10884" s="77"/>
      <c r="M10884" s="80"/>
      <c r="T10884" s="4"/>
      <c r="V10884" s="4"/>
      <c r="W10884" s="4"/>
      <c r="X10884" s="4"/>
      <c r="AB10884" s="4"/>
      <c r="AL10884" s="81"/>
      <c r="AM10884" s="81"/>
    </row>
    <row r="10885" spans="1:39">
      <c r="A10885" s="76"/>
      <c r="C10885" s="77"/>
      <c r="M10885" s="80"/>
      <c r="T10885" s="4"/>
      <c r="V10885" s="4"/>
      <c r="W10885" s="4"/>
      <c r="X10885" s="4"/>
      <c r="AB10885" s="4"/>
      <c r="AL10885" s="81"/>
      <c r="AM10885" s="81"/>
    </row>
    <row r="10886" spans="1:39">
      <c r="A10886" s="76"/>
      <c r="C10886" s="77"/>
      <c r="M10886" s="80"/>
      <c r="T10886" s="4"/>
      <c r="V10886" s="4"/>
      <c r="W10886" s="4"/>
      <c r="X10886" s="4"/>
      <c r="AB10886" s="4"/>
      <c r="AL10886" s="81"/>
      <c r="AM10886" s="81"/>
    </row>
    <row r="10887" spans="1:39">
      <c r="A10887" s="76"/>
      <c r="C10887" s="77"/>
      <c r="M10887" s="80"/>
      <c r="T10887" s="4"/>
      <c r="V10887" s="4"/>
      <c r="W10887" s="4"/>
      <c r="X10887" s="4"/>
      <c r="AB10887" s="4"/>
      <c r="AL10887" s="81"/>
      <c r="AM10887" s="81"/>
    </row>
    <row r="10888" spans="1:39">
      <c r="A10888" s="76"/>
      <c r="C10888" s="77"/>
      <c r="M10888" s="80"/>
      <c r="T10888" s="4"/>
      <c r="V10888" s="4"/>
      <c r="W10888" s="4"/>
      <c r="X10888" s="4"/>
      <c r="AB10888" s="4"/>
      <c r="AL10888" s="81"/>
      <c r="AM10888" s="81"/>
    </row>
    <row r="10889" spans="1:39">
      <c r="A10889" s="76"/>
      <c r="C10889" s="77"/>
      <c r="M10889" s="80"/>
      <c r="T10889" s="4"/>
      <c r="V10889" s="4"/>
      <c r="W10889" s="4"/>
      <c r="X10889" s="4"/>
      <c r="AB10889" s="4"/>
      <c r="AL10889" s="81"/>
      <c r="AM10889" s="81"/>
    </row>
    <row r="10890" spans="1:39">
      <c r="A10890" s="76"/>
      <c r="C10890" s="77"/>
      <c r="M10890" s="80"/>
      <c r="T10890" s="4"/>
      <c r="V10890" s="4"/>
      <c r="W10890" s="4"/>
      <c r="X10890" s="4"/>
      <c r="AB10890" s="4"/>
      <c r="AL10890" s="81"/>
      <c r="AM10890" s="81"/>
    </row>
    <row r="10891" spans="1:39">
      <c r="A10891" s="76"/>
      <c r="C10891" s="77"/>
      <c r="M10891" s="80"/>
      <c r="T10891" s="4"/>
      <c r="V10891" s="4"/>
      <c r="W10891" s="4"/>
      <c r="X10891" s="4"/>
      <c r="AB10891" s="4"/>
      <c r="AL10891" s="81"/>
      <c r="AM10891" s="81"/>
    </row>
    <row r="10892" spans="1:39">
      <c r="A10892" s="76"/>
      <c r="C10892" s="77"/>
      <c r="M10892" s="80"/>
      <c r="T10892" s="4"/>
      <c r="V10892" s="4"/>
      <c r="W10892" s="4"/>
      <c r="X10892" s="4"/>
      <c r="AB10892" s="4"/>
      <c r="AL10892" s="81"/>
      <c r="AM10892" s="81"/>
    </row>
    <row r="10893" spans="1:39">
      <c r="A10893" s="76"/>
      <c r="C10893" s="77"/>
      <c r="M10893" s="80"/>
      <c r="T10893" s="4"/>
      <c r="V10893" s="4"/>
      <c r="W10893" s="4"/>
      <c r="X10893" s="4"/>
      <c r="AB10893" s="4"/>
      <c r="AL10893" s="81"/>
      <c r="AM10893" s="81"/>
    </row>
    <row r="10894" spans="1:39">
      <c r="A10894" s="76"/>
      <c r="C10894" s="77"/>
      <c r="M10894" s="80"/>
      <c r="T10894" s="4"/>
      <c r="V10894" s="4"/>
      <c r="W10894" s="4"/>
      <c r="X10894" s="4"/>
      <c r="AB10894" s="4"/>
      <c r="AL10894" s="81"/>
      <c r="AM10894" s="81"/>
    </row>
    <row r="10895" spans="1:39">
      <c r="A10895" s="76"/>
      <c r="C10895" s="77"/>
      <c r="M10895" s="80"/>
      <c r="T10895" s="4"/>
      <c r="V10895" s="4"/>
      <c r="W10895" s="4"/>
      <c r="X10895" s="4"/>
      <c r="AB10895" s="4"/>
      <c r="AL10895" s="81"/>
      <c r="AM10895" s="81"/>
    </row>
    <row r="10896" spans="1:39">
      <c r="A10896" s="76"/>
      <c r="C10896" s="77"/>
      <c r="M10896" s="80"/>
      <c r="T10896" s="4"/>
      <c r="V10896" s="4"/>
      <c r="W10896" s="4"/>
      <c r="X10896" s="4"/>
      <c r="AB10896" s="4"/>
      <c r="AL10896" s="81"/>
      <c r="AM10896" s="81"/>
    </row>
    <row r="10897" spans="1:39">
      <c r="A10897" s="76"/>
      <c r="C10897" s="77"/>
      <c r="M10897" s="80"/>
      <c r="T10897" s="4"/>
      <c r="V10897" s="4"/>
      <c r="W10897" s="4"/>
      <c r="X10897" s="4"/>
      <c r="AB10897" s="4"/>
      <c r="AL10897" s="81"/>
      <c r="AM10897" s="81"/>
    </row>
    <row r="10898" spans="1:39">
      <c r="A10898" s="76"/>
      <c r="C10898" s="77"/>
      <c r="M10898" s="80"/>
      <c r="T10898" s="4"/>
      <c r="V10898" s="4"/>
      <c r="W10898" s="4"/>
      <c r="X10898" s="4"/>
      <c r="AB10898" s="4"/>
      <c r="AL10898" s="81"/>
      <c r="AM10898" s="81"/>
    </row>
    <row r="10899" spans="1:39">
      <c r="A10899" s="76"/>
      <c r="C10899" s="77"/>
      <c r="M10899" s="80"/>
      <c r="T10899" s="4"/>
      <c r="V10899" s="4"/>
      <c r="W10899" s="4"/>
      <c r="X10899" s="4"/>
      <c r="AB10899" s="4"/>
      <c r="AL10899" s="81"/>
      <c r="AM10899" s="81"/>
    </row>
    <row r="10900" spans="1:39">
      <c r="A10900" s="76"/>
      <c r="C10900" s="77"/>
      <c r="M10900" s="80"/>
      <c r="T10900" s="4"/>
      <c r="V10900" s="4"/>
      <c r="W10900" s="4"/>
      <c r="X10900" s="4"/>
      <c r="AB10900" s="4"/>
      <c r="AL10900" s="81"/>
      <c r="AM10900" s="81"/>
    </row>
    <row r="10901" spans="1:39">
      <c r="A10901" s="76"/>
      <c r="C10901" s="77"/>
      <c r="M10901" s="80"/>
      <c r="T10901" s="4"/>
      <c r="V10901" s="4"/>
      <c r="W10901" s="4"/>
      <c r="X10901" s="4"/>
      <c r="AB10901" s="4"/>
      <c r="AL10901" s="81"/>
      <c r="AM10901" s="81"/>
    </row>
    <row r="10902" spans="1:39">
      <c r="A10902" s="76"/>
      <c r="C10902" s="77"/>
      <c r="M10902" s="80"/>
      <c r="T10902" s="4"/>
      <c r="V10902" s="4"/>
      <c r="W10902" s="4"/>
      <c r="X10902" s="4"/>
      <c r="AB10902" s="4"/>
      <c r="AL10902" s="81"/>
      <c r="AM10902" s="81"/>
    </row>
    <row r="10903" spans="1:39">
      <c r="A10903" s="76"/>
      <c r="C10903" s="77"/>
      <c r="M10903" s="80"/>
      <c r="T10903" s="4"/>
      <c r="V10903" s="4"/>
      <c r="W10903" s="4"/>
      <c r="X10903" s="4"/>
      <c r="AB10903" s="4"/>
      <c r="AL10903" s="81"/>
      <c r="AM10903" s="81"/>
    </row>
    <row r="10904" spans="1:39">
      <c r="A10904" s="76"/>
      <c r="C10904" s="77"/>
      <c r="M10904" s="80"/>
      <c r="T10904" s="4"/>
      <c r="V10904" s="4"/>
      <c r="W10904" s="4"/>
      <c r="X10904" s="4"/>
      <c r="AB10904" s="4"/>
      <c r="AL10904" s="81"/>
      <c r="AM10904" s="81"/>
    </row>
    <row r="10905" spans="1:39">
      <c r="A10905" s="76"/>
      <c r="C10905" s="77"/>
      <c r="M10905" s="80"/>
      <c r="T10905" s="4"/>
      <c r="V10905" s="4"/>
      <c r="W10905" s="4"/>
      <c r="X10905" s="4"/>
      <c r="AB10905" s="4"/>
      <c r="AL10905" s="81"/>
      <c r="AM10905" s="81"/>
    </row>
    <row r="10906" spans="1:39">
      <c r="A10906" s="76"/>
      <c r="C10906" s="77"/>
      <c r="M10906" s="80"/>
      <c r="T10906" s="4"/>
      <c r="V10906" s="4"/>
      <c r="W10906" s="4"/>
      <c r="X10906" s="4"/>
      <c r="AB10906" s="4"/>
      <c r="AL10906" s="81"/>
      <c r="AM10906" s="81"/>
    </row>
    <row r="10907" spans="1:39">
      <c r="A10907" s="76"/>
      <c r="C10907" s="77"/>
      <c r="M10907" s="80"/>
      <c r="T10907" s="4"/>
      <c r="V10907" s="4"/>
      <c r="W10907" s="4"/>
      <c r="X10907" s="4"/>
      <c r="AB10907" s="4"/>
      <c r="AL10907" s="81"/>
      <c r="AM10907" s="81"/>
    </row>
    <row r="10908" spans="1:39">
      <c r="A10908" s="76"/>
      <c r="C10908" s="77"/>
      <c r="M10908" s="80"/>
      <c r="T10908" s="4"/>
      <c r="V10908" s="4"/>
      <c r="W10908" s="4"/>
      <c r="X10908" s="4"/>
      <c r="AB10908" s="4"/>
      <c r="AL10908" s="81"/>
      <c r="AM10908" s="81"/>
    </row>
    <row r="10909" spans="1:39">
      <c r="A10909" s="76"/>
      <c r="C10909" s="77"/>
      <c r="M10909" s="80"/>
      <c r="T10909" s="4"/>
      <c r="V10909" s="4"/>
      <c r="W10909" s="4"/>
      <c r="X10909" s="4"/>
      <c r="AB10909" s="4"/>
      <c r="AL10909" s="81"/>
      <c r="AM10909" s="81"/>
    </row>
    <row r="10910" spans="1:39">
      <c r="A10910" s="76"/>
      <c r="C10910" s="77"/>
      <c r="M10910" s="80"/>
      <c r="T10910" s="4"/>
      <c r="V10910" s="4"/>
      <c r="W10910" s="4"/>
      <c r="X10910" s="4"/>
      <c r="AB10910" s="4"/>
      <c r="AL10910" s="81"/>
      <c r="AM10910" s="81"/>
    </row>
    <row r="10911" spans="1:39">
      <c r="A10911" s="76"/>
      <c r="C10911" s="77"/>
      <c r="M10911" s="80"/>
      <c r="T10911" s="4"/>
      <c r="V10911" s="4"/>
      <c r="W10911" s="4"/>
      <c r="X10911" s="4"/>
      <c r="AB10911" s="4"/>
      <c r="AL10911" s="81"/>
      <c r="AM10911" s="81"/>
    </row>
    <row r="10912" spans="1:39">
      <c r="A10912" s="76"/>
      <c r="C10912" s="77"/>
      <c r="M10912" s="80"/>
      <c r="T10912" s="4"/>
      <c r="V10912" s="4"/>
      <c r="W10912" s="4"/>
      <c r="X10912" s="4"/>
      <c r="AB10912" s="4"/>
      <c r="AL10912" s="81"/>
      <c r="AM10912" s="81"/>
    </row>
    <row r="10913" spans="1:39">
      <c r="A10913" s="76"/>
      <c r="C10913" s="77"/>
      <c r="M10913" s="80"/>
      <c r="T10913" s="4"/>
      <c r="V10913" s="4"/>
      <c r="W10913" s="4"/>
      <c r="X10913" s="4"/>
      <c r="AB10913" s="4"/>
      <c r="AL10913" s="81"/>
      <c r="AM10913" s="81"/>
    </row>
    <row r="10914" spans="1:39">
      <c r="A10914" s="76"/>
      <c r="C10914" s="77"/>
      <c r="M10914" s="80"/>
      <c r="T10914" s="4"/>
      <c r="V10914" s="4"/>
      <c r="W10914" s="4"/>
      <c r="X10914" s="4"/>
      <c r="AB10914" s="4"/>
      <c r="AL10914" s="81"/>
      <c r="AM10914" s="81"/>
    </row>
    <row r="10915" spans="1:39">
      <c r="A10915" s="76"/>
      <c r="C10915" s="77"/>
      <c r="M10915" s="80"/>
      <c r="T10915" s="4"/>
      <c r="V10915" s="4"/>
      <c r="W10915" s="4"/>
      <c r="X10915" s="4"/>
      <c r="AB10915" s="4"/>
      <c r="AL10915" s="81"/>
      <c r="AM10915" s="81"/>
    </row>
    <row r="10916" spans="1:39">
      <c r="A10916" s="76"/>
      <c r="C10916" s="77"/>
      <c r="M10916" s="80"/>
      <c r="T10916" s="4"/>
      <c r="V10916" s="4"/>
      <c r="W10916" s="4"/>
      <c r="X10916" s="4"/>
      <c r="AB10916" s="4"/>
      <c r="AL10916" s="81"/>
      <c r="AM10916" s="81"/>
    </row>
    <row r="10917" spans="1:39">
      <c r="A10917" s="76"/>
      <c r="C10917" s="77"/>
      <c r="M10917" s="80"/>
      <c r="T10917" s="4"/>
      <c r="V10917" s="4"/>
      <c r="W10917" s="4"/>
      <c r="X10917" s="4"/>
      <c r="AB10917" s="4"/>
      <c r="AL10917" s="81"/>
      <c r="AM10917" s="81"/>
    </row>
    <row r="10918" spans="1:39">
      <c r="A10918" s="76"/>
      <c r="C10918" s="77"/>
      <c r="M10918" s="80"/>
      <c r="T10918" s="4"/>
      <c r="V10918" s="4"/>
      <c r="W10918" s="4"/>
      <c r="X10918" s="4"/>
      <c r="AB10918" s="4"/>
      <c r="AL10918" s="81"/>
      <c r="AM10918" s="81"/>
    </row>
    <row r="10919" spans="1:39">
      <c r="A10919" s="76"/>
      <c r="C10919" s="77"/>
      <c r="M10919" s="80"/>
      <c r="T10919" s="4"/>
      <c r="V10919" s="4"/>
      <c r="W10919" s="4"/>
      <c r="X10919" s="4"/>
      <c r="AB10919" s="4"/>
      <c r="AL10919" s="81"/>
      <c r="AM10919" s="81"/>
    </row>
    <row r="10920" spans="1:39">
      <c r="A10920" s="76"/>
      <c r="C10920" s="77"/>
      <c r="M10920" s="80"/>
      <c r="T10920" s="4"/>
      <c r="V10920" s="4"/>
      <c r="W10920" s="4"/>
      <c r="X10920" s="4"/>
      <c r="AB10920" s="4"/>
      <c r="AL10920" s="81"/>
      <c r="AM10920" s="81"/>
    </row>
    <row r="10921" spans="1:39">
      <c r="A10921" s="76"/>
      <c r="C10921" s="77"/>
      <c r="M10921" s="80"/>
      <c r="T10921" s="4"/>
      <c r="V10921" s="4"/>
      <c r="W10921" s="4"/>
      <c r="X10921" s="4"/>
      <c r="AB10921" s="4"/>
      <c r="AL10921" s="81"/>
      <c r="AM10921" s="81"/>
    </row>
    <row r="10922" spans="1:39">
      <c r="A10922" s="76"/>
      <c r="C10922" s="77"/>
      <c r="M10922" s="80"/>
      <c r="T10922" s="4"/>
      <c r="V10922" s="4"/>
      <c r="W10922" s="4"/>
      <c r="X10922" s="4"/>
      <c r="AB10922" s="4"/>
      <c r="AL10922" s="81"/>
      <c r="AM10922" s="81"/>
    </row>
    <row r="10923" spans="1:39">
      <c r="A10923" s="76"/>
      <c r="C10923" s="77"/>
      <c r="M10923" s="80"/>
      <c r="T10923" s="4"/>
      <c r="V10923" s="4"/>
      <c r="W10923" s="4"/>
      <c r="X10923" s="4"/>
      <c r="AB10923" s="4"/>
      <c r="AL10923" s="81"/>
      <c r="AM10923" s="81"/>
    </row>
    <row r="10924" spans="1:39">
      <c r="A10924" s="76"/>
      <c r="C10924" s="77"/>
      <c r="M10924" s="80"/>
      <c r="T10924" s="4"/>
      <c r="V10924" s="4"/>
      <c r="W10924" s="4"/>
      <c r="X10924" s="4"/>
      <c r="AB10924" s="4"/>
      <c r="AL10924" s="81"/>
      <c r="AM10924" s="81"/>
    </row>
    <row r="10925" spans="1:39">
      <c r="A10925" s="76"/>
      <c r="C10925" s="77"/>
      <c r="M10925" s="80"/>
      <c r="T10925" s="4"/>
      <c r="V10925" s="4"/>
      <c r="W10925" s="4"/>
      <c r="X10925" s="4"/>
      <c r="AB10925" s="4"/>
      <c r="AL10925" s="81"/>
      <c r="AM10925" s="81"/>
    </row>
    <row r="10926" spans="1:39">
      <c r="A10926" s="76"/>
      <c r="C10926" s="77"/>
      <c r="M10926" s="80"/>
      <c r="T10926" s="4"/>
      <c r="V10926" s="4"/>
      <c r="W10926" s="4"/>
      <c r="X10926" s="4"/>
      <c r="AB10926" s="4"/>
      <c r="AL10926" s="81"/>
      <c r="AM10926" s="81"/>
    </row>
    <row r="10927" spans="1:39">
      <c r="A10927" s="76"/>
      <c r="C10927" s="77"/>
      <c r="M10927" s="80"/>
      <c r="T10927" s="4"/>
      <c r="V10927" s="4"/>
      <c r="W10927" s="4"/>
      <c r="X10927" s="4"/>
      <c r="AB10927" s="4"/>
      <c r="AL10927" s="81"/>
      <c r="AM10927" s="81"/>
    </row>
    <row r="10928" spans="1:39">
      <c r="A10928" s="76"/>
      <c r="C10928" s="77"/>
      <c r="M10928" s="80"/>
      <c r="T10928" s="4"/>
      <c r="V10928" s="4"/>
      <c r="W10928" s="4"/>
      <c r="X10928" s="4"/>
      <c r="AB10928" s="4"/>
      <c r="AL10928" s="81"/>
      <c r="AM10928" s="81"/>
    </row>
    <row r="10929" spans="1:39">
      <c r="A10929" s="76"/>
      <c r="C10929" s="77"/>
      <c r="M10929" s="80"/>
      <c r="T10929" s="4"/>
      <c r="V10929" s="4"/>
      <c r="W10929" s="4"/>
      <c r="X10929" s="4"/>
      <c r="AB10929" s="4"/>
      <c r="AL10929" s="81"/>
      <c r="AM10929" s="81"/>
    </row>
    <row r="10930" spans="1:39">
      <c r="A10930" s="76"/>
      <c r="C10930" s="77"/>
      <c r="M10930" s="80"/>
      <c r="T10930" s="4"/>
      <c r="V10930" s="4"/>
      <c r="W10930" s="4"/>
      <c r="X10930" s="4"/>
      <c r="AB10930" s="4"/>
      <c r="AL10930" s="81"/>
      <c r="AM10930" s="81"/>
    </row>
    <row r="10931" spans="1:39">
      <c r="A10931" s="76"/>
      <c r="C10931" s="77"/>
      <c r="M10931" s="80"/>
      <c r="T10931" s="4"/>
      <c r="V10931" s="4"/>
      <c r="W10931" s="4"/>
      <c r="X10931" s="4"/>
      <c r="AB10931" s="4"/>
      <c r="AL10931" s="81"/>
      <c r="AM10931" s="81"/>
    </row>
    <row r="10932" spans="1:39">
      <c r="A10932" s="76"/>
      <c r="C10932" s="77"/>
      <c r="M10932" s="80"/>
      <c r="T10932" s="4"/>
      <c r="V10932" s="4"/>
      <c r="W10932" s="4"/>
      <c r="X10932" s="4"/>
      <c r="AB10932" s="4"/>
      <c r="AL10932" s="81"/>
      <c r="AM10932" s="81"/>
    </row>
    <row r="10933" spans="1:39">
      <c r="A10933" s="76"/>
      <c r="C10933" s="77"/>
      <c r="M10933" s="80"/>
      <c r="T10933" s="4"/>
      <c r="V10933" s="4"/>
      <c r="W10933" s="4"/>
      <c r="X10933" s="4"/>
      <c r="AB10933" s="4"/>
      <c r="AL10933" s="81"/>
      <c r="AM10933" s="81"/>
    </row>
    <row r="10934" spans="1:39">
      <c r="A10934" s="76"/>
      <c r="C10934" s="77"/>
      <c r="M10934" s="80"/>
      <c r="T10934" s="4"/>
      <c r="V10934" s="4"/>
      <c r="W10934" s="4"/>
      <c r="X10934" s="4"/>
      <c r="AB10934" s="4"/>
      <c r="AL10934" s="81"/>
      <c r="AM10934" s="81"/>
    </row>
    <row r="10935" spans="1:39">
      <c r="A10935" s="76"/>
      <c r="C10935" s="77"/>
      <c r="M10935" s="80"/>
      <c r="T10935" s="4"/>
      <c r="V10935" s="4"/>
      <c r="W10935" s="4"/>
      <c r="X10935" s="4"/>
      <c r="AB10935" s="4"/>
      <c r="AL10935" s="81"/>
      <c r="AM10935" s="81"/>
    </row>
    <row r="10936" spans="1:39">
      <c r="A10936" s="76"/>
      <c r="C10936" s="77"/>
      <c r="M10936" s="80"/>
      <c r="T10936" s="4"/>
      <c r="V10936" s="4"/>
      <c r="W10936" s="4"/>
      <c r="X10936" s="4"/>
      <c r="AB10936" s="4"/>
      <c r="AL10936" s="81"/>
      <c r="AM10936" s="81"/>
    </row>
    <row r="10937" spans="1:39">
      <c r="A10937" s="76"/>
      <c r="C10937" s="77"/>
      <c r="M10937" s="80"/>
      <c r="T10937" s="4"/>
      <c r="V10937" s="4"/>
      <c r="W10937" s="4"/>
      <c r="X10937" s="4"/>
      <c r="AB10937" s="4"/>
      <c r="AL10937" s="81"/>
      <c r="AM10937" s="81"/>
    </row>
    <row r="10938" spans="1:39">
      <c r="A10938" s="76"/>
      <c r="C10938" s="77"/>
      <c r="M10938" s="80"/>
      <c r="T10938" s="4"/>
      <c r="V10938" s="4"/>
      <c r="W10938" s="4"/>
      <c r="X10938" s="4"/>
      <c r="AB10938" s="4"/>
      <c r="AL10938" s="81"/>
      <c r="AM10938" s="81"/>
    </row>
    <row r="10939" spans="1:39">
      <c r="A10939" s="76"/>
      <c r="C10939" s="77"/>
      <c r="M10939" s="80"/>
      <c r="T10939" s="4"/>
      <c r="V10939" s="4"/>
      <c r="W10939" s="4"/>
      <c r="X10939" s="4"/>
      <c r="AB10939" s="4"/>
      <c r="AL10939" s="81"/>
      <c r="AM10939" s="81"/>
    </row>
    <row r="10940" spans="1:39">
      <c r="A10940" s="76"/>
      <c r="C10940" s="77"/>
      <c r="M10940" s="80"/>
      <c r="T10940" s="4"/>
      <c r="V10940" s="4"/>
      <c r="W10940" s="4"/>
      <c r="X10940" s="4"/>
      <c r="AB10940" s="4"/>
      <c r="AL10940" s="81"/>
      <c r="AM10940" s="81"/>
    </row>
    <row r="10941" spans="1:39">
      <c r="A10941" s="76"/>
      <c r="C10941" s="77"/>
      <c r="M10941" s="80"/>
      <c r="T10941" s="4"/>
      <c r="V10941" s="4"/>
      <c r="W10941" s="4"/>
      <c r="X10941" s="4"/>
      <c r="AB10941" s="4"/>
      <c r="AL10941" s="81"/>
      <c r="AM10941" s="81"/>
    </row>
    <row r="10942" spans="1:39">
      <c r="A10942" s="76"/>
      <c r="C10942" s="77"/>
      <c r="M10942" s="80"/>
      <c r="T10942" s="4"/>
      <c r="V10942" s="4"/>
      <c r="W10942" s="4"/>
      <c r="X10942" s="4"/>
      <c r="AB10942" s="4"/>
      <c r="AL10942" s="81"/>
      <c r="AM10942" s="81"/>
    </row>
    <row r="10943" spans="1:39">
      <c r="A10943" s="76"/>
      <c r="C10943" s="77"/>
      <c r="M10943" s="80"/>
      <c r="T10943" s="4"/>
      <c r="V10943" s="4"/>
      <c r="W10943" s="4"/>
      <c r="X10943" s="4"/>
      <c r="AB10943" s="4"/>
      <c r="AL10943" s="81"/>
      <c r="AM10943" s="81"/>
    </row>
    <row r="10944" spans="1:39">
      <c r="A10944" s="76"/>
      <c r="C10944" s="77"/>
      <c r="M10944" s="80"/>
      <c r="T10944" s="4"/>
      <c r="V10944" s="4"/>
      <c r="W10944" s="4"/>
      <c r="X10944" s="4"/>
      <c r="AB10944" s="4"/>
      <c r="AL10944" s="81"/>
      <c r="AM10944" s="81"/>
    </row>
    <row r="10945" spans="1:39">
      <c r="A10945" s="76"/>
      <c r="C10945" s="77"/>
      <c r="M10945" s="80"/>
      <c r="T10945" s="4"/>
      <c r="V10945" s="4"/>
      <c r="W10945" s="4"/>
      <c r="X10945" s="4"/>
      <c r="AB10945" s="4"/>
      <c r="AL10945" s="81"/>
      <c r="AM10945" s="81"/>
    </row>
    <row r="10946" spans="1:39">
      <c r="A10946" s="76"/>
      <c r="C10946" s="77"/>
      <c r="M10946" s="80"/>
      <c r="T10946" s="4"/>
      <c r="V10946" s="4"/>
      <c r="W10946" s="4"/>
      <c r="X10946" s="4"/>
      <c r="AB10946" s="4"/>
      <c r="AL10946" s="81"/>
      <c r="AM10946" s="81"/>
    </row>
    <row r="10947" spans="1:39">
      <c r="A10947" s="76"/>
      <c r="C10947" s="77"/>
      <c r="M10947" s="80"/>
      <c r="T10947" s="4"/>
      <c r="V10947" s="4"/>
      <c r="W10947" s="4"/>
      <c r="X10947" s="4"/>
      <c r="AB10947" s="4"/>
      <c r="AL10947" s="81"/>
      <c r="AM10947" s="81"/>
    </row>
    <row r="10948" spans="1:39">
      <c r="A10948" s="76"/>
      <c r="C10948" s="77"/>
      <c r="M10948" s="80"/>
      <c r="T10948" s="4"/>
      <c r="V10948" s="4"/>
      <c r="W10948" s="4"/>
      <c r="X10948" s="4"/>
      <c r="AB10948" s="4"/>
      <c r="AL10948" s="81"/>
      <c r="AM10948" s="81"/>
    </row>
    <row r="10949" spans="1:39">
      <c r="A10949" s="76"/>
      <c r="C10949" s="77"/>
      <c r="M10949" s="80"/>
      <c r="T10949" s="4"/>
      <c r="V10949" s="4"/>
      <c r="W10949" s="4"/>
      <c r="X10949" s="4"/>
      <c r="AB10949" s="4"/>
      <c r="AL10949" s="81"/>
      <c r="AM10949" s="81"/>
    </row>
    <row r="10950" spans="1:39">
      <c r="A10950" s="76"/>
      <c r="C10950" s="77"/>
      <c r="M10950" s="80"/>
      <c r="T10950" s="4"/>
      <c r="V10950" s="4"/>
      <c r="W10950" s="4"/>
      <c r="X10950" s="4"/>
      <c r="AB10950" s="4"/>
      <c r="AL10950" s="81"/>
      <c r="AM10950" s="81"/>
    </row>
    <row r="10951" spans="1:39">
      <c r="A10951" s="76"/>
      <c r="C10951" s="77"/>
      <c r="M10951" s="80"/>
      <c r="T10951" s="4"/>
      <c r="V10951" s="4"/>
      <c r="W10951" s="4"/>
      <c r="X10951" s="4"/>
      <c r="AB10951" s="4"/>
      <c r="AL10951" s="81"/>
      <c r="AM10951" s="81"/>
    </row>
    <row r="10952" spans="1:39">
      <c r="A10952" s="76"/>
      <c r="C10952" s="77"/>
      <c r="M10952" s="80"/>
      <c r="T10952" s="4"/>
      <c r="V10952" s="4"/>
      <c r="W10952" s="4"/>
      <c r="X10952" s="4"/>
      <c r="AB10952" s="4"/>
      <c r="AL10952" s="81"/>
      <c r="AM10952" s="81"/>
    </row>
    <row r="10953" spans="1:39">
      <c r="A10953" s="76"/>
      <c r="C10953" s="77"/>
      <c r="M10953" s="80"/>
      <c r="T10953" s="4"/>
      <c r="V10953" s="4"/>
      <c r="W10953" s="4"/>
      <c r="X10953" s="4"/>
      <c r="AB10953" s="4"/>
      <c r="AL10953" s="81"/>
      <c r="AM10953" s="81"/>
    </row>
    <row r="10954" spans="1:39">
      <c r="A10954" s="76"/>
      <c r="C10954" s="77"/>
      <c r="M10954" s="80"/>
      <c r="T10954" s="4"/>
      <c r="V10954" s="4"/>
      <c r="W10954" s="4"/>
      <c r="X10954" s="4"/>
      <c r="AB10954" s="4"/>
      <c r="AL10954" s="81"/>
      <c r="AM10954" s="81"/>
    </row>
    <row r="10955" spans="1:39">
      <c r="A10955" s="76"/>
      <c r="C10955" s="77"/>
      <c r="M10955" s="80"/>
      <c r="T10955" s="4"/>
      <c r="V10955" s="4"/>
      <c r="W10955" s="4"/>
      <c r="X10955" s="4"/>
      <c r="AB10955" s="4"/>
      <c r="AL10955" s="81"/>
      <c r="AM10955" s="81"/>
    </row>
    <row r="10956" spans="1:39">
      <c r="A10956" s="76"/>
      <c r="C10956" s="77"/>
      <c r="M10956" s="80"/>
      <c r="T10956" s="4"/>
      <c r="V10956" s="4"/>
      <c r="W10956" s="4"/>
      <c r="X10956" s="4"/>
      <c r="AB10956" s="4"/>
      <c r="AL10956" s="81"/>
      <c r="AM10956" s="81"/>
    </row>
    <row r="10957" spans="1:39">
      <c r="A10957" s="76"/>
      <c r="C10957" s="77"/>
      <c r="M10957" s="80"/>
      <c r="T10957" s="4"/>
      <c r="V10957" s="4"/>
      <c r="W10957" s="4"/>
      <c r="X10957" s="4"/>
      <c r="AB10957" s="4"/>
      <c r="AL10957" s="81"/>
      <c r="AM10957" s="81"/>
    </row>
    <row r="10958" spans="1:39">
      <c r="A10958" s="76"/>
      <c r="C10958" s="77"/>
      <c r="M10958" s="80"/>
      <c r="T10958" s="4"/>
      <c r="V10958" s="4"/>
      <c r="W10958" s="4"/>
      <c r="X10958" s="4"/>
      <c r="AB10958" s="4"/>
      <c r="AL10958" s="81"/>
      <c r="AM10958" s="81"/>
    </row>
    <row r="10959" spans="1:39">
      <c r="A10959" s="76"/>
      <c r="C10959" s="77"/>
      <c r="M10959" s="80"/>
      <c r="T10959" s="4"/>
      <c r="V10959" s="4"/>
      <c r="W10959" s="4"/>
      <c r="X10959" s="4"/>
      <c r="AB10959" s="4"/>
      <c r="AL10959" s="81"/>
      <c r="AM10959" s="81"/>
    </row>
    <row r="10960" spans="1:39">
      <c r="A10960" s="76"/>
      <c r="C10960" s="77"/>
      <c r="M10960" s="80"/>
      <c r="T10960" s="4"/>
      <c r="V10960" s="4"/>
      <c r="W10960" s="4"/>
      <c r="X10960" s="4"/>
      <c r="AB10960" s="4"/>
      <c r="AL10960" s="81"/>
      <c r="AM10960" s="81"/>
    </row>
    <row r="10961" spans="1:39">
      <c r="A10961" s="76"/>
      <c r="C10961" s="77"/>
      <c r="M10961" s="80"/>
      <c r="T10961" s="4"/>
      <c r="V10961" s="4"/>
      <c r="W10961" s="4"/>
      <c r="X10961" s="4"/>
      <c r="AB10961" s="4"/>
      <c r="AL10961" s="81"/>
      <c r="AM10961" s="81"/>
    </row>
    <row r="10962" spans="1:39">
      <c r="A10962" s="76"/>
      <c r="C10962" s="77"/>
      <c r="M10962" s="80"/>
      <c r="T10962" s="4"/>
      <c r="V10962" s="4"/>
      <c r="W10962" s="4"/>
      <c r="X10962" s="4"/>
      <c r="AB10962" s="4"/>
      <c r="AL10962" s="81"/>
      <c r="AM10962" s="81"/>
    </row>
    <row r="10963" spans="1:39">
      <c r="A10963" s="76"/>
      <c r="C10963" s="77"/>
      <c r="M10963" s="80"/>
      <c r="T10963" s="4"/>
      <c r="V10963" s="4"/>
      <c r="W10963" s="4"/>
      <c r="X10963" s="4"/>
      <c r="AB10963" s="4"/>
      <c r="AL10963" s="81"/>
      <c r="AM10963" s="81"/>
    </row>
    <row r="10964" spans="1:39">
      <c r="A10964" s="76"/>
      <c r="C10964" s="77"/>
      <c r="M10964" s="80"/>
      <c r="T10964" s="4"/>
      <c r="V10964" s="4"/>
      <c r="W10964" s="4"/>
      <c r="X10964" s="4"/>
      <c r="AB10964" s="4"/>
      <c r="AL10964" s="81"/>
      <c r="AM10964" s="81"/>
    </row>
    <row r="10965" spans="1:39">
      <c r="A10965" s="76"/>
      <c r="C10965" s="77"/>
      <c r="M10965" s="80"/>
      <c r="T10965" s="4"/>
      <c r="V10965" s="4"/>
      <c r="W10965" s="4"/>
      <c r="X10965" s="4"/>
      <c r="AB10965" s="4"/>
      <c r="AL10965" s="81"/>
      <c r="AM10965" s="81"/>
    </row>
    <row r="10966" spans="1:39">
      <c r="A10966" s="76"/>
      <c r="C10966" s="77"/>
      <c r="M10966" s="80"/>
      <c r="T10966" s="4"/>
      <c r="V10966" s="4"/>
      <c r="W10966" s="4"/>
      <c r="X10966" s="4"/>
      <c r="AB10966" s="4"/>
      <c r="AL10966" s="81"/>
      <c r="AM10966" s="81"/>
    </row>
    <row r="10967" spans="1:39">
      <c r="A10967" s="76"/>
      <c r="C10967" s="77"/>
      <c r="M10967" s="80"/>
      <c r="T10967" s="4"/>
      <c r="V10967" s="4"/>
      <c r="W10967" s="4"/>
      <c r="X10967" s="4"/>
      <c r="AB10967" s="4"/>
      <c r="AL10967" s="81"/>
      <c r="AM10967" s="81"/>
    </row>
    <row r="10968" spans="1:39">
      <c r="A10968" s="76"/>
      <c r="C10968" s="77"/>
      <c r="M10968" s="80"/>
      <c r="T10968" s="4"/>
      <c r="V10968" s="4"/>
      <c r="W10968" s="4"/>
      <c r="X10968" s="4"/>
      <c r="AB10968" s="4"/>
      <c r="AL10968" s="81"/>
      <c r="AM10968" s="81"/>
    </row>
    <row r="10969" spans="1:39">
      <c r="A10969" s="76"/>
      <c r="C10969" s="77"/>
      <c r="M10969" s="80"/>
      <c r="T10969" s="4"/>
      <c r="V10969" s="4"/>
      <c r="W10969" s="4"/>
      <c r="X10969" s="4"/>
      <c r="AB10969" s="4"/>
      <c r="AL10969" s="81"/>
      <c r="AM10969" s="81"/>
    </row>
    <row r="10970" spans="1:39">
      <c r="A10970" s="76"/>
      <c r="C10970" s="77"/>
      <c r="M10970" s="80"/>
      <c r="T10970" s="4"/>
      <c r="V10970" s="4"/>
      <c r="W10970" s="4"/>
      <c r="X10970" s="4"/>
      <c r="AB10970" s="4"/>
      <c r="AL10970" s="81"/>
      <c r="AM10970" s="81"/>
    </row>
    <row r="10971" spans="1:39">
      <c r="A10971" s="76"/>
      <c r="C10971" s="77"/>
      <c r="M10971" s="80"/>
      <c r="T10971" s="4"/>
      <c r="V10971" s="4"/>
      <c r="W10971" s="4"/>
      <c r="X10971" s="4"/>
      <c r="AB10971" s="4"/>
      <c r="AL10971" s="81"/>
      <c r="AM10971" s="81"/>
    </row>
    <row r="10972" spans="1:39">
      <c r="A10972" s="76"/>
      <c r="C10972" s="77"/>
      <c r="M10972" s="80"/>
      <c r="T10972" s="4"/>
      <c r="V10972" s="4"/>
      <c r="W10972" s="4"/>
      <c r="X10972" s="4"/>
      <c r="AB10972" s="4"/>
      <c r="AL10972" s="81"/>
      <c r="AM10972" s="81"/>
    </row>
    <row r="10973" spans="1:39">
      <c r="A10973" s="76"/>
      <c r="C10973" s="77"/>
      <c r="M10973" s="80"/>
      <c r="T10973" s="4"/>
      <c r="V10973" s="4"/>
      <c r="W10973" s="4"/>
      <c r="X10973" s="4"/>
      <c r="AB10973" s="4"/>
      <c r="AL10973" s="81"/>
      <c r="AM10973" s="81"/>
    </row>
    <row r="10974" spans="1:39">
      <c r="A10974" s="76"/>
      <c r="C10974" s="77"/>
      <c r="M10974" s="80"/>
      <c r="T10974" s="4"/>
      <c r="V10974" s="4"/>
      <c r="W10974" s="4"/>
      <c r="X10974" s="4"/>
      <c r="AB10974" s="4"/>
      <c r="AL10974" s="81"/>
      <c r="AM10974" s="81"/>
    </row>
    <row r="10975" spans="1:39">
      <c r="A10975" s="76"/>
      <c r="C10975" s="77"/>
      <c r="M10975" s="80"/>
      <c r="T10975" s="4"/>
      <c r="V10975" s="4"/>
      <c r="W10975" s="4"/>
      <c r="X10975" s="4"/>
      <c r="AB10975" s="4"/>
      <c r="AL10975" s="81"/>
      <c r="AM10975" s="81"/>
    </row>
    <row r="10976" spans="1:39">
      <c r="A10976" s="76"/>
      <c r="C10976" s="77"/>
      <c r="M10976" s="80"/>
      <c r="T10976" s="4"/>
      <c r="V10976" s="4"/>
      <c r="W10976" s="4"/>
      <c r="X10976" s="4"/>
      <c r="AB10976" s="4"/>
      <c r="AL10976" s="81"/>
      <c r="AM10976" s="81"/>
    </row>
    <row r="10977" spans="1:39">
      <c r="A10977" s="76"/>
      <c r="C10977" s="77"/>
      <c r="M10977" s="80"/>
      <c r="T10977" s="4"/>
      <c r="V10977" s="4"/>
      <c r="W10977" s="4"/>
      <c r="X10977" s="4"/>
      <c r="AB10977" s="4"/>
      <c r="AL10977" s="81"/>
      <c r="AM10977" s="81"/>
    </row>
    <row r="10978" spans="1:39">
      <c r="A10978" s="76"/>
      <c r="C10978" s="77"/>
      <c r="M10978" s="80"/>
      <c r="T10978" s="4"/>
      <c r="V10978" s="4"/>
      <c r="W10978" s="4"/>
      <c r="X10978" s="4"/>
      <c r="AB10978" s="4"/>
      <c r="AL10978" s="81"/>
      <c r="AM10978" s="81"/>
    </row>
    <row r="10979" spans="1:39">
      <c r="A10979" s="76"/>
      <c r="C10979" s="77"/>
      <c r="M10979" s="80"/>
      <c r="T10979" s="4"/>
      <c r="V10979" s="4"/>
      <c r="W10979" s="4"/>
      <c r="X10979" s="4"/>
      <c r="AB10979" s="4"/>
      <c r="AL10979" s="81"/>
      <c r="AM10979" s="81"/>
    </row>
    <row r="10980" spans="1:39">
      <c r="A10980" s="76"/>
      <c r="C10980" s="77"/>
      <c r="M10980" s="80"/>
      <c r="T10980" s="4"/>
      <c r="V10980" s="4"/>
      <c r="W10980" s="4"/>
      <c r="X10980" s="4"/>
      <c r="AB10980" s="4"/>
      <c r="AL10980" s="81"/>
      <c r="AM10980" s="81"/>
    </row>
    <row r="10981" spans="1:39">
      <c r="A10981" s="76"/>
      <c r="C10981" s="77"/>
      <c r="M10981" s="80"/>
      <c r="T10981" s="4"/>
      <c r="V10981" s="4"/>
      <c r="W10981" s="4"/>
      <c r="X10981" s="4"/>
      <c r="AB10981" s="4"/>
      <c r="AL10981" s="81"/>
      <c r="AM10981" s="81"/>
    </row>
    <row r="10982" spans="1:39">
      <c r="A10982" s="76"/>
      <c r="C10982" s="77"/>
      <c r="M10982" s="80"/>
      <c r="T10982" s="4"/>
      <c r="V10982" s="4"/>
      <c r="W10982" s="4"/>
      <c r="X10982" s="4"/>
      <c r="AB10982" s="4"/>
      <c r="AL10982" s="81"/>
      <c r="AM10982" s="81"/>
    </row>
    <row r="10983" spans="1:39">
      <c r="A10983" s="76"/>
      <c r="C10983" s="77"/>
      <c r="M10983" s="80"/>
      <c r="T10983" s="4"/>
      <c r="V10983" s="4"/>
      <c r="W10983" s="4"/>
      <c r="X10983" s="4"/>
      <c r="AB10983" s="4"/>
      <c r="AL10983" s="81"/>
      <c r="AM10983" s="81"/>
    </row>
    <row r="10984" spans="1:39">
      <c r="A10984" s="76"/>
      <c r="C10984" s="77"/>
      <c r="M10984" s="80"/>
      <c r="T10984" s="4"/>
      <c r="V10984" s="4"/>
      <c r="W10984" s="4"/>
      <c r="X10984" s="4"/>
      <c r="AB10984" s="4"/>
      <c r="AL10984" s="81"/>
      <c r="AM10984" s="81"/>
    </row>
    <row r="10985" spans="1:39">
      <c r="A10985" s="76"/>
      <c r="C10985" s="77"/>
      <c r="M10985" s="80"/>
      <c r="T10985" s="4"/>
      <c r="V10985" s="4"/>
      <c r="W10985" s="4"/>
      <c r="X10985" s="4"/>
      <c r="AB10985" s="4"/>
      <c r="AL10985" s="81"/>
      <c r="AM10985" s="81"/>
    </row>
    <row r="10986" spans="1:39">
      <c r="A10986" s="76"/>
      <c r="C10986" s="77"/>
      <c r="M10986" s="80"/>
      <c r="T10986" s="4"/>
      <c r="V10986" s="4"/>
      <c r="W10986" s="4"/>
      <c r="X10986" s="4"/>
      <c r="AB10986" s="4"/>
      <c r="AL10986" s="81"/>
      <c r="AM10986" s="81"/>
    </row>
    <row r="10987" spans="1:39">
      <c r="A10987" s="76"/>
      <c r="C10987" s="77"/>
      <c r="M10987" s="80"/>
      <c r="T10987" s="4"/>
      <c r="V10987" s="4"/>
      <c r="W10987" s="4"/>
      <c r="X10987" s="4"/>
      <c r="AB10987" s="4"/>
      <c r="AL10987" s="81"/>
      <c r="AM10987" s="81"/>
    </row>
    <row r="10988" spans="1:39">
      <c r="A10988" s="76"/>
      <c r="C10988" s="77"/>
      <c r="M10988" s="80"/>
      <c r="T10988" s="4"/>
      <c r="V10988" s="4"/>
      <c r="W10988" s="4"/>
      <c r="X10988" s="4"/>
      <c r="AB10988" s="4"/>
      <c r="AL10988" s="81"/>
      <c r="AM10988" s="81"/>
    </row>
    <row r="10989" spans="1:39">
      <c r="A10989" s="76"/>
      <c r="C10989" s="77"/>
      <c r="M10989" s="80"/>
      <c r="T10989" s="4"/>
      <c r="V10989" s="4"/>
      <c r="W10989" s="4"/>
      <c r="X10989" s="4"/>
      <c r="AB10989" s="4"/>
      <c r="AL10989" s="81"/>
      <c r="AM10989" s="81"/>
    </row>
    <row r="10990" spans="1:39">
      <c r="A10990" s="76"/>
      <c r="C10990" s="77"/>
      <c r="M10990" s="80"/>
      <c r="T10990" s="4"/>
      <c r="V10990" s="4"/>
      <c r="W10990" s="4"/>
      <c r="X10990" s="4"/>
      <c r="AB10990" s="4"/>
      <c r="AL10990" s="81"/>
      <c r="AM10990" s="81"/>
    </row>
    <row r="10991" spans="1:39">
      <c r="A10991" s="76"/>
      <c r="C10991" s="77"/>
      <c r="M10991" s="80"/>
      <c r="T10991" s="4"/>
      <c r="V10991" s="4"/>
      <c r="W10991" s="4"/>
      <c r="X10991" s="4"/>
      <c r="AB10991" s="4"/>
      <c r="AL10991" s="81"/>
      <c r="AM10991" s="81"/>
    </row>
    <row r="10992" spans="1:39">
      <c r="A10992" s="76"/>
      <c r="C10992" s="77"/>
      <c r="M10992" s="80"/>
      <c r="T10992" s="4"/>
      <c r="V10992" s="4"/>
      <c r="W10992" s="4"/>
      <c r="X10992" s="4"/>
      <c r="AB10992" s="4"/>
      <c r="AL10992" s="81"/>
      <c r="AM10992" s="81"/>
    </row>
    <row r="10993" spans="1:39">
      <c r="A10993" s="76"/>
      <c r="C10993" s="77"/>
      <c r="M10993" s="80"/>
      <c r="T10993" s="4"/>
      <c r="V10993" s="4"/>
      <c r="W10993" s="4"/>
      <c r="X10993" s="4"/>
      <c r="AB10993" s="4"/>
      <c r="AL10993" s="81"/>
      <c r="AM10993" s="81"/>
    </row>
    <row r="10994" spans="1:39">
      <c r="A10994" s="76"/>
      <c r="C10994" s="77"/>
      <c r="M10994" s="80"/>
      <c r="T10994" s="4"/>
      <c r="V10994" s="4"/>
      <c r="W10994" s="4"/>
      <c r="X10994" s="4"/>
      <c r="AB10994" s="4"/>
      <c r="AL10994" s="81"/>
      <c r="AM10994" s="81"/>
    </row>
    <row r="10995" spans="1:39">
      <c r="A10995" s="76"/>
      <c r="C10995" s="77"/>
      <c r="M10995" s="80"/>
      <c r="T10995" s="4"/>
      <c r="V10995" s="4"/>
      <c r="W10995" s="4"/>
      <c r="X10995" s="4"/>
      <c r="AB10995" s="4"/>
      <c r="AL10995" s="81"/>
      <c r="AM10995" s="81"/>
    </row>
    <row r="10996" spans="1:39">
      <c r="A10996" s="76"/>
      <c r="C10996" s="77"/>
      <c r="M10996" s="80"/>
      <c r="T10996" s="4"/>
      <c r="V10996" s="4"/>
      <c r="W10996" s="4"/>
      <c r="X10996" s="4"/>
      <c r="AB10996" s="4"/>
      <c r="AL10996" s="81"/>
      <c r="AM10996" s="81"/>
    </row>
    <row r="10997" spans="1:39">
      <c r="A10997" s="76"/>
      <c r="C10997" s="77"/>
      <c r="M10997" s="80"/>
      <c r="T10997" s="4"/>
      <c r="V10997" s="4"/>
      <c r="W10997" s="4"/>
      <c r="X10997" s="4"/>
      <c r="AB10997" s="4"/>
      <c r="AL10997" s="81"/>
      <c r="AM10997" s="81"/>
    </row>
    <row r="10998" spans="1:39">
      <c r="A10998" s="76"/>
      <c r="C10998" s="77"/>
      <c r="M10998" s="80"/>
      <c r="T10998" s="4"/>
      <c r="V10998" s="4"/>
      <c r="W10998" s="4"/>
      <c r="X10998" s="4"/>
      <c r="AB10998" s="4"/>
      <c r="AL10998" s="81"/>
      <c r="AM10998" s="81"/>
    </row>
    <row r="10999" spans="1:39">
      <c r="A10999" s="76"/>
      <c r="C10999" s="77"/>
      <c r="M10999" s="80"/>
      <c r="T10999" s="4"/>
      <c r="V10999" s="4"/>
      <c r="W10999" s="4"/>
      <c r="X10999" s="4"/>
      <c r="AB10999" s="4"/>
      <c r="AL10999" s="81"/>
      <c r="AM10999" s="81"/>
    </row>
    <row r="11000" spans="1:39">
      <c r="A11000" s="76"/>
      <c r="C11000" s="77"/>
      <c r="M11000" s="80"/>
      <c r="T11000" s="4"/>
      <c r="V11000" s="4"/>
      <c r="W11000" s="4"/>
      <c r="X11000" s="4"/>
      <c r="AB11000" s="4"/>
      <c r="AL11000" s="81"/>
      <c r="AM11000" s="81"/>
    </row>
    <row r="11001" spans="1:39">
      <c r="A11001" s="76"/>
      <c r="C11001" s="77"/>
      <c r="M11001" s="80"/>
      <c r="T11001" s="4"/>
      <c r="V11001" s="4"/>
      <c r="W11001" s="4"/>
      <c r="X11001" s="4"/>
      <c r="AB11001" s="4"/>
      <c r="AL11001" s="81"/>
      <c r="AM11001" s="81"/>
    </row>
    <row r="11002" spans="1:39">
      <c r="A11002" s="76"/>
      <c r="C11002" s="77"/>
      <c r="M11002" s="80"/>
      <c r="T11002" s="4"/>
      <c r="V11002" s="4"/>
      <c r="W11002" s="4"/>
      <c r="X11002" s="4"/>
      <c r="AB11002" s="4"/>
      <c r="AL11002" s="81"/>
      <c r="AM11002" s="81"/>
    </row>
    <row r="11003" spans="1:39">
      <c r="A11003" s="76"/>
      <c r="C11003" s="77"/>
      <c r="M11003" s="80"/>
      <c r="T11003" s="4"/>
      <c r="V11003" s="4"/>
      <c r="W11003" s="4"/>
      <c r="X11003" s="4"/>
      <c r="AB11003" s="4"/>
      <c r="AL11003" s="81"/>
      <c r="AM11003" s="81"/>
    </row>
    <row r="11004" spans="1:39">
      <c r="A11004" s="76"/>
      <c r="C11004" s="77"/>
      <c r="M11004" s="80"/>
      <c r="T11004" s="4"/>
      <c r="V11004" s="4"/>
      <c r="W11004" s="4"/>
      <c r="X11004" s="4"/>
      <c r="AB11004" s="4"/>
      <c r="AL11004" s="81"/>
      <c r="AM11004" s="81"/>
    </row>
    <row r="11005" spans="1:39">
      <c r="A11005" s="76"/>
      <c r="C11005" s="77"/>
      <c r="M11005" s="80"/>
      <c r="T11005" s="4"/>
      <c r="V11005" s="4"/>
      <c r="W11005" s="4"/>
      <c r="X11005" s="4"/>
      <c r="AB11005" s="4"/>
      <c r="AL11005" s="81"/>
      <c r="AM11005" s="81"/>
    </row>
    <row r="11006" spans="1:39">
      <c r="A11006" s="76"/>
      <c r="C11006" s="77"/>
      <c r="M11006" s="80"/>
      <c r="T11006" s="4"/>
      <c r="V11006" s="4"/>
      <c r="W11006" s="4"/>
      <c r="X11006" s="4"/>
      <c r="AB11006" s="4"/>
      <c r="AL11006" s="81"/>
      <c r="AM11006" s="81"/>
    </row>
    <row r="11007" spans="1:39">
      <c r="A11007" s="76"/>
      <c r="C11007" s="77"/>
      <c r="M11007" s="80"/>
      <c r="T11007" s="4"/>
      <c r="V11007" s="4"/>
      <c r="W11007" s="4"/>
      <c r="X11007" s="4"/>
      <c r="AB11007" s="4"/>
      <c r="AL11007" s="81"/>
      <c r="AM11007" s="81"/>
    </row>
    <row r="11008" spans="1:39">
      <c r="A11008" s="76"/>
      <c r="C11008" s="77"/>
      <c r="M11008" s="80"/>
      <c r="T11008" s="4"/>
      <c r="V11008" s="4"/>
      <c r="W11008" s="4"/>
      <c r="X11008" s="4"/>
      <c r="AB11008" s="4"/>
      <c r="AL11008" s="81"/>
      <c r="AM11008" s="81"/>
    </row>
    <row r="11009" spans="1:39">
      <c r="A11009" s="76"/>
      <c r="C11009" s="77"/>
      <c r="M11009" s="80"/>
      <c r="T11009" s="4"/>
      <c r="V11009" s="4"/>
      <c r="W11009" s="4"/>
      <c r="X11009" s="4"/>
      <c r="AB11009" s="4"/>
      <c r="AL11009" s="81"/>
      <c r="AM11009" s="81"/>
    </row>
    <row r="11010" spans="1:39">
      <c r="A11010" s="76"/>
      <c r="C11010" s="77"/>
      <c r="M11010" s="80"/>
      <c r="T11010" s="4"/>
      <c r="V11010" s="4"/>
      <c r="W11010" s="4"/>
      <c r="X11010" s="4"/>
      <c r="AB11010" s="4"/>
      <c r="AL11010" s="81"/>
      <c r="AM11010" s="81"/>
    </row>
    <row r="11011" spans="1:39">
      <c r="A11011" s="76"/>
      <c r="C11011" s="77"/>
      <c r="M11011" s="80"/>
      <c r="T11011" s="4"/>
      <c r="V11011" s="4"/>
      <c r="W11011" s="4"/>
      <c r="X11011" s="4"/>
      <c r="AB11011" s="4"/>
      <c r="AL11011" s="81"/>
      <c r="AM11011" s="81"/>
    </row>
    <row r="11012" spans="1:39">
      <c r="A11012" s="76"/>
      <c r="C11012" s="77"/>
      <c r="M11012" s="80"/>
      <c r="T11012" s="4"/>
      <c r="V11012" s="4"/>
      <c r="W11012" s="4"/>
      <c r="X11012" s="4"/>
      <c r="AB11012" s="4"/>
      <c r="AL11012" s="81"/>
      <c r="AM11012" s="81"/>
    </row>
    <row r="11013" spans="1:39">
      <c r="A11013" s="76"/>
      <c r="C11013" s="77"/>
      <c r="M11013" s="80"/>
      <c r="T11013" s="4"/>
      <c r="V11013" s="4"/>
      <c r="W11013" s="4"/>
      <c r="X11013" s="4"/>
      <c r="AB11013" s="4"/>
      <c r="AL11013" s="81"/>
      <c r="AM11013" s="81"/>
    </row>
    <row r="11014" spans="1:39">
      <c r="A11014" s="76"/>
      <c r="C11014" s="77"/>
      <c r="M11014" s="80"/>
      <c r="T11014" s="4"/>
      <c r="V11014" s="4"/>
      <c r="W11014" s="4"/>
      <c r="X11014" s="4"/>
      <c r="AB11014" s="4"/>
      <c r="AL11014" s="81"/>
      <c r="AM11014" s="81"/>
    </row>
    <row r="11015" spans="1:39">
      <c r="A11015" s="76"/>
      <c r="C11015" s="77"/>
      <c r="M11015" s="80"/>
      <c r="T11015" s="4"/>
      <c r="V11015" s="4"/>
      <c r="W11015" s="4"/>
      <c r="X11015" s="4"/>
      <c r="AB11015" s="4"/>
      <c r="AL11015" s="81"/>
      <c r="AM11015" s="81"/>
    </row>
    <row r="11016" spans="1:39">
      <c r="A11016" s="76"/>
      <c r="C11016" s="77"/>
      <c r="M11016" s="80"/>
      <c r="T11016" s="4"/>
      <c r="V11016" s="4"/>
      <c r="W11016" s="4"/>
      <c r="X11016" s="4"/>
      <c r="AB11016" s="4"/>
      <c r="AL11016" s="81"/>
      <c r="AM11016" s="81"/>
    </row>
    <row r="11017" spans="1:39">
      <c r="A11017" s="76"/>
      <c r="C11017" s="77"/>
      <c r="M11017" s="80"/>
      <c r="T11017" s="4"/>
      <c r="V11017" s="4"/>
      <c r="W11017" s="4"/>
      <c r="X11017" s="4"/>
      <c r="AB11017" s="4"/>
      <c r="AL11017" s="81"/>
      <c r="AM11017" s="81"/>
    </row>
    <row r="11018" spans="1:39">
      <c r="A11018" s="76"/>
      <c r="C11018" s="77"/>
      <c r="M11018" s="80"/>
      <c r="T11018" s="4"/>
      <c r="V11018" s="4"/>
      <c r="W11018" s="4"/>
      <c r="X11018" s="4"/>
      <c r="AB11018" s="4"/>
      <c r="AL11018" s="81"/>
      <c r="AM11018" s="81"/>
    </row>
    <row r="11019" spans="1:39">
      <c r="A11019" s="76"/>
      <c r="C11019" s="77"/>
      <c r="M11019" s="80"/>
      <c r="T11019" s="4"/>
      <c r="V11019" s="4"/>
      <c r="W11019" s="4"/>
      <c r="X11019" s="4"/>
      <c r="AB11019" s="4"/>
      <c r="AL11019" s="81"/>
      <c r="AM11019" s="81"/>
    </row>
    <row r="11020" spans="1:39">
      <c r="A11020" s="76"/>
      <c r="C11020" s="77"/>
      <c r="M11020" s="80"/>
      <c r="T11020" s="4"/>
      <c r="V11020" s="4"/>
      <c r="W11020" s="4"/>
      <c r="X11020" s="4"/>
      <c r="AB11020" s="4"/>
      <c r="AL11020" s="81"/>
      <c r="AM11020" s="81"/>
    </row>
    <row r="11021" spans="1:39">
      <c r="A11021" s="76"/>
      <c r="C11021" s="77"/>
      <c r="M11021" s="80"/>
      <c r="T11021" s="4"/>
      <c r="V11021" s="4"/>
      <c r="W11021" s="4"/>
      <c r="X11021" s="4"/>
      <c r="AB11021" s="4"/>
      <c r="AL11021" s="81"/>
      <c r="AM11021" s="81"/>
    </row>
    <row r="11022" spans="1:39">
      <c r="A11022" s="76"/>
      <c r="C11022" s="77"/>
      <c r="M11022" s="80"/>
      <c r="T11022" s="4"/>
      <c r="V11022" s="4"/>
      <c r="W11022" s="4"/>
      <c r="X11022" s="4"/>
      <c r="AB11022" s="4"/>
      <c r="AL11022" s="81"/>
      <c r="AM11022" s="81"/>
    </row>
    <row r="11023" spans="1:39">
      <c r="A11023" s="76"/>
      <c r="C11023" s="77"/>
      <c r="M11023" s="80"/>
      <c r="T11023" s="4"/>
      <c r="V11023" s="4"/>
      <c r="W11023" s="4"/>
      <c r="X11023" s="4"/>
      <c r="AB11023" s="4"/>
      <c r="AL11023" s="81"/>
      <c r="AM11023" s="81"/>
    </row>
    <row r="11024" spans="1:39">
      <c r="A11024" s="76"/>
      <c r="C11024" s="77"/>
      <c r="M11024" s="80"/>
      <c r="T11024" s="4"/>
      <c r="V11024" s="4"/>
      <c r="W11024" s="4"/>
      <c r="X11024" s="4"/>
      <c r="AB11024" s="4"/>
      <c r="AL11024" s="81"/>
      <c r="AM11024" s="81"/>
    </row>
    <row r="11025" spans="1:39">
      <c r="A11025" s="76"/>
      <c r="C11025" s="77"/>
      <c r="M11025" s="80"/>
      <c r="T11025" s="4"/>
      <c r="V11025" s="4"/>
      <c r="W11025" s="4"/>
      <c r="X11025" s="4"/>
      <c r="AB11025" s="4"/>
      <c r="AL11025" s="81"/>
      <c r="AM11025" s="81"/>
    </row>
    <row r="11026" spans="1:39">
      <c r="A11026" s="76"/>
      <c r="C11026" s="77"/>
      <c r="M11026" s="80"/>
      <c r="T11026" s="4"/>
      <c r="V11026" s="4"/>
      <c r="W11026" s="4"/>
      <c r="X11026" s="4"/>
      <c r="AB11026" s="4"/>
      <c r="AL11026" s="81"/>
      <c r="AM11026" s="81"/>
    </row>
    <row r="11027" spans="1:39">
      <c r="A11027" s="76"/>
      <c r="C11027" s="77"/>
      <c r="M11027" s="80"/>
      <c r="T11027" s="4"/>
      <c r="V11027" s="4"/>
      <c r="W11027" s="4"/>
      <c r="X11027" s="4"/>
      <c r="AB11027" s="4"/>
      <c r="AL11027" s="81"/>
      <c r="AM11027" s="81"/>
    </row>
    <row r="11028" spans="1:39">
      <c r="A11028" s="76"/>
      <c r="C11028" s="77"/>
      <c r="M11028" s="80"/>
      <c r="T11028" s="4"/>
      <c r="V11028" s="4"/>
      <c r="W11028" s="4"/>
      <c r="X11028" s="4"/>
      <c r="AB11028" s="4"/>
      <c r="AL11028" s="81"/>
      <c r="AM11028" s="81"/>
    </row>
    <row r="11029" spans="1:39">
      <c r="A11029" s="76"/>
      <c r="C11029" s="77"/>
      <c r="M11029" s="80"/>
      <c r="T11029" s="4"/>
      <c r="V11029" s="4"/>
      <c r="W11029" s="4"/>
      <c r="X11029" s="4"/>
      <c r="AB11029" s="4"/>
      <c r="AL11029" s="81"/>
      <c r="AM11029" s="81"/>
    </row>
    <row r="11030" spans="1:39">
      <c r="A11030" s="76"/>
      <c r="C11030" s="77"/>
      <c r="M11030" s="80"/>
      <c r="T11030" s="4"/>
      <c r="V11030" s="4"/>
      <c r="W11030" s="4"/>
      <c r="X11030" s="4"/>
      <c r="AB11030" s="4"/>
      <c r="AL11030" s="81"/>
      <c r="AM11030" s="81"/>
    </row>
    <row r="11031" spans="1:39">
      <c r="A11031" s="76"/>
      <c r="C11031" s="77"/>
      <c r="M11031" s="80"/>
      <c r="T11031" s="4"/>
      <c r="V11031" s="4"/>
      <c r="W11031" s="4"/>
      <c r="X11031" s="4"/>
      <c r="AB11031" s="4"/>
      <c r="AL11031" s="81"/>
      <c r="AM11031" s="81"/>
    </row>
    <row r="11032" spans="1:39">
      <c r="A11032" s="76"/>
      <c r="C11032" s="77"/>
      <c r="M11032" s="80"/>
      <c r="T11032" s="4"/>
      <c r="V11032" s="4"/>
      <c r="W11032" s="4"/>
      <c r="X11032" s="4"/>
      <c r="AB11032" s="4"/>
      <c r="AL11032" s="81"/>
      <c r="AM11032" s="81"/>
    </row>
    <row r="11033" spans="1:39">
      <c r="A11033" s="76"/>
      <c r="C11033" s="77"/>
      <c r="M11033" s="80"/>
      <c r="T11033" s="4"/>
      <c r="V11033" s="4"/>
      <c r="W11033" s="4"/>
      <c r="X11033" s="4"/>
      <c r="AB11033" s="4"/>
      <c r="AL11033" s="81"/>
      <c r="AM11033" s="81"/>
    </row>
    <row r="11034" spans="1:39">
      <c r="A11034" s="76"/>
      <c r="C11034" s="77"/>
      <c r="M11034" s="80"/>
      <c r="T11034" s="4"/>
      <c r="V11034" s="4"/>
      <c r="W11034" s="4"/>
      <c r="X11034" s="4"/>
      <c r="AB11034" s="4"/>
      <c r="AL11034" s="81"/>
      <c r="AM11034" s="81"/>
    </row>
    <row r="11035" spans="1:39">
      <c r="A11035" s="76"/>
      <c r="C11035" s="77"/>
      <c r="M11035" s="80"/>
      <c r="T11035" s="4"/>
      <c r="V11035" s="4"/>
      <c r="W11035" s="4"/>
      <c r="X11035" s="4"/>
      <c r="AB11035" s="4"/>
      <c r="AL11035" s="81"/>
      <c r="AM11035" s="81"/>
    </row>
    <row r="11036" spans="1:39">
      <c r="A11036" s="76"/>
      <c r="C11036" s="77"/>
      <c r="M11036" s="80"/>
      <c r="T11036" s="4"/>
      <c r="V11036" s="4"/>
      <c r="W11036" s="4"/>
      <c r="X11036" s="4"/>
      <c r="AB11036" s="4"/>
      <c r="AL11036" s="81"/>
      <c r="AM11036" s="81"/>
    </row>
    <row r="11037" spans="1:39">
      <c r="A11037" s="76"/>
      <c r="C11037" s="77"/>
      <c r="M11037" s="80"/>
      <c r="T11037" s="4"/>
      <c r="V11037" s="4"/>
      <c r="W11037" s="4"/>
      <c r="X11037" s="4"/>
      <c r="AB11037" s="4"/>
      <c r="AL11037" s="81"/>
      <c r="AM11037" s="81"/>
    </row>
    <row r="11038" spans="1:39">
      <c r="A11038" s="76"/>
      <c r="C11038" s="77"/>
      <c r="M11038" s="80"/>
      <c r="T11038" s="4"/>
      <c r="V11038" s="4"/>
      <c r="W11038" s="4"/>
      <c r="X11038" s="4"/>
      <c r="AB11038" s="4"/>
      <c r="AL11038" s="81"/>
      <c r="AM11038" s="81"/>
    </row>
    <row r="11039" spans="1:39">
      <c r="A11039" s="76"/>
      <c r="C11039" s="77"/>
      <c r="M11039" s="80"/>
      <c r="T11039" s="4"/>
      <c r="V11039" s="4"/>
      <c r="W11039" s="4"/>
      <c r="X11039" s="4"/>
      <c r="AB11039" s="4"/>
      <c r="AL11039" s="81"/>
      <c r="AM11039" s="81"/>
    </row>
    <row r="11040" spans="1:39">
      <c r="A11040" s="76"/>
      <c r="C11040" s="77"/>
      <c r="M11040" s="80"/>
      <c r="T11040" s="4"/>
      <c r="V11040" s="4"/>
      <c r="W11040" s="4"/>
      <c r="X11040" s="4"/>
      <c r="AB11040" s="4"/>
      <c r="AL11040" s="81"/>
      <c r="AM11040" s="81"/>
    </row>
    <row r="11041" spans="1:39">
      <c r="A11041" s="76"/>
      <c r="C11041" s="77"/>
      <c r="M11041" s="80"/>
      <c r="T11041" s="4"/>
      <c r="V11041" s="4"/>
      <c r="W11041" s="4"/>
      <c r="X11041" s="4"/>
      <c r="AB11041" s="4"/>
      <c r="AL11041" s="81"/>
      <c r="AM11041" s="81"/>
    </row>
    <row r="11042" spans="1:39">
      <c r="A11042" s="76"/>
      <c r="C11042" s="77"/>
      <c r="M11042" s="80"/>
      <c r="T11042" s="4"/>
      <c r="V11042" s="4"/>
      <c r="W11042" s="4"/>
      <c r="X11042" s="4"/>
      <c r="AB11042" s="4"/>
      <c r="AL11042" s="81"/>
      <c r="AM11042" s="81"/>
    </row>
    <row r="11043" spans="1:39">
      <c r="A11043" s="76"/>
      <c r="C11043" s="77"/>
      <c r="M11043" s="80"/>
      <c r="T11043" s="4"/>
      <c r="V11043" s="4"/>
      <c r="W11043" s="4"/>
      <c r="X11043" s="4"/>
      <c r="AB11043" s="4"/>
      <c r="AL11043" s="81"/>
      <c r="AM11043" s="81"/>
    </row>
    <row r="11044" spans="1:39">
      <c r="A11044" s="76"/>
      <c r="C11044" s="77"/>
      <c r="M11044" s="80"/>
      <c r="T11044" s="4"/>
      <c r="V11044" s="4"/>
      <c r="W11044" s="4"/>
      <c r="X11044" s="4"/>
      <c r="AB11044" s="4"/>
      <c r="AL11044" s="81"/>
      <c r="AM11044" s="81"/>
    </row>
    <row r="11045" spans="1:39">
      <c r="A11045" s="76"/>
      <c r="C11045" s="77"/>
      <c r="M11045" s="80"/>
      <c r="T11045" s="4"/>
      <c r="V11045" s="4"/>
      <c r="W11045" s="4"/>
      <c r="X11045" s="4"/>
      <c r="AB11045" s="4"/>
      <c r="AL11045" s="81"/>
      <c r="AM11045" s="81"/>
    </row>
    <row r="11046" spans="1:39">
      <c r="A11046" s="76"/>
      <c r="C11046" s="77"/>
      <c r="M11046" s="80"/>
      <c r="T11046" s="4"/>
      <c r="V11046" s="4"/>
      <c r="W11046" s="4"/>
      <c r="X11046" s="4"/>
      <c r="AB11046" s="4"/>
      <c r="AL11046" s="81"/>
      <c r="AM11046" s="81"/>
    </row>
    <row r="11047" spans="1:39">
      <c r="A11047" s="76"/>
      <c r="C11047" s="77"/>
      <c r="M11047" s="80"/>
      <c r="T11047" s="4"/>
      <c r="V11047" s="4"/>
      <c r="W11047" s="4"/>
      <c r="X11047" s="4"/>
      <c r="AB11047" s="4"/>
      <c r="AL11047" s="81"/>
      <c r="AM11047" s="81"/>
    </row>
    <row r="11048" spans="1:39">
      <c r="A11048" s="76"/>
      <c r="C11048" s="77"/>
      <c r="M11048" s="80"/>
      <c r="T11048" s="4"/>
      <c r="V11048" s="4"/>
      <c r="W11048" s="4"/>
      <c r="X11048" s="4"/>
      <c r="AB11048" s="4"/>
      <c r="AL11048" s="81"/>
      <c r="AM11048" s="81"/>
    </row>
    <row r="11049" spans="1:39">
      <c r="A11049" s="76"/>
      <c r="C11049" s="77"/>
      <c r="M11049" s="80"/>
      <c r="T11049" s="4"/>
      <c r="V11049" s="4"/>
      <c r="W11049" s="4"/>
      <c r="X11049" s="4"/>
      <c r="AB11049" s="4"/>
      <c r="AL11049" s="81"/>
      <c r="AM11049" s="81"/>
    </row>
    <row r="11050" spans="1:39">
      <c r="A11050" s="76"/>
      <c r="C11050" s="77"/>
      <c r="M11050" s="80"/>
      <c r="T11050" s="4"/>
      <c r="V11050" s="4"/>
      <c r="W11050" s="4"/>
      <c r="X11050" s="4"/>
      <c r="AB11050" s="4"/>
      <c r="AL11050" s="81"/>
      <c r="AM11050" s="81"/>
    </row>
    <row r="11051" spans="1:39">
      <c r="A11051" s="76"/>
      <c r="C11051" s="77"/>
      <c r="M11051" s="80"/>
      <c r="T11051" s="4"/>
      <c r="V11051" s="4"/>
      <c r="W11051" s="4"/>
      <c r="X11051" s="4"/>
      <c r="AB11051" s="4"/>
      <c r="AL11051" s="81"/>
      <c r="AM11051" s="81"/>
    </row>
    <row r="11052" spans="1:39">
      <c r="A11052" s="76"/>
      <c r="C11052" s="77"/>
      <c r="M11052" s="80"/>
      <c r="T11052" s="4"/>
      <c r="V11052" s="4"/>
      <c r="W11052" s="4"/>
      <c r="X11052" s="4"/>
      <c r="AB11052" s="4"/>
      <c r="AL11052" s="81"/>
      <c r="AM11052" s="81"/>
    </row>
    <row r="11053" spans="1:39">
      <c r="A11053" s="76"/>
      <c r="C11053" s="77"/>
      <c r="M11053" s="80"/>
      <c r="T11053" s="4"/>
      <c r="V11053" s="4"/>
      <c r="W11053" s="4"/>
      <c r="X11053" s="4"/>
      <c r="AB11053" s="4"/>
      <c r="AL11053" s="81"/>
      <c r="AM11053" s="81"/>
    </row>
    <row r="11054" spans="1:39">
      <c r="A11054" s="76"/>
      <c r="C11054" s="77"/>
      <c r="M11054" s="80"/>
      <c r="T11054" s="4"/>
      <c r="V11054" s="4"/>
      <c r="W11054" s="4"/>
      <c r="X11054" s="4"/>
      <c r="AB11054" s="4"/>
      <c r="AL11054" s="81"/>
      <c r="AM11054" s="81"/>
    </row>
    <row r="11055" spans="1:39">
      <c r="A11055" s="76"/>
      <c r="C11055" s="77"/>
      <c r="M11055" s="80"/>
      <c r="T11055" s="4"/>
      <c r="V11055" s="4"/>
      <c r="W11055" s="4"/>
      <c r="X11055" s="4"/>
      <c r="AB11055" s="4"/>
      <c r="AL11055" s="81"/>
      <c r="AM11055" s="81"/>
    </row>
    <row r="11056" spans="1:39">
      <c r="A11056" s="76"/>
      <c r="C11056" s="77"/>
      <c r="M11056" s="80"/>
      <c r="T11056" s="4"/>
      <c r="V11056" s="4"/>
      <c r="W11056" s="4"/>
      <c r="X11056" s="4"/>
      <c r="AB11056" s="4"/>
      <c r="AL11056" s="81"/>
      <c r="AM11056" s="81"/>
    </row>
    <row r="11057" spans="1:39">
      <c r="A11057" s="76"/>
      <c r="C11057" s="77"/>
      <c r="M11057" s="80"/>
      <c r="T11057" s="4"/>
      <c r="V11057" s="4"/>
      <c r="W11057" s="4"/>
      <c r="X11057" s="4"/>
      <c r="AB11057" s="4"/>
      <c r="AL11057" s="81"/>
      <c r="AM11057" s="81"/>
    </row>
    <row r="11058" spans="1:39">
      <c r="A11058" s="76"/>
      <c r="C11058" s="77"/>
      <c r="M11058" s="80"/>
      <c r="T11058" s="4"/>
      <c r="V11058" s="4"/>
      <c r="W11058" s="4"/>
      <c r="X11058" s="4"/>
      <c r="AB11058" s="4"/>
      <c r="AL11058" s="81"/>
      <c r="AM11058" s="81"/>
    </row>
    <row r="11059" spans="1:39">
      <c r="A11059" s="76"/>
      <c r="C11059" s="77"/>
      <c r="M11059" s="80"/>
      <c r="T11059" s="4"/>
      <c r="V11059" s="4"/>
      <c r="W11059" s="4"/>
      <c r="X11059" s="4"/>
      <c r="AB11059" s="4"/>
      <c r="AL11059" s="81"/>
      <c r="AM11059" s="81"/>
    </row>
    <row r="11060" spans="1:39">
      <c r="A11060" s="76"/>
      <c r="C11060" s="77"/>
      <c r="M11060" s="80"/>
      <c r="T11060" s="4"/>
      <c r="V11060" s="4"/>
      <c r="W11060" s="4"/>
      <c r="X11060" s="4"/>
      <c r="AB11060" s="4"/>
      <c r="AL11060" s="81"/>
      <c r="AM11060" s="81"/>
    </row>
    <row r="11061" spans="1:39">
      <c r="A11061" s="76"/>
      <c r="C11061" s="77"/>
      <c r="M11061" s="80"/>
      <c r="T11061" s="4"/>
      <c r="V11061" s="4"/>
      <c r="W11061" s="4"/>
      <c r="X11061" s="4"/>
      <c r="AB11061" s="4"/>
      <c r="AL11061" s="81"/>
      <c r="AM11061" s="81"/>
    </row>
    <row r="11062" spans="1:39">
      <c r="A11062" s="76"/>
      <c r="C11062" s="77"/>
      <c r="M11062" s="80"/>
      <c r="T11062" s="4"/>
      <c r="V11062" s="4"/>
      <c r="W11062" s="4"/>
      <c r="X11062" s="4"/>
      <c r="AB11062" s="4"/>
      <c r="AL11062" s="81"/>
      <c r="AM11062" s="81"/>
    </row>
    <row r="11063" spans="1:39">
      <c r="A11063" s="76"/>
      <c r="C11063" s="77"/>
      <c r="M11063" s="80"/>
      <c r="T11063" s="4"/>
      <c r="V11063" s="4"/>
      <c r="W11063" s="4"/>
      <c r="X11063" s="4"/>
      <c r="AB11063" s="4"/>
      <c r="AL11063" s="81"/>
      <c r="AM11063" s="81"/>
    </row>
    <row r="11064" spans="1:39">
      <c r="A11064" s="76"/>
      <c r="C11064" s="77"/>
      <c r="M11064" s="80"/>
      <c r="T11064" s="4"/>
      <c r="V11064" s="4"/>
      <c r="W11064" s="4"/>
      <c r="X11064" s="4"/>
      <c r="AB11064" s="4"/>
      <c r="AL11064" s="81"/>
      <c r="AM11064" s="81"/>
    </row>
    <row r="11065" spans="1:39">
      <c r="A11065" s="76"/>
      <c r="C11065" s="77"/>
      <c r="M11065" s="80"/>
      <c r="T11065" s="4"/>
      <c r="V11065" s="4"/>
      <c r="W11065" s="4"/>
      <c r="X11065" s="4"/>
      <c r="AB11065" s="4"/>
      <c r="AL11065" s="81"/>
      <c r="AM11065" s="81"/>
    </row>
    <row r="11066" spans="1:39">
      <c r="A11066" s="76"/>
      <c r="C11066" s="77"/>
      <c r="M11066" s="80"/>
      <c r="T11066" s="4"/>
      <c r="V11066" s="4"/>
      <c r="W11066" s="4"/>
      <c r="X11066" s="4"/>
      <c r="AB11066" s="4"/>
      <c r="AL11066" s="81"/>
      <c r="AM11066" s="81"/>
    </row>
    <row r="11067" spans="1:39">
      <c r="A11067" s="76"/>
      <c r="C11067" s="77"/>
      <c r="M11067" s="80"/>
      <c r="T11067" s="4"/>
      <c r="V11067" s="4"/>
      <c r="W11067" s="4"/>
      <c r="X11067" s="4"/>
      <c r="AB11067" s="4"/>
      <c r="AL11067" s="81"/>
      <c r="AM11067" s="81"/>
    </row>
    <row r="11068" spans="1:39">
      <c r="A11068" s="76"/>
      <c r="C11068" s="77"/>
      <c r="M11068" s="80"/>
      <c r="T11068" s="4"/>
      <c r="V11068" s="4"/>
      <c r="W11068" s="4"/>
      <c r="X11068" s="4"/>
      <c r="AB11068" s="4"/>
      <c r="AL11068" s="81"/>
      <c r="AM11068" s="81"/>
    </row>
    <row r="11069" spans="1:39">
      <c r="A11069" s="76"/>
      <c r="C11069" s="77"/>
      <c r="M11069" s="80"/>
      <c r="T11069" s="4"/>
      <c r="V11069" s="4"/>
      <c r="W11069" s="4"/>
      <c r="X11069" s="4"/>
      <c r="AB11069" s="4"/>
      <c r="AL11069" s="81"/>
      <c r="AM11069" s="81"/>
    </row>
    <row r="11070" spans="1:39">
      <c r="A11070" s="76"/>
      <c r="C11070" s="77"/>
      <c r="M11070" s="80"/>
      <c r="T11070" s="4"/>
      <c r="V11070" s="4"/>
      <c r="W11070" s="4"/>
      <c r="X11070" s="4"/>
      <c r="AB11070" s="4"/>
      <c r="AL11070" s="81"/>
      <c r="AM11070" s="81"/>
    </row>
    <row r="11071" spans="1:39">
      <c r="A11071" s="76"/>
      <c r="C11071" s="77"/>
      <c r="M11071" s="80"/>
      <c r="T11071" s="4"/>
      <c r="V11071" s="4"/>
      <c r="W11071" s="4"/>
      <c r="X11071" s="4"/>
      <c r="AB11071" s="4"/>
      <c r="AL11071" s="81"/>
      <c r="AM11071" s="81"/>
    </row>
    <row r="11072" spans="1:39">
      <c r="A11072" s="76"/>
      <c r="C11072" s="77"/>
      <c r="M11072" s="80"/>
      <c r="T11072" s="4"/>
      <c r="V11072" s="4"/>
      <c r="W11072" s="4"/>
      <c r="X11072" s="4"/>
      <c r="AB11072" s="4"/>
      <c r="AL11072" s="81"/>
      <c r="AM11072" s="81"/>
    </row>
    <row r="11073" spans="1:39">
      <c r="A11073" s="76"/>
      <c r="C11073" s="77"/>
      <c r="M11073" s="80"/>
      <c r="T11073" s="4"/>
      <c r="V11073" s="4"/>
      <c r="W11073" s="4"/>
      <c r="X11073" s="4"/>
      <c r="AB11073" s="4"/>
      <c r="AL11073" s="81"/>
      <c r="AM11073" s="81"/>
    </row>
    <row r="11074" spans="1:39">
      <c r="A11074" s="76"/>
      <c r="C11074" s="77"/>
      <c r="M11074" s="80"/>
      <c r="T11074" s="4"/>
      <c r="V11074" s="4"/>
      <c r="W11074" s="4"/>
      <c r="X11074" s="4"/>
      <c r="AB11074" s="4"/>
      <c r="AL11074" s="81"/>
      <c r="AM11074" s="81"/>
    </row>
    <row r="11075" spans="1:39">
      <c r="A11075" s="76"/>
      <c r="C11075" s="77"/>
      <c r="M11075" s="80"/>
      <c r="T11075" s="4"/>
      <c r="V11075" s="4"/>
      <c r="W11075" s="4"/>
      <c r="X11075" s="4"/>
      <c r="AB11075" s="4"/>
      <c r="AL11075" s="81"/>
      <c r="AM11075" s="81"/>
    </row>
    <row r="11076" spans="1:39">
      <c r="A11076" s="76"/>
      <c r="C11076" s="77"/>
      <c r="M11076" s="80"/>
      <c r="T11076" s="4"/>
      <c r="V11076" s="4"/>
      <c r="W11076" s="4"/>
      <c r="X11076" s="4"/>
      <c r="AB11076" s="4"/>
      <c r="AL11076" s="81"/>
      <c r="AM11076" s="81"/>
    </row>
    <row r="11077" spans="1:39">
      <c r="A11077" s="76"/>
      <c r="C11077" s="77"/>
      <c r="M11077" s="80"/>
      <c r="T11077" s="4"/>
      <c r="V11077" s="4"/>
      <c r="W11077" s="4"/>
      <c r="X11077" s="4"/>
      <c r="AB11077" s="4"/>
      <c r="AL11077" s="81"/>
      <c r="AM11077" s="81"/>
    </row>
    <row r="11078" spans="1:39">
      <c r="A11078" s="76"/>
      <c r="C11078" s="77"/>
      <c r="M11078" s="80"/>
      <c r="T11078" s="4"/>
      <c r="V11078" s="4"/>
      <c r="W11078" s="4"/>
      <c r="X11078" s="4"/>
      <c r="AB11078" s="4"/>
      <c r="AL11078" s="81"/>
      <c r="AM11078" s="81"/>
    </row>
    <row r="11079" spans="1:39">
      <c r="A11079" s="76"/>
      <c r="C11079" s="77"/>
      <c r="M11079" s="80"/>
      <c r="T11079" s="4"/>
      <c r="V11079" s="4"/>
      <c r="W11079" s="4"/>
      <c r="X11079" s="4"/>
      <c r="AB11079" s="4"/>
      <c r="AL11079" s="81"/>
      <c r="AM11079" s="81"/>
    </row>
    <row r="11080" spans="1:39">
      <c r="A11080" s="76"/>
      <c r="C11080" s="77"/>
      <c r="M11080" s="80"/>
      <c r="T11080" s="4"/>
      <c r="V11080" s="4"/>
      <c r="W11080" s="4"/>
      <c r="X11080" s="4"/>
      <c r="AB11080" s="4"/>
      <c r="AL11080" s="81"/>
      <c r="AM11080" s="81"/>
    </row>
    <row r="11081" spans="1:39">
      <c r="A11081" s="76"/>
      <c r="C11081" s="77"/>
      <c r="M11081" s="80"/>
      <c r="T11081" s="4"/>
      <c r="V11081" s="4"/>
      <c r="W11081" s="4"/>
      <c r="X11081" s="4"/>
      <c r="AB11081" s="4"/>
      <c r="AL11081" s="81"/>
      <c r="AM11081" s="81"/>
    </row>
    <row r="11082" spans="1:39">
      <c r="A11082" s="76"/>
      <c r="C11082" s="77"/>
      <c r="M11082" s="80"/>
      <c r="T11082" s="4"/>
      <c r="V11082" s="4"/>
      <c r="W11082" s="4"/>
      <c r="X11082" s="4"/>
      <c r="AB11082" s="4"/>
      <c r="AL11082" s="81"/>
      <c r="AM11082" s="81"/>
    </row>
    <row r="11083" spans="1:39">
      <c r="A11083" s="76"/>
      <c r="C11083" s="77"/>
      <c r="M11083" s="80"/>
      <c r="T11083" s="4"/>
      <c r="V11083" s="4"/>
      <c r="W11083" s="4"/>
      <c r="X11083" s="4"/>
      <c r="AB11083" s="4"/>
      <c r="AL11083" s="81"/>
      <c r="AM11083" s="81"/>
    </row>
    <row r="11084" spans="1:39">
      <c r="A11084" s="76"/>
      <c r="C11084" s="77"/>
      <c r="M11084" s="80"/>
      <c r="T11084" s="4"/>
      <c r="V11084" s="4"/>
      <c r="W11084" s="4"/>
      <c r="X11084" s="4"/>
      <c r="AB11084" s="4"/>
      <c r="AL11084" s="81"/>
      <c r="AM11084" s="81"/>
    </row>
    <row r="11085" spans="1:39">
      <c r="A11085" s="76"/>
      <c r="C11085" s="77"/>
      <c r="M11085" s="80"/>
      <c r="T11085" s="4"/>
      <c r="V11085" s="4"/>
      <c r="W11085" s="4"/>
      <c r="X11085" s="4"/>
      <c r="AB11085" s="4"/>
      <c r="AL11085" s="81"/>
      <c r="AM11085" s="81"/>
    </row>
    <row r="11086" spans="1:39">
      <c r="A11086" s="76"/>
      <c r="C11086" s="77"/>
      <c r="M11086" s="80"/>
      <c r="T11086" s="4"/>
      <c r="V11086" s="4"/>
      <c r="W11086" s="4"/>
      <c r="X11086" s="4"/>
      <c r="AB11086" s="4"/>
      <c r="AL11086" s="81"/>
      <c r="AM11086" s="81"/>
    </row>
    <row r="11087" spans="1:39">
      <c r="A11087" s="76"/>
      <c r="C11087" s="77"/>
      <c r="M11087" s="80"/>
      <c r="T11087" s="4"/>
      <c r="V11087" s="4"/>
      <c r="W11087" s="4"/>
      <c r="X11087" s="4"/>
      <c r="AB11087" s="4"/>
      <c r="AL11087" s="81"/>
      <c r="AM11087" s="81"/>
    </row>
    <row r="11088" spans="1:39">
      <c r="A11088" s="76"/>
      <c r="C11088" s="77"/>
      <c r="M11088" s="80"/>
      <c r="T11088" s="4"/>
      <c r="V11088" s="4"/>
      <c r="W11088" s="4"/>
      <c r="X11088" s="4"/>
      <c r="AB11088" s="4"/>
      <c r="AL11088" s="81"/>
      <c r="AM11088" s="81"/>
    </row>
    <row r="11089" spans="1:39">
      <c r="A11089" s="76"/>
      <c r="C11089" s="77"/>
      <c r="M11089" s="80"/>
      <c r="T11089" s="4"/>
      <c r="V11089" s="4"/>
      <c r="W11089" s="4"/>
      <c r="X11089" s="4"/>
      <c r="AB11089" s="4"/>
      <c r="AL11089" s="81"/>
      <c r="AM11089" s="81"/>
    </row>
    <row r="11090" spans="1:39">
      <c r="A11090" s="76"/>
      <c r="C11090" s="77"/>
      <c r="M11090" s="80"/>
      <c r="T11090" s="4"/>
      <c r="V11090" s="4"/>
      <c r="W11090" s="4"/>
      <c r="X11090" s="4"/>
      <c r="AB11090" s="4"/>
      <c r="AL11090" s="81"/>
      <c r="AM11090" s="81"/>
    </row>
    <row r="11091" spans="1:39">
      <c r="A11091" s="76"/>
      <c r="C11091" s="77"/>
      <c r="M11091" s="80"/>
      <c r="T11091" s="4"/>
      <c r="V11091" s="4"/>
      <c r="W11091" s="4"/>
      <c r="X11091" s="4"/>
      <c r="AB11091" s="4"/>
      <c r="AL11091" s="81"/>
      <c r="AM11091" s="81"/>
    </row>
    <row r="11092" spans="1:39">
      <c r="A11092" s="76"/>
      <c r="C11092" s="77"/>
      <c r="M11092" s="80"/>
      <c r="T11092" s="4"/>
      <c r="V11092" s="4"/>
      <c r="W11092" s="4"/>
      <c r="X11092" s="4"/>
      <c r="AB11092" s="4"/>
      <c r="AL11092" s="81"/>
      <c r="AM11092" s="81"/>
    </row>
    <row r="11093" spans="1:39">
      <c r="A11093" s="76"/>
      <c r="C11093" s="77"/>
      <c r="M11093" s="80"/>
      <c r="T11093" s="4"/>
      <c r="V11093" s="4"/>
      <c r="W11093" s="4"/>
      <c r="X11093" s="4"/>
      <c r="AB11093" s="4"/>
      <c r="AL11093" s="81"/>
      <c r="AM11093" s="81"/>
    </row>
    <row r="11094" spans="1:39">
      <c r="A11094" s="76"/>
      <c r="C11094" s="77"/>
      <c r="M11094" s="80"/>
      <c r="T11094" s="4"/>
      <c r="V11094" s="4"/>
      <c r="W11094" s="4"/>
      <c r="X11094" s="4"/>
      <c r="AB11094" s="4"/>
      <c r="AL11094" s="81"/>
      <c r="AM11094" s="81"/>
    </row>
    <row r="11095" spans="1:39">
      <c r="A11095" s="76"/>
      <c r="C11095" s="77"/>
      <c r="M11095" s="80"/>
      <c r="T11095" s="4"/>
      <c r="V11095" s="4"/>
      <c r="W11095" s="4"/>
      <c r="X11095" s="4"/>
      <c r="AB11095" s="4"/>
      <c r="AL11095" s="81"/>
      <c r="AM11095" s="81"/>
    </row>
    <row r="11096" spans="1:39">
      <c r="A11096" s="76"/>
      <c r="C11096" s="77"/>
      <c r="M11096" s="80"/>
      <c r="T11096" s="4"/>
      <c r="V11096" s="4"/>
      <c r="W11096" s="4"/>
      <c r="X11096" s="4"/>
      <c r="AB11096" s="4"/>
      <c r="AL11096" s="81"/>
      <c r="AM11096" s="81"/>
    </row>
    <row r="11097" spans="1:39">
      <c r="A11097" s="76"/>
      <c r="C11097" s="77"/>
      <c r="M11097" s="80"/>
      <c r="T11097" s="4"/>
      <c r="V11097" s="4"/>
      <c r="W11097" s="4"/>
      <c r="X11097" s="4"/>
      <c r="AB11097" s="4"/>
      <c r="AL11097" s="81"/>
      <c r="AM11097" s="81"/>
    </row>
    <row r="11098" spans="1:39">
      <c r="A11098" s="76"/>
      <c r="C11098" s="77"/>
      <c r="M11098" s="80"/>
      <c r="T11098" s="4"/>
      <c r="V11098" s="4"/>
      <c r="W11098" s="4"/>
      <c r="X11098" s="4"/>
      <c r="AB11098" s="4"/>
      <c r="AL11098" s="81"/>
      <c r="AM11098" s="81"/>
    </row>
    <row r="11099" spans="1:39">
      <c r="A11099" s="76"/>
      <c r="C11099" s="77"/>
      <c r="M11099" s="80"/>
      <c r="T11099" s="4"/>
      <c r="V11099" s="4"/>
      <c r="W11099" s="4"/>
      <c r="X11099" s="4"/>
      <c r="AB11099" s="4"/>
      <c r="AL11099" s="81"/>
      <c r="AM11099" s="81"/>
    </row>
    <row r="11100" spans="1:39">
      <c r="A11100" s="76"/>
      <c r="C11100" s="77"/>
      <c r="M11100" s="80"/>
      <c r="T11100" s="4"/>
      <c r="V11100" s="4"/>
      <c r="W11100" s="4"/>
      <c r="X11100" s="4"/>
      <c r="AB11100" s="4"/>
      <c r="AL11100" s="81"/>
      <c r="AM11100" s="81"/>
    </row>
    <row r="11101" spans="1:39">
      <c r="A11101" s="76"/>
      <c r="C11101" s="77"/>
      <c r="M11101" s="80"/>
      <c r="T11101" s="4"/>
      <c r="V11101" s="4"/>
      <c r="W11101" s="4"/>
      <c r="X11101" s="4"/>
      <c r="AB11101" s="4"/>
      <c r="AL11101" s="81"/>
      <c r="AM11101" s="81"/>
    </row>
    <row r="11102" spans="1:39">
      <c r="A11102" s="76"/>
      <c r="C11102" s="77"/>
      <c r="M11102" s="80"/>
      <c r="T11102" s="4"/>
      <c r="V11102" s="4"/>
      <c r="W11102" s="4"/>
      <c r="X11102" s="4"/>
      <c r="AB11102" s="4"/>
      <c r="AL11102" s="81"/>
      <c r="AM11102" s="81"/>
    </row>
    <row r="11103" spans="1:39">
      <c r="A11103" s="76"/>
      <c r="C11103" s="77"/>
      <c r="M11103" s="80"/>
      <c r="T11103" s="4"/>
      <c r="V11103" s="4"/>
      <c r="W11103" s="4"/>
      <c r="X11103" s="4"/>
      <c r="AB11103" s="4"/>
      <c r="AL11103" s="81"/>
      <c r="AM11103" s="81"/>
    </row>
    <row r="11104" spans="1:39">
      <c r="A11104" s="76"/>
      <c r="C11104" s="77"/>
      <c r="M11104" s="80"/>
      <c r="T11104" s="4"/>
      <c r="V11104" s="4"/>
      <c r="W11104" s="4"/>
      <c r="X11104" s="4"/>
      <c r="AB11104" s="4"/>
      <c r="AL11104" s="81"/>
      <c r="AM11104" s="81"/>
    </row>
    <row r="11105" spans="1:39">
      <c r="A11105" s="76"/>
      <c r="C11105" s="77"/>
      <c r="M11105" s="80"/>
      <c r="T11105" s="4"/>
      <c r="V11105" s="4"/>
      <c r="W11105" s="4"/>
      <c r="X11105" s="4"/>
      <c r="AB11105" s="4"/>
      <c r="AL11105" s="81"/>
      <c r="AM11105" s="81"/>
    </row>
    <row r="11106" spans="1:39">
      <c r="A11106" s="76"/>
      <c r="C11106" s="77"/>
      <c r="M11106" s="80"/>
      <c r="T11106" s="4"/>
      <c r="V11106" s="4"/>
      <c r="W11106" s="4"/>
      <c r="X11106" s="4"/>
      <c r="AB11106" s="4"/>
      <c r="AL11106" s="81"/>
      <c r="AM11106" s="81"/>
    </row>
    <row r="11107" spans="1:39">
      <c r="A11107" s="76"/>
      <c r="C11107" s="77"/>
      <c r="M11107" s="80"/>
      <c r="T11107" s="4"/>
      <c r="V11107" s="4"/>
      <c r="W11107" s="4"/>
      <c r="X11107" s="4"/>
      <c r="AB11107" s="4"/>
      <c r="AL11107" s="81"/>
      <c r="AM11107" s="81"/>
    </row>
    <row r="11108" spans="1:39">
      <c r="A11108" s="76"/>
      <c r="C11108" s="77"/>
      <c r="M11108" s="80"/>
      <c r="T11108" s="4"/>
      <c r="V11108" s="4"/>
      <c r="W11108" s="4"/>
      <c r="X11108" s="4"/>
      <c r="AB11108" s="4"/>
      <c r="AL11108" s="81"/>
      <c r="AM11108" s="81"/>
    </row>
    <row r="11109" spans="1:39">
      <c r="A11109" s="76"/>
      <c r="C11109" s="77"/>
      <c r="M11109" s="80"/>
      <c r="T11109" s="4"/>
      <c r="V11109" s="4"/>
      <c r="W11109" s="4"/>
      <c r="X11109" s="4"/>
      <c r="AB11109" s="4"/>
      <c r="AL11109" s="81"/>
      <c r="AM11109" s="81"/>
    </row>
    <row r="11110" spans="1:39">
      <c r="A11110" s="76"/>
      <c r="C11110" s="77"/>
      <c r="M11110" s="80"/>
      <c r="T11110" s="4"/>
      <c r="V11110" s="4"/>
      <c r="W11110" s="4"/>
      <c r="X11110" s="4"/>
      <c r="AB11110" s="4"/>
      <c r="AL11110" s="81"/>
      <c r="AM11110" s="81"/>
    </row>
    <row r="11111" spans="1:39">
      <c r="A11111" s="76"/>
      <c r="C11111" s="77"/>
      <c r="M11111" s="80"/>
      <c r="T11111" s="4"/>
      <c r="V11111" s="4"/>
      <c r="W11111" s="4"/>
      <c r="X11111" s="4"/>
      <c r="AB11111" s="4"/>
      <c r="AL11111" s="81"/>
      <c r="AM11111" s="81"/>
    </row>
    <row r="11112" spans="1:39">
      <c r="A11112" s="76"/>
      <c r="C11112" s="77"/>
      <c r="M11112" s="80"/>
      <c r="T11112" s="4"/>
      <c r="V11112" s="4"/>
      <c r="W11112" s="4"/>
      <c r="X11112" s="4"/>
      <c r="AB11112" s="4"/>
      <c r="AL11112" s="81"/>
      <c r="AM11112" s="81"/>
    </row>
    <row r="11113" spans="1:39">
      <c r="A11113" s="76"/>
      <c r="C11113" s="77"/>
      <c r="M11113" s="80"/>
      <c r="T11113" s="4"/>
      <c r="V11113" s="4"/>
      <c r="W11113" s="4"/>
      <c r="X11113" s="4"/>
      <c r="AB11113" s="4"/>
      <c r="AL11113" s="81"/>
      <c r="AM11113" s="81"/>
    </row>
    <row r="11114" spans="1:39">
      <c r="A11114" s="76"/>
      <c r="C11114" s="77"/>
      <c r="M11114" s="80"/>
      <c r="T11114" s="4"/>
      <c r="V11114" s="4"/>
      <c r="W11114" s="4"/>
      <c r="X11114" s="4"/>
      <c r="AB11114" s="4"/>
      <c r="AL11114" s="81"/>
      <c r="AM11114" s="81"/>
    </row>
    <row r="11115" spans="1:39">
      <c r="A11115" s="76"/>
      <c r="C11115" s="77"/>
      <c r="M11115" s="80"/>
      <c r="T11115" s="4"/>
      <c r="V11115" s="4"/>
      <c r="W11115" s="4"/>
      <c r="X11115" s="4"/>
      <c r="AB11115" s="4"/>
      <c r="AL11115" s="81"/>
      <c r="AM11115" s="81"/>
    </row>
    <row r="11116" spans="1:39">
      <c r="A11116" s="76"/>
      <c r="C11116" s="77"/>
      <c r="M11116" s="80"/>
      <c r="T11116" s="4"/>
      <c r="V11116" s="4"/>
      <c r="W11116" s="4"/>
      <c r="X11116" s="4"/>
      <c r="AB11116" s="4"/>
      <c r="AL11116" s="81"/>
      <c r="AM11116" s="81"/>
    </row>
    <row r="11117" spans="1:39">
      <c r="A11117" s="76"/>
      <c r="C11117" s="77"/>
      <c r="M11117" s="80"/>
      <c r="T11117" s="4"/>
      <c r="V11117" s="4"/>
      <c r="W11117" s="4"/>
      <c r="X11117" s="4"/>
      <c r="AB11117" s="4"/>
      <c r="AL11117" s="81"/>
      <c r="AM11117" s="81"/>
    </row>
    <row r="11118" spans="1:39">
      <c r="A11118" s="76"/>
      <c r="C11118" s="77"/>
      <c r="M11118" s="80"/>
      <c r="T11118" s="4"/>
      <c r="V11118" s="4"/>
      <c r="W11118" s="4"/>
      <c r="X11118" s="4"/>
      <c r="AB11118" s="4"/>
      <c r="AL11118" s="81"/>
      <c r="AM11118" s="81"/>
    </row>
    <row r="11119" spans="1:39">
      <c r="A11119" s="76"/>
      <c r="C11119" s="77"/>
      <c r="M11119" s="80"/>
      <c r="T11119" s="4"/>
      <c r="V11119" s="4"/>
      <c r="W11119" s="4"/>
      <c r="X11119" s="4"/>
      <c r="AB11119" s="4"/>
      <c r="AL11119" s="81"/>
      <c r="AM11119" s="81"/>
    </row>
    <row r="11120" spans="1:39">
      <c r="A11120" s="76"/>
      <c r="C11120" s="77"/>
      <c r="M11120" s="80"/>
      <c r="T11120" s="4"/>
      <c r="V11120" s="4"/>
      <c r="W11120" s="4"/>
      <c r="X11120" s="4"/>
      <c r="AB11120" s="4"/>
      <c r="AL11120" s="81"/>
      <c r="AM11120" s="81"/>
    </row>
    <row r="11121" spans="1:39">
      <c r="A11121" s="76"/>
      <c r="C11121" s="77"/>
      <c r="M11121" s="80"/>
      <c r="T11121" s="4"/>
      <c r="V11121" s="4"/>
      <c r="W11121" s="4"/>
      <c r="X11121" s="4"/>
      <c r="AB11121" s="4"/>
      <c r="AL11121" s="81"/>
      <c r="AM11121" s="81"/>
    </row>
    <row r="11122" spans="1:39">
      <c r="A11122" s="76"/>
      <c r="C11122" s="77"/>
      <c r="M11122" s="80"/>
      <c r="T11122" s="4"/>
      <c r="V11122" s="4"/>
      <c r="W11122" s="4"/>
      <c r="X11122" s="4"/>
      <c r="AB11122" s="4"/>
      <c r="AL11122" s="81"/>
      <c r="AM11122" s="81"/>
    </row>
    <row r="11123" spans="1:39">
      <c r="A11123" s="76"/>
      <c r="C11123" s="77"/>
      <c r="M11123" s="80"/>
      <c r="T11123" s="4"/>
      <c r="V11123" s="4"/>
      <c r="W11123" s="4"/>
      <c r="X11123" s="4"/>
      <c r="AB11123" s="4"/>
      <c r="AL11123" s="81"/>
      <c r="AM11123" s="81"/>
    </row>
    <row r="11124" spans="1:39">
      <c r="A11124" s="76"/>
      <c r="C11124" s="77"/>
      <c r="M11124" s="80"/>
      <c r="T11124" s="4"/>
      <c r="V11124" s="4"/>
      <c r="W11124" s="4"/>
      <c r="X11124" s="4"/>
      <c r="AB11124" s="4"/>
      <c r="AL11124" s="81"/>
      <c r="AM11124" s="81"/>
    </row>
    <row r="11125" spans="1:39">
      <c r="A11125" s="76"/>
      <c r="C11125" s="77"/>
      <c r="M11125" s="80"/>
      <c r="T11125" s="4"/>
      <c r="V11125" s="4"/>
      <c r="W11125" s="4"/>
      <c r="X11125" s="4"/>
      <c r="AB11125" s="4"/>
      <c r="AL11125" s="81"/>
      <c r="AM11125" s="81"/>
    </row>
    <row r="11126" spans="1:39">
      <c r="A11126" s="76"/>
      <c r="C11126" s="77"/>
      <c r="M11126" s="80"/>
      <c r="T11126" s="4"/>
      <c r="V11126" s="4"/>
      <c r="W11126" s="4"/>
      <c r="X11126" s="4"/>
      <c r="AB11126" s="4"/>
      <c r="AL11126" s="81"/>
      <c r="AM11126" s="81"/>
    </row>
    <row r="11127" spans="1:39">
      <c r="A11127" s="76"/>
      <c r="C11127" s="77"/>
      <c r="M11127" s="80"/>
      <c r="T11127" s="4"/>
      <c r="V11127" s="4"/>
      <c r="W11127" s="4"/>
      <c r="X11127" s="4"/>
      <c r="AB11127" s="4"/>
      <c r="AL11127" s="81"/>
      <c r="AM11127" s="81"/>
    </row>
    <row r="11128" spans="1:39">
      <c r="A11128" s="76"/>
      <c r="C11128" s="77"/>
      <c r="M11128" s="80"/>
      <c r="T11128" s="4"/>
      <c r="V11128" s="4"/>
      <c r="W11128" s="4"/>
      <c r="X11128" s="4"/>
      <c r="AB11128" s="4"/>
      <c r="AL11128" s="81"/>
      <c r="AM11128" s="81"/>
    </row>
    <row r="11129" spans="1:39">
      <c r="A11129" s="76"/>
      <c r="C11129" s="77"/>
      <c r="M11129" s="80"/>
      <c r="T11129" s="4"/>
      <c r="V11129" s="4"/>
      <c r="W11129" s="4"/>
      <c r="X11129" s="4"/>
      <c r="AB11129" s="4"/>
      <c r="AL11129" s="81"/>
      <c r="AM11129" s="81"/>
    </row>
    <row r="11130" spans="1:39">
      <c r="A11130" s="76"/>
      <c r="C11130" s="77"/>
      <c r="M11130" s="80"/>
      <c r="T11130" s="4"/>
      <c r="V11130" s="4"/>
      <c r="W11130" s="4"/>
      <c r="X11130" s="4"/>
      <c r="AB11130" s="4"/>
      <c r="AL11130" s="81"/>
      <c r="AM11130" s="81"/>
    </row>
    <row r="11131" spans="1:39">
      <c r="A11131" s="76"/>
      <c r="C11131" s="77"/>
      <c r="M11131" s="80"/>
      <c r="T11131" s="4"/>
      <c r="V11131" s="4"/>
      <c r="W11131" s="4"/>
      <c r="X11131" s="4"/>
      <c r="AB11131" s="4"/>
      <c r="AL11131" s="81"/>
      <c r="AM11131" s="81"/>
    </row>
    <row r="11132" spans="1:39">
      <c r="A11132" s="76"/>
      <c r="C11132" s="77"/>
      <c r="M11132" s="80"/>
      <c r="T11132" s="4"/>
      <c r="V11132" s="4"/>
      <c r="W11132" s="4"/>
      <c r="X11132" s="4"/>
      <c r="AB11132" s="4"/>
      <c r="AL11132" s="81"/>
      <c r="AM11132" s="81"/>
    </row>
    <row r="11133" spans="1:39">
      <c r="A11133" s="76"/>
      <c r="C11133" s="77"/>
      <c r="M11133" s="80"/>
      <c r="T11133" s="4"/>
      <c r="V11133" s="4"/>
      <c r="W11133" s="4"/>
      <c r="X11133" s="4"/>
      <c r="AB11133" s="4"/>
      <c r="AL11133" s="81"/>
      <c r="AM11133" s="81"/>
    </row>
    <row r="11134" spans="1:39">
      <c r="A11134" s="76"/>
      <c r="C11134" s="77"/>
      <c r="M11134" s="80"/>
      <c r="T11134" s="4"/>
      <c r="V11134" s="4"/>
      <c r="W11134" s="4"/>
      <c r="X11134" s="4"/>
      <c r="AB11134" s="4"/>
      <c r="AL11134" s="81"/>
      <c r="AM11134" s="81"/>
    </row>
    <row r="11135" spans="1:39">
      <c r="A11135" s="76"/>
      <c r="C11135" s="77"/>
      <c r="M11135" s="80"/>
      <c r="T11135" s="4"/>
      <c r="V11135" s="4"/>
      <c r="W11135" s="4"/>
      <c r="X11135" s="4"/>
      <c r="AB11135" s="4"/>
      <c r="AL11135" s="81"/>
      <c r="AM11135" s="81"/>
    </row>
    <row r="11136" spans="1:39">
      <c r="A11136" s="76"/>
      <c r="C11136" s="77"/>
      <c r="M11136" s="80"/>
      <c r="T11136" s="4"/>
      <c r="V11136" s="4"/>
      <c r="W11136" s="4"/>
      <c r="X11136" s="4"/>
      <c r="AB11136" s="4"/>
      <c r="AL11136" s="81"/>
      <c r="AM11136" s="81"/>
    </row>
    <row r="11137" spans="1:39">
      <c r="A11137" s="76"/>
      <c r="C11137" s="77"/>
      <c r="M11137" s="80"/>
      <c r="T11137" s="4"/>
      <c r="V11137" s="4"/>
      <c r="W11137" s="4"/>
      <c r="X11137" s="4"/>
      <c r="AB11137" s="4"/>
      <c r="AL11137" s="81"/>
      <c r="AM11137" s="81"/>
    </row>
    <row r="11138" spans="1:39">
      <c r="A11138" s="76"/>
      <c r="C11138" s="77"/>
      <c r="M11138" s="80"/>
      <c r="T11138" s="4"/>
      <c r="V11138" s="4"/>
      <c r="W11138" s="4"/>
      <c r="X11138" s="4"/>
      <c r="AB11138" s="4"/>
      <c r="AL11138" s="81"/>
      <c r="AM11138" s="81"/>
    </row>
    <row r="11139" spans="1:39">
      <c r="A11139" s="76"/>
      <c r="C11139" s="77"/>
      <c r="M11139" s="80"/>
      <c r="T11139" s="4"/>
      <c r="V11139" s="4"/>
      <c r="W11139" s="4"/>
      <c r="X11139" s="4"/>
      <c r="AB11139" s="4"/>
      <c r="AL11139" s="81"/>
      <c r="AM11139" s="81"/>
    </row>
    <row r="11140" spans="1:39">
      <c r="A11140" s="76"/>
      <c r="C11140" s="77"/>
      <c r="M11140" s="80"/>
      <c r="T11140" s="4"/>
      <c r="V11140" s="4"/>
      <c r="W11140" s="4"/>
      <c r="X11140" s="4"/>
      <c r="AB11140" s="4"/>
      <c r="AL11140" s="81"/>
      <c r="AM11140" s="81"/>
    </row>
    <row r="11141" spans="1:39">
      <c r="A11141" s="76"/>
      <c r="C11141" s="77"/>
      <c r="M11141" s="80"/>
      <c r="T11141" s="4"/>
      <c r="V11141" s="4"/>
      <c r="W11141" s="4"/>
      <c r="X11141" s="4"/>
      <c r="AB11141" s="4"/>
      <c r="AL11141" s="81"/>
      <c r="AM11141" s="81"/>
    </row>
    <row r="11142" spans="1:39">
      <c r="A11142" s="76"/>
      <c r="C11142" s="77"/>
      <c r="M11142" s="80"/>
      <c r="T11142" s="4"/>
      <c r="V11142" s="4"/>
      <c r="W11142" s="4"/>
      <c r="X11142" s="4"/>
      <c r="AB11142" s="4"/>
      <c r="AL11142" s="81"/>
      <c r="AM11142" s="81"/>
    </row>
    <row r="11143" spans="1:39">
      <c r="A11143" s="76"/>
      <c r="C11143" s="77"/>
      <c r="M11143" s="80"/>
      <c r="T11143" s="4"/>
      <c r="V11143" s="4"/>
      <c r="W11143" s="4"/>
      <c r="X11143" s="4"/>
      <c r="AB11143" s="4"/>
      <c r="AL11143" s="81"/>
      <c r="AM11143" s="81"/>
    </row>
    <row r="11144" spans="1:39">
      <c r="A11144" s="76"/>
      <c r="C11144" s="77"/>
      <c r="M11144" s="80"/>
      <c r="T11144" s="4"/>
      <c r="V11144" s="4"/>
      <c r="W11144" s="4"/>
      <c r="X11144" s="4"/>
      <c r="AB11144" s="4"/>
      <c r="AL11144" s="81"/>
      <c r="AM11144" s="81"/>
    </row>
    <row r="11145" spans="1:39">
      <c r="A11145" s="76"/>
      <c r="C11145" s="77"/>
      <c r="M11145" s="80"/>
      <c r="T11145" s="4"/>
      <c r="V11145" s="4"/>
      <c r="W11145" s="4"/>
      <c r="X11145" s="4"/>
      <c r="AB11145" s="4"/>
      <c r="AL11145" s="81"/>
      <c r="AM11145" s="81"/>
    </row>
    <row r="11146" spans="1:39">
      <c r="A11146" s="76"/>
      <c r="C11146" s="77"/>
      <c r="M11146" s="80"/>
      <c r="T11146" s="4"/>
      <c r="V11146" s="4"/>
      <c r="W11146" s="4"/>
      <c r="X11146" s="4"/>
      <c r="AB11146" s="4"/>
      <c r="AL11146" s="81"/>
      <c r="AM11146" s="81"/>
    </row>
    <row r="11147" spans="1:39">
      <c r="A11147" s="76"/>
      <c r="C11147" s="77"/>
      <c r="M11147" s="80"/>
      <c r="T11147" s="4"/>
      <c r="V11147" s="4"/>
      <c r="W11147" s="4"/>
      <c r="X11147" s="4"/>
      <c r="AB11147" s="4"/>
      <c r="AL11147" s="81"/>
      <c r="AM11147" s="81"/>
    </row>
    <row r="11148" spans="1:39">
      <c r="A11148" s="76"/>
      <c r="C11148" s="77"/>
      <c r="M11148" s="80"/>
      <c r="T11148" s="4"/>
      <c r="V11148" s="4"/>
      <c r="W11148" s="4"/>
      <c r="X11148" s="4"/>
      <c r="AB11148" s="4"/>
      <c r="AL11148" s="81"/>
      <c r="AM11148" s="81"/>
    </row>
    <row r="11149" spans="1:39">
      <c r="A11149" s="76"/>
      <c r="C11149" s="77"/>
      <c r="M11149" s="80"/>
      <c r="T11149" s="4"/>
      <c r="V11149" s="4"/>
      <c r="W11149" s="4"/>
      <c r="X11149" s="4"/>
      <c r="AB11149" s="4"/>
      <c r="AL11149" s="81"/>
      <c r="AM11149" s="81"/>
    </row>
    <row r="11150" spans="1:39">
      <c r="A11150" s="76"/>
      <c r="C11150" s="77"/>
      <c r="M11150" s="80"/>
      <c r="T11150" s="4"/>
      <c r="V11150" s="4"/>
      <c r="W11150" s="4"/>
      <c r="X11150" s="4"/>
      <c r="AB11150" s="4"/>
      <c r="AL11150" s="81"/>
      <c r="AM11150" s="81"/>
    </row>
    <row r="11151" spans="1:39">
      <c r="A11151" s="76"/>
      <c r="C11151" s="77"/>
      <c r="M11151" s="80"/>
      <c r="T11151" s="4"/>
      <c r="V11151" s="4"/>
      <c r="W11151" s="4"/>
      <c r="X11151" s="4"/>
      <c r="AB11151" s="4"/>
      <c r="AL11151" s="81"/>
      <c r="AM11151" s="81"/>
    </row>
    <row r="11152" spans="1:39">
      <c r="A11152" s="76"/>
      <c r="C11152" s="77"/>
      <c r="M11152" s="80"/>
      <c r="T11152" s="4"/>
      <c r="V11152" s="4"/>
      <c r="W11152" s="4"/>
      <c r="X11152" s="4"/>
      <c r="AB11152" s="4"/>
      <c r="AL11152" s="81"/>
      <c r="AM11152" s="81"/>
    </row>
    <row r="11153" spans="1:39">
      <c r="A11153" s="76"/>
      <c r="C11153" s="77"/>
      <c r="M11153" s="80"/>
      <c r="T11153" s="4"/>
      <c r="V11153" s="4"/>
      <c r="W11153" s="4"/>
      <c r="X11153" s="4"/>
      <c r="AB11153" s="4"/>
      <c r="AL11153" s="81"/>
      <c r="AM11153" s="81"/>
    </row>
    <row r="11154" spans="1:39">
      <c r="A11154" s="76"/>
      <c r="C11154" s="77"/>
      <c r="M11154" s="80"/>
      <c r="T11154" s="4"/>
      <c r="V11154" s="4"/>
      <c r="W11154" s="4"/>
      <c r="X11154" s="4"/>
      <c r="AB11154" s="4"/>
      <c r="AL11154" s="81"/>
      <c r="AM11154" s="81"/>
    </row>
    <row r="11155" spans="1:39">
      <c r="A11155" s="76"/>
      <c r="C11155" s="77"/>
      <c r="M11155" s="80"/>
      <c r="T11155" s="4"/>
      <c r="V11155" s="4"/>
      <c r="W11155" s="4"/>
      <c r="X11155" s="4"/>
      <c r="AB11155" s="4"/>
      <c r="AL11155" s="81"/>
      <c r="AM11155" s="81"/>
    </row>
    <row r="11156" spans="1:39">
      <c r="A11156" s="76"/>
      <c r="C11156" s="77"/>
      <c r="M11156" s="80"/>
      <c r="T11156" s="4"/>
      <c r="V11156" s="4"/>
      <c r="W11156" s="4"/>
      <c r="X11156" s="4"/>
      <c r="AB11156" s="4"/>
      <c r="AL11156" s="81"/>
      <c r="AM11156" s="81"/>
    </row>
    <row r="11157" spans="1:39">
      <c r="A11157" s="76"/>
      <c r="C11157" s="77"/>
      <c r="M11157" s="80"/>
      <c r="T11157" s="4"/>
      <c r="V11157" s="4"/>
      <c r="W11157" s="4"/>
      <c r="X11157" s="4"/>
      <c r="AB11157" s="4"/>
      <c r="AL11157" s="81"/>
      <c r="AM11157" s="81"/>
    </row>
    <row r="11158" spans="1:39">
      <c r="A11158" s="76"/>
      <c r="C11158" s="77"/>
      <c r="M11158" s="80"/>
      <c r="T11158" s="4"/>
      <c r="V11158" s="4"/>
      <c r="W11158" s="4"/>
      <c r="X11158" s="4"/>
      <c r="AB11158" s="4"/>
      <c r="AL11158" s="81"/>
      <c r="AM11158" s="81"/>
    </row>
    <row r="11159" spans="1:39">
      <c r="A11159" s="76"/>
      <c r="C11159" s="77"/>
      <c r="M11159" s="80"/>
      <c r="T11159" s="4"/>
      <c r="V11159" s="4"/>
      <c r="W11159" s="4"/>
      <c r="X11159" s="4"/>
      <c r="AB11159" s="4"/>
      <c r="AL11159" s="81"/>
      <c r="AM11159" s="81"/>
    </row>
    <row r="11160" spans="1:39">
      <c r="A11160" s="76"/>
      <c r="C11160" s="77"/>
      <c r="M11160" s="80"/>
      <c r="T11160" s="4"/>
      <c r="V11160" s="4"/>
      <c r="W11160" s="4"/>
      <c r="X11160" s="4"/>
      <c r="AB11160" s="4"/>
      <c r="AL11160" s="81"/>
      <c r="AM11160" s="81"/>
    </row>
    <row r="11161" spans="1:39">
      <c r="A11161" s="76"/>
      <c r="C11161" s="77"/>
      <c r="M11161" s="80"/>
      <c r="T11161" s="4"/>
      <c r="V11161" s="4"/>
      <c r="W11161" s="4"/>
      <c r="X11161" s="4"/>
      <c r="AB11161" s="4"/>
      <c r="AL11161" s="81"/>
      <c r="AM11161" s="81"/>
    </row>
    <row r="11162" spans="1:39">
      <c r="A11162" s="76"/>
      <c r="C11162" s="77"/>
      <c r="M11162" s="80"/>
      <c r="T11162" s="4"/>
      <c r="V11162" s="4"/>
      <c r="W11162" s="4"/>
      <c r="X11162" s="4"/>
      <c r="AB11162" s="4"/>
      <c r="AL11162" s="81"/>
      <c r="AM11162" s="81"/>
    </row>
    <row r="11163" spans="1:39">
      <c r="A11163" s="76"/>
      <c r="C11163" s="77"/>
      <c r="M11163" s="80"/>
      <c r="T11163" s="4"/>
      <c r="V11163" s="4"/>
      <c r="W11163" s="4"/>
      <c r="X11163" s="4"/>
      <c r="AB11163" s="4"/>
      <c r="AL11163" s="81"/>
      <c r="AM11163" s="81"/>
    </row>
    <row r="11164" spans="1:39">
      <c r="A11164" s="76"/>
      <c r="C11164" s="77"/>
      <c r="M11164" s="80"/>
      <c r="T11164" s="4"/>
      <c r="V11164" s="4"/>
      <c r="W11164" s="4"/>
      <c r="X11164" s="4"/>
      <c r="AB11164" s="4"/>
      <c r="AL11164" s="81"/>
      <c r="AM11164" s="81"/>
    </row>
    <row r="11165" spans="1:39">
      <c r="A11165" s="76"/>
      <c r="C11165" s="77"/>
      <c r="M11165" s="80"/>
      <c r="T11165" s="4"/>
      <c r="V11165" s="4"/>
      <c r="W11165" s="4"/>
      <c r="X11165" s="4"/>
      <c r="AB11165" s="4"/>
      <c r="AL11165" s="81"/>
      <c r="AM11165" s="81"/>
    </row>
    <row r="11166" spans="1:39">
      <c r="A11166" s="76"/>
      <c r="C11166" s="77"/>
      <c r="M11166" s="80"/>
      <c r="T11166" s="4"/>
      <c r="V11166" s="4"/>
      <c r="W11166" s="4"/>
      <c r="X11166" s="4"/>
      <c r="AB11166" s="4"/>
      <c r="AL11166" s="81"/>
      <c r="AM11166" s="81"/>
    </row>
    <row r="11167" spans="1:39">
      <c r="A11167" s="76"/>
      <c r="C11167" s="77"/>
      <c r="M11167" s="80"/>
      <c r="T11167" s="4"/>
      <c r="V11167" s="4"/>
      <c r="W11167" s="4"/>
      <c r="X11167" s="4"/>
      <c r="AB11167" s="4"/>
      <c r="AL11167" s="81"/>
      <c r="AM11167" s="81"/>
    </row>
    <row r="11168" spans="1:39">
      <c r="A11168" s="76"/>
      <c r="C11168" s="77"/>
      <c r="M11168" s="80"/>
      <c r="T11168" s="4"/>
      <c r="V11168" s="4"/>
      <c r="W11168" s="4"/>
      <c r="X11168" s="4"/>
      <c r="AB11168" s="4"/>
      <c r="AL11168" s="81"/>
      <c r="AM11168" s="81"/>
    </row>
    <row r="11169" spans="1:39">
      <c r="A11169" s="76"/>
      <c r="C11169" s="77"/>
      <c r="M11169" s="80"/>
      <c r="T11169" s="4"/>
      <c r="V11169" s="4"/>
      <c r="W11169" s="4"/>
      <c r="X11169" s="4"/>
      <c r="AB11169" s="4"/>
      <c r="AL11169" s="81"/>
      <c r="AM11169" s="81"/>
    </row>
    <row r="11170" spans="1:39">
      <c r="A11170" s="76"/>
      <c r="C11170" s="77"/>
      <c r="M11170" s="80"/>
      <c r="T11170" s="4"/>
      <c r="V11170" s="4"/>
      <c r="W11170" s="4"/>
      <c r="X11170" s="4"/>
      <c r="AB11170" s="4"/>
      <c r="AL11170" s="81"/>
      <c r="AM11170" s="81"/>
    </row>
    <row r="11171" spans="1:39">
      <c r="A11171" s="76"/>
      <c r="C11171" s="77"/>
      <c r="M11171" s="80"/>
      <c r="T11171" s="4"/>
      <c r="V11171" s="4"/>
      <c r="W11171" s="4"/>
      <c r="X11171" s="4"/>
      <c r="AB11171" s="4"/>
      <c r="AL11171" s="81"/>
      <c r="AM11171" s="81"/>
    </row>
    <row r="11172" spans="1:39">
      <c r="A11172" s="76"/>
      <c r="C11172" s="77"/>
      <c r="M11172" s="80"/>
      <c r="T11172" s="4"/>
      <c r="V11172" s="4"/>
      <c r="W11172" s="4"/>
      <c r="X11172" s="4"/>
      <c r="AB11172" s="4"/>
      <c r="AL11172" s="81"/>
      <c r="AM11172" s="81"/>
    </row>
    <row r="11173" spans="1:39">
      <c r="A11173" s="76"/>
      <c r="C11173" s="77"/>
      <c r="M11173" s="80"/>
      <c r="T11173" s="4"/>
      <c r="V11173" s="4"/>
      <c r="W11173" s="4"/>
      <c r="X11173" s="4"/>
      <c r="AB11173" s="4"/>
      <c r="AL11173" s="81"/>
      <c r="AM11173" s="81"/>
    </row>
    <row r="11174" spans="1:39">
      <c r="A11174" s="76"/>
      <c r="C11174" s="77"/>
      <c r="M11174" s="80"/>
      <c r="T11174" s="4"/>
      <c r="V11174" s="4"/>
      <c r="W11174" s="4"/>
      <c r="X11174" s="4"/>
      <c r="AB11174" s="4"/>
      <c r="AL11174" s="81"/>
      <c r="AM11174" s="81"/>
    </row>
    <row r="11175" spans="1:39">
      <c r="A11175" s="76"/>
      <c r="C11175" s="77"/>
      <c r="M11175" s="80"/>
      <c r="T11175" s="4"/>
      <c r="V11175" s="4"/>
      <c r="W11175" s="4"/>
      <c r="X11175" s="4"/>
      <c r="AB11175" s="4"/>
      <c r="AL11175" s="81"/>
      <c r="AM11175" s="81"/>
    </row>
    <row r="11176" spans="1:39">
      <c r="A11176" s="76"/>
      <c r="C11176" s="77"/>
      <c r="M11176" s="80"/>
      <c r="T11176" s="4"/>
      <c r="V11176" s="4"/>
      <c r="W11176" s="4"/>
      <c r="X11176" s="4"/>
      <c r="AB11176" s="4"/>
      <c r="AL11176" s="81"/>
      <c r="AM11176" s="81"/>
    </row>
    <row r="11177" spans="1:39">
      <c r="A11177" s="76"/>
      <c r="C11177" s="77"/>
      <c r="M11177" s="80"/>
      <c r="T11177" s="4"/>
      <c r="V11177" s="4"/>
      <c r="W11177" s="4"/>
      <c r="X11177" s="4"/>
      <c r="AB11177" s="4"/>
      <c r="AL11177" s="81"/>
      <c r="AM11177" s="81"/>
    </row>
    <row r="11178" spans="1:39">
      <c r="A11178" s="76"/>
      <c r="C11178" s="77"/>
      <c r="M11178" s="80"/>
      <c r="T11178" s="4"/>
      <c r="V11178" s="4"/>
      <c r="W11178" s="4"/>
      <c r="X11178" s="4"/>
      <c r="AB11178" s="4"/>
      <c r="AL11178" s="81"/>
      <c r="AM11178" s="81"/>
    </row>
    <row r="11179" spans="1:39">
      <c r="A11179" s="76"/>
      <c r="C11179" s="77"/>
      <c r="M11179" s="80"/>
      <c r="T11179" s="4"/>
      <c r="V11179" s="4"/>
      <c r="W11179" s="4"/>
      <c r="X11179" s="4"/>
      <c r="AB11179" s="4"/>
      <c r="AL11179" s="81"/>
      <c r="AM11179" s="81"/>
    </row>
    <row r="11180" spans="1:39">
      <c r="A11180" s="76"/>
      <c r="C11180" s="77"/>
      <c r="M11180" s="80"/>
      <c r="T11180" s="4"/>
      <c r="V11180" s="4"/>
      <c r="W11180" s="4"/>
      <c r="X11180" s="4"/>
      <c r="AB11180" s="4"/>
      <c r="AL11180" s="81"/>
      <c r="AM11180" s="81"/>
    </row>
    <row r="11181" spans="1:39">
      <c r="A11181" s="76"/>
      <c r="C11181" s="77"/>
      <c r="M11181" s="80"/>
      <c r="T11181" s="4"/>
      <c r="V11181" s="4"/>
      <c r="W11181" s="4"/>
      <c r="X11181" s="4"/>
      <c r="AB11181" s="4"/>
      <c r="AL11181" s="81"/>
      <c r="AM11181" s="81"/>
    </row>
    <row r="11182" spans="1:39">
      <c r="A11182" s="76"/>
      <c r="C11182" s="77"/>
      <c r="M11182" s="80"/>
      <c r="T11182" s="4"/>
      <c r="V11182" s="4"/>
      <c r="W11182" s="4"/>
      <c r="X11182" s="4"/>
      <c r="AB11182" s="4"/>
      <c r="AL11182" s="81"/>
      <c r="AM11182" s="81"/>
    </row>
    <row r="11183" spans="1:39">
      <c r="A11183" s="76"/>
      <c r="C11183" s="77"/>
      <c r="M11183" s="80"/>
      <c r="T11183" s="4"/>
      <c r="V11183" s="4"/>
      <c r="W11183" s="4"/>
      <c r="X11183" s="4"/>
      <c r="AB11183" s="4"/>
      <c r="AL11183" s="81"/>
      <c r="AM11183" s="81"/>
    </row>
    <row r="11184" spans="1:39">
      <c r="A11184" s="76"/>
      <c r="C11184" s="77"/>
      <c r="M11184" s="80"/>
      <c r="T11184" s="4"/>
      <c r="V11184" s="4"/>
      <c r="W11184" s="4"/>
      <c r="X11184" s="4"/>
      <c r="AB11184" s="4"/>
      <c r="AL11184" s="81"/>
      <c r="AM11184" s="81"/>
    </row>
    <row r="11185" spans="1:39">
      <c r="A11185" s="76"/>
      <c r="C11185" s="77"/>
      <c r="M11185" s="80"/>
      <c r="T11185" s="4"/>
      <c r="V11185" s="4"/>
      <c r="W11185" s="4"/>
      <c r="X11185" s="4"/>
      <c r="AB11185" s="4"/>
      <c r="AL11185" s="81"/>
      <c r="AM11185" s="81"/>
    </row>
    <row r="11186" spans="1:39">
      <c r="A11186" s="76"/>
      <c r="C11186" s="77"/>
      <c r="M11186" s="80"/>
      <c r="T11186" s="4"/>
      <c r="V11186" s="4"/>
      <c r="W11186" s="4"/>
      <c r="X11186" s="4"/>
      <c r="AB11186" s="4"/>
      <c r="AL11186" s="81"/>
      <c r="AM11186" s="81"/>
    </row>
    <row r="11187" spans="1:39">
      <c r="A11187" s="76"/>
      <c r="C11187" s="77"/>
      <c r="M11187" s="80"/>
      <c r="T11187" s="4"/>
      <c r="V11187" s="4"/>
      <c r="W11187" s="4"/>
      <c r="X11187" s="4"/>
      <c r="AB11187" s="4"/>
      <c r="AL11187" s="81"/>
      <c r="AM11187" s="81"/>
    </row>
    <row r="11188" spans="1:39">
      <c r="A11188" s="76"/>
      <c r="C11188" s="77"/>
      <c r="M11188" s="80"/>
      <c r="T11188" s="4"/>
      <c r="V11188" s="4"/>
      <c r="W11188" s="4"/>
      <c r="X11188" s="4"/>
      <c r="AB11188" s="4"/>
      <c r="AL11188" s="81"/>
      <c r="AM11188" s="81"/>
    </row>
    <row r="11189" spans="1:39">
      <c r="A11189" s="76"/>
      <c r="C11189" s="77"/>
      <c r="M11189" s="80"/>
      <c r="T11189" s="4"/>
      <c r="V11189" s="4"/>
      <c r="W11189" s="4"/>
      <c r="X11189" s="4"/>
      <c r="AB11189" s="4"/>
      <c r="AL11189" s="81"/>
      <c r="AM11189" s="81"/>
    </row>
    <row r="11190" spans="1:39">
      <c r="A11190" s="76"/>
      <c r="C11190" s="77"/>
      <c r="M11190" s="80"/>
      <c r="T11190" s="4"/>
      <c r="V11190" s="4"/>
      <c r="W11190" s="4"/>
      <c r="X11190" s="4"/>
      <c r="AB11190" s="4"/>
      <c r="AL11190" s="81"/>
      <c r="AM11190" s="81"/>
    </row>
    <row r="11191" spans="1:39">
      <c r="A11191" s="76"/>
      <c r="C11191" s="77"/>
      <c r="M11191" s="80"/>
      <c r="T11191" s="4"/>
      <c r="V11191" s="4"/>
      <c r="W11191" s="4"/>
      <c r="X11191" s="4"/>
      <c r="AB11191" s="4"/>
      <c r="AL11191" s="81"/>
      <c r="AM11191" s="81"/>
    </row>
    <row r="11192" spans="1:39">
      <c r="A11192" s="76"/>
      <c r="C11192" s="77"/>
      <c r="M11192" s="80"/>
      <c r="T11192" s="4"/>
      <c r="V11192" s="4"/>
      <c r="W11192" s="4"/>
      <c r="X11192" s="4"/>
      <c r="AB11192" s="4"/>
      <c r="AL11192" s="81"/>
      <c r="AM11192" s="81"/>
    </row>
    <row r="11193" spans="1:39">
      <c r="A11193" s="76"/>
      <c r="C11193" s="77"/>
      <c r="M11193" s="80"/>
      <c r="T11193" s="4"/>
      <c r="V11193" s="4"/>
      <c r="W11193" s="4"/>
      <c r="X11193" s="4"/>
      <c r="AB11193" s="4"/>
      <c r="AL11193" s="81"/>
      <c r="AM11193" s="81"/>
    </row>
    <row r="11194" spans="1:39">
      <c r="A11194" s="76"/>
      <c r="C11194" s="77"/>
      <c r="M11194" s="80"/>
      <c r="T11194" s="4"/>
      <c r="V11194" s="4"/>
      <c r="W11194" s="4"/>
      <c r="X11194" s="4"/>
      <c r="AB11194" s="4"/>
      <c r="AL11194" s="81"/>
      <c r="AM11194" s="81"/>
    </row>
    <row r="11195" spans="1:39">
      <c r="A11195" s="76"/>
      <c r="C11195" s="77"/>
      <c r="M11195" s="80"/>
      <c r="T11195" s="4"/>
      <c r="V11195" s="4"/>
      <c r="W11195" s="4"/>
      <c r="X11195" s="4"/>
      <c r="AB11195" s="4"/>
      <c r="AL11195" s="81"/>
      <c r="AM11195" s="81"/>
    </row>
    <row r="11196" spans="1:39">
      <c r="A11196" s="76"/>
      <c r="C11196" s="77"/>
      <c r="M11196" s="80"/>
      <c r="T11196" s="4"/>
      <c r="V11196" s="4"/>
      <c r="W11196" s="4"/>
      <c r="X11196" s="4"/>
      <c r="AB11196" s="4"/>
      <c r="AL11196" s="81"/>
      <c r="AM11196" s="81"/>
    </row>
    <row r="11197" spans="1:39">
      <c r="A11197" s="76"/>
      <c r="C11197" s="77"/>
      <c r="M11197" s="80"/>
      <c r="T11197" s="4"/>
      <c r="V11197" s="4"/>
      <c r="W11197" s="4"/>
      <c r="X11197" s="4"/>
      <c r="AB11197" s="4"/>
      <c r="AL11197" s="81"/>
      <c r="AM11197" s="81"/>
    </row>
    <row r="11198" spans="1:39">
      <c r="A11198" s="76"/>
      <c r="C11198" s="77"/>
      <c r="M11198" s="80"/>
      <c r="T11198" s="4"/>
      <c r="V11198" s="4"/>
      <c r="W11198" s="4"/>
      <c r="X11198" s="4"/>
      <c r="AB11198" s="4"/>
      <c r="AL11198" s="81"/>
      <c r="AM11198" s="81"/>
    </row>
    <row r="11199" spans="1:39">
      <c r="A11199" s="76"/>
      <c r="C11199" s="77"/>
      <c r="M11199" s="80"/>
      <c r="T11199" s="4"/>
      <c r="V11199" s="4"/>
      <c r="W11199" s="4"/>
      <c r="X11199" s="4"/>
      <c r="AB11199" s="4"/>
      <c r="AL11199" s="81"/>
      <c r="AM11199" s="81"/>
    </row>
    <row r="11200" spans="1:39">
      <c r="A11200" s="76"/>
      <c r="C11200" s="77"/>
      <c r="M11200" s="80"/>
      <c r="T11200" s="4"/>
      <c r="V11200" s="4"/>
      <c r="W11200" s="4"/>
      <c r="X11200" s="4"/>
      <c r="AB11200" s="4"/>
      <c r="AL11200" s="81"/>
      <c r="AM11200" s="81"/>
    </row>
    <row r="11201" spans="1:39">
      <c r="A11201" s="76"/>
      <c r="C11201" s="77"/>
      <c r="M11201" s="80"/>
      <c r="T11201" s="4"/>
      <c r="V11201" s="4"/>
      <c r="W11201" s="4"/>
      <c r="X11201" s="4"/>
      <c r="AB11201" s="4"/>
      <c r="AL11201" s="81"/>
      <c r="AM11201" s="81"/>
    </row>
    <row r="11202" spans="1:39">
      <c r="A11202" s="76"/>
      <c r="C11202" s="77"/>
      <c r="M11202" s="80"/>
      <c r="T11202" s="4"/>
      <c r="V11202" s="4"/>
      <c r="W11202" s="4"/>
      <c r="X11202" s="4"/>
      <c r="AB11202" s="4"/>
      <c r="AL11202" s="81"/>
      <c r="AM11202" s="81"/>
    </row>
    <row r="11203" spans="1:39">
      <c r="A11203" s="76"/>
      <c r="C11203" s="77"/>
      <c r="M11203" s="80"/>
      <c r="T11203" s="4"/>
      <c r="V11203" s="4"/>
      <c r="W11203" s="4"/>
      <c r="X11203" s="4"/>
      <c r="AB11203" s="4"/>
      <c r="AL11203" s="81"/>
      <c r="AM11203" s="81"/>
    </row>
    <row r="11204" spans="1:39">
      <c r="A11204" s="76"/>
      <c r="C11204" s="77"/>
      <c r="M11204" s="80"/>
      <c r="T11204" s="4"/>
      <c r="V11204" s="4"/>
      <c r="W11204" s="4"/>
      <c r="X11204" s="4"/>
      <c r="AB11204" s="4"/>
      <c r="AL11204" s="81"/>
      <c r="AM11204" s="81"/>
    </row>
    <row r="11205" spans="1:39">
      <c r="A11205" s="76"/>
      <c r="C11205" s="77"/>
      <c r="M11205" s="80"/>
      <c r="T11205" s="4"/>
      <c r="V11205" s="4"/>
      <c r="W11205" s="4"/>
      <c r="X11205" s="4"/>
      <c r="AB11205" s="4"/>
      <c r="AL11205" s="81"/>
      <c r="AM11205" s="81"/>
    </row>
    <row r="11206" spans="1:39">
      <c r="A11206" s="76"/>
      <c r="C11206" s="77"/>
      <c r="M11206" s="80"/>
      <c r="T11206" s="4"/>
      <c r="V11206" s="4"/>
      <c r="W11206" s="4"/>
      <c r="X11206" s="4"/>
      <c r="AB11206" s="4"/>
      <c r="AL11206" s="81"/>
      <c r="AM11206" s="81"/>
    </row>
    <row r="11207" spans="1:39">
      <c r="A11207" s="76"/>
      <c r="C11207" s="77"/>
      <c r="M11207" s="80"/>
      <c r="T11207" s="4"/>
      <c r="V11207" s="4"/>
      <c r="W11207" s="4"/>
      <c r="X11207" s="4"/>
      <c r="AB11207" s="4"/>
      <c r="AL11207" s="81"/>
      <c r="AM11207" s="81"/>
    </row>
    <row r="11208" spans="1:39">
      <c r="A11208" s="76"/>
      <c r="C11208" s="77"/>
      <c r="M11208" s="80"/>
      <c r="T11208" s="4"/>
      <c r="V11208" s="4"/>
      <c r="W11208" s="4"/>
      <c r="X11208" s="4"/>
      <c r="AB11208" s="4"/>
      <c r="AL11208" s="81"/>
      <c r="AM11208" s="81"/>
    </row>
    <row r="11209" spans="1:39">
      <c r="A11209" s="76"/>
      <c r="C11209" s="77"/>
      <c r="M11209" s="80"/>
      <c r="T11209" s="4"/>
      <c r="V11209" s="4"/>
      <c r="W11209" s="4"/>
      <c r="X11209" s="4"/>
      <c r="AB11209" s="4"/>
      <c r="AL11209" s="81"/>
      <c r="AM11209" s="81"/>
    </row>
    <row r="11210" spans="1:39">
      <c r="A11210" s="76"/>
      <c r="C11210" s="77"/>
      <c r="M11210" s="80"/>
      <c r="T11210" s="4"/>
      <c r="V11210" s="4"/>
      <c r="W11210" s="4"/>
      <c r="X11210" s="4"/>
      <c r="AB11210" s="4"/>
      <c r="AL11210" s="81"/>
      <c r="AM11210" s="81"/>
    </row>
    <row r="11211" spans="1:39">
      <c r="A11211" s="76"/>
      <c r="C11211" s="77"/>
      <c r="M11211" s="80"/>
      <c r="T11211" s="4"/>
      <c r="V11211" s="4"/>
      <c r="W11211" s="4"/>
      <c r="X11211" s="4"/>
      <c r="AB11211" s="4"/>
      <c r="AL11211" s="81"/>
      <c r="AM11211" s="81"/>
    </row>
    <row r="11212" spans="1:39">
      <c r="A11212" s="76"/>
      <c r="C11212" s="77"/>
      <c r="M11212" s="80"/>
      <c r="T11212" s="4"/>
      <c r="V11212" s="4"/>
      <c r="W11212" s="4"/>
      <c r="X11212" s="4"/>
      <c r="AB11212" s="4"/>
      <c r="AL11212" s="81"/>
      <c r="AM11212" s="81"/>
    </row>
    <row r="11213" spans="1:39">
      <c r="A11213" s="76"/>
      <c r="C11213" s="77"/>
      <c r="M11213" s="80"/>
      <c r="T11213" s="4"/>
      <c r="V11213" s="4"/>
      <c r="W11213" s="4"/>
      <c r="X11213" s="4"/>
      <c r="AB11213" s="4"/>
      <c r="AL11213" s="81"/>
      <c r="AM11213" s="81"/>
    </row>
    <row r="11214" spans="1:39">
      <c r="A11214" s="76"/>
      <c r="C11214" s="77"/>
      <c r="M11214" s="80"/>
      <c r="T11214" s="4"/>
      <c r="V11214" s="4"/>
      <c r="W11214" s="4"/>
      <c r="X11214" s="4"/>
      <c r="AB11214" s="4"/>
      <c r="AL11214" s="81"/>
      <c r="AM11214" s="81"/>
    </row>
    <row r="11215" spans="1:39">
      <c r="A11215" s="76"/>
      <c r="C11215" s="77"/>
      <c r="M11215" s="80"/>
      <c r="T11215" s="4"/>
      <c r="V11215" s="4"/>
      <c r="W11215" s="4"/>
      <c r="X11215" s="4"/>
      <c r="AB11215" s="4"/>
      <c r="AL11215" s="81"/>
      <c r="AM11215" s="81"/>
    </row>
    <row r="11216" spans="1:39">
      <c r="A11216" s="76"/>
      <c r="C11216" s="77"/>
      <c r="M11216" s="80"/>
      <c r="T11216" s="4"/>
      <c r="V11216" s="4"/>
      <c r="W11216" s="4"/>
      <c r="X11216" s="4"/>
      <c r="AB11216" s="4"/>
      <c r="AL11216" s="81"/>
      <c r="AM11216" s="81"/>
    </row>
    <row r="11217" spans="1:39">
      <c r="A11217" s="76"/>
      <c r="C11217" s="77"/>
      <c r="M11217" s="80"/>
      <c r="T11217" s="4"/>
      <c r="V11217" s="4"/>
      <c r="W11217" s="4"/>
      <c r="X11217" s="4"/>
      <c r="AB11217" s="4"/>
      <c r="AL11217" s="81"/>
      <c r="AM11217" s="81"/>
    </row>
    <row r="11218" spans="1:39">
      <c r="A11218" s="76"/>
      <c r="C11218" s="77"/>
      <c r="M11218" s="80"/>
      <c r="T11218" s="4"/>
      <c r="V11218" s="4"/>
      <c r="W11218" s="4"/>
      <c r="X11218" s="4"/>
      <c r="AB11218" s="4"/>
      <c r="AL11218" s="81"/>
      <c r="AM11218" s="81"/>
    </row>
    <row r="11219" spans="1:39">
      <c r="A11219" s="76"/>
      <c r="C11219" s="77"/>
      <c r="M11219" s="80"/>
      <c r="T11219" s="4"/>
      <c r="V11219" s="4"/>
      <c r="W11219" s="4"/>
      <c r="X11219" s="4"/>
      <c r="AB11219" s="4"/>
      <c r="AL11219" s="81"/>
      <c r="AM11219" s="81"/>
    </row>
    <row r="11220" spans="1:39">
      <c r="A11220" s="76"/>
      <c r="C11220" s="77"/>
      <c r="M11220" s="80"/>
      <c r="T11220" s="4"/>
      <c r="V11220" s="4"/>
      <c r="W11220" s="4"/>
      <c r="X11220" s="4"/>
      <c r="AB11220" s="4"/>
      <c r="AL11220" s="81"/>
      <c r="AM11220" s="81"/>
    </row>
    <row r="11221" spans="1:39">
      <c r="A11221" s="76"/>
      <c r="C11221" s="77"/>
      <c r="M11221" s="80"/>
      <c r="T11221" s="4"/>
      <c r="V11221" s="4"/>
      <c r="W11221" s="4"/>
      <c r="X11221" s="4"/>
      <c r="AB11221" s="4"/>
      <c r="AL11221" s="81"/>
      <c r="AM11221" s="81"/>
    </row>
    <row r="11222" spans="1:39">
      <c r="A11222" s="76"/>
      <c r="C11222" s="77"/>
      <c r="M11222" s="80"/>
      <c r="T11222" s="4"/>
      <c r="V11222" s="4"/>
      <c r="W11222" s="4"/>
      <c r="X11222" s="4"/>
      <c r="AB11222" s="4"/>
      <c r="AL11222" s="81"/>
      <c r="AM11222" s="81"/>
    </row>
    <row r="11223" spans="1:39">
      <c r="A11223" s="76"/>
      <c r="C11223" s="77"/>
      <c r="M11223" s="80"/>
      <c r="T11223" s="4"/>
      <c r="V11223" s="4"/>
      <c r="W11223" s="4"/>
      <c r="X11223" s="4"/>
      <c r="AB11223" s="4"/>
      <c r="AL11223" s="81"/>
      <c r="AM11223" s="81"/>
    </row>
    <row r="11224" spans="1:39">
      <c r="A11224" s="76"/>
      <c r="C11224" s="77"/>
      <c r="M11224" s="80"/>
      <c r="T11224" s="4"/>
      <c r="V11224" s="4"/>
      <c r="W11224" s="4"/>
      <c r="X11224" s="4"/>
      <c r="AB11224" s="4"/>
      <c r="AL11224" s="81"/>
      <c r="AM11224" s="81"/>
    </row>
    <row r="11225" spans="1:39">
      <c r="A11225" s="76"/>
      <c r="C11225" s="77"/>
      <c r="M11225" s="80"/>
      <c r="T11225" s="4"/>
      <c r="V11225" s="4"/>
      <c r="W11225" s="4"/>
      <c r="X11225" s="4"/>
      <c r="AB11225" s="4"/>
      <c r="AL11225" s="81"/>
      <c r="AM11225" s="81"/>
    </row>
    <row r="11226" spans="1:39">
      <c r="A11226" s="76"/>
      <c r="C11226" s="77"/>
      <c r="M11226" s="80"/>
      <c r="T11226" s="4"/>
      <c r="V11226" s="4"/>
      <c r="W11226" s="4"/>
      <c r="X11226" s="4"/>
      <c r="AB11226" s="4"/>
      <c r="AL11226" s="81"/>
      <c r="AM11226" s="81"/>
    </row>
    <row r="11227" spans="1:39">
      <c r="A11227" s="76"/>
      <c r="C11227" s="77"/>
      <c r="M11227" s="80"/>
      <c r="T11227" s="4"/>
      <c r="V11227" s="4"/>
      <c r="W11227" s="4"/>
      <c r="X11227" s="4"/>
      <c r="AB11227" s="4"/>
      <c r="AL11227" s="81"/>
      <c r="AM11227" s="81"/>
    </row>
    <row r="11228" spans="1:39">
      <c r="A11228" s="76"/>
      <c r="C11228" s="77"/>
      <c r="M11228" s="80"/>
      <c r="T11228" s="4"/>
      <c r="V11228" s="4"/>
      <c r="W11228" s="4"/>
      <c r="X11228" s="4"/>
      <c r="AB11228" s="4"/>
      <c r="AL11228" s="81"/>
      <c r="AM11228" s="81"/>
    </row>
    <row r="11229" spans="1:39">
      <c r="A11229" s="76"/>
      <c r="C11229" s="77"/>
      <c r="M11229" s="80"/>
      <c r="T11229" s="4"/>
      <c r="V11229" s="4"/>
      <c r="W11229" s="4"/>
      <c r="X11229" s="4"/>
      <c r="AB11229" s="4"/>
      <c r="AL11229" s="81"/>
      <c r="AM11229" s="81"/>
    </row>
    <row r="11230" spans="1:39">
      <c r="A11230" s="76"/>
      <c r="C11230" s="77"/>
      <c r="M11230" s="80"/>
      <c r="T11230" s="4"/>
      <c r="V11230" s="4"/>
      <c r="W11230" s="4"/>
      <c r="X11230" s="4"/>
      <c r="AB11230" s="4"/>
      <c r="AL11230" s="81"/>
      <c r="AM11230" s="81"/>
    </row>
    <row r="11231" spans="1:39">
      <c r="A11231" s="76"/>
      <c r="C11231" s="77"/>
      <c r="M11231" s="80"/>
      <c r="T11231" s="4"/>
      <c r="V11231" s="4"/>
      <c r="W11231" s="4"/>
      <c r="X11231" s="4"/>
      <c r="AB11231" s="4"/>
      <c r="AL11231" s="81"/>
      <c r="AM11231" s="81"/>
    </row>
    <row r="11232" spans="1:39">
      <c r="A11232" s="76"/>
      <c r="C11232" s="77"/>
      <c r="M11232" s="80"/>
      <c r="T11232" s="4"/>
      <c r="V11232" s="4"/>
      <c r="W11232" s="4"/>
      <c r="X11232" s="4"/>
      <c r="AB11232" s="4"/>
      <c r="AL11232" s="81"/>
      <c r="AM11232" s="81"/>
    </row>
    <row r="11233" spans="1:39">
      <c r="A11233" s="76"/>
      <c r="C11233" s="77"/>
      <c r="M11233" s="80"/>
      <c r="T11233" s="4"/>
      <c r="V11233" s="4"/>
      <c r="W11233" s="4"/>
      <c r="X11233" s="4"/>
      <c r="AB11233" s="4"/>
      <c r="AL11233" s="81"/>
      <c r="AM11233" s="81"/>
    </row>
    <row r="11234" spans="1:39">
      <c r="A11234" s="76"/>
      <c r="C11234" s="77"/>
      <c r="M11234" s="80"/>
      <c r="T11234" s="4"/>
      <c r="V11234" s="4"/>
      <c r="W11234" s="4"/>
      <c r="X11234" s="4"/>
      <c r="AB11234" s="4"/>
      <c r="AL11234" s="81"/>
      <c r="AM11234" s="81"/>
    </row>
    <row r="11235" spans="1:39">
      <c r="A11235" s="76"/>
      <c r="C11235" s="77"/>
      <c r="M11235" s="80"/>
      <c r="T11235" s="4"/>
      <c r="V11235" s="4"/>
      <c r="W11235" s="4"/>
      <c r="X11235" s="4"/>
      <c r="AB11235" s="4"/>
      <c r="AL11235" s="81"/>
      <c r="AM11235" s="81"/>
    </row>
    <row r="11236" spans="1:39">
      <c r="A11236" s="76"/>
      <c r="C11236" s="77"/>
      <c r="M11236" s="80"/>
      <c r="T11236" s="4"/>
      <c r="V11236" s="4"/>
      <c r="W11236" s="4"/>
      <c r="X11236" s="4"/>
      <c r="AB11236" s="4"/>
      <c r="AL11236" s="81"/>
      <c r="AM11236" s="81"/>
    </row>
    <row r="11237" spans="1:39">
      <c r="A11237" s="76"/>
      <c r="C11237" s="77"/>
      <c r="M11237" s="80"/>
      <c r="T11237" s="4"/>
      <c r="V11237" s="4"/>
      <c r="W11237" s="4"/>
      <c r="X11237" s="4"/>
      <c r="AB11237" s="4"/>
      <c r="AL11237" s="81"/>
      <c r="AM11237" s="81"/>
    </row>
    <row r="11238" spans="1:39">
      <c r="A11238" s="76"/>
      <c r="C11238" s="77"/>
      <c r="M11238" s="80"/>
      <c r="T11238" s="4"/>
      <c r="V11238" s="4"/>
      <c r="W11238" s="4"/>
      <c r="X11238" s="4"/>
      <c r="AB11238" s="4"/>
      <c r="AL11238" s="81"/>
      <c r="AM11238" s="81"/>
    </row>
    <row r="11239" spans="1:39">
      <c r="A11239" s="76"/>
      <c r="C11239" s="77"/>
      <c r="M11239" s="80"/>
      <c r="T11239" s="4"/>
      <c r="V11239" s="4"/>
      <c r="W11239" s="4"/>
      <c r="X11239" s="4"/>
      <c r="AB11239" s="4"/>
      <c r="AL11239" s="81"/>
      <c r="AM11239" s="81"/>
    </row>
    <row r="11240" spans="1:39">
      <c r="A11240" s="76"/>
      <c r="C11240" s="77"/>
      <c r="M11240" s="80"/>
      <c r="T11240" s="4"/>
      <c r="V11240" s="4"/>
      <c r="W11240" s="4"/>
      <c r="X11240" s="4"/>
      <c r="AB11240" s="4"/>
      <c r="AL11240" s="81"/>
      <c r="AM11240" s="81"/>
    </row>
    <row r="11241" spans="1:39">
      <c r="A11241" s="76"/>
      <c r="C11241" s="77"/>
      <c r="M11241" s="80"/>
      <c r="T11241" s="4"/>
      <c r="V11241" s="4"/>
      <c r="W11241" s="4"/>
      <c r="X11241" s="4"/>
      <c r="AB11241" s="4"/>
      <c r="AL11241" s="81"/>
      <c r="AM11241" s="81"/>
    </row>
    <row r="11242" spans="1:39">
      <c r="A11242" s="76"/>
      <c r="C11242" s="77"/>
      <c r="M11242" s="80"/>
      <c r="T11242" s="4"/>
      <c r="V11242" s="4"/>
      <c r="W11242" s="4"/>
      <c r="X11242" s="4"/>
      <c r="AB11242" s="4"/>
      <c r="AL11242" s="81"/>
      <c r="AM11242" s="81"/>
    </row>
    <row r="11243" spans="1:39">
      <c r="A11243" s="76"/>
      <c r="C11243" s="77"/>
      <c r="M11243" s="80"/>
      <c r="T11243" s="4"/>
      <c r="V11243" s="4"/>
      <c r="W11243" s="4"/>
      <c r="X11243" s="4"/>
      <c r="AB11243" s="4"/>
      <c r="AL11243" s="81"/>
      <c r="AM11243" s="81"/>
    </row>
    <row r="11244" spans="1:39">
      <c r="A11244" s="76"/>
      <c r="C11244" s="77"/>
      <c r="M11244" s="80"/>
      <c r="T11244" s="4"/>
      <c r="V11244" s="4"/>
      <c r="W11244" s="4"/>
      <c r="X11244" s="4"/>
      <c r="AB11244" s="4"/>
      <c r="AL11244" s="81"/>
      <c r="AM11244" s="81"/>
    </row>
    <row r="11245" spans="1:39">
      <c r="A11245" s="76"/>
      <c r="C11245" s="77"/>
      <c r="M11245" s="80"/>
      <c r="T11245" s="4"/>
      <c r="V11245" s="4"/>
      <c r="W11245" s="4"/>
      <c r="X11245" s="4"/>
      <c r="AB11245" s="4"/>
      <c r="AL11245" s="81"/>
      <c r="AM11245" s="81"/>
    </row>
    <row r="11246" spans="1:39">
      <c r="A11246" s="76"/>
      <c r="C11246" s="77"/>
      <c r="M11246" s="80"/>
      <c r="T11246" s="4"/>
      <c r="V11246" s="4"/>
      <c r="W11246" s="4"/>
      <c r="X11246" s="4"/>
      <c r="AB11246" s="4"/>
      <c r="AL11246" s="81"/>
      <c r="AM11246" s="81"/>
    </row>
    <row r="11247" spans="1:39">
      <c r="A11247" s="76"/>
      <c r="C11247" s="77"/>
      <c r="M11247" s="80"/>
      <c r="T11247" s="4"/>
      <c r="V11247" s="4"/>
      <c r="W11247" s="4"/>
      <c r="X11247" s="4"/>
      <c r="AB11247" s="4"/>
      <c r="AL11247" s="81"/>
      <c r="AM11247" s="81"/>
    </row>
    <row r="11248" spans="1:39">
      <c r="A11248" s="76"/>
      <c r="C11248" s="77"/>
      <c r="M11248" s="80"/>
      <c r="T11248" s="4"/>
      <c r="V11248" s="4"/>
      <c r="W11248" s="4"/>
      <c r="X11248" s="4"/>
      <c r="AB11248" s="4"/>
      <c r="AL11248" s="81"/>
      <c r="AM11248" s="81"/>
    </row>
    <row r="11249" spans="1:39">
      <c r="A11249" s="76"/>
      <c r="C11249" s="77"/>
      <c r="M11249" s="80"/>
      <c r="T11249" s="4"/>
      <c r="V11249" s="4"/>
      <c r="W11249" s="4"/>
      <c r="X11249" s="4"/>
      <c r="AB11249" s="4"/>
      <c r="AL11249" s="81"/>
      <c r="AM11249" s="81"/>
    </row>
    <row r="11250" spans="1:39">
      <c r="A11250" s="76"/>
      <c r="C11250" s="77"/>
      <c r="M11250" s="80"/>
      <c r="T11250" s="4"/>
      <c r="V11250" s="4"/>
      <c r="W11250" s="4"/>
      <c r="X11250" s="4"/>
      <c r="AB11250" s="4"/>
      <c r="AL11250" s="81"/>
      <c r="AM11250" s="81"/>
    </row>
    <row r="11251" spans="1:39">
      <c r="A11251" s="76"/>
      <c r="C11251" s="77"/>
      <c r="M11251" s="80"/>
      <c r="T11251" s="4"/>
      <c r="V11251" s="4"/>
      <c r="W11251" s="4"/>
      <c r="X11251" s="4"/>
      <c r="AB11251" s="4"/>
      <c r="AL11251" s="81"/>
      <c r="AM11251" s="81"/>
    </row>
    <row r="11252" spans="1:39">
      <c r="A11252" s="76"/>
      <c r="C11252" s="77"/>
      <c r="M11252" s="80"/>
      <c r="T11252" s="4"/>
      <c r="V11252" s="4"/>
      <c r="W11252" s="4"/>
      <c r="X11252" s="4"/>
      <c r="AB11252" s="4"/>
      <c r="AL11252" s="81"/>
      <c r="AM11252" s="81"/>
    </row>
    <row r="11253" spans="1:39">
      <c r="A11253" s="76"/>
      <c r="C11253" s="77"/>
      <c r="M11253" s="80"/>
      <c r="T11253" s="4"/>
      <c r="V11253" s="4"/>
      <c r="W11253" s="4"/>
      <c r="X11253" s="4"/>
      <c r="AB11253" s="4"/>
      <c r="AL11253" s="81"/>
      <c r="AM11253" s="81"/>
    </row>
    <row r="11254" spans="1:39">
      <c r="A11254" s="76"/>
      <c r="C11254" s="77"/>
      <c r="M11254" s="80"/>
      <c r="T11254" s="4"/>
      <c r="V11254" s="4"/>
      <c r="W11254" s="4"/>
      <c r="X11254" s="4"/>
      <c r="AB11254" s="4"/>
      <c r="AL11254" s="81"/>
      <c r="AM11254" s="81"/>
    </row>
    <row r="11255" spans="1:39">
      <c r="A11255" s="76"/>
      <c r="C11255" s="77"/>
      <c r="M11255" s="80"/>
      <c r="T11255" s="4"/>
      <c r="V11255" s="4"/>
      <c r="W11255" s="4"/>
      <c r="X11255" s="4"/>
      <c r="AB11255" s="4"/>
      <c r="AL11255" s="81"/>
      <c r="AM11255" s="81"/>
    </row>
    <row r="11256" spans="1:39">
      <c r="A11256" s="76"/>
      <c r="C11256" s="77"/>
      <c r="M11256" s="80"/>
      <c r="T11256" s="4"/>
      <c r="V11256" s="4"/>
      <c r="W11256" s="4"/>
      <c r="X11256" s="4"/>
      <c r="AB11256" s="4"/>
      <c r="AL11256" s="81"/>
      <c r="AM11256" s="81"/>
    </row>
    <row r="11257" spans="1:39">
      <c r="A11257" s="76"/>
      <c r="C11257" s="77"/>
      <c r="M11257" s="80"/>
      <c r="T11257" s="4"/>
      <c r="V11257" s="4"/>
      <c r="W11257" s="4"/>
      <c r="X11257" s="4"/>
      <c r="AB11257" s="4"/>
      <c r="AL11257" s="81"/>
      <c r="AM11257" s="81"/>
    </row>
    <row r="11258" spans="1:39">
      <c r="A11258" s="76"/>
      <c r="C11258" s="77"/>
      <c r="M11258" s="80"/>
      <c r="T11258" s="4"/>
      <c r="V11258" s="4"/>
      <c r="W11258" s="4"/>
      <c r="X11258" s="4"/>
      <c r="AB11258" s="4"/>
      <c r="AL11258" s="81"/>
      <c r="AM11258" s="81"/>
    </row>
    <row r="11259" spans="1:39">
      <c r="A11259" s="76"/>
      <c r="C11259" s="77"/>
      <c r="M11259" s="80"/>
      <c r="T11259" s="4"/>
      <c r="V11259" s="4"/>
      <c r="W11259" s="4"/>
      <c r="X11259" s="4"/>
      <c r="AB11259" s="4"/>
      <c r="AL11259" s="81"/>
      <c r="AM11259" s="81"/>
    </row>
    <row r="11260" spans="1:39">
      <c r="A11260" s="76"/>
      <c r="C11260" s="77"/>
      <c r="M11260" s="80"/>
      <c r="T11260" s="4"/>
      <c r="V11260" s="4"/>
      <c r="W11260" s="4"/>
      <c r="X11260" s="4"/>
      <c r="AB11260" s="4"/>
      <c r="AL11260" s="81"/>
      <c r="AM11260" s="81"/>
    </row>
    <row r="11261" spans="1:39">
      <c r="A11261" s="76"/>
      <c r="C11261" s="77"/>
      <c r="M11261" s="80"/>
      <c r="T11261" s="4"/>
      <c r="V11261" s="4"/>
      <c r="W11261" s="4"/>
      <c r="X11261" s="4"/>
      <c r="AB11261" s="4"/>
      <c r="AL11261" s="81"/>
      <c r="AM11261" s="81"/>
    </row>
    <row r="11262" spans="1:39">
      <c r="A11262" s="76"/>
      <c r="C11262" s="77"/>
      <c r="M11262" s="80"/>
      <c r="T11262" s="4"/>
      <c r="V11262" s="4"/>
      <c r="W11262" s="4"/>
      <c r="X11262" s="4"/>
      <c r="AB11262" s="4"/>
      <c r="AL11262" s="81"/>
      <c r="AM11262" s="81"/>
    </row>
    <row r="11263" spans="1:39">
      <c r="A11263" s="76"/>
      <c r="C11263" s="77"/>
      <c r="M11263" s="80"/>
      <c r="T11263" s="4"/>
      <c r="V11263" s="4"/>
      <c r="W11263" s="4"/>
      <c r="X11263" s="4"/>
      <c r="AB11263" s="4"/>
      <c r="AL11263" s="81"/>
      <c r="AM11263" s="81"/>
    </row>
    <row r="11264" spans="1:39">
      <c r="A11264" s="76"/>
      <c r="C11264" s="77"/>
      <c r="M11264" s="80"/>
      <c r="T11264" s="4"/>
      <c r="V11264" s="4"/>
      <c r="W11264" s="4"/>
      <c r="X11264" s="4"/>
      <c r="AB11264" s="4"/>
      <c r="AL11264" s="81"/>
      <c r="AM11264" s="81"/>
    </row>
    <row r="11265" spans="1:39">
      <c r="A11265" s="76"/>
      <c r="C11265" s="77"/>
      <c r="M11265" s="80"/>
      <c r="T11265" s="4"/>
      <c r="V11265" s="4"/>
      <c r="W11265" s="4"/>
      <c r="X11265" s="4"/>
      <c r="AB11265" s="4"/>
      <c r="AL11265" s="81"/>
      <c r="AM11265" s="81"/>
    </row>
    <row r="11266" spans="1:39">
      <c r="A11266" s="76"/>
      <c r="C11266" s="77"/>
      <c r="M11266" s="80"/>
      <c r="T11266" s="4"/>
      <c r="V11266" s="4"/>
      <c r="W11266" s="4"/>
      <c r="X11266" s="4"/>
      <c r="AB11266" s="4"/>
      <c r="AL11266" s="81"/>
      <c r="AM11266" s="81"/>
    </row>
    <row r="11267" spans="1:39">
      <c r="A11267" s="76"/>
      <c r="C11267" s="77"/>
      <c r="M11267" s="80"/>
      <c r="T11267" s="4"/>
      <c r="V11267" s="4"/>
      <c r="W11267" s="4"/>
      <c r="X11267" s="4"/>
      <c r="AB11267" s="4"/>
      <c r="AL11267" s="81"/>
      <c r="AM11267" s="81"/>
    </row>
    <row r="11268" spans="1:39">
      <c r="A11268" s="76"/>
      <c r="C11268" s="77"/>
      <c r="M11268" s="80"/>
      <c r="T11268" s="4"/>
      <c r="V11268" s="4"/>
      <c r="W11268" s="4"/>
      <c r="X11268" s="4"/>
      <c r="AB11268" s="4"/>
      <c r="AL11268" s="81"/>
      <c r="AM11268" s="81"/>
    </row>
    <row r="11269" spans="1:39">
      <c r="A11269" s="76"/>
      <c r="C11269" s="77"/>
      <c r="M11269" s="80"/>
      <c r="T11269" s="4"/>
      <c r="V11269" s="4"/>
      <c r="W11269" s="4"/>
      <c r="X11269" s="4"/>
      <c r="AB11269" s="4"/>
      <c r="AL11269" s="81"/>
      <c r="AM11269" s="81"/>
    </row>
    <row r="11270" spans="1:39">
      <c r="A11270" s="76"/>
      <c r="C11270" s="77"/>
      <c r="M11270" s="80"/>
      <c r="T11270" s="4"/>
      <c r="V11270" s="4"/>
      <c r="W11270" s="4"/>
      <c r="X11270" s="4"/>
      <c r="AB11270" s="4"/>
      <c r="AL11270" s="81"/>
      <c r="AM11270" s="81"/>
    </row>
    <row r="11271" spans="1:39">
      <c r="A11271" s="76"/>
      <c r="C11271" s="77"/>
      <c r="M11271" s="80"/>
      <c r="T11271" s="4"/>
      <c r="V11271" s="4"/>
      <c r="W11271" s="4"/>
      <c r="X11271" s="4"/>
      <c r="AB11271" s="4"/>
      <c r="AL11271" s="81"/>
      <c r="AM11271" s="81"/>
    </row>
    <row r="11272" spans="1:39">
      <c r="A11272" s="76"/>
      <c r="C11272" s="77"/>
      <c r="M11272" s="80"/>
      <c r="T11272" s="4"/>
      <c r="V11272" s="4"/>
      <c r="W11272" s="4"/>
      <c r="X11272" s="4"/>
      <c r="AB11272" s="4"/>
      <c r="AL11272" s="81"/>
      <c r="AM11272" s="81"/>
    </row>
    <row r="11273" spans="1:39">
      <c r="A11273" s="76"/>
      <c r="C11273" s="77"/>
      <c r="M11273" s="80"/>
      <c r="T11273" s="4"/>
      <c r="V11273" s="4"/>
      <c r="W11273" s="4"/>
      <c r="X11273" s="4"/>
      <c r="AB11273" s="4"/>
      <c r="AL11273" s="81"/>
      <c r="AM11273" s="81"/>
    </row>
    <row r="11274" spans="1:39">
      <c r="A11274" s="76"/>
      <c r="C11274" s="77"/>
      <c r="M11274" s="80"/>
      <c r="T11274" s="4"/>
      <c r="V11274" s="4"/>
      <c r="W11274" s="4"/>
      <c r="X11274" s="4"/>
      <c r="AB11274" s="4"/>
      <c r="AL11274" s="81"/>
      <c r="AM11274" s="81"/>
    </row>
    <row r="11275" spans="1:39">
      <c r="A11275" s="76"/>
      <c r="C11275" s="77"/>
      <c r="M11275" s="80"/>
      <c r="T11275" s="4"/>
      <c r="V11275" s="4"/>
      <c r="W11275" s="4"/>
      <c r="X11275" s="4"/>
      <c r="AB11275" s="4"/>
      <c r="AL11275" s="81"/>
      <c r="AM11275" s="81"/>
    </row>
    <row r="11276" spans="1:39">
      <c r="A11276" s="76"/>
      <c r="C11276" s="77"/>
      <c r="M11276" s="80"/>
      <c r="T11276" s="4"/>
      <c r="V11276" s="4"/>
      <c r="W11276" s="4"/>
      <c r="X11276" s="4"/>
      <c r="AB11276" s="4"/>
      <c r="AL11276" s="81"/>
      <c r="AM11276" s="81"/>
    </row>
    <row r="11277" spans="1:39">
      <c r="A11277" s="76"/>
      <c r="C11277" s="77"/>
      <c r="M11277" s="80"/>
      <c r="T11277" s="4"/>
      <c r="V11277" s="4"/>
      <c r="W11277" s="4"/>
      <c r="X11277" s="4"/>
      <c r="AB11277" s="4"/>
      <c r="AL11277" s="81"/>
      <c r="AM11277" s="81"/>
    </row>
    <row r="11278" spans="1:39">
      <c r="A11278" s="76"/>
      <c r="C11278" s="77"/>
      <c r="M11278" s="80"/>
      <c r="T11278" s="4"/>
      <c r="V11278" s="4"/>
      <c r="W11278" s="4"/>
      <c r="X11278" s="4"/>
      <c r="AB11278" s="4"/>
      <c r="AL11278" s="81"/>
      <c r="AM11278" s="81"/>
    </row>
    <row r="11279" spans="1:39">
      <c r="A11279" s="76"/>
      <c r="C11279" s="77"/>
      <c r="M11279" s="80"/>
      <c r="T11279" s="4"/>
      <c r="V11279" s="4"/>
      <c r="W11279" s="4"/>
      <c r="X11279" s="4"/>
      <c r="AB11279" s="4"/>
      <c r="AL11279" s="81"/>
      <c r="AM11279" s="81"/>
    </row>
    <row r="11280" spans="1:39">
      <c r="A11280" s="76"/>
      <c r="C11280" s="77"/>
      <c r="M11280" s="80"/>
      <c r="T11280" s="4"/>
      <c r="V11280" s="4"/>
      <c r="W11280" s="4"/>
      <c r="X11280" s="4"/>
      <c r="AB11280" s="4"/>
      <c r="AL11280" s="81"/>
      <c r="AM11280" s="81"/>
    </row>
    <row r="11281" spans="1:39">
      <c r="A11281" s="76"/>
      <c r="C11281" s="77"/>
      <c r="M11281" s="80"/>
      <c r="T11281" s="4"/>
      <c r="V11281" s="4"/>
      <c r="W11281" s="4"/>
      <c r="X11281" s="4"/>
      <c r="AB11281" s="4"/>
      <c r="AL11281" s="81"/>
      <c r="AM11281" s="81"/>
    </row>
    <row r="11282" spans="1:39">
      <c r="A11282" s="76"/>
      <c r="C11282" s="77"/>
      <c r="M11282" s="80"/>
      <c r="T11282" s="4"/>
      <c r="V11282" s="4"/>
      <c r="W11282" s="4"/>
      <c r="X11282" s="4"/>
      <c r="AB11282" s="4"/>
      <c r="AL11282" s="81"/>
      <c r="AM11282" s="81"/>
    </row>
    <row r="11283" spans="1:39">
      <c r="A11283" s="76"/>
      <c r="C11283" s="77"/>
      <c r="M11283" s="80"/>
      <c r="T11283" s="4"/>
      <c r="V11283" s="4"/>
      <c r="W11283" s="4"/>
      <c r="X11283" s="4"/>
      <c r="AB11283" s="4"/>
      <c r="AL11283" s="81"/>
      <c r="AM11283" s="81"/>
    </row>
    <row r="11284" spans="1:39">
      <c r="A11284" s="76"/>
      <c r="C11284" s="77"/>
      <c r="M11284" s="80"/>
      <c r="T11284" s="4"/>
      <c r="V11284" s="4"/>
      <c r="W11284" s="4"/>
      <c r="X11284" s="4"/>
      <c r="AB11284" s="4"/>
      <c r="AL11284" s="81"/>
      <c r="AM11284" s="81"/>
    </row>
    <row r="11285" spans="1:39">
      <c r="A11285" s="76"/>
      <c r="C11285" s="77"/>
      <c r="M11285" s="80"/>
      <c r="T11285" s="4"/>
      <c r="V11285" s="4"/>
      <c r="W11285" s="4"/>
      <c r="X11285" s="4"/>
      <c r="AB11285" s="4"/>
      <c r="AL11285" s="81"/>
      <c r="AM11285" s="81"/>
    </row>
    <row r="11286" spans="1:39">
      <c r="A11286" s="76"/>
      <c r="C11286" s="77"/>
      <c r="M11286" s="80"/>
      <c r="T11286" s="4"/>
      <c r="V11286" s="4"/>
      <c r="W11286" s="4"/>
      <c r="X11286" s="4"/>
      <c r="AB11286" s="4"/>
      <c r="AL11286" s="81"/>
      <c r="AM11286" s="81"/>
    </row>
    <row r="11287" spans="1:39">
      <c r="A11287" s="76"/>
      <c r="C11287" s="77"/>
      <c r="M11287" s="80"/>
      <c r="T11287" s="4"/>
      <c r="V11287" s="4"/>
      <c r="W11287" s="4"/>
      <c r="X11287" s="4"/>
      <c r="AB11287" s="4"/>
      <c r="AL11287" s="81"/>
      <c r="AM11287" s="81"/>
    </row>
    <row r="11288" spans="1:39">
      <c r="A11288" s="76"/>
      <c r="C11288" s="77"/>
      <c r="M11288" s="80"/>
      <c r="T11288" s="4"/>
      <c r="V11288" s="4"/>
      <c r="W11288" s="4"/>
      <c r="X11288" s="4"/>
      <c r="AB11288" s="4"/>
      <c r="AL11288" s="81"/>
      <c r="AM11288" s="81"/>
    </row>
    <row r="11289" spans="1:39">
      <c r="A11289" s="76"/>
      <c r="C11289" s="77"/>
      <c r="M11289" s="80"/>
      <c r="T11289" s="4"/>
      <c r="V11289" s="4"/>
      <c r="W11289" s="4"/>
      <c r="X11289" s="4"/>
      <c r="AB11289" s="4"/>
      <c r="AL11289" s="81"/>
      <c r="AM11289" s="81"/>
    </row>
    <row r="11290" spans="1:39">
      <c r="A11290" s="76"/>
      <c r="C11290" s="77"/>
      <c r="M11290" s="80"/>
      <c r="T11290" s="4"/>
      <c r="V11290" s="4"/>
      <c r="W11290" s="4"/>
      <c r="X11290" s="4"/>
      <c r="AB11290" s="4"/>
      <c r="AL11290" s="81"/>
      <c r="AM11290" s="81"/>
    </row>
    <row r="11291" spans="1:39">
      <c r="A11291" s="76"/>
      <c r="C11291" s="77"/>
      <c r="M11291" s="80"/>
      <c r="T11291" s="4"/>
      <c r="V11291" s="4"/>
      <c r="W11291" s="4"/>
      <c r="X11291" s="4"/>
      <c r="AB11291" s="4"/>
      <c r="AL11291" s="81"/>
      <c r="AM11291" s="81"/>
    </row>
    <row r="11292" spans="1:39">
      <c r="A11292" s="76"/>
      <c r="C11292" s="77"/>
      <c r="M11292" s="80"/>
      <c r="T11292" s="4"/>
      <c r="V11292" s="4"/>
      <c r="W11292" s="4"/>
      <c r="X11292" s="4"/>
      <c r="AB11292" s="4"/>
      <c r="AL11292" s="81"/>
      <c r="AM11292" s="81"/>
    </row>
    <row r="11293" spans="1:39">
      <c r="A11293" s="76"/>
      <c r="C11293" s="77"/>
      <c r="M11293" s="80"/>
      <c r="T11293" s="4"/>
      <c r="V11293" s="4"/>
      <c r="W11293" s="4"/>
      <c r="X11293" s="4"/>
      <c r="AB11293" s="4"/>
      <c r="AL11293" s="81"/>
      <c r="AM11293" s="81"/>
    </row>
    <row r="11294" spans="1:39">
      <c r="A11294" s="76"/>
      <c r="C11294" s="77"/>
      <c r="M11294" s="80"/>
      <c r="T11294" s="4"/>
      <c r="V11294" s="4"/>
      <c r="W11294" s="4"/>
      <c r="X11294" s="4"/>
      <c r="AB11294" s="4"/>
      <c r="AL11294" s="81"/>
      <c r="AM11294" s="81"/>
    </row>
    <row r="11295" spans="1:39">
      <c r="A11295" s="76"/>
      <c r="C11295" s="77"/>
      <c r="M11295" s="80"/>
      <c r="T11295" s="4"/>
      <c r="V11295" s="4"/>
      <c r="W11295" s="4"/>
      <c r="X11295" s="4"/>
      <c r="AB11295" s="4"/>
      <c r="AL11295" s="81"/>
      <c r="AM11295" s="81"/>
    </row>
    <row r="11296" spans="1:39">
      <c r="A11296" s="76"/>
      <c r="C11296" s="77"/>
      <c r="M11296" s="80"/>
      <c r="T11296" s="4"/>
      <c r="V11296" s="4"/>
      <c r="W11296" s="4"/>
      <c r="X11296" s="4"/>
      <c r="AB11296" s="4"/>
      <c r="AL11296" s="81"/>
      <c r="AM11296" s="81"/>
    </row>
    <row r="11297" spans="1:39">
      <c r="A11297" s="76"/>
      <c r="C11297" s="77"/>
      <c r="M11297" s="80"/>
      <c r="T11297" s="4"/>
      <c r="V11297" s="4"/>
      <c r="W11297" s="4"/>
      <c r="X11297" s="4"/>
      <c r="AB11297" s="4"/>
      <c r="AL11297" s="81"/>
      <c r="AM11297" s="81"/>
    </row>
    <row r="11298" spans="1:39">
      <c r="A11298" s="76"/>
      <c r="C11298" s="77"/>
      <c r="M11298" s="80"/>
      <c r="T11298" s="4"/>
      <c r="V11298" s="4"/>
      <c r="W11298" s="4"/>
      <c r="X11298" s="4"/>
      <c r="AB11298" s="4"/>
      <c r="AL11298" s="81"/>
      <c r="AM11298" s="81"/>
    </row>
    <row r="11299" spans="1:39">
      <c r="A11299" s="76"/>
      <c r="C11299" s="77"/>
      <c r="M11299" s="80"/>
      <c r="T11299" s="4"/>
      <c r="V11299" s="4"/>
      <c r="W11299" s="4"/>
      <c r="X11299" s="4"/>
      <c r="AB11299" s="4"/>
      <c r="AL11299" s="81"/>
      <c r="AM11299" s="81"/>
    </row>
    <row r="11300" spans="1:39">
      <c r="A11300" s="76"/>
      <c r="C11300" s="77"/>
      <c r="M11300" s="80"/>
      <c r="T11300" s="4"/>
      <c r="V11300" s="4"/>
      <c r="W11300" s="4"/>
      <c r="X11300" s="4"/>
      <c r="AB11300" s="4"/>
      <c r="AL11300" s="81"/>
      <c r="AM11300" s="81"/>
    </row>
    <row r="11301" spans="1:39">
      <c r="A11301" s="76"/>
      <c r="C11301" s="77"/>
      <c r="M11301" s="80"/>
      <c r="T11301" s="4"/>
      <c r="V11301" s="4"/>
      <c r="W11301" s="4"/>
      <c r="X11301" s="4"/>
      <c r="AB11301" s="4"/>
      <c r="AL11301" s="81"/>
      <c r="AM11301" s="81"/>
    </row>
    <row r="11302" spans="1:39">
      <c r="A11302" s="76"/>
      <c r="C11302" s="77"/>
      <c r="M11302" s="80"/>
      <c r="T11302" s="4"/>
      <c r="V11302" s="4"/>
      <c r="W11302" s="4"/>
      <c r="X11302" s="4"/>
      <c r="AB11302" s="4"/>
      <c r="AL11302" s="81"/>
      <c r="AM11302" s="81"/>
    </row>
    <row r="11303" spans="1:39">
      <c r="A11303" s="76"/>
      <c r="C11303" s="77"/>
      <c r="M11303" s="80"/>
      <c r="T11303" s="4"/>
      <c r="V11303" s="4"/>
      <c r="W11303" s="4"/>
      <c r="X11303" s="4"/>
      <c r="AB11303" s="4"/>
      <c r="AL11303" s="81"/>
      <c r="AM11303" s="81"/>
    </row>
    <row r="11304" spans="1:39">
      <c r="A11304" s="76"/>
      <c r="C11304" s="77"/>
      <c r="M11304" s="80"/>
      <c r="T11304" s="4"/>
      <c r="V11304" s="4"/>
      <c r="W11304" s="4"/>
      <c r="X11304" s="4"/>
      <c r="AB11304" s="4"/>
      <c r="AL11304" s="81"/>
      <c r="AM11304" s="81"/>
    </row>
    <row r="11305" spans="1:39">
      <c r="A11305" s="76"/>
      <c r="C11305" s="77"/>
      <c r="M11305" s="80"/>
      <c r="T11305" s="4"/>
      <c r="V11305" s="4"/>
      <c r="W11305" s="4"/>
      <c r="X11305" s="4"/>
      <c r="AB11305" s="4"/>
      <c r="AL11305" s="81"/>
      <c r="AM11305" s="81"/>
    </row>
    <row r="11306" spans="1:39">
      <c r="A11306" s="76"/>
      <c r="C11306" s="77"/>
      <c r="M11306" s="80"/>
      <c r="T11306" s="4"/>
      <c r="V11306" s="4"/>
      <c r="W11306" s="4"/>
      <c r="X11306" s="4"/>
      <c r="AB11306" s="4"/>
      <c r="AL11306" s="81"/>
      <c r="AM11306" s="81"/>
    </row>
    <row r="11307" spans="1:39">
      <c r="A11307" s="76"/>
      <c r="C11307" s="77"/>
      <c r="M11307" s="80"/>
      <c r="T11307" s="4"/>
      <c r="V11307" s="4"/>
      <c r="W11307" s="4"/>
      <c r="X11307" s="4"/>
      <c r="AB11307" s="4"/>
      <c r="AL11307" s="81"/>
      <c r="AM11307" s="81"/>
    </row>
    <row r="11308" spans="1:39">
      <c r="A11308" s="76"/>
      <c r="C11308" s="77"/>
      <c r="M11308" s="80"/>
      <c r="T11308" s="4"/>
      <c r="V11308" s="4"/>
      <c r="W11308" s="4"/>
      <c r="X11308" s="4"/>
      <c r="AB11308" s="4"/>
      <c r="AL11308" s="81"/>
      <c r="AM11308" s="81"/>
    </row>
    <row r="11309" spans="1:39">
      <c r="A11309" s="76"/>
      <c r="C11309" s="77"/>
      <c r="M11309" s="80"/>
      <c r="T11309" s="4"/>
      <c r="V11309" s="4"/>
      <c r="W11309" s="4"/>
      <c r="X11309" s="4"/>
      <c r="AB11309" s="4"/>
      <c r="AL11309" s="81"/>
      <c r="AM11309" s="81"/>
    </row>
    <row r="11310" spans="1:39">
      <c r="A11310" s="76"/>
      <c r="C11310" s="77"/>
      <c r="M11310" s="80"/>
      <c r="T11310" s="4"/>
      <c r="V11310" s="4"/>
      <c r="W11310" s="4"/>
      <c r="X11310" s="4"/>
      <c r="AB11310" s="4"/>
      <c r="AL11310" s="81"/>
      <c r="AM11310" s="81"/>
    </row>
    <row r="11311" spans="1:39">
      <c r="A11311" s="76"/>
      <c r="C11311" s="77"/>
      <c r="M11311" s="80"/>
      <c r="T11311" s="4"/>
      <c r="V11311" s="4"/>
      <c r="W11311" s="4"/>
      <c r="X11311" s="4"/>
      <c r="AB11311" s="4"/>
      <c r="AL11311" s="81"/>
      <c r="AM11311" s="81"/>
    </row>
    <row r="11312" spans="1:39">
      <c r="A11312" s="76"/>
      <c r="C11312" s="77"/>
      <c r="M11312" s="80"/>
      <c r="T11312" s="4"/>
      <c r="V11312" s="4"/>
      <c r="W11312" s="4"/>
      <c r="X11312" s="4"/>
      <c r="AB11312" s="4"/>
      <c r="AL11312" s="81"/>
      <c r="AM11312" s="81"/>
    </row>
    <row r="11313" spans="1:39">
      <c r="A11313" s="76"/>
      <c r="C11313" s="77"/>
      <c r="M11313" s="80"/>
      <c r="T11313" s="4"/>
      <c r="V11313" s="4"/>
      <c r="W11313" s="4"/>
      <c r="X11313" s="4"/>
      <c r="AB11313" s="4"/>
      <c r="AL11313" s="81"/>
      <c r="AM11313" s="81"/>
    </row>
    <row r="11314" spans="1:39">
      <c r="A11314" s="76"/>
      <c r="C11314" s="77"/>
      <c r="M11314" s="80"/>
      <c r="T11314" s="4"/>
      <c r="V11314" s="4"/>
      <c r="W11314" s="4"/>
      <c r="X11314" s="4"/>
      <c r="AB11314" s="4"/>
      <c r="AL11314" s="81"/>
      <c r="AM11314" s="81"/>
    </row>
    <row r="11315" spans="1:39">
      <c r="A11315" s="76"/>
      <c r="C11315" s="77"/>
      <c r="M11315" s="80"/>
      <c r="T11315" s="4"/>
      <c r="V11315" s="4"/>
      <c r="W11315" s="4"/>
      <c r="X11315" s="4"/>
      <c r="AB11315" s="4"/>
      <c r="AL11315" s="81"/>
      <c r="AM11315" s="81"/>
    </row>
    <row r="11316" spans="1:39">
      <c r="A11316" s="76"/>
      <c r="C11316" s="77"/>
      <c r="M11316" s="80"/>
      <c r="T11316" s="4"/>
      <c r="V11316" s="4"/>
      <c r="W11316" s="4"/>
      <c r="X11316" s="4"/>
      <c r="AB11316" s="4"/>
      <c r="AL11316" s="81"/>
      <c r="AM11316" s="81"/>
    </row>
    <row r="11317" spans="1:39">
      <c r="A11317" s="76"/>
      <c r="C11317" s="77"/>
      <c r="M11317" s="80"/>
      <c r="T11317" s="4"/>
      <c r="V11317" s="4"/>
      <c r="W11317" s="4"/>
      <c r="X11317" s="4"/>
      <c r="AB11317" s="4"/>
      <c r="AL11317" s="81"/>
      <c r="AM11317" s="81"/>
    </row>
    <row r="11318" spans="1:39">
      <c r="A11318" s="76"/>
      <c r="C11318" s="77"/>
      <c r="M11318" s="80"/>
      <c r="T11318" s="4"/>
      <c r="V11318" s="4"/>
      <c r="W11318" s="4"/>
      <c r="X11318" s="4"/>
      <c r="AB11318" s="4"/>
      <c r="AL11318" s="81"/>
      <c r="AM11318" s="81"/>
    </row>
    <row r="11319" spans="1:39">
      <c r="A11319" s="76"/>
      <c r="C11319" s="77"/>
      <c r="M11319" s="80"/>
      <c r="T11319" s="4"/>
      <c r="V11319" s="4"/>
      <c r="W11319" s="4"/>
      <c r="X11319" s="4"/>
      <c r="AB11319" s="4"/>
      <c r="AL11319" s="81"/>
      <c r="AM11319" s="81"/>
    </row>
    <row r="11320" spans="1:39">
      <c r="A11320" s="76"/>
      <c r="C11320" s="77"/>
      <c r="M11320" s="80"/>
      <c r="T11320" s="4"/>
      <c r="V11320" s="4"/>
      <c r="W11320" s="4"/>
      <c r="X11320" s="4"/>
      <c r="AB11320" s="4"/>
      <c r="AL11320" s="81"/>
      <c r="AM11320" s="81"/>
    </row>
    <row r="11321" spans="1:39">
      <c r="A11321" s="76"/>
      <c r="C11321" s="77"/>
      <c r="M11321" s="80"/>
      <c r="T11321" s="4"/>
      <c r="V11321" s="4"/>
      <c r="W11321" s="4"/>
      <c r="X11321" s="4"/>
      <c r="AB11321" s="4"/>
      <c r="AL11321" s="81"/>
      <c r="AM11321" s="81"/>
    </row>
    <row r="11322" spans="1:39">
      <c r="A11322" s="76"/>
      <c r="C11322" s="77"/>
      <c r="M11322" s="80"/>
      <c r="T11322" s="4"/>
      <c r="V11322" s="4"/>
      <c r="W11322" s="4"/>
      <c r="X11322" s="4"/>
      <c r="AB11322" s="4"/>
      <c r="AL11322" s="81"/>
      <c r="AM11322" s="81"/>
    </row>
    <row r="11323" spans="1:39">
      <c r="A11323" s="76"/>
      <c r="C11323" s="77"/>
      <c r="M11323" s="80"/>
      <c r="T11323" s="4"/>
      <c r="V11323" s="4"/>
      <c r="W11323" s="4"/>
      <c r="X11323" s="4"/>
      <c r="AB11323" s="4"/>
      <c r="AL11323" s="81"/>
      <c r="AM11323" s="81"/>
    </row>
    <row r="11324" spans="1:39">
      <c r="A11324" s="76"/>
      <c r="C11324" s="77"/>
      <c r="M11324" s="80"/>
      <c r="T11324" s="4"/>
      <c r="V11324" s="4"/>
      <c r="W11324" s="4"/>
      <c r="X11324" s="4"/>
      <c r="AB11324" s="4"/>
      <c r="AL11324" s="81"/>
      <c r="AM11324" s="81"/>
    </row>
    <row r="11325" spans="1:39">
      <c r="A11325" s="76"/>
      <c r="C11325" s="77"/>
      <c r="M11325" s="80"/>
      <c r="T11325" s="4"/>
      <c r="V11325" s="4"/>
      <c r="W11325" s="4"/>
      <c r="X11325" s="4"/>
      <c r="AB11325" s="4"/>
      <c r="AL11325" s="81"/>
      <c r="AM11325" s="81"/>
    </row>
    <row r="11326" spans="1:39">
      <c r="A11326" s="76"/>
      <c r="C11326" s="77"/>
      <c r="M11326" s="80"/>
      <c r="T11326" s="4"/>
      <c r="V11326" s="4"/>
      <c r="W11326" s="4"/>
      <c r="X11326" s="4"/>
      <c r="AB11326" s="4"/>
      <c r="AL11326" s="81"/>
      <c r="AM11326" s="81"/>
    </row>
    <row r="11327" spans="1:39">
      <c r="A11327" s="76"/>
      <c r="C11327" s="77"/>
      <c r="M11327" s="80"/>
      <c r="T11327" s="4"/>
      <c r="V11327" s="4"/>
      <c r="W11327" s="4"/>
      <c r="X11327" s="4"/>
      <c r="AB11327" s="4"/>
      <c r="AL11327" s="81"/>
      <c r="AM11327" s="81"/>
    </row>
    <row r="11328" spans="1:39">
      <c r="A11328" s="76"/>
      <c r="C11328" s="77"/>
      <c r="M11328" s="80"/>
      <c r="T11328" s="4"/>
      <c r="V11328" s="4"/>
      <c r="W11328" s="4"/>
      <c r="X11328" s="4"/>
      <c r="AB11328" s="4"/>
      <c r="AL11328" s="81"/>
      <c r="AM11328" s="81"/>
    </row>
    <row r="11329" spans="1:39">
      <c r="A11329" s="76"/>
      <c r="C11329" s="77"/>
      <c r="M11329" s="80"/>
      <c r="T11329" s="4"/>
      <c r="V11329" s="4"/>
      <c r="W11329" s="4"/>
      <c r="X11329" s="4"/>
      <c r="AB11329" s="4"/>
      <c r="AL11329" s="81"/>
      <c r="AM11329" s="81"/>
    </row>
    <row r="11330" spans="1:39">
      <c r="A11330" s="76"/>
      <c r="C11330" s="77"/>
      <c r="M11330" s="80"/>
      <c r="T11330" s="4"/>
      <c r="V11330" s="4"/>
      <c r="W11330" s="4"/>
      <c r="X11330" s="4"/>
      <c r="AB11330" s="4"/>
      <c r="AL11330" s="81"/>
      <c r="AM11330" s="81"/>
    </row>
    <row r="11331" spans="1:39">
      <c r="A11331" s="76"/>
      <c r="C11331" s="77"/>
      <c r="M11331" s="80"/>
      <c r="T11331" s="4"/>
      <c r="V11331" s="4"/>
      <c r="W11331" s="4"/>
      <c r="X11331" s="4"/>
      <c r="AB11331" s="4"/>
      <c r="AL11331" s="81"/>
      <c r="AM11331" s="81"/>
    </row>
    <row r="11332" spans="1:39">
      <c r="A11332" s="76"/>
      <c r="C11332" s="77"/>
      <c r="M11332" s="80"/>
      <c r="T11332" s="4"/>
      <c r="V11332" s="4"/>
      <c r="W11332" s="4"/>
      <c r="X11332" s="4"/>
      <c r="AB11332" s="4"/>
      <c r="AL11332" s="81"/>
      <c r="AM11332" s="81"/>
    </row>
    <row r="11333" spans="1:39">
      <c r="A11333" s="76"/>
      <c r="C11333" s="77"/>
      <c r="M11333" s="80"/>
      <c r="T11333" s="4"/>
      <c r="V11333" s="4"/>
      <c r="W11333" s="4"/>
      <c r="X11333" s="4"/>
      <c r="AB11333" s="4"/>
      <c r="AL11333" s="81"/>
      <c r="AM11333" s="81"/>
    </row>
    <row r="11334" spans="1:39">
      <c r="A11334" s="76"/>
      <c r="C11334" s="77"/>
      <c r="M11334" s="80"/>
      <c r="T11334" s="4"/>
      <c r="V11334" s="4"/>
      <c r="W11334" s="4"/>
      <c r="X11334" s="4"/>
      <c r="AB11334" s="4"/>
      <c r="AL11334" s="81"/>
      <c r="AM11334" s="81"/>
    </row>
    <row r="11335" spans="1:39">
      <c r="A11335" s="76"/>
      <c r="C11335" s="77"/>
      <c r="M11335" s="80"/>
      <c r="T11335" s="4"/>
      <c r="V11335" s="4"/>
      <c r="W11335" s="4"/>
      <c r="X11335" s="4"/>
      <c r="AB11335" s="4"/>
      <c r="AL11335" s="81"/>
      <c r="AM11335" s="81"/>
    </row>
    <row r="11336" spans="1:39">
      <c r="A11336" s="76"/>
      <c r="C11336" s="77"/>
      <c r="M11336" s="80"/>
      <c r="T11336" s="4"/>
      <c r="V11336" s="4"/>
      <c r="W11336" s="4"/>
      <c r="X11336" s="4"/>
      <c r="AB11336" s="4"/>
      <c r="AL11336" s="81"/>
      <c r="AM11336" s="81"/>
    </row>
    <row r="11337" spans="1:39">
      <c r="A11337" s="76"/>
      <c r="C11337" s="77"/>
      <c r="M11337" s="80"/>
      <c r="T11337" s="4"/>
      <c r="V11337" s="4"/>
      <c r="W11337" s="4"/>
      <c r="X11337" s="4"/>
      <c r="AB11337" s="4"/>
      <c r="AL11337" s="81"/>
      <c r="AM11337" s="81"/>
    </row>
    <row r="11338" spans="1:39">
      <c r="A11338" s="76"/>
      <c r="C11338" s="77"/>
      <c r="M11338" s="80"/>
      <c r="T11338" s="4"/>
      <c r="V11338" s="4"/>
      <c r="W11338" s="4"/>
      <c r="X11338" s="4"/>
      <c r="AB11338" s="4"/>
      <c r="AL11338" s="81"/>
      <c r="AM11338" s="81"/>
    </row>
    <row r="11339" spans="1:39">
      <c r="A11339" s="76"/>
      <c r="C11339" s="77"/>
      <c r="M11339" s="80"/>
      <c r="T11339" s="4"/>
      <c r="V11339" s="4"/>
      <c r="W11339" s="4"/>
      <c r="X11339" s="4"/>
      <c r="AB11339" s="4"/>
      <c r="AL11339" s="81"/>
      <c r="AM11339" s="81"/>
    </row>
    <row r="11340" spans="1:39">
      <c r="A11340" s="76"/>
      <c r="C11340" s="77"/>
      <c r="M11340" s="80"/>
      <c r="T11340" s="4"/>
      <c r="V11340" s="4"/>
      <c r="W11340" s="4"/>
      <c r="X11340" s="4"/>
      <c r="AB11340" s="4"/>
      <c r="AL11340" s="81"/>
      <c r="AM11340" s="81"/>
    </row>
    <row r="11341" spans="1:39">
      <c r="A11341" s="76"/>
      <c r="C11341" s="77"/>
      <c r="M11341" s="80"/>
      <c r="T11341" s="4"/>
      <c r="V11341" s="4"/>
      <c r="W11341" s="4"/>
      <c r="X11341" s="4"/>
      <c r="AB11341" s="4"/>
      <c r="AL11341" s="81"/>
      <c r="AM11341" s="81"/>
    </row>
    <row r="11342" spans="1:39">
      <c r="A11342" s="76"/>
      <c r="C11342" s="77"/>
      <c r="M11342" s="80"/>
      <c r="T11342" s="4"/>
      <c r="V11342" s="4"/>
      <c r="W11342" s="4"/>
      <c r="X11342" s="4"/>
      <c r="AB11342" s="4"/>
      <c r="AL11342" s="81"/>
      <c r="AM11342" s="81"/>
    </row>
    <row r="11343" spans="1:39">
      <c r="A11343" s="76"/>
      <c r="C11343" s="77"/>
      <c r="M11343" s="80"/>
      <c r="T11343" s="4"/>
      <c r="V11343" s="4"/>
      <c r="W11343" s="4"/>
      <c r="X11343" s="4"/>
      <c r="AB11343" s="4"/>
      <c r="AL11343" s="81"/>
      <c r="AM11343" s="81"/>
    </row>
    <row r="11344" spans="1:39">
      <c r="A11344" s="76"/>
      <c r="C11344" s="77"/>
      <c r="M11344" s="80"/>
      <c r="T11344" s="4"/>
      <c r="V11344" s="4"/>
      <c r="W11344" s="4"/>
      <c r="X11344" s="4"/>
      <c r="AB11344" s="4"/>
      <c r="AL11344" s="81"/>
      <c r="AM11344" s="81"/>
    </row>
    <row r="11345" spans="1:39">
      <c r="A11345" s="76"/>
      <c r="C11345" s="77"/>
      <c r="M11345" s="80"/>
      <c r="T11345" s="4"/>
      <c r="V11345" s="4"/>
      <c r="W11345" s="4"/>
      <c r="X11345" s="4"/>
      <c r="AB11345" s="4"/>
      <c r="AL11345" s="81"/>
      <c r="AM11345" s="81"/>
    </row>
    <row r="11346" spans="1:39">
      <c r="A11346" s="76"/>
      <c r="C11346" s="77"/>
      <c r="M11346" s="80"/>
      <c r="T11346" s="4"/>
      <c r="V11346" s="4"/>
      <c r="W11346" s="4"/>
      <c r="X11346" s="4"/>
      <c r="AB11346" s="4"/>
      <c r="AL11346" s="81"/>
      <c r="AM11346" s="81"/>
    </row>
    <row r="11347" spans="1:39">
      <c r="A11347" s="76"/>
      <c r="C11347" s="77"/>
      <c r="M11347" s="80"/>
      <c r="T11347" s="4"/>
      <c r="V11347" s="4"/>
      <c r="W11347" s="4"/>
      <c r="X11347" s="4"/>
      <c r="AB11347" s="4"/>
      <c r="AL11347" s="81"/>
      <c r="AM11347" s="81"/>
    </row>
    <row r="11348" spans="1:39">
      <c r="A11348" s="76"/>
      <c r="C11348" s="77"/>
      <c r="M11348" s="80"/>
      <c r="T11348" s="4"/>
      <c r="V11348" s="4"/>
      <c r="W11348" s="4"/>
      <c r="X11348" s="4"/>
      <c r="AB11348" s="4"/>
      <c r="AL11348" s="81"/>
      <c r="AM11348" s="81"/>
    </row>
    <row r="11349" spans="1:39">
      <c r="A11349" s="76"/>
      <c r="C11349" s="77"/>
      <c r="M11349" s="80"/>
      <c r="T11349" s="4"/>
      <c r="V11349" s="4"/>
      <c r="W11349" s="4"/>
      <c r="X11349" s="4"/>
      <c r="AB11349" s="4"/>
      <c r="AL11349" s="81"/>
      <c r="AM11349" s="81"/>
    </row>
    <row r="11350" spans="1:39">
      <c r="A11350" s="76"/>
      <c r="C11350" s="77"/>
      <c r="M11350" s="80"/>
      <c r="T11350" s="4"/>
      <c r="V11350" s="4"/>
      <c r="W11350" s="4"/>
      <c r="X11350" s="4"/>
      <c r="AB11350" s="4"/>
      <c r="AL11350" s="81"/>
      <c r="AM11350" s="81"/>
    </row>
    <row r="11351" spans="1:39">
      <c r="A11351" s="76"/>
      <c r="C11351" s="77"/>
      <c r="M11351" s="80"/>
      <c r="T11351" s="4"/>
      <c r="V11351" s="4"/>
      <c r="W11351" s="4"/>
      <c r="X11351" s="4"/>
      <c r="AB11351" s="4"/>
      <c r="AL11351" s="81"/>
      <c r="AM11351" s="81"/>
    </row>
    <row r="11352" spans="1:39">
      <c r="A11352" s="76"/>
      <c r="C11352" s="77"/>
      <c r="M11352" s="80"/>
      <c r="T11352" s="4"/>
      <c r="V11352" s="4"/>
      <c r="W11352" s="4"/>
      <c r="X11352" s="4"/>
      <c r="AB11352" s="4"/>
      <c r="AL11352" s="81"/>
      <c r="AM11352" s="81"/>
    </row>
    <row r="11353" spans="1:39">
      <c r="A11353" s="76"/>
      <c r="C11353" s="77"/>
      <c r="M11353" s="80"/>
      <c r="T11353" s="4"/>
      <c r="V11353" s="4"/>
      <c r="W11353" s="4"/>
      <c r="X11353" s="4"/>
      <c r="AB11353" s="4"/>
      <c r="AL11353" s="81"/>
      <c r="AM11353" s="81"/>
    </row>
    <row r="11354" spans="1:39">
      <c r="A11354" s="76"/>
      <c r="C11354" s="77"/>
      <c r="M11354" s="80"/>
      <c r="T11354" s="4"/>
      <c r="V11354" s="4"/>
      <c r="W11354" s="4"/>
      <c r="X11354" s="4"/>
      <c r="AB11354" s="4"/>
      <c r="AL11354" s="81"/>
      <c r="AM11354" s="81"/>
    </row>
    <row r="11355" spans="1:39">
      <c r="A11355" s="76"/>
      <c r="C11355" s="77"/>
      <c r="M11355" s="80"/>
      <c r="T11355" s="4"/>
      <c r="V11355" s="4"/>
      <c r="W11355" s="4"/>
      <c r="X11355" s="4"/>
      <c r="AB11355" s="4"/>
      <c r="AL11355" s="81"/>
      <c r="AM11355" s="81"/>
    </row>
    <row r="11356" spans="1:39">
      <c r="A11356" s="76"/>
      <c r="C11356" s="77"/>
      <c r="M11356" s="80"/>
      <c r="T11356" s="4"/>
      <c r="V11356" s="4"/>
      <c r="W11356" s="4"/>
      <c r="X11356" s="4"/>
      <c r="AB11356" s="4"/>
      <c r="AL11356" s="81"/>
      <c r="AM11356" s="81"/>
    </row>
    <row r="11357" spans="1:39">
      <c r="A11357" s="76"/>
      <c r="C11357" s="77"/>
      <c r="M11357" s="80"/>
      <c r="T11357" s="4"/>
      <c r="V11357" s="4"/>
      <c r="W11357" s="4"/>
      <c r="X11357" s="4"/>
      <c r="AB11357" s="4"/>
      <c r="AL11357" s="81"/>
      <c r="AM11357" s="81"/>
    </row>
    <row r="11358" spans="1:39">
      <c r="A11358" s="76"/>
      <c r="C11358" s="77"/>
      <c r="M11358" s="80"/>
      <c r="T11358" s="4"/>
      <c r="V11358" s="4"/>
      <c r="W11358" s="4"/>
      <c r="X11358" s="4"/>
      <c r="AB11358" s="4"/>
      <c r="AL11358" s="81"/>
      <c r="AM11358" s="81"/>
    </row>
    <row r="11359" spans="1:39">
      <c r="A11359" s="76"/>
      <c r="C11359" s="77"/>
      <c r="M11359" s="80"/>
      <c r="T11359" s="4"/>
      <c r="V11359" s="4"/>
      <c r="W11359" s="4"/>
      <c r="X11359" s="4"/>
      <c r="AB11359" s="4"/>
      <c r="AL11359" s="81"/>
      <c r="AM11359" s="81"/>
    </row>
    <row r="11360" spans="1:39">
      <c r="A11360" s="76"/>
      <c r="C11360" s="77"/>
      <c r="M11360" s="80"/>
      <c r="T11360" s="4"/>
      <c r="V11360" s="4"/>
      <c r="W11360" s="4"/>
      <c r="X11360" s="4"/>
      <c r="AB11360" s="4"/>
      <c r="AL11360" s="81"/>
      <c r="AM11360" s="81"/>
    </row>
    <row r="11361" spans="1:39">
      <c r="A11361" s="76"/>
      <c r="C11361" s="77"/>
      <c r="M11361" s="80"/>
      <c r="T11361" s="4"/>
      <c r="V11361" s="4"/>
      <c r="W11361" s="4"/>
      <c r="X11361" s="4"/>
      <c r="AB11361" s="4"/>
      <c r="AL11361" s="81"/>
      <c r="AM11361" s="81"/>
    </row>
    <row r="11362" spans="1:39">
      <c r="A11362" s="76"/>
      <c r="C11362" s="77"/>
      <c r="M11362" s="80"/>
      <c r="T11362" s="4"/>
      <c r="V11362" s="4"/>
      <c r="W11362" s="4"/>
      <c r="X11362" s="4"/>
      <c r="AB11362" s="4"/>
      <c r="AL11362" s="81"/>
      <c r="AM11362" s="81"/>
    </row>
    <row r="11363" spans="1:39">
      <c r="A11363" s="76"/>
      <c r="C11363" s="77"/>
      <c r="M11363" s="80"/>
      <c r="T11363" s="4"/>
      <c r="V11363" s="4"/>
      <c r="W11363" s="4"/>
      <c r="X11363" s="4"/>
      <c r="AB11363" s="4"/>
      <c r="AL11363" s="81"/>
      <c r="AM11363" s="81"/>
    </row>
    <row r="11364" spans="1:39">
      <c r="A11364" s="76"/>
      <c r="C11364" s="77"/>
      <c r="M11364" s="80"/>
      <c r="T11364" s="4"/>
      <c r="V11364" s="4"/>
      <c r="W11364" s="4"/>
      <c r="X11364" s="4"/>
      <c r="AB11364" s="4"/>
      <c r="AL11364" s="81"/>
      <c r="AM11364" s="81"/>
    </row>
    <row r="11365" spans="1:39">
      <c r="A11365" s="76"/>
      <c r="C11365" s="77"/>
      <c r="M11365" s="80"/>
      <c r="T11365" s="4"/>
      <c r="V11365" s="4"/>
      <c r="W11365" s="4"/>
      <c r="X11365" s="4"/>
      <c r="AB11365" s="4"/>
      <c r="AL11365" s="81"/>
      <c r="AM11365" s="81"/>
    </row>
    <row r="11366" spans="1:39">
      <c r="A11366" s="76"/>
      <c r="C11366" s="77"/>
      <c r="M11366" s="80"/>
      <c r="T11366" s="4"/>
      <c r="V11366" s="4"/>
      <c r="W11366" s="4"/>
      <c r="X11366" s="4"/>
      <c r="AB11366" s="4"/>
      <c r="AL11366" s="81"/>
      <c r="AM11366" s="81"/>
    </row>
    <row r="11367" spans="1:39">
      <c r="A11367" s="76"/>
      <c r="C11367" s="77"/>
      <c r="M11367" s="80"/>
      <c r="T11367" s="4"/>
      <c r="V11367" s="4"/>
      <c r="W11367" s="4"/>
      <c r="X11367" s="4"/>
      <c r="AB11367" s="4"/>
      <c r="AL11367" s="81"/>
      <c r="AM11367" s="81"/>
    </row>
    <row r="11368" spans="1:39">
      <c r="A11368" s="76"/>
      <c r="C11368" s="77"/>
      <c r="M11368" s="80"/>
      <c r="T11368" s="4"/>
      <c r="V11368" s="4"/>
      <c r="W11368" s="4"/>
      <c r="X11368" s="4"/>
      <c r="AB11368" s="4"/>
      <c r="AL11368" s="81"/>
      <c r="AM11368" s="81"/>
    </row>
    <row r="11369" spans="1:39">
      <c r="A11369" s="76"/>
      <c r="C11369" s="77"/>
      <c r="M11369" s="80"/>
      <c r="T11369" s="4"/>
      <c r="V11369" s="4"/>
      <c r="W11369" s="4"/>
      <c r="X11369" s="4"/>
      <c r="AB11369" s="4"/>
      <c r="AL11369" s="81"/>
      <c r="AM11369" s="81"/>
    </row>
    <row r="11370" spans="1:39">
      <c r="A11370" s="76"/>
      <c r="C11370" s="77"/>
      <c r="M11370" s="80"/>
      <c r="T11370" s="4"/>
      <c r="V11370" s="4"/>
      <c r="W11370" s="4"/>
      <c r="X11370" s="4"/>
      <c r="AB11370" s="4"/>
      <c r="AL11370" s="81"/>
      <c r="AM11370" s="81"/>
    </row>
    <row r="11371" spans="1:39">
      <c r="A11371" s="76"/>
      <c r="C11371" s="77"/>
      <c r="M11371" s="80"/>
      <c r="T11371" s="4"/>
      <c r="V11371" s="4"/>
      <c r="W11371" s="4"/>
      <c r="X11371" s="4"/>
      <c r="AB11371" s="4"/>
      <c r="AL11371" s="81"/>
      <c r="AM11371" s="81"/>
    </row>
    <row r="11372" spans="1:39">
      <c r="A11372" s="76"/>
      <c r="C11372" s="77"/>
      <c r="M11372" s="80"/>
      <c r="T11372" s="4"/>
      <c r="V11372" s="4"/>
      <c r="W11372" s="4"/>
      <c r="X11372" s="4"/>
      <c r="AB11372" s="4"/>
      <c r="AL11372" s="81"/>
      <c r="AM11372" s="81"/>
    </row>
    <row r="11373" spans="1:39">
      <c r="A11373" s="76"/>
      <c r="C11373" s="77"/>
      <c r="M11373" s="80"/>
      <c r="T11373" s="4"/>
      <c r="V11373" s="4"/>
      <c r="W11373" s="4"/>
      <c r="X11373" s="4"/>
      <c r="AB11373" s="4"/>
      <c r="AL11373" s="81"/>
      <c r="AM11373" s="81"/>
    </row>
    <row r="11374" spans="1:39">
      <c r="A11374" s="76"/>
      <c r="C11374" s="77"/>
      <c r="M11374" s="80"/>
      <c r="T11374" s="4"/>
      <c r="V11374" s="4"/>
      <c r="W11374" s="4"/>
      <c r="X11374" s="4"/>
      <c r="AB11374" s="4"/>
      <c r="AL11374" s="81"/>
      <c r="AM11374" s="81"/>
    </row>
    <row r="11375" spans="1:39">
      <c r="A11375" s="76"/>
      <c r="C11375" s="77"/>
      <c r="M11375" s="80"/>
      <c r="T11375" s="4"/>
      <c r="V11375" s="4"/>
      <c r="W11375" s="4"/>
      <c r="X11375" s="4"/>
      <c r="AB11375" s="4"/>
      <c r="AL11375" s="81"/>
      <c r="AM11375" s="81"/>
    </row>
    <row r="11376" spans="1:39">
      <c r="A11376" s="76"/>
      <c r="C11376" s="77"/>
      <c r="M11376" s="80"/>
      <c r="T11376" s="4"/>
      <c r="V11376" s="4"/>
      <c r="W11376" s="4"/>
      <c r="X11376" s="4"/>
      <c r="AB11376" s="4"/>
      <c r="AL11376" s="81"/>
      <c r="AM11376" s="81"/>
    </row>
    <row r="11377" spans="1:39">
      <c r="A11377" s="76"/>
      <c r="C11377" s="77"/>
      <c r="M11377" s="80"/>
      <c r="T11377" s="4"/>
      <c r="V11377" s="4"/>
      <c r="W11377" s="4"/>
      <c r="X11377" s="4"/>
      <c r="AB11377" s="4"/>
      <c r="AL11377" s="81"/>
      <c r="AM11377" s="81"/>
    </row>
    <row r="11378" spans="1:39">
      <c r="A11378" s="76"/>
      <c r="C11378" s="77"/>
      <c r="M11378" s="80"/>
      <c r="T11378" s="4"/>
      <c r="V11378" s="4"/>
      <c r="W11378" s="4"/>
      <c r="X11378" s="4"/>
      <c r="AB11378" s="4"/>
      <c r="AL11378" s="81"/>
      <c r="AM11378" s="81"/>
    </row>
    <row r="11379" spans="1:39">
      <c r="A11379" s="76"/>
      <c r="C11379" s="77"/>
      <c r="M11379" s="80"/>
      <c r="T11379" s="4"/>
      <c r="V11379" s="4"/>
      <c r="W11379" s="4"/>
      <c r="X11379" s="4"/>
      <c r="AB11379" s="4"/>
      <c r="AL11379" s="81"/>
      <c r="AM11379" s="81"/>
    </row>
    <row r="11380" spans="1:39">
      <c r="A11380" s="76"/>
      <c r="C11380" s="77"/>
      <c r="M11380" s="80"/>
      <c r="T11380" s="4"/>
      <c r="V11380" s="4"/>
      <c r="W11380" s="4"/>
      <c r="X11380" s="4"/>
      <c r="AB11380" s="4"/>
      <c r="AL11380" s="81"/>
      <c r="AM11380" s="81"/>
    </row>
    <row r="11381" spans="1:39">
      <c r="A11381" s="76"/>
      <c r="C11381" s="77"/>
      <c r="M11381" s="80"/>
      <c r="T11381" s="4"/>
      <c r="V11381" s="4"/>
      <c r="W11381" s="4"/>
      <c r="X11381" s="4"/>
      <c r="AB11381" s="4"/>
      <c r="AL11381" s="81"/>
      <c r="AM11381" s="81"/>
    </row>
    <row r="11382" spans="1:39">
      <c r="A11382" s="76"/>
      <c r="C11382" s="77"/>
      <c r="M11382" s="80"/>
      <c r="T11382" s="4"/>
      <c r="V11382" s="4"/>
      <c r="W11382" s="4"/>
      <c r="X11382" s="4"/>
      <c r="AB11382" s="4"/>
      <c r="AL11382" s="81"/>
      <c r="AM11382" s="81"/>
    </row>
    <row r="11383" spans="1:39">
      <c r="A11383" s="76"/>
      <c r="C11383" s="77"/>
      <c r="M11383" s="80"/>
      <c r="T11383" s="4"/>
      <c r="V11383" s="4"/>
      <c r="W11383" s="4"/>
      <c r="X11383" s="4"/>
      <c r="AB11383" s="4"/>
      <c r="AL11383" s="81"/>
      <c r="AM11383" s="81"/>
    </row>
    <row r="11384" spans="1:39">
      <c r="A11384" s="76"/>
      <c r="C11384" s="77"/>
      <c r="M11384" s="80"/>
      <c r="T11384" s="4"/>
      <c r="V11384" s="4"/>
      <c r="W11384" s="4"/>
      <c r="X11384" s="4"/>
      <c r="AB11384" s="4"/>
      <c r="AL11384" s="81"/>
      <c r="AM11384" s="81"/>
    </row>
    <row r="11385" spans="1:39">
      <c r="A11385" s="76"/>
      <c r="C11385" s="77"/>
      <c r="M11385" s="80"/>
      <c r="T11385" s="4"/>
      <c r="V11385" s="4"/>
      <c r="W11385" s="4"/>
      <c r="X11385" s="4"/>
      <c r="AB11385" s="4"/>
      <c r="AL11385" s="81"/>
      <c r="AM11385" s="81"/>
    </row>
    <row r="11386" spans="1:39">
      <c r="A11386" s="76"/>
      <c r="C11386" s="77"/>
      <c r="M11386" s="80"/>
      <c r="T11386" s="4"/>
      <c r="V11386" s="4"/>
      <c r="W11386" s="4"/>
      <c r="X11386" s="4"/>
      <c r="AB11386" s="4"/>
      <c r="AL11386" s="81"/>
      <c r="AM11386" s="81"/>
    </row>
    <row r="11387" spans="1:39">
      <c r="A11387" s="76"/>
      <c r="C11387" s="77"/>
      <c r="M11387" s="80"/>
      <c r="T11387" s="4"/>
      <c r="V11387" s="4"/>
      <c r="W11387" s="4"/>
      <c r="X11387" s="4"/>
      <c r="AB11387" s="4"/>
      <c r="AL11387" s="81"/>
      <c r="AM11387" s="81"/>
    </row>
    <row r="11388" spans="1:39">
      <c r="A11388" s="76"/>
      <c r="C11388" s="77"/>
      <c r="M11388" s="80"/>
      <c r="T11388" s="4"/>
      <c r="V11388" s="4"/>
      <c r="W11388" s="4"/>
      <c r="X11388" s="4"/>
      <c r="AB11388" s="4"/>
      <c r="AL11388" s="81"/>
      <c r="AM11388" s="81"/>
    </row>
    <row r="11389" spans="1:39">
      <c r="A11389" s="76"/>
      <c r="C11389" s="77"/>
      <c r="M11389" s="80"/>
      <c r="T11389" s="4"/>
      <c r="V11389" s="4"/>
      <c r="W11389" s="4"/>
      <c r="X11389" s="4"/>
      <c r="AB11389" s="4"/>
      <c r="AL11389" s="81"/>
      <c r="AM11389" s="81"/>
    </row>
    <row r="11390" spans="1:39">
      <c r="A11390" s="76"/>
      <c r="C11390" s="77"/>
      <c r="M11390" s="80"/>
      <c r="T11390" s="4"/>
      <c r="V11390" s="4"/>
      <c r="W11390" s="4"/>
      <c r="X11390" s="4"/>
      <c r="AB11390" s="4"/>
      <c r="AL11390" s="81"/>
      <c r="AM11390" s="81"/>
    </row>
    <row r="11391" spans="1:39">
      <c r="A11391" s="76"/>
      <c r="C11391" s="77"/>
      <c r="M11391" s="80"/>
      <c r="T11391" s="4"/>
      <c r="V11391" s="4"/>
      <c r="W11391" s="4"/>
      <c r="X11391" s="4"/>
      <c r="AB11391" s="4"/>
      <c r="AL11391" s="81"/>
      <c r="AM11391" s="81"/>
    </row>
    <row r="11392" spans="1:39">
      <c r="A11392" s="76"/>
      <c r="C11392" s="77"/>
      <c r="M11392" s="80"/>
      <c r="T11392" s="4"/>
      <c r="V11392" s="4"/>
      <c r="W11392" s="4"/>
      <c r="X11392" s="4"/>
      <c r="AB11392" s="4"/>
      <c r="AL11392" s="81"/>
      <c r="AM11392" s="81"/>
    </row>
    <row r="11393" spans="1:39">
      <c r="A11393" s="76"/>
      <c r="C11393" s="77"/>
      <c r="M11393" s="80"/>
      <c r="T11393" s="4"/>
      <c r="V11393" s="4"/>
      <c r="W11393" s="4"/>
      <c r="X11393" s="4"/>
      <c r="AB11393" s="4"/>
      <c r="AL11393" s="81"/>
      <c r="AM11393" s="81"/>
    </row>
    <row r="11394" spans="1:39">
      <c r="A11394" s="76"/>
      <c r="C11394" s="77"/>
      <c r="M11394" s="80"/>
      <c r="T11394" s="4"/>
      <c r="V11394" s="4"/>
      <c r="W11394" s="4"/>
      <c r="X11394" s="4"/>
      <c r="AB11394" s="4"/>
      <c r="AL11394" s="81"/>
      <c r="AM11394" s="81"/>
    </row>
    <row r="11395" spans="1:39">
      <c r="A11395" s="76"/>
      <c r="C11395" s="77"/>
      <c r="M11395" s="80"/>
      <c r="T11395" s="4"/>
      <c r="V11395" s="4"/>
      <c r="W11395" s="4"/>
      <c r="X11395" s="4"/>
      <c r="AB11395" s="4"/>
      <c r="AL11395" s="81"/>
      <c r="AM11395" s="81"/>
    </row>
    <row r="11396" spans="1:39">
      <c r="A11396" s="76"/>
      <c r="C11396" s="77"/>
      <c r="M11396" s="80"/>
      <c r="T11396" s="4"/>
      <c r="V11396" s="4"/>
      <c r="W11396" s="4"/>
      <c r="X11396" s="4"/>
      <c r="AB11396" s="4"/>
      <c r="AL11396" s="81"/>
      <c r="AM11396" s="81"/>
    </row>
    <row r="11397" spans="1:39">
      <c r="A11397" s="76"/>
      <c r="C11397" s="77"/>
      <c r="M11397" s="80"/>
      <c r="T11397" s="4"/>
      <c r="V11397" s="4"/>
      <c r="W11397" s="4"/>
      <c r="X11397" s="4"/>
      <c r="AB11397" s="4"/>
      <c r="AL11397" s="81"/>
      <c r="AM11397" s="81"/>
    </row>
    <row r="11398" spans="1:39">
      <c r="A11398" s="76"/>
      <c r="C11398" s="77"/>
      <c r="M11398" s="80"/>
      <c r="T11398" s="4"/>
      <c r="V11398" s="4"/>
      <c r="W11398" s="4"/>
      <c r="X11398" s="4"/>
      <c r="AB11398" s="4"/>
      <c r="AL11398" s="81"/>
      <c r="AM11398" s="81"/>
    </row>
    <row r="11399" spans="1:39">
      <c r="A11399" s="76"/>
      <c r="C11399" s="77"/>
      <c r="M11399" s="80"/>
      <c r="T11399" s="4"/>
      <c r="V11399" s="4"/>
      <c r="W11399" s="4"/>
      <c r="X11399" s="4"/>
      <c r="AB11399" s="4"/>
      <c r="AL11399" s="81"/>
      <c r="AM11399" s="81"/>
    </row>
    <row r="11400" spans="1:39">
      <c r="A11400" s="76"/>
      <c r="C11400" s="77"/>
      <c r="M11400" s="80"/>
      <c r="T11400" s="4"/>
      <c r="V11400" s="4"/>
      <c r="W11400" s="4"/>
      <c r="X11400" s="4"/>
      <c r="AB11400" s="4"/>
      <c r="AL11400" s="81"/>
      <c r="AM11400" s="81"/>
    </row>
    <row r="11401" spans="1:39">
      <c r="A11401" s="76"/>
      <c r="C11401" s="77"/>
      <c r="M11401" s="80"/>
      <c r="T11401" s="4"/>
      <c r="V11401" s="4"/>
      <c r="W11401" s="4"/>
      <c r="X11401" s="4"/>
      <c r="AB11401" s="4"/>
      <c r="AL11401" s="81"/>
      <c r="AM11401" s="81"/>
    </row>
    <row r="11402" spans="1:39">
      <c r="A11402" s="76"/>
      <c r="C11402" s="77"/>
      <c r="M11402" s="80"/>
      <c r="T11402" s="4"/>
      <c r="V11402" s="4"/>
      <c r="W11402" s="4"/>
      <c r="X11402" s="4"/>
      <c r="AB11402" s="4"/>
      <c r="AL11402" s="81"/>
      <c r="AM11402" s="81"/>
    </row>
    <row r="11403" spans="1:39">
      <c r="A11403" s="76"/>
      <c r="C11403" s="77"/>
      <c r="M11403" s="80"/>
      <c r="T11403" s="4"/>
      <c r="V11403" s="4"/>
      <c r="W11403" s="4"/>
      <c r="X11403" s="4"/>
      <c r="AB11403" s="4"/>
      <c r="AL11403" s="81"/>
      <c r="AM11403" s="81"/>
    </row>
    <row r="11404" spans="1:39">
      <c r="A11404" s="76"/>
      <c r="C11404" s="77"/>
      <c r="M11404" s="80"/>
      <c r="T11404" s="4"/>
      <c r="V11404" s="4"/>
      <c r="W11404" s="4"/>
      <c r="X11404" s="4"/>
      <c r="AB11404" s="4"/>
      <c r="AL11404" s="81"/>
      <c r="AM11404" s="81"/>
    </row>
    <row r="11405" spans="1:39">
      <c r="A11405" s="76"/>
      <c r="C11405" s="77"/>
      <c r="M11405" s="80"/>
      <c r="T11405" s="4"/>
      <c r="V11405" s="4"/>
      <c r="W11405" s="4"/>
      <c r="X11405" s="4"/>
      <c r="AB11405" s="4"/>
      <c r="AL11405" s="81"/>
      <c r="AM11405" s="81"/>
    </row>
    <row r="11406" spans="1:39">
      <c r="A11406" s="76"/>
      <c r="C11406" s="77"/>
      <c r="M11406" s="80"/>
      <c r="T11406" s="4"/>
      <c r="V11406" s="4"/>
      <c r="W11406" s="4"/>
      <c r="X11406" s="4"/>
      <c r="AB11406" s="4"/>
      <c r="AL11406" s="81"/>
      <c r="AM11406" s="81"/>
    </row>
    <row r="11407" spans="1:39">
      <c r="A11407" s="76"/>
      <c r="C11407" s="77"/>
      <c r="M11407" s="80"/>
      <c r="T11407" s="4"/>
      <c r="V11407" s="4"/>
      <c r="W11407" s="4"/>
      <c r="X11407" s="4"/>
      <c r="AB11407" s="4"/>
      <c r="AL11407" s="81"/>
      <c r="AM11407" s="81"/>
    </row>
    <row r="11408" spans="1:39">
      <c r="A11408" s="76"/>
      <c r="C11408" s="77"/>
      <c r="M11408" s="80"/>
      <c r="T11408" s="4"/>
      <c r="V11408" s="4"/>
      <c r="W11408" s="4"/>
      <c r="X11408" s="4"/>
      <c r="AB11408" s="4"/>
      <c r="AL11408" s="81"/>
      <c r="AM11408" s="81"/>
    </row>
    <row r="11409" spans="1:39">
      <c r="A11409" s="76"/>
      <c r="C11409" s="77"/>
      <c r="M11409" s="80"/>
      <c r="T11409" s="4"/>
      <c r="V11409" s="4"/>
      <c r="W11409" s="4"/>
      <c r="X11409" s="4"/>
      <c r="AB11409" s="4"/>
      <c r="AL11409" s="81"/>
      <c r="AM11409" s="81"/>
    </row>
    <row r="11410" spans="1:39">
      <c r="A11410" s="76"/>
      <c r="C11410" s="77"/>
      <c r="M11410" s="80"/>
      <c r="T11410" s="4"/>
      <c r="V11410" s="4"/>
      <c r="W11410" s="4"/>
      <c r="X11410" s="4"/>
      <c r="AB11410" s="4"/>
      <c r="AL11410" s="81"/>
      <c r="AM11410" s="81"/>
    </row>
    <row r="11411" spans="1:39">
      <c r="A11411" s="76"/>
      <c r="C11411" s="77"/>
      <c r="M11411" s="80"/>
      <c r="T11411" s="4"/>
      <c r="V11411" s="4"/>
      <c r="W11411" s="4"/>
      <c r="X11411" s="4"/>
      <c r="AB11411" s="4"/>
      <c r="AL11411" s="81"/>
      <c r="AM11411" s="81"/>
    </row>
    <row r="11412" spans="1:39">
      <c r="A11412" s="76"/>
      <c r="C11412" s="77"/>
      <c r="M11412" s="80"/>
      <c r="T11412" s="4"/>
      <c r="V11412" s="4"/>
      <c r="W11412" s="4"/>
      <c r="X11412" s="4"/>
      <c r="AB11412" s="4"/>
      <c r="AL11412" s="81"/>
      <c r="AM11412" s="81"/>
    </row>
    <row r="11413" spans="1:39">
      <c r="A11413" s="76"/>
      <c r="C11413" s="77"/>
      <c r="M11413" s="80"/>
      <c r="T11413" s="4"/>
      <c r="V11413" s="4"/>
      <c r="W11413" s="4"/>
      <c r="X11413" s="4"/>
      <c r="AB11413" s="4"/>
      <c r="AL11413" s="81"/>
      <c r="AM11413" s="81"/>
    </row>
    <row r="11414" spans="1:39">
      <c r="A11414" s="76"/>
      <c r="C11414" s="77"/>
      <c r="M11414" s="80"/>
      <c r="T11414" s="4"/>
      <c r="V11414" s="4"/>
      <c r="W11414" s="4"/>
      <c r="X11414" s="4"/>
      <c r="AB11414" s="4"/>
      <c r="AL11414" s="81"/>
      <c r="AM11414" s="81"/>
    </row>
    <row r="11415" spans="1:39">
      <c r="A11415" s="76"/>
      <c r="C11415" s="77"/>
      <c r="M11415" s="80"/>
      <c r="T11415" s="4"/>
      <c r="V11415" s="4"/>
      <c r="W11415" s="4"/>
      <c r="X11415" s="4"/>
      <c r="AB11415" s="4"/>
      <c r="AL11415" s="81"/>
      <c r="AM11415" s="81"/>
    </row>
    <row r="11416" spans="1:39">
      <c r="A11416" s="76"/>
      <c r="C11416" s="77"/>
      <c r="M11416" s="80"/>
      <c r="T11416" s="4"/>
      <c r="V11416" s="4"/>
      <c r="W11416" s="4"/>
      <c r="X11416" s="4"/>
      <c r="AB11416" s="4"/>
      <c r="AL11416" s="81"/>
      <c r="AM11416" s="81"/>
    </row>
    <row r="11417" spans="1:39">
      <c r="A11417" s="76"/>
      <c r="C11417" s="77"/>
      <c r="M11417" s="80"/>
      <c r="T11417" s="4"/>
      <c r="V11417" s="4"/>
      <c r="W11417" s="4"/>
      <c r="X11417" s="4"/>
      <c r="AB11417" s="4"/>
      <c r="AL11417" s="81"/>
      <c r="AM11417" s="81"/>
    </row>
    <row r="11418" spans="1:39">
      <c r="A11418" s="76"/>
      <c r="C11418" s="77"/>
      <c r="M11418" s="80"/>
      <c r="T11418" s="4"/>
      <c r="V11418" s="4"/>
      <c r="W11418" s="4"/>
      <c r="X11418" s="4"/>
      <c r="AB11418" s="4"/>
      <c r="AL11418" s="81"/>
      <c r="AM11418" s="81"/>
    </row>
    <row r="11419" spans="1:39">
      <c r="A11419" s="76"/>
      <c r="C11419" s="77"/>
      <c r="M11419" s="80"/>
      <c r="T11419" s="4"/>
      <c r="V11419" s="4"/>
      <c r="W11419" s="4"/>
      <c r="X11419" s="4"/>
      <c r="AB11419" s="4"/>
      <c r="AL11419" s="81"/>
      <c r="AM11419" s="81"/>
    </row>
    <row r="11420" spans="1:39">
      <c r="A11420" s="76"/>
      <c r="C11420" s="77"/>
      <c r="M11420" s="80"/>
      <c r="T11420" s="4"/>
      <c r="V11420" s="4"/>
      <c r="W11420" s="4"/>
      <c r="X11420" s="4"/>
      <c r="AB11420" s="4"/>
      <c r="AL11420" s="81"/>
      <c r="AM11420" s="81"/>
    </row>
    <row r="11421" spans="1:39">
      <c r="A11421" s="76"/>
      <c r="C11421" s="77"/>
      <c r="M11421" s="80"/>
      <c r="T11421" s="4"/>
      <c r="V11421" s="4"/>
      <c r="W11421" s="4"/>
      <c r="X11421" s="4"/>
      <c r="AB11421" s="4"/>
      <c r="AL11421" s="81"/>
      <c r="AM11421" s="81"/>
    </row>
    <row r="11422" spans="1:39">
      <c r="A11422" s="76"/>
      <c r="C11422" s="77"/>
      <c r="M11422" s="80"/>
      <c r="T11422" s="4"/>
      <c r="V11422" s="4"/>
      <c r="W11422" s="4"/>
      <c r="X11422" s="4"/>
      <c r="AB11422" s="4"/>
      <c r="AL11422" s="81"/>
      <c r="AM11422" s="81"/>
    </row>
    <row r="11423" spans="1:39">
      <c r="A11423" s="76"/>
      <c r="C11423" s="77"/>
      <c r="M11423" s="80"/>
      <c r="T11423" s="4"/>
      <c r="V11423" s="4"/>
      <c r="W11423" s="4"/>
      <c r="X11423" s="4"/>
      <c r="AB11423" s="4"/>
      <c r="AL11423" s="81"/>
      <c r="AM11423" s="81"/>
    </row>
    <row r="11424" spans="1:39">
      <c r="A11424" s="76"/>
      <c r="C11424" s="77"/>
      <c r="M11424" s="80"/>
      <c r="T11424" s="4"/>
      <c r="V11424" s="4"/>
      <c r="W11424" s="4"/>
      <c r="X11424" s="4"/>
      <c r="AB11424" s="4"/>
      <c r="AL11424" s="81"/>
      <c r="AM11424" s="81"/>
    </row>
    <row r="11425" spans="1:39">
      <c r="A11425" s="76"/>
      <c r="C11425" s="77"/>
      <c r="M11425" s="80"/>
      <c r="T11425" s="4"/>
      <c r="V11425" s="4"/>
      <c r="W11425" s="4"/>
      <c r="X11425" s="4"/>
      <c r="AB11425" s="4"/>
      <c r="AL11425" s="81"/>
      <c r="AM11425" s="81"/>
    </row>
    <row r="11426" spans="1:39">
      <c r="A11426" s="76"/>
      <c r="C11426" s="77"/>
      <c r="M11426" s="80"/>
      <c r="T11426" s="4"/>
      <c r="V11426" s="4"/>
      <c r="W11426" s="4"/>
      <c r="X11426" s="4"/>
      <c r="AB11426" s="4"/>
      <c r="AL11426" s="81"/>
      <c r="AM11426" s="81"/>
    </row>
    <row r="11427" spans="1:39">
      <c r="A11427" s="76"/>
      <c r="C11427" s="77"/>
      <c r="M11427" s="80"/>
      <c r="T11427" s="4"/>
      <c r="V11427" s="4"/>
      <c r="W11427" s="4"/>
      <c r="X11427" s="4"/>
      <c r="AB11427" s="4"/>
      <c r="AL11427" s="81"/>
      <c r="AM11427" s="81"/>
    </row>
    <row r="11428" spans="1:39">
      <c r="A11428" s="76"/>
      <c r="C11428" s="77"/>
      <c r="M11428" s="80"/>
      <c r="T11428" s="4"/>
      <c r="V11428" s="4"/>
      <c r="W11428" s="4"/>
      <c r="X11428" s="4"/>
      <c r="AB11428" s="4"/>
      <c r="AL11428" s="81"/>
      <c r="AM11428" s="81"/>
    </row>
    <row r="11429" spans="1:39">
      <c r="A11429" s="76"/>
      <c r="C11429" s="77"/>
      <c r="M11429" s="80"/>
      <c r="T11429" s="4"/>
      <c r="V11429" s="4"/>
      <c r="W11429" s="4"/>
      <c r="X11429" s="4"/>
      <c r="AB11429" s="4"/>
      <c r="AL11429" s="81"/>
      <c r="AM11429" s="81"/>
    </row>
    <row r="11430" spans="1:39">
      <c r="A11430" s="76"/>
      <c r="C11430" s="77"/>
      <c r="M11430" s="80"/>
      <c r="T11430" s="4"/>
      <c r="V11430" s="4"/>
      <c r="W11430" s="4"/>
      <c r="X11430" s="4"/>
      <c r="AB11430" s="4"/>
      <c r="AL11430" s="81"/>
      <c r="AM11430" s="81"/>
    </row>
    <row r="11431" spans="1:39">
      <c r="A11431" s="76"/>
      <c r="C11431" s="77"/>
      <c r="M11431" s="80"/>
      <c r="T11431" s="4"/>
      <c r="V11431" s="4"/>
      <c r="W11431" s="4"/>
      <c r="X11431" s="4"/>
      <c r="AB11431" s="4"/>
      <c r="AL11431" s="81"/>
      <c r="AM11431" s="81"/>
    </row>
    <row r="11432" spans="1:39">
      <c r="A11432" s="76"/>
      <c r="C11432" s="77"/>
      <c r="M11432" s="80"/>
      <c r="T11432" s="4"/>
      <c r="V11432" s="4"/>
      <c r="W11432" s="4"/>
      <c r="X11432" s="4"/>
      <c r="AB11432" s="4"/>
      <c r="AL11432" s="81"/>
      <c r="AM11432" s="81"/>
    </row>
    <row r="11433" spans="1:39">
      <c r="A11433" s="76"/>
      <c r="C11433" s="77"/>
      <c r="M11433" s="80"/>
      <c r="T11433" s="4"/>
      <c r="V11433" s="4"/>
      <c r="W11433" s="4"/>
      <c r="X11433" s="4"/>
      <c r="AB11433" s="4"/>
      <c r="AL11433" s="81"/>
      <c r="AM11433" s="81"/>
    </row>
    <row r="11434" spans="1:39">
      <c r="A11434" s="76"/>
      <c r="C11434" s="77"/>
      <c r="M11434" s="80"/>
      <c r="T11434" s="4"/>
      <c r="V11434" s="4"/>
      <c r="W11434" s="4"/>
      <c r="X11434" s="4"/>
      <c r="AB11434" s="4"/>
      <c r="AL11434" s="81"/>
      <c r="AM11434" s="81"/>
    </row>
    <row r="11435" spans="1:39">
      <c r="A11435" s="76"/>
      <c r="C11435" s="77"/>
      <c r="M11435" s="80"/>
      <c r="T11435" s="4"/>
      <c r="V11435" s="4"/>
      <c r="W11435" s="4"/>
      <c r="X11435" s="4"/>
      <c r="AB11435" s="4"/>
      <c r="AL11435" s="81"/>
      <c r="AM11435" s="81"/>
    </row>
    <row r="11436" spans="1:39">
      <c r="A11436" s="76"/>
      <c r="C11436" s="77"/>
      <c r="M11436" s="80"/>
      <c r="T11436" s="4"/>
      <c r="V11436" s="4"/>
      <c r="W11436" s="4"/>
      <c r="X11436" s="4"/>
      <c r="AB11436" s="4"/>
      <c r="AL11436" s="81"/>
      <c r="AM11436" s="81"/>
    </row>
    <row r="11437" spans="1:39">
      <c r="A11437" s="76"/>
      <c r="C11437" s="77"/>
      <c r="M11437" s="80"/>
      <c r="T11437" s="4"/>
      <c r="V11437" s="4"/>
      <c r="W11437" s="4"/>
      <c r="X11437" s="4"/>
      <c r="AB11437" s="4"/>
      <c r="AL11437" s="81"/>
      <c r="AM11437" s="81"/>
    </row>
    <row r="11438" spans="1:39">
      <c r="A11438" s="76"/>
      <c r="C11438" s="77"/>
      <c r="M11438" s="80"/>
      <c r="T11438" s="4"/>
      <c r="V11438" s="4"/>
      <c r="W11438" s="4"/>
      <c r="X11438" s="4"/>
      <c r="AB11438" s="4"/>
      <c r="AL11438" s="81"/>
      <c r="AM11438" s="81"/>
    </row>
    <row r="11439" spans="1:39">
      <c r="A11439" s="76"/>
      <c r="C11439" s="77"/>
      <c r="M11439" s="80"/>
      <c r="T11439" s="4"/>
      <c r="V11439" s="4"/>
      <c r="W11439" s="4"/>
      <c r="X11439" s="4"/>
      <c r="AB11439" s="4"/>
      <c r="AL11439" s="81"/>
      <c r="AM11439" s="81"/>
    </row>
    <row r="11440" spans="1:39">
      <c r="A11440" s="76"/>
      <c r="C11440" s="77"/>
      <c r="M11440" s="80"/>
      <c r="T11440" s="4"/>
      <c r="V11440" s="4"/>
      <c r="W11440" s="4"/>
      <c r="X11440" s="4"/>
      <c r="AB11440" s="4"/>
      <c r="AL11440" s="81"/>
      <c r="AM11440" s="81"/>
    </row>
    <row r="11441" spans="1:39">
      <c r="A11441" s="76"/>
      <c r="C11441" s="77"/>
      <c r="M11441" s="80"/>
      <c r="T11441" s="4"/>
      <c r="V11441" s="4"/>
      <c r="W11441" s="4"/>
      <c r="X11441" s="4"/>
      <c r="AB11441" s="4"/>
      <c r="AL11441" s="81"/>
      <c r="AM11441" s="81"/>
    </row>
    <row r="11442" spans="1:39">
      <c r="A11442" s="76"/>
      <c r="C11442" s="77"/>
      <c r="M11442" s="80"/>
      <c r="T11442" s="4"/>
      <c r="V11442" s="4"/>
      <c r="W11442" s="4"/>
      <c r="X11442" s="4"/>
      <c r="AB11442" s="4"/>
      <c r="AL11442" s="81"/>
      <c r="AM11442" s="81"/>
    </row>
    <row r="11443" spans="1:39">
      <c r="A11443" s="76"/>
      <c r="C11443" s="77"/>
      <c r="M11443" s="80"/>
      <c r="T11443" s="4"/>
      <c r="V11443" s="4"/>
      <c r="W11443" s="4"/>
      <c r="X11443" s="4"/>
      <c r="AB11443" s="4"/>
      <c r="AL11443" s="81"/>
      <c r="AM11443" s="81"/>
    </row>
    <row r="11444" spans="1:39">
      <c r="A11444" s="76"/>
      <c r="C11444" s="77"/>
      <c r="M11444" s="80"/>
      <c r="T11444" s="4"/>
      <c r="V11444" s="4"/>
      <c r="W11444" s="4"/>
      <c r="X11444" s="4"/>
      <c r="AB11444" s="4"/>
      <c r="AL11444" s="81"/>
      <c r="AM11444" s="81"/>
    </row>
    <row r="11445" spans="1:39">
      <c r="A11445" s="76"/>
      <c r="C11445" s="77"/>
      <c r="M11445" s="80"/>
      <c r="T11445" s="4"/>
      <c r="V11445" s="4"/>
      <c r="W11445" s="4"/>
      <c r="X11445" s="4"/>
      <c r="AB11445" s="4"/>
      <c r="AL11445" s="81"/>
      <c r="AM11445" s="81"/>
    </row>
    <row r="11446" spans="1:39">
      <c r="A11446" s="76"/>
      <c r="C11446" s="77"/>
      <c r="M11446" s="80"/>
      <c r="T11446" s="4"/>
      <c r="V11446" s="4"/>
      <c r="W11446" s="4"/>
      <c r="X11446" s="4"/>
      <c r="AB11446" s="4"/>
      <c r="AL11446" s="81"/>
      <c r="AM11446" s="81"/>
    </row>
    <row r="11447" spans="1:39">
      <c r="A11447" s="76"/>
      <c r="C11447" s="77"/>
      <c r="M11447" s="80"/>
      <c r="T11447" s="4"/>
      <c r="V11447" s="4"/>
      <c r="W11447" s="4"/>
      <c r="X11447" s="4"/>
      <c r="AB11447" s="4"/>
      <c r="AL11447" s="81"/>
      <c r="AM11447" s="81"/>
    </row>
    <row r="11448" spans="1:39">
      <c r="A11448" s="76"/>
      <c r="C11448" s="77"/>
      <c r="M11448" s="80"/>
      <c r="T11448" s="4"/>
      <c r="V11448" s="4"/>
      <c r="W11448" s="4"/>
      <c r="X11448" s="4"/>
      <c r="AB11448" s="4"/>
      <c r="AL11448" s="81"/>
      <c r="AM11448" s="81"/>
    </row>
    <row r="11449" spans="1:39">
      <c r="A11449" s="76"/>
      <c r="C11449" s="77"/>
      <c r="M11449" s="80"/>
      <c r="T11449" s="4"/>
      <c r="V11449" s="4"/>
      <c r="W11449" s="4"/>
      <c r="X11449" s="4"/>
      <c r="AB11449" s="4"/>
      <c r="AL11449" s="81"/>
      <c r="AM11449" s="81"/>
    </row>
    <row r="11450" spans="1:39">
      <c r="A11450" s="76"/>
      <c r="C11450" s="77"/>
      <c r="M11450" s="80"/>
      <c r="T11450" s="4"/>
      <c r="V11450" s="4"/>
      <c r="W11450" s="4"/>
      <c r="X11450" s="4"/>
      <c r="AB11450" s="4"/>
      <c r="AL11450" s="81"/>
      <c r="AM11450" s="81"/>
    </row>
    <row r="11451" spans="1:39">
      <c r="A11451" s="76"/>
      <c r="C11451" s="77"/>
      <c r="M11451" s="80"/>
      <c r="T11451" s="4"/>
      <c r="V11451" s="4"/>
      <c r="W11451" s="4"/>
      <c r="X11451" s="4"/>
      <c r="AB11451" s="4"/>
      <c r="AL11451" s="81"/>
      <c r="AM11451" s="81"/>
    </row>
    <row r="11452" spans="1:39">
      <c r="A11452" s="76"/>
      <c r="C11452" s="77"/>
      <c r="M11452" s="80"/>
      <c r="T11452" s="4"/>
      <c r="V11452" s="4"/>
      <c r="W11452" s="4"/>
      <c r="X11452" s="4"/>
      <c r="AB11452" s="4"/>
      <c r="AL11452" s="81"/>
      <c r="AM11452" s="81"/>
    </row>
    <row r="11453" spans="1:39">
      <c r="A11453" s="76"/>
      <c r="C11453" s="77"/>
      <c r="M11453" s="80"/>
      <c r="T11453" s="4"/>
      <c r="V11453" s="4"/>
      <c r="W11453" s="4"/>
      <c r="X11453" s="4"/>
      <c r="AB11453" s="4"/>
      <c r="AL11453" s="81"/>
      <c r="AM11453" s="81"/>
    </row>
    <row r="11454" spans="1:39">
      <c r="A11454" s="76"/>
      <c r="C11454" s="77"/>
      <c r="M11454" s="80"/>
      <c r="T11454" s="4"/>
      <c r="V11454" s="4"/>
      <c r="W11454" s="4"/>
      <c r="X11454" s="4"/>
      <c r="AB11454" s="4"/>
      <c r="AL11454" s="81"/>
      <c r="AM11454" s="81"/>
    </row>
    <row r="11455" spans="1:39">
      <c r="A11455" s="76"/>
      <c r="C11455" s="77"/>
      <c r="M11455" s="80"/>
      <c r="T11455" s="4"/>
      <c r="V11455" s="4"/>
      <c r="W11455" s="4"/>
      <c r="X11455" s="4"/>
      <c r="AB11455" s="4"/>
      <c r="AL11455" s="81"/>
      <c r="AM11455" s="81"/>
    </row>
    <row r="11456" spans="1:39">
      <c r="A11456" s="76"/>
      <c r="C11456" s="77"/>
      <c r="M11456" s="80"/>
      <c r="T11456" s="4"/>
      <c r="V11456" s="4"/>
      <c r="W11456" s="4"/>
      <c r="X11456" s="4"/>
      <c r="AB11456" s="4"/>
      <c r="AL11456" s="81"/>
      <c r="AM11456" s="81"/>
    </row>
    <row r="11457" spans="1:39">
      <c r="A11457" s="76"/>
      <c r="C11457" s="77"/>
      <c r="M11457" s="80"/>
      <c r="T11457" s="4"/>
      <c r="V11457" s="4"/>
      <c r="W11457" s="4"/>
      <c r="X11457" s="4"/>
      <c r="AB11457" s="4"/>
      <c r="AL11457" s="81"/>
      <c r="AM11457" s="81"/>
    </row>
    <row r="11458" spans="1:39">
      <c r="A11458" s="76"/>
      <c r="C11458" s="77"/>
      <c r="M11458" s="80"/>
      <c r="T11458" s="4"/>
      <c r="V11458" s="4"/>
      <c r="W11458" s="4"/>
      <c r="X11458" s="4"/>
      <c r="AB11458" s="4"/>
      <c r="AL11458" s="81"/>
      <c r="AM11458" s="81"/>
    </row>
    <row r="11459" spans="1:39">
      <c r="A11459" s="76"/>
      <c r="C11459" s="77"/>
      <c r="M11459" s="80"/>
      <c r="T11459" s="4"/>
      <c r="V11459" s="4"/>
      <c r="W11459" s="4"/>
      <c r="X11459" s="4"/>
      <c r="AB11459" s="4"/>
      <c r="AL11459" s="81"/>
      <c r="AM11459" s="81"/>
    </row>
    <row r="11460" spans="1:39">
      <c r="A11460" s="76"/>
      <c r="C11460" s="77"/>
      <c r="M11460" s="80"/>
      <c r="T11460" s="4"/>
      <c r="V11460" s="4"/>
      <c r="W11460" s="4"/>
      <c r="X11460" s="4"/>
      <c r="AB11460" s="4"/>
      <c r="AL11460" s="81"/>
      <c r="AM11460" s="81"/>
    </row>
    <row r="11461" spans="1:39">
      <c r="A11461" s="76"/>
      <c r="C11461" s="77"/>
      <c r="M11461" s="80"/>
      <c r="T11461" s="4"/>
      <c r="V11461" s="4"/>
      <c r="W11461" s="4"/>
      <c r="X11461" s="4"/>
      <c r="AB11461" s="4"/>
      <c r="AL11461" s="81"/>
      <c r="AM11461" s="81"/>
    </row>
    <row r="11462" spans="1:39">
      <c r="A11462" s="76"/>
      <c r="C11462" s="77"/>
      <c r="M11462" s="80"/>
      <c r="T11462" s="4"/>
      <c r="V11462" s="4"/>
      <c r="W11462" s="4"/>
      <c r="X11462" s="4"/>
      <c r="AB11462" s="4"/>
      <c r="AL11462" s="81"/>
      <c r="AM11462" s="81"/>
    </row>
    <row r="11463" spans="1:39">
      <c r="A11463" s="76"/>
      <c r="C11463" s="77"/>
      <c r="M11463" s="80"/>
      <c r="T11463" s="4"/>
      <c r="V11463" s="4"/>
      <c r="W11463" s="4"/>
      <c r="X11463" s="4"/>
      <c r="AB11463" s="4"/>
      <c r="AL11463" s="81"/>
      <c r="AM11463" s="81"/>
    </row>
    <row r="11464" spans="1:39">
      <c r="A11464" s="76"/>
      <c r="C11464" s="77"/>
      <c r="M11464" s="80"/>
      <c r="T11464" s="4"/>
      <c r="V11464" s="4"/>
      <c r="W11464" s="4"/>
      <c r="X11464" s="4"/>
      <c r="AB11464" s="4"/>
      <c r="AL11464" s="81"/>
      <c r="AM11464" s="81"/>
    </row>
    <row r="11465" spans="1:39">
      <c r="A11465" s="76"/>
      <c r="C11465" s="77"/>
      <c r="M11465" s="80"/>
      <c r="T11465" s="4"/>
      <c r="V11465" s="4"/>
      <c r="W11465" s="4"/>
      <c r="X11465" s="4"/>
      <c r="AB11465" s="4"/>
      <c r="AL11465" s="81"/>
      <c r="AM11465" s="81"/>
    </row>
    <row r="11466" spans="1:39">
      <c r="A11466" s="76"/>
      <c r="C11466" s="77"/>
      <c r="M11466" s="80"/>
      <c r="T11466" s="4"/>
      <c r="V11466" s="4"/>
      <c r="W11466" s="4"/>
      <c r="X11466" s="4"/>
      <c r="AB11466" s="4"/>
      <c r="AL11466" s="81"/>
      <c r="AM11466" s="81"/>
    </row>
    <row r="11467" spans="1:39">
      <c r="A11467" s="76"/>
      <c r="C11467" s="77"/>
      <c r="M11467" s="80"/>
      <c r="T11467" s="4"/>
      <c r="V11467" s="4"/>
      <c r="W11467" s="4"/>
      <c r="X11467" s="4"/>
      <c r="AB11467" s="4"/>
      <c r="AL11467" s="81"/>
      <c r="AM11467" s="81"/>
    </row>
    <row r="11468" spans="1:39">
      <c r="A11468" s="76"/>
      <c r="C11468" s="77"/>
      <c r="M11468" s="80"/>
      <c r="T11468" s="4"/>
      <c r="V11468" s="4"/>
      <c r="W11468" s="4"/>
      <c r="X11468" s="4"/>
      <c r="AB11468" s="4"/>
      <c r="AL11468" s="81"/>
      <c r="AM11468" s="81"/>
    </row>
    <row r="11469" spans="1:39">
      <c r="A11469" s="76"/>
      <c r="C11469" s="77"/>
      <c r="M11469" s="80"/>
      <c r="T11469" s="4"/>
      <c r="V11469" s="4"/>
      <c r="W11469" s="4"/>
      <c r="X11469" s="4"/>
      <c r="AB11469" s="4"/>
      <c r="AL11469" s="81"/>
      <c r="AM11469" s="81"/>
    </row>
    <row r="11470" spans="1:39">
      <c r="A11470" s="76"/>
      <c r="C11470" s="77"/>
      <c r="M11470" s="80"/>
      <c r="T11470" s="4"/>
      <c r="V11470" s="4"/>
      <c r="W11470" s="4"/>
      <c r="X11470" s="4"/>
      <c r="AB11470" s="4"/>
      <c r="AL11470" s="81"/>
      <c r="AM11470" s="81"/>
    </row>
    <row r="11471" spans="1:39">
      <c r="A11471" s="76"/>
      <c r="C11471" s="77"/>
      <c r="M11471" s="80"/>
      <c r="T11471" s="4"/>
      <c r="V11471" s="4"/>
      <c r="W11471" s="4"/>
      <c r="X11471" s="4"/>
      <c r="AB11471" s="4"/>
      <c r="AL11471" s="81"/>
      <c r="AM11471" s="81"/>
    </row>
    <row r="11472" spans="1:39">
      <c r="A11472" s="76"/>
      <c r="C11472" s="77"/>
      <c r="M11472" s="80"/>
      <c r="T11472" s="4"/>
      <c r="V11472" s="4"/>
      <c r="W11472" s="4"/>
      <c r="X11472" s="4"/>
      <c r="AB11472" s="4"/>
      <c r="AL11472" s="81"/>
      <c r="AM11472" s="81"/>
    </row>
    <row r="11473" spans="1:39">
      <c r="A11473" s="76"/>
      <c r="C11473" s="77"/>
      <c r="M11473" s="80"/>
      <c r="T11473" s="4"/>
      <c r="V11473" s="4"/>
      <c r="W11473" s="4"/>
      <c r="X11473" s="4"/>
      <c r="AB11473" s="4"/>
      <c r="AL11473" s="81"/>
      <c r="AM11473" s="81"/>
    </row>
    <row r="11474" spans="1:39">
      <c r="A11474" s="76"/>
      <c r="C11474" s="77"/>
      <c r="M11474" s="80"/>
      <c r="T11474" s="4"/>
      <c r="V11474" s="4"/>
      <c r="W11474" s="4"/>
      <c r="X11474" s="4"/>
      <c r="AB11474" s="4"/>
      <c r="AL11474" s="81"/>
      <c r="AM11474" s="81"/>
    </row>
    <row r="11475" spans="1:39">
      <c r="A11475" s="76"/>
      <c r="C11475" s="77"/>
      <c r="M11475" s="80"/>
      <c r="T11475" s="4"/>
      <c r="V11475" s="4"/>
      <c r="W11475" s="4"/>
      <c r="X11475" s="4"/>
      <c r="AB11475" s="4"/>
      <c r="AL11475" s="81"/>
      <c r="AM11475" s="81"/>
    </row>
    <row r="11476" spans="1:39">
      <c r="A11476" s="76"/>
      <c r="C11476" s="77"/>
      <c r="M11476" s="80"/>
      <c r="T11476" s="4"/>
      <c r="V11476" s="4"/>
      <c r="W11476" s="4"/>
      <c r="X11476" s="4"/>
      <c r="AB11476" s="4"/>
      <c r="AL11476" s="81"/>
      <c r="AM11476" s="81"/>
    </row>
    <row r="11477" spans="1:39">
      <c r="A11477" s="76"/>
      <c r="C11477" s="77"/>
      <c r="M11477" s="80"/>
      <c r="T11477" s="4"/>
      <c r="V11477" s="4"/>
      <c r="W11477" s="4"/>
      <c r="X11477" s="4"/>
      <c r="AB11477" s="4"/>
      <c r="AL11477" s="81"/>
      <c r="AM11477" s="81"/>
    </row>
    <row r="11478" spans="1:39">
      <c r="A11478" s="76"/>
      <c r="C11478" s="77"/>
      <c r="M11478" s="80"/>
      <c r="T11478" s="4"/>
      <c r="V11478" s="4"/>
      <c r="W11478" s="4"/>
      <c r="X11478" s="4"/>
      <c r="AB11478" s="4"/>
      <c r="AL11478" s="81"/>
      <c r="AM11478" s="81"/>
    </row>
    <row r="11479" spans="1:39">
      <c r="A11479" s="76"/>
      <c r="C11479" s="77"/>
      <c r="M11479" s="80"/>
      <c r="T11479" s="4"/>
      <c r="V11479" s="4"/>
      <c r="W11479" s="4"/>
      <c r="X11479" s="4"/>
      <c r="AB11479" s="4"/>
      <c r="AL11479" s="81"/>
      <c r="AM11479" s="81"/>
    </row>
    <row r="11480" spans="1:39">
      <c r="A11480" s="76"/>
      <c r="C11480" s="77"/>
      <c r="M11480" s="80"/>
      <c r="T11480" s="4"/>
      <c r="V11480" s="4"/>
      <c r="W11480" s="4"/>
      <c r="X11480" s="4"/>
      <c r="AB11480" s="4"/>
      <c r="AL11480" s="81"/>
      <c r="AM11480" s="81"/>
    </row>
    <row r="11481" spans="1:39">
      <c r="A11481" s="76"/>
      <c r="C11481" s="77"/>
      <c r="M11481" s="80"/>
      <c r="T11481" s="4"/>
      <c r="V11481" s="4"/>
      <c r="W11481" s="4"/>
      <c r="X11481" s="4"/>
      <c r="AB11481" s="4"/>
      <c r="AL11481" s="81"/>
      <c r="AM11481" s="81"/>
    </row>
    <row r="11482" spans="1:39">
      <c r="A11482" s="76"/>
      <c r="C11482" s="77"/>
      <c r="M11482" s="80"/>
      <c r="T11482" s="4"/>
      <c r="V11482" s="4"/>
      <c r="W11482" s="4"/>
      <c r="X11482" s="4"/>
      <c r="AB11482" s="4"/>
      <c r="AL11482" s="81"/>
      <c r="AM11482" s="81"/>
    </row>
    <row r="11483" spans="1:39">
      <c r="A11483" s="76"/>
      <c r="C11483" s="77"/>
      <c r="M11483" s="80"/>
      <c r="T11483" s="4"/>
      <c r="V11483" s="4"/>
      <c r="W11483" s="4"/>
      <c r="X11483" s="4"/>
      <c r="AB11483" s="4"/>
      <c r="AL11483" s="81"/>
      <c r="AM11483" s="81"/>
    </row>
    <row r="11484" spans="1:39">
      <c r="A11484" s="76"/>
      <c r="C11484" s="77"/>
      <c r="M11484" s="80"/>
      <c r="T11484" s="4"/>
      <c r="V11484" s="4"/>
      <c r="W11484" s="4"/>
      <c r="X11484" s="4"/>
      <c r="AB11484" s="4"/>
      <c r="AL11484" s="81"/>
      <c r="AM11484" s="81"/>
    </row>
    <row r="11485" spans="1:39">
      <c r="A11485" s="76"/>
      <c r="C11485" s="77"/>
      <c r="M11485" s="80"/>
      <c r="T11485" s="4"/>
      <c r="V11485" s="4"/>
      <c r="W11485" s="4"/>
      <c r="X11485" s="4"/>
      <c r="AB11485" s="4"/>
      <c r="AL11485" s="81"/>
      <c r="AM11485" s="81"/>
    </row>
    <row r="11486" spans="1:39">
      <c r="A11486" s="76"/>
      <c r="C11486" s="77"/>
      <c r="M11486" s="80"/>
      <c r="T11486" s="4"/>
      <c r="V11486" s="4"/>
      <c r="W11486" s="4"/>
      <c r="X11486" s="4"/>
      <c r="AB11486" s="4"/>
      <c r="AL11486" s="81"/>
      <c r="AM11486" s="81"/>
    </row>
    <row r="11487" spans="1:39">
      <c r="A11487" s="76"/>
      <c r="C11487" s="77"/>
      <c r="M11487" s="80"/>
      <c r="T11487" s="4"/>
      <c r="V11487" s="4"/>
      <c r="W11487" s="4"/>
      <c r="X11487" s="4"/>
      <c r="AB11487" s="4"/>
      <c r="AL11487" s="81"/>
      <c r="AM11487" s="81"/>
    </row>
    <row r="11488" spans="1:39">
      <c r="A11488" s="76"/>
      <c r="C11488" s="77"/>
      <c r="M11488" s="80"/>
      <c r="T11488" s="4"/>
      <c r="V11488" s="4"/>
      <c r="W11488" s="4"/>
      <c r="X11488" s="4"/>
      <c r="AB11488" s="4"/>
      <c r="AL11488" s="81"/>
      <c r="AM11488" s="81"/>
    </row>
    <row r="11489" spans="1:39">
      <c r="A11489" s="76"/>
      <c r="C11489" s="77"/>
      <c r="M11489" s="80"/>
      <c r="T11489" s="4"/>
      <c r="V11489" s="4"/>
      <c r="W11489" s="4"/>
      <c r="X11489" s="4"/>
      <c r="AB11489" s="4"/>
      <c r="AL11489" s="81"/>
      <c r="AM11489" s="81"/>
    </row>
    <row r="11490" spans="1:39">
      <c r="A11490" s="76"/>
      <c r="C11490" s="77"/>
      <c r="M11490" s="80"/>
      <c r="T11490" s="4"/>
      <c r="V11490" s="4"/>
      <c r="W11490" s="4"/>
      <c r="X11490" s="4"/>
      <c r="AB11490" s="4"/>
      <c r="AL11490" s="81"/>
      <c r="AM11490" s="81"/>
    </row>
    <row r="11491" spans="1:39">
      <c r="A11491" s="76"/>
      <c r="C11491" s="77"/>
      <c r="M11491" s="80"/>
      <c r="T11491" s="4"/>
      <c r="V11491" s="4"/>
      <c r="W11491" s="4"/>
      <c r="X11491" s="4"/>
      <c r="AB11491" s="4"/>
      <c r="AL11491" s="81"/>
      <c r="AM11491" s="81"/>
    </row>
    <row r="11492" spans="1:39">
      <c r="A11492" s="76"/>
      <c r="C11492" s="77"/>
      <c r="M11492" s="80"/>
      <c r="T11492" s="4"/>
      <c r="V11492" s="4"/>
      <c r="W11492" s="4"/>
      <c r="X11492" s="4"/>
      <c r="AB11492" s="4"/>
      <c r="AL11492" s="81"/>
      <c r="AM11492" s="81"/>
    </row>
    <row r="11493" spans="1:39">
      <c r="A11493" s="76"/>
      <c r="C11493" s="77"/>
      <c r="M11493" s="80"/>
      <c r="T11493" s="4"/>
      <c r="V11493" s="4"/>
      <c r="W11493" s="4"/>
      <c r="X11493" s="4"/>
      <c r="AB11493" s="4"/>
      <c r="AL11493" s="81"/>
      <c r="AM11493" s="81"/>
    </row>
    <row r="11494" spans="1:39">
      <c r="A11494" s="76"/>
      <c r="C11494" s="77"/>
      <c r="M11494" s="80"/>
      <c r="T11494" s="4"/>
      <c r="V11494" s="4"/>
      <c r="W11494" s="4"/>
      <c r="X11494" s="4"/>
      <c r="AB11494" s="4"/>
      <c r="AL11494" s="81"/>
      <c r="AM11494" s="81"/>
    </row>
    <row r="11495" spans="1:39">
      <c r="A11495" s="76"/>
      <c r="C11495" s="77"/>
      <c r="M11495" s="80"/>
      <c r="T11495" s="4"/>
      <c r="V11495" s="4"/>
      <c r="W11495" s="4"/>
      <c r="X11495" s="4"/>
      <c r="AB11495" s="4"/>
      <c r="AL11495" s="81"/>
      <c r="AM11495" s="81"/>
    </row>
    <row r="11496" spans="1:39">
      <c r="A11496" s="76"/>
      <c r="C11496" s="77"/>
      <c r="M11496" s="80"/>
      <c r="T11496" s="4"/>
      <c r="V11496" s="4"/>
      <c r="W11496" s="4"/>
      <c r="X11496" s="4"/>
      <c r="AB11496" s="4"/>
      <c r="AL11496" s="81"/>
      <c r="AM11496" s="81"/>
    </row>
    <row r="11497" spans="1:39">
      <c r="A11497" s="76"/>
      <c r="C11497" s="77"/>
      <c r="M11497" s="80"/>
      <c r="T11497" s="4"/>
      <c r="V11497" s="4"/>
      <c r="W11497" s="4"/>
      <c r="X11497" s="4"/>
      <c r="AB11497" s="4"/>
      <c r="AL11497" s="81"/>
      <c r="AM11497" s="81"/>
    </row>
    <row r="11498" spans="1:39">
      <c r="A11498" s="76"/>
      <c r="C11498" s="77"/>
      <c r="M11498" s="80"/>
      <c r="T11498" s="4"/>
      <c r="V11498" s="4"/>
      <c r="W11498" s="4"/>
      <c r="X11498" s="4"/>
      <c r="AB11498" s="4"/>
      <c r="AL11498" s="81"/>
      <c r="AM11498" s="81"/>
    </row>
    <row r="11499" spans="1:39">
      <c r="A11499" s="76"/>
      <c r="C11499" s="77"/>
      <c r="M11499" s="80"/>
      <c r="T11499" s="4"/>
      <c r="V11499" s="4"/>
      <c r="W11499" s="4"/>
      <c r="X11499" s="4"/>
      <c r="AB11499" s="4"/>
      <c r="AL11499" s="81"/>
      <c r="AM11499" s="81"/>
    </row>
    <row r="11500" spans="1:39">
      <c r="A11500" s="76"/>
      <c r="C11500" s="77"/>
      <c r="M11500" s="80"/>
      <c r="T11500" s="4"/>
      <c r="V11500" s="4"/>
      <c r="W11500" s="4"/>
      <c r="X11500" s="4"/>
      <c r="AB11500" s="4"/>
      <c r="AL11500" s="81"/>
      <c r="AM11500" s="81"/>
    </row>
    <row r="11501" spans="1:39">
      <c r="A11501" s="76"/>
      <c r="C11501" s="77"/>
      <c r="M11501" s="80"/>
      <c r="T11501" s="4"/>
      <c r="V11501" s="4"/>
      <c r="W11501" s="4"/>
      <c r="X11501" s="4"/>
      <c r="AB11501" s="4"/>
      <c r="AL11501" s="81"/>
      <c r="AM11501" s="81"/>
    </row>
    <row r="11502" spans="1:39">
      <c r="A11502" s="76"/>
      <c r="C11502" s="77"/>
      <c r="M11502" s="80"/>
      <c r="T11502" s="4"/>
      <c r="V11502" s="4"/>
      <c r="W11502" s="4"/>
      <c r="X11502" s="4"/>
      <c r="AB11502" s="4"/>
      <c r="AL11502" s="81"/>
      <c r="AM11502" s="81"/>
    </row>
    <row r="11503" spans="1:39">
      <c r="A11503" s="76"/>
      <c r="C11503" s="77"/>
      <c r="M11503" s="80"/>
      <c r="T11503" s="4"/>
      <c r="V11503" s="4"/>
      <c r="W11503" s="4"/>
      <c r="X11503" s="4"/>
      <c r="AB11503" s="4"/>
      <c r="AL11503" s="81"/>
      <c r="AM11503" s="81"/>
    </row>
    <row r="11504" spans="1:39">
      <c r="A11504" s="76"/>
      <c r="C11504" s="77"/>
      <c r="M11504" s="80"/>
      <c r="T11504" s="4"/>
      <c r="V11504" s="4"/>
      <c r="W11504" s="4"/>
      <c r="X11504" s="4"/>
      <c r="AB11504" s="4"/>
      <c r="AL11504" s="81"/>
      <c r="AM11504" s="81"/>
    </row>
    <row r="11505" spans="1:39">
      <c r="A11505" s="76"/>
      <c r="C11505" s="77"/>
      <c r="M11505" s="80"/>
      <c r="T11505" s="4"/>
      <c r="V11505" s="4"/>
      <c r="W11505" s="4"/>
      <c r="X11505" s="4"/>
      <c r="AB11505" s="4"/>
      <c r="AL11505" s="81"/>
      <c r="AM11505" s="81"/>
    </row>
    <row r="11506" spans="1:39">
      <c r="A11506" s="76"/>
      <c r="C11506" s="77"/>
      <c r="M11506" s="80"/>
      <c r="T11506" s="4"/>
      <c r="V11506" s="4"/>
      <c r="W11506" s="4"/>
      <c r="X11506" s="4"/>
      <c r="AB11506" s="4"/>
      <c r="AL11506" s="81"/>
      <c r="AM11506" s="81"/>
    </row>
    <row r="11507" spans="1:39">
      <c r="A11507" s="76"/>
      <c r="C11507" s="77"/>
      <c r="M11507" s="80"/>
      <c r="T11507" s="4"/>
      <c r="V11507" s="4"/>
      <c r="W11507" s="4"/>
      <c r="X11507" s="4"/>
      <c r="AB11507" s="4"/>
      <c r="AL11507" s="81"/>
      <c r="AM11507" s="81"/>
    </row>
    <row r="11508" spans="1:39">
      <c r="A11508" s="76"/>
      <c r="C11508" s="77"/>
      <c r="M11508" s="80"/>
      <c r="T11508" s="4"/>
      <c r="V11508" s="4"/>
      <c r="W11508" s="4"/>
      <c r="X11508" s="4"/>
      <c r="AB11508" s="4"/>
      <c r="AL11508" s="81"/>
      <c r="AM11508" s="81"/>
    </row>
    <row r="11509" spans="1:39">
      <c r="A11509" s="76"/>
      <c r="C11509" s="77"/>
      <c r="M11509" s="80"/>
      <c r="T11509" s="4"/>
      <c r="V11509" s="4"/>
      <c r="W11509" s="4"/>
      <c r="X11509" s="4"/>
      <c r="AB11509" s="4"/>
      <c r="AL11509" s="81"/>
      <c r="AM11509" s="81"/>
    </row>
    <row r="11510" spans="1:39">
      <c r="A11510" s="76"/>
      <c r="C11510" s="77"/>
      <c r="M11510" s="80"/>
      <c r="T11510" s="4"/>
      <c r="V11510" s="4"/>
      <c r="W11510" s="4"/>
      <c r="X11510" s="4"/>
      <c r="AB11510" s="4"/>
      <c r="AL11510" s="81"/>
      <c r="AM11510" s="81"/>
    </row>
    <row r="11511" spans="1:39">
      <c r="A11511" s="76"/>
      <c r="C11511" s="77"/>
      <c r="M11511" s="80"/>
      <c r="T11511" s="4"/>
      <c r="V11511" s="4"/>
      <c r="W11511" s="4"/>
      <c r="X11511" s="4"/>
      <c r="AB11511" s="4"/>
      <c r="AL11511" s="81"/>
      <c r="AM11511" s="81"/>
    </row>
    <row r="11512" spans="1:39">
      <c r="A11512" s="76"/>
      <c r="C11512" s="77"/>
      <c r="M11512" s="80"/>
      <c r="T11512" s="4"/>
      <c r="V11512" s="4"/>
      <c r="W11512" s="4"/>
      <c r="X11512" s="4"/>
      <c r="AB11512" s="4"/>
      <c r="AL11512" s="81"/>
      <c r="AM11512" s="81"/>
    </row>
    <row r="11513" spans="1:39">
      <c r="A11513" s="76"/>
      <c r="C11513" s="77"/>
      <c r="M11513" s="80"/>
      <c r="T11513" s="4"/>
      <c r="V11513" s="4"/>
      <c r="W11513" s="4"/>
      <c r="X11513" s="4"/>
      <c r="AB11513" s="4"/>
      <c r="AL11513" s="81"/>
      <c r="AM11513" s="81"/>
    </row>
    <row r="11514" spans="1:39">
      <c r="A11514" s="76"/>
      <c r="C11514" s="77"/>
      <c r="M11514" s="80"/>
      <c r="T11514" s="4"/>
      <c r="V11514" s="4"/>
      <c r="W11514" s="4"/>
      <c r="X11514" s="4"/>
      <c r="AB11514" s="4"/>
      <c r="AL11514" s="81"/>
      <c r="AM11514" s="81"/>
    </row>
    <row r="11515" spans="1:39">
      <c r="A11515" s="76"/>
      <c r="C11515" s="77"/>
      <c r="M11515" s="80"/>
      <c r="T11515" s="4"/>
      <c r="V11515" s="4"/>
      <c r="W11515" s="4"/>
      <c r="X11515" s="4"/>
      <c r="AB11515" s="4"/>
      <c r="AL11515" s="81"/>
      <c r="AM11515" s="81"/>
    </row>
    <row r="11516" spans="1:39">
      <c r="A11516" s="76"/>
      <c r="C11516" s="77"/>
      <c r="M11516" s="80"/>
      <c r="T11516" s="4"/>
      <c r="V11516" s="4"/>
      <c r="W11516" s="4"/>
      <c r="X11516" s="4"/>
      <c r="AB11516" s="4"/>
      <c r="AL11516" s="81"/>
      <c r="AM11516" s="81"/>
    </row>
    <row r="11517" spans="1:39">
      <c r="A11517" s="76"/>
      <c r="C11517" s="77"/>
      <c r="M11517" s="80"/>
      <c r="T11517" s="4"/>
      <c r="V11517" s="4"/>
      <c r="W11517" s="4"/>
      <c r="X11517" s="4"/>
      <c r="AB11517" s="4"/>
      <c r="AL11517" s="81"/>
      <c r="AM11517" s="81"/>
    </row>
    <row r="11518" spans="1:39">
      <c r="A11518" s="76"/>
      <c r="C11518" s="77"/>
      <c r="M11518" s="80"/>
      <c r="T11518" s="4"/>
      <c r="V11518" s="4"/>
      <c r="W11518" s="4"/>
      <c r="X11518" s="4"/>
      <c r="AB11518" s="4"/>
      <c r="AL11518" s="81"/>
      <c r="AM11518" s="81"/>
    </row>
    <row r="11519" spans="1:39">
      <c r="A11519" s="76"/>
      <c r="C11519" s="77"/>
      <c r="M11519" s="80"/>
      <c r="T11519" s="4"/>
      <c r="V11519" s="4"/>
      <c r="W11519" s="4"/>
      <c r="X11519" s="4"/>
      <c r="AB11519" s="4"/>
      <c r="AL11519" s="81"/>
      <c r="AM11519" s="81"/>
    </row>
    <row r="11520" spans="1:39">
      <c r="A11520" s="76"/>
      <c r="C11520" s="77"/>
      <c r="M11520" s="80"/>
      <c r="T11520" s="4"/>
      <c r="V11520" s="4"/>
      <c r="W11520" s="4"/>
      <c r="X11520" s="4"/>
      <c r="AB11520" s="4"/>
      <c r="AL11520" s="81"/>
      <c r="AM11520" s="81"/>
    </row>
    <row r="11521" spans="1:39">
      <c r="A11521" s="76"/>
      <c r="C11521" s="77"/>
      <c r="M11521" s="80"/>
      <c r="T11521" s="4"/>
      <c r="V11521" s="4"/>
      <c r="W11521" s="4"/>
      <c r="X11521" s="4"/>
      <c r="AB11521" s="4"/>
      <c r="AL11521" s="81"/>
      <c r="AM11521" s="81"/>
    </row>
    <row r="11522" spans="1:39">
      <c r="A11522" s="76"/>
      <c r="C11522" s="77"/>
      <c r="M11522" s="80"/>
      <c r="T11522" s="4"/>
      <c r="V11522" s="4"/>
      <c r="W11522" s="4"/>
      <c r="X11522" s="4"/>
      <c r="AB11522" s="4"/>
      <c r="AL11522" s="81"/>
      <c r="AM11522" s="81"/>
    </row>
    <row r="11523" spans="1:39">
      <c r="A11523" s="76"/>
      <c r="C11523" s="77"/>
      <c r="M11523" s="80"/>
      <c r="T11523" s="4"/>
      <c r="V11523" s="4"/>
      <c r="W11523" s="4"/>
      <c r="X11523" s="4"/>
      <c r="AB11523" s="4"/>
      <c r="AL11523" s="81"/>
      <c r="AM11523" s="81"/>
    </row>
    <row r="11524" spans="1:39">
      <c r="A11524" s="76"/>
      <c r="C11524" s="77"/>
      <c r="M11524" s="80"/>
      <c r="T11524" s="4"/>
      <c r="V11524" s="4"/>
      <c r="W11524" s="4"/>
      <c r="X11524" s="4"/>
      <c r="AB11524" s="4"/>
      <c r="AL11524" s="81"/>
      <c r="AM11524" s="81"/>
    </row>
    <row r="11525" spans="1:39">
      <c r="A11525" s="76"/>
      <c r="C11525" s="77"/>
      <c r="M11525" s="80"/>
      <c r="T11525" s="4"/>
      <c r="V11525" s="4"/>
      <c r="W11525" s="4"/>
      <c r="X11525" s="4"/>
      <c r="AB11525" s="4"/>
      <c r="AL11525" s="81"/>
      <c r="AM11525" s="81"/>
    </row>
    <row r="11526" spans="1:39">
      <c r="A11526" s="76"/>
      <c r="C11526" s="77"/>
      <c r="M11526" s="80"/>
      <c r="T11526" s="4"/>
      <c r="V11526" s="4"/>
      <c r="W11526" s="4"/>
      <c r="X11526" s="4"/>
      <c r="AB11526" s="4"/>
      <c r="AL11526" s="81"/>
      <c r="AM11526" s="81"/>
    </row>
    <row r="11527" spans="1:39">
      <c r="A11527" s="76"/>
      <c r="C11527" s="77"/>
      <c r="M11527" s="80"/>
      <c r="T11527" s="4"/>
      <c r="V11527" s="4"/>
      <c r="W11527" s="4"/>
      <c r="X11527" s="4"/>
      <c r="AB11527" s="4"/>
      <c r="AL11527" s="81"/>
      <c r="AM11527" s="81"/>
    </row>
    <row r="11528" spans="1:39">
      <c r="A11528" s="76"/>
      <c r="C11528" s="77"/>
      <c r="M11528" s="80"/>
      <c r="T11528" s="4"/>
      <c r="V11528" s="4"/>
      <c r="W11528" s="4"/>
      <c r="X11528" s="4"/>
      <c r="AB11528" s="4"/>
      <c r="AL11528" s="81"/>
      <c r="AM11528" s="81"/>
    </row>
    <row r="11529" spans="1:39">
      <c r="A11529" s="76"/>
      <c r="C11529" s="77"/>
      <c r="M11529" s="80"/>
      <c r="T11529" s="4"/>
      <c r="V11529" s="4"/>
      <c r="W11529" s="4"/>
      <c r="X11529" s="4"/>
      <c r="AB11529" s="4"/>
      <c r="AL11529" s="81"/>
      <c r="AM11529" s="81"/>
    </row>
    <row r="11530" spans="1:39">
      <c r="A11530" s="76"/>
      <c r="C11530" s="77"/>
      <c r="M11530" s="80"/>
      <c r="T11530" s="4"/>
      <c r="V11530" s="4"/>
      <c r="W11530" s="4"/>
      <c r="X11530" s="4"/>
      <c r="AB11530" s="4"/>
      <c r="AL11530" s="81"/>
      <c r="AM11530" s="81"/>
    </row>
    <row r="11531" spans="1:39">
      <c r="A11531" s="76"/>
      <c r="C11531" s="77"/>
      <c r="M11531" s="80"/>
      <c r="T11531" s="4"/>
      <c r="V11531" s="4"/>
      <c r="W11531" s="4"/>
      <c r="X11531" s="4"/>
      <c r="AB11531" s="4"/>
      <c r="AL11531" s="81"/>
      <c r="AM11531" s="81"/>
    </row>
    <row r="11532" spans="1:39">
      <c r="A11532" s="76"/>
      <c r="C11532" s="77"/>
      <c r="M11532" s="80"/>
      <c r="T11532" s="4"/>
      <c r="V11532" s="4"/>
      <c r="W11532" s="4"/>
      <c r="X11532" s="4"/>
      <c r="AB11532" s="4"/>
      <c r="AL11532" s="81"/>
      <c r="AM11532" s="81"/>
    </row>
    <row r="11533" spans="1:39">
      <c r="A11533" s="76"/>
      <c r="C11533" s="77"/>
      <c r="M11533" s="80"/>
      <c r="T11533" s="4"/>
      <c r="V11533" s="4"/>
      <c r="W11533" s="4"/>
      <c r="X11533" s="4"/>
      <c r="AB11533" s="4"/>
      <c r="AL11533" s="81"/>
      <c r="AM11533" s="81"/>
    </row>
    <row r="11534" spans="1:39">
      <c r="A11534" s="76"/>
      <c r="C11534" s="77"/>
      <c r="M11534" s="80"/>
      <c r="T11534" s="4"/>
      <c r="V11534" s="4"/>
      <c r="W11534" s="4"/>
      <c r="X11534" s="4"/>
      <c r="AB11534" s="4"/>
      <c r="AL11534" s="81"/>
      <c r="AM11534" s="81"/>
    </row>
    <row r="11535" spans="1:39">
      <c r="A11535" s="76"/>
      <c r="C11535" s="77"/>
      <c r="M11535" s="80"/>
      <c r="T11535" s="4"/>
      <c r="V11535" s="4"/>
      <c r="W11535" s="4"/>
      <c r="X11535" s="4"/>
      <c r="AB11535" s="4"/>
      <c r="AL11535" s="81"/>
      <c r="AM11535" s="81"/>
    </row>
    <row r="11536" spans="1:39">
      <c r="A11536" s="76"/>
      <c r="C11536" s="77"/>
      <c r="M11536" s="80"/>
      <c r="T11536" s="4"/>
      <c r="V11536" s="4"/>
      <c r="W11536" s="4"/>
      <c r="X11536" s="4"/>
      <c r="AB11536" s="4"/>
      <c r="AL11536" s="81"/>
      <c r="AM11536" s="81"/>
    </row>
    <row r="11537" spans="1:39">
      <c r="A11537" s="76"/>
      <c r="C11537" s="77"/>
      <c r="M11537" s="80"/>
      <c r="T11537" s="4"/>
      <c r="V11537" s="4"/>
      <c r="W11537" s="4"/>
      <c r="X11537" s="4"/>
      <c r="AB11537" s="4"/>
      <c r="AL11537" s="81"/>
      <c r="AM11537" s="81"/>
    </row>
    <row r="11538" spans="1:39">
      <c r="A11538" s="76"/>
      <c r="C11538" s="77"/>
      <c r="M11538" s="80"/>
      <c r="T11538" s="4"/>
      <c r="V11538" s="4"/>
      <c r="W11538" s="4"/>
      <c r="X11538" s="4"/>
      <c r="AB11538" s="4"/>
      <c r="AL11538" s="81"/>
      <c r="AM11538" s="81"/>
    </row>
    <row r="11539" spans="1:39">
      <c r="A11539" s="76"/>
      <c r="C11539" s="77"/>
      <c r="M11539" s="80"/>
      <c r="T11539" s="4"/>
      <c r="V11539" s="4"/>
      <c r="W11539" s="4"/>
      <c r="X11539" s="4"/>
      <c r="AB11539" s="4"/>
      <c r="AL11539" s="81"/>
      <c r="AM11539" s="81"/>
    </row>
    <row r="11540" spans="1:39">
      <c r="A11540" s="76"/>
      <c r="C11540" s="77"/>
      <c r="M11540" s="80"/>
      <c r="T11540" s="4"/>
      <c r="V11540" s="4"/>
      <c r="W11540" s="4"/>
      <c r="X11540" s="4"/>
      <c r="AB11540" s="4"/>
      <c r="AL11540" s="81"/>
      <c r="AM11540" s="81"/>
    </row>
    <row r="11541" spans="1:39">
      <c r="A11541" s="76"/>
      <c r="C11541" s="77"/>
      <c r="M11541" s="80"/>
      <c r="T11541" s="4"/>
      <c r="V11541" s="4"/>
      <c r="W11541" s="4"/>
      <c r="X11541" s="4"/>
      <c r="AB11541" s="4"/>
      <c r="AL11541" s="81"/>
      <c r="AM11541" s="81"/>
    </row>
    <row r="11542" spans="1:39">
      <c r="A11542" s="76"/>
      <c r="C11542" s="77"/>
      <c r="M11542" s="80"/>
      <c r="T11542" s="4"/>
      <c r="V11542" s="4"/>
      <c r="W11542" s="4"/>
      <c r="X11542" s="4"/>
      <c r="AB11542" s="4"/>
      <c r="AL11542" s="81"/>
      <c r="AM11542" s="81"/>
    </row>
    <row r="11543" spans="1:39">
      <c r="A11543" s="76"/>
      <c r="C11543" s="77"/>
      <c r="M11543" s="80"/>
      <c r="T11543" s="4"/>
      <c r="V11543" s="4"/>
      <c r="W11543" s="4"/>
      <c r="X11543" s="4"/>
      <c r="AB11543" s="4"/>
      <c r="AL11543" s="81"/>
      <c r="AM11543" s="81"/>
    </row>
    <row r="11544" spans="1:39">
      <c r="A11544" s="76"/>
      <c r="C11544" s="77"/>
      <c r="M11544" s="80"/>
      <c r="T11544" s="4"/>
      <c r="V11544" s="4"/>
      <c r="W11544" s="4"/>
      <c r="X11544" s="4"/>
      <c r="AB11544" s="4"/>
      <c r="AL11544" s="81"/>
      <c r="AM11544" s="81"/>
    </row>
    <row r="11545" spans="1:39">
      <c r="A11545" s="76"/>
      <c r="C11545" s="77"/>
      <c r="M11545" s="80"/>
      <c r="T11545" s="4"/>
      <c r="V11545" s="4"/>
      <c r="W11545" s="4"/>
      <c r="X11545" s="4"/>
      <c r="AB11545" s="4"/>
      <c r="AL11545" s="81"/>
      <c r="AM11545" s="81"/>
    </row>
    <row r="11546" spans="1:39">
      <c r="A11546" s="76"/>
      <c r="C11546" s="77"/>
      <c r="M11546" s="80"/>
      <c r="T11546" s="4"/>
      <c r="V11546" s="4"/>
      <c r="W11546" s="4"/>
      <c r="X11546" s="4"/>
      <c r="AB11546" s="4"/>
      <c r="AL11546" s="81"/>
      <c r="AM11546" s="81"/>
    </row>
    <row r="11547" spans="1:39">
      <c r="A11547" s="76"/>
      <c r="C11547" s="77"/>
      <c r="M11547" s="80"/>
      <c r="T11547" s="4"/>
      <c r="V11547" s="4"/>
      <c r="W11547" s="4"/>
      <c r="X11547" s="4"/>
      <c r="AB11547" s="4"/>
      <c r="AL11547" s="81"/>
      <c r="AM11547" s="81"/>
    </row>
    <row r="11548" spans="1:39">
      <c r="A11548" s="76"/>
      <c r="C11548" s="77"/>
      <c r="M11548" s="80"/>
      <c r="T11548" s="4"/>
      <c r="V11548" s="4"/>
      <c r="W11548" s="4"/>
      <c r="X11548" s="4"/>
      <c r="AB11548" s="4"/>
      <c r="AL11548" s="81"/>
      <c r="AM11548" s="81"/>
    </row>
    <row r="11549" spans="1:39">
      <c r="A11549" s="76"/>
      <c r="C11549" s="77"/>
      <c r="M11549" s="80"/>
      <c r="T11549" s="4"/>
      <c r="V11549" s="4"/>
      <c r="W11549" s="4"/>
      <c r="X11549" s="4"/>
      <c r="AB11549" s="4"/>
      <c r="AL11549" s="81"/>
      <c r="AM11549" s="81"/>
    </row>
    <row r="11550" spans="1:39">
      <c r="A11550" s="76"/>
      <c r="C11550" s="77"/>
      <c r="M11550" s="80"/>
      <c r="T11550" s="4"/>
      <c r="V11550" s="4"/>
      <c r="W11550" s="4"/>
      <c r="X11550" s="4"/>
      <c r="AB11550" s="4"/>
      <c r="AL11550" s="81"/>
      <c r="AM11550" s="81"/>
    </row>
    <row r="11551" spans="1:39">
      <c r="A11551" s="76"/>
      <c r="C11551" s="77"/>
      <c r="M11551" s="80"/>
      <c r="T11551" s="4"/>
      <c r="V11551" s="4"/>
      <c r="W11551" s="4"/>
      <c r="X11551" s="4"/>
      <c r="AB11551" s="4"/>
      <c r="AL11551" s="81"/>
      <c r="AM11551" s="81"/>
    </row>
    <row r="11552" spans="1:39">
      <c r="A11552" s="76"/>
      <c r="C11552" s="77"/>
      <c r="M11552" s="80"/>
      <c r="T11552" s="4"/>
      <c r="V11552" s="4"/>
      <c r="W11552" s="4"/>
      <c r="X11552" s="4"/>
      <c r="AB11552" s="4"/>
      <c r="AL11552" s="81"/>
      <c r="AM11552" s="81"/>
    </row>
    <row r="11553" spans="1:39">
      <c r="A11553" s="76"/>
      <c r="C11553" s="77"/>
      <c r="M11553" s="80"/>
      <c r="T11553" s="4"/>
      <c r="V11553" s="4"/>
      <c r="W11553" s="4"/>
      <c r="X11553" s="4"/>
      <c r="AB11553" s="4"/>
      <c r="AL11553" s="81"/>
      <c r="AM11553" s="81"/>
    </row>
    <row r="11554" spans="1:39">
      <c r="A11554" s="76"/>
      <c r="C11554" s="77"/>
      <c r="M11554" s="80"/>
      <c r="T11554" s="4"/>
      <c r="V11554" s="4"/>
      <c r="W11554" s="4"/>
      <c r="X11554" s="4"/>
      <c r="AB11554" s="4"/>
      <c r="AL11554" s="81"/>
      <c r="AM11554" s="81"/>
    </row>
    <row r="11555" spans="1:39">
      <c r="A11555" s="76"/>
      <c r="C11555" s="77"/>
      <c r="M11555" s="80"/>
      <c r="T11555" s="4"/>
      <c r="V11555" s="4"/>
      <c r="W11555" s="4"/>
      <c r="X11555" s="4"/>
      <c r="AB11555" s="4"/>
      <c r="AL11555" s="81"/>
      <c r="AM11555" s="81"/>
    </row>
    <row r="11556" spans="1:39">
      <c r="A11556" s="76"/>
      <c r="C11556" s="77"/>
      <c r="M11556" s="80"/>
      <c r="T11556" s="4"/>
      <c r="V11556" s="4"/>
      <c r="W11556" s="4"/>
      <c r="X11556" s="4"/>
      <c r="AB11556" s="4"/>
      <c r="AL11556" s="81"/>
      <c r="AM11556" s="81"/>
    </row>
    <row r="11557" spans="1:39">
      <c r="A11557" s="76"/>
      <c r="C11557" s="77"/>
      <c r="M11557" s="80"/>
      <c r="T11557" s="4"/>
      <c r="V11557" s="4"/>
      <c r="W11557" s="4"/>
      <c r="X11557" s="4"/>
      <c r="AB11557" s="4"/>
      <c r="AL11557" s="81"/>
      <c r="AM11557" s="81"/>
    </row>
    <row r="11558" spans="1:39">
      <c r="A11558" s="76"/>
      <c r="C11558" s="77"/>
      <c r="M11558" s="80"/>
      <c r="T11558" s="4"/>
      <c r="V11558" s="4"/>
      <c r="W11558" s="4"/>
      <c r="X11558" s="4"/>
      <c r="AB11558" s="4"/>
      <c r="AL11558" s="81"/>
      <c r="AM11558" s="81"/>
    </row>
    <row r="11559" spans="1:39">
      <c r="A11559" s="76"/>
      <c r="C11559" s="77"/>
      <c r="M11559" s="80"/>
      <c r="T11559" s="4"/>
      <c r="V11559" s="4"/>
      <c r="W11559" s="4"/>
      <c r="X11559" s="4"/>
      <c r="AB11559" s="4"/>
      <c r="AL11559" s="81"/>
      <c r="AM11559" s="81"/>
    </row>
    <row r="11560" spans="1:39">
      <c r="A11560" s="76"/>
      <c r="C11560" s="77"/>
      <c r="M11560" s="80"/>
      <c r="T11560" s="4"/>
      <c r="V11560" s="4"/>
      <c r="W11560" s="4"/>
      <c r="X11560" s="4"/>
      <c r="AB11560" s="4"/>
      <c r="AL11560" s="81"/>
      <c r="AM11560" s="81"/>
    </row>
    <row r="11561" spans="1:39">
      <c r="A11561" s="76"/>
      <c r="C11561" s="77"/>
      <c r="M11561" s="80"/>
      <c r="T11561" s="4"/>
      <c r="V11561" s="4"/>
      <c r="W11561" s="4"/>
      <c r="X11561" s="4"/>
      <c r="AB11561" s="4"/>
      <c r="AL11561" s="81"/>
      <c r="AM11561" s="81"/>
    </row>
    <row r="11562" spans="1:39">
      <c r="A11562" s="76"/>
      <c r="C11562" s="77"/>
      <c r="M11562" s="80"/>
      <c r="T11562" s="4"/>
      <c r="V11562" s="4"/>
      <c r="W11562" s="4"/>
      <c r="X11562" s="4"/>
      <c r="AB11562" s="4"/>
      <c r="AL11562" s="81"/>
      <c r="AM11562" s="81"/>
    </row>
    <row r="11563" spans="1:39">
      <c r="A11563" s="76"/>
      <c r="C11563" s="77"/>
      <c r="M11563" s="80"/>
      <c r="T11563" s="4"/>
      <c r="V11563" s="4"/>
      <c r="W11563" s="4"/>
      <c r="X11563" s="4"/>
      <c r="AB11563" s="4"/>
      <c r="AL11563" s="81"/>
      <c r="AM11563" s="81"/>
    </row>
    <row r="11564" spans="1:39">
      <c r="A11564" s="76"/>
      <c r="C11564" s="77"/>
      <c r="M11564" s="80"/>
      <c r="T11564" s="4"/>
      <c r="V11564" s="4"/>
      <c r="W11564" s="4"/>
      <c r="X11564" s="4"/>
      <c r="AB11564" s="4"/>
      <c r="AL11564" s="81"/>
      <c r="AM11564" s="81"/>
    </row>
    <row r="11565" spans="1:39">
      <c r="A11565" s="76"/>
      <c r="C11565" s="77"/>
      <c r="M11565" s="80"/>
      <c r="T11565" s="4"/>
      <c r="V11565" s="4"/>
      <c r="W11565" s="4"/>
      <c r="X11565" s="4"/>
      <c r="AB11565" s="4"/>
      <c r="AL11565" s="81"/>
      <c r="AM11565" s="81"/>
    </row>
    <row r="11566" spans="1:39">
      <c r="A11566" s="76"/>
      <c r="C11566" s="77"/>
      <c r="M11566" s="80"/>
      <c r="T11566" s="4"/>
      <c r="V11566" s="4"/>
      <c r="W11566" s="4"/>
      <c r="X11566" s="4"/>
      <c r="AB11566" s="4"/>
      <c r="AL11566" s="81"/>
      <c r="AM11566" s="81"/>
    </row>
    <row r="11567" spans="1:39">
      <c r="A11567" s="76"/>
      <c r="C11567" s="77"/>
      <c r="M11567" s="80"/>
      <c r="T11567" s="4"/>
      <c r="V11567" s="4"/>
      <c r="W11567" s="4"/>
      <c r="X11567" s="4"/>
      <c r="AB11567" s="4"/>
      <c r="AL11567" s="81"/>
      <c r="AM11567" s="81"/>
    </row>
    <row r="11568" spans="1:39">
      <c r="A11568" s="76"/>
      <c r="C11568" s="77"/>
      <c r="M11568" s="80"/>
      <c r="T11568" s="4"/>
      <c r="V11568" s="4"/>
      <c r="W11568" s="4"/>
      <c r="X11568" s="4"/>
      <c r="AB11568" s="4"/>
      <c r="AL11568" s="81"/>
      <c r="AM11568" s="81"/>
    </row>
    <row r="11569" spans="1:39">
      <c r="A11569" s="76"/>
      <c r="C11569" s="77"/>
      <c r="M11569" s="80"/>
      <c r="T11569" s="4"/>
      <c r="V11569" s="4"/>
      <c r="W11569" s="4"/>
      <c r="X11569" s="4"/>
      <c r="AB11569" s="4"/>
      <c r="AL11569" s="81"/>
      <c r="AM11569" s="81"/>
    </row>
    <row r="11570" spans="1:39">
      <c r="A11570" s="76"/>
      <c r="C11570" s="77"/>
      <c r="M11570" s="80"/>
      <c r="T11570" s="4"/>
      <c r="V11570" s="4"/>
      <c r="W11570" s="4"/>
      <c r="X11570" s="4"/>
      <c r="AB11570" s="4"/>
      <c r="AL11570" s="81"/>
      <c r="AM11570" s="81"/>
    </row>
    <row r="11571" spans="1:39">
      <c r="A11571" s="76"/>
      <c r="C11571" s="77"/>
      <c r="M11571" s="80"/>
      <c r="T11571" s="4"/>
      <c r="V11571" s="4"/>
      <c r="W11571" s="4"/>
      <c r="X11571" s="4"/>
      <c r="AB11571" s="4"/>
      <c r="AL11571" s="81"/>
      <c r="AM11571" s="81"/>
    </row>
    <row r="11572" spans="1:39">
      <c r="A11572" s="76"/>
      <c r="C11572" s="77"/>
      <c r="M11572" s="80"/>
      <c r="T11572" s="4"/>
      <c r="V11572" s="4"/>
      <c r="W11572" s="4"/>
      <c r="X11572" s="4"/>
      <c r="AB11572" s="4"/>
      <c r="AL11572" s="81"/>
      <c r="AM11572" s="81"/>
    </row>
    <row r="11573" spans="1:39">
      <c r="A11573" s="76"/>
      <c r="C11573" s="77"/>
      <c r="M11573" s="80"/>
      <c r="T11573" s="4"/>
      <c r="V11573" s="4"/>
      <c r="W11573" s="4"/>
      <c r="X11573" s="4"/>
      <c r="AB11573" s="4"/>
      <c r="AL11573" s="81"/>
      <c r="AM11573" s="81"/>
    </row>
    <row r="11574" spans="1:39">
      <c r="A11574" s="76"/>
      <c r="C11574" s="77"/>
      <c r="M11574" s="80"/>
      <c r="T11574" s="4"/>
      <c r="V11574" s="4"/>
      <c r="W11574" s="4"/>
      <c r="X11574" s="4"/>
      <c r="AB11574" s="4"/>
      <c r="AL11574" s="81"/>
      <c r="AM11574" s="81"/>
    </row>
    <row r="11575" spans="1:39">
      <c r="A11575" s="76"/>
      <c r="C11575" s="77"/>
      <c r="M11575" s="80"/>
      <c r="T11575" s="4"/>
      <c r="V11575" s="4"/>
      <c r="W11575" s="4"/>
      <c r="X11575" s="4"/>
      <c r="AB11575" s="4"/>
      <c r="AL11575" s="81"/>
      <c r="AM11575" s="81"/>
    </row>
    <row r="11576" spans="1:39">
      <c r="A11576" s="76"/>
      <c r="C11576" s="77"/>
      <c r="M11576" s="80"/>
      <c r="T11576" s="4"/>
      <c r="V11576" s="4"/>
      <c r="W11576" s="4"/>
      <c r="X11576" s="4"/>
      <c r="AB11576" s="4"/>
      <c r="AL11576" s="81"/>
      <c r="AM11576" s="81"/>
    </row>
    <row r="11577" spans="1:39">
      <c r="A11577" s="76"/>
      <c r="C11577" s="77"/>
      <c r="M11577" s="80"/>
      <c r="T11577" s="4"/>
      <c r="V11577" s="4"/>
      <c r="W11577" s="4"/>
      <c r="X11577" s="4"/>
      <c r="AB11577" s="4"/>
      <c r="AL11577" s="81"/>
      <c r="AM11577" s="81"/>
    </row>
    <row r="11578" spans="1:39">
      <c r="A11578" s="76"/>
      <c r="C11578" s="77"/>
      <c r="M11578" s="80"/>
      <c r="T11578" s="4"/>
      <c r="V11578" s="4"/>
      <c r="W11578" s="4"/>
      <c r="X11578" s="4"/>
      <c r="AB11578" s="4"/>
      <c r="AL11578" s="81"/>
      <c r="AM11578" s="81"/>
    </row>
    <row r="11579" spans="1:39">
      <c r="A11579" s="76"/>
      <c r="C11579" s="77"/>
      <c r="M11579" s="80"/>
      <c r="T11579" s="4"/>
      <c r="V11579" s="4"/>
      <c r="W11579" s="4"/>
      <c r="X11579" s="4"/>
      <c r="AB11579" s="4"/>
      <c r="AL11579" s="81"/>
      <c r="AM11579" s="81"/>
    </row>
    <row r="11580" spans="1:39">
      <c r="A11580" s="76"/>
      <c r="C11580" s="77"/>
      <c r="M11580" s="80"/>
      <c r="T11580" s="4"/>
      <c r="V11580" s="4"/>
      <c r="W11580" s="4"/>
      <c r="X11580" s="4"/>
      <c r="AB11580" s="4"/>
      <c r="AL11580" s="81"/>
      <c r="AM11580" s="81"/>
    </row>
    <row r="11581" spans="1:39">
      <c r="A11581" s="76"/>
      <c r="C11581" s="77"/>
      <c r="M11581" s="80"/>
      <c r="T11581" s="4"/>
      <c r="V11581" s="4"/>
      <c r="W11581" s="4"/>
      <c r="X11581" s="4"/>
      <c r="AB11581" s="4"/>
      <c r="AL11581" s="81"/>
      <c r="AM11581" s="81"/>
    </row>
    <row r="11582" spans="1:39">
      <c r="A11582" s="76"/>
      <c r="C11582" s="77"/>
      <c r="M11582" s="80"/>
      <c r="T11582" s="4"/>
      <c r="V11582" s="4"/>
      <c r="W11582" s="4"/>
      <c r="X11582" s="4"/>
      <c r="AB11582" s="4"/>
      <c r="AL11582" s="81"/>
      <c r="AM11582" s="81"/>
    </row>
    <row r="11583" spans="1:39">
      <c r="A11583" s="76"/>
      <c r="C11583" s="77"/>
      <c r="M11583" s="80"/>
      <c r="T11583" s="4"/>
      <c r="V11583" s="4"/>
      <c r="W11583" s="4"/>
      <c r="X11583" s="4"/>
      <c r="AB11583" s="4"/>
      <c r="AL11583" s="81"/>
      <c r="AM11583" s="81"/>
    </row>
    <row r="11584" spans="1:39">
      <c r="A11584" s="76"/>
      <c r="C11584" s="77"/>
      <c r="M11584" s="80"/>
      <c r="T11584" s="4"/>
      <c r="V11584" s="4"/>
      <c r="W11584" s="4"/>
      <c r="X11584" s="4"/>
      <c r="AB11584" s="4"/>
      <c r="AL11584" s="81"/>
      <c r="AM11584" s="81"/>
    </row>
    <row r="11585" spans="1:39">
      <c r="A11585" s="76"/>
      <c r="C11585" s="77"/>
      <c r="M11585" s="80"/>
      <c r="T11585" s="4"/>
      <c r="V11585" s="4"/>
      <c r="W11585" s="4"/>
      <c r="X11585" s="4"/>
      <c r="AB11585" s="4"/>
      <c r="AL11585" s="81"/>
      <c r="AM11585" s="81"/>
    </row>
    <row r="11586" spans="1:39">
      <c r="A11586" s="76"/>
      <c r="C11586" s="77"/>
      <c r="M11586" s="80"/>
      <c r="T11586" s="4"/>
      <c r="V11586" s="4"/>
      <c r="W11586" s="4"/>
      <c r="X11586" s="4"/>
      <c r="AB11586" s="4"/>
      <c r="AL11586" s="81"/>
      <c r="AM11586" s="81"/>
    </row>
    <row r="11587" spans="1:39">
      <c r="A11587" s="76"/>
      <c r="C11587" s="77"/>
      <c r="M11587" s="80"/>
      <c r="T11587" s="4"/>
      <c r="V11587" s="4"/>
      <c r="W11587" s="4"/>
      <c r="X11587" s="4"/>
      <c r="AB11587" s="4"/>
      <c r="AL11587" s="81"/>
      <c r="AM11587" s="81"/>
    </row>
    <row r="11588" spans="1:39">
      <c r="A11588" s="76"/>
      <c r="C11588" s="77"/>
      <c r="M11588" s="80"/>
      <c r="T11588" s="4"/>
      <c r="V11588" s="4"/>
      <c r="W11588" s="4"/>
      <c r="X11588" s="4"/>
      <c r="AB11588" s="4"/>
      <c r="AL11588" s="81"/>
      <c r="AM11588" s="81"/>
    </row>
    <row r="11589" spans="1:39">
      <c r="A11589" s="76"/>
      <c r="C11589" s="77"/>
      <c r="M11589" s="80"/>
      <c r="T11589" s="4"/>
      <c r="V11589" s="4"/>
      <c r="W11589" s="4"/>
      <c r="X11589" s="4"/>
      <c r="AB11589" s="4"/>
      <c r="AL11589" s="81"/>
      <c r="AM11589" s="81"/>
    </row>
    <row r="11590" spans="1:39">
      <c r="A11590" s="76"/>
      <c r="C11590" s="77"/>
      <c r="M11590" s="80"/>
      <c r="T11590" s="4"/>
      <c r="V11590" s="4"/>
      <c r="W11590" s="4"/>
      <c r="X11590" s="4"/>
      <c r="AB11590" s="4"/>
      <c r="AL11590" s="81"/>
      <c r="AM11590" s="81"/>
    </row>
    <row r="11591" spans="1:39">
      <c r="A11591" s="76"/>
      <c r="C11591" s="77"/>
      <c r="M11591" s="80"/>
      <c r="T11591" s="4"/>
      <c r="V11591" s="4"/>
      <c r="W11591" s="4"/>
      <c r="X11591" s="4"/>
      <c r="AB11591" s="4"/>
      <c r="AL11591" s="81"/>
      <c r="AM11591" s="81"/>
    </row>
    <row r="11592" spans="1:39">
      <c r="A11592" s="76"/>
      <c r="C11592" s="77"/>
      <c r="M11592" s="80"/>
      <c r="T11592" s="4"/>
      <c r="V11592" s="4"/>
      <c r="W11592" s="4"/>
      <c r="X11592" s="4"/>
      <c r="AB11592" s="4"/>
      <c r="AL11592" s="81"/>
      <c r="AM11592" s="81"/>
    </row>
    <row r="11593" spans="1:39">
      <c r="A11593" s="76"/>
      <c r="C11593" s="77"/>
      <c r="M11593" s="80"/>
      <c r="T11593" s="4"/>
      <c r="V11593" s="4"/>
      <c r="W11593" s="4"/>
      <c r="X11593" s="4"/>
      <c r="AB11593" s="4"/>
      <c r="AL11593" s="81"/>
      <c r="AM11593" s="81"/>
    </row>
    <row r="11594" spans="1:39">
      <c r="A11594" s="76"/>
      <c r="C11594" s="77"/>
      <c r="M11594" s="80"/>
      <c r="T11594" s="4"/>
      <c r="V11594" s="4"/>
      <c r="W11594" s="4"/>
      <c r="X11594" s="4"/>
      <c r="AB11594" s="4"/>
      <c r="AL11594" s="81"/>
      <c r="AM11594" s="81"/>
    </row>
    <row r="11595" spans="1:39">
      <c r="A11595" s="76"/>
      <c r="C11595" s="77"/>
      <c r="M11595" s="80"/>
      <c r="T11595" s="4"/>
      <c r="V11595" s="4"/>
      <c r="W11595" s="4"/>
      <c r="X11595" s="4"/>
      <c r="AB11595" s="4"/>
      <c r="AL11595" s="81"/>
      <c r="AM11595" s="81"/>
    </row>
    <row r="11596" spans="1:39">
      <c r="A11596" s="76"/>
      <c r="C11596" s="77"/>
      <c r="M11596" s="80"/>
      <c r="T11596" s="4"/>
      <c r="V11596" s="4"/>
      <c r="W11596" s="4"/>
      <c r="X11596" s="4"/>
      <c r="AB11596" s="4"/>
      <c r="AL11596" s="81"/>
      <c r="AM11596" s="81"/>
    </row>
    <row r="11597" spans="1:39">
      <c r="A11597" s="76"/>
      <c r="C11597" s="77"/>
      <c r="M11597" s="80"/>
      <c r="T11597" s="4"/>
      <c r="V11597" s="4"/>
      <c r="W11597" s="4"/>
      <c r="X11597" s="4"/>
      <c r="AB11597" s="4"/>
      <c r="AL11597" s="81"/>
      <c r="AM11597" s="81"/>
    </row>
    <row r="11598" spans="1:39">
      <c r="A11598" s="76"/>
      <c r="C11598" s="77"/>
      <c r="M11598" s="80"/>
      <c r="T11598" s="4"/>
      <c r="V11598" s="4"/>
      <c r="W11598" s="4"/>
      <c r="X11598" s="4"/>
      <c r="AB11598" s="4"/>
      <c r="AL11598" s="81"/>
      <c r="AM11598" s="81"/>
    </row>
    <row r="11599" spans="1:39">
      <c r="A11599" s="76"/>
      <c r="C11599" s="77"/>
      <c r="M11599" s="80"/>
      <c r="T11599" s="4"/>
      <c r="V11599" s="4"/>
      <c r="W11599" s="4"/>
      <c r="X11599" s="4"/>
      <c r="AB11599" s="4"/>
      <c r="AL11599" s="81"/>
      <c r="AM11599" s="81"/>
    </row>
    <row r="11600" spans="1:39">
      <c r="A11600" s="76"/>
      <c r="C11600" s="77"/>
      <c r="M11600" s="80"/>
      <c r="T11600" s="4"/>
      <c r="V11600" s="4"/>
      <c r="W11600" s="4"/>
      <c r="X11600" s="4"/>
      <c r="AB11600" s="4"/>
      <c r="AL11600" s="81"/>
      <c r="AM11600" s="81"/>
    </row>
    <row r="11601" spans="1:39">
      <c r="A11601" s="76"/>
      <c r="C11601" s="77"/>
      <c r="M11601" s="80"/>
      <c r="T11601" s="4"/>
      <c r="V11601" s="4"/>
      <c r="W11601" s="4"/>
      <c r="X11601" s="4"/>
      <c r="AB11601" s="4"/>
      <c r="AL11601" s="81"/>
      <c r="AM11601" s="81"/>
    </row>
    <row r="11602" spans="1:39">
      <c r="A11602" s="76"/>
      <c r="C11602" s="77"/>
      <c r="M11602" s="80"/>
      <c r="T11602" s="4"/>
      <c r="V11602" s="4"/>
      <c r="W11602" s="4"/>
      <c r="X11602" s="4"/>
      <c r="AB11602" s="4"/>
      <c r="AL11602" s="81"/>
      <c r="AM11602" s="81"/>
    </row>
    <row r="11603" spans="1:39">
      <c r="A11603" s="76"/>
      <c r="C11603" s="77"/>
      <c r="M11603" s="80"/>
      <c r="T11603" s="4"/>
      <c r="V11603" s="4"/>
      <c r="W11603" s="4"/>
      <c r="X11603" s="4"/>
      <c r="AB11603" s="4"/>
      <c r="AL11603" s="81"/>
      <c r="AM11603" s="81"/>
    </row>
    <row r="11604" spans="1:39">
      <c r="A11604" s="76"/>
      <c r="C11604" s="77"/>
      <c r="M11604" s="80"/>
      <c r="T11604" s="4"/>
      <c r="V11604" s="4"/>
      <c r="W11604" s="4"/>
      <c r="X11604" s="4"/>
      <c r="AB11604" s="4"/>
      <c r="AL11604" s="81"/>
      <c r="AM11604" s="81"/>
    </row>
    <row r="11605" spans="1:39">
      <c r="A11605" s="76"/>
      <c r="C11605" s="77"/>
      <c r="M11605" s="80"/>
      <c r="T11605" s="4"/>
      <c r="V11605" s="4"/>
      <c r="W11605" s="4"/>
      <c r="X11605" s="4"/>
      <c r="AB11605" s="4"/>
      <c r="AL11605" s="81"/>
      <c r="AM11605" s="81"/>
    </row>
    <row r="11606" spans="1:39">
      <c r="A11606" s="76"/>
      <c r="C11606" s="77"/>
      <c r="M11606" s="80"/>
      <c r="T11606" s="4"/>
      <c r="V11606" s="4"/>
      <c r="W11606" s="4"/>
      <c r="X11606" s="4"/>
      <c r="AB11606" s="4"/>
      <c r="AL11606" s="81"/>
      <c r="AM11606" s="81"/>
    </row>
    <row r="11607" spans="1:39">
      <c r="A11607" s="76"/>
      <c r="C11607" s="77"/>
      <c r="M11607" s="80"/>
      <c r="T11607" s="4"/>
      <c r="V11607" s="4"/>
      <c r="W11607" s="4"/>
      <c r="X11607" s="4"/>
      <c r="AB11607" s="4"/>
      <c r="AL11607" s="81"/>
      <c r="AM11607" s="81"/>
    </row>
    <row r="11608" spans="1:39">
      <c r="A11608" s="76"/>
      <c r="C11608" s="77"/>
      <c r="M11608" s="80"/>
      <c r="T11608" s="4"/>
      <c r="V11608" s="4"/>
      <c r="W11608" s="4"/>
      <c r="X11608" s="4"/>
      <c r="AB11608" s="4"/>
      <c r="AL11608" s="81"/>
      <c r="AM11608" s="81"/>
    </row>
    <row r="11609" spans="1:39">
      <c r="A11609" s="76"/>
      <c r="C11609" s="77"/>
      <c r="M11609" s="80"/>
      <c r="T11609" s="4"/>
      <c r="V11609" s="4"/>
      <c r="W11609" s="4"/>
      <c r="X11609" s="4"/>
      <c r="AB11609" s="4"/>
      <c r="AL11609" s="81"/>
      <c r="AM11609" s="81"/>
    </row>
    <row r="11610" spans="1:39">
      <c r="A11610" s="76"/>
      <c r="C11610" s="77"/>
      <c r="M11610" s="80"/>
      <c r="T11610" s="4"/>
      <c r="V11610" s="4"/>
      <c r="W11610" s="4"/>
      <c r="X11610" s="4"/>
      <c r="AB11610" s="4"/>
      <c r="AL11610" s="81"/>
      <c r="AM11610" s="81"/>
    </row>
    <row r="11611" spans="1:39">
      <c r="A11611" s="76"/>
      <c r="C11611" s="77"/>
      <c r="M11611" s="80"/>
      <c r="T11611" s="4"/>
      <c r="V11611" s="4"/>
      <c r="W11611" s="4"/>
      <c r="X11611" s="4"/>
      <c r="AB11611" s="4"/>
      <c r="AL11611" s="81"/>
      <c r="AM11611" s="81"/>
    </row>
    <row r="11612" spans="1:39">
      <c r="A11612" s="76"/>
      <c r="C11612" s="77"/>
      <c r="M11612" s="80"/>
      <c r="T11612" s="4"/>
      <c r="V11612" s="4"/>
      <c r="W11612" s="4"/>
      <c r="X11612" s="4"/>
      <c r="AB11612" s="4"/>
      <c r="AL11612" s="81"/>
      <c r="AM11612" s="81"/>
    </row>
    <row r="11613" spans="1:39">
      <c r="A11613" s="76"/>
      <c r="C11613" s="77"/>
      <c r="M11613" s="80"/>
      <c r="T11613" s="4"/>
      <c r="V11613" s="4"/>
      <c r="W11613" s="4"/>
      <c r="X11613" s="4"/>
      <c r="AB11613" s="4"/>
      <c r="AL11613" s="81"/>
      <c r="AM11613" s="81"/>
    </row>
    <row r="11614" spans="1:39">
      <c r="A11614" s="76"/>
      <c r="C11614" s="77"/>
      <c r="M11614" s="80"/>
      <c r="T11614" s="4"/>
      <c r="V11614" s="4"/>
      <c r="W11614" s="4"/>
      <c r="X11614" s="4"/>
      <c r="AB11614" s="4"/>
      <c r="AL11614" s="81"/>
      <c r="AM11614" s="81"/>
    </row>
    <row r="11615" spans="1:39">
      <c r="A11615" s="76"/>
      <c r="C11615" s="77"/>
      <c r="M11615" s="80"/>
      <c r="T11615" s="4"/>
      <c r="V11615" s="4"/>
      <c r="W11615" s="4"/>
      <c r="X11615" s="4"/>
      <c r="AB11615" s="4"/>
      <c r="AL11615" s="81"/>
      <c r="AM11615" s="81"/>
    </row>
    <row r="11616" spans="1:39">
      <c r="A11616" s="76"/>
      <c r="C11616" s="77"/>
      <c r="M11616" s="80"/>
      <c r="T11616" s="4"/>
      <c r="V11616" s="4"/>
      <c r="W11616" s="4"/>
      <c r="X11616" s="4"/>
      <c r="AB11616" s="4"/>
      <c r="AL11616" s="81"/>
      <c r="AM11616" s="81"/>
    </row>
    <row r="11617" spans="1:39">
      <c r="A11617" s="76"/>
      <c r="C11617" s="77"/>
      <c r="M11617" s="80"/>
      <c r="T11617" s="4"/>
      <c r="V11617" s="4"/>
      <c r="W11617" s="4"/>
      <c r="X11617" s="4"/>
      <c r="AB11617" s="4"/>
      <c r="AL11617" s="81"/>
      <c r="AM11617" s="81"/>
    </row>
    <row r="11618" spans="1:39">
      <c r="A11618" s="76"/>
      <c r="C11618" s="77"/>
      <c r="M11618" s="80"/>
      <c r="T11618" s="4"/>
      <c r="V11618" s="4"/>
      <c r="W11618" s="4"/>
      <c r="X11618" s="4"/>
      <c r="AB11618" s="4"/>
      <c r="AL11618" s="81"/>
      <c r="AM11618" s="81"/>
    </row>
    <row r="11619" spans="1:39">
      <c r="A11619" s="76"/>
      <c r="C11619" s="77"/>
      <c r="M11619" s="80"/>
      <c r="T11619" s="4"/>
      <c r="V11619" s="4"/>
      <c r="W11619" s="4"/>
      <c r="X11619" s="4"/>
      <c r="AB11619" s="4"/>
      <c r="AL11619" s="81"/>
      <c r="AM11619" s="81"/>
    </row>
    <row r="11620" spans="1:39">
      <c r="A11620" s="76"/>
      <c r="C11620" s="77"/>
      <c r="M11620" s="80"/>
      <c r="T11620" s="4"/>
      <c r="V11620" s="4"/>
      <c r="W11620" s="4"/>
      <c r="X11620" s="4"/>
      <c r="AB11620" s="4"/>
      <c r="AL11620" s="81"/>
      <c r="AM11620" s="81"/>
    </row>
    <row r="11621" spans="1:39">
      <c r="A11621" s="76"/>
      <c r="C11621" s="77"/>
      <c r="M11621" s="80"/>
      <c r="T11621" s="4"/>
      <c r="V11621" s="4"/>
      <c r="W11621" s="4"/>
      <c r="X11621" s="4"/>
      <c r="AB11621" s="4"/>
      <c r="AL11621" s="81"/>
      <c r="AM11621" s="81"/>
    </row>
    <row r="11622" spans="1:39">
      <c r="A11622" s="76"/>
      <c r="C11622" s="77"/>
      <c r="M11622" s="80"/>
      <c r="T11622" s="4"/>
      <c r="V11622" s="4"/>
      <c r="W11622" s="4"/>
      <c r="X11622" s="4"/>
      <c r="AB11622" s="4"/>
      <c r="AL11622" s="81"/>
      <c r="AM11622" s="81"/>
    </row>
    <row r="11623" spans="1:39">
      <c r="A11623" s="76"/>
      <c r="C11623" s="77"/>
      <c r="M11623" s="80"/>
      <c r="T11623" s="4"/>
      <c r="V11623" s="4"/>
      <c r="W11623" s="4"/>
      <c r="X11623" s="4"/>
      <c r="AB11623" s="4"/>
      <c r="AL11623" s="81"/>
      <c r="AM11623" s="81"/>
    </row>
    <row r="11624" spans="1:39">
      <c r="A11624" s="76"/>
      <c r="C11624" s="77"/>
      <c r="M11624" s="80"/>
      <c r="T11624" s="4"/>
      <c r="V11624" s="4"/>
      <c r="W11624" s="4"/>
      <c r="X11624" s="4"/>
      <c r="AB11624" s="4"/>
      <c r="AL11624" s="81"/>
      <c r="AM11624" s="81"/>
    </row>
    <row r="11625" spans="1:39">
      <c r="A11625" s="76"/>
      <c r="C11625" s="77"/>
      <c r="M11625" s="80"/>
      <c r="T11625" s="4"/>
      <c r="V11625" s="4"/>
      <c r="W11625" s="4"/>
      <c r="X11625" s="4"/>
      <c r="AB11625" s="4"/>
      <c r="AL11625" s="81"/>
      <c r="AM11625" s="81"/>
    </row>
    <row r="11626" spans="1:39">
      <c r="A11626" s="76"/>
      <c r="C11626" s="77"/>
      <c r="M11626" s="80"/>
      <c r="T11626" s="4"/>
      <c r="V11626" s="4"/>
      <c r="W11626" s="4"/>
      <c r="X11626" s="4"/>
      <c r="AB11626" s="4"/>
      <c r="AL11626" s="81"/>
      <c r="AM11626" s="81"/>
    </row>
    <row r="11627" spans="1:39">
      <c r="A11627" s="76"/>
      <c r="C11627" s="77"/>
      <c r="M11627" s="80"/>
      <c r="T11627" s="4"/>
      <c r="V11627" s="4"/>
      <c r="W11627" s="4"/>
      <c r="X11627" s="4"/>
      <c r="AB11627" s="4"/>
      <c r="AL11627" s="81"/>
      <c r="AM11627" s="81"/>
    </row>
    <row r="11628" spans="1:39">
      <c r="A11628" s="76"/>
      <c r="C11628" s="77"/>
      <c r="M11628" s="80"/>
      <c r="T11628" s="4"/>
      <c r="V11628" s="4"/>
      <c r="W11628" s="4"/>
      <c r="X11628" s="4"/>
      <c r="AB11628" s="4"/>
      <c r="AL11628" s="81"/>
      <c r="AM11628" s="81"/>
    </row>
    <row r="11629" spans="1:39">
      <c r="A11629" s="76"/>
      <c r="C11629" s="77"/>
      <c r="M11629" s="80"/>
      <c r="T11629" s="4"/>
      <c r="V11629" s="4"/>
      <c r="W11629" s="4"/>
      <c r="X11629" s="4"/>
      <c r="AB11629" s="4"/>
      <c r="AL11629" s="81"/>
      <c r="AM11629" s="81"/>
    </row>
    <row r="11630" spans="1:39">
      <c r="A11630" s="76"/>
      <c r="C11630" s="77"/>
      <c r="M11630" s="80"/>
      <c r="T11630" s="4"/>
      <c r="V11630" s="4"/>
      <c r="W11630" s="4"/>
      <c r="X11630" s="4"/>
      <c r="AB11630" s="4"/>
      <c r="AL11630" s="81"/>
      <c r="AM11630" s="81"/>
    </row>
    <row r="11631" spans="1:39">
      <c r="A11631" s="76"/>
      <c r="C11631" s="77"/>
      <c r="M11631" s="80"/>
      <c r="T11631" s="4"/>
      <c r="V11631" s="4"/>
      <c r="W11631" s="4"/>
      <c r="X11631" s="4"/>
      <c r="AB11631" s="4"/>
      <c r="AL11631" s="81"/>
      <c r="AM11631" s="81"/>
    </row>
    <row r="11632" spans="1:39">
      <c r="A11632" s="76"/>
      <c r="C11632" s="77"/>
      <c r="M11632" s="80"/>
      <c r="T11632" s="4"/>
      <c r="V11632" s="4"/>
      <c r="W11632" s="4"/>
      <c r="X11632" s="4"/>
      <c r="AB11632" s="4"/>
      <c r="AL11632" s="81"/>
      <c r="AM11632" s="81"/>
    </row>
    <row r="11633" spans="1:39">
      <c r="A11633" s="76"/>
      <c r="C11633" s="77"/>
      <c r="M11633" s="80"/>
      <c r="T11633" s="4"/>
      <c r="V11633" s="4"/>
      <c r="W11633" s="4"/>
      <c r="X11633" s="4"/>
      <c r="AB11633" s="4"/>
      <c r="AL11633" s="81"/>
      <c r="AM11633" s="81"/>
    </row>
    <row r="11634" spans="1:39">
      <c r="A11634" s="76"/>
      <c r="C11634" s="77"/>
      <c r="M11634" s="80"/>
      <c r="T11634" s="4"/>
      <c r="V11634" s="4"/>
      <c r="W11634" s="4"/>
      <c r="X11634" s="4"/>
      <c r="AB11634" s="4"/>
      <c r="AL11634" s="81"/>
      <c r="AM11634" s="81"/>
    </row>
    <row r="11635" spans="1:39">
      <c r="A11635" s="76"/>
      <c r="C11635" s="77"/>
      <c r="M11635" s="80"/>
      <c r="T11635" s="4"/>
      <c r="V11635" s="4"/>
      <c r="W11635" s="4"/>
      <c r="X11635" s="4"/>
      <c r="AB11635" s="4"/>
      <c r="AL11635" s="81"/>
      <c r="AM11635" s="81"/>
    </row>
    <row r="11636" spans="1:39">
      <c r="A11636" s="76"/>
      <c r="C11636" s="77"/>
      <c r="M11636" s="80"/>
      <c r="T11636" s="4"/>
      <c r="V11636" s="4"/>
      <c r="W11636" s="4"/>
      <c r="X11636" s="4"/>
      <c r="AB11636" s="4"/>
      <c r="AL11636" s="81"/>
      <c r="AM11636" s="81"/>
    </row>
    <row r="11637" spans="1:39">
      <c r="A11637" s="76"/>
      <c r="C11637" s="77"/>
      <c r="M11637" s="80"/>
      <c r="T11637" s="4"/>
      <c r="V11637" s="4"/>
      <c r="W11637" s="4"/>
      <c r="X11637" s="4"/>
      <c r="AB11637" s="4"/>
      <c r="AL11637" s="81"/>
      <c r="AM11637" s="81"/>
    </row>
    <row r="11638" spans="1:39">
      <c r="A11638" s="76"/>
      <c r="C11638" s="77"/>
      <c r="M11638" s="80"/>
      <c r="T11638" s="4"/>
      <c r="V11638" s="4"/>
      <c r="W11638" s="4"/>
      <c r="X11638" s="4"/>
      <c r="AB11638" s="4"/>
      <c r="AL11638" s="81"/>
      <c r="AM11638" s="81"/>
    </row>
    <row r="11639" spans="1:39">
      <c r="A11639" s="76"/>
      <c r="C11639" s="77"/>
      <c r="M11639" s="80"/>
      <c r="T11639" s="4"/>
      <c r="V11639" s="4"/>
      <c r="W11639" s="4"/>
      <c r="X11639" s="4"/>
      <c r="AB11639" s="4"/>
      <c r="AL11639" s="81"/>
      <c r="AM11639" s="81"/>
    </row>
    <row r="11640" spans="1:39">
      <c r="A11640" s="76"/>
      <c r="C11640" s="77"/>
      <c r="M11640" s="80"/>
      <c r="T11640" s="4"/>
      <c r="V11640" s="4"/>
      <c r="W11640" s="4"/>
      <c r="X11640" s="4"/>
      <c r="AB11640" s="4"/>
      <c r="AL11640" s="81"/>
      <c r="AM11640" s="81"/>
    </row>
    <row r="11641" spans="1:39">
      <c r="A11641" s="76"/>
      <c r="C11641" s="77"/>
      <c r="M11641" s="80"/>
      <c r="T11641" s="4"/>
      <c r="V11641" s="4"/>
      <c r="W11641" s="4"/>
      <c r="X11641" s="4"/>
      <c r="AB11641" s="4"/>
      <c r="AL11641" s="81"/>
      <c r="AM11641" s="81"/>
    </row>
    <row r="11642" spans="1:39">
      <c r="A11642" s="76"/>
      <c r="C11642" s="77"/>
      <c r="M11642" s="80"/>
      <c r="T11642" s="4"/>
      <c r="V11642" s="4"/>
      <c r="W11642" s="4"/>
      <c r="X11642" s="4"/>
      <c r="AB11642" s="4"/>
      <c r="AL11642" s="81"/>
      <c r="AM11642" s="81"/>
    </row>
    <row r="11643" spans="1:39">
      <c r="A11643" s="76"/>
      <c r="C11643" s="77"/>
      <c r="M11643" s="80"/>
      <c r="T11643" s="4"/>
      <c r="V11643" s="4"/>
      <c r="W11643" s="4"/>
      <c r="X11643" s="4"/>
      <c r="AB11643" s="4"/>
      <c r="AL11643" s="81"/>
      <c r="AM11643" s="81"/>
    </row>
    <row r="11644" spans="1:39">
      <c r="A11644" s="76"/>
      <c r="C11644" s="77"/>
      <c r="M11644" s="80"/>
      <c r="T11644" s="4"/>
      <c r="V11644" s="4"/>
      <c r="W11644" s="4"/>
      <c r="X11644" s="4"/>
      <c r="AB11644" s="4"/>
      <c r="AL11644" s="81"/>
      <c r="AM11644" s="81"/>
    </row>
    <row r="11645" spans="1:39">
      <c r="A11645" s="76"/>
      <c r="C11645" s="77"/>
      <c r="M11645" s="80"/>
      <c r="T11645" s="4"/>
      <c r="V11645" s="4"/>
      <c r="W11645" s="4"/>
      <c r="X11645" s="4"/>
      <c r="AB11645" s="4"/>
      <c r="AL11645" s="81"/>
      <c r="AM11645" s="81"/>
    </row>
    <row r="11646" spans="1:39">
      <c r="A11646" s="76"/>
      <c r="C11646" s="77"/>
      <c r="M11646" s="80"/>
      <c r="T11646" s="4"/>
      <c r="V11646" s="4"/>
      <c r="W11646" s="4"/>
      <c r="X11646" s="4"/>
      <c r="AB11646" s="4"/>
      <c r="AL11646" s="81"/>
      <c r="AM11646" s="81"/>
    </row>
    <row r="11647" spans="1:39">
      <c r="A11647" s="76"/>
      <c r="C11647" s="77"/>
      <c r="M11647" s="80"/>
      <c r="T11647" s="4"/>
      <c r="V11647" s="4"/>
      <c r="W11647" s="4"/>
      <c r="X11647" s="4"/>
      <c r="AB11647" s="4"/>
      <c r="AL11647" s="81"/>
      <c r="AM11647" s="81"/>
    </row>
    <row r="11648" spans="1:39">
      <c r="A11648" s="76"/>
      <c r="C11648" s="77"/>
      <c r="M11648" s="80"/>
      <c r="T11648" s="4"/>
      <c r="V11648" s="4"/>
      <c r="W11648" s="4"/>
      <c r="X11648" s="4"/>
      <c r="AB11648" s="4"/>
      <c r="AL11648" s="81"/>
      <c r="AM11648" s="81"/>
    </row>
    <row r="11649" spans="1:39">
      <c r="A11649" s="76"/>
      <c r="C11649" s="77"/>
      <c r="M11649" s="80"/>
      <c r="T11649" s="4"/>
      <c r="V11649" s="4"/>
      <c r="W11649" s="4"/>
      <c r="X11649" s="4"/>
      <c r="AB11649" s="4"/>
      <c r="AL11649" s="81"/>
      <c r="AM11649" s="81"/>
    </row>
    <row r="11650" spans="1:39">
      <c r="A11650" s="76"/>
      <c r="C11650" s="77"/>
      <c r="M11650" s="80"/>
      <c r="T11650" s="4"/>
      <c r="V11650" s="4"/>
      <c r="W11650" s="4"/>
      <c r="X11650" s="4"/>
      <c r="AB11650" s="4"/>
      <c r="AL11650" s="81"/>
      <c r="AM11650" s="81"/>
    </row>
    <row r="11651" spans="1:39">
      <c r="A11651" s="76"/>
      <c r="C11651" s="77"/>
      <c r="M11651" s="80"/>
      <c r="T11651" s="4"/>
      <c r="V11651" s="4"/>
      <c r="W11651" s="4"/>
      <c r="X11651" s="4"/>
      <c r="AB11651" s="4"/>
      <c r="AL11651" s="81"/>
      <c r="AM11651" s="81"/>
    </row>
    <row r="11652" spans="1:39">
      <c r="A11652" s="76"/>
      <c r="C11652" s="77"/>
      <c r="M11652" s="80"/>
      <c r="T11652" s="4"/>
      <c r="V11652" s="4"/>
      <c r="W11652" s="4"/>
      <c r="X11652" s="4"/>
      <c r="AB11652" s="4"/>
      <c r="AL11652" s="81"/>
      <c r="AM11652" s="81"/>
    </row>
    <row r="11653" spans="1:39">
      <c r="A11653" s="76"/>
      <c r="C11653" s="77"/>
      <c r="M11653" s="80"/>
      <c r="T11653" s="4"/>
      <c r="V11653" s="4"/>
      <c r="W11653" s="4"/>
      <c r="X11653" s="4"/>
      <c r="AB11653" s="4"/>
      <c r="AL11653" s="81"/>
      <c r="AM11653" s="81"/>
    </row>
    <row r="11654" spans="1:39">
      <c r="A11654" s="76"/>
      <c r="C11654" s="77"/>
      <c r="M11654" s="80"/>
      <c r="T11654" s="4"/>
      <c r="V11654" s="4"/>
      <c r="W11654" s="4"/>
      <c r="X11654" s="4"/>
      <c r="AB11654" s="4"/>
      <c r="AL11654" s="81"/>
      <c r="AM11654" s="81"/>
    </row>
    <row r="11655" spans="1:39">
      <c r="A11655" s="76"/>
      <c r="C11655" s="77"/>
      <c r="M11655" s="80"/>
      <c r="T11655" s="4"/>
      <c r="V11655" s="4"/>
      <c r="W11655" s="4"/>
      <c r="X11655" s="4"/>
      <c r="AB11655" s="4"/>
      <c r="AL11655" s="81"/>
      <c r="AM11655" s="81"/>
    </row>
    <row r="11656" spans="1:39">
      <c r="A11656" s="76"/>
      <c r="C11656" s="77"/>
      <c r="M11656" s="80"/>
      <c r="T11656" s="4"/>
      <c r="V11656" s="4"/>
      <c r="W11656" s="4"/>
      <c r="X11656" s="4"/>
      <c r="AB11656" s="4"/>
      <c r="AL11656" s="81"/>
      <c r="AM11656" s="81"/>
    </row>
    <row r="11657" spans="1:39">
      <c r="A11657" s="76"/>
      <c r="C11657" s="77"/>
      <c r="M11657" s="80"/>
      <c r="T11657" s="4"/>
      <c r="V11657" s="4"/>
      <c r="W11657" s="4"/>
      <c r="X11657" s="4"/>
      <c r="AB11657" s="4"/>
      <c r="AL11657" s="81"/>
      <c r="AM11657" s="81"/>
    </row>
    <row r="11658" spans="1:39">
      <c r="A11658" s="76"/>
      <c r="C11658" s="77"/>
      <c r="M11658" s="80"/>
      <c r="T11658" s="4"/>
      <c r="V11658" s="4"/>
      <c r="W11658" s="4"/>
      <c r="X11658" s="4"/>
      <c r="AB11658" s="4"/>
      <c r="AL11658" s="81"/>
      <c r="AM11658" s="81"/>
    </row>
    <row r="11659" spans="1:39">
      <c r="A11659" s="76"/>
      <c r="C11659" s="77"/>
      <c r="M11659" s="80"/>
      <c r="T11659" s="4"/>
      <c r="V11659" s="4"/>
      <c r="W11659" s="4"/>
      <c r="X11659" s="4"/>
      <c r="AB11659" s="4"/>
      <c r="AL11659" s="81"/>
      <c r="AM11659" s="81"/>
    </row>
    <row r="11660" spans="1:39">
      <c r="A11660" s="76"/>
      <c r="C11660" s="77"/>
      <c r="M11660" s="80"/>
      <c r="T11660" s="4"/>
      <c r="V11660" s="4"/>
      <c r="W11660" s="4"/>
      <c r="X11660" s="4"/>
      <c r="AB11660" s="4"/>
      <c r="AL11660" s="81"/>
      <c r="AM11660" s="81"/>
    </row>
    <row r="11661" spans="1:39">
      <c r="A11661" s="76"/>
      <c r="C11661" s="77"/>
      <c r="M11661" s="80"/>
      <c r="T11661" s="4"/>
      <c r="V11661" s="4"/>
      <c r="W11661" s="4"/>
      <c r="X11661" s="4"/>
      <c r="AB11661" s="4"/>
      <c r="AL11661" s="81"/>
      <c r="AM11661" s="81"/>
    </row>
    <row r="11662" spans="1:39">
      <c r="A11662" s="76"/>
      <c r="C11662" s="77"/>
      <c r="M11662" s="80"/>
      <c r="T11662" s="4"/>
      <c r="V11662" s="4"/>
      <c r="W11662" s="4"/>
      <c r="X11662" s="4"/>
      <c r="AB11662" s="4"/>
      <c r="AL11662" s="81"/>
      <c r="AM11662" s="81"/>
    </row>
    <row r="11663" spans="1:39">
      <c r="A11663" s="76"/>
      <c r="C11663" s="77"/>
      <c r="M11663" s="80"/>
      <c r="T11663" s="4"/>
      <c r="V11663" s="4"/>
      <c r="W11663" s="4"/>
      <c r="X11663" s="4"/>
      <c r="AB11663" s="4"/>
      <c r="AL11663" s="81"/>
      <c r="AM11663" s="81"/>
    </row>
    <row r="11664" spans="1:39">
      <c r="A11664" s="76"/>
      <c r="C11664" s="77"/>
      <c r="M11664" s="80"/>
      <c r="T11664" s="4"/>
      <c r="V11664" s="4"/>
      <c r="W11664" s="4"/>
      <c r="X11664" s="4"/>
      <c r="AB11664" s="4"/>
      <c r="AL11664" s="81"/>
      <c r="AM11664" s="81"/>
    </row>
    <row r="11665" spans="1:39">
      <c r="A11665" s="76"/>
      <c r="C11665" s="77"/>
      <c r="M11665" s="80"/>
      <c r="T11665" s="4"/>
      <c r="V11665" s="4"/>
      <c r="W11665" s="4"/>
      <c r="X11665" s="4"/>
      <c r="AB11665" s="4"/>
      <c r="AL11665" s="81"/>
      <c r="AM11665" s="81"/>
    </row>
    <row r="11666" spans="1:39">
      <c r="A11666" s="76"/>
      <c r="C11666" s="77"/>
      <c r="M11666" s="80"/>
      <c r="T11666" s="4"/>
      <c r="V11666" s="4"/>
      <c r="W11666" s="4"/>
      <c r="X11666" s="4"/>
      <c r="AB11666" s="4"/>
      <c r="AL11666" s="81"/>
      <c r="AM11666" s="81"/>
    </row>
    <row r="11667" spans="1:39">
      <c r="A11667" s="76"/>
      <c r="C11667" s="77"/>
      <c r="M11667" s="80"/>
      <c r="T11667" s="4"/>
      <c r="V11667" s="4"/>
      <c r="W11667" s="4"/>
      <c r="X11667" s="4"/>
      <c r="AB11667" s="4"/>
      <c r="AL11667" s="81"/>
      <c r="AM11667" s="81"/>
    </row>
    <row r="11668" spans="1:39">
      <c r="A11668" s="76"/>
      <c r="C11668" s="77"/>
      <c r="M11668" s="80"/>
      <c r="T11668" s="4"/>
      <c r="V11668" s="4"/>
      <c r="W11668" s="4"/>
      <c r="X11668" s="4"/>
      <c r="AB11668" s="4"/>
      <c r="AL11668" s="81"/>
      <c r="AM11668" s="81"/>
    </row>
    <row r="11669" spans="1:39">
      <c r="A11669" s="76"/>
      <c r="C11669" s="77"/>
      <c r="M11669" s="80"/>
      <c r="T11669" s="4"/>
      <c r="V11669" s="4"/>
      <c r="W11669" s="4"/>
      <c r="X11669" s="4"/>
      <c r="AB11669" s="4"/>
      <c r="AL11669" s="81"/>
      <c r="AM11669" s="81"/>
    </row>
    <row r="11670" spans="1:39">
      <c r="A11670" s="76"/>
      <c r="C11670" s="77"/>
      <c r="M11670" s="80"/>
      <c r="T11670" s="4"/>
      <c r="V11670" s="4"/>
      <c r="W11670" s="4"/>
      <c r="X11670" s="4"/>
      <c r="AB11670" s="4"/>
      <c r="AL11670" s="81"/>
      <c r="AM11670" s="81"/>
    </row>
    <row r="11671" spans="1:39">
      <c r="A11671" s="76"/>
      <c r="C11671" s="77"/>
      <c r="M11671" s="80"/>
      <c r="T11671" s="4"/>
      <c r="V11671" s="4"/>
      <c r="W11671" s="4"/>
      <c r="X11671" s="4"/>
      <c r="AB11671" s="4"/>
      <c r="AL11671" s="81"/>
      <c r="AM11671" s="81"/>
    </row>
    <row r="11672" spans="1:39">
      <c r="A11672" s="76"/>
      <c r="C11672" s="77"/>
      <c r="M11672" s="80"/>
      <c r="T11672" s="4"/>
      <c r="V11672" s="4"/>
      <c r="W11672" s="4"/>
      <c r="X11672" s="4"/>
      <c r="AB11672" s="4"/>
      <c r="AL11672" s="81"/>
      <c r="AM11672" s="81"/>
    </row>
    <row r="11673" spans="1:39">
      <c r="A11673" s="76"/>
      <c r="C11673" s="77"/>
      <c r="M11673" s="80"/>
      <c r="T11673" s="4"/>
      <c r="V11673" s="4"/>
      <c r="W11673" s="4"/>
      <c r="X11673" s="4"/>
      <c r="AB11673" s="4"/>
      <c r="AL11673" s="81"/>
      <c r="AM11673" s="81"/>
    </row>
    <row r="11674" spans="1:39">
      <c r="A11674" s="76"/>
      <c r="C11674" s="77"/>
      <c r="M11674" s="80"/>
      <c r="T11674" s="4"/>
      <c r="V11674" s="4"/>
      <c r="W11674" s="4"/>
      <c r="X11674" s="4"/>
      <c r="AB11674" s="4"/>
      <c r="AL11674" s="81"/>
      <c r="AM11674" s="81"/>
    </row>
    <row r="11675" spans="1:39">
      <c r="A11675" s="76"/>
      <c r="C11675" s="77"/>
      <c r="M11675" s="80"/>
      <c r="T11675" s="4"/>
      <c r="V11675" s="4"/>
      <c r="W11675" s="4"/>
      <c r="X11675" s="4"/>
      <c r="AB11675" s="4"/>
      <c r="AL11675" s="81"/>
      <c r="AM11675" s="81"/>
    </row>
    <row r="11676" spans="1:39">
      <c r="A11676" s="76"/>
      <c r="C11676" s="77"/>
      <c r="M11676" s="80"/>
      <c r="T11676" s="4"/>
      <c r="V11676" s="4"/>
      <c r="W11676" s="4"/>
      <c r="X11676" s="4"/>
      <c r="AB11676" s="4"/>
      <c r="AL11676" s="81"/>
      <c r="AM11676" s="81"/>
    </row>
    <row r="11677" spans="1:39">
      <c r="A11677" s="76"/>
      <c r="C11677" s="77"/>
      <c r="M11677" s="80"/>
      <c r="T11677" s="4"/>
      <c r="V11677" s="4"/>
      <c r="W11677" s="4"/>
      <c r="X11677" s="4"/>
      <c r="AB11677" s="4"/>
      <c r="AL11677" s="81"/>
      <c r="AM11677" s="81"/>
    </row>
    <row r="11678" spans="1:39">
      <c r="A11678" s="76"/>
      <c r="C11678" s="77"/>
      <c r="M11678" s="80"/>
      <c r="T11678" s="4"/>
      <c r="V11678" s="4"/>
      <c r="W11678" s="4"/>
      <c r="X11678" s="4"/>
      <c r="AB11678" s="4"/>
      <c r="AL11678" s="81"/>
      <c r="AM11678" s="81"/>
    </row>
    <row r="11679" spans="1:39">
      <c r="A11679" s="76"/>
      <c r="C11679" s="77"/>
      <c r="M11679" s="80"/>
      <c r="T11679" s="4"/>
      <c r="V11679" s="4"/>
      <c r="W11679" s="4"/>
      <c r="X11679" s="4"/>
      <c r="AB11679" s="4"/>
      <c r="AL11679" s="81"/>
      <c r="AM11679" s="81"/>
    </row>
    <row r="11680" spans="1:39">
      <c r="A11680" s="76"/>
      <c r="C11680" s="77"/>
      <c r="M11680" s="80"/>
      <c r="T11680" s="4"/>
      <c r="V11680" s="4"/>
      <c r="W11680" s="4"/>
      <c r="X11680" s="4"/>
      <c r="AB11680" s="4"/>
      <c r="AL11680" s="81"/>
      <c r="AM11680" s="81"/>
    </row>
    <row r="11681" spans="1:39">
      <c r="A11681" s="76"/>
      <c r="C11681" s="77"/>
      <c r="M11681" s="80"/>
      <c r="T11681" s="4"/>
      <c r="V11681" s="4"/>
      <c r="W11681" s="4"/>
      <c r="X11681" s="4"/>
      <c r="AB11681" s="4"/>
      <c r="AL11681" s="81"/>
      <c r="AM11681" s="81"/>
    </row>
    <row r="11682" spans="1:39">
      <c r="A11682" s="76"/>
      <c r="C11682" s="77"/>
      <c r="M11682" s="80"/>
      <c r="T11682" s="4"/>
      <c r="V11682" s="4"/>
      <c r="W11682" s="4"/>
      <c r="X11682" s="4"/>
      <c r="AB11682" s="4"/>
      <c r="AL11682" s="81"/>
      <c r="AM11682" s="81"/>
    </row>
    <row r="11683" spans="1:39">
      <c r="A11683" s="76"/>
      <c r="C11683" s="77"/>
      <c r="M11683" s="80"/>
      <c r="T11683" s="4"/>
      <c r="V11683" s="4"/>
      <c r="W11683" s="4"/>
      <c r="X11683" s="4"/>
      <c r="AB11683" s="4"/>
      <c r="AL11683" s="81"/>
      <c r="AM11683" s="81"/>
    </row>
    <row r="11684" spans="1:39">
      <c r="A11684" s="76"/>
      <c r="C11684" s="77"/>
      <c r="M11684" s="80"/>
      <c r="T11684" s="4"/>
      <c r="V11684" s="4"/>
      <c r="W11684" s="4"/>
      <c r="X11684" s="4"/>
      <c r="AB11684" s="4"/>
      <c r="AL11684" s="81"/>
      <c r="AM11684" s="81"/>
    </row>
    <row r="11685" spans="1:39">
      <c r="A11685" s="76"/>
      <c r="C11685" s="77"/>
      <c r="M11685" s="80"/>
      <c r="T11685" s="4"/>
      <c r="V11685" s="4"/>
      <c r="W11685" s="4"/>
      <c r="X11685" s="4"/>
      <c r="AB11685" s="4"/>
      <c r="AL11685" s="81"/>
      <c r="AM11685" s="81"/>
    </row>
    <row r="11686" spans="1:39">
      <c r="A11686" s="76"/>
      <c r="C11686" s="77"/>
      <c r="M11686" s="80"/>
      <c r="T11686" s="4"/>
      <c r="V11686" s="4"/>
      <c r="W11686" s="4"/>
      <c r="X11686" s="4"/>
      <c r="AB11686" s="4"/>
      <c r="AL11686" s="81"/>
      <c r="AM11686" s="81"/>
    </row>
    <row r="11687" spans="1:39">
      <c r="A11687" s="76"/>
      <c r="C11687" s="77"/>
      <c r="M11687" s="80"/>
      <c r="T11687" s="4"/>
      <c r="V11687" s="4"/>
      <c r="W11687" s="4"/>
      <c r="X11687" s="4"/>
      <c r="AB11687" s="4"/>
      <c r="AL11687" s="81"/>
      <c r="AM11687" s="81"/>
    </row>
    <row r="11688" spans="1:39">
      <c r="A11688" s="76"/>
      <c r="C11688" s="77"/>
      <c r="M11688" s="80"/>
      <c r="T11688" s="4"/>
      <c r="V11688" s="4"/>
      <c r="W11688" s="4"/>
      <c r="X11688" s="4"/>
      <c r="AB11688" s="4"/>
      <c r="AL11688" s="81"/>
      <c r="AM11688" s="81"/>
    </row>
    <row r="11689" spans="1:39">
      <c r="A11689" s="76"/>
      <c r="C11689" s="77"/>
      <c r="M11689" s="80"/>
      <c r="T11689" s="4"/>
      <c r="V11689" s="4"/>
      <c r="W11689" s="4"/>
      <c r="X11689" s="4"/>
      <c r="AB11689" s="4"/>
      <c r="AL11689" s="81"/>
      <c r="AM11689" s="81"/>
    </row>
    <row r="11690" spans="1:39">
      <c r="A11690" s="76"/>
      <c r="C11690" s="77"/>
      <c r="M11690" s="80"/>
      <c r="T11690" s="4"/>
      <c r="V11690" s="4"/>
      <c r="W11690" s="4"/>
      <c r="X11690" s="4"/>
      <c r="AB11690" s="4"/>
      <c r="AL11690" s="81"/>
      <c r="AM11690" s="81"/>
    </row>
    <row r="11691" spans="1:39">
      <c r="A11691" s="76"/>
      <c r="C11691" s="77"/>
      <c r="M11691" s="80"/>
      <c r="T11691" s="4"/>
      <c r="V11691" s="4"/>
      <c r="W11691" s="4"/>
      <c r="X11691" s="4"/>
      <c r="AB11691" s="4"/>
      <c r="AL11691" s="81"/>
      <c r="AM11691" s="81"/>
    </row>
    <row r="11692" spans="1:39">
      <c r="A11692" s="76"/>
      <c r="C11692" s="77"/>
      <c r="M11692" s="80"/>
      <c r="T11692" s="4"/>
      <c r="V11692" s="4"/>
      <c r="W11692" s="4"/>
      <c r="X11692" s="4"/>
      <c r="AB11692" s="4"/>
      <c r="AL11692" s="81"/>
      <c r="AM11692" s="81"/>
    </row>
    <row r="11693" spans="1:39">
      <c r="A11693" s="76"/>
      <c r="C11693" s="77"/>
      <c r="M11693" s="80"/>
      <c r="T11693" s="4"/>
      <c r="V11693" s="4"/>
      <c r="W11693" s="4"/>
      <c r="X11693" s="4"/>
      <c r="AB11693" s="4"/>
      <c r="AL11693" s="81"/>
      <c r="AM11693" s="81"/>
    </row>
    <row r="11694" spans="1:39">
      <c r="A11694" s="76"/>
      <c r="C11694" s="77"/>
      <c r="M11694" s="80"/>
      <c r="T11694" s="4"/>
      <c r="V11694" s="4"/>
      <c r="W11694" s="4"/>
      <c r="X11694" s="4"/>
      <c r="AB11694" s="4"/>
      <c r="AL11694" s="81"/>
      <c r="AM11694" s="81"/>
    </row>
    <row r="11695" spans="1:39">
      <c r="A11695" s="76"/>
      <c r="C11695" s="77"/>
      <c r="M11695" s="80"/>
      <c r="T11695" s="4"/>
      <c r="V11695" s="4"/>
      <c r="W11695" s="4"/>
      <c r="X11695" s="4"/>
      <c r="AB11695" s="4"/>
      <c r="AL11695" s="81"/>
      <c r="AM11695" s="81"/>
    </row>
    <row r="11696" spans="1:39">
      <c r="A11696" s="76"/>
      <c r="C11696" s="77"/>
      <c r="M11696" s="80"/>
      <c r="T11696" s="4"/>
      <c r="V11696" s="4"/>
      <c r="W11696" s="4"/>
      <c r="X11696" s="4"/>
      <c r="AB11696" s="4"/>
      <c r="AL11696" s="81"/>
      <c r="AM11696" s="81"/>
    </row>
    <row r="11697" spans="1:39">
      <c r="A11697" s="76"/>
      <c r="C11697" s="77"/>
      <c r="M11697" s="80"/>
      <c r="T11697" s="4"/>
      <c r="V11697" s="4"/>
      <c r="W11697" s="4"/>
      <c r="X11697" s="4"/>
      <c r="AB11697" s="4"/>
      <c r="AL11697" s="81"/>
      <c r="AM11697" s="81"/>
    </row>
    <row r="11698" spans="1:39">
      <c r="A11698" s="76"/>
      <c r="C11698" s="77"/>
      <c r="M11698" s="80"/>
      <c r="T11698" s="4"/>
      <c r="V11698" s="4"/>
      <c r="W11698" s="4"/>
      <c r="X11698" s="4"/>
      <c r="AB11698" s="4"/>
      <c r="AL11698" s="81"/>
      <c r="AM11698" s="81"/>
    </row>
    <row r="11699" spans="1:39">
      <c r="A11699" s="76"/>
      <c r="C11699" s="77"/>
      <c r="M11699" s="80"/>
      <c r="T11699" s="4"/>
      <c r="V11699" s="4"/>
      <c r="W11699" s="4"/>
      <c r="X11699" s="4"/>
      <c r="AB11699" s="4"/>
      <c r="AL11699" s="81"/>
      <c r="AM11699" s="81"/>
    </row>
    <row r="11700" spans="1:39">
      <c r="A11700" s="76"/>
      <c r="C11700" s="77"/>
      <c r="M11700" s="80"/>
      <c r="T11700" s="4"/>
      <c r="V11700" s="4"/>
      <c r="W11700" s="4"/>
      <c r="X11700" s="4"/>
      <c r="AB11700" s="4"/>
      <c r="AL11700" s="81"/>
      <c r="AM11700" s="81"/>
    </row>
    <row r="11701" spans="1:39">
      <c r="A11701" s="76"/>
      <c r="C11701" s="77"/>
      <c r="M11701" s="80"/>
      <c r="T11701" s="4"/>
      <c r="V11701" s="4"/>
      <c r="W11701" s="4"/>
      <c r="X11701" s="4"/>
      <c r="AB11701" s="4"/>
      <c r="AL11701" s="81"/>
      <c r="AM11701" s="81"/>
    </row>
    <row r="11702" spans="1:39">
      <c r="A11702" s="76"/>
      <c r="C11702" s="77"/>
      <c r="M11702" s="80"/>
      <c r="T11702" s="4"/>
      <c r="V11702" s="4"/>
      <c r="W11702" s="4"/>
      <c r="X11702" s="4"/>
      <c r="AB11702" s="4"/>
      <c r="AL11702" s="81"/>
      <c r="AM11702" s="81"/>
    </row>
    <row r="11703" spans="1:39">
      <c r="A11703" s="76"/>
      <c r="C11703" s="77"/>
      <c r="M11703" s="80"/>
      <c r="T11703" s="4"/>
      <c r="V11703" s="4"/>
      <c r="W11703" s="4"/>
      <c r="X11703" s="4"/>
      <c r="AB11703" s="4"/>
      <c r="AL11703" s="81"/>
      <c r="AM11703" s="81"/>
    </row>
    <row r="11704" spans="1:39">
      <c r="A11704" s="76"/>
      <c r="C11704" s="77"/>
      <c r="M11704" s="80"/>
      <c r="T11704" s="4"/>
      <c r="V11704" s="4"/>
      <c r="W11704" s="4"/>
      <c r="X11704" s="4"/>
      <c r="AB11704" s="4"/>
      <c r="AL11704" s="81"/>
      <c r="AM11704" s="81"/>
    </row>
    <row r="11705" spans="1:39">
      <c r="A11705" s="76"/>
      <c r="C11705" s="77"/>
      <c r="M11705" s="80"/>
      <c r="T11705" s="4"/>
      <c r="V11705" s="4"/>
      <c r="W11705" s="4"/>
      <c r="X11705" s="4"/>
      <c r="AB11705" s="4"/>
      <c r="AL11705" s="81"/>
      <c r="AM11705" s="81"/>
    </row>
    <row r="11706" spans="1:39">
      <c r="A11706" s="76"/>
      <c r="C11706" s="77"/>
      <c r="M11706" s="80"/>
      <c r="T11706" s="4"/>
      <c r="V11706" s="4"/>
      <c r="W11706" s="4"/>
      <c r="X11706" s="4"/>
      <c r="AB11706" s="4"/>
      <c r="AL11706" s="81"/>
      <c r="AM11706" s="81"/>
    </row>
    <row r="11707" spans="1:39">
      <c r="A11707" s="76"/>
      <c r="C11707" s="77"/>
      <c r="M11707" s="80"/>
      <c r="T11707" s="4"/>
      <c r="V11707" s="4"/>
      <c r="W11707" s="4"/>
      <c r="X11707" s="4"/>
      <c r="AB11707" s="4"/>
      <c r="AL11707" s="81"/>
      <c r="AM11707" s="81"/>
    </row>
    <row r="11708" spans="1:39">
      <c r="A11708" s="76"/>
      <c r="C11708" s="77"/>
      <c r="M11708" s="80"/>
      <c r="T11708" s="4"/>
      <c r="V11708" s="4"/>
      <c r="W11708" s="4"/>
      <c r="X11708" s="4"/>
      <c r="AB11708" s="4"/>
      <c r="AL11708" s="81"/>
      <c r="AM11708" s="81"/>
    </row>
    <row r="11709" spans="1:39">
      <c r="A11709" s="76"/>
      <c r="C11709" s="77"/>
      <c r="M11709" s="80"/>
      <c r="T11709" s="4"/>
      <c r="V11709" s="4"/>
      <c r="W11709" s="4"/>
      <c r="X11709" s="4"/>
      <c r="AB11709" s="4"/>
      <c r="AL11709" s="81"/>
      <c r="AM11709" s="81"/>
    </row>
    <row r="11710" spans="1:39">
      <c r="A11710" s="76"/>
      <c r="C11710" s="77"/>
      <c r="M11710" s="80"/>
      <c r="T11710" s="4"/>
      <c r="V11710" s="4"/>
      <c r="W11710" s="4"/>
      <c r="X11710" s="4"/>
      <c r="AB11710" s="4"/>
      <c r="AL11710" s="81"/>
      <c r="AM11710" s="81"/>
    </row>
    <row r="11711" spans="1:39">
      <c r="A11711" s="76"/>
      <c r="C11711" s="77"/>
      <c r="M11711" s="80"/>
      <c r="T11711" s="4"/>
      <c r="V11711" s="4"/>
      <c r="W11711" s="4"/>
      <c r="X11711" s="4"/>
      <c r="AB11711" s="4"/>
      <c r="AL11711" s="81"/>
      <c r="AM11711" s="81"/>
    </row>
    <row r="11712" spans="1:39">
      <c r="A11712" s="76"/>
      <c r="C11712" s="77"/>
      <c r="M11712" s="80"/>
      <c r="T11712" s="4"/>
      <c r="V11712" s="4"/>
      <c r="W11712" s="4"/>
      <c r="X11712" s="4"/>
      <c r="AB11712" s="4"/>
      <c r="AL11712" s="81"/>
      <c r="AM11712" s="81"/>
    </row>
    <row r="11713" spans="1:39">
      <c r="A11713" s="76"/>
      <c r="C11713" s="77"/>
      <c r="M11713" s="80"/>
      <c r="T11713" s="4"/>
      <c r="V11713" s="4"/>
      <c r="W11713" s="4"/>
      <c r="X11713" s="4"/>
      <c r="AB11713" s="4"/>
      <c r="AL11713" s="81"/>
      <c r="AM11713" s="81"/>
    </row>
    <row r="11714" spans="1:39">
      <c r="A11714" s="76"/>
      <c r="C11714" s="77"/>
      <c r="M11714" s="80"/>
      <c r="T11714" s="4"/>
      <c r="V11714" s="4"/>
      <c r="W11714" s="4"/>
      <c r="X11714" s="4"/>
      <c r="AB11714" s="4"/>
      <c r="AL11714" s="81"/>
      <c r="AM11714" s="81"/>
    </row>
    <row r="11715" spans="1:39">
      <c r="A11715" s="76"/>
      <c r="C11715" s="77"/>
      <c r="M11715" s="80"/>
      <c r="T11715" s="4"/>
      <c r="V11715" s="4"/>
      <c r="W11715" s="4"/>
      <c r="X11715" s="4"/>
      <c r="AB11715" s="4"/>
      <c r="AL11715" s="81"/>
      <c r="AM11715" s="81"/>
    </row>
    <row r="11716" spans="1:39">
      <c r="A11716" s="76"/>
      <c r="C11716" s="77"/>
      <c r="M11716" s="80"/>
      <c r="T11716" s="4"/>
      <c r="V11716" s="4"/>
      <c r="W11716" s="4"/>
      <c r="X11716" s="4"/>
      <c r="AB11716" s="4"/>
      <c r="AL11716" s="81"/>
      <c r="AM11716" s="81"/>
    </row>
    <row r="11717" spans="1:39">
      <c r="A11717" s="76"/>
      <c r="C11717" s="77"/>
      <c r="M11717" s="80"/>
      <c r="T11717" s="4"/>
      <c r="V11717" s="4"/>
      <c r="W11717" s="4"/>
      <c r="X11717" s="4"/>
      <c r="AB11717" s="4"/>
      <c r="AL11717" s="81"/>
      <c r="AM11717" s="81"/>
    </row>
    <row r="11718" spans="1:39">
      <c r="A11718" s="76"/>
      <c r="C11718" s="77"/>
      <c r="M11718" s="80"/>
      <c r="T11718" s="4"/>
      <c r="V11718" s="4"/>
      <c r="W11718" s="4"/>
      <c r="X11718" s="4"/>
      <c r="AB11718" s="4"/>
      <c r="AL11718" s="81"/>
      <c r="AM11718" s="81"/>
    </row>
    <row r="11719" spans="1:39">
      <c r="A11719" s="76"/>
      <c r="C11719" s="77"/>
      <c r="M11719" s="80"/>
      <c r="T11719" s="4"/>
      <c r="V11719" s="4"/>
      <c r="W11719" s="4"/>
      <c r="X11719" s="4"/>
      <c r="AB11719" s="4"/>
      <c r="AL11719" s="81"/>
      <c r="AM11719" s="81"/>
    </row>
    <row r="11720" spans="1:39">
      <c r="A11720" s="76"/>
      <c r="C11720" s="77"/>
      <c r="M11720" s="80"/>
      <c r="T11720" s="4"/>
      <c r="V11720" s="4"/>
      <c r="W11720" s="4"/>
      <c r="X11720" s="4"/>
      <c r="AB11720" s="4"/>
      <c r="AL11720" s="81"/>
      <c r="AM11720" s="81"/>
    </row>
    <row r="11721" spans="1:39">
      <c r="A11721" s="76"/>
      <c r="C11721" s="77"/>
      <c r="M11721" s="80"/>
      <c r="T11721" s="4"/>
      <c r="V11721" s="4"/>
      <c r="W11721" s="4"/>
      <c r="X11721" s="4"/>
      <c r="AB11721" s="4"/>
      <c r="AL11721" s="81"/>
      <c r="AM11721" s="81"/>
    </row>
    <row r="11722" spans="1:39">
      <c r="A11722" s="76"/>
      <c r="C11722" s="77"/>
      <c r="M11722" s="80"/>
      <c r="T11722" s="4"/>
      <c r="V11722" s="4"/>
      <c r="W11722" s="4"/>
      <c r="X11722" s="4"/>
      <c r="AB11722" s="4"/>
      <c r="AL11722" s="81"/>
      <c r="AM11722" s="81"/>
    </row>
    <row r="11723" spans="1:39">
      <c r="A11723" s="76"/>
      <c r="C11723" s="77"/>
      <c r="M11723" s="80"/>
      <c r="T11723" s="4"/>
      <c r="V11723" s="4"/>
      <c r="W11723" s="4"/>
      <c r="X11723" s="4"/>
      <c r="AB11723" s="4"/>
      <c r="AL11723" s="81"/>
      <c r="AM11723" s="81"/>
    </row>
    <row r="11724" spans="1:39">
      <c r="A11724" s="76"/>
      <c r="C11724" s="77"/>
      <c r="M11724" s="80"/>
      <c r="T11724" s="4"/>
      <c r="V11724" s="4"/>
      <c r="W11724" s="4"/>
      <c r="X11724" s="4"/>
      <c r="AB11724" s="4"/>
      <c r="AL11724" s="81"/>
      <c r="AM11724" s="81"/>
    </row>
    <row r="11725" spans="1:39">
      <c r="A11725" s="76"/>
      <c r="C11725" s="77"/>
      <c r="M11725" s="80"/>
      <c r="T11725" s="4"/>
      <c r="V11725" s="4"/>
      <c r="W11725" s="4"/>
      <c r="X11725" s="4"/>
      <c r="AB11725" s="4"/>
      <c r="AL11725" s="81"/>
      <c r="AM11725" s="81"/>
    </row>
    <row r="11726" spans="1:39">
      <c r="A11726" s="76"/>
      <c r="C11726" s="77"/>
      <c r="M11726" s="80"/>
      <c r="T11726" s="4"/>
      <c r="V11726" s="4"/>
      <c r="W11726" s="4"/>
      <c r="X11726" s="4"/>
      <c r="AB11726" s="4"/>
      <c r="AL11726" s="81"/>
      <c r="AM11726" s="81"/>
    </row>
    <row r="11727" spans="1:39">
      <c r="A11727" s="76"/>
      <c r="C11727" s="77"/>
      <c r="M11727" s="80"/>
      <c r="T11727" s="4"/>
      <c r="V11727" s="4"/>
      <c r="W11727" s="4"/>
      <c r="X11727" s="4"/>
      <c r="AB11727" s="4"/>
      <c r="AL11727" s="81"/>
      <c r="AM11727" s="81"/>
    </row>
    <row r="11728" spans="1:39">
      <c r="A11728" s="76"/>
      <c r="C11728" s="77"/>
      <c r="M11728" s="80"/>
      <c r="T11728" s="4"/>
      <c r="V11728" s="4"/>
      <c r="W11728" s="4"/>
      <c r="X11728" s="4"/>
      <c r="AB11728" s="4"/>
      <c r="AL11728" s="81"/>
      <c r="AM11728" s="81"/>
    </row>
    <row r="11729" spans="1:39">
      <c r="A11729" s="76"/>
      <c r="C11729" s="77"/>
      <c r="M11729" s="80"/>
      <c r="T11729" s="4"/>
      <c r="V11729" s="4"/>
      <c r="W11729" s="4"/>
      <c r="X11729" s="4"/>
      <c r="AB11729" s="4"/>
      <c r="AL11729" s="81"/>
      <c r="AM11729" s="81"/>
    </row>
    <row r="11730" spans="1:39">
      <c r="A11730" s="76"/>
      <c r="C11730" s="77"/>
      <c r="M11730" s="80"/>
      <c r="T11730" s="4"/>
      <c r="V11730" s="4"/>
      <c r="W11730" s="4"/>
      <c r="X11730" s="4"/>
      <c r="AB11730" s="4"/>
      <c r="AL11730" s="81"/>
      <c r="AM11730" s="81"/>
    </row>
    <row r="11731" spans="1:39">
      <c r="A11731" s="76"/>
      <c r="C11731" s="77"/>
      <c r="M11731" s="80"/>
      <c r="T11731" s="4"/>
      <c r="V11731" s="4"/>
      <c r="W11731" s="4"/>
      <c r="X11731" s="4"/>
      <c r="AB11731" s="4"/>
      <c r="AL11731" s="81"/>
      <c r="AM11731" s="81"/>
    </row>
    <row r="11732" spans="1:39">
      <c r="A11732" s="76"/>
      <c r="C11732" s="77"/>
      <c r="M11732" s="80"/>
      <c r="T11732" s="4"/>
      <c r="V11732" s="4"/>
      <c r="W11732" s="4"/>
      <c r="X11732" s="4"/>
      <c r="AB11732" s="4"/>
      <c r="AL11732" s="81"/>
      <c r="AM11732" s="81"/>
    </row>
    <row r="11733" spans="1:39">
      <c r="A11733" s="76"/>
      <c r="C11733" s="77"/>
      <c r="M11733" s="80"/>
      <c r="T11733" s="4"/>
      <c r="V11733" s="4"/>
      <c r="W11733" s="4"/>
      <c r="X11733" s="4"/>
      <c r="AB11733" s="4"/>
      <c r="AL11733" s="81"/>
      <c r="AM11733" s="81"/>
    </row>
    <row r="11734" spans="1:39">
      <c r="A11734" s="76"/>
      <c r="C11734" s="77"/>
      <c r="M11734" s="80"/>
      <c r="T11734" s="4"/>
      <c r="V11734" s="4"/>
      <c r="W11734" s="4"/>
      <c r="X11734" s="4"/>
      <c r="AB11734" s="4"/>
      <c r="AL11734" s="81"/>
      <c r="AM11734" s="81"/>
    </row>
    <row r="11735" spans="1:39">
      <c r="A11735" s="76"/>
      <c r="C11735" s="77"/>
      <c r="M11735" s="80"/>
      <c r="T11735" s="4"/>
      <c r="V11735" s="4"/>
      <c r="W11735" s="4"/>
      <c r="X11735" s="4"/>
      <c r="AB11735" s="4"/>
      <c r="AL11735" s="81"/>
      <c r="AM11735" s="81"/>
    </row>
    <row r="11736" spans="1:39">
      <c r="A11736" s="76"/>
      <c r="C11736" s="77"/>
      <c r="M11736" s="80"/>
      <c r="T11736" s="4"/>
      <c r="V11736" s="4"/>
      <c r="W11736" s="4"/>
      <c r="X11736" s="4"/>
      <c r="AB11736" s="4"/>
      <c r="AL11736" s="81"/>
      <c r="AM11736" s="81"/>
    </row>
    <row r="11737" spans="1:39">
      <c r="A11737" s="76"/>
      <c r="C11737" s="77"/>
      <c r="M11737" s="80"/>
      <c r="T11737" s="4"/>
      <c r="V11737" s="4"/>
      <c r="W11737" s="4"/>
      <c r="X11737" s="4"/>
      <c r="AB11737" s="4"/>
      <c r="AL11737" s="81"/>
      <c r="AM11737" s="81"/>
    </row>
    <row r="11738" spans="1:39">
      <c r="A11738" s="76"/>
      <c r="C11738" s="77"/>
      <c r="M11738" s="80"/>
      <c r="T11738" s="4"/>
      <c r="V11738" s="4"/>
      <c r="W11738" s="4"/>
      <c r="X11738" s="4"/>
      <c r="AB11738" s="4"/>
      <c r="AL11738" s="81"/>
      <c r="AM11738" s="81"/>
    </row>
    <row r="11739" spans="1:39">
      <c r="A11739" s="76"/>
      <c r="C11739" s="77"/>
      <c r="M11739" s="80"/>
      <c r="T11739" s="4"/>
      <c r="V11739" s="4"/>
      <c r="W11739" s="4"/>
      <c r="X11739" s="4"/>
      <c r="AB11739" s="4"/>
      <c r="AL11739" s="81"/>
      <c r="AM11739" s="81"/>
    </row>
    <row r="11740" spans="1:39">
      <c r="A11740" s="76"/>
      <c r="C11740" s="77"/>
      <c r="M11740" s="80"/>
      <c r="T11740" s="4"/>
      <c r="V11740" s="4"/>
      <c r="W11740" s="4"/>
      <c r="X11740" s="4"/>
      <c r="AB11740" s="4"/>
      <c r="AL11740" s="81"/>
      <c r="AM11740" s="81"/>
    </row>
    <row r="11741" spans="1:39">
      <c r="A11741" s="76"/>
      <c r="C11741" s="77"/>
      <c r="M11741" s="80"/>
      <c r="T11741" s="4"/>
      <c r="V11741" s="4"/>
      <c r="W11741" s="4"/>
      <c r="X11741" s="4"/>
      <c r="AB11741" s="4"/>
      <c r="AL11741" s="81"/>
      <c r="AM11741" s="81"/>
    </row>
    <row r="11742" spans="1:39">
      <c r="A11742" s="76"/>
      <c r="C11742" s="77"/>
      <c r="M11742" s="80"/>
      <c r="T11742" s="4"/>
      <c r="V11742" s="4"/>
      <c r="W11742" s="4"/>
      <c r="X11742" s="4"/>
      <c r="AB11742" s="4"/>
      <c r="AL11742" s="81"/>
      <c r="AM11742" s="81"/>
    </row>
    <row r="11743" spans="1:39">
      <c r="A11743" s="76"/>
      <c r="C11743" s="77"/>
      <c r="M11743" s="80"/>
      <c r="T11743" s="4"/>
      <c r="V11743" s="4"/>
      <c r="W11743" s="4"/>
      <c r="X11743" s="4"/>
      <c r="AB11743" s="4"/>
      <c r="AL11743" s="81"/>
      <c r="AM11743" s="81"/>
    </row>
    <row r="11744" spans="1:39">
      <c r="A11744" s="76"/>
      <c r="C11744" s="77"/>
      <c r="M11744" s="80"/>
      <c r="T11744" s="4"/>
      <c r="V11744" s="4"/>
      <c r="W11744" s="4"/>
      <c r="X11744" s="4"/>
      <c r="AB11744" s="4"/>
      <c r="AL11744" s="81"/>
      <c r="AM11744" s="81"/>
    </row>
    <row r="11745" spans="1:39">
      <c r="A11745" s="76"/>
      <c r="C11745" s="77"/>
      <c r="M11745" s="80"/>
      <c r="T11745" s="4"/>
      <c r="V11745" s="4"/>
      <c r="W11745" s="4"/>
      <c r="X11745" s="4"/>
      <c r="AB11745" s="4"/>
      <c r="AL11745" s="81"/>
      <c r="AM11745" s="81"/>
    </row>
    <row r="11746" spans="1:39">
      <c r="A11746" s="76"/>
      <c r="C11746" s="77"/>
      <c r="M11746" s="80"/>
      <c r="T11746" s="4"/>
      <c r="V11746" s="4"/>
      <c r="W11746" s="4"/>
      <c r="X11746" s="4"/>
      <c r="AB11746" s="4"/>
      <c r="AL11746" s="81"/>
      <c r="AM11746" s="81"/>
    </row>
    <row r="11747" spans="1:39">
      <c r="A11747" s="76"/>
      <c r="C11747" s="77"/>
      <c r="M11747" s="80"/>
      <c r="T11747" s="4"/>
      <c r="V11747" s="4"/>
      <c r="W11747" s="4"/>
      <c r="X11747" s="4"/>
      <c r="AB11747" s="4"/>
      <c r="AL11747" s="81"/>
      <c r="AM11747" s="81"/>
    </row>
    <row r="11748" spans="1:39">
      <c r="A11748" s="76"/>
      <c r="C11748" s="77"/>
      <c r="M11748" s="80"/>
      <c r="T11748" s="4"/>
      <c r="V11748" s="4"/>
      <c r="W11748" s="4"/>
      <c r="X11748" s="4"/>
      <c r="AB11748" s="4"/>
      <c r="AL11748" s="81"/>
      <c r="AM11748" s="81"/>
    </row>
    <row r="11749" spans="1:39">
      <c r="A11749" s="76"/>
      <c r="C11749" s="77"/>
      <c r="M11749" s="80"/>
      <c r="T11749" s="4"/>
      <c r="V11749" s="4"/>
      <c r="W11749" s="4"/>
      <c r="X11749" s="4"/>
      <c r="AB11749" s="4"/>
      <c r="AL11749" s="81"/>
      <c r="AM11749" s="81"/>
    </row>
    <row r="11750" spans="1:39">
      <c r="A11750" s="76"/>
      <c r="C11750" s="77"/>
      <c r="M11750" s="80"/>
      <c r="T11750" s="4"/>
      <c r="V11750" s="4"/>
      <c r="W11750" s="4"/>
      <c r="X11750" s="4"/>
      <c r="AB11750" s="4"/>
      <c r="AL11750" s="81"/>
      <c r="AM11750" s="81"/>
    </row>
    <row r="11751" spans="1:39">
      <c r="A11751" s="76"/>
      <c r="C11751" s="77"/>
      <c r="M11751" s="80"/>
      <c r="T11751" s="4"/>
      <c r="V11751" s="4"/>
      <c r="W11751" s="4"/>
      <c r="X11751" s="4"/>
      <c r="AB11751" s="4"/>
      <c r="AL11751" s="81"/>
      <c r="AM11751" s="81"/>
    </row>
    <row r="11752" spans="1:39">
      <c r="A11752" s="76"/>
      <c r="C11752" s="77"/>
      <c r="M11752" s="80"/>
      <c r="T11752" s="4"/>
      <c r="V11752" s="4"/>
      <c r="W11752" s="4"/>
      <c r="X11752" s="4"/>
      <c r="AB11752" s="4"/>
      <c r="AL11752" s="81"/>
      <c r="AM11752" s="81"/>
    </row>
    <row r="11753" spans="1:39">
      <c r="A11753" s="76"/>
      <c r="C11753" s="77"/>
      <c r="M11753" s="80"/>
      <c r="T11753" s="4"/>
      <c r="V11753" s="4"/>
      <c r="W11753" s="4"/>
      <c r="X11753" s="4"/>
      <c r="AB11753" s="4"/>
      <c r="AL11753" s="81"/>
      <c r="AM11753" s="81"/>
    </row>
    <row r="11754" spans="1:39">
      <c r="A11754" s="76"/>
      <c r="C11754" s="77"/>
      <c r="M11754" s="80"/>
      <c r="T11754" s="4"/>
      <c r="V11754" s="4"/>
      <c r="W11754" s="4"/>
      <c r="X11754" s="4"/>
      <c r="AB11754" s="4"/>
      <c r="AL11754" s="81"/>
      <c r="AM11754" s="81"/>
    </row>
    <row r="11755" spans="1:39">
      <c r="A11755" s="76"/>
      <c r="C11755" s="77"/>
      <c r="M11755" s="80"/>
      <c r="T11755" s="4"/>
      <c r="V11755" s="4"/>
      <c r="W11755" s="4"/>
      <c r="X11755" s="4"/>
      <c r="AB11755" s="4"/>
      <c r="AL11755" s="81"/>
      <c r="AM11755" s="81"/>
    </row>
    <row r="11756" spans="1:39">
      <c r="A11756" s="76"/>
      <c r="C11756" s="77"/>
      <c r="M11756" s="80"/>
      <c r="T11756" s="4"/>
      <c r="V11756" s="4"/>
      <c r="W11756" s="4"/>
      <c r="X11756" s="4"/>
      <c r="AB11756" s="4"/>
      <c r="AL11756" s="81"/>
      <c r="AM11756" s="81"/>
    </row>
    <row r="11757" spans="1:39">
      <c r="A11757" s="76"/>
      <c r="C11757" s="77"/>
      <c r="M11757" s="80"/>
      <c r="T11757" s="4"/>
      <c r="V11757" s="4"/>
      <c r="W11757" s="4"/>
      <c r="X11757" s="4"/>
      <c r="AB11757" s="4"/>
      <c r="AL11757" s="81"/>
      <c r="AM11757" s="81"/>
    </row>
    <row r="11758" spans="1:39">
      <c r="A11758" s="76"/>
      <c r="C11758" s="77"/>
      <c r="M11758" s="80"/>
      <c r="T11758" s="4"/>
      <c r="V11758" s="4"/>
      <c r="W11758" s="4"/>
      <c r="X11758" s="4"/>
      <c r="AB11758" s="4"/>
      <c r="AL11758" s="81"/>
      <c r="AM11758" s="81"/>
    </row>
    <row r="11759" spans="1:39">
      <c r="A11759" s="76"/>
      <c r="C11759" s="77"/>
      <c r="M11759" s="80"/>
      <c r="T11759" s="4"/>
      <c r="V11759" s="4"/>
      <c r="W11759" s="4"/>
      <c r="X11759" s="4"/>
      <c r="AB11759" s="4"/>
      <c r="AL11759" s="81"/>
      <c r="AM11759" s="81"/>
    </row>
    <row r="11760" spans="1:39">
      <c r="A11760" s="76"/>
      <c r="C11760" s="77"/>
      <c r="M11760" s="80"/>
      <c r="T11760" s="4"/>
      <c r="V11760" s="4"/>
      <c r="W11760" s="4"/>
      <c r="X11760" s="4"/>
      <c r="AB11760" s="4"/>
      <c r="AL11760" s="81"/>
      <c r="AM11760" s="81"/>
    </row>
    <row r="11761" spans="1:39">
      <c r="A11761" s="76"/>
      <c r="C11761" s="77"/>
      <c r="M11761" s="80"/>
      <c r="T11761" s="4"/>
      <c r="V11761" s="4"/>
      <c r="W11761" s="4"/>
      <c r="X11761" s="4"/>
      <c r="AB11761" s="4"/>
      <c r="AL11761" s="81"/>
      <c r="AM11761" s="81"/>
    </row>
    <row r="11762" spans="1:39">
      <c r="A11762" s="76"/>
      <c r="C11762" s="77"/>
      <c r="M11762" s="80"/>
      <c r="T11762" s="4"/>
      <c r="V11762" s="4"/>
      <c r="W11762" s="4"/>
      <c r="X11762" s="4"/>
      <c r="AB11762" s="4"/>
      <c r="AL11762" s="81"/>
      <c r="AM11762" s="81"/>
    </row>
    <row r="11763" spans="1:39">
      <c r="A11763" s="76"/>
      <c r="C11763" s="77"/>
      <c r="M11763" s="80"/>
      <c r="T11763" s="4"/>
      <c r="V11763" s="4"/>
      <c r="W11763" s="4"/>
      <c r="X11763" s="4"/>
      <c r="AB11763" s="4"/>
      <c r="AL11763" s="81"/>
      <c r="AM11763" s="81"/>
    </row>
    <row r="11764" spans="1:39">
      <c r="A11764" s="76"/>
      <c r="C11764" s="77"/>
      <c r="M11764" s="80"/>
      <c r="T11764" s="4"/>
      <c r="V11764" s="4"/>
      <c r="W11764" s="4"/>
      <c r="X11764" s="4"/>
      <c r="AB11764" s="4"/>
      <c r="AL11764" s="81"/>
      <c r="AM11764" s="81"/>
    </row>
    <row r="11765" spans="1:39">
      <c r="A11765" s="76"/>
      <c r="C11765" s="77"/>
      <c r="M11765" s="80"/>
      <c r="T11765" s="4"/>
      <c r="V11765" s="4"/>
      <c r="W11765" s="4"/>
      <c r="X11765" s="4"/>
      <c r="AB11765" s="4"/>
      <c r="AL11765" s="81"/>
      <c r="AM11765" s="81"/>
    </row>
    <row r="11766" spans="1:39">
      <c r="A11766" s="76"/>
      <c r="C11766" s="77"/>
      <c r="M11766" s="80"/>
      <c r="T11766" s="4"/>
      <c r="V11766" s="4"/>
      <c r="W11766" s="4"/>
      <c r="X11766" s="4"/>
      <c r="AB11766" s="4"/>
      <c r="AL11766" s="81"/>
      <c r="AM11766" s="81"/>
    </row>
    <row r="11767" spans="1:39">
      <c r="A11767" s="76"/>
      <c r="C11767" s="77"/>
      <c r="M11767" s="80"/>
      <c r="T11767" s="4"/>
      <c r="V11767" s="4"/>
      <c r="W11767" s="4"/>
      <c r="X11767" s="4"/>
      <c r="AB11767" s="4"/>
      <c r="AL11767" s="81"/>
      <c r="AM11767" s="81"/>
    </row>
    <row r="11768" spans="1:39">
      <c r="A11768" s="76"/>
      <c r="C11768" s="77"/>
      <c r="M11768" s="80"/>
      <c r="T11768" s="4"/>
      <c r="V11768" s="4"/>
      <c r="W11768" s="4"/>
      <c r="X11768" s="4"/>
      <c r="AB11768" s="4"/>
      <c r="AL11768" s="81"/>
      <c r="AM11768" s="81"/>
    </row>
    <row r="11769" spans="1:39">
      <c r="A11769" s="76"/>
      <c r="C11769" s="77"/>
      <c r="M11769" s="80"/>
      <c r="T11769" s="4"/>
      <c r="V11769" s="4"/>
      <c r="W11769" s="4"/>
      <c r="X11769" s="4"/>
      <c r="AB11769" s="4"/>
      <c r="AL11769" s="81"/>
      <c r="AM11769" s="81"/>
    </row>
    <row r="11770" spans="1:39">
      <c r="A11770" s="76"/>
      <c r="C11770" s="77"/>
      <c r="M11770" s="80"/>
      <c r="T11770" s="4"/>
      <c r="V11770" s="4"/>
      <c r="W11770" s="4"/>
      <c r="X11770" s="4"/>
      <c r="AB11770" s="4"/>
      <c r="AL11770" s="81"/>
      <c r="AM11770" s="81"/>
    </row>
    <row r="11771" spans="1:39">
      <c r="A11771" s="76"/>
      <c r="C11771" s="77"/>
      <c r="M11771" s="80"/>
      <c r="T11771" s="4"/>
      <c r="V11771" s="4"/>
      <c r="W11771" s="4"/>
      <c r="X11771" s="4"/>
      <c r="AB11771" s="4"/>
      <c r="AL11771" s="81"/>
      <c r="AM11771" s="81"/>
    </row>
    <row r="11772" spans="1:39">
      <c r="A11772" s="76"/>
      <c r="C11772" s="77"/>
      <c r="M11772" s="80"/>
      <c r="T11772" s="4"/>
      <c r="V11772" s="4"/>
      <c r="W11772" s="4"/>
      <c r="X11772" s="4"/>
      <c r="AB11772" s="4"/>
      <c r="AL11772" s="81"/>
      <c r="AM11772" s="81"/>
    </row>
    <row r="11773" spans="1:39">
      <c r="A11773" s="76"/>
      <c r="C11773" s="77"/>
      <c r="M11773" s="80"/>
      <c r="T11773" s="4"/>
      <c r="V11773" s="4"/>
      <c r="W11773" s="4"/>
      <c r="X11773" s="4"/>
      <c r="AB11773" s="4"/>
      <c r="AL11773" s="81"/>
      <c r="AM11773" s="81"/>
    </row>
    <row r="11774" spans="1:39">
      <c r="A11774" s="76"/>
      <c r="C11774" s="77"/>
      <c r="M11774" s="80"/>
      <c r="T11774" s="4"/>
      <c r="V11774" s="4"/>
      <c r="W11774" s="4"/>
      <c r="X11774" s="4"/>
      <c r="AB11774" s="4"/>
      <c r="AL11774" s="81"/>
      <c r="AM11774" s="81"/>
    </row>
    <row r="11775" spans="1:39">
      <c r="A11775" s="76"/>
      <c r="C11775" s="77"/>
      <c r="M11775" s="80"/>
      <c r="T11775" s="4"/>
      <c r="V11775" s="4"/>
      <c r="W11775" s="4"/>
      <c r="X11775" s="4"/>
      <c r="AB11775" s="4"/>
      <c r="AL11775" s="81"/>
      <c r="AM11775" s="81"/>
    </row>
    <row r="11776" spans="1:39">
      <c r="A11776" s="76"/>
      <c r="C11776" s="77"/>
      <c r="M11776" s="80"/>
      <c r="T11776" s="4"/>
      <c r="V11776" s="4"/>
      <c r="W11776" s="4"/>
      <c r="X11776" s="4"/>
      <c r="AB11776" s="4"/>
      <c r="AL11776" s="81"/>
      <c r="AM11776" s="81"/>
    </row>
    <row r="11777" spans="1:39">
      <c r="A11777" s="76"/>
      <c r="C11777" s="77"/>
      <c r="M11777" s="80"/>
      <c r="T11777" s="4"/>
      <c r="V11777" s="4"/>
      <c r="W11777" s="4"/>
      <c r="X11777" s="4"/>
      <c r="AB11777" s="4"/>
      <c r="AL11777" s="81"/>
      <c r="AM11777" s="81"/>
    </row>
    <row r="11778" spans="1:39">
      <c r="A11778" s="76"/>
      <c r="C11778" s="77"/>
      <c r="M11778" s="80"/>
      <c r="T11778" s="4"/>
      <c r="V11778" s="4"/>
      <c r="W11778" s="4"/>
      <c r="X11778" s="4"/>
      <c r="AB11778" s="4"/>
      <c r="AL11778" s="81"/>
      <c r="AM11778" s="81"/>
    </row>
    <row r="11779" spans="1:39">
      <c r="A11779" s="76"/>
      <c r="C11779" s="77"/>
      <c r="M11779" s="80"/>
      <c r="T11779" s="4"/>
      <c r="V11779" s="4"/>
      <c r="W11779" s="4"/>
      <c r="X11779" s="4"/>
      <c r="AB11779" s="4"/>
      <c r="AL11779" s="81"/>
      <c r="AM11779" s="81"/>
    </row>
    <row r="11780" spans="1:39">
      <c r="A11780" s="76"/>
      <c r="C11780" s="77"/>
      <c r="M11780" s="80"/>
      <c r="T11780" s="4"/>
      <c r="V11780" s="4"/>
      <c r="W11780" s="4"/>
      <c r="X11780" s="4"/>
      <c r="AB11780" s="4"/>
      <c r="AL11780" s="81"/>
      <c r="AM11780" s="81"/>
    </row>
    <row r="11781" spans="1:39">
      <c r="A11781" s="76"/>
      <c r="C11781" s="77"/>
      <c r="M11781" s="80"/>
      <c r="T11781" s="4"/>
      <c r="V11781" s="4"/>
      <c r="W11781" s="4"/>
      <c r="X11781" s="4"/>
      <c r="AB11781" s="4"/>
      <c r="AL11781" s="81"/>
      <c r="AM11781" s="81"/>
    </row>
    <row r="11782" spans="1:39">
      <c r="A11782" s="76"/>
      <c r="C11782" s="77"/>
      <c r="M11782" s="80"/>
      <c r="T11782" s="4"/>
      <c r="V11782" s="4"/>
      <c r="W11782" s="4"/>
      <c r="X11782" s="4"/>
      <c r="AB11782" s="4"/>
      <c r="AL11782" s="81"/>
      <c r="AM11782" s="81"/>
    </row>
    <row r="11783" spans="1:39">
      <c r="A11783" s="76"/>
      <c r="C11783" s="77"/>
      <c r="M11783" s="80"/>
      <c r="T11783" s="4"/>
      <c r="V11783" s="4"/>
      <c r="W11783" s="4"/>
      <c r="X11783" s="4"/>
      <c r="AB11783" s="4"/>
      <c r="AL11783" s="81"/>
      <c r="AM11783" s="81"/>
    </row>
    <row r="11784" spans="1:39">
      <c r="A11784" s="76"/>
      <c r="C11784" s="77"/>
      <c r="M11784" s="80"/>
      <c r="T11784" s="4"/>
      <c r="V11784" s="4"/>
      <c r="W11784" s="4"/>
      <c r="X11784" s="4"/>
      <c r="AB11784" s="4"/>
      <c r="AL11784" s="81"/>
      <c r="AM11784" s="81"/>
    </row>
    <row r="11785" spans="1:39">
      <c r="A11785" s="76"/>
      <c r="C11785" s="77"/>
      <c r="M11785" s="80"/>
      <c r="T11785" s="4"/>
      <c r="V11785" s="4"/>
      <c r="W11785" s="4"/>
      <c r="X11785" s="4"/>
      <c r="AB11785" s="4"/>
      <c r="AL11785" s="81"/>
      <c r="AM11785" s="81"/>
    </row>
    <row r="11786" spans="1:39">
      <c r="A11786" s="76"/>
      <c r="C11786" s="77"/>
      <c r="M11786" s="80"/>
      <c r="T11786" s="4"/>
      <c r="V11786" s="4"/>
      <c r="W11786" s="4"/>
      <c r="X11786" s="4"/>
      <c r="AB11786" s="4"/>
      <c r="AL11786" s="81"/>
      <c r="AM11786" s="81"/>
    </row>
    <row r="11787" spans="1:39">
      <c r="A11787" s="76"/>
      <c r="C11787" s="77"/>
      <c r="M11787" s="80"/>
      <c r="T11787" s="4"/>
      <c r="V11787" s="4"/>
      <c r="W11787" s="4"/>
      <c r="X11787" s="4"/>
      <c r="AB11787" s="4"/>
      <c r="AL11787" s="81"/>
      <c r="AM11787" s="81"/>
    </row>
    <row r="11788" spans="1:39">
      <c r="A11788" s="76"/>
      <c r="C11788" s="77"/>
      <c r="M11788" s="80"/>
      <c r="T11788" s="4"/>
      <c r="V11788" s="4"/>
      <c r="W11788" s="4"/>
      <c r="X11788" s="4"/>
      <c r="AB11788" s="4"/>
      <c r="AL11788" s="81"/>
      <c r="AM11788" s="81"/>
    </row>
    <row r="11789" spans="1:39">
      <c r="A11789" s="76"/>
      <c r="C11789" s="77"/>
      <c r="M11789" s="80"/>
      <c r="T11789" s="4"/>
      <c r="V11789" s="4"/>
      <c r="W11789" s="4"/>
      <c r="X11789" s="4"/>
      <c r="AB11789" s="4"/>
      <c r="AL11789" s="81"/>
      <c r="AM11789" s="81"/>
    </row>
    <row r="11790" spans="1:39">
      <c r="A11790" s="76"/>
      <c r="C11790" s="77"/>
      <c r="M11790" s="80"/>
      <c r="T11790" s="4"/>
      <c r="V11790" s="4"/>
      <c r="W11790" s="4"/>
      <c r="X11790" s="4"/>
      <c r="AB11790" s="4"/>
      <c r="AL11790" s="81"/>
      <c r="AM11790" s="81"/>
    </row>
    <row r="11791" spans="1:39">
      <c r="A11791" s="76"/>
      <c r="C11791" s="77"/>
      <c r="M11791" s="80"/>
      <c r="T11791" s="4"/>
      <c r="V11791" s="4"/>
      <c r="W11791" s="4"/>
      <c r="X11791" s="4"/>
      <c r="AB11791" s="4"/>
      <c r="AL11791" s="81"/>
      <c r="AM11791" s="81"/>
    </row>
    <row r="11792" spans="1:39">
      <c r="A11792" s="76"/>
      <c r="C11792" s="77"/>
      <c r="M11792" s="80"/>
      <c r="T11792" s="4"/>
      <c r="V11792" s="4"/>
      <c r="W11792" s="4"/>
      <c r="X11792" s="4"/>
      <c r="AB11792" s="4"/>
      <c r="AL11792" s="81"/>
      <c r="AM11792" s="81"/>
    </row>
    <row r="11793" spans="1:39">
      <c r="A11793" s="76"/>
      <c r="C11793" s="77"/>
      <c r="M11793" s="80"/>
      <c r="T11793" s="4"/>
      <c r="V11793" s="4"/>
      <c r="W11793" s="4"/>
      <c r="X11793" s="4"/>
      <c r="AB11793" s="4"/>
      <c r="AL11793" s="81"/>
      <c r="AM11793" s="81"/>
    </row>
    <row r="11794" spans="1:39">
      <c r="A11794" s="76"/>
      <c r="C11794" s="77"/>
      <c r="M11794" s="80"/>
      <c r="T11794" s="4"/>
      <c r="V11794" s="4"/>
      <c r="W11794" s="4"/>
      <c r="X11794" s="4"/>
      <c r="AB11794" s="4"/>
      <c r="AL11794" s="81"/>
      <c r="AM11794" s="81"/>
    </row>
    <row r="11795" spans="1:39">
      <c r="A11795" s="76"/>
      <c r="C11795" s="77"/>
      <c r="M11795" s="80"/>
      <c r="T11795" s="4"/>
      <c r="V11795" s="4"/>
      <c r="W11795" s="4"/>
      <c r="X11795" s="4"/>
      <c r="AB11795" s="4"/>
      <c r="AL11795" s="81"/>
      <c r="AM11795" s="81"/>
    </row>
    <row r="11796" spans="1:39">
      <c r="A11796" s="76"/>
      <c r="C11796" s="77"/>
      <c r="M11796" s="80"/>
      <c r="T11796" s="4"/>
      <c r="V11796" s="4"/>
      <c r="W11796" s="4"/>
      <c r="X11796" s="4"/>
      <c r="AB11796" s="4"/>
      <c r="AL11796" s="81"/>
      <c r="AM11796" s="81"/>
    </row>
    <row r="11797" spans="1:39">
      <c r="A11797" s="76"/>
      <c r="C11797" s="77"/>
      <c r="M11797" s="80"/>
      <c r="T11797" s="4"/>
      <c r="V11797" s="4"/>
      <c r="W11797" s="4"/>
      <c r="X11797" s="4"/>
      <c r="AB11797" s="4"/>
      <c r="AL11797" s="81"/>
      <c r="AM11797" s="81"/>
    </row>
    <row r="11798" spans="1:39">
      <c r="A11798" s="76"/>
      <c r="C11798" s="77"/>
      <c r="M11798" s="80"/>
      <c r="T11798" s="4"/>
      <c r="V11798" s="4"/>
      <c r="W11798" s="4"/>
      <c r="X11798" s="4"/>
      <c r="AB11798" s="4"/>
      <c r="AL11798" s="81"/>
      <c r="AM11798" s="81"/>
    </row>
    <row r="11799" spans="1:39">
      <c r="A11799" s="76"/>
      <c r="C11799" s="77"/>
      <c r="M11799" s="80"/>
      <c r="T11799" s="4"/>
      <c r="V11799" s="4"/>
      <c r="W11799" s="4"/>
      <c r="X11799" s="4"/>
      <c r="AB11799" s="4"/>
      <c r="AL11799" s="81"/>
      <c r="AM11799" s="81"/>
    </row>
    <row r="11800" spans="1:39">
      <c r="A11800" s="76"/>
      <c r="C11800" s="77"/>
      <c r="M11800" s="80"/>
      <c r="T11800" s="4"/>
      <c r="V11800" s="4"/>
      <c r="W11800" s="4"/>
      <c r="X11800" s="4"/>
      <c r="AB11800" s="4"/>
      <c r="AL11800" s="81"/>
      <c r="AM11800" s="81"/>
    </row>
    <row r="11801" spans="1:39">
      <c r="A11801" s="76"/>
      <c r="C11801" s="77"/>
      <c r="M11801" s="80"/>
      <c r="T11801" s="4"/>
      <c r="V11801" s="4"/>
      <c r="W11801" s="4"/>
      <c r="X11801" s="4"/>
      <c r="AB11801" s="4"/>
      <c r="AL11801" s="81"/>
      <c r="AM11801" s="81"/>
    </row>
    <row r="11802" spans="1:39">
      <c r="A11802" s="76"/>
      <c r="C11802" s="77"/>
      <c r="M11802" s="80"/>
      <c r="T11802" s="4"/>
      <c r="V11802" s="4"/>
      <c r="W11802" s="4"/>
      <c r="X11802" s="4"/>
      <c r="AB11802" s="4"/>
      <c r="AL11802" s="81"/>
      <c r="AM11802" s="81"/>
    </row>
    <row r="11803" spans="1:39">
      <c r="A11803" s="76"/>
      <c r="C11803" s="77"/>
      <c r="M11803" s="80"/>
      <c r="T11803" s="4"/>
      <c r="V11803" s="4"/>
      <c r="W11803" s="4"/>
      <c r="X11803" s="4"/>
      <c r="AB11803" s="4"/>
      <c r="AL11803" s="81"/>
      <c r="AM11803" s="81"/>
    </row>
    <row r="11804" spans="1:39">
      <c r="A11804" s="76"/>
      <c r="C11804" s="77"/>
      <c r="M11804" s="80"/>
      <c r="T11804" s="4"/>
      <c r="V11804" s="4"/>
      <c r="W11804" s="4"/>
      <c r="X11804" s="4"/>
      <c r="AB11804" s="4"/>
      <c r="AL11804" s="81"/>
      <c r="AM11804" s="81"/>
    </row>
    <row r="11805" spans="1:39">
      <c r="A11805" s="76"/>
      <c r="C11805" s="77"/>
      <c r="M11805" s="80"/>
      <c r="T11805" s="4"/>
      <c r="V11805" s="4"/>
      <c r="W11805" s="4"/>
      <c r="X11805" s="4"/>
      <c r="AB11805" s="4"/>
      <c r="AL11805" s="81"/>
      <c r="AM11805" s="81"/>
    </row>
    <row r="11806" spans="1:39">
      <c r="A11806" s="76"/>
      <c r="C11806" s="77"/>
      <c r="M11806" s="80"/>
      <c r="T11806" s="4"/>
      <c r="V11806" s="4"/>
      <c r="W11806" s="4"/>
      <c r="X11806" s="4"/>
      <c r="AB11806" s="4"/>
      <c r="AL11806" s="81"/>
      <c r="AM11806" s="81"/>
    </row>
    <row r="11807" spans="1:39">
      <c r="A11807" s="76"/>
      <c r="C11807" s="77"/>
      <c r="M11807" s="80"/>
      <c r="T11807" s="4"/>
      <c r="V11807" s="4"/>
      <c r="W11807" s="4"/>
      <c r="X11807" s="4"/>
      <c r="AB11807" s="4"/>
      <c r="AL11807" s="81"/>
      <c r="AM11807" s="81"/>
    </row>
    <row r="11808" spans="1:39">
      <c r="A11808" s="76"/>
      <c r="C11808" s="77"/>
      <c r="M11808" s="80"/>
      <c r="T11808" s="4"/>
      <c r="V11808" s="4"/>
      <c r="W11808" s="4"/>
      <c r="X11808" s="4"/>
      <c r="AB11808" s="4"/>
      <c r="AL11808" s="81"/>
      <c r="AM11808" s="81"/>
    </row>
    <row r="11809" spans="1:39">
      <c r="A11809" s="76"/>
      <c r="C11809" s="77"/>
      <c r="M11809" s="80"/>
      <c r="T11809" s="4"/>
      <c r="V11809" s="4"/>
      <c r="W11809" s="4"/>
      <c r="X11809" s="4"/>
      <c r="AB11809" s="4"/>
      <c r="AL11809" s="81"/>
      <c r="AM11809" s="81"/>
    </row>
    <row r="11810" spans="1:39">
      <c r="A11810" s="76"/>
      <c r="C11810" s="77"/>
      <c r="M11810" s="80"/>
      <c r="T11810" s="4"/>
      <c r="V11810" s="4"/>
      <c r="W11810" s="4"/>
      <c r="X11810" s="4"/>
      <c r="AB11810" s="4"/>
      <c r="AL11810" s="81"/>
      <c r="AM11810" s="81"/>
    </row>
    <row r="11811" spans="1:39">
      <c r="A11811" s="76"/>
      <c r="C11811" s="77"/>
      <c r="M11811" s="80"/>
      <c r="T11811" s="4"/>
      <c r="V11811" s="4"/>
      <c r="W11811" s="4"/>
      <c r="X11811" s="4"/>
      <c r="AB11811" s="4"/>
      <c r="AL11811" s="81"/>
      <c r="AM11811" s="81"/>
    </row>
    <row r="11812" spans="1:39">
      <c r="A11812" s="76"/>
      <c r="C11812" s="77"/>
      <c r="M11812" s="80"/>
      <c r="T11812" s="4"/>
      <c r="V11812" s="4"/>
      <c r="W11812" s="4"/>
      <c r="X11812" s="4"/>
      <c r="AB11812" s="4"/>
      <c r="AL11812" s="81"/>
      <c r="AM11812" s="81"/>
    </row>
    <row r="11813" spans="1:39">
      <c r="A11813" s="76"/>
      <c r="C11813" s="77"/>
      <c r="M11813" s="80"/>
      <c r="T11813" s="4"/>
      <c r="V11813" s="4"/>
      <c r="W11813" s="4"/>
      <c r="X11813" s="4"/>
      <c r="AB11813" s="4"/>
      <c r="AL11813" s="81"/>
      <c r="AM11813" s="81"/>
    </row>
    <row r="11814" spans="1:39">
      <c r="A11814" s="76"/>
      <c r="C11814" s="77"/>
      <c r="M11814" s="80"/>
      <c r="T11814" s="4"/>
      <c r="V11814" s="4"/>
      <c r="W11814" s="4"/>
      <c r="X11814" s="4"/>
      <c r="AB11814" s="4"/>
      <c r="AL11814" s="81"/>
      <c r="AM11814" s="81"/>
    </row>
    <row r="11815" spans="1:39">
      <c r="A11815" s="76"/>
      <c r="C11815" s="77"/>
      <c r="M11815" s="80"/>
      <c r="T11815" s="4"/>
      <c r="V11815" s="4"/>
      <c r="W11815" s="4"/>
      <c r="X11815" s="4"/>
      <c r="AB11815" s="4"/>
      <c r="AL11815" s="81"/>
      <c r="AM11815" s="81"/>
    </row>
    <row r="11816" spans="1:39">
      <c r="A11816" s="76"/>
      <c r="C11816" s="77"/>
      <c r="M11816" s="80"/>
      <c r="T11816" s="4"/>
      <c r="V11816" s="4"/>
      <c r="W11816" s="4"/>
      <c r="X11816" s="4"/>
      <c r="AB11816" s="4"/>
      <c r="AL11816" s="81"/>
      <c r="AM11816" s="81"/>
    </row>
    <row r="11817" spans="1:39">
      <c r="A11817" s="76"/>
      <c r="C11817" s="77"/>
      <c r="M11817" s="80"/>
      <c r="T11817" s="4"/>
      <c r="V11817" s="4"/>
      <c r="W11817" s="4"/>
      <c r="X11817" s="4"/>
      <c r="AB11817" s="4"/>
      <c r="AL11817" s="81"/>
      <c r="AM11817" s="81"/>
    </row>
    <row r="11818" spans="1:39">
      <c r="A11818" s="76"/>
      <c r="C11818" s="77"/>
      <c r="M11818" s="80"/>
      <c r="T11818" s="4"/>
      <c r="V11818" s="4"/>
      <c r="W11818" s="4"/>
      <c r="X11818" s="4"/>
      <c r="AB11818" s="4"/>
      <c r="AL11818" s="81"/>
      <c r="AM11818" s="81"/>
    </row>
    <row r="11819" spans="1:39">
      <c r="A11819" s="76"/>
      <c r="C11819" s="77"/>
      <c r="M11819" s="80"/>
      <c r="T11819" s="4"/>
      <c r="V11819" s="4"/>
      <c r="W11819" s="4"/>
      <c r="X11819" s="4"/>
      <c r="AB11819" s="4"/>
      <c r="AL11819" s="81"/>
      <c r="AM11819" s="81"/>
    </row>
    <row r="11820" spans="1:39">
      <c r="A11820" s="76"/>
      <c r="C11820" s="77"/>
      <c r="M11820" s="80"/>
      <c r="T11820" s="4"/>
      <c r="V11820" s="4"/>
      <c r="W11820" s="4"/>
      <c r="X11820" s="4"/>
      <c r="AB11820" s="4"/>
      <c r="AL11820" s="81"/>
      <c r="AM11820" s="81"/>
    </row>
    <row r="11821" spans="1:39">
      <c r="A11821" s="76"/>
      <c r="C11821" s="77"/>
      <c r="M11821" s="80"/>
      <c r="T11821" s="4"/>
      <c r="V11821" s="4"/>
      <c r="W11821" s="4"/>
      <c r="X11821" s="4"/>
      <c r="AB11821" s="4"/>
      <c r="AL11821" s="81"/>
      <c r="AM11821" s="81"/>
    </row>
    <row r="11822" spans="1:39">
      <c r="A11822" s="76"/>
      <c r="C11822" s="77"/>
      <c r="M11822" s="80"/>
      <c r="T11822" s="4"/>
      <c r="V11822" s="4"/>
      <c r="W11822" s="4"/>
      <c r="X11822" s="4"/>
      <c r="AB11822" s="4"/>
      <c r="AL11822" s="81"/>
      <c r="AM11822" s="81"/>
    </row>
    <row r="11823" spans="1:39">
      <c r="A11823" s="76"/>
      <c r="C11823" s="77"/>
      <c r="M11823" s="80"/>
      <c r="T11823" s="4"/>
      <c r="V11823" s="4"/>
      <c r="W11823" s="4"/>
      <c r="X11823" s="4"/>
      <c r="AB11823" s="4"/>
      <c r="AL11823" s="81"/>
      <c r="AM11823" s="81"/>
    </row>
    <row r="11824" spans="1:39">
      <c r="A11824" s="76"/>
      <c r="C11824" s="77"/>
      <c r="M11824" s="80"/>
      <c r="T11824" s="4"/>
      <c r="V11824" s="4"/>
      <c r="W11824" s="4"/>
      <c r="X11824" s="4"/>
      <c r="AB11824" s="4"/>
      <c r="AL11824" s="81"/>
      <c r="AM11824" s="81"/>
    </row>
    <row r="11825" spans="1:39">
      <c r="A11825" s="76"/>
      <c r="C11825" s="77"/>
      <c r="M11825" s="80"/>
      <c r="T11825" s="4"/>
      <c r="V11825" s="4"/>
      <c r="W11825" s="4"/>
      <c r="X11825" s="4"/>
      <c r="AB11825" s="4"/>
      <c r="AL11825" s="81"/>
      <c r="AM11825" s="81"/>
    </row>
    <row r="11826" spans="1:39">
      <c r="A11826" s="76"/>
      <c r="C11826" s="77"/>
      <c r="M11826" s="80"/>
      <c r="T11826" s="4"/>
      <c r="V11826" s="4"/>
      <c r="W11826" s="4"/>
      <c r="X11826" s="4"/>
      <c r="AB11826" s="4"/>
      <c r="AL11826" s="81"/>
      <c r="AM11826" s="81"/>
    </row>
    <row r="11827" spans="1:39">
      <c r="A11827" s="76"/>
      <c r="C11827" s="77"/>
      <c r="M11827" s="80"/>
      <c r="T11827" s="4"/>
      <c r="V11827" s="4"/>
      <c r="W11827" s="4"/>
      <c r="X11827" s="4"/>
      <c r="AB11827" s="4"/>
      <c r="AL11827" s="81"/>
      <c r="AM11827" s="81"/>
    </row>
    <row r="11828" spans="1:39">
      <c r="A11828" s="76"/>
      <c r="C11828" s="77"/>
      <c r="M11828" s="80"/>
      <c r="T11828" s="4"/>
      <c r="V11828" s="4"/>
      <c r="W11828" s="4"/>
      <c r="X11828" s="4"/>
      <c r="AB11828" s="4"/>
      <c r="AL11828" s="81"/>
      <c r="AM11828" s="81"/>
    </row>
    <row r="11829" spans="1:39">
      <c r="A11829" s="76"/>
      <c r="C11829" s="77"/>
      <c r="M11829" s="80"/>
      <c r="T11829" s="4"/>
      <c r="V11829" s="4"/>
      <c r="W11829" s="4"/>
      <c r="X11829" s="4"/>
      <c r="AB11829" s="4"/>
      <c r="AL11829" s="81"/>
      <c r="AM11829" s="81"/>
    </row>
    <row r="11830" spans="1:39">
      <c r="A11830" s="76"/>
      <c r="C11830" s="77"/>
      <c r="M11830" s="80"/>
      <c r="T11830" s="4"/>
      <c r="V11830" s="4"/>
      <c r="W11830" s="4"/>
      <c r="X11830" s="4"/>
      <c r="AB11830" s="4"/>
      <c r="AL11830" s="81"/>
      <c r="AM11830" s="81"/>
    </row>
    <row r="11831" spans="1:39">
      <c r="A11831" s="76"/>
      <c r="C11831" s="77"/>
      <c r="M11831" s="80"/>
      <c r="T11831" s="4"/>
      <c r="V11831" s="4"/>
      <c r="W11831" s="4"/>
      <c r="X11831" s="4"/>
      <c r="AB11831" s="4"/>
      <c r="AL11831" s="81"/>
      <c r="AM11831" s="81"/>
    </row>
    <row r="11832" spans="1:39">
      <c r="A11832" s="76"/>
      <c r="C11832" s="77"/>
      <c r="M11832" s="80"/>
      <c r="T11832" s="4"/>
      <c r="V11832" s="4"/>
      <c r="W11832" s="4"/>
      <c r="X11832" s="4"/>
      <c r="AB11832" s="4"/>
      <c r="AL11832" s="81"/>
      <c r="AM11832" s="81"/>
    </row>
    <row r="11833" spans="1:39">
      <c r="A11833" s="76"/>
      <c r="C11833" s="77"/>
      <c r="M11833" s="80"/>
      <c r="T11833" s="4"/>
      <c r="V11833" s="4"/>
      <c r="W11833" s="4"/>
      <c r="X11833" s="4"/>
      <c r="AB11833" s="4"/>
      <c r="AL11833" s="81"/>
      <c r="AM11833" s="81"/>
    </row>
    <row r="11834" spans="1:39">
      <c r="A11834" s="76"/>
      <c r="C11834" s="77"/>
      <c r="M11834" s="80"/>
      <c r="T11834" s="4"/>
      <c r="V11834" s="4"/>
      <c r="W11834" s="4"/>
      <c r="X11834" s="4"/>
      <c r="AB11834" s="4"/>
      <c r="AL11834" s="81"/>
      <c r="AM11834" s="81"/>
    </row>
    <row r="11835" spans="1:39">
      <c r="A11835" s="76"/>
      <c r="C11835" s="77"/>
      <c r="M11835" s="80"/>
      <c r="T11835" s="4"/>
      <c r="V11835" s="4"/>
      <c r="W11835" s="4"/>
      <c r="X11835" s="4"/>
      <c r="AB11835" s="4"/>
      <c r="AL11835" s="81"/>
      <c r="AM11835" s="81"/>
    </row>
    <row r="11836" spans="1:39">
      <c r="A11836" s="76"/>
      <c r="C11836" s="77"/>
      <c r="M11836" s="80"/>
      <c r="T11836" s="4"/>
      <c r="V11836" s="4"/>
      <c r="W11836" s="4"/>
      <c r="X11836" s="4"/>
      <c r="AB11836" s="4"/>
      <c r="AL11836" s="81"/>
      <c r="AM11836" s="81"/>
    </row>
    <row r="11837" spans="1:39">
      <c r="A11837" s="76"/>
      <c r="C11837" s="77"/>
      <c r="M11837" s="80"/>
      <c r="T11837" s="4"/>
      <c r="V11837" s="4"/>
      <c r="W11837" s="4"/>
      <c r="X11837" s="4"/>
      <c r="AB11837" s="4"/>
      <c r="AL11837" s="81"/>
      <c r="AM11837" s="81"/>
    </row>
    <row r="11838" spans="1:39">
      <c r="A11838" s="76"/>
      <c r="C11838" s="77"/>
      <c r="M11838" s="80"/>
      <c r="T11838" s="4"/>
      <c r="V11838" s="4"/>
      <c r="W11838" s="4"/>
      <c r="X11838" s="4"/>
      <c r="AB11838" s="4"/>
      <c r="AL11838" s="81"/>
      <c r="AM11838" s="81"/>
    </row>
    <row r="11839" spans="1:39">
      <c r="A11839" s="76"/>
      <c r="C11839" s="77"/>
      <c r="M11839" s="80"/>
      <c r="T11839" s="4"/>
      <c r="V11839" s="4"/>
      <c r="W11839" s="4"/>
      <c r="X11839" s="4"/>
      <c r="AB11839" s="4"/>
      <c r="AL11839" s="81"/>
      <c r="AM11839" s="81"/>
    </row>
    <row r="11840" spans="1:39">
      <c r="A11840" s="76"/>
      <c r="C11840" s="77"/>
      <c r="M11840" s="80"/>
      <c r="T11840" s="4"/>
      <c r="V11840" s="4"/>
      <c r="W11840" s="4"/>
      <c r="X11840" s="4"/>
      <c r="AB11840" s="4"/>
      <c r="AL11840" s="81"/>
      <c r="AM11840" s="81"/>
    </row>
    <row r="11841" spans="1:39">
      <c r="A11841" s="76"/>
      <c r="C11841" s="77"/>
      <c r="M11841" s="80"/>
      <c r="T11841" s="4"/>
      <c r="V11841" s="4"/>
      <c r="W11841" s="4"/>
      <c r="X11841" s="4"/>
      <c r="AB11841" s="4"/>
      <c r="AL11841" s="81"/>
      <c r="AM11841" s="81"/>
    </row>
    <row r="11842" spans="1:39">
      <c r="A11842" s="76"/>
      <c r="C11842" s="77"/>
      <c r="M11842" s="80"/>
      <c r="T11842" s="4"/>
      <c r="V11842" s="4"/>
      <c r="W11842" s="4"/>
      <c r="X11842" s="4"/>
      <c r="AB11842" s="4"/>
      <c r="AL11842" s="81"/>
      <c r="AM11842" s="81"/>
    </row>
    <row r="11843" spans="1:39">
      <c r="A11843" s="76"/>
      <c r="C11843" s="77"/>
      <c r="M11843" s="80"/>
      <c r="T11843" s="4"/>
      <c r="V11843" s="4"/>
      <c r="W11843" s="4"/>
      <c r="X11843" s="4"/>
      <c r="AB11843" s="4"/>
      <c r="AL11843" s="81"/>
      <c r="AM11843" s="81"/>
    </row>
    <row r="11844" spans="1:39">
      <c r="A11844" s="76"/>
      <c r="C11844" s="77"/>
      <c r="M11844" s="80"/>
      <c r="T11844" s="4"/>
      <c r="V11844" s="4"/>
      <c r="W11844" s="4"/>
      <c r="X11844" s="4"/>
      <c r="AB11844" s="4"/>
      <c r="AL11844" s="81"/>
      <c r="AM11844" s="81"/>
    </row>
    <row r="11845" spans="1:39">
      <c r="A11845" s="76"/>
      <c r="C11845" s="77"/>
      <c r="M11845" s="80"/>
      <c r="T11845" s="4"/>
      <c r="V11845" s="4"/>
      <c r="W11845" s="4"/>
      <c r="X11845" s="4"/>
      <c r="AB11845" s="4"/>
      <c r="AL11845" s="81"/>
      <c r="AM11845" s="81"/>
    </row>
    <row r="11846" spans="1:39">
      <c r="A11846" s="76"/>
      <c r="C11846" s="77"/>
      <c r="M11846" s="80"/>
      <c r="T11846" s="4"/>
      <c r="V11846" s="4"/>
      <c r="W11846" s="4"/>
      <c r="X11846" s="4"/>
      <c r="AB11846" s="4"/>
      <c r="AL11846" s="81"/>
      <c r="AM11846" s="81"/>
    </row>
    <row r="11847" spans="1:39">
      <c r="A11847" s="76"/>
      <c r="C11847" s="77"/>
      <c r="M11847" s="80"/>
      <c r="T11847" s="4"/>
      <c r="V11847" s="4"/>
      <c r="W11847" s="4"/>
      <c r="X11847" s="4"/>
      <c r="AB11847" s="4"/>
      <c r="AL11847" s="81"/>
      <c r="AM11847" s="81"/>
    </row>
    <row r="11848" spans="1:39">
      <c r="A11848" s="76"/>
      <c r="C11848" s="77"/>
      <c r="M11848" s="80"/>
      <c r="T11848" s="4"/>
      <c r="V11848" s="4"/>
      <c r="W11848" s="4"/>
      <c r="X11848" s="4"/>
      <c r="AB11848" s="4"/>
      <c r="AL11848" s="81"/>
      <c r="AM11848" s="81"/>
    </row>
    <row r="11849" spans="1:39">
      <c r="A11849" s="76"/>
      <c r="C11849" s="77"/>
      <c r="M11849" s="80"/>
      <c r="T11849" s="4"/>
      <c r="V11849" s="4"/>
      <c r="W11849" s="4"/>
      <c r="X11849" s="4"/>
      <c r="AB11849" s="4"/>
      <c r="AL11849" s="81"/>
      <c r="AM11849" s="81"/>
    </row>
    <row r="11850" spans="1:39">
      <c r="A11850" s="76"/>
      <c r="C11850" s="77"/>
      <c r="M11850" s="80"/>
      <c r="T11850" s="4"/>
      <c r="V11850" s="4"/>
      <c r="W11850" s="4"/>
      <c r="X11850" s="4"/>
      <c r="AB11850" s="4"/>
      <c r="AL11850" s="81"/>
      <c r="AM11850" s="81"/>
    </row>
    <row r="11851" spans="1:39">
      <c r="A11851" s="76"/>
      <c r="C11851" s="77"/>
      <c r="M11851" s="80"/>
      <c r="T11851" s="4"/>
      <c r="V11851" s="4"/>
      <c r="W11851" s="4"/>
      <c r="X11851" s="4"/>
      <c r="AB11851" s="4"/>
      <c r="AL11851" s="81"/>
      <c r="AM11851" s="81"/>
    </row>
    <row r="11852" spans="1:39">
      <c r="A11852" s="76"/>
      <c r="C11852" s="77"/>
      <c r="M11852" s="80"/>
      <c r="T11852" s="4"/>
      <c r="V11852" s="4"/>
      <c r="W11852" s="4"/>
      <c r="X11852" s="4"/>
      <c r="AB11852" s="4"/>
      <c r="AL11852" s="81"/>
      <c r="AM11852" s="81"/>
    </row>
    <row r="11853" spans="1:39">
      <c r="A11853" s="76"/>
      <c r="C11853" s="77"/>
      <c r="M11853" s="80"/>
      <c r="T11853" s="4"/>
      <c r="V11853" s="4"/>
      <c r="W11853" s="4"/>
      <c r="X11853" s="4"/>
      <c r="AB11853" s="4"/>
      <c r="AL11853" s="81"/>
      <c r="AM11853" s="81"/>
    </row>
    <row r="11854" spans="1:39">
      <c r="A11854" s="76"/>
      <c r="C11854" s="77"/>
      <c r="M11854" s="80"/>
      <c r="T11854" s="4"/>
      <c r="V11854" s="4"/>
      <c r="W11854" s="4"/>
      <c r="X11854" s="4"/>
      <c r="AB11854" s="4"/>
      <c r="AL11854" s="81"/>
      <c r="AM11854" s="81"/>
    </row>
    <row r="11855" spans="1:39">
      <c r="A11855" s="76"/>
      <c r="C11855" s="77"/>
      <c r="M11855" s="80"/>
      <c r="T11855" s="4"/>
      <c r="V11855" s="4"/>
      <c r="W11855" s="4"/>
      <c r="X11855" s="4"/>
      <c r="AB11855" s="4"/>
      <c r="AL11855" s="81"/>
      <c r="AM11855" s="81"/>
    </row>
    <row r="11856" spans="1:39">
      <c r="A11856" s="76"/>
      <c r="C11856" s="77"/>
      <c r="M11856" s="80"/>
      <c r="T11856" s="4"/>
      <c r="V11856" s="4"/>
      <c r="W11856" s="4"/>
      <c r="X11856" s="4"/>
      <c r="AB11856" s="4"/>
      <c r="AL11856" s="81"/>
      <c r="AM11856" s="81"/>
    </row>
    <row r="11857" spans="1:39">
      <c r="A11857" s="76"/>
      <c r="C11857" s="77"/>
      <c r="M11857" s="80"/>
      <c r="T11857" s="4"/>
      <c r="V11857" s="4"/>
      <c r="W11857" s="4"/>
      <c r="X11857" s="4"/>
      <c r="AB11857" s="4"/>
      <c r="AL11857" s="81"/>
      <c r="AM11857" s="81"/>
    </row>
    <row r="11858" spans="1:39">
      <c r="A11858" s="76"/>
      <c r="C11858" s="77"/>
      <c r="M11858" s="80"/>
      <c r="T11858" s="4"/>
      <c r="V11858" s="4"/>
      <c r="W11858" s="4"/>
      <c r="X11858" s="4"/>
      <c r="AB11858" s="4"/>
      <c r="AL11858" s="81"/>
      <c r="AM11858" s="81"/>
    </row>
    <row r="11859" spans="1:39">
      <c r="A11859" s="76"/>
      <c r="C11859" s="77"/>
      <c r="M11859" s="80"/>
      <c r="T11859" s="4"/>
      <c r="V11859" s="4"/>
      <c r="W11859" s="4"/>
      <c r="X11859" s="4"/>
      <c r="AB11859" s="4"/>
      <c r="AL11859" s="81"/>
      <c r="AM11859" s="81"/>
    </row>
    <row r="11860" spans="1:39">
      <c r="A11860" s="76"/>
      <c r="C11860" s="77"/>
      <c r="M11860" s="80"/>
      <c r="T11860" s="4"/>
      <c r="V11860" s="4"/>
      <c r="W11860" s="4"/>
      <c r="X11860" s="4"/>
      <c r="AB11860" s="4"/>
      <c r="AL11860" s="81"/>
      <c r="AM11860" s="81"/>
    </row>
    <row r="11861" spans="1:39">
      <c r="A11861" s="76"/>
      <c r="C11861" s="77"/>
      <c r="M11861" s="80"/>
      <c r="T11861" s="4"/>
      <c r="V11861" s="4"/>
      <c r="W11861" s="4"/>
      <c r="X11861" s="4"/>
      <c r="AB11861" s="4"/>
      <c r="AL11861" s="81"/>
      <c r="AM11861" s="81"/>
    </row>
    <row r="11862" spans="1:39">
      <c r="A11862" s="76"/>
      <c r="C11862" s="77"/>
      <c r="M11862" s="80"/>
      <c r="T11862" s="4"/>
      <c r="V11862" s="4"/>
      <c r="W11862" s="4"/>
      <c r="X11862" s="4"/>
      <c r="AB11862" s="4"/>
      <c r="AL11862" s="81"/>
      <c r="AM11862" s="81"/>
    </row>
    <row r="11863" spans="1:39">
      <c r="A11863" s="76"/>
      <c r="C11863" s="77"/>
      <c r="M11863" s="80"/>
      <c r="T11863" s="4"/>
      <c r="V11863" s="4"/>
      <c r="W11863" s="4"/>
      <c r="X11863" s="4"/>
      <c r="AB11863" s="4"/>
      <c r="AL11863" s="81"/>
      <c r="AM11863" s="81"/>
    </row>
    <row r="11864" spans="1:39">
      <c r="A11864" s="76"/>
      <c r="C11864" s="77"/>
      <c r="M11864" s="80"/>
      <c r="T11864" s="4"/>
      <c r="V11864" s="4"/>
      <c r="W11864" s="4"/>
      <c r="X11864" s="4"/>
      <c r="AB11864" s="4"/>
      <c r="AL11864" s="81"/>
      <c r="AM11864" s="81"/>
    </row>
    <row r="11865" spans="1:39">
      <c r="A11865" s="76"/>
      <c r="C11865" s="77"/>
      <c r="M11865" s="80"/>
      <c r="T11865" s="4"/>
      <c r="V11865" s="4"/>
      <c r="W11865" s="4"/>
      <c r="X11865" s="4"/>
      <c r="AB11865" s="4"/>
      <c r="AL11865" s="81"/>
      <c r="AM11865" s="81"/>
    </row>
    <row r="11866" spans="1:39">
      <c r="A11866" s="76"/>
      <c r="C11866" s="77"/>
      <c r="M11866" s="80"/>
      <c r="T11866" s="4"/>
      <c r="V11866" s="4"/>
      <c r="W11866" s="4"/>
      <c r="X11866" s="4"/>
      <c r="AB11866" s="4"/>
      <c r="AL11866" s="81"/>
      <c r="AM11866" s="81"/>
    </row>
    <row r="11867" spans="1:39">
      <c r="A11867" s="76"/>
      <c r="C11867" s="77"/>
      <c r="M11867" s="80"/>
      <c r="T11867" s="4"/>
      <c r="V11867" s="4"/>
      <c r="W11867" s="4"/>
      <c r="X11867" s="4"/>
      <c r="AB11867" s="4"/>
      <c r="AL11867" s="81"/>
      <c r="AM11867" s="81"/>
    </row>
    <row r="11868" spans="1:39">
      <c r="A11868" s="76"/>
      <c r="C11868" s="77"/>
      <c r="M11868" s="80"/>
      <c r="T11868" s="4"/>
      <c r="V11868" s="4"/>
      <c r="W11868" s="4"/>
      <c r="X11868" s="4"/>
      <c r="AB11868" s="4"/>
      <c r="AL11868" s="81"/>
      <c r="AM11868" s="81"/>
    </row>
    <row r="11869" spans="1:39">
      <c r="A11869" s="76"/>
      <c r="C11869" s="77"/>
      <c r="M11869" s="80"/>
      <c r="T11869" s="4"/>
      <c r="V11869" s="4"/>
      <c r="W11869" s="4"/>
      <c r="X11869" s="4"/>
      <c r="AB11869" s="4"/>
      <c r="AL11869" s="81"/>
      <c r="AM11869" s="81"/>
    </row>
    <row r="11870" spans="1:39">
      <c r="A11870" s="76"/>
      <c r="C11870" s="77"/>
      <c r="M11870" s="80"/>
      <c r="T11870" s="4"/>
      <c r="V11870" s="4"/>
      <c r="W11870" s="4"/>
      <c r="X11870" s="4"/>
      <c r="AB11870" s="4"/>
      <c r="AL11870" s="81"/>
      <c r="AM11870" s="81"/>
    </row>
    <row r="11871" spans="1:39">
      <c r="A11871" s="76"/>
      <c r="C11871" s="77"/>
      <c r="M11871" s="80"/>
      <c r="T11871" s="4"/>
      <c r="V11871" s="4"/>
      <c r="W11871" s="4"/>
      <c r="X11871" s="4"/>
      <c r="AB11871" s="4"/>
      <c r="AL11871" s="81"/>
      <c r="AM11871" s="81"/>
    </row>
    <row r="11872" spans="1:39">
      <c r="A11872" s="76"/>
      <c r="C11872" s="77"/>
      <c r="M11872" s="80"/>
      <c r="T11872" s="4"/>
      <c r="V11872" s="4"/>
      <c r="W11872" s="4"/>
      <c r="X11872" s="4"/>
      <c r="AB11872" s="4"/>
      <c r="AL11872" s="81"/>
      <c r="AM11872" s="81"/>
    </row>
    <row r="11873" spans="1:39">
      <c r="A11873" s="76"/>
      <c r="C11873" s="77"/>
      <c r="M11873" s="80"/>
      <c r="T11873" s="4"/>
      <c r="V11873" s="4"/>
      <c r="W11873" s="4"/>
      <c r="X11873" s="4"/>
      <c r="AB11873" s="4"/>
      <c r="AL11873" s="81"/>
      <c r="AM11873" s="81"/>
    </row>
    <row r="11874" spans="1:39">
      <c r="A11874" s="76"/>
      <c r="C11874" s="77"/>
      <c r="M11874" s="80"/>
      <c r="T11874" s="4"/>
      <c r="V11874" s="4"/>
      <c r="W11874" s="4"/>
      <c r="X11874" s="4"/>
      <c r="AB11874" s="4"/>
      <c r="AL11874" s="81"/>
      <c r="AM11874" s="81"/>
    </row>
    <row r="11875" spans="1:39">
      <c r="A11875" s="76"/>
      <c r="C11875" s="77"/>
      <c r="M11875" s="80"/>
      <c r="T11875" s="4"/>
      <c r="V11875" s="4"/>
      <c r="W11875" s="4"/>
      <c r="X11875" s="4"/>
      <c r="AB11875" s="4"/>
      <c r="AL11875" s="81"/>
      <c r="AM11875" s="81"/>
    </row>
    <row r="11876" spans="1:39">
      <c r="A11876" s="76"/>
      <c r="C11876" s="77"/>
      <c r="M11876" s="80"/>
      <c r="T11876" s="4"/>
      <c r="V11876" s="4"/>
      <c r="W11876" s="4"/>
      <c r="X11876" s="4"/>
      <c r="AB11876" s="4"/>
      <c r="AL11876" s="81"/>
      <c r="AM11876" s="81"/>
    </row>
    <row r="11877" spans="1:39">
      <c r="A11877" s="76"/>
      <c r="C11877" s="77"/>
      <c r="M11877" s="80"/>
      <c r="T11877" s="4"/>
      <c r="V11877" s="4"/>
      <c r="W11877" s="4"/>
      <c r="X11877" s="4"/>
      <c r="AB11877" s="4"/>
      <c r="AL11877" s="81"/>
      <c r="AM11877" s="81"/>
    </row>
    <row r="11878" spans="1:39">
      <c r="A11878" s="76"/>
      <c r="C11878" s="77"/>
      <c r="M11878" s="80"/>
      <c r="T11878" s="4"/>
      <c r="V11878" s="4"/>
      <c r="W11878" s="4"/>
      <c r="X11878" s="4"/>
      <c r="AB11878" s="4"/>
      <c r="AL11878" s="81"/>
      <c r="AM11878" s="81"/>
    </row>
    <row r="11879" spans="1:39">
      <c r="A11879" s="76"/>
      <c r="C11879" s="77"/>
      <c r="M11879" s="80"/>
      <c r="T11879" s="4"/>
      <c r="V11879" s="4"/>
      <c r="W11879" s="4"/>
      <c r="X11879" s="4"/>
      <c r="AB11879" s="4"/>
      <c r="AL11879" s="81"/>
      <c r="AM11879" s="81"/>
    </row>
    <row r="11880" spans="1:39">
      <c r="A11880" s="76"/>
      <c r="C11880" s="77"/>
      <c r="M11880" s="80"/>
      <c r="T11880" s="4"/>
      <c r="V11880" s="4"/>
      <c r="W11880" s="4"/>
      <c r="X11880" s="4"/>
      <c r="AB11880" s="4"/>
      <c r="AL11880" s="81"/>
      <c r="AM11880" s="81"/>
    </row>
    <row r="11881" spans="1:39">
      <c r="A11881" s="76"/>
      <c r="C11881" s="77"/>
      <c r="M11881" s="80"/>
      <c r="T11881" s="4"/>
      <c r="V11881" s="4"/>
      <c r="W11881" s="4"/>
      <c r="X11881" s="4"/>
      <c r="AB11881" s="4"/>
      <c r="AL11881" s="81"/>
      <c r="AM11881" s="81"/>
    </row>
    <row r="11882" spans="1:39">
      <c r="A11882" s="76"/>
      <c r="C11882" s="77"/>
      <c r="M11882" s="80"/>
      <c r="T11882" s="4"/>
      <c r="V11882" s="4"/>
      <c r="W11882" s="4"/>
      <c r="X11882" s="4"/>
      <c r="AB11882" s="4"/>
      <c r="AL11882" s="81"/>
      <c r="AM11882" s="81"/>
    </row>
    <row r="11883" spans="1:39">
      <c r="A11883" s="76"/>
      <c r="C11883" s="77"/>
      <c r="M11883" s="80"/>
      <c r="T11883" s="4"/>
      <c r="V11883" s="4"/>
      <c r="W11883" s="4"/>
      <c r="X11883" s="4"/>
      <c r="AB11883" s="4"/>
      <c r="AL11883" s="81"/>
      <c r="AM11883" s="81"/>
    </row>
    <row r="11884" spans="1:39">
      <c r="A11884" s="76"/>
      <c r="C11884" s="77"/>
      <c r="M11884" s="80"/>
      <c r="T11884" s="4"/>
      <c r="V11884" s="4"/>
      <c r="W11884" s="4"/>
      <c r="X11884" s="4"/>
      <c r="AB11884" s="4"/>
      <c r="AL11884" s="81"/>
      <c r="AM11884" s="81"/>
    </row>
    <row r="11885" spans="1:39">
      <c r="A11885" s="76"/>
      <c r="C11885" s="77"/>
      <c r="M11885" s="80"/>
      <c r="T11885" s="4"/>
      <c r="V11885" s="4"/>
      <c r="W11885" s="4"/>
      <c r="X11885" s="4"/>
      <c r="AB11885" s="4"/>
      <c r="AL11885" s="81"/>
      <c r="AM11885" s="81"/>
    </row>
    <row r="11886" spans="1:39">
      <c r="A11886" s="76"/>
      <c r="C11886" s="77"/>
      <c r="M11886" s="80"/>
      <c r="T11886" s="4"/>
      <c r="V11886" s="4"/>
      <c r="W11886" s="4"/>
      <c r="X11886" s="4"/>
      <c r="AB11886" s="4"/>
      <c r="AL11886" s="81"/>
      <c r="AM11886" s="81"/>
    </row>
    <row r="11887" spans="1:39">
      <c r="A11887" s="76"/>
      <c r="C11887" s="77"/>
      <c r="M11887" s="80"/>
      <c r="T11887" s="4"/>
      <c r="V11887" s="4"/>
      <c r="W11887" s="4"/>
      <c r="X11887" s="4"/>
      <c r="AB11887" s="4"/>
      <c r="AL11887" s="81"/>
      <c r="AM11887" s="81"/>
    </row>
    <row r="11888" spans="1:39">
      <c r="A11888" s="76"/>
      <c r="C11888" s="77"/>
      <c r="M11888" s="80"/>
      <c r="T11888" s="4"/>
      <c r="V11888" s="4"/>
      <c r="W11888" s="4"/>
      <c r="X11888" s="4"/>
      <c r="AB11888" s="4"/>
      <c r="AL11888" s="81"/>
      <c r="AM11888" s="81"/>
    </row>
    <row r="11889" spans="1:39">
      <c r="A11889" s="76"/>
      <c r="C11889" s="77"/>
      <c r="M11889" s="80"/>
      <c r="T11889" s="4"/>
      <c r="V11889" s="4"/>
      <c r="W11889" s="4"/>
      <c r="X11889" s="4"/>
      <c r="AB11889" s="4"/>
      <c r="AL11889" s="81"/>
      <c r="AM11889" s="81"/>
    </row>
    <row r="11890" spans="1:39">
      <c r="A11890" s="76"/>
      <c r="C11890" s="77"/>
      <c r="M11890" s="80"/>
      <c r="T11890" s="4"/>
      <c r="V11890" s="4"/>
      <c r="W11890" s="4"/>
      <c r="X11890" s="4"/>
      <c r="AB11890" s="4"/>
      <c r="AL11890" s="81"/>
      <c r="AM11890" s="81"/>
    </row>
    <row r="11891" spans="1:39">
      <c r="A11891" s="76"/>
      <c r="C11891" s="77"/>
      <c r="M11891" s="80"/>
      <c r="T11891" s="4"/>
      <c r="V11891" s="4"/>
      <c r="W11891" s="4"/>
      <c r="X11891" s="4"/>
      <c r="AB11891" s="4"/>
      <c r="AL11891" s="81"/>
      <c r="AM11891" s="81"/>
    </row>
    <row r="11892" spans="1:39">
      <c r="A11892" s="76"/>
      <c r="C11892" s="77"/>
      <c r="M11892" s="80"/>
      <c r="T11892" s="4"/>
      <c r="V11892" s="4"/>
      <c r="W11892" s="4"/>
      <c r="X11892" s="4"/>
      <c r="AB11892" s="4"/>
      <c r="AL11892" s="81"/>
      <c r="AM11892" s="81"/>
    </row>
    <row r="11893" spans="1:39">
      <c r="A11893" s="76"/>
      <c r="C11893" s="77"/>
      <c r="M11893" s="80"/>
      <c r="T11893" s="4"/>
      <c r="V11893" s="4"/>
      <c r="W11893" s="4"/>
      <c r="X11893" s="4"/>
      <c r="AB11893" s="4"/>
      <c r="AL11893" s="81"/>
      <c r="AM11893" s="81"/>
    </row>
    <row r="11894" spans="1:39">
      <c r="A11894" s="76"/>
      <c r="C11894" s="77"/>
      <c r="M11894" s="80"/>
      <c r="T11894" s="4"/>
      <c r="V11894" s="4"/>
      <c r="W11894" s="4"/>
      <c r="X11894" s="4"/>
      <c r="AB11894" s="4"/>
      <c r="AL11894" s="81"/>
      <c r="AM11894" s="81"/>
    </row>
    <row r="11895" spans="1:39">
      <c r="A11895" s="76"/>
      <c r="C11895" s="77"/>
      <c r="M11895" s="80"/>
      <c r="T11895" s="4"/>
      <c r="V11895" s="4"/>
      <c r="W11895" s="4"/>
      <c r="X11895" s="4"/>
      <c r="AB11895" s="4"/>
      <c r="AL11895" s="81"/>
      <c r="AM11895" s="81"/>
    </row>
    <row r="11896" spans="1:39">
      <c r="A11896" s="76"/>
      <c r="C11896" s="77"/>
      <c r="M11896" s="80"/>
      <c r="T11896" s="4"/>
      <c r="V11896" s="4"/>
      <c r="W11896" s="4"/>
      <c r="X11896" s="4"/>
      <c r="AB11896" s="4"/>
      <c r="AL11896" s="81"/>
      <c r="AM11896" s="81"/>
    </row>
    <row r="11897" spans="1:39">
      <c r="A11897" s="76"/>
      <c r="C11897" s="77"/>
      <c r="M11897" s="80"/>
      <c r="T11897" s="4"/>
      <c r="V11897" s="4"/>
      <c r="W11897" s="4"/>
      <c r="X11897" s="4"/>
      <c r="AB11897" s="4"/>
      <c r="AL11897" s="81"/>
      <c r="AM11897" s="81"/>
    </row>
    <row r="11898" spans="1:39">
      <c r="A11898" s="76"/>
      <c r="C11898" s="77"/>
      <c r="M11898" s="80"/>
      <c r="T11898" s="4"/>
      <c r="V11898" s="4"/>
      <c r="W11898" s="4"/>
      <c r="X11898" s="4"/>
      <c r="AB11898" s="4"/>
      <c r="AL11898" s="81"/>
      <c r="AM11898" s="81"/>
    </row>
    <row r="11899" spans="1:39">
      <c r="A11899" s="76"/>
      <c r="C11899" s="77"/>
      <c r="M11899" s="80"/>
      <c r="T11899" s="4"/>
      <c r="V11899" s="4"/>
      <c r="W11899" s="4"/>
      <c r="X11899" s="4"/>
      <c r="AB11899" s="4"/>
      <c r="AL11899" s="81"/>
      <c r="AM11899" s="81"/>
    </row>
    <row r="11900" spans="1:39">
      <c r="A11900" s="76"/>
      <c r="C11900" s="77"/>
      <c r="M11900" s="80"/>
      <c r="T11900" s="4"/>
      <c r="V11900" s="4"/>
      <c r="W11900" s="4"/>
      <c r="X11900" s="4"/>
      <c r="AB11900" s="4"/>
      <c r="AL11900" s="81"/>
      <c r="AM11900" s="81"/>
    </row>
    <row r="11901" spans="1:39">
      <c r="A11901" s="76"/>
      <c r="C11901" s="77"/>
      <c r="M11901" s="80"/>
      <c r="T11901" s="4"/>
      <c r="V11901" s="4"/>
      <c r="W11901" s="4"/>
      <c r="X11901" s="4"/>
      <c r="AB11901" s="4"/>
      <c r="AL11901" s="81"/>
      <c r="AM11901" s="81"/>
    </row>
    <row r="11902" spans="1:39">
      <c r="A11902" s="76"/>
      <c r="C11902" s="77"/>
      <c r="M11902" s="80"/>
      <c r="T11902" s="4"/>
      <c r="V11902" s="4"/>
      <c r="W11902" s="4"/>
      <c r="X11902" s="4"/>
      <c r="AB11902" s="4"/>
      <c r="AL11902" s="81"/>
      <c r="AM11902" s="81"/>
    </row>
    <row r="11903" spans="1:39">
      <c r="A11903" s="76"/>
      <c r="C11903" s="77"/>
      <c r="M11903" s="80"/>
      <c r="T11903" s="4"/>
      <c r="V11903" s="4"/>
      <c r="W11903" s="4"/>
      <c r="X11903" s="4"/>
      <c r="AB11903" s="4"/>
      <c r="AL11903" s="81"/>
      <c r="AM11903" s="81"/>
    </row>
    <row r="11904" spans="1:39">
      <c r="A11904" s="76"/>
      <c r="C11904" s="77"/>
      <c r="M11904" s="80"/>
      <c r="T11904" s="4"/>
      <c r="V11904" s="4"/>
      <c r="W11904" s="4"/>
      <c r="X11904" s="4"/>
      <c r="AB11904" s="4"/>
      <c r="AL11904" s="81"/>
      <c r="AM11904" s="81"/>
    </row>
    <row r="11905" spans="1:39">
      <c r="A11905" s="76"/>
      <c r="C11905" s="77"/>
      <c r="M11905" s="80"/>
      <c r="T11905" s="4"/>
      <c r="V11905" s="4"/>
      <c r="W11905" s="4"/>
      <c r="X11905" s="4"/>
      <c r="AB11905" s="4"/>
      <c r="AL11905" s="81"/>
      <c r="AM11905" s="81"/>
    </row>
    <row r="11906" spans="1:39">
      <c r="A11906" s="76"/>
      <c r="C11906" s="77"/>
      <c r="M11906" s="80"/>
      <c r="T11906" s="4"/>
      <c r="V11906" s="4"/>
      <c r="W11906" s="4"/>
      <c r="X11906" s="4"/>
      <c r="AB11906" s="4"/>
      <c r="AL11906" s="81"/>
      <c r="AM11906" s="81"/>
    </row>
    <row r="11907" spans="1:39">
      <c r="A11907" s="76"/>
      <c r="C11907" s="77"/>
      <c r="M11907" s="80"/>
      <c r="T11907" s="4"/>
      <c r="V11907" s="4"/>
      <c r="W11907" s="4"/>
      <c r="X11907" s="4"/>
      <c r="AB11907" s="4"/>
      <c r="AL11907" s="81"/>
      <c r="AM11907" s="81"/>
    </row>
    <row r="11908" spans="1:39">
      <c r="A11908" s="76"/>
      <c r="C11908" s="77"/>
      <c r="M11908" s="80"/>
      <c r="T11908" s="4"/>
      <c r="V11908" s="4"/>
      <c r="W11908" s="4"/>
      <c r="X11908" s="4"/>
      <c r="AB11908" s="4"/>
      <c r="AL11908" s="81"/>
      <c r="AM11908" s="81"/>
    </row>
    <row r="11909" spans="1:39">
      <c r="A11909" s="76"/>
      <c r="C11909" s="77"/>
      <c r="M11909" s="80"/>
      <c r="T11909" s="4"/>
      <c r="V11909" s="4"/>
      <c r="W11909" s="4"/>
      <c r="X11909" s="4"/>
      <c r="AB11909" s="4"/>
      <c r="AL11909" s="81"/>
      <c r="AM11909" s="81"/>
    </row>
    <row r="11910" spans="1:39">
      <c r="A11910" s="76"/>
      <c r="C11910" s="77"/>
      <c r="M11910" s="80"/>
      <c r="T11910" s="4"/>
      <c r="V11910" s="4"/>
      <c r="W11910" s="4"/>
      <c r="X11910" s="4"/>
      <c r="AB11910" s="4"/>
      <c r="AL11910" s="81"/>
      <c r="AM11910" s="81"/>
    </row>
    <row r="11911" spans="1:39">
      <c r="A11911" s="76"/>
      <c r="C11911" s="77"/>
      <c r="M11911" s="80"/>
      <c r="T11911" s="4"/>
      <c r="V11911" s="4"/>
      <c r="W11911" s="4"/>
      <c r="X11911" s="4"/>
      <c r="AB11911" s="4"/>
      <c r="AL11911" s="81"/>
      <c r="AM11911" s="81"/>
    </row>
    <row r="11912" spans="1:39">
      <c r="A11912" s="76"/>
      <c r="C11912" s="77"/>
      <c r="M11912" s="80"/>
      <c r="T11912" s="4"/>
      <c r="V11912" s="4"/>
      <c r="W11912" s="4"/>
      <c r="X11912" s="4"/>
      <c r="AB11912" s="4"/>
      <c r="AL11912" s="81"/>
      <c r="AM11912" s="81"/>
    </row>
    <row r="11913" spans="1:39">
      <c r="A11913" s="76"/>
      <c r="C11913" s="77"/>
      <c r="M11913" s="80"/>
      <c r="T11913" s="4"/>
      <c r="V11913" s="4"/>
      <c r="W11913" s="4"/>
      <c r="X11913" s="4"/>
      <c r="AB11913" s="4"/>
      <c r="AL11913" s="81"/>
      <c r="AM11913" s="81"/>
    </row>
    <row r="11914" spans="1:39">
      <c r="A11914" s="76"/>
      <c r="C11914" s="77"/>
      <c r="M11914" s="80"/>
      <c r="T11914" s="4"/>
      <c r="V11914" s="4"/>
      <c r="W11914" s="4"/>
      <c r="X11914" s="4"/>
      <c r="AB11914" s="4"/>
      <c r="AL11914" s="81"/>
      <c r="AM11914" s="81"/>
    </row>
    <row r="11915" spans="1:39">
      <c r="A11915" s="76"/>
      <c r="C11915" s="77"/>
      <c r="M11915" s="80"/>
      <c r="T11915" s="4"/>
      <c r="V11915" s="4"/>
      <c r="W11915" s="4"/>
      <c r="X11915" s="4"/>
      <c r="AB11915" s="4"/>
      <c r="AL11915" s="81"/>
      <c r="AM11915" s="81"/>
    </row>
    <row r="11916" spans="1:39">
      <c r="A11916" s="76"/>
      <c r="C11916" s="77"/>
      <c r="M11916" s="80"/>
      <c r="T11916" s="4"/>
      <c r="V11916" s="4"/>
      <c r="W11916" s="4"/>
      <c r="X11916" s="4"/>
      <c r="AB11916" s="4"/>
      <c r="AL11916" s="81"/>
      <c r="AM11916" s="81"/>
    </row>
    <row r="11917" spans="1:39">
      <c r="A11917" s="76"/>
      <c r="C11917" s="77"/>
      <c r="M11917" s="80"/>
      <c r="T11917" s="4"/>
      <c r="V11917" s="4"/>
      <c r="W11917" s="4"/>
      <c r="X11917" s="4"/>
      <c r="AB11917" s="4"/>
      <c r="AL11917" s="81"/>
      <c r="AM11917" s="81"/>
    </row>
    <row r="11918" spans="1:39">
      <c r="A11918" s="76"/>
      <c r="C11918" s="77"/>
      <c r="M11918" s="80"/>
      <c r="T11918" s="4"/>
      <c r="V11918" s="4"/>
      <c r="W11918" s="4"/>
      <c r="X11918" s="4"/>
      <c r="AB11918" s="4"/>
      <c r="AL11918" s="81"/>
      <c r="AM11918" s="81"/>
    </row>
    <row r="11919" spans="1:39">
      <c r="A11919" s="76"/>
      <c r="C11919" s="77"/>
      <c r="M11919" s="80"/>
      <c r="T11919" s="4"/>
      <c r="V11919" s="4"/>
      <c r="W11919" s="4"/>
      <c r="X11919" s="4"/>
      <c r="AB11919" s="4"/>
      <c r="AL11919" s="81"/>
      <c r="AM11919" s="81"/>
    </row>
    <row r="11920" spans="1:39">
      <c r="A11920" s="76"/>
      <c r="C11920" s="77"/>
      <c r="M11920" s="80"/>
      <c r="T11920" s="4"/>
      <c r="V11920" s="4"/>
      <c r="W11920" s="4"/>
      <c r="X11920" s="4"/>
      <c r="AB11920" s="4"/>
      <c r="AL11920" s="81"/>
      <c r="AM11920" s="81"/>
    </row>
    <row r="11921" spans="1:39">
      <c r="A11921" s="76"/>
      <c r="C11921" s="77"/>
      <c r="M11921" s="80"/>
      <c r="T11921" s="4"/>
      <c r="V11921" s="4"/>
      <c r="W11921" s="4"/>
      <c r="X11921" s="4"/>
      <c r="AB11921" s="4"/>
      <c r="AL11921" s="81"/>
      <c r="AM11921" s="81"/>
    </row>
    <row r="11922" spans="1:39">
      <c r="A11922" s="76"/>
      <c r="C11922" s="77"/>
      <c r="M11922" s="80"/>
      <c r="T11922" s="4"/>
      <c r="V11922" s="4"/>
      <c r="W11922" s="4"/>
      <c r="X11922" s="4"/>
      <c r="AB11922" s="4"/>
      <c r="AL11922" s="81"/>
      <c r="AM11922" s="81"/>
    </row>
    <row r="11923" spans="1:39">
      <c r="A11923" s="76"/>
      <c r="C11923" s="77"/>
      <c r="M11923" s="80"/>
      <c r="T11923" s="4"/>
      <c r="V11923" s="4"/>
      <c r="W11923" s="4"/>
      <c r="X11923" s="4"/>
      <c r="AB11923" s="4"/>
      <c r="AL11923" s="81"/>
      <c r="AM11923" s="81"/>
    </row>
    <row r="11924" spans="1:39">
      <c r="A11924" s="76"/>
      <c r="C11924" s="77"/>
      <c r="M11924" s="80"/>
      <c r="T11924" s="4"/>
      <c r="V11924" s="4"/>
      <c r="W11924" s="4"/>
      <c r="X11924" s="4"/>
      <c r="AB11924" s="4"/>
      <c r="AL11924" s="81"/>
      <c r="AM11924" s="81"/>
    </row>
    <row r="11925" spans="1:39">
      <c r="A11925" s="76"/>
      <c r="C11925" s="77"/>
      <c r="M11925" s="80"/>
      <c r="T11925" s="4"/>
      <c r="V11925" s="4"/>
      <c r="W11925" s="4"/>
      <c r="X11925" s="4"/>
      <c r="AB11925" s="4"/>
      <c r="AL11925" s="81"/>
      <c r="AM11925" s="81"/>
    </row>
    <row r="11926" spans="1:39">
      <c r="A11926" s="76"/>
      <c r="C11926" s="77"/>
      <c r="M11926" s="80"/>
      <c r="T11926" s="4"/>
      <c r="V11926" s="4"/>
      <c r="W11926" s="4"/>
      <c r="X11926" s="4"/>
      <c r="AB11926" s="4"/>
      <c r="AL11926" s="81"/>
      <c r="AM11926" s="81"/>
    </row>
    <row r="11927" spans="1:39">
      <c r="A11927" s="76"/>
      <c r="C11927" s="77"/>
      <c r="M11927" s="80"/>
      <c r="T11927" s="4"/>
      <c r="V11927" s="4"/>
      <c r="W11927" s="4"/>
      <c r="X11927" s="4"/>
      <c r="AB11927" s="4"/>
      <c r="AL11927" s="81"/>
      <c r="AM11927" s="81"/>
    </row>
    <row r="11928" spans="1:39">
      <c r="A11928" s="76"/>
      <c r="C11928" s="77"/>
      <c r="M11928" s="80"/>
      <c r="T11928" s="4"/>
      <c r="V11928" s="4"/>
      <c r="W11928" s="4"/>
      <c r="X11928" s="4"/>
      <c r="AB11928" s="4"/>
      <c r="AL11928" s="81"/>
      <c r="AM11928" s="81"/>
    </row>
    <row r="11929" spans="1:39">
      <c r="A11929" s="76"/>
      <c r="C11929" s="77"/>
      <c r="M11929" s="80"/>
      <c r="T11929" s="4"/>
      <c r="V11929" s="4"/>
      <c r="W11929" s="4"/>
      <c r="X11929" s="4"/>
      <c r="AB11929" s="4"/>
      <c r="AL11929" s="81"/>
      <c r="AM11929" s="81"/>
    </row>
    <row r="11930" spans="1:39">
      <c r="A11930" s="76"/>
      <c r="C11930" s="77"/>
      <c r="M11930" s="80"/>
      <c r="T11930" s="4"/>
      <c r="V11930" s="4"/>
      <c r="W11930" s="4"/>
      <c r="X11930" s="4"/>
      <c r="AB11930" s="4"/>
      <c r="AL11930" s="81"/>
      <c r="AM11930" s="81"/>
    </row>
    <row r="11931" spans="1:39">
      <c r="A11931" s="76"/>
      <c r="C11931" s="77"/>
      <c r="M11931" s="80"/>
      <c r="T11931" s="4"/>
      <c r="V11931" s="4"/>
      <c r="W11931" s="4"/>
      <c r="X11931" s="4"/>
      <c r="AB11931" s="4"/>
      <c r="AL11931" s="81"/>
      <c r="AM11931" s="81"/>
    </row>
    <row r="11932" spans="1:39">
      <c r="A11932" s="76"/>
      <c r="C11932" s="77"/>
      <c r="M11932" s="80"/>
      <c r="T11932" s="4"/>
      <c r="V11932" s="4"/>
      <c r="W11932" s="4"/>
      <c r="X11932" s="4"/>
      <c r="AB11932" s="4"/>
      <c r="AL11932" s="81"/>
      <c r="AM11932" s="81"/>
    </row>
    <row r="11933" spans="1:39">
      <c r="A11933" s="76"/>
      <c r="C11933" s="77"/>
      <c r="M11933" s="80"/>
      <c r="T11933" s="4"/>
      <c r="V11933" s="4"/>
      <c r="W11933" s="4"/>
      <c r="X11933" s="4"/>
      <c r="AB11933" s="4"/>
      <c r="AL11933" s="81"/>
      <c r="AM11933" s="81"/>
    </row>
    <row r="11934" spans="1:39">
      <c r="A11934" s="76"/>
      <c r="C11934" s="77"/>
      <c r="M11934" s="80"/>
      <c r="T11934" s="4"/>
      <c r="V11934" s="4"/>
      <c r="W11934" s="4"/>
      <c r="X11934" s="4"/>
      <c r="AB11934" s="4"/>
      <c r="AL11934" s="81"/>
      <c r="AM11934" s="81"/>
    </row>
    <row r="11935" spans="1:39">
      <c r="A11935" s="76"/>
      <c r="C11935" s="77"/>
      <c r="M11935" s="80"/>
      <c r="T11935" s="4"/>
      <c r="V11935" s="4"/>
      <c r="W11935" s="4"/>
      <c r="X11935" s="4"/>
      <c r="AB11935" s="4"/>
      <c r="AL11935" s="81"/>
      <c r="AM11935" s="81"/>
    </row>
    <row r="11936" spans="1:39">
      <c r="A11936" s="76"/>
      <c r="C11936" s="77"/>
      <c r="M11936" s="80"/>
      <c r="T11936" s="4"/>
      <c r="V11936" s="4"/>
      <c r="W11936" s="4"/>
      <c r="X11936" s="4"/>
      <c r="AB11936" s="4"/>
      <c r="AL11936" s="81"/>
      <c r="AM11936" s="81"/>
    </row>
    <row r="11937" spans="1:39">
      <c r="A11937" s="76"/>
      <c r="C11937" s="77"/>
      <c r="M11937" s="80"/>
      <c r="T11937" s="4"/>
      <c r="V11937" s="4"/>
      <c r="W11937" s="4"/>
      <c r="X11937" s="4"/>
      <c r="AB11937" s="4"/>
      <c r="AL11937" s="81"/>
      <c r="AM11937" s="81"/>
    </row>
    <row r="11938" spans="1:39">
      <c r="A11938" s="76"/>
      <c r="C11938" s="77"/>
      <c r="M11938" s="80"/>
      <c r="T11938" s="4"/>
      <c r="V11938" s="4"/>
      <c r="W11938" s="4"/>
      <c r="X11938" s="4"/>
      <c r="AB11938" s="4"/>
      <c r="AL11938" s="81"/>
      <c r="AM11938" s="81"/>
    </row>
    <row r="11939" spans="1:39">
      <c r="A11939" s="76"/>
      <c r="C11939" s="77"/>
      <c r="M11939" s="80"/>
      <c r="T11939" s="4"/>
      <c r="V11939" s="4"/>
      <c r="W11939" s="4"/>
      <c r="X11939" s="4"/>
      <c r="AB11939" s="4"/>
      <c r="AL11939" s="81"/>
      <c r="AM11939" s="81"/>
    </row>
    <row r="11940" spans="1:39">
      <c r="A11940" s="76"/>
      <c r="C11940" s="77"/>
      <c r="M11940" s="80"/>
      <c r="T11940" s="4"/>
      <c r="V11940" s="4"/>
      <c r="W11940" s="4"/>
      <c r="X11940" s="4"/>
      <c r="AB11940" s="4"/>
      <c r="AL11940" s="81"/>
      <c r="AM11940" s="81"/>
    </row>
    <row r="11941" spans="1:39">
      <c r="A11941" s="76"/>
      <c r="C11941" s="77"/>
      <c r="M11941" s="80"/>
      <c r="T11941" s="4"/>
      <c r="V11941" s="4"/>
      <c r="W11941" s="4"/>
      <c r="X11941" s="4"/>
      <c r="AB11941" s="4"/>
      <c r="AL11941" s="81"/>
      <c r="AM11941" s="81"/>
    </row>
    <row r="11942" spans="1:39">
      <c r="A11942" s="76"/>
      <c r="C11942" s="77"/>
      <c r="M11942" s="80"/>
      <c r="T11942" s="4"/>
      <c r="V11942" s="4"/>
      <c r="W11942" s="4"/>
      <c r="X11942" s="4"/>
      <c r="AB11942" s="4"/>
      <c r="AL11942" s="81"/>
      <c r="AM11942" s="81"/>
    </row>
    <row r="11943" spans="1:39">
      <c r="A11943" s="76"/>
      <c r="C11943" s="77"/>
      <c r="M11943" s="80"/>
      <c r="T11943" s="4"/>
      <c r="V11943" s="4"/>
      <c r="W11943" s="4"/>
      <c r="X11943" s="4"/>
      <c r="AB11943" s="4"/>
      <c r="AL11943" s="81"/>
      <c r="AM11943" s="81"/>
    </row>
    <row r="11944" spans="1:39">
      <c r="A11944" s="76"/>
      <c r="C11944" s="77"/>
      <c r="M11944" s="80"/>
      <c r="T11944" s="4"/>
      <c r="V11944" s="4"/>
      <c r="W11944" s="4"/>
      <c r="X11944" s="4"/>
      <c r="AB11944" s="4"/>
      <c r="AL11944" s="81"/>
      <c r="AM11944" s="81"/>
    </row>
    <row r="11945" spans="1:39">
      <c r="A11945" s="76"/>
      <c r="C11945" s="77"/>
      <c r="M11945" s="80"/>
      <c r="T11945" s="4"/>
      <c r="V11945" s="4"/>
      <c r="W11945" s="4"/>
      <c r="X11945" s="4"/>
      <c r="AB11945" s="4"/>
      <c r="AL11945" s="81"/>
      <c r="AM11945" s="81"/>
    </row>
    <row r="11946" spans="1:39">
      <c r="A11946" s="76"/>
      <c r="C11946" s="77"/>
      <c r="M11946" s="80"/>
      <c r="T11946" s="4"/>
      <c r="V11946" s="4"/>
      <c r="W11946" s="4"/>
      <c r="X11946" s="4"/>
      <c r="AB11946" s="4"/>
      <c r="AL11946" s="81"/>
      <c r="AM11946" s="81"/>
    </row>
    <row r="11947" spans="1:39">
      <c r="A11947" s="76"/>
      <c r="C11947" s="77"/>
      <c r="M11947" s="80"/>
      <c r="T11947" s="4"/>
      <c r="V11947" s="4"/>
      <c r="W11947" s="4"/>
      <c r="X11947" s="4"/>
      <c r="AB11947" s="4"/>
      <c r="AL11947" s="81"/>
      <c r="AM11947" s="81"/>
    </row>
    <row r="11948" spans="1:39">
      <c r="A11948" s="76"/>
      <c r="C11948" s="77"/>
      <c r="M11948" s="80"/>
      <c r="T11948" s="4"/>
      <c r="V11948" s="4"/>
      <c r="W11948" s="4"/>
      <c r="X11948" s="4"/>
      <c r="AB11948" s="4"/>
      <c r="AL11948" s="81"/>
      <c r="AM11948" s="81"/>
    </row>
    <row r="11949" spans="1:39">
      <c r="A11949" s="76"/>
      <c r="C11949" s="77"/>
      <c r="M11949" s="80"/>
      <c r="T11949" s="4"/>
      <c r="V11949" s="4"/>
      <c r="W11949" s="4"/>
      <c r="X11949" s="4"/>
      <c r="AB11949" s="4"/>
      <c r="AL11949" s="81"/>
      <c r="AM11949" s="81"/>
    </row>
    <row r="11950" spans="1:39">
      <c r="A11950" s="76"/>
      <c r="C11950" s="77"/>
      <c r="M11950" s="80"/>
      <c r="T11950" s="4"/>
      <c r="V11950" s="4"/>
      <c r="W11950" s="4"/>
      <c r="X11950" s="4"/>
      <c r="AB11950" s="4"/>
      <c r="AL11950" s="81"/>
      <c r="AM11950" s="81"/>
    </row>
    <row r="11951" spans="1:39">
      <c r="A11951" s="76"/>
      <c r="C11951" s="77"/>
      <c r="M11951" s="80"/>
      <c r="T11951" s="4"/>
      <c r="V11951" s="4"/>
      <c r="W11951" s="4"/>
      <c r="X11951" s="4"/>
      <c r="AB11951" s="4"/>
      <c r="AL11951" s="81"/>
      <c r="AM11951" s="81"/>
    </row>
    <row r="11952" spans="1:39">
      <c r="A11952" s="76"/>
      <c r="C11952" s="77"/>
      <c r="M11952" s="80"/>
      <c r="T11952" s="4"/>
      <c r="V11952" s="4"/>
      <c r="W11952" s="4"/>
      <c r="X11952" s="4"/>
      <c r="AB11952" s="4"/>
      <c r="AL11952" s="81"/>
      <c r="AM11952" s="81"/>
    </row>
    <row r="11953" spans="1:39">
      <c r="A11953" s="76"/>
      <c r="C11953" s="77"/>
      <c r="M11953" s="80"/>
      <c r="T11953" s="4"/>
      <c r="V11953" s="4"/>
      <c r="W11953" s="4"/>
      <c r="X11953" s="4"/>
      <c r="AB11953" s="4"/>
      <c r="AL11953" s="81"/>
      <c r="AM11953" s="81"/>
    </row>
    <row r="11954" spans="1:39">
      <c r="A11954" s="76"/>
      <c r="C11954" s="77"/>
      <c r="M11954" s="80"/>
      <c r="T11954" s="4"/>
      <c r="V11954" s="4"/>
      <c r="W11954" s="4"/>
      <c r="X11954" s="4"/>
      <c r="AB11954" s="4"/>
      <c r="AL11954" s="81"/>
      <c r="AM11954" s="81"/>
    </row>
    <row r="11955" spans="1:39">
      <c r="A11955" s="76"/>
      <c r="C11955" s="77"/>
      <c r="M11955" s="80"/>
      <c r="T11955" s="4"/>
      <c r="V11955" s="4"/>
      <c r="W11955" s="4"/>
      <c r="X11955" s="4"/>
      <c r="AB11955" s="4"/>
      <c r="AL11955" s="81"/>
      <c r="AM11955" s="81"/>
    </row>
    <row r="11956" spans="1:39">
      <c r="A11956" s="76"/>
      <c r="C11956" s="77"/>
      <c r="M11956" s="80"/>
      <c r="T11956" s="4"/>
      <c r="V11956" s="4"/>
      <c r="W11956" s="4"/>
      <c r="X11956" s="4"/>
      <c r="AB11956" s="4"/>
      <c r="AL11956" s="81"/>
      <c r="AM11956" s="81"/>
    </row>
    <row r="11957" spans="1:39">
      <c r="A11957" s="76"/>
      <c r="C11957" s="77"/>
      <c r="M11957" s="80"/>
      <c r="T11957" s="4"/>
      <c r="V11957" s="4"/>
      <c r="W11957" s="4"/>
      <c r="X11957" s="4"/>
      <c r="AB11957" s="4"/>
      <c r="AL11957" s="81"/>
      <c r="AM11957" s="81"/>
    </row>
    <row r="11958" spans="1:39">
      <c r="A11958" s="76"/>
      <c r="C11958" s="77"/>
      <c r="M11958" s="80"/>
      <c r="T11958" s="4"/>
      <c r="V11958" s="4"/>
      <c r="W11958" s="4"/>
      <c r="X11958" s="4"/>
      <c r="AB11958" s="4"/>
      <c r="AL11958" s="81"/>
      <c r="AM11958" s="81"/>
    </row>
    <row r="11959" spans="1:39">
      <c r="A11959" s="76"/>
      <c r="C11959" s="77"/>
      <c r="M11959" s="80"/>
      <c r="T11959" s="4"/>
      <c r="V11959" s="4"/>
      <c r="W11959" s="4"/>
      <c r="X11959" s="4"/>
      <c r="AB11959" s="4"/>
      <c r="AL11959" s="81"/>
      <c r="AM11959" s="81"/>
    </row>
    <row r="11960" spans="1:39">
      <c r="A11960" s="76"/>
      <c r="C11960" s="77"/>
      <c r="M11960" s="80"/>
      <c r="T11960" s="4"/>
      <c r="V11960" s="4"/>
      <c r="W11960" s="4"/>
      <c r="X11960" s="4"/>
      <c r="AB11960" s="4"/>
      <c r="AL11960" s="81"/>
      <c r="AM11960" s="81"/>
    </row>
    <row r="11961" spans="1:39">
      <c r="A11961" s="76"/>
      <c r="C11961" s="77"/>
      <c r="M11961" s="80"/>
      <c r="T11961" s="4"/>
      <c r="V11961" s="4"/>
      <c r="W11961" s="4"/>
      <c r="X11961" s="4"/>
      <c r="AB11961" s="4"/>
      <c r="AL11961" s="81"/>
      <c r="AM11961" s="81"/>
    </row>
    <row r="11962" spans="1:39">
      <c r="A11962" s="76"/>
      <c r="C11962" s="77"/>
      <c r="M11962" s="80"/>
      <c r="T11962" s="4"/>
      <c r="V11962" s="4"/>
      <c r="W11962" s="4"/>
      <c r="X11962" s="4"/>
      <c r="AB11962" s="4"/>
      <c r="AL11962" s="81"/>
      <c r="AM11962" s="81"/>
    </row>
    <row r="11963" spans="1:39">
      <c r="A11963" s="76"/>
      <c r="C11963" s="77"/>
      <c r="M11963" s="80"/>
      <c r="T11963" s="4"/>
      <c r="V11963" s="4"/>
      <c r="W11963" s="4"/>
      <c r="X11963" s="4"/>
      <c r="AB11963" s="4"/>
      <c r="AL11963" s="81"/>
      <c r="AM11963" s="81"/>
    </row>
    <row r="11964" spans="1:39">
      <c r="A11964" s="76"/>
      <c r="C11964" s="77"/>
      <c r="M11964" s="80"/>
      <c r="T11964" s="4"/>
      <c r="V11964" s="4"/>
      <c r="W11964" s="4"/>
      <c r="X11964" s="4"/>
      <c r="AB11964" s="4"/>
      <c r="AL11964" s="81"/>
      <c r="AM11964" s="81"/>
    </row>
    <row r="11965" spans="1:39">
      <c r="A11965" s="76"/>
      <c r="C11965" s="77"/>
      <c r="M11965" s="80"/>
      <c r="T11965" s="4"/>
      <c r="V11965" s="4"/>
      <c r="W11965" s="4"/>
      <c r="X11965" s="4"/>
      <c r="AB11965" s="4"/>
      <c r="AL11965" s="81"/>
      <c r="AM11965" s="81"/>
    </row>
    <row r="11966" spans="1:39">
      <c r="A11966" s="76"/>
      <c r="C11966" s="77"/>
      <c r="M11966" s="80"/>
      <c r="T11966" s="4"/>
      <c r="V11966" s="4"/>
      <c r="W11966" s="4"/>
      <c r="X11966" s="4"/>
      <c r="AB11966" s="4"/>
      <c r="AL11966" s="81"/>
      <c r="AM11966" s="81"/>
    </row>
    <row r="11967" spans="1:39">
      <c r="A11967" s="76"/>
      <c r="C11967" s="77"/>
      <c r="M11967" s="80"/>
      <c r="T11967" s="4"/>
      <c r="V11967" s="4"/>
      <c r="W11967" s="4"/>
      <c r="X11967" s="4"/>
      <c r="AB11967" s="4"/>
      <c r="AL11967" s="81"/>
      <c r="AM11967" s="81"/>
    </row>
    <row r="11968" spans="1:39">
      <c r="A11968" s="76"/>
      <c r="C11968" s="77"/>
      <c r="M11968" s="80"/>
      <c r="T11968" s="4"/>
      <c r="V11968" s="4"/>
      <c r="W11968" s="4"/>
      <c r="X11968" s="4"/>
      <c r="AB11968" s="4"/>
      <c r="AL11968" s="81"/>
      <c r="AM11968" s="81"/>
    </row>
    <row r="11969" spans="1:39">
      <c r="A11969" s="76"/>
      <c r="C11969" s="77"/>
      <c r="M11969" s="80"/>
      <c r="T11969" s="4"/>
      <c r="V11969" s="4"/>
      <c r="W11969" s="4"/>
      <c r="X11969" s="4"/>
      <c r="AB11969" s="4"/>
      <c r="AL11969" s="81"/>
      <c r="AM11969" s="81"/>
    </row>
    <row r="11970" spans="1:39">
      <c r="A11970" s="76"/>
      <c r="C11970" s="77"/>
      <c r="M11970" s="80"/>
      <c r="T11970" s="4"/>
      <c r="V11970" s="4"/>
      <c r="W11970" s="4"/>
      <c r="X11970" s="4"/>
      <c r="AB11970" s="4"/>
      <c r="AL11970" s="81"/>
      <c r="AM11970" s="81"/>
    </row>
    <row r="11971" spans="1:39">
      <c r="A11971" s="76"/>
      <c r="C11971" s="77"/>
      <c r="M11971" s="80"/>
      <c r="T11971" s="4"/>
      <c r="V11971" s="4"/>
      <c r="W11971" s="4"/>
      <c r="X11971" s="4"/>
      <c r="AB11971" s="4"/>
      <c r="AL11971" s="81"/>
      <c r="AM11971" s="81"/>
    </row>
    <row r="11972" spans="1:39">
      <c r="A11972" s="76"/>
      <c r="C11972" s="77"/>
      <c r="M11972" s="80"/>
      <c r="T11972" s="4"/>
      <c r="V11972" s="4"/>
      <c r="W11972" s="4"/>
      <c r="X11972" s="4"/>
      <c r="AB11972" s="4"/>
      <c r="AL11972" s="81"/>
      <c r="AM11972" s="81"/>
    </row>
    <row r="11973" spans="1:39">
      <c r="A11973" s="76"/>
      <c r="C11973" s="77"/>
      <c r="M11973" s="80"/>
      <c r="T11973" s="4"/>
      <c r="V11973" s="4"/>
      <c r="W11973" s="4"/>
      <c r="X11973" s="4"/>
      <c r="AB11973" s="4"/>
      <c r="AL11973" s="81"/>
      <c r="AM11973" s="81"/>
    </row>
    <row r="11974" spans="1:39">
      <c r="A11974" s="76"/>
      <c r="C11974" s="77"/>
      <c r="M11974" s="80"/>
      <c r="T11974" s="4"/>
      <c r="V11974" s="4"/>
      <c r="W11974" s="4"/>
      <c r="X11974" s="4"/>
      <c r="AB11974" s="4"/>
      <c r="AL11974" s="81"/>
      <c r="AM11974" s="81"/>
    </row>
    <row r="11975" spans="1:39">
      <c r="A11975" s="76"/>
      <c r="C11975" s="77"/>
      <c r="M11975" s="80"/>
      <c r="T11975" s="4"/>
      <c r="V11975" s="4"/>
      <c r="W11975" s="4"/>
      <c r="X11975" s="4"/>
      <c r="AB11975" s="4"/>
      <c r="AL11975" s="81"/>
      <c r="AM11975" s="81"/>
    </row>
    <row r="11976" spans="1:39">
      <c r="A11976" s="76"/>
      <c r="C11976" s="77"/>
      <c r="M11976" s="80"/>
      <c r="T11976" s="4"/>
      <c r="V11976" s="4"/>
      <c r="W11976" s="4"/>
      <c r="X11976" s="4"/>
      <c r="AB11976" s="4"/>
      <c r="AL11976" s="81"/>
      <c r="AM11976" s="81"/>
    </row>
    <row r="11977" spans="1:39">
      <c r="A11977" s="76"/>
      <c r="C11977" s="77"/>
      <c r="M11977" s="80"/>
      <c r="T11977" s="4"/>
      <c r="V11977" s="4"/>
      <c r="W11977" s="4"/>
      <c r="X11977" s="4"/>
      <c r="AB11977" s="4"/>
      <c r="AL11977" s="81"/>
      <c r="AM11977" s="81"/>
    </row>
    <row r="11978" spans="1:39">
      <c r="A11978" s="76"/>
      <c r="C11978" s="77"/>
      <c r="M11978" s="80"/>
      <c r="T11978" s="4"/>
      <c r="V11978" s="4"/>
      <c r="W11978" s="4"/>
      <c r="X11978" s="4"/>
      <c r="AB11978" s="4"/>
      <c r="AL11978" s="81"/>
      <c r="AM11978" s="81"/>
    </row>
    <row r="11979" spans="1:39">
      <c r="A11979" s="76"/>
      <c r="C11979" s="77"/>
      <c r="M11979" s="80"/>
      <c r="T11979" s="4"/>
      <c r="V11979" s="4"/>
      <c r="W11979" s="4"/>
      <c r="X11979" s="4"/>
      <c r="AB11979" s="4"/>
      <c r="AL11979" s="81"/>
      <c r="AM11979" s="81"/>
    </row>
    <row r="11980" spans="1:39">
      <c r="A11980" s="76"/>
      <c r="C11980" s="77"/>
      <c r="M11980" s="80"/>
      <c r="T11980" s="4"/>
      <c r="V11980" s="4"/>
      <c r="W11980" s="4"/>
      <c r="X11980" s="4"/>
      <c r="AB11980" s="4"/>
      <c r="AL11980" s="81"/>
      <c r="AM11980" s="81"/>
    </row>
    <row r="11981" spans="1:39">
      <c r="A11981" s="76"/>
      <c r="C11981" s="77"/>
      <c r="M11981" s="80"/>
      <c r="T11981" s="4"/>
      <c r="V11981" s="4"/>
      <c r="W11981" s="4"/>
      <c r="X11981" s="4"/>
      <c r="AB11981" s="4"/>
      <c r="AL11981" s="81"/>
      <c r="AM11981" s="81"/>
    </row>
    <row r="11982" spans="1:39">
      <c r="A11982" s="76"/>
      <c r="C11982" s="77"/>
      <c r="M11982" s="80"/>
      <c r="T11982" s="4"/>
      <c r="V11982" s="4"/>
      <c r="W11982" s="4"/>
      <c r="X11982" s="4"/>
      <c r="AB11982" s="4"/>
      <c r="AL11982" s="81"/>
      <c r="AM11982" s="81"/>
    </row>
    <row r="11983" spans="1:39">
      <c r="A11983" s="76"/>
      <c r="C11983" s="77"/>
      <c r="M11983" s="80"/>
      <c r="T11983" s="4"/>
      <c r="V11983" s="4"/>
      <c r="W11983" s="4"/>
      <c r="X11983" s="4"/>
      <c r="AB11983" s="4"/>
      <c r="AL11983" s="81"/>
      <c r="AM11983" s="81"/>
    </row>
    <row r="11984" spans="1:39">
      <c r="A11984" s="76"/>
      <c r="C11984" s="77"/>
      <c r="M11984" s="80"/>
      <c r="T11984" s="4"/>
      <c r="V11984" s="4"/>
      <c r="W11984" s="4"/>
      <c r="X11984" s="4"/>
      <c r="AB11984" s="4"/>
      <c r="AL11984" s="81"/>
      <c r="AM11984" s="81"/>
    </row>
    <row r="11985" spans="1:39">
      <c r="A11985" s="76"/>
      <c r="C11985" s="77"/>
      <c r="M11985" s="80"/>
      <c r="T11985" s="4"/>
      <c r="V11985" s="4"/>
      <c r="W11985" s="4"/>
      <c r="X11985" s="4"/>
      <c r="AB11985" s="4"/>
      <c r="AL11985" s="81"/>
      <c r="AM11985" s="81"/>
    </row>
    <row r="11986" spans="1:39">
      <c r="A11986" s="76"/>
      <c r="C11986" s="77"/>
      <c r="M11986" s="80"/>
      <c r="T11986" s="4"/>
      <c r="V11986" s="4"/>
      <c r="W11986" s="4"/>
      <c r="X11986" s="4"/>
      <c r="AB11986" s="4"/>
      <c r="AL11986" s="81"/>
      <c r="AM11986" s="81"/>
    </row>
    <row r="11987" spans="1:39">
      <c r="A11987" s="76"/>
      <c r="C11987" s="77"/>
      <c r="M11987" s="80"/>
      <c r="T11987" s="4"/>
      <c r="V11987" s="4"/>
      <c r="W11987" s="4"/>
      <c r="X11987" s="4"/>
      <c r="AB11987" s="4"/>
      <c r="AL11987" s="81"/>
      <c r="AM11987" s="81"/>
    </row>
    <row r="11988" spans="1:39">
      <c r="A11988" s="76"/>
      <c r="C11988" s="77"/>
      <c r="M11988" s="80"/>
      <c r="T11988" s="4"/>
      <c r="V11988" s="4"/>
      <c r="W11988" s="4"/>
      <c r="X11988" s="4"/>
      <c r="AB11988" s="4"/>
      <c r="AL11988" s="81"/>
      <c r="AM11988" s="81"/>
    </row>
    <row r="11989" spans="1:39">
      <c r="A11989" s="76"/>
      <c r="C11989" s="77"/>
      <c r="M11989" s="80"/>
      <c r="T11989" s="4"/>
      <c r="V11989" s="4"/>
      <c r="W11989" s="4"/>
      <c r="X11989" s="4"/>
      <c r="AB11989" s="4"/>
      <c r="AL11989" s="81"/>
      <c r="AM11989" s="81"/>
    </row>
    <row r="11990" spans="1:39">
      <c r="A11990" s="76"/>
      <c r="C11990" s="77"/>
      <c r="M11990" s="80"/>
      <c r="T11990" s="4"/>
      <c r="V11990" s="4"/>
      <c r="W11990" s="4"/>
      <c r="X11990" s="4"/>
      <c r="AB11990" s="4"/>
      <c r="AL11990" s="81"/>
      <c r="AM11990" s="81"/>
    </row>
    <row r="11991" spans="1:39">
      <c r="A11991" s="76"/>
      <c r="C11991" s="77"/>
      <c r="M11991" s="80"/>
      <c r="T11991" s="4"/>
      <c r="V11991" s="4"/>
      <c r="W11991" s="4"/>
      <c r="X11991" s="4"/>
      <c r="AB11991" s="4"/>
      <c r="AL11991" s="81"/>
      <c r="AM11991" s="81"/>
    </row>
    <row r="11992" spans="1:39">
      <c r="A11992" s="76"/>
      <c r="C11992" s="77"/>
      <c r="M11992" s="80"/>
      <c r="T11992" s="4"/>
      <c r="V11992" s="4"/>
      <c r="W11992" s="4"/>
      <c r="X11992" s="4"/>
      <c r="AB11992" s="4"/>
      <c r="AL11992" s="81"/>
      <c r="AM11992" s="81"/>
    </row>
    <row r="11993" spans="1:39">
      <c r="A11993" s="76"/>
      <c r="C11993" s="77"/>
      <c r="M11993" s="80"/>
      <c r="T11993" s="4"/>
      <c r="V11993" s="4"/>
      <c r="W11993" s="4"/>
      <c r="X11993" s="4"/>
      <c r="AB11993" s="4"/>
      <c r="AL11993" s="81"/>
      <c r="AM11993" s="81"/>
    </row>
    <row r="11994" spans="1:39">
      <c r="A11994" s="76"/>
      <c r="C11994" s="77"/>
      <c r="M11994" s="80"/>
      <c r="T11994" s="4"/>
      <c r="V11994" s="4"/>
      <c r="W11994" s="4"/>
      <c r="X11994" s="4"/>
      <c r="AB11994" s="4"/>
      <c r="AL11994" s="81"/>
      <c r="AM11994" s="81"/>
    </row>
    <row r="11995" spans="1:39">
      <c r="A11995" s="76"/>
      <c r="C11995" s="77"/>
      <c r="M11995" s="80"/>
      <c r="T11995" s="4"/>
      <c r="V11995" s="4"/>
      <c r="W11995" s="4"/>
      <c r="X11995" s="4"/>
      <c r="AB11995" s="4"/>
      <c r="AL11995" s="81"/>
      <c r="AM11995" s="81"/>
    </row>
    <row r="11996" spans="1:39">
      <c r="A11996" s="76"/>
      <c r="C11996" s="77"/>
      <c r="M11996" s="80"/>
      <c r="T11996" s="4"/>
      <c r="V11996" s="4"/>
      <c r="W11996" s="4"/>
      <c r="X11996" s="4"/>
      <c r="AB11996" s="4"/>
      <c r="AL11996" s="81"/>
      <c r="AM11996" s="81"/>
    </row>
    <row r="11997" spans="1:39">
      <c r="A11997" s="76"/>
      <c r="C11997" s="77"/>
      <c r="M11997" s="80"/>
      <c r="T11997" s="4"/>
      <c r="V11997" s="4"/>
      <c r="W11997" s="4"/>
      <c r="X11997" s="4"/>
      <c r="AB11997" s="4"/>
      <c r="AL11997" s="81"/>
      <c r="AM11997" s="81"/>
    </row>
    <row r="11998" spans="1:39">
      <c r="A11998" s="76"/>
      <c r="C11998" s="77"/>
      <c r="M11998" s="80"/>
      <c r="T11998" s="4"/>
      <c r="V11998" s="4"/>
      <c r="W11998" s="4"/>
      <c r="X11998" s="4"/>
      <c r="AB11998" s="4"/>
      <c r="AL11998" s="81"/>
      <c r="AM11998" s="81"/>
    </row>
    <row r="11999" spans="1:39">
      <c r="A11999" s="76"/>
      <c r="C11999" s="77"/>
      <c r="M11999" s="80"/>
      <c r="T11999" s="4"/>
      <c r="V11999" s="4"/>
      <c r="W11999" s="4"/>
      <c r="X11999" s="4"/>
      <c r="AB11999" s="4"/>
      <c r="AL11999" s="81"/>
      <c r="AM11999" s="81"/>
    </row>
    <row r="12000" spans="1:39">
      <c r="A12000" s="76"/>
      <c r="C12000" s="77"/>
      <c r="M12000" s="80"/>
      <c r="T12000" s="4"/>
      <c r="V12000" s="4"/>
      <c r="W12000" s="4"/>
      <c r="X12000" s="4"/>
      <c r="AB12000" s="4"/>
      <c r="AL12000" s="81"/>
      <c r="AM12000" s="81"/>
    </row>
    <row r="12001" spans="1:39">
      <c r="A12001" s="76"/>
      <c r="C12001" s="77"/>
      <c r="M12001" s="80"/>
      <c r="T12001" s="4"/>
      <c r="V12001" s="4"/>
      <c r="W12001" s="4"/>
      <c r="X12001" s="4"/>
      <c r="AB12001" s="4"/>
      <c r="AL12001" s="81"/>
      <c r="AM12001" s="81"/>
    </row>
    <row r="12002" spans="1:39">
      <c r="A12002" s="76"/>
      <c r="C12002" s="77"/>
      <c r="M12002" s="80"/>
      <c r="T12002" s="4"/>
      <c r="V12002" s="4"/>
      <c r="W12002" s="4"/>
      <c r="X12002" s="4"/>
      <c r="AB12002" s="4"/>
      <c r="AL12002" s="81"/>
      <c r="AM12002" s="81"/>
    </row>
    <row r="12003" spans="1:39">
      <c r="A12003" s="76"/>
      <c r="C12003" s="77"/>
      <c r="M12003" s="80"/>
      <c r="T12003" s="4"/>
      <c r="V12003" s="4"/>
      <c r="W12003" s="4"/>
      <c r="X12003" s="4"/>
      <c r="AB12003" s="4"/>
      <c r="AL12003" s="81"/>
      <c r="AM12003" s="81"/>
    </row>
    <row r="12004" spans="1:39">
      <c r="A12004" s="76"/>
      <c r="C12004" s="77"/>
      <c r="M12004" s="80"/>
      <c r="T12004" s="4"/>
      <c r="V12004" s="4"/>
      <c r="W12004" s="4"/>
      <c r="X12004" s="4"/>
      <c r="AB12004" s="4"/>
      <c r="AL12004" s="81"/>
      <c r="AM12004" s="81"/>
    </row>
    <row r="12005" spans="1:39">
      <c r="A12005" s="76"/>
      <c r="C12005" s="77"/>
      <c r="M12005" s="80"/>
      <c r="T12005" s="4"/>
      <c r="V12005" s="4"/>
      <c r="W12005" s="4"/>
      <c r="X12005" s="4"/>
      <c r="AB12005" s="4"/>
      <c r="AL12005" s="81"/>
      <c r="AM12005" s="81"/>
    </row>
    <row r="12006" spans="1:39">
      <c r="A12006" s="76"/>
      <c r="C12006" s="77"/>
      <c r="M12006" s="80"/>
      <c r="T12006" s="4"/>
      <c r="V12006" s="4"/>
      <c r="W12006" s="4"/>
      <c r="X12006" s="4"/>
      <c r="AB12006" s="4"/>
      <c r="AL12006" s="81"/>
      <c r="AM12006" s="81"/>
    </row>
    <row r="12007" spans="1:39">
      <c r="A12007" s="76"/>
      <c r="C12007" s="77"/>
      <c r="M12007" s="80"/>
      <c r="T12007" s="4"/>
      <c r="V12007" s="4"/>
      <c r="W12007" s="4"/>
      <c r="X12007" s="4"/>
      <c r="AB12007" s="4"/>
      <c r="AL12007" s="81"/>
      <c r="AM12007" s="81"/>
    </row>
    <row r="12008" spans="1:39">
      <c r="A12008" s="76"/>
      <c r="C12008" s="77"/>
      <c r="M12008" s="80"/>
      <c r="T12008" s="4"/>
      <c r="V12008" s="4"/>
      <c r="W12008" s="4"/>
      <c r="X12008" s="4"/>
      <c r="AB12008" s="4"/>
      <c r="AL12008" s="81"/>
      <c r="AM12008" s="81"/>
    </row>
    <row r="12009" spans="1:39">
      <c r="A12009" s="76"/>
      <c r="C12009" s="77"/>
      <c r="M12009" s="80"/>
      <c r="T12009" s="4"/>
      <c r="V12009" s="4"/>
      <c r="W12009" s="4"/>
      <c r="X12009" s="4"/>
      <c r="AB12009" s="4"/>
      <c r="AL12009" s="81"/>
      <c r="AM12009" s="81"/>
    </row>
    <row r="12010" spans="1:39">
      <c r="A12010" s="76"/>
      <c r="C12010" s="77"/>
      <c r="M12010" s="80"/>
      <c r="T12010" s="4"/>
      <c r="V12010" s="4"/>
      <c r="W12010" s="4"/>
      <c r="X12010" s="4"/>
      <c r="AB12010" s="4"/>
      <c r="AL12010" s="81"/>
      <c r="AM12010" s="81"/>
    </row>
    <row r="12011" spans="1:39">
      <c r="A12011" s="76"/>
      <c r="C12011" s="77"/>
      <c r="M12011" s="80"/>
      <c r="T12011" s="4"/>
      <c r="V12011" s="4"/>
      <c r="W12011" s="4"/>
      <c r="X12011" s="4"/>
      <c r="AB12011" s="4"/>
      <c r="AL12011" s="81"/>
      <c r="AM12011" s="81"/>
    </row>
    <row r="12012" spans="1:39">
      <c r="A12012" s="76"/>
      <c r="C12012" s="77"/>
      <c r="M12012" s="80"/>
      <c r="T12012" s="4"/>
      <c r="V12012" s="4"/>
      <c r="W12012" s="4"/>
      <c r="X12012" s="4"/>
      <c r="AB12012" s="4"/>
      <c r="AL12012" s="81"/>
      <c r="AM12012" s="81"/>
    </row>
    <row r="12013" spans="1:39">
      <c r="A12013" s="76"/>
      <c r="C12013" s="77"/>
      <c r="M12013" s="80"/>
      <c r="T12013" s="4"/>
      <c r="V12013" s="4"/>
      <c r="W12013" s="4"/>
      <c r="X12013" s="4"/>
      <c r="AB12013" s="4"/>
      <c r="AL12013" s="81"/>
      <c r="AM12013" s="81"/>
    </row>
    <row r="12014" spans="1:39">
      <c r="A12014" s="76"/>
      <c r="C12014" s="77"/>
      <c r="M12014" s="80"/>
      <c r="T12014" s="4"/>
      <c r="V12014" s="4"/>
      <c r="W12014" s="4"/>
      <c r="X12014" s="4"/>
      <c r="AB12014" s="4"/>
      <c r="AL12014" s="81"/>
      <c r="AM12014" s="81"/>
    </row>
    <row r="12015" spans="1:39">
      <c r="A12015" s="76"/>
      <c r="C12015" s="77"/>
      <c r="M12015" s="80"/>
      <c r="T12015" s="4"/>
      <c r="V12015" s="4"/>
      <c r="W12015" s="4"/>
      <c r="X12015" s="4"/>
      <c r="AB12015" s="4"/>
      <c r="AL12015" s="81"/>
      <c r="AM12015" s="81"/>
    </row>
    <row r="12016" spans="1:39">
      <c r="A12016" s="76"/>
      <c r="C12016" s="77"/>
      <c r="M12016" s="80"/>
      <c r="T12016" s="4"/>
      <c r="V12016" s="4"/>
      <c r="W12016" s="4"/>
      <c r="X12016" s="4"/>
      <c r="AB12016" s="4"/>
      <c r="AL12016" s="81"/>
      <c r="AM12016" s="81"/>
    </row>
    <row r="12017" spans="1:39">
      <c r="A12017" s="76"/>
      <c r="C12017" s="77"/>
      <c r="M12017" s="80"/>
      <c r="T12017" s="4"/>
      <c r="V12017" s="4"/>
      <c r="W12017" s="4"/>
      <c r="X12017" s="4"/>
      <c r="AB12017" s="4"/>
      <c r="AL12017" s="81"/>
      <c r="AM12017" s="81"/>
    </row>
    <row r="12018" spans="1:39">
      <c r="A12018" s="76"/>
      <c r="C12018" s="77"/>
      <c r="M12018" s="80"/>
      <c r="T12018" s="4"/>
      <c r="V12018" s="4"/>
      <c r="W12018" s="4"/>
      <c r="X12018" s="4"/>
      <c r="AB12018" s="4"/>
      <c r="AL12018" s="81"/>
      <c r="AM12018" s="81"/>
    </row>
    <row r="12019" spans="1:39">
      <c r="A12019" s="76"/>
      <c r="C12019" s="77"/>
      <c r="M12019" s="80"/>
      <c r="T12019" s="4"/>
      <c r="V12019" s="4"/>
      <c r="W12019" s="4"/>
      <c r="X12019" s="4"/>
      <c r="AB12019" s="4"/>
      <c r="AL12019" s="81"/>
      <c r="AM12019" s="81"/>
    </row>
    <row r="12020" spans="1:39">
      <c r="A12020" s="76"/>
      <c r="C12020" s="77"/>
      <c r="M12020" s="80"/>
      <c r="T12020" s="4"/>
      <c r="V12020" s="4"/>
      <c r="W12020" s="4"/>
      <c r="X12020" s="4"/>
      <c r="AB12020" s="4"/>
      <c r="AL12020" s="81"/>
      <c r="AM12020" s="81"/>
    </row>
    <row r="12021" spans="1:39">
      <c r="A12021" s="76"/>
      <c r="C12021" s="77"/>
      <c r="M12021" s="80"/>
      <c r="T12021" s="4"/>
      <c r="V12021" s="4"/>
      <c r="W12021" s="4"/>
      <c r="X12021" s="4"/>
      <c r="AB12021" s="4"/>
      <c r="AL12021" s="81"/>
      <c r="AM12021" s="81"/>
    </row>
    <row r="12022" spans="1:39">
      <c r="A12022" s="76"/>
      <c r="C12022" s="77"/>
      <c r="M12022" s="80"/>
      <c r="T12022" s="4"/>
      <c r="V12022" s="4"/>
      <c r="W12022" s="4"/>
      <c r="X12022" s="4"/>
      <c r="AB12022" s="4"/>
      <c r="AL12022" s="81"/>
      <c r="AM12022" s="81"/>
    </row>
    <row r="12023" spans="1:39">
      <c r="A12023" s="76"/>
      <c r="C12023" s="77"/>
      <c r="M12023" s="80"/>
      <c r="T12023" s="4"/>
      <c r="V12023" s="4"/>
      <c r="W12023" s="4"/>
      <c r="X12023" s="4"/>
      <c r="AB12023" s="4"/>
      <c r="AL12023" s="81"/>
      <c r="AM12023" s="81"/>
    </row>
    <row r="12024" spans="1:39">
      <c r="A12024" s="76"/>
      <c r="C12024" s="77"/>
      <c r="M12024" s="80"/>
      <c r="T12024" s="4"/>
      <c r="V12024" s="4"/>
      <c r="W12024" s="4"/>
      <c r="X12024" s="4"/>
      <c r="AB12024" s="4"/>
      <c r="AL12024" s="81"/>
      <c r="AM12024" s="81"/>
    </row>
    <row r="12025" spans="1:39">
      <c r="A12025" s="76"/>
      <c r="C12025" s="77"/>
      <c r="M12025" s="80"/>
      <c r="T12025" s="4"/>
      <c r="V12025" s="4"/>
      <c r="W12025" s="4"/>
      <c r="X12025" s="4"/>
      <c r="AB12025" s="4"/>
      <c r="AL12025" s="81"/>
      <c r="AM12025" s="81"/>
    </row>
    <row r="12026" spans="1:39">
      <c r="A12026" s="76"/>
      <c r="C12026" s="77"/>
      <c r="M12026" s="80"/>
      <c r="T12026" s="4"/>
      <c r="V12026" s="4"/>
      <c r="W12026" s="4"/>
      <c r="X12026" s="4"/>
      <c r="AB12026" s="4"/>
      <c r="AL12026" s="81"/>
      <c r="AM12026" s="81"/>
    </row>
    <row r="12027" spans="1:39">
      <c r="A12027" s="76"/>
      <c r="C12027" s="77"/>
      <c r="M12027" s="80"/>
      <c r="T12027" s="4"/>
      <c r="V12027" s="4"/>
      <c r="W12027" s="4"/>
      <c r="X12027" s="4"/>
      <c r="AB12027" s="4"/>
      <c r="AL12027" s="81"/>
      <c r="AM12027" s="81"/>
    </row>
    <row r="12028" spans="1:39">
      <c r="A12028" s="76"/>
      <c r="C12028" s="77"/>
      <c r="M12028" s="80"/>
      <c r="T12028" s="4"/>
      <c r="V12028" s="4"/>
      <c r="W12028" s="4"/>
      <c r="X12028" s="4"/>
      <c r="AB12028" s="4"/>
      <c r="AL12028" s="81"/>
      <c r="AM12028" s="81"/>
    </row>
    <row r="12029" spans="1:39">
      <c r="A12029" s="76"/>
      <c r="C12029" s="77"/>
      <c r="M12029" s="80"/>
      <c r="T12029" s="4"/>
      <c r="V12029" s="4"/>
      <c r="W12029" s="4"/>
      <c r="X12029" s="4"/>
      <c r="AB12029" s="4"/>
      <c r="AL12029" s="81"/>
      <c r="AM12029" s="81"/>
    </row>
    <row r="12030" spans="1:39">
      <c r="A12030" s="76"/>
      <c r="C12030" s="77"/>
      <c r="M12030" s="80"/>
      <c r="T12030" s="4"/>
      <c r="V12030" s="4"/>
      <c r="W12030" s="4"/>
      <c r="X12030" s="4"/>
      <c r="AB12030" s="4"/>
      <c r="AL12030" s="81"/>
      <c r="AM12030" s="81"/>
    </row>
    <row r="12031" spans="1:39">
      <c r="A12031" s="76"/>
      <c r="C12031" s="77"/>
      <c r="M12031" s="80"/>
      <c r="T12031" s="4"/>
      <c r="V12031" s="4"/>
      <c r="W12031" s="4"/>
      <c r="X12031" s="4"/>
      <c r="AB12031" s="4"/>
      <c r="AL12031" s="81"/>
      <c r="AM12031" s="81"/>
    </row>
    <row r="12032" spans="1:39">
      <c r="A12032" s="76"/>
      <c r="C12032" s="77"/>
      <c r="M12032" s="80"/>
      <c r="T12032" s="4"/>
      <c r="V12032" s="4"/>
      <c r="W12032" s="4"/>
      <c r="X12032" s="4"/>
      <c r="AB12032" s="4"/>
      <c r="AL12032" s="81"/>
      <c r="AM12032" s="81"/>
    </row>
    <row r="12033" spans="1:39">
      <c r="A12033" s="76"/>
      <c r="C12033" s="77"/>
      <c r="M12033" s="80"/>
      <c r="T12033" s="4"/>
      <c r="V12033" s="4"/>
      <c r="W12033" s="4"/>
      <c r="X12033" s="4"/>
      <c r="AB12033" s="4"/>
      <c r="AL12033" s="81"/>
      <c r="AM12033" s="81"/>
    </row>
    <row r="12034" spans="1:39">
      <c r="A12034" s="76"/>
      <c r="C12034" s="77"/>
      <c r="M12034" s="80"/>
      <c r="T12034" s="4"/>
      <c r="V12034" s="4"/>
      <c r="W12034" s="4"/>
      <c r="X12034" s="4"/>
      <c r="AB12034" s="4"/>
      <c r="AL12034" s="81"/>
      <c r="AM12034" s="81"/>
    </row>
    <row r="12035" spans="1:39">
      <c r="A12035" s="76"/>
      <c r="C12035" s="77"/>
      <c r="M12035" s="80"/>
      <c r="T12035" s="4"/>
      <c r="V12035" s="4"/>
      <c r="W12035" s="4"/>
      <c r="X12035" s="4"/>
      <c r="AB12035" s="4"/>
      <c r="AL12035" s="81"/>
      <c r="AM12035" s="81"/>
    </row>
    <row r="12036" spans="1:39">
      <c r="A12036" s="76"/>
      <c r="C12036" s="77"/>
      <c r="M12036" s="80"/>
      <c r="T12036" s="4"/>
      <c r="V12036" s="4"/>
      <c r="W12036" s="4"/>
      <c r="X12036" s="4"/>
      <c r="AB12036" s="4"/>
      <c r="AL12036" s="81"/>
      <c r="AM12036" s="81"/>
    </row>
    <row r="12037" spans="1:39">
      <c r="A12037" s="76"/>
      <c r="C12037" s="77"/>
      <c r="M12037" s="80"/>
      <c r="T12037" s="4"/>
      <c r="V12037" s="4"/>
      <c r="W12037" s="4"/>
      <c r="X12037" s="4"/>
      <c r="AB12037" s="4"/>
      <c r="AL12037" s="81"/>
      <c r="AM12037" s="81"/>
    </row>
    <row r="12038" spans="1:39">
      <c r="A12038" s="76"/>
      <c r="C12038" s="77"/>
      <c r="M12038" s="80"/>
      <c r="T12038" s="4"/>
      <c r="V12038" s="4"/>
      <c r="W12038" s="4"/>
      <c r="X12038" s="4"/>
      <c r="AB12038" s="4"/>
      <c r="AL12038" s="81"/>
      <c r="AM12038" s="81"/>
    </row>
    <row r="12039" spans="1:39">
      <c r="A12039" s="76"/>
      <c r="C12039" s="77"/>
      <c r="M12039" s="80"/>
      <c r="T12039" s="4"/>
      <c r="V12039" s="4"/>
      <c r="W12039" s="4"/>
      <c r="X12039" s="4"/>
      <c r="AB12039" s="4"/>
      <c r="AL12039" s="81"/>
      <c r="AM12039" s="81"/>
    </row>
    <row r="12040" spans="1:39">
      <c r="A12040" s="76"/>
      <c r="C12040" s="77"/>
      <c r="M12040" s="80"/>
      <c r="T12040" s="4"/>
      <c r="V12040" s="4"/>
      <c r="W12040" s="4"/>
      <c r="X12040" s="4"/>
      <c r="AB12040" s="4"/>
      <c r="AL12040" s="81"/>
      <c r="AM12040" s="81"/>
    </row>
    <row r="12041" spans="1:39">
      <c r="A12041" s="76"/>
      <c r="C12041" s="77"/>
      <c r="M12041" s="80"/>
      <c r="T12041" s="4"/>
      <c r="V12041" s="4"/>
      <c r="W12041" s="4"/>
      <c r="X12041" s="4"/>
      <c r="AB12041" s="4"/>
      <c r="AL12041" s="81"/>
      <c r="AM12041" s="81"/>
    </row>
    <row r="12042" spans="1:39">
      <c r="A12042" s="76"/>
      <c r="C12042" s="77"/>
      <c r="M12042" s="80"/>
      <c r="T12042" s="4"/>
      <c r="V12042" s="4"/>
      <c r="W12042" s="4"/>
      <c r="X12042" s="4"/>
      <c r="AB12042" s="4"/>
      <c r="AL12042" s="81"/>
      <c r="AM12042" s="81"/>
    </row>
    <row r="12043" spans="1:39">
      <c r="A12043" s="76"/>
      <c r="C12043" s="77"/>
      <c r="M12043" s="80"/>
      <c r="T12043" s="4"/>
      <c r="V12043" s="4"/>
      <c r="W12043" s="4"/>
      <c r="X12043" s="4"/>
      <c r="AB12043" s="4"/>
      <c r="AL12043" s="81"/>
      <c r="AM12043" s="81"/>
    </row>
    <row r="12044" spans="1:39">
      <c r="A12044" s="76"/>
      <c r="C12044" s="77"/>
      <c r="M12044" s="80"/>
      <c r="T12044" s="4"/>
      <c r="V12044" s="4"/>
      <c r="W12044" s="4"/>
      <c r="X12044" s="4"/>
      <c r="AB12044" s="4"/>
      <c r="AL12044" s="81"/>
      <c r="AM12044" s="81"/>
    </row>
    <row r="12045" spans="1:39">
      <c r="A12045" s="76"/>
      <c r="C12045" s="77"/>
      <c r="M12045" s="80"/>
      <c r="T12045" s="4"/>
      <c r="V12045" s="4"/>
      <c r="W12045" s="4"/>
      <c r="X12045" s="4"/>
      <c r="AB12045" s="4"/>
      <c r="AL12045" s="81"/>
      <c r="AM12045" s="81"/>
    </row>
    <row r="12046" spans="1:39">
      <c r="A12046" s="76"/>
      <c r="C12046" s="77"/>
      <c r="M12046" s="80"/>
      <c r="T12046" s="4"/>
      <c r="V12046" s="4"/>
      <c r="W12046" s="4"/>
      <c r="X12046" s="4"/>
      <c r="AB12046" s="4"/>
      <c r="AL12046" s="81"/>
      <c r="AM12046" s="81"/>
    </row>
    <row r="12047" spans="1:39">
      <c r="A12047" s="76"/>
      <c r="C12047" s="77"/>
      <c r="M12047" s="80"/>
      <c r="T12047" s="4"/>
      <c r="V12047" s="4"/>
      <c r="W12047" s="4"/>
      <c r="X12047" s="4"/>
      <c r="AB12047" s="4"/>
      <c r="AL12047" s="81"/>
      <c r="AM12047" s="81"/>
    </row>
    <row r="12048" spans="1:39">
      <c r="A12048" s="76"/>
      <c r="C12048" s="77"/>
      <c r="M12048" s="80"/>
      <c r="T12048" s="4"/>
      <c r="V12048" s="4"/>
      <c r="W12048" s="4"/>
      <c r="X12048" s="4"/>
      <c r="AB12048" s="4"/>
      <c r="AL12048" s="81"/>
      <c r="AM12048" s="81"/>
    </row>
    <row r="12049" spans="1:39">
      <c r="A12049" s="76"/>
      <c r="C12049" s="77"/>
      <c r="M12049" s="80"/>
      <c r="T12049" s="4"/>
      <c r="V12049" s="4"/>
      <c r="W12049" s="4"/>
      <c r="X12049" s="4"/>
      <c r="AB12049" s="4"/>
      <c r="AL12049" s="81"/>
      <c r="AM12049" s="81"/>
    </row>
    <row r="12050" spans="1:39">
      <c r="A12050" s="76"/>
      <c r="C12050" s="77"/>
      <c r="M12050" s="80"/>
      <c r="T12050" s="4"/>
      <c r="V12050" s="4"/>
      <c r="W12050" s="4"/>
      <c r="X12050" s="4"/>
      <c r="AB12050" s="4"/>
      <c r="AL12050" s="81"/>
      <c r="AM12050" s="81"/>
    </row>
    <row r="12051" spans="1:39">
      <c r="A12051" s="76"/>
      <c r="C12051" s="77"/>
      <c r="M12051" s="80"/>
      <c r="T12051" s="4"/>
      <c r="V12051" s="4"/>
      <c r="W12051" s="4"/>
      <c r="X12051" s="4"/>
      <c r="AB12051" s="4"/>
      <c r="AL12051" s="81"/>
      <c r="AM12051" s="81"/>
    </row>
    <row r="12052" spans="1:39">
      <c r="A12052" s="76"/>
      <c r="C12052" s="77"/>
      <c r="M12052" s="80"/>
      <c r="T12052" s="4"/>
      <c r="V12052" s="4"/>
      <c r="W12052" s="4"/>
      <c r="X12052" s="4"/>
      <c r="AB12052" s="4"/>
      <c r="AL12052" s="81"/>
      <c r="AM12052" s="81"/>
    </row>
    <row r="12053" spans="1:39">
      <c r="A12053" s="76"/>
      <c r="C12053" s="77"/>
      <c r="M12053" s="80"/>
      <c r="T12053" s="4"/>
      <c r="V12053" s="4"/>
      <c r="W12053" s="4"/>
      <c r="X12053" s="4"/>
      <c r="AB12053" s="4"/>
      <c r="AL12053" s="81"/>
      <c r="AM12053" s="81"/>
    </row>
    <row r="12054" spans="1:39">
      <c r="A12054" s="76"/>
      <c r="C12054" s="77"/>
      <c r="M12054" s="80"/>
      <c r="T12054" s="4"/>
      <c r="V12054" s="4"/>
      <c r="W12054" s="4"/>
      <c r="X12054" s="4"/>
      <c r="AB12054" s="4"/>
      <c r="AL12054" s="81"/>
      <c r="AM12054" s="81"/>
    </row>
    <row r="12055" spans="1:39">
      <c r="A12055" s="76"/>
      <c r="C12055" s="77"/>
      <c r="M12055" s="80"/>
      <c r="T12055" s="4"/>
      <c r="V12055" s="4"/>
      <c r="W12055" s="4"/>
      <c r="X12055" s="4"/>
      <c r="AB12055" s="4"/>
      <c r="AL12055" s="81"/>
      <c r="AM12055" s="81"/>
    </row>
    <row r="12056" spans="1:39">
      <c r="A12056" s="76"/>
      <c r="C12056" s="77"/>
      <c r="M12056" s="80"/>
      <c r="T12056" s="4"/>
      <c r="V12056" s="4"/>
      <c r="W12056" s="4"/>
      <c r="X12056" s="4"/>
      <c r="AB12056" s="4"/>
      <c r="AL12056" s="81"/>
      <c r="AM12056" s="81"/>
    </row>
    <row r="12057" spans="1:39">
      <c r="A12057" s="76"/>
      <c r="C12057" s="77"/>
      <c r="M12057" s="80"/>
      <c r="T12057" s="4"/>
      <c r="V12057" s="4"/>
      <c r="W12057" s="4"/>
      <c r="X12057" s="4"/>
      <c r="AB12057" s="4"/>
      <c r="AL12057" s="81"/>
      <c r="AM12057" s="81"/>
    </row>
    <row r="12058" spans="1:39">
      <c r="A12058" s="76"/>
      <c r="C12058" s="77"/>
      <c r="M12058" s="80"/>
      <c r="T12058" s="4"/>
      <c r="V12058" s="4"/>
      <c r="W12058" s="4"/>
      <c r="X12058" s="4"/>
      <c r="AB12058" s="4"/>
      <c r="AL12058" s="81"/>
      <c r="AM12058" s="81"/>
    </row>
    <row r="12059" spans="1:39">
      <c r="A12059" s="76"/>
      <c r="C12059" s="77"/>
      <c r="M12059" s="80"/>
      <c r="T12059" s="4"/>
      <c r="V12059" s="4"/>
      <c r="W12059" s="4"/>
      <c r="X12059" s="4"/>
      <c r="AB12059" s="4"/>
      <c r="AL12059" s="81"/>
      <c r="AM12059" s="81"/>
    </row>
    <row r="12060" spans="1:39">
      <c r="A12060" s="76"/>
      <c r="C12060" s="77"/>
      <c r="M12060" s="80"/>
      <c r="T12060" s="4"/>
      <c r="V12060" s="4"/>
      <c r="W12060" s="4"/>
      <c r="X12060" s="4"/>
      <c r="AB12060" s="4"/>
      <c r="AL12060" s="81"/>
      <c r="AM12060" s="81"/>
    </row>
    <row r="12061" spans="1:39">
      <c r="A12061" s="76"/>
      <c r="C12061" s="77"/>
      <c r="M12061" s="80"/>
      <c r="T12061" s="4"/>
      <c r="V12061" s="4"/>
      <c r="W12061" s="4"/>
      <c r="X12061" s="4"/>
      <c r="AB12061" s="4"/>
      <c r="AL12061" s="81"/>
      <c r="AM12061" s="81"/>
    </row>
    <row r="12062" spans="1:39">
      <c r="A12062" s="76"/>
      <c r="C12062" s="77"/>
      <c r="M12062" s="80"/>
      <c r="T12062" s="4"/>
      <c r="V12062" s="4"/>
      <c r="W12062" s="4"/>
      <c r="X12062" s="4"/>
      <c r="AB12062" s="4"/>
      <c r="AL12062" s="81"/>
      <c r="AM12062" s="81"/>
    </row>
    <row r="12063" spans="1:39">
      <c r="A12063" s="76"/>
      <c r="C12063" s="77"/>
      <c r="M12063" s="80"/>
      <c r="T12063" s="4"/>
      <c r="V12063" s="4"/>
      <c r="W12063" s="4"/>
      <c r="X12063" s="4"/>
      <c r="AB12063" s="4"/>
      <c r="AL12063" s="81"/>
      <c r="AM12063" s="81"/>
    </row>
    <row r="12064" spans="1:39">
      <c r="A12064" s="76"/>
      <c r="C12064" s="77"/>
      <c r="M12064" s="80"/>
      <c r="T12064" s="4"/>
      <c r="V12064" s="4"/>
      <c r="W12064" s="4"/>
      <c r="X12064" s="4"/>
      <c r="AB12064" s="4"/>
      <c r="AL12064" s="81"/>
      <c r="AM12064" s="81"/>
    </row>
    <row r="12065" spans="1:39">
      <c r="A12065" s="76"/>
      <c r="C12065" s="77"/>
      <c r="M12065" s="80"/>
      <c r="T12065" s="4"/>
      <c r="V12065" s="4"/>
      <c r="W12065" s="4"/>
      <c r="X12065" s="4"/>
      <c r="AB12065" s="4"/>
      <c r="AL12065" s="81"/>
      <c r="AM12065" s="81"/>
    </row>
    <row r="12066" spans="1:39">
      <c r="A12066" s="76"/>
      <c r="C12066" s="77"/>
      <c r="M12066" s="80"/>
      <c r="T12066" s="4"/>
      <c r="V12066" s="4"/>
      <c r="W12066" s="4"/>
      <c r="X12066" s="4"/>
      <c r="AB12066" s="4"/>
      <c r="AL12066" s="81"/>
      <c r="AM12066" s="81"/>
    </row>
    <row r="12067" spans="1:39">
      <c r="A12067" s="76"/>
      <c r="C12067" s="77"/>
      <c r="M12067" s="80"/>
      <c r="T12067" s="4"/>
      <c r="V12067" s="4"/>
      <c r="W12067" s="4"/>
      <c r="X12067" s="4"/>
      <c r="AB12067" s="4"/>
      <c r="AL12067" s="81"/>
      <c r="AM12067" s="81"/>
    </row>
    <row r="12068" spans="1:39">
      <c r="A12068" s="76"/>
      <c r="C12068" s="77"/>
      <c r="M12068" s="80"/>
      <c r="T12068" s="4"/>
      <c r="V12068" s="4"/>
      <c r="W12068" s="4"/>
      <c r="X12068" s="4"/>
      <c r="AB12068" s="4"/>
      <c r="AL12068" s="81"/>
      <c r="AM12068" s="81"/>
    </row>
    <row r="12069" spans="1:39">
      <c r="A12069" s="76"/>
      <c r="C12069" s="77"/>
      <c r="M12069" s="80"/>
      <c r="T12069" s="4"/>
      <c r="V12069" s="4"/>
      <c r="W12069" s="4"/>
      <c r="X12069" s="4"/>
      <c r="AB12069" s="4"/>
      <c r="AL12069" s="81"/>
      <c r="AM12069" s="81"/>
    </row>
    <row r="12070" spans="1:39">
      <c r="A12070" s="76"/>
      <c r="C12070" s="77"/>
      <c r="M12070" s="80"/>
      <c r="T12070" s="4"/>
      <c r="V12070" s="4"/>
      <c r="W12070" s="4"/>
      <c r="X12070" s="4"/>
      <c r="AB12070" s="4"/>
      <c r="AL12070" s="81"/>
      <c r="AM12070" s="81"/>
    </row>
    <row r="12071" spans="1:39">
      <c r="A12071" s="76"/>
      <c r="C12071" s="77"/>
      <c r="M12071" s="80"/>
      <c r="T12071" s="4"/>
      <c r="V12071" s="4"/>
      <c r="W12071" s="4"/>
      <c r="X12071" s="4"/>
      <c r="AB12071" s="4"/>
      <c r="AL12071" s="81"/>
      <c r="AM12071" s="81"/>
    </row>
    <row r="12072" spans="1:39">
      <c r="A12072" s="76"/>
      <c r="C12072" s="77"/>
      <c r="M12072" s="80"/>
      <c r="T12072" s="4"/>
      <c r="V12072" s="4"/>
      <c r="W12072" s="4"/>
      <c r="X12072" s="4"/>
      <c r="AB12072" s="4"/>
      <c r="AL12072" s="81"/>
      <c r="AM12072" s="81"/>
    </row>
    <row r="12073" spans="1:39">
      <c r="A12073" s="76"/>
      <c r="C12073" s="77"/>
      <c r="M12073" s="80"/>
      <c r="T12073" s="4"/>
      <c r="V12073" s="4"/>
      <c r="W12073" s="4"/>
      <c r="X12073" s="4"/>
      <c r="AB12073" s="4"/>
      <c r="AL12073" s="81"/>
      <c r="AM12073" s="81"/>
    </row>
    <row r="12074" spans="1:39">
      <c r="A12074" s="76"/>
      <c r="C12074" s="77"/>
      <c r="M12074" s="80"/>
      <c r="T12074" s="4"/>
      <c r="V12074" s="4"/>
      <c r="W12074" s="4"/>
      <c r="X12074" s="4"/>
      <c r="AB12074" s="4"/>
      <c r="AL12074" s="81"/>
      <c r="AM12074" s="81"/>
    </row>
    <row r="12075" spans="1:39">
      <c r="A12075" s="76"/>
      <c r="C12075" s="77"/>
      <c r="M12075" s="80"/>
      <c r="T12075" s="4"/>
      <c r="V12075" s="4"/>
      <c r="W12075" s="4"/>
      <c r="X12075" s="4"/>
      <c r="AB12075" s="4"/>
      <c r="AL12075" s="81"/>
      <c r="AM12075" s="81"/>
    </row>
    <row r="12076" spans="1:39">
      <c r="A12076" s="76"/>
      <c r="C12076" s="77"/>
      <c r="M12076" s="80"/>
      <c r="T12076" s="4"/>
      <c r="V12076" s="4"/>
      <c r="W12076" s="4"/>
      <c r="X12076" s="4"/>
      <c r="AB12076" s="4"/>
      <c r="AL12076" s="81"/>
      <c r="AM12076" s="81"/>
    </row>
    <row r="12077" spans="1:39">
      <c r="A12077" s="76"/>
      <c r="C12077" s="77"/>
      <c r="M12077" s="80"/>
      <c r="T12077" s="4"/>
      <c r="V12077" s="4"/>
      <c r="W12077" s="4"/>
      <c r="X12077" s="4"/>
      <c r="AB12077" s="4"/>
      <c r="AL12077" s="81"/>
      <c r="AM12077" s="81"/>
    </row>
    <row r="12078" spans="1:39">
      <c r="A12078" s="76"/>
      <c r="C12078" s="77"/>
      <c r="M12078" s="80"/>
      <c r="T12078" s="4"/>
      <c r="V12078" s="4"/>
      <c r="W12078" s="4"/>
      <c r="X12078" s="4"/>
      <c r="AB12078" s="4"/>
      <c r="AL12078" s="81"/>
      <c r="AM12078" s="81"/>
    </row>
    <row r="12079" spans="1:39">
      <c r="A12079" s="76"/>
      <c r="C12079" s="77"/>
      <c r="M12079" s="80"/>
      <c r="T12079" s="4"/>
      <c r="V12079" s="4"/>
      <c r="W12079" s="4"/>
      <c r="X12079" s="4"/>
      <c r="AB12079" s="4"/>
      <c r="AL12079" s="81"/>
      <c r="AM12079" s="81"/>
    </row>
    <row r="12080" spans="1:39">
      <c r="A12080" s="76"/>
      <c r="C12080" s="77"/>
      <c r="M12080" s="80"/>
      <c r="T12080" s="4"/>
      <c r="V12080" s="4"/>
      <c r="W12080" s="4"/>
      <c r="X12080" s="4"/>
      <c r="AB12080" s="4"/>
      <c r="AL12080" s="81"/>
      <c r="AM12080" s="81"/>
    </row>
    <row r="12081" spans="1:39">
      <c r="A12081" s="76"/>
      <c r="C12081" s="77"/>
      <c r="M12081" s="80"/>
      <c r="T12081" s="4"/>
      <c r="V12081" s="4"/>
      <c r="W12081" s="4"/>
      <c r="X12081" s="4"/>
      <c r="AB12081" s="4"/>
      <c r="AL12081" s="81"/>
      <c r="AM12081" s="81"/>
    </row>
    <row r="12082" spans="1:39">
      <c r="A12082" s="76"/>
      <c r="C12082" s="77"/>
      <c r="M12082" s="80"/>
      <c r="T12082" s="4"/>
      <c r="V12082" s="4"/>
      <c r="W12082" s="4"/>
      <c r="X12082" s="4"/>
      <c r="AB12082" s="4"/>
      <c r="AL12082" s="81"/>
      <c r="AM12082" s="81"/>
    </row>
    <row r="12083" spans="1:39">
      <c r="A12083" s="76"/>
      <c r="C12083" s="77"/>
      <c r="M12083" s="80"/>
      <c r="T12083" s="4"/>
      <c r="V12083" s="4"/>
      <c r="W12083" s="4"/>
      <c r="X12083" s="4"/>
      <c r="AB12083" s="4"/>
      <c r="AL12083" s="81"/>
      <c r="AM12083" s="81"/>
    </row>
    <row r="12084" spans="1:39">
      <c r="A12084" s="76"/>
      <c r="C12084" s="77"/>
      <c r="M12084" s="80"/>
      <c r="T12084" s="4"/>
      <c r="V12084" s="4"/>
      <c r="W12084" s="4"/>
      <c r="X12084" s="4"/>
      <c r="AB12084" s="4"/>
      <c r="AL12084" s="81"/>
      <c r="AM12084" s="81"/>
    </row>
    <row r="12085" spans="1:39">
      <c r="A12085" s="76"/>
      <c r="C12085" s="77"/>
      <c r="M12085" s="80"/>
      <c r="T12085" s="4"/>
      <c r="V12085" s="4"/>
      <c r="W12085" s="4"/>
      <c r="X12085" s="4"/>
      <c r="AB12085" s="4"/>
      <c r="AL12085" s="81"/>
      <c r="AM12085" s="81"/>
    </row>
    <row r="12086" spans="1:39">
      <c r="A12086" s="76"/>
      <c r="C12086" s="77"/>
      <c r="M12086" s="80"/>
      <c r="T12086" s="4"/>
      <c r="V12086" s="4"/>
      <c r="W12086" s="4"/>
      <c r="X12086" s="4"/>
      <c r="AB12086" s="4"/>
      <c r="AL12086" s="81"/>
      <c r="AM12086" s="81"/>
    </row>
    <row r="12087" spans="1:39">
      <c r="A12087" s="76"/>
      <c r="C12087" s="77"/>
      <c r="M12087" s="80"/>
      <c r="T12087" s="4"/>
      <c r="V12087" s="4"/>
      <c r="W12087" s="4"/>
      <c r="X12087" s="4"/>
      <c r="AB12087" s="4"/>
      <c r="AL12087" s="81"/>
      <c r="AM12087" s="81"/>
    </row>
    <row r="12088" spans="1:39">
      <c r="A12088" s="76"/>
      <c r="C12088" s="77"/>
      <c r="M12088" s="80"/>
      <c r="T12088" s="4"/>
      <c r="V12088" s="4"/>
      <c r="W12088" s="4"/>
      <c r="X12088" s="4"/>
      <c r="AB12088" s="4"/>
      <c r="AL12088" s="81"/>
      <c r="AM12088" s="81"/>
    </row>
    <row r="12089" spans="1:39">
      <c r="A12089" s="76"/>
      <c r="C12089" s="77"/>
      <c r="M12089" s="80"/>
      <c r="T12089" s="4"/>
      <c r="V12089" s="4"/>
      <c r="W12089" s="4"/>
      <c r="X12089" s="4"/>
      <c r="AB12089" s="4"/>
      <c r="AL12089" s="81"/>
      <c r="AM12089" s="81"/>
    </row>
    <row r="12090" spans="1:39">
      <c r="A12090" s="76"/>
      <c r="C12090" s="77"/>
      <c r="M12090" s="80"/>
      <c r="T12090" s="4"/>
      <c r="V12090" s="4"/>
      <c r="W12090" s="4"/>
      <c r="X12090" s="4"/>
      <c r="AB12090" s="4"/>
      <c r="AL12090" s="81"/>
      <c r="AM12090" s="81"/>
    </row>
    <row r="12091" spans="1:39">
      <c r="A12091" s="76"/>
      <c r="C12091" s="77"/>
      <c r="M12091" s="80"/>
      <c r="T12091" s="4"/>
      <c r="V12091" s="4"/>
      <c r="W12091" s="4"/>
      <c r="X12091" s="4"/>
      <c r="AB12091" s="4"/>
      <c r="AL12091" s="81"/>
      <c r="AM12091" s="81"/>
    </row>
    <row r="12092" spans="1:39">
      <c r="A12092" s="76"/>
      <c r="C12092" s="77"/>
      <c r="M12092" s="80"/>
      <c r="T12092" s="4"/>
      <c r="V12092" s="4"/>
      <c r="W12092" s="4"/>
      <c r="X12092" s="4"/>
      <c r="AB12092" s="4"/>
      <c r="AL12092" s="81"/>
      <c r="AM12092" s="81"/>
    </row>
    <row r="12093" spans="1:39">
      <c r="A12093" s="76"/>
      <c r="C12093" s="77"/>
      <c r="M12093" s="80"/>
      <c r="T12093" s="4"/>
      <c r="V12093" s="4"/>
      <c r="W12093" s="4"/>
      <c r="X12093" s="4"/>
      <c r="AB12093" s="4"/>
      <c r="AL12093" s="81"/>
      <c r="AM12093" s="81"/>
    </row>
    <row r="12094" spans="1:39">
      <c r="A12094" s="76"/>
      <c r="C12094" s="77"/>
      <c r="M12094" s="80"/>
      <c r="T12094" s="4"/>
      <c r="V12094" s="4"/>
      <c r="W12094" s="4"/>
      <c r="X12094" s="4"/>
      <c r="AB12094" s="4"/>
      <c r="AL12094" s="81"/>
      <c r="AM12094" s="81"/>
    </row>
    <row r="12095" spans="1:39">
      <c r="A12095" s="76"/>
      <c r="C12095" s="77"/>
      <c r="M12095" s="80"/>
      <c r="T12095" s="4"/>
      <c r="V12095" s="4"/>
      <c r="W12095" s="4"/>
      <c r="X12095" s="4"/>
      <c r="AB12095" s="4"/>
      <c r="AL12095" s="81"/>
      <c r="AM12095" s="81"/>
    </row>
    <row r="12096" spans="1:39">
      <c r="A12096" s="76"/>
      <c r="C12096" s="77"/>
      <c r="M12096" s="80"/>
      <c r="T12096" s="4"/>
      <c r="V12096" s="4"/>
      <c r="W12096" s="4"/>
      <c r="X12096" s="4"/>
      <c r="AB12096" s="4"/>
      <c r="AL12096" s="81"/>
      <c r="AM12096" s="81"/>
    </row>
    <row r="12097" spans="1:39">
      <c r="A12097" s="76"/>
      <c r="C12097" s="77"/>
      <c r="M12097" s="80"/>
      <c r="T12097" s="4"/>
      <c r="V12097" s="4"/>
      <c r="W12097" s="4"/>
      <c r="X12097" s="4"/>
      <c r="AB12097" s="4"/>
      <c r="AL12097" s="81"/>
      <c r="AM12097" s="81"/>
    </row>
    <row r="12098" spans="1:39">
      <c r="A12098" s="76"/>
      <c r="C12098" s="77"/>
      <c r="M12098" s="80"/>
      <c r="T12098" s="4"/>
      <c r="V12098" s="4"/>
      <c r="W12098" s="4"/>
      <c r="X12098" s="4"/>
      <c r="AB12098" s="4"/>
      <c r="AL12098" s="81"/>
      <c r="AM12098" s="81"/>
    </row>
    <row r="12099" spans="1:39">
      <c r="A12099" s="76"/>
      <c r="C12099" s="77"/>
      <c r="M12099" s="80"/>
      <c r="T12099" s="4"/>
      <c r="V12099" s="4"/>
      <c r="W12099" s="4"/>
      <c r="X12099" s="4"/>
      <c r="AB12099" s="4"/>
      <c r="AL12099" s="81"/>
      <c r="AM12099" s="81"/>
    </row>
    <row r="12100" spans="1:39">
      <c r="A12100" s="76"/>
      <c r="C12100" s="77"/>
      <c r="M12100" s="80"/>
      <c r="T12100" s="4"/>
      <c r="V12100" s="4"/>
      <c r="W12100" s="4"/>
      <c r="X12100" s="4"/>
      <c r="AB12100" s="4"/>
      <c r="AL12100" s="81"/>
      <c r="AM12100" s="81"/>
    </row>
    <row r="12101" spans="1:39">
      <c r="A12101" s="76"/>
      <c r="C12101" s="77"/>
      <c r="M12101" s="80"/>
      <c r="T12101" s="4"/>
      <c r="V12101" s="4"/>
      <c r="W12101" s="4"/>
      <c r="X12101" s="4"/>
      <c r="AB12101" s="4"/>
      <c r="AL12101" s="81"/>
      <c r="AM12101" s="81"/>
    </row>
    <row r="12102" spans="1:39">
      <c r="A12102" s="76"/>
      <c r="C12102" s="77"/>
      <c r="M12102" s="80"/>
      <c r="T12102" s="4"/>
      <c r="V12102" s="4"/>
      <c r="W12102" s="4"/>
      <c r="X12102" s="4"/>
      <c r="AB12102" s="4"/>
      <c r="AL12102" s="81"/>
      <c r="AM12102" s="81"/>
    </row>
    <row r="12103" spans="1:39">
      <c r="A12103" s="76"/>
      <c r="C12103" s="77"/>
      <c r="M12103" s="80"/>
      <c r="T12103" s="4"/>
      <c r="V12103" s="4"/>
      <c r="W12103" s="4"/>
      <c r="X12103" s="4"/>
      <c r="AB12103" s="4"/>
      <c r="AL12103" s="81"/>
      <c r="AM12103" s="81"/>
    </row>
    <row r="12104" spans="1:39">
      <c r="A12104" s="76"/>
      <c r="C12104" s="77"/>
      <c r="M12104" s="80"/>
      <c r="T12104" s="4"/>
      <c r="V12104" s="4"/>
      <c r="W12104" s="4"/>
      <c r="X12104" s="4"/>
      <c r="AB12104" s="4"/>
      <c r="AL12104" s="81"/>
      <c r="AM12104" s="81"/>
    </row>
    <row r="12105" spans="1:39">
      <c r="A12105" s="76"/>
      <c r="C12105" s="77"/>
      <c r="M12105" s="80"/>
      <c r="T12105" s="4"/>
      <c r="V12105" s="4"/>
      <c r="W12105" s="4"/>
      <c r="X12105" s="4"/>
      <c r="AB12105" s="4"/>
      <c r="AL12105" s="81"/>
      <c r="AM12105" s="81"/>
    </row>
    <row r="12106" spans="1:39">
      <c r="A12106" s="76"/>
      <c r="C12106" s="77"/>
      <c r="M12106" s="80"/>
      <c r="T12106" s="4"/>
      <c r="V12106" s="4"/>
      <c r="W12106" s="4"/>
      <c r="X12106" s="4"/>
      <c r="AB12106" s="4"/>
      <c r="AL12106" s="81"/>
      <c r="AM12106" s="81"/>
    </row>
    <row r="12107" spans="1:39">
      <c r="A12107" s="76"/>
      <c r="C12107" s="77"/>
      <c r="M12107" s="80"/>
      <c r="T12107" s="4"/>
      <c r="V12107" s="4"/>
      <c r="W12107" s="4"/>
      <c r="X12107" s="4"/>
      <c r="AB12107" s="4"/>
      <c r="AL12107" s="81"/>
      <c r="AM12107" s="81"/>
    </row>
    <row r="12108" spans="1:39">
      <c r="A12108" s="76"/>
      <c r="C12108" s="77"/>
      <c r="M12108" s="80"/>
      <c r="T12108" s="4"/>
      <c r="V12108" s="4"/>
      <c r="W12108" s="4"/>
      <c r="X12108" s="4"/>
      <c r="AB12108" s="4"/>
      <c r="AL12108" s="81"/>
      <c r="AM12108" s="81"/>
    </row>
    <row r="12109" spans="1:39">
      <c r="A12109" s="76"/>
      <c r="C12109" s="77"/>
      <c r="M12109" s="80"/>
      <c r="T12109" s="4"/>
      <c r="V12109" s="4"/>
      <c r="W12109" s="4"/>
      <c r="X12109" s="4"/>
      <c r="AB12109" s="4"/>
      <c r="AL12109" s="81"/>
      <c r="AM12109" s="81"/>
    </row>
    <row r="12110" spans="1:39">
      <c r="A12110" s="76"/>
      <c r="C12110" s="77"/>
      <c r="M12110" s="80"/>
      <c r="T12110" s="4"/>
      <c r="V12110" s="4"/>
      <c r="W12110" s="4"/>
      <c r="X12110" s="4"/>
      <c r="AB12110" s="4"/>
      <c r="AL12110" s="81"/>
      <c r="AM12110" s="81"/>
    </row>
    <row r="12111" spans="1:39">
      <c r="A12111" s="76"/>
      <c r="C12111" s="77"/>
      <c r="M12111" s="80"/>
      <c r="T12111" s="4"/>
      <c r="V12111" s="4"/>
      <c r="W12111" s="4"/>
      <c r="X12111" s="4"/>
      <c r="AB12111" s="4"/>
      <c r="AL12111" s="81"/>
      <c r="AM12111" s="81"/>
    </row>
    <row r="12112" spans="1:39">
      <c r="A12112" s="76"/>
      <c r="C12112" s="77"/>
      <c r="M12112" s="80"/>
      <c r="T12112" s="4"/>
      <c r="V12112" s="4"/>
      <c r="W12112" s="4"/>
      <c r="X12112" s="4"/>
      <c r="AB12112" s="4"/>
      <c r="AL12112" s="81"/>
      <c r="AM12112" s="81"/>
    </row>
    <row r="12113" spans="1:39">
      <c r="A12113" s="76"/>
      <c r="C12113" s="77"/>
      <c r="M12113" s="80"/>
      <c r="T12113" s="4"/>
      <c r="V12113" s="4"/>
      <c r="W12113" s="4"/>
      <c r="X12113" s="4"/>
      <c r="AB12113" s="4"/>
      <c r="AL12113" s="81"/>
      <c r="AM12113" s="81"/>
    </row>
    <row r="12114" spans="1:39">
      <c r="A12114" s="76"/>
      <c r="C12114" s="77"/>
      <c r="M12114" s="80"/>
      <c r="T12114" s="4"/>
      <c r="V12114" s="4"/>
      <c r="W12114" s="4"/>
      <c r="X12114" s="4"/>
      <c r="AB12114" s="4"/>
      <c r="AL12114" s="81"/>
      <c r="AM12114" s="81"/>
    </row>
    <row r="12115" spans="1:39">
      <c r="A12115" s="76"/>
      <c r="C12115" s="77"/>
      <c r="M12115" s="80"/>
      <c r="T12115" s="4"/>
      <c r="V12115" s="4"/>
      <c r="W12115" s="4"/>
      <c r="X12115" s="4"/>
      <c r="AB12115" s="4"/>
      <c r="AL12115" s="81"/>
      <c r="AM12115" s="81"/>
    </row>
    <row r="12116" spans="1:39">
      <c r="A12116" s="76"/>
      <c r="C12116" s="77"/>
      <c r="M12116" s="80"/>
      <c r="T12116" s="4"/>
      <c r="V12116" s="4"/>
      <c r="W12116" s="4"/>
      <c r="X12116" s="4"/>
      <c r="AB12116" s="4"/>
      <c r="AL12116" s="81"/>
      <c r="AM12116" s="81"/>
    </row>
    <row r="12117" spans="1:39">
      <c r="A12117" s="76"/>
      <c r="C12117" s="77"/>
      <c r="M12117" s="80"/>
      <c r="T12117" s="4"/>
      <c r="V12117" s="4"/>
      <c r="W12117" s="4"/>
      <c r="X12117" s="4"/>
      <c r="AB12117" s="4"/>
      <c r="AL12117" s="81"/>
      <c r="AM12117" s="81"/>
    </row>
    <row r="12118" spans="1:39">
      <c r="A12118" s="76"/>
      <c r="C12118" s="77"/>
      <c r="M12118" s="80"/>
      <c r="T12118" s="4"/>
      <c r="V12118" s="4"/>
      <c r="W12118" s="4"/>
      <c r="X12118" s="4"/>
      <c r="AB12118" s="4"/>
      <c r="AL12118" s="81"/>
      <c r="AM12118" s="81"/>
    </row>
    <row r="12119" spans="1:39">
      <c r="A12119" s="76"/>
      <c r="C12119" s="77"/>
      <c r="M12119" s="80"/>
      <c r="T12119" s="4"/>
      <c r="V12119" s="4"/>
      <c r="W12119" s="4"/>
      <c r="X12119" s="4"/>
      <c r="AB12119" s="4"/>
      <c r="AL12119" s="81"/>
      <c r="AM12119" s="81"/>
    </row>
    <row r="12120" spans="1:39">
      <c r="A12120" s="76"/>
      <c r="C12120" s="77"/>
      <c r="M12120" s="80"/>
      <c r="T12120" s="4"/>
      <c r="V12120" s="4"/>
      <c r="W12120" s="4"/>
      <c r="X12120" s="4"/>
      <c r="AB12120" s="4"/>
      <c r="AL12120" s="81"/>
      <c r="AM12120" s="81"/>
    </row>
    <row r="12121" spans="1:39">
      <c r="A12121" s="76"/>
      <c r="C12121" s="77"/>
      <c r="M12121" s="80"/>
      <c r="T12121" s="4"/>
      <c r="V12121" s="4"/>
      <c r="W12121" s="4"/>
      <c r="X12121" s="4"/>
      <c r="AB12121" s="4"/>
      <c r="AL12121" s="81"/>
      <c r="AM12121" s="81"/>
    </row>
    <row r="12122" spans="1:39">
      <c r="A12122" s="76"/>
      <c r="C12122" s="77"/>
      <c r="M12122" s="80"/>
      <c r="T12122" s="4"/>
      <c r="V12122" s="4"/>
      <c r="W12122" s="4"/>
      <c r="X12122" s="4"/>
      <c r="AB12122" s="4"/>
      <c r="AL12122" s="81"/>
      <c r="AM12122" s="81"/>
    </row>
    <row r="12123" spans="1:39">
      <c r="A12123" s="76"/>
      <c r="C12123" s="77"/>
      <c r="M12123" s="80"/>
      <c r="T12123" s="4"/>
      <c r="V12123" s="4"/>
      <c r="W12123" s="4"/>
      <c r="X12123" s="4"/>
      <c r="AB12123" s="4"/>
      <c r="AL12123" s="81"/>
      <c r="AM12123" s="81"/>
    </row>
    <row r="12124" spans="1:39">
      <c r="A12124" s="76"/>
      <c r="C12124" s="77"/>
      <c r="M12124" s="80"/>
      <c r="T12124" s="4"/>
      <c r="V12124" s="4"/>
      <c r="W12124" s="4"/>
      <c r="X12124" s="4"/>
      <c r="AB12124" s="4"/>
      <c r="AL12124" s="81"/>
      <c r="AM12124" s="81"/>
    </row>
    <row r="12125" spans="1:39">
      <c r="A12125" s="76"/>
      <c r="C12125" s="77"/>
      <c r="M12125" s="80"/>
      <c r="T12125" s="4"/>
      <c r="V12125" s="4"/>
      <c r="W12125" s="4"/>
      <c r="X12125" s="4"/>
      <c r="AB12125" s="4"/>
      <c r="AL12125" s="81"/>
      <c r="AM12125" s="81"/>
    </row>
    <row r="12126" spans="1:39">
      <c r="A12126" s="76"/>
      <c r="C12126" s="77"/>
      <c r="M12126" s="80"/>
      <c r="T12126" s="4"/>
      <c r="V12126" s="4"/>
      <c r="W12126" s="4"/>
      <c r="X12126" s="4"/>
      <c r="AB12126" s="4"/>
      <c r="AL12126" s="81"/>
      <c r="AM12126" s="81"/>
    </row>
    <row r="12127" spans="1:39">
      <c r="A12127" s="76"/>
      <c r="C12127" s="77"/>
      <c r="M12127" s="80"/>
      <c r="T12127" s="4"/>
      <c r="V12127" s="4"/>
      <c r="W12127" s="4"/>
      <c r="X12127" s="4"/>
      <c r="AB12127" s="4"/>
      <c r="AL12127" s="81"/>
      <c r="AM12127" s="81"/>
    </row>
    <row r="12128" spans="1:39">
      <c r="A12128" s="76"/>
      <c r="C12128" s="77"/>
      <c r="M12128" s="80"/>
      <c r="T12128" s="4"/>
      <c r="V12128" s="4"/>
      <c r="W12128" s="4"/>
      <c r="X12128" s="4"/>
      <c r="AB12128" s="4"/>
      <c r="AL12128" s="81"/>
      <c r="AM12128" s="81"/>
    </row>
    <row r="12129" spans="1:39">
      <c r="A12129" s="76"/>
      <c r="C12129" s="77"/>
      <c r="M12129" s="80"/>
      <c r="T12129" s="4"/>
      <c r="V12129" s="4"/>
      <c r="W12129" s="4"/>
      <c r="X12129" s="4"/>
      <c r="AB12129" s="4"/>
      <c r="AL12129" s="81"/>
      <c r="AM12129" s="81"/>
    </row>
    <row r="12130" spans="1:39">
      <c r="A12130" s="76"/>
      <c r="C12130" s="77"/>
      <c r="M12130" s="80"/>
      <c r="T12130" s="4"/>
      <c r="V12130" s="4"/>
      <c r="W12130" s="4"/>
      <c r="X12130" s="4"/>
      <c r="AB12130" s="4"/>
      <c r="AL12130" s="81"/>
      <c r="AM12130" s="81"/>
    </row>
    <row r="12131" spans="1:39">
      <c r="A12131" s="76"/>
      <c r="C12131" s="77"/>
      <c r="M12131" s="80"/>
      <c r="T12131" s="4"/>
      <c r="V12131" s="4"/>
      <c r="W12131" s="4"/>
      <c r="X12131" s="4"/>
      <c r="AB12131" s="4"/>
      <c r="AL12131" s="81"/>
      <c r="AM12131" s="81"/>
    </row>
    <row r="12132" spans="1:39">
      <c r="A12132" s="76"/>
      <c r="C12132" s="77"/>
      <c r="M12132" s="80"/>
      <c r="T12132" s="4"/>
      <c r="V12132" s="4"/>
      <c r="W12132" s="4"/>
      <c r="X12132" s="4"/>
      <c r="AB12132" s="4"/>
      <c r="AL12132" s="81"/>
      <c r="AM12132" s="81"/>
    </row>
    <row r="12133" spans="1:39">
      <c r="A12133" s="76"/>
      <c r="C12133" s="77"/>
      <c r="M12133" s="80"/>
      <c r="T12133" s="4"/>
      <c r="V12133" s="4"/>
      <c r="W12133" s="4"/>
      <c r="X12133" s="4"/>
      <c r="AB12133" s="4"/>
      <c r="AL12133" s="81"/>
      <c r="AM12133" s="81"/>
    </row>
    <row r="12134" spans="1:39">
      <c r="A12134" s="76"/>
      <c r="C12134" s="77"/>
      <c r="M12134" s="80"/>
      <c r="T12134" s="4"/>
      <c r="V12134" s="4"/>
      <c r="W12134" s="4"/>
      <c r="X12134" s="4"/>
      <c r="AB12134" s="4"/>
      <c r="AL12134" s="81"/>
      <c r="AM12134" s="81"/>
    </row>
    <row r="12135" spans="1:39">
      <c r="A12135" s="76"/>
      <c r="C12135" s="77"/>
      <c r="M12135" s="80"/>
      <c r="T12135" s="4"/>
      <c r="V12135" s="4"/>
      <c r="W12135" s="4"/>
      <c r="X12135" s="4"/>
      <c r="AB12135" s="4"/>
      <c r="AL12135" s="81"/>
      <c r="AM12135" s="81"/>
    </row>
    <row r="12136" spans="1:39">
      <c r="A12136" s="76"/>
      <c r="C12136" s="77"/>
      <c r="M12136" s="80"/>
      <c r="T12136" s="4"/>
      <c r="V12136" s="4"/>
      <c r="W12136" s="4"/>
      <c r="X12136" s="4"/>
      <c r="AB12136" s="4"/>
      <c r="AL12136" s="81"/>
      <c r="AM12136" s="81"/>
    </row>
    <row r="12137" spans="1:39">
      <c r="A12137" s="76"/>
      <c r="C12137" s="77"/>
      <c r="M12137" s="80"/>
      <c r="T12137" s="4"/>
      <c r="V12137" s="4"/>
      <c r="W12137" s="4"/>
      <c r="X12137" s="4"/>
      <c r="AB12137" s="4"/>
      <c r="AL12137" s="81"/>
      <c r="AM12137" s="81"/>
    </row>
    <row r="12138" spans="1:39">
      <c r="A12138" s="76"/>
      <c r="C12138" s="77"/>
      <c r="M12138" s="80"/>
      <c r="T12138" s="4"/>
      <c r="V12138" s="4"/>
      <c r="W12138" s="4"/>
      <c r="X12138" s="4"/>
      <c r="AB12138" s="4"/>
      <c r="AL12138" s="81"/>
      <c r="AM12138" s="81"/>
    </row>
    <row r="12139" spans="1:39">
      <c r="A12139" s="76"/>
      <c r="C12139" s="77"/>
      <c r="M12139" s="80"/>
      <c r="T12139" s="4"/>
      <c r="V12139" s="4"/>
      <c r="W12139" s="4"/>
      <c r="X12139" s="4"/>
      <c r="AB12139" s="4"/>
      <c r="AL12139" s="81"/>
      <c r="AM12139" s="81"/>
    </row>
    <row r="12140" spans="1:39">
      <c r="A12140" s="76"/>
      <c r="C12140" s="77"/>
      <c r="M12140" s="80"/>
      <c r="T12140" s="4"/>
      <c r="V12140" s="4"/>
      <c r="W12140" s="4"/>
      <c r="X12140" s="4"/>
      <c r="AB12140" s="4"/>
      <c r="AL12140" s="81"/>
      <c r="AM12140" s="81"/>
    </row>
    <row r="12141" spans="1:39">
      <c r="A12141" s="76"/>
      <c r="C12141" s="77"/>
      <c r="M12141" s="80"/>
      <c r="T12141" s="4"/>
      <c r="V12141" s="4"/>
      <c r="W12141" s="4"/>
      <c r="X12141" s="4"/>
      <c r="AB12141" s="4"/>
      <c r="AL12141" s="81"/>
      <c r="AM12141" s="81"/>
    </row>
    <row r="12142" spans="1:39">
      <c r="A12142" s="76"/>
      <c r="C12142" s="77"/>
      <c r="M12142" s="80"/>
      <c r="T12142" s="4"/>
      <c r="V12142" s="4"/>
      <c r="W12142" s="4"/>
      <c r="X12142" s="4"/>
      <c r="AB12142" s="4"/>
      <c r="AL12142" s="81"/>
      <c r="AM12142" s="81"/>
    </row>
    <row r="12143" spans="1:39">
      <c r="A12143" s="76"/>
      <c r="C12143" s="77"/>
      <c r="M12143" s="80"/>
      <c r="T12143" s="4"/>
      <c r="V12143" s="4"/>
      <c r="W12143" s="4"/>
      <c r="X12143" s="4"/>
      <c r="AB12143" s="4"/>
      <c r="AL12143" s="81"/>
      <c r="AM12143" s="81"/>
    </row>
    <row r="12144" spans="1:39">
      <c r="A12144" s="76"/>
      <c r="C12144" s="77"/>
      <c r="M12144" s="80"/>
      <c r="T12144" s="4"/>
      <c r="V12144" s="4"/>
      <c r="W12144" s="4"/>
      <c r="X12144" s="4"/>
      <c r="AB12144" s="4"/>
      <c r="AL12144" s="81"/>
      <c r="AM12144" s="81"/>
    </row>
    <row r="12145" spans="1:39">
      <c r="A12145" s="76"/>
      <c r="C12145" s="77"/>
      <c r="M12145" s="80"/>
      <c r="T12145" s="4"/>
      <c r="V12145" s="4"/>
      <c r="W12145" s="4"/>
      <c r="X12145" s="4"/>
      <c r="AB12145" s="4"/>
      <c r="AL12145" s="81"/>
      <c r="AM12145" s="81"/>
    </row>
    <row r="12146" spans="1:39">
      <c r="A12146" s="76"/>
      <c r="C12146" s="77"/>
      <c r="M12146" s="80"/>
      <c r="T12146" s="4"/>
      <c r="V12146" s="4"/>
      <c r="W12146" s="4"/>
      <c r="X12146" s="4"/>
      <c r="AB12146" s="4"/>
      <c r="AL12146" s="81"/>
      <c r="AM12146" s="81"/>
    </row>
    <row r="12147" spans="1:39">
      <c r="A12147" s="76"/>
      <c r="C12147" s="77"/>
      <c r="M12147" s="80"/>
      <c r="T12147" s="4"/>
      <c r="V12147" s="4"/>
      <c r="W12147" s="4"/>
      <c r="X12147" s="4"/>
      <c r="AB12147" s="4"/>
      <c r="AL12147" s="81"/>
      <c r="AM12147" s="81"/>
    </row>
    <row r="12148" spans="1:39">
      <c r="A12148" s="76"/>
      <c r="C12148" s="77"/>
      <c r="M12148" s="80"/>
      <c r="T12148" s="4"/>
      <c r="V12148" s="4"/>
      <c r="W12148" s="4"/>
      <c r="X12148" s="4"/>
      <c r="AB12148" s="4"/>
      <c r="AL12148" s="81"/>
      <c r="AM12148" s="81"/>
    </row>
    <row r="12149" spans="1:39">
      <c r="A12149" s="76"/>
      <c r="C12149" s="77"/>
      <c r="M12149" s="80"/>
      <c r="T12149" s="4"/>
      <c r="V12149" s="4"/>
      <c r="W12149" s="4"/>
      <c r="X12149" s="4"/>
      <c r="AB12149" s="4"/>
      <c r="AL12149" s="81"/>
      <c r="AM12149" s="81"/>
    </row>
    <row r="12150" spans="1:39">
      <c r="A12150" s="76"/>
      <c r="C12150" s="77"/>
      <c r="M12150" s="80"/>
      <c r="T12150" s="4"/>
      <c r="V12150" s="4"/>
      <c r="W12150" s="4"/>
      <c r="X12150" s="4"/>
      <c r="AB12150" s="4"/>
      <c r="AL12150" s="81"/>
      <c r="AM12150" s="81"/>
    </row>
    <row r="12151" spans="1:39">
      <c r="A12151" s="76"/>
      <c r="C12151" s="77"/>
      <c r="M12151" s="80"/>
      <c r="T12151" s="4"/>
      <c r="V12151" s="4"/>
      <c r="W12151" s="4"/>
      <c r="X12151" s="4"/>
      <c r="AB12151" s="4"/>
      <c r="AL12151" s="81"/>
      <c r="AM12151" s="81"/>
    </row>
    <row r="12152" spans="1:39">
      <c r="A12152" s="76"/>
      <c r="C12152" s="77"/>
      <c r="M12152" s="80"/>
      <c r="T12152" s="4"/>
      <c r="V12152" s="4"/>
      <c r="W12152" s="4"/>
      <c r="X12152" s="4"/>
      <c r="AB12152" s="4"/>
      <c r="AL12152" s="81"/>
      <c r="AM12152" s="81"/>
    </row>
    <row r="12153" spans="1:39">
      <c r="A12153" s="76"/>
      <c r="C12153" s="77"/>
      <c r="M12153" s="80"/>
      <c r="T12153" s="4"/>
      <c r="V12153" s="4"/>
      <c r="W12153" s="4"/>
      <c r="X12153" s="4"/>
      <c r="AB12153" s="4"/>
      <c r="AL12153" s="81"/>
      <c r="AM12153" s="81"/>
    </row>
    <row r="12154" spans="1:39">
      <c r="A12154" s="76"/>
      <c r="C12154" s="77"/>
      <c r="M12154" s="80"/>
      <c r="T12154" s="4"/>
      <c r="V12154" s="4"/>
      <c r="W12154" s="4"/>
      <c r="X12154" s="4"/>
      <c r="AB12154" s="4"/>
      <c r="AL12154" s="81"/>
      <c r="AM12154" s="81"/>
    </row>
    <row r="12155" spans="1:39">
      <c r="A12155" s="76"/>
      <c r="C12155" s="77"/>
      <c r="M12155" s="80"/>
      <c r="T12155" s="4"/>
      <c r="V12155" s="4"/>
      <c r="W12155" s="4"/>
      <c r="X12155" s="4"/>
      <c r="AB12155" s="4"/>
      <c r="AL12155" s="81"/>
      <c r="AM12155" s="81"/>
    </row>
    <row r="12156" spans="1:39">
      <c r="A12156" s="76"/>
      <c r="C12156" s="77"/>
      <c r="M12156" s="80"/>
      <c r="T12156" s="4"/>
      <c r="V12156" s="4"/>
      <c r="W12156" s="4"/>
      <c r="X12156" s="4"/>
      <c r="AB12156" s="4"/>
      <c r="AL12156" s="81"/>
      <c r="AM12156" s="81"/>
    </row>
    <row r="12157" spans="1:39">
      <c r="A12157" s="76"/>
      <c r="C12157" s="77"/>
      <c r="M12157" s="80"/>
      <c r="T12157" s="4"/>
      <c r="V12157" s="4"/>
      <c r="W12157" s="4"/>
      <c r="X12157" s="4"/>
      <c r="AB12157" s="4"/>
      <c r="AL12157" s="81"/>
      <c r="AM12157" s="81"/>
    </row>
    <row r="12158" spans="1:39">
      <c r="A12158" s="76"/>
      <c r="C12158" s="77"/>
      <c r="M12158" s="80"/>
      <c r="T12158" s="4"/>
      <c r="V12158" s="4"/>
      <c r="W12158" s="4"/>
      <c r="X12158" s="4"/>
      <c r="AB12158" s="4"/>
      <c r="AL12158" s="81"/>
      <c r="AM12158" s="81"/>
    </row>
    <row r="12159" spans="1:39">
      <c r="A12159" s="76"/>
      <c r="C12159" s="77"/>
      <c r="M12159" s="80"/>
      <c r="T12159" s="4"/>
      <c r="V12159" s="4"/>
      <c r="W12159" s="4"/>
      <c r="X12159" s="4"/>
      <c r="AB12159" s="4"/>
      <c r="AL12159" s="81"/>
      <c r="AM12159" s="81"/>
    </row>
    <row r="12160" spans="1:39">
      <c r="A12160" s="76"/>
      <c r="C12160" s="77"/>
      <c r="M12160" s="80"/>
      <c r="T12160" s="4"/>
      <c r="V12160" s="4"/>
      <c r="W12160" s="4"/>
      <c r="X12160" s="4"/>
      <c r="AB12160" s="4"/>
      <c r="AL12160" s="81"/>
      <c r="AM12160" s="81"/>
    </row>
    <row r="12161" spans="1:39">
      <c r="A12161" s="76"/>
      <c r="C12161" s="77"/>
      <c r="M12161" s="80"/>
      <c r="T12161" s="4"/>
      <c r="V12161" s="4"/>
      <c r="W12161" s="4"/>
      <c r="X12161" s="4"/>
      <c r="AB12161" s="4"/>
      <c r="AL12161" s="81"/>
      <c r="AM12161" s="81"/>
    </row>
    <row r="12162" spans="1:39">
      <c r="A12162" s="76"/>
      <c r="C12162" s="77"/>
      <c r="M12162" s="80"/>
      <c r="T12162" s="4"/>
      <c r="V12162" s="4"/>
      <c r="W12162" s="4"/>
      <c r="X12162" s="4"/>
      <c r="AB12162" s="4"/>
      <c r="AL12162" s="81"/>
      <c r="AM12162" s="81"/>
    </row>
    <row r="12163" spans="1:39">
      <c r="A12163" s="76"/>
      <c r="C12163" s="77"/>
      <c r="M12163" s="80"/>
      <c r="T12163" s="4"/>
      <c r="V12163" s="4"/>
      <c r="W12163" s="4"/>
      <c r="X12163" s="4"/>
      <c r="AB12163" s="4"/>
      <c r="AL12163" s="81"/>
      <c r="AM12163" s="81"/>
    </row>
    <row r="12164" spans="1:39">
      <c r="A12164" s="76"/>
      <c r="C12164" s="77"/>
      <c r="M12164" s="80"/>
      <c r="T12164" s="4"/>
      <c r="V12164" s="4"/>
      <c r="W12164" s="4"/>
      <c r="X12164" s="4"/>
      <c r="AB12164" s="4"/>
      <c r="AL12164" s="81"/>
      <c r="AM12164" s="81"/>
    </row>
    <row r="12165" spans="1:39">
      <c r="A12165" s="76"/>
      <c r="C12165" s="77"/>
      <c r="M12165" s="80"/>
      <c r="T12165" s="4"/>
      <c r="V12165" s="4"/>
      <c r="W12165" s="4"/>
      <c r="X12165" s="4"/>
      <c r="AB12165" s="4"/>
      <c r="AL12165" s="81"/>
      <c r="AM12165" s="81"/>
    </row>
    <row r="12166" spans="1:39">
      <c r="A12166" s="76"/>
      <c r="C12166" s="77"/>
      <c r="M12166" s="80"/>
      <c r="T12166" s="4"/>
      <c r="V12166" s="4"/>
      <c r="W12166" s="4"/>
      <c r="X12166" s="4"/>
      <c r="AB12166" s="4"/>
      <c r="AL12166" s="81"/>
      <c r="AM12166" s="81"/>
    </row>
    <row r="12167" spans="1:39">
      <c r="A12167" s="76"/>
      <c r="C12167" s="77"/>
      <c r="M12167" s="80"/>
      <c r="T12167" s="4"/>
      <c r="V12167" s="4"/>
      <c r="W12167" s="4"/>
      <c r="X12167" s="4"/>
      <c r="AB12167" s="4"/>
      <c r="AL12167" s="81"/>
      <c r="AM12167" s="81"/>
    </row>
    <row r="12168" spans="1:39">
      <c r="A12168" s="76"/>
      <c r="C12168" s="77"/>
      <c r="M12168" s="80"/>
      <c r="T12168" s="4"/>
      <c r="V12168" s="4"/>
      <c r="W12168" s="4"/>
      <c r="X12168" s="4"/>
      <c r="AB12168" s="4"/>
      <c r="AL12168" s="81"/>
      <c r="AM12168" s="81"/>
    </row>
    <row r="12169" spans="1:39">
      <c r="A12169" s="76"/>
      <c r="C12169" s="77"/>
      <c r="M12169" s="80"/>
      <c r="T12169" s="4"/>
      <c r="V12169" s="4"/>
      <c r="W12169" s="4"/>
      <c r="X12169" s="4"/>
      <c r="AB12169" s="4"/>
      <c r="AL12169" s="81"/>
      <c r="AM12169" s="81"/>
    </row>
    <row r="12170" spans="1:39">
      <c r="A12170" s="76"/>
      <c r="C12170" s="77"/>
      <c r="M12170" s="80"/>
      <c r="T12170" s="4"/>
      <c r="V12170" s="4"/>
      <c r="W12170" s="4"/>
      <c r="X12170" s="4"/>
      <c r="AB12170" s="4"/>
      <c r="AL12170" s="81"/>
      <c r="AM12170" s="81"/>
    </row>
    <row r="12171" spans="1:39">
      <c r="A12171" s="76"/>
      <c r="C12171" s="77"/>
      <c r="M12171" s="80"/>
      <c r="T12171" s="4"/>
      <c r="V12171" s="4"/>
      <c r="W12171" s="4"/>
      <c r="X12171" s="4"/>
      <c r="AB12171" s="4"/>
      <c r="AL12171" s="81"/>
      <c r="AM12171" s="81"/>
    </row>
    <row r="12172" spans="1:39">
      <c r="A12172" s="76"/>
      <c r="C12172" s="77"/>
      <c r="M12172" s="80"/>
      <c r="T12172" s="4"/>
      <c r="V12172" s="4"/>
      <c r="W12172" s="4"/>
      <c r="X12172" s="4"/>
      <c r="AB12172" s="4"/>
      <c r="AL12172" s="81"/>
      <c r="AM12172" s="81"/>
    </row>
    <row r="12173" spans="1:39">
      <c r="A12173" s="76"/>
      <c r="C12173" s="77"/>
      <c r="M12173" s="80"/>
      <c r="T12173" s="4"/>
      <c r="V12173" s="4"/>
      <c r="W12173" s="4"/>
      <c r="X12173" s="4"/>
      <c r="AB12173" s="4"/>
      <c r="AL12173" s="81"/>
      <c r="AM12173" s="81"/>
    </row>
    <row r="12174" spans="1:39">
      <c r="A12174" s="76"/>
      <c r="C12174" s="77"/>
      <c r="M12174" s="80"/>
      <c r="T12174" s="4"/>
      <c r="V12174" s="4"/>
      <c r="W12174" s="4"/>
      <c r="X12174" s="4"/>
      <c r="AB12174" s="4"/>
      <c r="AL12174" s="81"/>
      <c r="AM12174" s="81"/>
    </row>
    <row r="12175" spans="1:39">
      <c r="A12175" s="76"/>
      <c r="C12175" s="77"/>
      <c r="M12175" s="80"/>
      <c r="T12175" s="4"/>
      <c r="V12175" s="4"/>
      <c r="W12175" s="4"/>
      <c r="X12175" s="4"/>
      <c r="AB12175" s="4"/>
      <c r="AL12175" s="81"/>
      <c r="AM12175" s="81"/>
    </row>
    <row r="12176" spans="1:39">
      <c r="A12176" s="76"/>
      <c r="C12176" s="77"/>
      <c r="M12176" s="80"/>
      <c r="T12176" s="4"/>
      <c r="V12176" s="4"/>
      <c r="W12176" s="4"/>
      <c r="X12176" s="4"/>
      <c r="AB12176" s="4"/>
      <c r="AL12176" s="81"/>
      <c r="AM12176" s="81"/>
    </row>
    <row r="12177" spans="1:39">
      <c r="A12177" s="76"/>
      <c r="C12177" s="77"/>
      <c r="M12177" s="80"/>
      <c r="T12177" s="4"/>
      <c r="V12177" s="4"/>
      <c r="W12177" s="4"/>
      <c r="X12177" s="4"/>
      <c r="AB12177" s="4"/>
      <c r="AL12177" s="81"/>
      <c r="AM12177" s="81"/>
    </row>
    <row r="12178" spans="1:39">
      <c r="A12178" s="76"/>
      <c r="C12178" s="77"/>
      <c r="M12178" s="80"/>
      <c r="T12178" s="4"/>
      <c r="V12178" s="4"/>
      <c r="W12178" s="4"/>
      <c r="X12178" s="4"/>
      <c r="AB12178" s="4"/>
      <c r="AL12178" s="81"/>
      <c r="AM12178" s="81"/>
    </row>
    <row r="12179" spans="1:39">
      <c r="A12179" s="76"/>
      <c r="C12179" s="77"/>
      <c r="M12179" s="80"/>
      <c r="T12179" s="4"/>
      <c r="V12179" s="4"/>
      <c r="W12179" s="4"/>
      <c r="X12179" s="4"/>
      <c r="AB12179" s="4"/>
      <c r="AL12179" s="81"/>
      <c r="AM12179" s="81"/>
    </row>
    <row r="12180" spans="1:39">
      <c r="A12180" s="76"/>
      <c r="C12180" s="77"/>
      <c r="M12180" s="80"/>
      <c r="T12180" s="4"/>
      <c r="V12180" s="4"/>
      <c r="W12180" s="4"/>
      <c r="X12180" s="4"/>
      <c r="AB12180" s="4"/>
      <c r="AL12180" s="81"/>
      <c r="AM12180" s="81"/>
    </row>
    <row r="12181" spans="1:39">
      <c r="A12181" s="76"/>
      <c r="C12181" s="77"/>
      <c r="M12181" s="80"/>
      <c r="T12181" s="4"/>
      <c r="V12181" s="4"/>
      <c r="W12181" s="4"/>
      <c r="X12181" s="4"/>
      <c r="AB12181" s="4"/>
      <c r="AL12181" s="81"/>
      <c r="AM12181" s="81"/>
    </row>
    <row r="12182" spans="1:39">
      <c r="A12182" s="76"/>
      <c r="C12182" s="77"/>
      <c r="M12182" s="80"/>
      <c r="T12182" s="4"/>
      <c r="V12182" s="4"/>
      <c r="W12182" s="4"/>
      <c r="X12182" s="4"/>
      <c r="AB12182" s="4"/>
      <c r="AL12182" s="81"/>
      <c r="AM12182" s="81"/>
    </row>
    <row r="12183" spans="1:39">
      <c r="A12183" s="76"/>
      <c r="C12183" s="77"/>
      <c r="M12183" s="80"/>
      <c r="T12183" s="4"/>
      <c r="V12183" s="4"/>
      <c r="W12183" s="4"/>
      <c r="X12183" s="4"/>
      <c r="AB12183" s="4"/>
      <c r="AL12183" s="81"/>
      <c r="AM12183" s="81"/>
    </row>
    <row r="12184" spans="1:39">
      <c r="A12184" s="76"/>
      <c r="C12184" s="77"/>
      <c r="M12184" s="80"/>
      <c r="T12184" s="4"/>
      <c r="V12184" s="4"/>
      <c r="W12184" s="4"/>
      <c r="X12184" s="4"/>
      <c r="AB12184" s="4"/>
      <c r="AL12184" s="81"/>
      <c r="AM12184" s="81"/>
    </row>
    <row r="12185" spans="1:39">
      <c r="A12185" s="76"/>
      <c r="C12185" s="77"/>
      <c r="M12185" s="80"/>
      <c r="T12185" s="4"/>
      <c r="V12185" s="4"/>
      <c r="W12185" s="4"/>
      <c r="X12185" s="4"/>
      <c r="AB12185" s="4"/>
      <c r="AL12185" s="81"/>
      <c r="AM12185" s="81"/>
    </row>
    <row r="12186" spans="1:39">
      <c r="A12186" s="76"/>
      <c r="C12186" s="77"/>
      <c r="M12186" s="80"/>
      <c r="T12186" s="4"/>
      <c r="V12186" s="4"/>
      <c r="W12186" s="4"/>
      <c r="X12186" s="4"/>
      <c r="AB12186" s="4"/>
      <c r="AL12186" s="81"/>
      <c r="AM12186" s="81"/>
    </row>
    <row r="12187" spans="1:39">
      <c r="A12187" s="76"/>
      <c r="C12187" s="77"/>
      <c r="M12187" s="80"/>
      <c r="T12187" s="4"/>
      <c r="V12187" s="4"/>
      <c r="W12187" s="4"/>
      <c r="X12187" s="4"/>
      <c r="AB12187" s="4"/>
      <c r="AL12187" s="81"/>
      <c r="AM12187" s="81"/>
    </row>
    <row r="12188" spans="1:39">
      <c r="A12188" s="76"/>
      <c r="C12188" s="77"/>
      <c r="M12188" s="80"/>
      <c r="T12188" s="4"/>
      <c r="V12188" s="4"/>
      <c r="W12188" s="4"/>
      <c r="X12188" s="4"/>
      <c r="AB12188" s="4"/>
      <c r="AL12188" s="81"/>
      <c r="AM12188" s="81"/>
    </row>
    <row r="12189" spans="1:39">
      <c r="A12189" s="76"/>
      <c r="C12189" s="77"/>
      <c r="M12189" s="80"/>
      <c r="T12189" s="4"/>
      <c r="V12189" s="4"/>
      <c r="W12189" s="4"/>
      <c r="X12189" s="4"/>
      <c r="AB12189" s="4"/>
      <c r="AL12189" s="81"/>
      <c r="AM12189" s="81"/>
    </row>
    <row r="12190" spans="1:39">
      <c r="A12190" s="76"/>
      <c r="C12190" s="77"/>
      <c r="M12190" s="80"/>
      <c r="T12190" s="4"/>
      <c r="V12190" s="4"/>
      <c r="W12190" s="4"/>
      <c r="X12190" s="4"/>
      <c r="AB12190" s="4"/>
      <c r="AL12190" s="81"/>
      <c r="AM12190" s="81"/>
    </row>
    <row r="12191" spans="1:39">
      <c r="A12191" s="76"/>
      <c r="C12191" s="77"/>
      <c r="M12191" s="80"/>
      <c r="T12191" s="4"/>
      <c r="V12191" s="4"/>
      <c r="W12191" s="4"/>
      <c r="X12191" s="4"/>
      <c r="AB12191" s="4"/>
      <c r="AL12191" s="81"/>
      <c r="AM12191" s="81"/>
    </row>
    <row r="12192" spans="1:39">
      <c r="A12192" s="76"/>
      <c r="C12192" s="77"/>
      <c r="M12192" s="80"/>
      <c r="T12192" s="4"/>
      <c r="V12192" s="4"/>
      <c r="W12192" s="4"/>
      <c r="X12192" s="4"/>
      <c r="AB12192" s="4"/>
      <c r="AL12192" s="81"/>
      <c r="AM12192" s="81"/>
    </row>
    <row r="12193" spans="1:39">
      <c r="A12193" s="76"/>
      <c r="C12193" s="77"/>
      <c r="M12193" s="80"/>
      <c r="T12193" s="4"/>
      <c r="V12193" s="4"/>
      <c r="W12193" s="4"/>
      <c r="X12193" s="4"/>
      <c r="AB12193" s="4"/>
      <c r="AL12193" s="81"/>
      <c r="AM12193" s="81"/>
    </row>
    <row r="12194" spans="1:39">
      <c r="A12194" s="76"/>
      <c r="C12194" s="77"/>
      <c r="M12194" s="80"/>
      <c r="T12194" s="4"/>
      <c r="V12194" s="4"/>
      <c r="W12194" s="4"/>
      <c r="X12194" s="4"/>
      <c r="AB12194" s="4"/>
      <c r="AL12194" s="81"/>
      <c r="AM12194" s="81"/>
    </row>
    <row r="12195" spans="1:39">
      <c r="A12195" s="76"/>
      <c r="C12195" s="77"/>
      <c r="M12195" s="80"/>
      <c r="T12195" s="4"/>
      <c r="V12195" s="4"/>
      <c r="W12195" s="4"/>
      <c r="X12195" s="4"/>
      <c r="AB12195" s="4"/>
      <c r="AL12195" s="81"/>
      <c r="AM12195" s="81"/>
    </row>
    <row r="12196" spans="1:39">
      <c r="A12196" s="76"/>
      <c r="C12196" s="77"/>
      <c r="M12196" s="80"/>
      <c r="T12196" s="4"/>
      <c r="V12196" s="4"/>
      <c r="W12196" s="4"/>
      <c r="X12196" s="4"/>
      <c r="AB12196" s="4"/>
      <c r="AL12196" s="81"/>
      <c r="AM12196" s="81"/>
    </row>
    <row r="12197" spans="1:39">
      <c r="A12197" s="76"/>
      <c r="C12197" s="77"/>
      <c r="M12197" s="80"/>
      <c r="T12197" s="4"/>
      <c r="V12197" s="4"/>
      <c r="W12197" s="4"/>
      <c r="X12197" s="4"/>
      <c r="AB12197" s="4"/>
      <c r="AL12197" s="81"/>
      <c r="AM12197" s="81"/>
    </row>
    <row r="12198" spans="1:39">
      <c r="A12198" s="76"/>
      <c r="C12198" s="77"/>
      <c r="M12198" s="80"/>
      <c r="T12198" s="4"/>
      <c r="V12198" s="4"/>
      <c r="W12198" s="4"/>
      <c r="X12198" s="4"/>
      <c r="AB12198" s="4"/>
      <c r="AL12198" s="81"/>
      <c r="AM12198" s="81"/>
    </row>
    <row r="12199" spans="1:39">
      <c r="A12199" s="76"/>
      <c r="C12199" s="77"/>
      <c r="M12199" s="80"/>
      <c r="T12199" s="4"/>
      <c r="V12199" s="4"/>
      <c r="W12199" s="4"/>
      <c r="X12199" s="4"/>
      <c r="AB12199" s="4"/>
      <c r="AL12199" s="81"/>
      <c r="AM12199" s="81"/>
    </row>
    <row r="12200" spans="1:39">
      <c r="A12200" s="76"/>
      <c r="C12200" s="77"/>
      <c r="M12200" s="80"/>
      <c r="T12200" s="4"/>
      <c r="V12200" s="4"/>
      <c r="W12200" s="4"/>
      <c r="X12200" s="4"/>
      <c r="AB12200" s="4"/>
      <c r="AL12200" s="81"/>
      <c r="AM12200" s="81"/>
    </row>
    <row r="12201" spans="1:39">
      <c r="A12201" s="76"/>
      <c r="C12201" s="77"/>
      <c r="M12201" s="80"/>
      <c r="T12201" s="4"/>
      <c r="V12201" s="4"/>
      <c r="W12201" s="4"/>
      <c r="X12201" s="4"/>
      <c r="AB12201" s="4"/>
      <c r="AL12201" s="81"/>
      <c r="AM12201" s="81"/>
    </row>
    <row r="12202" spans="1:39">
      <c r="A12202" s="76"/>
      <c r="C12202" s="77"/>
      <c r="M12202" s="80"/>
      <c r="T12202" s="4"/>
      <c r="V12202" s="4"/>
      <c r="W12202" s="4"/>
      <c r="X12202" s="4"/>
      <c r="AB12202" s="4"/>
      <c r="AL12202" s="81"/>
      <c r="AM12202" s="81"/>
    </row>
    <row r="12203" spans="1:39">
      <c r="A12203" s="76"/>
      <c r="C12203" s="77"/>
      <c r="M12203" s="80"/>
      <c r="T12203" s="4"/>
      <c r="V12203" s="4"/>
      <c r="W12203" s="4"/>
      <c r="X12203" s="4"/>
      <c r="AB12203" s="4"/>
      <c r="AL12203" s="81"/>
      <c r="AM12203" s="81"/>
    </row>
    <row r="12204" spans="1:39">
      <c r="A12204" s="76"/>
      <c r="C12204" s="77"/>
      <c r="M12204" s="80"/>
      <c r="T12204" s="4"/>
      <c r="V12204" s="4"/>
      <c r="W12204" s="4"/>
      <c r="X12204" s="4"/>
      <c r="AB12204" s="4"/>
      <c r="AL12204" s="81"/>
      <c r="AM12204" s="81"/>
    </row>
    <row r="12205" spans="1:39">
      <c r="A12205" s="76"/>
      <c r="C12205" s="77"/>
      <c r="M12205" s="80"/>
      <c r="T12205" s="4"/>
      <c r="V12205" s="4"/>
      <c r="W12205" s="4"/>
      <c r="X12205" s="4"/>
      <c r="AB12205" s="4"/>
      <c r="AL12205" s="81"/>
      <c r="AM12205" s="81"/>
    </row>
    <row r="12206" spans="1:39">
      <c r="A12206" s="76"/>
      <c r="C12206" s="77"/>
      <c r="M12206" s="80"/>
      <c r="T12206" s="4"/>
      <c r="V12206" s="4"/>
      <c r="W12206" s="4"/>
      <c r="X12206" s="4"/>
      <c r="AB12206" s="4"/>
      <c r="AL12206" s="81"/>
      <c r="AM12206" s="81"/>
    </row>
    <row r="12207" spans="1:39">
      <c r="A12207" s="76"/>
      <c r="C12207" s="77"/>
      <c r="M12207" s="80"/>
      <c r="T12207" s="4"/>
      <c r="V12207" s="4"/>
      <c r="W12207" s="4"/>
      <c r="X12207" s="4"/>
      <c r="AB12207" s="4"/>
      <c r="AL12207" s="81"/>
      <c r="AM12207" s="81"/>
    </row>
    <row r="12208" spans="1:39">
      <c r="A12208" s="76"/>
      <c r="C12208" s="77"/>
      <c r="M12208" s="80"/>
      <c r="T12208" s="4"/>
      <c r="V12208" s="4"/>
      <c r="W12208" s="4"/>
      <c r="X12208" s="4"/>
      <c r="AB12208" s="4"/>
      <c r="AL12208" s="81"/>
      <c r="AM12208" s="81"/>
    </row>
    <row r="12209" spans="1:39">
      <c r="A12209" s="76"/>
      <c r="C12209" s="77"/>
      <c r="M12209" s="80"/>
      <c r="T12209" s="4"/>
      <c r="V12209" s="4"/>
      <c r="W12209" s="4"/>
      <c r="X12209" s="4"/>
      <c r="AB12209" s="4"/>
      <c r="AL12209" s="81"/>
      <c r="AM12209" s="81"/>
    </row>
    <row r="12210" spans="1:39">
      <c r="A12210" s="76"/>
      <c r="C12210" s="77"/>
      <c r="M12210" s="80"/>
      <c r="T12210" s="4"/>
      <c r="V12210" s="4"/>
      <c r="W12210" s="4"/>
      <c r="X12210" s="4"/>
      <c r="AB12210" s="4"/>
      <c r="AL12210" s="81"/>
      <c r="AM12210" s="81"/>
    </row>
    <row r="12211" spans="1:39">
      <c r="A12211" s="76"/>
      <c r="C12211" s="77"/>
      <c r="M12211" s="80"/>
      <c r="T12211" s="4"/>
      <c r="V12211" s="4"/>
      <c r="W12211" s="4"/>
      <c r="X12211" s="4"/>
      <c r="AB12211" s="4"/>
      <c r="AL12211" s="81"/>
      <c r="AM12211" s="81"/>
    </row>
    <row r="12212" spans="1:39">
      <c r="A12212" s="76"/>
      <c r="C12212" s="77"/>
      <c r="M12212" s="80"/>
      <c r="T12212" s="4"/>
      <c r="V12212" s="4"/>
      <c r="W12212" s="4"/>
      <c r="X12212" s="4"/>
      <c r="AB12212" s="4"/>
      <c r="AL12212" s="81"/>
      <c r="AM12212" s="81"/>
    </row>
    <row r="12213" spans="1:39">
      <c r="A12213" s="76"/>
      <c r="C12213" s="77"/>
      <c r="M12213" s="80"/>
      <c r="T12213" s="4"/>
      <c r="V12213" s="4"/>
      <c r="W12213" s="4"/>
      <c r="X12213" s="4"/>
      <c r="AB12213" s="4"/>
      <c r="AL12213" s="81"/>
      <c r="AM12213" s="81"/>
    </row>
    <row r="12214" spans="1:39">
      <c r="A12214" s="76"/>
      <c r="C12214" s="77"/>
      <c r="M12214" s="80"/>
      <c r="T12214" s="4"/>
      <c r="V12214" s="4"/>
      <c r="W12214" s="4"/>
      <c r="X12214" s="4"/>
      <c r="AB12214" s="4"/>
      <c r="AL12214" s="81"/>
      <c r="AM12214" s="81"/>
    </row>
    <row r="12215" spans="1:39">
      <c r="A12215" s="76"/>
      <c r="C12215" s="77"/>
      <c r="M12215" s="80"/>
      <c r="T12215" s="4"/>
      <c r="V12215" s="4"/>
      <c r="W12215" s="4"/>
      <c r="X12215" s="4"/>
      <c r="AB12215" s="4"/>
      <c r="AL12215" s="81"/>
      <c r="AM12215" s="81"/>
    </row>
    <row r="12216" spans="1:39">
      <c r="A12216" s="76"/>
      <c r="C12216" s="77"/>
      <c r="M12216" s="80"/>
      <c r="T12216" s="4"/>
      <c r="V12216" s="4"/>
      <c r="W12216" s="4"/>
      <c r="X12216" s="4"/>
      <c r="AB12216" s="4"/>
      <c r="AL12216" s="81"/>
      <c r="AM12216" s="81"/>
    </row>
    <row r="12217" spans="1:39">
      <c r="A12217" s="76"/>
      <c r="C12217" s="77"/>
      <c r="M12217" s="80"/>
      <c r="T12217" s="4"/>
      <c r="V12217" s="4"/>
      <c r="W12217" s="4"/>
      <c r="X12217" s="4"/>
      <c r="AB12217" s="4"/>
      <c r="AL12217" s="81"/>
      <c r="AM12217" s="81"/>
    </row>
    <row r="12218" spans="1:39">
      <c r="A12218" s="76"/>
      <c r="C12218" s="77"/>
      <c r="M12218" s="80"/>
      <c r="T12218" s="4"/>
      <c r="V12218" s="4"/>
      <c r="W12218" s="4"/>
      <c r="X12218" s="4"/>
      <c r="AB12218" s="4"/>
      <c r="AL12218" s="81"/>
      <c r="AM12218" s="81"/>
    </row>
    <row r="12219" spans="1:39">
      <c r="A12219" s="76"/>
      <c r="C12219" s="77"/>
      <c r="M12219" s="80"/>
      <c r="T12219" s="4"/>
      <c r="V12219" s="4"/>
      <c r="W12219" s="4"/>
      <c r="X12219" s="4"/>
      <c r="AB12219" s="4"/>
      <c r="AL12219" s="81"/>
      <c r="AM12219" s="81"/>
    </row>
    <row r="12220" spans="1:39">
      <c r="A12220" s="76"/>
      <c r="C12220" s="77"/>
      <c r="M12220" s="80"/>
      <c r="T12220" s="4"/>
      <c r="V12220" s="4"/>
      <c r="W12220" s="4"/>
      <c r="X12220" s="4"/>
      <c r="AB12220" s="4"/>
      <c r="AL12220" s="81"/>
      <c r="AM12220" s="81"/>
    </row>
    <row r="12221" spans="1:39">
      <c r="A12221" s="76"/>
      <c r="C12221" s="77"/>
      <c r="M12221" s="80"/>
      <c r="T12221" s="4"/>
      <c r="V12221" s="4"/>
      <c r="W12221" s="4"/>
      <c r="X12221" s="4"/>
      <c r="AB12221" s="4"/>
      <c r="AL12221" s="81"/>
      <c r="AM12221" s="81"/>
    </row>
    <row r="12222" spans="1:39">
      <c r="A12222" s="76"/>
      <c r="C12222" s="77"/>
      <c r="M12222" s="80"/>
      <c r="T12222" s="4"/>
      <c r="V12222" s="4"/>
      <c r="W12222" s="4"/>
      <c r="X12222" s="4"/>
      <c r="AB12222" s="4"/>
      <c r="AL12222" s="81"/>
      <c r="AM12222" s="81"/>
    </row>
    <row r="12223" spans="1:39">
      <c r="A12223" s="76"/>
      <c r="C12223" s="77"/>
      <c r="M12223" s="80"/>
      <c r="T12223" s="4"/>
      <c r="V12223" s="4"/>
      <c r="W12223" s="4"/>
      <c r="X12223" s="4"/>
      <c r="AB12223" s="4"/>
      <c r="AL12223" s="81"/>
      <c r="AM12223" s="81"/>
    </row>
    <row r="12224" spans="1:39">
      <c r="A12224" s="76"/>
      <c r="C12224" s="77"/>
      <c r="M12224" s="80"/>
      <c r="T12224" s="4"/>
      <c r="V12224" s="4"/>
      <c r="W12224" s="4"/>
      <c r="X12224" s="4"/>
      <c r="AB12224" s="4"/>
      <c r="AL12224" s="81"/>
      <c r="AM12224" s="81"/>
    </row>
    <row r="12225" spans="1:39">
      <c r="A12225" s="76"/>
      <c r="C12225" s="77"/>
      <c r="M12225" s="80"/>
      <c r="T12225" s="4"/>
      <c r="V12225" s="4"/>
      <c r="W12225" s="4"/>
      <c r="X12225" s="4"/>
      <c r="AB12225" s="4"/>
      <c r="AL12225" s="81"/>
      <c r="AM12225" s="81"/>
    </row>
    <row r="12226" spans="1:39">
      <c r="A12226" s="76"/>
      <c r="C12226" s="77"/>
      <c r="M12226" s="80"/>
      <c r="T12226" s="4"/>
      <c r="V12226" s="4"/>
      <c r="W12226" s="4"/>
      <c r="X12226" s="4"/>
      <c r="AB12226" s="4"/>
      <c r="AL12226" s="81"/>
      <c r="AM12226" s="81"/>
    </row>
    <row r="12227" spans="1:39">
      <c r="A12227" s="76"/>
      <c r="C12227" s="77"/>
      <c r="M12227" s="80"/>
      <c r="T12227" s="4"/>
      <c r="V12227" s="4"/>
      <c r="W12227" s="4"/>
      <c r="X12227" s="4"/>
      <c r="AB12227" s="4"/>
      <c r="AL12227" s="81"/>
      <c r="AM12227" s="81"/>
    </row>
    <row r="12228" spans="1:39">
      <c r="A12228" s="76"/>
      <c r="C12228" s="77"/>
      <c r="M12228" s="80"/>
      <c r="T12228" s="4"/>
      <c r="V12228" s="4"/>
      <c r="W12228" s="4"/>
      <c r="X12228" s="4"/>
      <c r="AB12228" s="4"/>
      <c r="AL12228" s="81"/>
      <c r="AM12228" s="81"/>
    </row>
    <row r="12229" spans="1:39">
      <c r="A12229" s="76"/>
      <c r="C12229" s="77"/>
      <c r="M12229" s="80"/>
      <c r="T12229" s="4"/>
      <c r="V12229" s="4"/>
      <c r="W12229" s="4"/>
      <c r="X12229" s="4"/>
      <c r="AB12229" s="4"/>
      <c r="AL12229" s="81"/>
      <c r="AM12229" s="81"/>
    </row>
    <row r="12230" spans="1:39">
      <c r="A12230" s="76"/>
      <c r="C12230" s="77"/>
      <c r="M12230" s="80"/>
      <c r="T12230" s="4"/>
      <c r="V12230" s="4"/>
      <c r="W12230" s="4"/>
      <c r="X12230" s="4"/>
      <c r="AB12230" s="4"/>
      <c r="AL12230" s="81"/>
      <c r="AM12230" s="81"/>
    </row>
    <row r="12231" spans="1:39">
      <c r="A12231" s="76"/>
      <c r="C12231" s="77"/>
      <c r="M12231" s="80"/>
      <c r="T12231" s="4"/>
      <c r="V12231" s="4"/>
      <c r="W12231" s="4"/>
      <c r="X12231" s="4"/>
      <c r="AB12231" s="4"/>
      <c r="AL12231" s="81"/>
      <c r="AM12231" s="81"/>
    </row>
    <row r="12232" spans="1:39">
      <c r="A12232" s="76"/>
      <c r="C12232" s="77"/>
      <c r="M12232" s="80"/>
      <c r="T12232" s="4"/>
      <c r="V12232" s="4"/>
      <c r="W12232" s="4"/>
      <c r="X12232" s="4"/>
      <c r="AB12232" s="4"/>
      <c r="AL12232" s="81"/>
      <c r="AM12232" s="81"/>
    </row>
    <row r="12233" spans="1:39">
      <c r="A12233" s="76"/>
      <c r="C12233" s="77"/>
      <c r="M12233" s="80"/>
      <c r="T12233" s="4"/>
      <c r="V12233" s="4"/>
      <c r="W12233" s="4"/>
      <c r="X12233" s="4"/>
      <c r="AB12233" s="4"/>
      <c r="AL12233" s="81"/>
      <c r="AM12233" s="81"/>
    </row>
    <row r="12234" spans="1:39">
      <c r="A12234" s="76"/>
      <c r="C12234" s="77"/>
      <c r="M12234" s="80"/>
      <c r="T12234" s="4"/>
      <c r="V12234" s="4"/>
      <c r="W12234" s="4"/>
      <c r="X12234" s="4"/>
      <c r="AB12234" s="4"/>
      <c r="AL12234" s="81"/>
      <c r="AM12234" s="81"/>
    </row>
    <row r="12235" spans="1:39">
      <c r="A12235" s="76"/>
      <c r="C12235" s="77"/>
      <c r="M12235" s="80"/>
      <c r="T12235" s="4"/>
      <c r="V12235" s="4"/>
      <c r="W12235" s="4"/>
      <c r="X12235" s="4"/>
      <c r="AB12235" s="4"/>
      <c r="AL12235" s="81"/>
      <c r="AM12235" s="81"/>
    </row>
    <row r="12236" spans="1:39">
      <c r="A12236" s="76"/>
      <c r="C12236" s="77"/>
      <c r="M12236" s="80"/>
      <c r="T12236" s="4"/>
      <c r="V12236" s="4"/>
      <c r="W12236" s="4"/>
      <c r="X12236" s="4"/>
      <c r="AB12236" s="4"/>
      <c r="AL12236" s="81"/>
      <c r="AM12236" s="81"/>
    </row>
    <row r="12237" spans="1:39">
      <c r="A12237" s="76"/>
      <c r="C12237" s="77"/>
      <c r="M12237" s="80"/>
      <c r="T12237" s="4"/>
      <c r="V12237" s="4"/>
      <c r="W12237" s="4"/>
      <c r="X12237" s="4"/>
      <c r="AB12237" s="4"/>
      <c r="AL12237" s="81"/>
      <c r="AM12237" s="81"/>
    </row>
    <row r="12238" spans="1:39">
      <c r="A12238" s="76"/>
      <c r="C12238" s="77"/>
      <c r="M12238" s="80"/>
      <c r="T12238" s="4"/>
      <c r="V12238" s="4"/>
      <c r="W12238" s="4"/>
      <c r="X12238" s="4"/>
      <c r="AB12238" s="4"/>
      <c r="AL12238" s="81"/>
      <c r="AM12238" s="81"/>
    </row>
    <row r="12239" spans="1:39">
      <c r="A12239" s="76"/>
      <c r="C12239" s="77"/>
      <c r="M12239" s="80"/>
      <c r="T12239" s="4"/>
      <c r="V12239" s="4"/>
      <c r="W12239" s="4"/>
      <c r="X12239" s="4"/>
      <c r="AB12239" s="4"/>
      <c r="AL12239" s="81"/>
      <c r="AM12239" s="81"/>
    </row>
    <row r="12240" spans="1:39">
      <c r="A12240" s="76"/>
      <c r="C12240" s="77"/>
      <c r="M12240" s="80"/>
      <c r="T12240" s="4"/>
      <c r="V12240" s="4"/>
      <c r="W12240" s="4"/>
      <c r="X12240" s="4"/>
      <c r="AB12240" s="4"/>
      <c r="AL12240" s="81"/>
      <c r="AM12240" s="81"/>
    </row>
    <row r="12241" spans="1:39">
      <c r="A12241" s="76"/>
      <c r="C12241" s="77"/>
      <c r="M12241" s="80"/>
      <c r="T12241" s="4"/>
      <c r="V12241" s="4"/>
      <c r="W12241" s="4"/>
      <c r="X12241" s="4"/>
      <c r="AB12241" s="4"/>
      <c r="AL12241" s="81"/>
      <c r="AM12241" s="81"/>
    </row>
    <row r="12242" spans="1:39">
      <c r="A12242" s="76"/>
      <c r="C12242" s="77"/>
      <c r="M12242" s="80"/>
      <c r="T12242" s="4"/>
      <c r="V12242" s="4"/>
      <c r="W12242" s="4"/>
      <c r="X12242" s="4"/>
      <c r="AB12242" s="4"/>
      <c r="AL12242" s="81"/>
      <c r="AM12242" s="81"/>
    </row>
    <row r="12243" spans="1:39">
      <c r="A12243" s="76"/>
      <c r="C12243" s="77"/>
      <c r="M12243" s="80"/>
      <c r="T12243" s="4"/>
      <c r="V12243" s="4"/>
      <c r="W12243" s="4"/>
      <c r="X12243" s="4"/>
      <c r="AB12243" s="4"/>
      <c r="AL12243" s="81"/>
      <c r="AM12243" s="81"/>
    </row>
    <row r="12244" spans="1:39">
      <c r="A12244" s="76"/>
      <c r="C12244" s="77"/>
      <c r="M12244" s="80"/>
      <c r="T12244" s="4"/>
      <c r="V12244" s="4"/>
      <c r="W12244" s="4"/>
      <c r="X12244" s="4"/>
      <c r="AB12244" s="4"/>
      <c r="AL12244" s="81"/>
      <c r="AM12244" s="81"/>
    </row>
    <row r="12245" spans="1:39">
      <c r="A12245" s="76"/>
      <c r="C12245" s="77"/>
      <c r="M12245" s="80"/>
      <c r="T12245" s="4"/>
      <c r="V12245" s="4"/>
      <c r="W12245" s="4"/>
      <c r="X12245" s="4"/>
      <c r="AB12245" s="4"/>
      <c r="AL12245" s="81"/>
      <c r="AM12245" s="81"/>
    </row>
    <row r="12246" spans="1:39">
      <c r="A12246" s="76"/>
      <c r="C12246" s="77"/>
      <c r="M12246" s="80"/>
      <c r="T12246" s="4"/>
      <c r="V12246" s="4"/>
      <c r="W12246" s="4"/>
      <c r="X12246" s="4"/>
      <c r="AB12246" s="4"/>
      <c r="AL12246" s="81"/>
      <c r="AM12246" s="81"/>
    </row>
    <row r="12247" spans="1:39">
      <c r="A12247" s="76"/>
      <c r="C12247" s="77"/>
      <c r="M12247" s="80"/>
      <c r="T12247" s="4"/>
      <c r="V12247" s="4"/>
      <c r="W12247" s="4"/>
      <c r="X12247" s="4"/>
      <c r="AB12247" s="4"/>
      <c r="AL12247" s="81"/>
      <c r="AM12247" s="81"/>
    </row>
    <row r="12248" spans="1:39">
      <c r="A12248" s="76"/>
      <c r="C12248" s="77"/>
      <c r="M12248" s="80"/>
      <c r="T12248" s="4"/>
      <c r="V12248" s="4"/>
      <c r="W12248" s="4"/>
      <c r="X12248" s="4"/>
      <c r="AB12248" s="4"/>
      <c r="AL12248" s="81"/>
      <c r="AM12248" s="81"/>
    </row>
    <row r="12249" spans="1:39">
      <c r="A12249" s="76"/>
      <c r="C12249" s="77"/>
      <c r="M12249" s="80"/>
      <c r="T12249" s="4"/>
      <c r="V12249" s="4"/>
      <c r="W12249" s="4"/>
      <c r="X12249" s="4"/>
      <c r="AB12249" s="4"/>
      <c r="AL12249" s="81"/>
      <c r="AM12249" s="81"/>
    </row>
    <row r="12250" spans="1:39">
      <c r="A12250" s="76"/>
      <c r="C12250" s="77"/>
      <c r="M12250" s="80"/>
      <c r="T12250" s="4"/>
      <c r="V12250" s="4"/>
      <c r="W12250" s="4"/>
      <c r="X12250" s="4"/>
      <c r="AB12250" s="4"/>
      <c r="AL12250" s="81"/>
      <c r="AM12250" s="81"/>
    </row>
    <row r="12251" spans="1:39">
      <c r="A12251" s="76"/>
      <c r="C12251" s="77"/>
      <c r="M12251" s="80"/>
      <c r="T12251" s="4"/>
      <c r="V12251" s="4"/>
      <c r="W12251" s="4"/>
      <c r="X12251" s="4"/>
      <c r="AB12251" s="4"/>
      <c r="AL12251" s="81"/>
      <c r="AM12251" s="81"/>
    </row>
    <row r="12252" spans="1:39">
      <c r="A12252" s="76"/>
      <c r="C12252" s="77"/>
      <c r="M12252" s="80"/>
      <c r="T12252" s="4"/>
      <c r="V12252" s="4"/>
      <c r="W12252" s="4"/>
      <c r="X12252" s="4"/>
      <c r="AB12252" s="4"/>
      <c r="AL12252" s="81"/>
      <c r="AM12252" s="81"/>
    </row>
    <row r="12253" spans="1:39">
      <c r="A12253" s="76"/>
      <c r="C12253" s="77"/>
      <c r="M12253" s="80"/>
      <c r="T12253" s="4"/>
      <c r="V12253" s="4"/>
      <c r="W12253" s="4"/>
      <c r="X12253" s="4"/>
      <c r="AB12253" s="4"/>
      <c r="AL12253" s="81"/>
      <c r="AM12253" s="81"/>
    </row>
    <row r="12254" spans="1:39">
      <c r="A12254" s="76"/>
      <c r="C12254" s="77"/>
      <c r="M12254" s="80"/>
      <c r="T12254" s="4"/>
      <c r="V12254" s="4"/>
      <c r="W12254" s="4"/>
      <c r="X12254" s="4"/>
      <c r="AB12254" s="4"/>
      <c r="AL12254" s="81"/>
      <c r="AM12254" s="81"/>
    </row>
    <row r="12255" spans="1:39">
      <c r="A12255" s="76"/>
      <c r="C12255" s="77"/>
      <c r="M12255" s="80"/>
      <c r="T12255" s="4"/>
      <c r="V12255" s="4"/>
      <c r="W12255" s="4"/>
      <c r="X12255" s="4"/>
      <c r="AB12255" s="4"/>
      <c r="AL12255" s="81"/>
      <c r="AM12255" s="81"/>
    </row>
    <row r="12256" spans="1:39">
      <c r="A12256" s="76"/>
      <c r="C12256" s="77"/>
      <c r="M12256" s="80"/>
      <c r="T12256" s="4"/>
      <c r="V12256" s="4"/>
      <c r="W12256" s="4"/>
      <c r="X12256" s="4"/>
      <c r="AB12256" s="4"/>
      <c r="AL12256" s="81"/>
      <c r="AM12256" s="81"/>
    </row>
    <row r="12257" spans="1:39">
      <c r="A12257" s="76"/>
      <c r="C12257" s="77"/>
      <c r="M12257" s="80"/>
      <c r="T12257" s="4"/>
      <c r="V12257" s="4"/>
      <c r="W12257" s="4"/>
      <c r="X12257" s="4"/>
      <c r="AB12257" s="4"/>
      <c r="AL12257" s="81"/>
      <c r="AM12257" s="81"/>
    </row>
    <row r="12258" spans="1:39">
      <c r="A12258" s="76"/>
      <c r="C12258" s="77"/>
      <c r="M12258" s="80"/>
      <c r="T12258" s="4"/>
      <c r="V12258" s="4"/>
      <c r="W12258" s="4"/>
      <c r="X12258" s="4"/>
      <c r="AB12258" s="4"/>
      <c r="AL12258" s="81"/>
      <c r="AM12258" s="81"/>
    </row>
    <row r="12259" spans="1:39">
      <c r="A12259" s="76"/>
      <c r="C12259" s="77"/>
      <c r="M12259" s="80"/>
      <c r="T12259" s="4"/>
      <c r="V12259" s="4"/>
      <c r="W12259" s="4"/>
      <c r="X12259" s="4"/>
      <c r="AB12259" s="4"/>
      <c r="AL12259" s="81"/>
      <c r="AM12259" s="81"/>
    </row>
    <row r="12260" spans="1:39">
      <c r="A12260" s="76"/>
      <c r="C12260" s="77"/>
      <c r="M12260" s="80"/>
      <c r="T12260" s="4"/>
      <c r="V12260" s="4"/>
      <c r="W12260" s="4"/>
      <c r="X12260" s="4"/>
      <c r="AB12260" s="4"/>
      <c r="AL12260" s="81"/>
      <c r="AM12260" s="81"/>
    </row>
    <row r="12261" spans="1:39">
      <c r="A12261" s="76"/>
      <c r="C12261" s="77"/>
      <c r="M12261" s="80"/>
      <c r="T12261" s="4"/>
      <c r="V12261" s="4"/>
      <c r="W12261" s="4"/>
      <c r="X12261" s="4"/>
      <c r="AB12261" s="4"/>
      <c r="AL12261" s="81"/>
      <c r="AM12261" s="81"/>
    </row>
    <row r="12262" spans="1:39">
      <c r="A12262" s="76"/>
      <c r="C12262" s="77"/>
      <c r="M12262" s="80"/>
      <c r="T12262" s="4"/>
      <c r="V12262" s="4"/>
      <c r="W12262" s="4"/>
      <c r="X12262" s="4"/>
      <c r="AB12262" s="4"/>
      <c r="AL12262" s="81"/>
      <c r="AM12262" s="81"/>
    </row>
    <row r="12263" spans="1:39">
      <c r="A12263" s="76"/>
      <c r="C12263" s="77"/>
      <c r="M12263" s="80"/>
      <c r="T12263" s="4"/>
      <c r="V12263" s="4"/>
      <c r="W12263" s="4"/>
      <c r="X12263" s="4"/>
      <c r="AB12263" s="4"/>
      <c r="AL12263" s="81"/>
      <c r="AM12263" s="81"/>
    </row>
    <row r="12264" spans="1:39">
      <c r="A12264" s="76"/>
      <c r="C12264" s="77"/>
      <c r="M12264" s="80"/>
      <c r="T12264" s="4"/>
      <c r="V12264" s="4"/>
      <c r="W12264" s="4"/>
      <c r="X12264" s="4"/>
      <c r="AB12264" s="4"/>
      <c r="AL12264" s="81"/>
      <c r="AM12264" s="81"/>
    </row>
    <row r="12265" spans="1:39">
      <c r="A12265" s="76"/>
      <c r="C12265" s="77"/>
      <c r="M12265" s="80"/>
      <c r="T12265" s="4"/>
      <c r="V12265" s="4"/>
      <c r="W12265" s="4"/>
      <c r="X12265" s="4"/>
      <c r="AB12265" s="4"/>
      <c r="AL12265" s="81"/>
      <c r="AM12265" s="81"/>
    </row>
    <row r="12266" spans="1:39">
      <c r="A12266" s="76"/>
      <c r="C12266" s="77"/>
      <c r="M12266" s="80"/>
      <c r="T12266" s="4"/>
      <c r="V12266" s="4"/>
      <c r="W12266" s="4"/>
      <c r="X12266" s="4"/>
      <c r="AB12266" s="4"/>
      <c r="AL12266" s="81"/>
      <c r="AM12266" s="81"/>
    </row>
    <row r="12267" spans="1:39">
      <c r="A12267" s="76"/>
      <c r="C12267" s="77"/>
      <c r="M12267" s="80"/>
      <c r="T12267" s="4"/>
      <c r="V12267" s="4"/>
      <c r="W12267" s="4"/>
      <c r="X12267" s="4"/>
      <c r="AB12267" s="4"/>
      <c r="AL12267" s="81"/>
      <c r="AM12267" s="81"/>
    </row>
    <row r="12268" spans="1:39">
      <c r="A12268" s="76"/>
      <c r="C12268" s="77"/>
      <c r="M12268" s="80"/>
      <c r="T12268" s="4"/>
      <c r="V12268" s="4"/>
      <c r="W12268" s="4"/>
      <c r="X12268" s="4"/>
      <c r="AB12268" s="4"/>
      <c r="AL12268" s="81"/>
      <c r="AM12268" s="81"/>
    </row>
    <row r="12269" spans="1:39">
      <c r="A12269" s="76"/>
      <c r="C12269" s="77"/>
      <c r="M12269" s="80"/>
      <c r="T12269" s="4"/>
      <c r="V12269" s="4"/>
      <c r="W12269" s="4"/>
      <c r="X12269" s="4"/>
      <c r="AB12269" s="4"/>
      <c r="AL12269" s="81"/>
      <c r="AM12269" s="81"/>
    </row>
    <row r="12270" spans="1:39">
      <c r="A12270" s="76"/>
      <c r="C12270" s="77"/>
      <c r="M12270" s="80"/>
      <c r="T12270" s="4"/>
      <c r="V12270" s="4"/>
      <c r="W12270" s="4"/>
      <c r="X12270" s="4"/>
      <c r="AB12270" s="4"/>
      <c r="AL12270" s="81"/>
      <c r="AM12270" s="81"/>
    </row>
    <row r="12271" spans="1:39">
      <c r="A12271" s="76"/>
      <c r="C12271" s="77"/>
      <c r="M12271" s="80"/>
      <c r="T12271" s="4"/>
      <c r="V12271" s="4"/>
      <c r="W12271" s="4"/>
      <c r="X12271" s="4"/>
      <c r="AB12271" s="4"/>
      <c r="AL12271" s="81"/>
      <c r="AM12271" s="81"/>
    </row>
    <row r="12272" spans="1:39">
      <c r="A12272" s="76"/>
      <c r="C12272" s="77"/>
      <c r="M12272" s="80"/>
      <c r="T12272" s="4"/>
      <c r="V12272" s="4"/>
      <c r="W12272" s="4"/>
      <c r="X12272" s="4"/>
      <c r="AB12272" s="4"/>
      <c r="AL12272" s="81"/>
      <c r="AM12272" s="81"/>
    </row>
    <row r="12273" spans="1:39">
      <c r="A12273" s="76"/>
      <c r="C12273" s="77"/>
      <c r="M12273" s="80"/>
      <c r="T12273" s="4"/>
      <c r="V12273" s="4"/>
      <c r="W12273" s="4"/>
      <c r="X12273" s="4"/>
      <c r="AB12273" s="4"/>
      <c r="AL12273" s="81"/>
      <c r="AM12273" s="81"/>
    </row>
    <row r="12274" spans="1:39">
      <c r="A12274" s="76"/>
      <c r="C12274" s="77"/>
      <c r="M12274" s="80"/>
      <c r="T12274" s="4"/>
      <c r="V12274" s="4"/>
      <c r="W12274" s="4"/>
      <c r="X12274" s="4"/>
      <c r="AB12274" s="4"/>
      <c r="AL12274" s="81"/>
      <c r="AM12274" s="81"/>
    </row>
    <row r="12275" spans="1:39">
      <c r="A12275" s="76"/>
      <c r="C12275" s="77"/>
      <c r="M12275" s="80"/>
      <c r="T12275" s="4"/>
      <c r="V12275" s="4"/>
      <c r="W12275" s="4"/>
      <c r="X12275" s="4"/>
      <c r="AB12275" s="4"/>
      <c r="AL12275" s="81"/>
      <c r="AM12275" s="81"/>
    </row>
    <row r="12276" spans="1:39">
      <c r="A12276" s="76"/>
      <c r="C12276" s="77"/>
      <c r="M12276" s="80"/>
      <c r="T12276" s="4"/>
      <c r="V12276" s="4"/>
      <c r="W12276" s="4"/>
      <c r="X12276" s="4"/>
      <c r="AB12276" s="4"/>
      <c r="AL12276" s="81"/>
      <c r="AM12276" s="81"/>
    </row>
    <row r="12277" spans="1:39">
      <c r="A12277" s="76"/>
      <c r="C12277" s="77"/>
      <c r="M12277" s="80"/>
      <c r="T12277" s="4"/>
      <c r="V12277" s="4"/>
      <c r="W12277" s="4"/>
      <c r="X12277" s="4"/>
      <c r="AB12277" s="4"/>
      <c r="AL12277" s="81"/>
      <c r="AM12277" s="81"/>
    </row>
    <row r="12278" spans="1:39">
      <c r="A12278" s="76"/>
      <c r="C12278" s="77"/>
      <c r="M12278" s="80"/>
      <c r="T12278" s="4"/>
      <c r="V12278" s="4"/>
      <c r="W12278" s="4"/>
      <c r="X12278" s="4"/>
      <c r="AB12278" s="4"/>
      <c r="AL12278" s="81"/>
      <c r="AM12278" s="81"/>
    </row>
    <row r="12279" spans="1:39">
      <c r="A12279" s="76"/>
      <c r="C12279" s="77"/>
      <c r="M12279" s="80"/>
      <c r="T12279" s="4"/>
      <c r="V12279" s="4"/>
      <c r="W12279" s="4"/>
      <c r="X12279" s="4"/>
      <c r="AB12279" s="4"/>
      <c r="AL12279" s="81"/>
      <c r="AM12279" s="81"/>
    </row>
    <row r="12280" spans="1:39">
      <c r="A12280" s="76"/>
      <c r="C12280" s="77"/>
      <c r="M12280" s="80"/>
      <c r="T12280" s="4"/>
      <c r="V12280" s="4"/>
      <c r="W12280" s="4"/>
      <c r="X12280" s="4"/>
      <c r="AB12280" s="4"/>
      <c r="AL12280" s="81"/>
      <c r="AM12280" s="81"/>
    </row>
    <row r="12281" spans="1:39">
      <c r="A12281" s="76"/>
      <c r="C12281" s="77"/>
      <c r="M12281" s="80"/>
      <c r="T12281" s="4"/>
      <c r="V12281" s="4"/>
      <c r="W12281" s="4"/>
      <c r="X12281" s="4"/>
      <c r="AB12281" s="4"/>
      <c r="AL12281" s="81"/>
      <c r="AM12281" s="81"/>
    </row>
    <row r="12282" spans="1:39">
      <c r="A12282" s="76"/>
      <c r="C12282" s="77"/>
      <c r="M12282" s="80"/>
      <c r="T12282" s="4"/>
      <c r="V12282" s="4"/>
      <c r="W12282" s="4"/>
      <c r="X12282" s="4"/>
      <c r="AB12282" s="4"/>
      <c r="AL12282" s="81"/>
      <c r="AM12282" s="81"/>
    </row>
    <row r="12283" spans="1:39">
      <c r="A12283" s="76"/>
      <c r="C12283" s="77"/>
      <c r="M12283" s="80"/>
      <c r="T12283" s="4"/>
      <c r="V12283" s="4"/>
      <c r="W12283" s="4"/>
      <c r="X12283" s="4"/>
      <c r="AB12283" s="4"/>
      <c r="AL12283" s="81"/>
      <c r="AM12283" s="81"/>
    </row>
    <row r="12284" spans="1:39">
      <c r="A12284" s="76"/>
      <c r="C12284" s="77"/>
      <c r="M12284" s="80"/>
      <c r="T12284" s="4"/>
      <c r="V12284" s="4"/>
      <c r="W12284" s="4"/>
      <c r="X12284" s="4"/>
      <c r="AB12284" s="4"/>
      <c r="AL12284" s="81"/>
      <c r="AM12284" s="81"/>
    </row>
    <row r="12285" spans="1:39">
      <c r="A12285" s="76"/>
      <c r="C12285" s="77"/>
      <c r="M12285" s="80"/>
      <c r="T12285" s="4"/>
      <c r="V12285" s="4"/>
      <c r="W12285" s="4"/>
      <c r="X12285" s="4"/>
      <c r="AB12285" s="4"/>
      <c r="AL12285" s="81"/>
      <c r="AM12285" s="81"/>
    </row>
    <row r="12286" spans="1:39">
      <c r="A12286" s="76"/>
      <c r="C12286" s="77"/>
      <c r="M12286" s="80"/>
      <c r="T12286" s="4"/>
      <c r="V12286" s="4"/>
      <c r="W12286" s="4"/>
      <c r="X12286" s="4"/>
      <c r="AB12286" s="4"/>
      <c r="AL12286" s="81"/>
      <c r="AM12286" s="81"/>
    </row>
    <row r="12287" spans="1:39">
      <c r="A12287" s="76"/>
      <c r="C12287" s="77"/>
      <c r="M12287" s="80"/>
      <c r="T12287" s="4"/>
      <c r="V12287" s="4"/>
      <c r="W12287" s="4"/>
      <c r="X12287" s="4"/>
      <c r="AB12287" s="4"/>
      <c r="AL12287" s="81"/>
      <c r="AM12287" s="81"/>
    </row>
    <row r="12288" spans="1:39">
      <c r="A12288" s="76"/>
      <c r="C12288" s="77"/>
      <c r="M12288" s="80"/>
      <c r="T12288" s="4"/>
      <c r="V12288" s="4"/>
      <c r="W12288" s="4"/>
      <c r="X12288" s="4"/>
      <c r="AB12288" s="4"/>
      <c r="AL12288" s="81"/>
      <c r="AM12288" s="81"/>
    </row>
    <row r="12289" spans="1:39">
      <c r="A12289" s="76"/>
      <c r="C12289" s="77"/>
      <c r="M12289" s="80"/>
      <c r="T12289" s="4"/>
      <c r="V12289" s="4"/>
      <c r="W12289" s="4"/>
      <c r="X12289" s="4"/>
      <c r="AB12289" s="4"/>
      <c r="AL12289" s="81"/>
      <c r="AM12289" s="81"/>
    </row>
    <row r="12290" spans="1:39">
      <c r="A12290" s="76"/>
      <c r="C12290" s="77"/>
      <c r="M12290" s="80"/>
      <c r="T12290" s="4"/>
      <c r="V12290" s="4"/>
      <c r="W12290" s="4"/>
      <c r="X12290" s="4"/>
      <c r="AB12290" s="4"/>
      <c r="AL12290" s="81"/>
      <c r="AM12290" s="81"/>
    </row>
    <row r="12291" spans="1:39">
      <c r="A12291" s="76"/>
      <c r="C12291" s="77"/>
      <c r="M12291" s="80"/>
      <c r="T12291" s="4"/>
      <c r="V12291" s="4"/>
      <c r="W12291" s="4"/>
      <c r="X12291" s="4"/>
      <c r="AB12291" s="4"/>
      <c r="AL12291" s="81"/>
      <c r="AM12291" s="81"/>
    </row>
    <row r="12292" spans="1:39">
      <c r="A12292" s="76"/>
      <c r="C12292" s="77"/>
      <c r="M12292" s="80"/>
      <c r="T12292" s="4"/>
      <c r="V12292" s="4"/>
      <c r="W12292" s="4"/>
      <c r="X12292" s="4"/>
      <c r="AB12292" s="4"/>
      <c r="AL12292" s="81"/>
      <c r="AM12292" s="81"/>
    </row>
    <row r="12293" spans="1:39">
      <c r="A12293" s="76"/>
      <c r="C12293" s="77"/>
      <c r="M12293" s="80"/>
      <c r="T12293" s="4"/>
      <c r="V12293" s="4"/>
      <c r="W12293" s="4"/>
      <c r="X12293" s="4"/>
      <c r="AB12293" s="4"/>
      <c r="AL12293" s="81"/>
      <c r="AM12293" s="81"/>
    </row>
    <row r="12294" spans="1:39">
      <c r="A12294" s="76"/>
      <c r="C12294" s="77"/>
      <c r="M12294" s="80"/>
      <c r="T12294" s="4"/>
      <c r="V12294" s="4"/>
      <c r="W12294" s="4"/>
      <c r="X12294" s="4"/>
      <c r="AB12294" s="4"/>
      <c r="AL12294" s="81"/>
      <c r="AM12294" s="81"/>
    </row>
    <row r="12295" spans="1:39">
      <c r="A12295" s="76"/>
      <c r="C12295" s="77"/>
      <c r="M12295" s="80"/>
      <c r="T12295" s="4"/>
      <c r="V12295" s="4"/>
      <c r="W12295" s="4"/>
      <c r="X12295" s="4"/>
      <c r="AB12295" s="4"/>
      <c r="AL12295" s="81"/>
      <c r="AM12295" s="81"/>
    </row>
    <row r="12296" spans="1:39">
      <c r="A12296" s="76"/>
      <c r="C12296" s="77"/>
      <c r="M12296" s="80"/>
      <c r="T12296" s="4"/>
      <c r="V12296" s="4"/>
      <c r="W12296" s="4"/>
      <c r="X12296" s="4"/>
      <c r="AB12296" s="4"/>
      <c r="AL12296" s="81"/>
      <c r="AM12296" s="81"/>
    </row>
    <row r="12297" spans="1:39">
      <c r="A12297" s="76"/>
      <c r="C12297" s="77"/>
      <c r="M12297" s="80"/>
      <c r="T12297" s="4"/>
      <c r="V12297" s="4"/>
      <c r="W12297" s="4"/>
      <c r="X12297" s="4"/>
      <c r="AB12297" s="4"/>
      <c r="AL12297" s="81"/>
      <c r="AM12297" s="81"/>
    </row>
    <row r="12298" spans="1:39">
      <c r="A12298" s="76"/>
      <c r="C12298" s="77"/>
      <c r="M12298" s="80"/>
      <c r="T12298" s="4"/>
      <c r="V12298" s="4"/>
      <c r="W12298" s="4"/>
      <c r="X12298" s="4"/>
      <c r="AB12298" s="4"/>
      <c r="AL12298" s="81"/>
      <c r="AM12298" s="81"/>
    </row>
    <row r="12299" spans="1:39">
      <c r="A12299" s="76"/>
      <c r="C12299" s="77"/>
      <c r="M12299" s="80"/>
      <c r="T12299" s="4"/>
      <c r="V12299" s="4"/>
      <c r="W12299" s="4"/>
      <c r="X12299" s="4"/>
      <c r="AB12299" s="4"/>
      <c r="AL12299" s="81"/>
      <c r="AM12299" s="81"/>
    </row>
    <row r="12300" spans="1:39">
      <c r="A12300" s="76"/>
      <c r="C12300" s="77"/>
      <c r="M12300" s="80"/>
      <c r="T12300" s="4"/>
      <c r="V12300" s="4"/>
      <c r="W12300" s="4"/>
      <c r="X12300" s="4"/>
      <c r="AB12300" s="4"/>
      <c r="AL12300" s="81"/>
      <c r="AM12300" s="81"/>
    </row>
    <row r="12301" spans="1:39">
      <c r="A12301" s="76"/>
      <c r="C12301" s="77"/>
      <c r="M12301" s="80"/>
      <c r="T12301" s="4"/>
      <c r="V12301" s="4"/>
      <c r="W12301" s="4"/>
      <c r="X12301" s="4"/>
      <c r="AB12301" s="4"/>
      <c r="AL12301" s="81"/>
      <c r="AM12301" s="81"/>
    </row>
    <row r="12302" spans="1:39">
      <c r="A12302" s="76"/>
      <c r="C12302" s="77"/>
      <c r="M12302" s="80"/>
      <c r="T12302" s="4"/>
      <c r="V12302" s="4"/>
      <c r="W12302" s="4"/>
      <c r="X12302" s="4"/>
      <c r="AB12302" s="4"/>
      <c r="AL12302" s="81"/>
      <c r="AM12302" s="81"/>
    </row>
    <row r="12303" spans="1:39">
      <c r="A12303" s="76"/>
      <c r="C12303" s="77"/>
      <c r="M12303" s="80"/>
      <c r="T12303" s="4"/>
      <c r="V12303" s="4"/>
      <c r="W12303" s="4"/>
      <c r="X12303" s="4"/>
      <c r="AB12303" s="4"/>
      <c r="AL12303" s="81"/>
      <c r="AM12303" s="81"/>
    </row>
    <row r="12304" spans="1:39">
      <c r="A12304" s="76"/>
      <c r="C12304" s="77"/>
      <c r="M12304" s="80"/>
      <c r="T12304" s="4"/>
      <c r="V12304" s="4"/>
      <c r="W12304" s="4"/>
      <c r="X12304" s="4"/>
      <c r="AB12304" s="4"/>
      <c r="AL12304" s="81"/>
      <c r="AM12304" s="81"/>
    </row>
    <row r="12305" spans="1:39">
      <c r="A12305" s="76"/>
      <c r="C12305" s="77"/>
      <c r="M12305" s="80"/>
      <c r="T12305" s="4"/>
      <c r="V12305" s="4"/>
      <c r="W12305" s="4"/>
      <c r="X12305" s="4"/>
      <c r="AB12305" s="4"/>
      <c r="AL12305" s="81"/>
      <c r="AM12305" s="81"/>
    </row>
    <row r="12306" spans="1:39">
      <c r="A12306" s="76"/>
      <c r="C12306" s="77"/>
      <c r="M12306" s="80"/>
      <c r="T12306" s="4"/>
      <c r="V12306" s="4"/>
      <c r="W12306" s="4"/>
      <c r="X12306" s="4"/>
      <c r="AB12306" s="4"/>
      <c r="AL12306" s="81"/>
      <c r="AM12306" s="81"/>
    </row>
    <row r="12307" spans="1:39">
      <c r="A12307" s="76"/>
      <c r="C12307" s="77"/>
      <c r="M12307" s="80"/>
      <c r="T12307" s="4"/>
      <c r="V12307" s="4"/>
      <c r="W12307" s="4"/>
      <c r="X12307" s="4"/>
      <c r="AB12307" s="4"/>
      <c r="AL12307" s="81"/>
      <c r="AM12307" s="81"/>
    </row>
    <row r="12308" spans="1:39">
      <c r="A12308" s="76"/>
      <c r="C12308" s="77"/>
      <c r="M12308" s="80"/>
      <c r="T12308" s="4"/>
      <c r="V12308" s="4"/>
      <c r="W12308" s="4"/>
      <c r="X12308" s="4"/>
      <c r="AB12308" s="4"/>
      <c r="AL12308" s="81"/>
      <c r="AM12308" s="81"/>
    </row>
    <row r="12309" spans="1:39">
      <c r="A12309" s="76"/>
      <c r="C12309" s="77"/>
      <c r="M12309" s="80"/>
      <c r="T12309" s="4"/>
      <c r="V12309" s="4"/>
      <c r="W12309" s="4"/>
      <c r="X12309" s="4"/>
      <c r="AB12309" s="4"/>
      <c r="AL12309" s="81"/>
      <c r="AM12309" s="81"/>
    </row>
    <row r="12310" spans="1:39">
      <c r="A12310" s="76"/>
      <c r="C12310" s="77"/>
      <c r="M12310" s="80"/>
      <c r="T12310" s="4"/>
      <c r="V12310" s="4"/>
      <c r="W12310" s="4"/>
      <c r="X12310" s="4"/>
      <c r="AB12310" s="4"/>
      <c r="AL12310" s="81"/>
      <c r="AM12310" s="81"/>
    </row>
    <row r="12311" spans="1:39">
      <c r="A12311" s="76"/>
      <c r="C12311" s="77"/>
      <c r="M12311" s="80"/>
      <c r="T12311" s="4"/>
      <c r="V12311" s="4"/>
      <c r="W12311" s="4"/>
      <c r="X12311" s="4"/>
      <c r="AB12311" s="4"/>
      <c r="AL12311" s="81"/>
      <c r="AM12311" s="81"/>
    </row>
    <row r="12312" spans="1:39">
      <c r="A12312" s="76"/>
      <c r="C12312" s="77"/>
      <c r="M12312" s="80"/>
      <c r="T12312" s="4"/>
      <c r="V12312" s="4"/>
      <c r="W12312" s="4"/>
      <c r="X12312" s="4"/>
      <c r="AB12312" s="4"/>
      <c r="AL12312" s="81"/>
      <c r="AM12312" s="81"/>
    </row>
    <row r="12313" spans="1:39">
      <c r="A12313" s="76"/>
      <c r="C12313" s="77"/>
      <c r="M12313" s="80"/>
      <c r="T12313" s="4"/>
      <c r="V12313" s="4"/>
      <c r="W12313" s="4"/>
      <c r="X12313" s="4"/>
      <c r="AB12313" s="4"/>
      <c r="AL12313" s="81"/>
      <c r="AM12313" s="81"/>
    </row>
    <row r="12314" spans="1:39">
      <c r="A12314" s="76"/>
      <c r="C12314" s="77"/>
      <c r="M12314" s="80"/>
      <c r="T12314" s="4"/>
      <c r="V12314" s="4"/>
      <c r="W12314" s="4"/>
      <c r="X12314" s="4"/>
      <c r="AB12314" s="4"/>
      <c r="AL12314" s="81"/>
      <c r="AM12314" s="81"/>
    </row>
    <row r="12315" spans="1:39">
      <c r="A12315" s="76"/>
      <c r="C12315" s="77"/>
      <c r="M12315" s="80"/>
      <c r="T12315" s="4"/>
      <c r="V12315" s="4"/>
      <c r="W12315" s="4"/>
      <c r="X12315" s="4"/>
      <c r="AB12315" s="4"/>
      <c r="AL12315" s="81"/>
      <c r="AM12315" s="81"/>
    </row>
    <row r="12316" spans="1:39">
      <c r="A12316" s="76"/>
      <c r="C12316" s="77"/>
      <c r="M12316" s="80"/>
      <c r="T12316" s="4"/>
      <c r="V12316" s="4"/>
      <c r="W12316" s="4"/>
      <c r="X12316" s="4"/>
      <c r="AB12316" s="4"/>
      <c r="AL12316" s="81"/>
      <c r="AM12316" s="81"/>
    </row>
    <row r="12317" spans="1:39">
      <c r="A12317" s="76"/>
      <c r="C12317" s="77"/>
      <c r="M12317" s="80"/>
      <c r="T12317" s="4"/>
      <c r="V12317" s="4"/>
      <c r="W12317" s="4"/>
      <c r="X12317" s="4"/>
      <c r="AB12317" s="4"/>
      <c r="AL12317" s="81"/>
      <c r="AM12317" s="81"/>
    </row>
    <row r="12318" spans="1:39">
      <c r="A12318" s="76"/>
      <c r="C12318" s="77"/>
      <c r="M12318" s="80"/>
      <c r="T12318" s="4"/>
      <c r="V12318" s="4"/>
      <c r="W12318" s="4"/>
      <c r="X12318" s="4"/>
      <c r="AB12318" s="4"/>
      <c r="AL12318" s="81"/>
      <c r="AM12318" s="81"/>
    </row>
    <row r="12319" spans="1:39">
      <c r="A12319" s="76"/>
      <c r="C12319" s="77"/>
      <c r="M12319" s="80"/>
      <c r="T12319" s="4"/>
      <c r="V12319" s="4"/>
      <c r="W12319" s="4"/>
      <c r="X12319" s="4"/>
      <c r="AB12319" s="4"/>
      <c r="AL12319" s="81"/>
      <c r="AM12319" s="81"/>
    </row>
    <row r="12320" spans="1:39">
      <c r="A12320" s="76"/>
      <c r="C12320" s="77"/>
      <c r="M12320" s="80"/>
      <c r="T12320" s="4"/>
      <c r="V12320" s="4"/>
      <c r="W12320" s="4"/>
      <c r="X12320" s="4"/>
      <c r="AB12320" s="4"/>
      <c r="AL12320" s="81"/>
      <c r="AM12320" s="81"/>
    </row>
    <row r="12321" spans="1:39">
      <c r="A12321" s="76"/>
      <c r="C12321" s="77"/>
      <c r="M12321" s="80"/>
      <c r="T12321" s="4"/>
      <c r="V12321" s="4"/>
      <c r="W12321" s="4"/>
      <c r="X12321" s="4"/>
      <c r="AB12321" s="4"/>
      <c r="AL12321" s="81"/>
      <c r="AM12321" s="81"/>
    </row>
    <row r="12322" spans="1:39">
      <c r="A12322" s="76"/>
      <c r="C12322" s="77"/>
      <c r="M12322" s="80"/>
      <c r="T12322" s="4"/>
      <c r="V12322" s="4"/>
      <c r="W12322" s="4"/>
      <c r="X12322" s="4"/>
      <c r="AB12322" s="4"/>
      <c r="AL12322" s="81"/>
      <c r="AM12322" s="81"/>
    </row>
    <row r="12323" spans="1:39">
      <c r="A12323" s="76"/>
      <c r="C12323" s="77"/>
      <c r="M12323" s="80"/>
      <c r="T12323" s="4"/>
      <c r="V12323" s="4"/>
      <c r="W12323" s="4"/>
      <c r="X12323" s="4"/>
      <c r="AB12323" s="4"/>
      <c r="AL12323" s="81"/>
      <c r="AM12323" s="81"/>
    </row>
    <row r="12324" spans="1:39">
      <c r="A12324" s="76"/>
      <c r="C12324" s="77"/>
      <c r="M12324" s="80"/>
      <c r="T12324" s="4"/>
      <c r="V12324" s="4"/>
      <c r="W12324" s="4"/>
      <c r="X12324" s="4"/>
      <c r="AB12324" s="4"/>
      <c r="AL12324" s="81"/>
      <c r="AM12324" s="81"/>
    </row>
    <row r="12325" spans="1:39">
      <c r="A12325" s="76"/>
      <c r="C12325" s="77"/>
      <c r="M12325" s="80"/>
      <c r="T12325" s="4"/>
      <c r="V12325" s="4"/>
      <c r="W12325" s="4"/>
      <c r="X12325" s="4"/>
      <c r="AB12325" s="4"/>
      <c r="AL12325" s="81"/>
      <c r="AM12325" s="81"/>
    </row>
    <row r="12326" spans="1:39">
      <c r="A12326" s="76"/>
      <c r="C12326" s="77"/>
      <c r="M12326" s="80"/>
      <c r="T12326" s="4"/>
      <c r="V12326" s="4"/>
      <c r="W12326" s="4"/>
      <c r="X12326" s="4"/>
      <c r="AB12326" s="4"/>
      <c r="AL12326" s="81"/>
      <c r="AM12326" s="81"/>
    </row>
    <row r="12327" spans="1:39">
      <c r="A12327" s="76"/>
      <c r="C12327" s="77"/>
      <c r="M12327" s="80"/>
      <c r="T12327" s="4"/>
      <c r="V12327" s="4"/>
      <c r="W12327" s="4"/>
      <c r="X12327" s="4"/>
      <c r="AB12327" s="4"/>
      <c r="AL12327" s="81"/>
      <c r="AM12327" s="81"/>
    </row>
    <row r="12328" spans="1:39">
      <c r="A12328" s="76"/>
      <c r="C12328" s="77"/>
      <c r="M12328" s="80"/>
      <c r="T12328" s="4"/>
      <c r="V12328" s="4"/>
      <c r="W12328" s="4"/>
      <c r="X12328" s="4"/>
      <c r="AB12328" s="4"/>
      <c r="AL12328" s="81"/>
      <c r="AM12328" s="81"/>
    </row>
    <row r="12329" spans="1:39">
      <c r="A12329" s="76"/>
      <c r="C12329" s="77"/>
      <c r="M12329" s="80"/>
      <c r="T12329" s="4"/>
      <c r="V12329" s="4"/>
      <c r="W12329" s="4"/>
      <c r="X12329" s="4"/>
      <c r="AB12329" s="4"/>
      <c r="AL12329" s="81"/>
      <c r="AM12329" s="81"/>
    </row>
    <row r="12330" spans="1:39">
      <c r="A12330" s="76"/>
      <c r="C12330" s="77"/>
      <c r="M12330" s="80"/>
      <c r="T12330" s="4"/>
      <c r="V12330" s="4"/>
      <c r="W12330" s="4"/>
      <c r="X12330" s="4"/>
      <c r="AB12330" s="4"/>
      <c r="AL12330" s="81"/>
      <c r="AM12330" s="81"/>
    </row>
    <row r="12331" spans="1:39">
      <c r="A12331" s="76"/>
      <c r="C12331" s="77"/>
      <c r="M12331" s="80"/>
      <c r="T12331" s="4"/>
      <c r="V12331" s="4"/>
      <c r="W12331" s="4"/>
      <c r="X12331" s="4"/>
      <c r="AB12331" s="4"/>
      <c r="AL12331" s="81"/>
      <c r="AM12331" s="81"/>
    </row>
    <row r="12332" spans="1:39">
      <c r="A12332" s="76"/>
      <c r="C12332" s="77"/>
      <c r="M12332" s="80"/>
      <c r="T12332" s="4"/>
      <c r="V12332" s="4"/>
      <c r="W12332" s="4"/>
      <c r="X12332" s="4"/>
      <c r="AB12332" s="4"/>
      <c r="AL12332" s="81"/>
      <c r="AM12332" s="81"/>
    </row>
    <row r="12333" spans="1:39">
      <c r="A12333" s="76"/>
      <c r="C12333" s="77"/>
      <c r="M12333" s="80"/>
      <c r="T12333" s="4"/>
      <c r="V12333" s="4"/>
      <c r="W12333" s="4"/>
      <c r="X12333" s="4"/>
      <c r="AB12333" s="4"/>
      <c r="AL12333" s="81"/>
      <c r="AM12333" s="81"/>
    </row>
    <row r="12334" spans="1:39">
      <c r="A12334" s="76"/>
      <c r="C12334" s="77"/>
      <c r="M12334" s="80"/>
      <c r="T12334" s="4"/>
      <c r="V12334" s="4"/>
      <c r="W12334" s="4"/>
      <c r="X12334" s="4"/>
      <c r="AB12334" s="4"/>
      <c r="AL12334" s="81"/>
      <c r="AM12334" s="81"/>
    </row>
    <row r="12335" spans="1:39">
      <c r="A12335" s="76"/>
      <c r="C12335" s="77"/>
      <c r="M12335" s="80"/>
      <c r="T12335" s="4"/>
      <c r="V12335" s="4"/>
      <c r="W12335" s="4"/>
      <c r="X12335" s="4"/>
      <c r="AB12335" s="4"/>
      <c r="AL12335" s="81"/>
      <c r="AM12335" s="81"/>
    </row>
    <row r="12336" spans="1:39">
      <c r="A12336" s="76"/>
      <c r="C12336" s="77"/>
      <c r="M12336" s="80"/>
      <c r="T12336" s="4"/>
      <c r="V12336" s="4"/>
      <c r="W12336" s="4"/>
      <c r="X12336" s="4"/>
      <c r="AB12336" s="4"/>
      <c r="AL12336" s="81"/>
      <c r="AM12336" s="81"/>
    </row>
    <row r="12337" spans="1:39">
      <c r="A12337" s="76"/>
      <c r="C12337" s="77"/>
      <c r="M12337" s="80"/>
      <c r="T12337" s="4"/>
      <c r="V12337" s="4"/>
      <c r="W12337" s="4"/>
      <c r="X12337" s="4"/>
      <c r="AB12337" s="4"/>
      <c r="AL12337" s="81"/>
      <c r="AM12337" s="81"/>
    </row>
    <row r="12338" spans="1:39">
      <c r="A12338" s="76"/>
      <c r="C12338" s="77"/>
      <c r="M12338" s="80"/>
      <c r="T12338" s="4"/>
      <c r="V12338" s="4"/>
      <c r="W12338" s="4"/>
      <c r="X12338" s="4"/>
      <c r="AB12338" s="4"/>
      <c r="AL12338" s="81"/>
      <c r="AM12338" s="81"/>
    </row>
    <row r="12339" spans="1:39">
      <c r="A12339" s="76"/>
      <c r="C12339" s="77"/>
      <c r="M12339" s="80"/>
      <c r="T12339" s="4"/>
      <c r="V12339" s="4"/>
      <c r="W12339" s="4"/>
      <c r="X12339" s="4"/>
      <c r="AB12339" s="4"/>
      <c r="AL12339" s="81"/>
      <c r="AM12339" s="81"/>
    </row>
    <row r="12340" spans="1:39">
      <c r="A12340" s="76"/>
      <c r="C12340" s="77"/>
      <c r="M12340" s="80"/>
      <c r="T12340" s="4"/>
      <c r="V12340" s="4"/>
      <c r="W12340" s="4"/>
      <c r="X12340" s="4"/>
      <c r="AB12340" s="4"/>
      <c r="AL12340" s="81"/>
      <c r="AM12340" s="81"/>
    </row>
    <row r="12341" spans="1:39">
      <c r="A12341" s="76"/>
      <c r="C12341" s="77"/>
      <c r="M12341" s="80"/>
      <c r="T12341" s="4"/>
      <c r="V12341" s="4"/>
      <c r="W12341" s="4"/>
      <c r="X12341" s="4"/>
      <c r="AB12341" s="4"/>
      <c r="AL12341" s="81"/>
      <c r="AM12341" s="81"/>
    </row>
    <row r="12342" spans="1:39">
      <c r="A12342" s="76"/>
      <c r="C12342" s="77"/>
      <c r="M12342" s="80"/>
      <c r="T12342" s="4"/>
      <c r="V12342" s="4"/>
      <c r="W12342" s="4"/>
      <c r="X12342" s="4"/>
      <c r="AB12342" s="4"/>
      <c r="AL12342" s="81"/>
      <c r="AM12342" s="81"/>
    </row>
    <row r="12343" spans="1:39">
      <c r="A12343" s="76"/>
      <c r="C12343" s="77"/>
      <c r="M12343" s="80"/>
      <c r="T12343" s="4"/>
      <c r="V12343" s="4"/>
      <c r="W12343" s="4"/>
      <c r="X12343" s="4"/>
      <c r="AB12343" s="4"/>
      <c r="AL12343" s="81"/>
      <c r="AM12343" s="81"/>
    </row>
    <row r="12344" spans="1:39">
      <c r="A12344" s="76"/>
      <c r="C12344" s="77"/>
      <c r="M12344" s="80"/>
      <c r="T12344" s="4"/>
      <c r="V12344" s="4"/>
      <c r="W12344" s="4"/>
      <c r="X12344" s="4"/>
      <c r="AB12344" s="4"/>
      <c r="AL12344" s="81"/>
      <c r="AM12344" s="81"/>
    </row>
    <row r="12345" spans="1:39">
      <c r="A12345" s="76"/>
      <c r="C12345" s="77"/>
      <c r="M12345" s="80"/>
      <c r="T12345" s="4"/>
      <c r="V12345" s="4"/>
      <c r="W12345" s="4"/>
      <c r="X12345" s="4"/>
      <c r="AB12345" s="4"/>
      <c r="AL12345" s="81"/>
      <c r="AM12345" s="81"/>
    </row>
    <row r="12346" spans="1:39">
      <c r="A12346" s="76"/>
      <c r="C12346" s="77"/>
      <c r="M12346" s="80"/>
      <c r="T12346" s="4"/>
      <c r="V12346" s="4"/>
      <c r="W12346" s="4"/>
      <c r="X12346" s="4"/>
      <c r="AB12346" s="4"/>
      <c r="AL12346" s="81"/>
      <c r="AM12346" s="81"/>
    </row>
    <row r="12347" spans="1:39">
      <c r="A12347" s="76"/>
      <c r="C12347" s="77"/>
      <c r="M12347" s="80"/>
      <c r="T12347" s="4"/>
      <c r="V12347" s="4"/>
      <c r="W12347" s="4"/>
      <c r="X12347" s="4"/>
      <c r="AB12347" s="4"/>
      <c r="AL12347" s="81"/>
      <c r="AM12347" s="81"/>
    </row>
    <row r="12348" spans="1:39">
      <c r="A12348" s="76"/>
      <c r="C12348" s="77"/>
      <c r="M12348" s="80"/>
      <c r="T12348" s="4"/>
      <c r="V12348" s="4"/>
      <c r="W12348" s="4"/>
      <c r="X12348" s="4"/>
      <c r="AB12348" s="4"/>
      <c r="AL12348" s="81"/>
      <c r="AM12348" s="81"/>
    </row>
    <row r="12349" spans="1:39">
      <c r="A12349" s="76"/>
      <c r="C12349" s="77"/>
      <c r="M12349" s="80"/>
      <c r="T12349" s="4"/>
      <c r="V12349" s="4"/>
      <c r="W12349" s="4"/>
      <c r="X12349" s="4"/>
      <c r="AB12349" s="4"/>
      <c r="AL12349" s="81"/>
      <c r="AM12349" s="81"/>
    </row>
    <row r="12350" spans="1:39">
      <c r="A12350" s="76"/>
      <c r="C12350" s="77"/>
      <c r="M12350" s="80"/>
      <c r="T12350" s="4"/>
      <c r="V12350" s="4"/>
      <c r="W12350" s="4"/>
      <c r="X12350" s="4"/>
      <c r="AB12350" s="4"/>
      <c r="AL12350" s="81"/>
      <c r="AM12350" s="81"/>
    </row>
    <row r="12351" spans="1:39">
      <c r="A12351" s="76"/>
      <c r="C12351" s="77"/>
      <c r="M12351" s="80"/>
      <c r="T12351" s="4"/>
      <c r="V12351" s="4"/>
      <c r="W12351" s="4"/>
      <c r="X12351" s="4"/>
      <c r="AB12351" s="4"/>
      <c r="AL12351" s="81"/>
      <c r="AM12351" s="81"/>
    </row>
    <row r="12352" spans="1:39">
      <c r="A12352" s="76"/>
      <c r="C12352" s="77"/>
      <c r="M12352" s="80"/>
      <c r="T12352" s="4"/>
      <c r="V12352" s="4"/>
      <c r="W12352" s="4"/>
      <c r="X12352" s="4"/>
      <c r="AB12352" s="4"/>
      <c r="AL12352" s="81"/>
      <c r="AM12352" s="81"/>
    </row>
    <row r="12353" spans="1:39">
      <c r="A12353" s="76"/>
      <c r="C12353" s="77"/>
      <c r="M12353" s="80"/>
      <c r="T12353" s="4"/>
      <c r="V12353" s="4"/>
      <c r="W12353" s="4"/>
      <c r="X12353" s="4"/>
      <c r="AB12353" s="4"/>
      <c r="AL12353" s="81"/>
      <c r="AM12353" s="81"/>
    </row>
    <row r="12354" spans="1:39">
      <c r="A12354" s="76"/>
      <c r="C12354" s="77"/>
      <c r="M12354" s="80"/>
      <c r="T12354" s="4"/>
      <c r="V12354" s="4"/>
      <c r="W12354" s="4"/>
      <c r="X12354" s="4"/>
      <c r="AB12354" s="4"/>
      <c r="AL12354" s="81"/>
      <c r="AM12354" s="81"/>
    </row>
    <row r="12355" spans="1:39">
      <c r="A12355" s="76"/>
      <c r="C12355" s="77"/>
      <c r="M12355" s="80"/>
      <c r="T12355" s="4"/>
      <c r="V12355" s="4"/>
      <c r="W12355" s="4"/>
      <c r="X12355" s="4"/>
      <c r="AB12355" s="4"/>
      <c r="AL12355" s="81"/>
      <c r="AM12355" s="81"/>
    </row>
    <row r="12356" spans="1:39">
      <c r="A12356" s="76"/>
      <c r="C12356" s="77"/>
      <c r="M12356" s="80"/>
      <c r="T12356" s="4"/>
      <c r="V12356" s="4"/>
      <c r="W12356" s="4"/>
      <c r="X12356" s="4"/>
      <c r="AB12356" s="4"/>
      <c r="AL12356" s="81"/>
      <c r="AM12356" s="81"/>
    </row>
    <row r="12357" spans="1:39">
      <c r="A12357" s="76"/>
      <c r="C12357" s="77"/>
      <c r="M12357" s="80"/>
      <c r="T12357" s="4"/>
      <c r="V12357" s="4"/>
      <c r="W12357" s="4"/>
      <c r="X12357" s="4"/>
      <c r="AB12357" s="4"/>
      <c r="AL12357" s="81"/>
      <c r="AM12357" s="81"/>
    </row>
    <row r="12358" spans="1:39">
      <c r="A12358" s="76"/>
      <c r="C12358" s="77"/>
      <c r="M12358" s="80"/>
      <c r="T12358" s="4"/>
      <c r="V12358" s="4"/>
      <c r="W12358" s="4"/>
      <c r="X12358" s="4"/>
      <c r="AB12358" s="4"/>
      <c r="AL12358" s="81"/>
      <c r="AM12358" s="81"/>
    </row>
    <row r="12359" spans="1:39">
      <c r="A12359" s="76"/>
      <c r="C12359" s="77"/>
      <c r="M12359" s="80"/>
      <c r="T12359" s="4"/>
      <c r="V12359" s="4"/>
      <c r="W12359" s="4"/>
      <c r="X12359" s="4"/>
      <c r="AB12359" s="4"/>
      <c r="AL12359" s="81"/>
      <c r="AM12359" s="81"/>
    </row>
    <row r="12360" spans="1:39">
      <c r="A12360" s="76"/>
      <c r="C12360" s="77"/>
      <c r="M12360" s="80"/>
      <c r="T12360" s="4"/>
      <c r="V12360" s="4"/>
      <c r="W12360" s="4"/>
      <c r="X12360" s="4"/>
      <c r="AB12360" s="4"/>
      <c r="AL12360" s="81"/>
      <c r="AM12360" s="81"/>
    </row>
    <row r="12361" spans="1:39">
      <c r="A12361" s="76"/>
      <c r="C12361" s="77"/>
      <c r="M12361" s="80"/>
      <c r="T12361" s="4"/>
      <c r="V12361" s="4"/>
      <c r="W12361" s="4"/>
      <c r="X12361" s="4"/>
      <c r="AB12361" s="4"/>
      <c r="AL12361" s="81"/>
      <c r="AM12361" s="81"/>
    </row>
    <row r="12362" spans="1:39">
      <c r="A12362" s="76"/>
      <c r="C12362" s="77"/>
      <c r="M12362" s="80"/>
      <c r="T12362" s="4"/>
      <c r="V12362" s="4"/>
      <c r="W12362" s="4"/>
      <c r="X12362" s="4"/>
      <c r="AB12362" s="4"/>
      <c r="AL12362" s="81"/>
      <c r="AM12362" s="81"/>
    </row>
    <row r="12363" spans="1:39">
      <c r="A12363" s="76"/>
      <c r="C12363" s="77"/>
      <c r="M12363" s="80"/>
      <c r="T12363" s="4"/>
      <c r="V12363" s="4"/>
      <c r="W12363" s="4"/>
      <c r="X12363" s="4"/>
      <c r="AB12363" s="4"/>
      <c r="AL12363" s="81"/>
      <c r="AM12363" s="81"/>
    </row>
    <row r="12364" spans="1:39">
      <c r="A12364" s="76"/>
      <c r="C12364" s="77"/>
      <c r="M12364" s="80"/>
      <c r="T12364" s="4"/>
      <c r="V12364" s="4"/>
      <c r="W12364" s="4"/>
      <c r="X12364" s="4"/>
      <c r="AB12364" s="4"/>
      <c r="AL12364" s="81"/>
      <c r="AM12364" s="81"/>
    </row>
    <row r="12365" spans="1:39">
      <c r="A12365" s="76"/>
      <c r="C12365" s="77"/>
      <c r="M12365" s="80"/>
      <c r="T12365" s="4"/>
      <c r="V12365" s="4"/>
      <c r="W12365" s="4"/>
      <c r="X12365" s="4"/>
      <c r="AB12365" s="4"/>
      <c r="AL12365" s="81"/>
      <c r="AM12365" s="81"/>
    </row>
    <row r="12366" spans="1:39">
      <c r="A12366" s="76"/>
      <c r="C12366" s="77"/>
      <c r="M12366" s="80"/>
      <c r="T12366" s="4"/>
      <c r="V12366" s="4"/>
      <c r="W12366" s="4"/>
      <c r="X12366" s="4"/>
      <c r="AB12366" s="4"/>
      <c r="AL12366" s="81"/>
      <c r="AM12366" s="81"/>
    </row>
    <row r="12367" spans="1:39">
      <c r="A12367" s="76"/>
      <c r="C12367" s="77"/>
      <c r="M12367" s="80"/>
      <c r="T12367" s="4"/>
      <c r="V12367" s="4"/>
      <c r="W12367" s="4"/>
      <c r="X12367" s="4"/>
      <c r="AB12367" s="4"/>
      <c r="AL12367" s="81"/>
      <c r="AM12367" s="81"/>
    </row>
    <row r="12368" spans="1:39">
      <c r="A12368" s="76"/>
      <c r="C12368" s="77"/>
      <c r="M12368" s="80"/>
      <c r="T12368" s="4"/>
      <c r="V12368" s="4"/>
      <c r="W12368" s="4"/>
      <c r="X12368" s="4"/>
      <c r="AB12368" s="4"/>
      <c r="AL12368" s="81"/>
      <c r="AM12368" s="81"/>
    </row>
    <row r="12369" spans="1:39">
      <c r="A12369" s="76"/>
      <c r="C12369" s="77"/>
      <c r="M12369" s="80"/>
      <c r="T12369" s="4"/>
      <c r="V12369" s="4"/>
      <c r="W12369" s="4"/>
      <c r="X12369" s="4"/>
      <c r="AB12369" s="4"/>
      <c r="AL12369" s="81"/>
      <c r="AM12369" s="81"/>
    </row>
    <row r="12370" spans="1:39">
      <c r="A12370" s="76"/>
      <c r="C12370" s="77"/>
      <c r="M12370" s="80"/>
      <c r="T12370" s="4"/>
      <c r="V12370" s="4"/>
      <c r="W12370" s="4"/>
      <c r="X12370" s="4"/>
      <c r="AB12370" s="4"/>
      <c r="AL12370" s="81"/>
      <c r="AM12370" s="81"/>
    </row>
    <row r="12371" spans="1:39">
      <c r="A12371" s="76"/>
      <c r="C12371" s="77"/>
      <c r="M12371" s="80"/>
      <c r="T12371" s="4"/>
      <c r="V12371" s="4"/>
      <c r="W12371" s="4"/>
      <c r="X12371" s="4"/>
      <c r="AB12371" s="4"/>
      <c r="AL12371" s="81"/>
      <c r="AM12371" s="81"/>
    </row>
    <row r="12372" spans="1:39">
      <c r="A12372" s="76"/>
      <c r="C12372" s="77"/>
      <c r="M12372" s="80"/>
      <c r="T12372" s="4"/>
      <c r="V12372" s="4"/>
      <c r="W12372" s="4"/>
      <c r="X12372" s="4"/>
      <c r="AB12372" s="4"/>
      <c r="AL12372" s="81"/>
      <c r="AM12372" s="81"/>
    </row>
    <row r="12373" spans="1:39">
      <c r="A12373" s="76"/>
      <c r="C12373" s="77"/>
      <c r="M12373" s="80"/>
      <c r="T12373" s="4"/>
      <c r="V12373" s="4"/>
      <c r="W12373" s="4"/>
      <c r="X12373" s="4"/>
      <c r="AB12373" s="4"/>
      <c r="AL12373" s="81"/>
      <c r="AM12373" s="81"/>
    </row>
    <row r="12374" spans="1:39">
      <c r="A12374" s="76"/>
      <c r="C12374" s="77"/>
      <c r="M12374" s="80"/>
      <c r="T12374" s="4"/>
      <c r="V12374" s="4"/>
      <c r="W12374" s="4"/>
      <c r="X12374" s="4"/>
      <c r="AB12374" s="4"/>
      <c r="AL12374" s="81"/>
      <c r="AM12374" s="81"/>
    </row>
    <row r="12375" spans="1:39">
      <c r="A12375" s="76"/>
      <c r="C12375" s="77"/>
      <c r="M12375" s="80"/>
      <c r="T12375" s="4"/>
      <c r="V12375" s="4"/>
      <c r="W12375" s="4"/>
      <c r="X12375" s="4"/>
      <c r="AB12375" s="4"/>
      <c r="AL12375" s="81"/>
      <c r="AM12375" s="81"/>
    </row>
    <row r="12376" spans="1:39">
      <c r="A12376" s="76"/>
      <c r="C12376" s="77"/>
      <c r="M12376" s="80"/>
      <c r="T12376" s="4"/>
      <c r="V12376" s="4"/>
      <c r="W12376" s="4"/>
      <c r="X12376" s="4"/>
      <c r="AB12376" s="4"/>
      <c r="AL12376" s="81"/>
      <c r="AM12376" s="81"/>
    </row>
    <row r="12377" spans="1:39">
      <c r="A12377" s="76"/>
      <c r="C12377" s="77"/>
      <c r="M12377" s="80"/>
      <c r="T12377" s="4"/>
      <c r="V12377" s="4"/>
      <c r="W12377" s="4"/>
      <c r="X12377" s="4"/>
      <c r="AB12377" s="4"/>
      <c r="AL12377" s="81"/>
      <c r="AM12377" s="81"/>
    </row>
    <row r="12378" spans="1:39">
      <c r="A12378" s="76"/>
      <c r="C12378" s="77"/>
      <c r="M12378" s="80"/>
      <c r="T12378" s="4"/>
      <c r="V12378" s="4"/>
      <c r="W12378" s="4"/>
      <c r="X12378" s="4"/>
      <c r="AB12378" s="4"/>
      <c r="AL12378" s="81"/>
      <c r="AM12378" s="81"/>
    </row>
    <row r="12379" spans="1:39">
      <c r="A12379" s="76"/>
      <c r="C12379" s="77"/>
      <c r="M12379" s="80"/>
      <c r="T12379" s="4"/>
      <c r="V12379" s="4"/>
      <c r="W12379" s="4"/>
      <c r="X12379" s="4"/>
      <c r="AB12379" s="4"/>
      <c r="AL12379" s="81"/>
      <c r="AM12379" s="81"/>
    </row>
    <row r="12380" spans="1:39">
      <c r="A12380" s="76"/>
      <c r="C12380" s="77"/>
      <c r="M12380" s="80"/>
      <c r="T12380" s="4"/>
      <c r="V12380" s="4"/>
      <c r="W12380" s="4"/>
      <c r="X12380" s="4"/>
      <c r="AB12380" s="4"/>
      <c r="AL12380" s="81"/>
      <c r="AM12380" s="81"/>
    </row>
    <row r="12381" spans="1:39">
      <c r="A12381" s="76"/>
      <c r="C12381" s="77"/>
      <c r="M12381" s="80"/>
      <c r="T12381" s="4"/>
      <c r="V12381" s="4"/>
      <c r="W12381" s="4"/>
      <c r="X12381" s="4"/>
      <c r="AB12381" s="4"/>
      <c r="AL12381" s="81"/>
      <c r="AM12381" s="81"/>
    </row>
    <row r="12382" spans="1:39">
      <c r="A12382" s="76"/>
      <c r="C12382" s="77"/>
      <c r="M12382" s="80"/>
      <c r="T12382" s="4"/>
      <c r="V12382" s="4"/>
      <c r="W12382" s="4"/>
      <c r="X12382" s="4"/>
      <c r="AB12382" s="4"/>
      <c r="AL12382" s="81"/>
      <c r="AM12382" s="81"/>
    </row>
    <row r="12383" spans="1:39">
      <c r="A12383" s="76"/>
      <c r="C12383" s="77"/>
      <c r="M12383" s="80"/>
      <c r="T12383" s="4"/>
      <c r="V12383" s="4"/>
      <c r="W12383" s="4"/>
      <c r="X12383" s="4"/>
      <c r="AB12383" s="4"/>
      <c r="AL12383" s="81"/>
      <c r="AM12383" s="81"/>
    </row>
    <row r="12384" spans="1:39">
      <c r="A12384" s="76"/>
      <c r="C12384" s="77"/>
      <c r="M12384" s="80"/>
      <c r="T12384" s="4"/>
      <c r="V12384" s="4"/>
      <c r="W12384" s="4"/>
      <c r="X12384" s="4"/>
      <c r="AB12384" s="4"/>
      <c r="AL12384" s="81"/>
      <c r="AM12384" s="81"/>
    </row>
    <row r="12385" spans="1:39">
      <c r="A12385" s="76"/>
      <c r="C12385" s="77"/>
      <c r="M12385" s="80"/>
      <c r="T12385" s="4"/>
      <c r="V12385" s="4"/>
      <c r="W12385" s="4"/>
      <c r="X12385" s="4"/>
      <c r="AB12385" s="4"/>
      <c r="AL12385" s="81"/>
      <c r="AM12385" s="81"/>
    </row>
    <row r="12386" spans="1:39">
      <c r="A12386" s="76"/>
      <c r="C12386" s="77"/>
      <c r="M12386" s="80"/>
      <c r="T12386" s="4"/>
      <c r="V12386" s="4"/>
      <c r="W12386" s="4"/>
      <c r="X12386" s="4"/>
      <c r="AB12386" s="4"/>
      <c r="AL12386" s="81"/>
      <c r="AM12386" s="81"/>
    </row>
    <row r="12387" spans="1:39">
      <c r="A12387" s="76"/>
      <c r="C12387" s="77"/>
      <c r="M12387" s="80"/>
      <c r="T12387" s="4"/>
      <c r="V12387" s="4"/>
      <c r="W12387" s="4"/>
      <c r="X12387" s="4"/>
      <c r="AB12387" s="4"/>
      <c r="AL12387" s="81"/>
      <c r="AM12387" s="81"/>
    </row>
    <row r="12388" spans="1:39">
      <c r="A12388" s="76"/>
      <c r="C12388" s="77"/>
      <c r="M12388" s="80"/>
      <c r="T12388" s="4"/>
      <c r="V12388" s="4"/>
      <c r="W12388" s="4"/>
      <c r="X12388" s="4"/>
      <c r="AB12388" s="4"/>
      <c r="AL12388" s="81"/>
      <c r="AM12388" s="81"/>
    </row>
    <row r="12389" spans="1:39">
      <c r="A12389" s="76"/>
      <c r="C12389" s="77"/>
      <c r="M12389" s="80"/>
      <c r="T12389" s="4"/>
      <c r="V12389" s="4"/>
      <c r="W12389" s="4"/>
      <c r="X12389" s="4"/>
      <c r="AB12389" s="4"/>
      <c r="AL12389" s="81"/>
      <c r="AM12389" s="81"/>
    </row>
    <row r="12390" spans="1:39">
      <c r="A12390" s="76"/>
      <c r="C12390" s="77"/>
      <c r="M12390" s="80"/>
      <c r="T12390" s="4"/>
      <c r="V12390" s="4"/>
      <c r="W12390" s="4"/>
      <c r="X12390" s="4"/>
      <c r="AB12390" s="4"/>
      <c r="AL12390" s="81"/>
      <c r="AM12390" s="81"/>
    </row>
    <row r="12391" spans="1:39">
      <c r="A12391" s="76"/>
      <c r="C12391" s="77"/>
      <c r="M12391" s="80"/>
      <c r="T12391" s="4"/>
      <c r="V12391" s="4"/>
      <c r="W12391" s="4"/>
      <c r="X12391" s="4"/>
      <c r="AB12391" s="4"/>
      <c r="AL12391" s="81"/>
      <c r="AM12391" s="81"/>
    </row>
    <row r="12392" spans="1:39">
      <c r="A12392" s="76"/>
      <c r="C12392" s="77"/>
      <c r="M12392" s="80"/>
      <c r="T12392" s="4"/>
      <c r="V12392" s="4"/>
      <c r="W12392" s="4"/>
      <c r="X12392" s="4"/>
      <c r="AB12392" s="4"/>
      <c r="AL12392" s="81"/>
      <c r="AM12392" s="81"/>
    </row>
    <row r="12393" spans="1:39">
      <c r="A12393" s="76"/>
      <c r="C12393" s="77"/>
      <c r="M12393" s="80"/>
      <c r="T12393" s="4"/>
      <c r="V12393" s="4"/>
      <c r="W12393" s="4"/>
      <c r="X12393" s="4"/>
      <c r="AB12393" s="4"/>
      <c r="AL12393" s="81"/>
      <c r="AM12393" s="81"/>
    </row>
    <row r="12394" spans="1:39">
      <c r="A12394" s="76"/>
      <c r="C12394" s="77"/>
      <c r="M12394" s="80"/>
      <c r="T12394" s="4"/>
      <c r="V12394" s="4"/>
      <c r="W12394" s="4"/>
      <c r="X12394" s="4"/>
      <c r="AB12394" s="4"/>
      <c r="AL12394" s="81"/>
      <c r="AM12394" s="81"/>
    </row>
    <row r="12395" spans="1:39">
      <c r="A12395" s="76"/>
      <c r="C12395" s="77"/>
      <c r="M12395" s="80"/>
      <c r="T12395" s="4"/>
      <c r="V12395" s="4"/>
      <c r="W12395" s="4"/>
      <c r="X12395" s="4"/>
      <c r="AB12395" s="4"/>
      <c r="AL12395" s="81"/>
      <c r="AM12395" s="81"/>
    </row>
    <row r="12396" spans="1:39">
      <c r="A12396" s="76"/>
      <c r="C12396" s="77"/>
      <c r="M12396" s="80"/>
      <c r="T12396" s="4"/>
      <c r="V12396" s="4"/>
      <c r="W12396" s="4"/>
      <c r="X12396" s="4"/>
      <c r="AB12396" s="4"/>
      <c r="AL12396" s="81"/>
      <c r="AM12396" s="81"/>
    </row>
    <row r="12397" spans="1:39">
      <c r="A12397" s="76"/>
      <c r="C12397" s="77"/>
      <c r="M12397" s="80"/>
      <c r="T12397" s="4"/>
      <c r="V12397" s="4"/>
      <c r="W12397" s="4"/>
      <c r="X12397" s="4"/>
      <c r="AB12397" s="4"/>
      <c r="AL12397" s="81"/>
      <c r="AM12397" s="81"/>
    </row>
    <row r="12398" spans="1:39">
      <c r="A12398" s="76"/>
      <c r="C12398" s="77"/>
      <c r="M12398" s="80"/>
      <c r="T12398" s="4"/>
      <c r="V12398" s="4"/>
      <c r="W12398" s="4"/>
      <c r="X12398" s="4"/>
      <c r="AB12398" s="4"/>
      <c r="AL12398" s="81"/>
      <c r="AM12398" s="81"/>
    </row>
    <row r="12399" spans="1:39">
      <c r="A12399" s="76"/>
      <c r="C12399" s="77"/>
      <c r="M12399" s="80"/>
      <c r="T12399" s="4"/>
      <c r="V12399" s="4"/>
      <c r="W12399" s="4"/>
      <c r="X12399" s="4"/>
      <c r="AB12399" s="4"/>
      <c r="AL12399" s="81"/>
      <c r="AM12399" s="81"/>
    </row>
    <row r="12400" spans="1:39">
      <c r="A12400" s="76"/>
      <c r="C12400" s="77"/>
      <c r="M12400" s="80"/>
      <c r="T12400" s="4"/>
      <c r="V12400" s="4"/>
      <c r="W12400" s="4"/>
      <c r="X12400" s="4"/>
      <c r="AB12400" s="4"/>
      <c r="AL12400" s="81"/>
      <c r="AM12400" s="81"/>
    </row>
    <row r="12401" spans="1:39">
      <c r="A12401" s="76"/>
      <c r="C12401" s="77"/>
      <c r="M12401" s="80"/>
      <c r="T12401" s="4"/>
      <c r="V12401" s="4"/>
      <c r="W12401" s="4"/>
      <c r="X12401" s="4"/>
      <c r="AB12401" s="4"/>
      <c r="AL12401" s="81"/>
      <c r="AM12401" s="81"/>
    </row>
    <row r="12402" spans="1:39">
      <c r="A12402" s="76"/>
      <c r="C12402" s="77"/>
      <c r="M12402" s="80"/>
      <c r="T12402" s="4"/>
      <c r="V12402" s="4"/>
      <c r="W12402" s="4"/>
      <c r="X12402" s="4"/>
      <c r="AB12402" s="4"/>
      <c r="AL12402" s="81"/>
      <c r="AM12402" s="81"/>
    </row>
    <row r="12403" spans="1:39">
      <c r="A12403" s="76"/>
      <c r="C12403" s="77"/>
      <c r="M12403" s="80"/>
      <c r="T12403" s="4"/>
      <c r="V12403" s="4"/>
      <c r="W12403" s="4"/>
      <c r="X12403" s="4"/>
      <c r="AB12403" s="4"/>
      <c r="AL12403" s="81"/>
      <c r="AM12403" s="81"/>
    </row>
    <row r="12404" spans="1:39">
      <c r="A12404" s="76"/>
      <c r="C12404" s="77"/>
      <c r="M12404" s="80"/>
      <c r="T12404" s="4"/>
      <c r="V12404" s="4"/>
      <c r="W12404" s="4"/>
      <c r="X12404" s="4"/>
      <c r="AB12404" s="4"/>
      <c r="AL12404" s="81"/>
      <c r="AM12404" s="81"/>
    </row>
    <row r="12405" spans="1:39">
      <c r="A12405" s="76"/>
      <c r="C12405" s="77"/>
      <c r="M12405" s="80"/>
      <c r="T12405" s="4"/>
      <c r="V12405" s="4"/>
      <c r="W12405" s="4"/>
      <c r="X12405" s="4"/>
      <c r="AB12405" s="4"/>
      <c r="AL12405" s="81"/>
      <c r="AM12405" s="81"/>
    </row>
    <row r="12406" spans="1:39">
      <c r="A12406" s="76"/>
      <c r="C12406" s="77"/>
      <c r="M12406" s="80"/>
      <c r="T12406" s="4"/>
      <c r="V12406" s="4"/>
      <c r="W12406" s="4"/>
      <c r="X12406" s="4"/>
      <c r="AB12406" s="4"/>
      <c r="AL12406" s="81"/>
      <c r="AM12406" s="81"/>
    </row>
    <row r="12407" spans="1:39">
      <c r="A12407" s="76"/>
      <c r="C12407" s="77"/>
      <c r="M12407" s="80"/>
      <c r="T12407" s="4"/>
      <c r="V12407" s="4"/>
      <c r="W12407" s="4"/>
      <c r="X12407" s="4"/>
      <c r="AB12407" s="4"/>
      <c r="AL12407" s="81"/>
      <c r="AM12407" s="81"/>
    </row>
    <row r="12408" spans="1:39">
      <c r="A12408" s="76"/>
      <c r="C12408" s="77"/>
      <c r="M12408" s="80"/>
      <c r="T12408" s="4"/>
      <c r="V12408" s="4"/>
      <c r="W12408" s="4"/>
      <c r="X12408" s="4"/>
      <c r="AB12408" s="4"/>
      <c r="AL12408" s="81"/>
      <c r="AM12408" s="81"/>
    </row>
    <row r="12409" spans="1:39">
      <c r="A12409" s="76"/>
      <c r="C12409" s="77"/>
      <c r="M12409" s="80"/>
      <c r="T12409" s="4"/>
      <c r="V12409" s="4"/>
      <c r="W12409" s="4"/>
      <c r="X12409" s="4"/>
      <c r="AB12409" s="4"/>
      <c r="AL12409" s="81"/>
      <c r="AM12409" s="81"/>
    </row>
    <row r="12410" spans="1:39">
      <c r="A12410" s="76"/>
      <c r="C12410" s="77"/>
      <c r="M12410" s="80"/>
      <c r="T12410" s="4"/>
      <c r="V12410" s="4"/>
      <c r="W12410" s="4"/>
      <c r="X12410" s="4"/>
      <c r="AB12410" s="4"/>
      <c r="AL12410" s="81"/>
      <c r="AM12410" s="81"/>
    </row>
    <row r="12411" spans="1:39">
      <c r="A12411" s="76"/>
      <c r="C12411" s="77"/>
      <c r="M12411" s="80"/>
      <c r="T12411" s="4"/>
      <c r="V12411" s="4"/>
      <c r="W12411" s="4"/>
      <c r="X12411" s="4"/>
      <c r="AB12411" s="4"/>
      <c r="AL12411" s="81"/>
      <c r="AM12411" s="81"/>
    </row>
    <row r="12412" spans="1:39">
      <c r="A12412" s="76"/>
      <c r="C12412" s="77"/>
      <c r="M12412" s="80"/>
      <c r="T12412" s="4"/>
      <c r="V12412" s="4"/>
      <c r="W12412" s="4"/>
      <c r="X12412" s="4"/>
      <c r="AB12412" s="4"/>
      <c r="AL12412" s="81"/>
      <c r="AM12412" s="81"/>
    </row>
    <row r="12413" spans="1:39">
      <c r="A12413" s="76"/>
      <c r="C12413" s="77"/>
      <c r="M12413" s="80"/>
      <c r="T12413" s="4"/>
      <c r="V12413" s="4"/>
      <c r="W12413" s="4"/>
      <c r="X12413" s="4"/>
      <c r="AB12413" s="4"/>
      <c r="AL12413" s="81"/>
      <c r="AM12413" s="81"/>
    </row>
    <row r="12414" spans="1:39">
      <c r="A12414" s="76"/>
      <c r="C12414" s="77"/>
      <c r="M12414" s="80"/>
      <c r="T12414" s="4"/>
      <c r="V12414" s="4"/>
      <c r="W12414" s="4"/>
      <c r="X12414" s="4"/>
      <c r="AB12414" s="4"/>
      <c r="AL12414" s="81"/>
      <c r="AM12414" s="81"/>
    </row>
    <row r="12415" spans="1:39">
      <c r="A12415" s="76"/>
      <c r="C12415" s="77"/>
      <c r="M12415" s="80"/>
      <c r="T12415" s="4"/>
      <c r="V12415" s="4"/>
      <c r="W12415" s="4"/>
      <c r="X12415" s="4"/>
      <c r="AB12415" s="4"/>
      <c r="AL12415" s="81"/>
      <c r="AM12415" s="81"/>
    </row>
    <row r="12416" spans="1:39">
      <c r="A12416" s="76"/>
      <c r="C12416" s="77"/>
      <c r="M12416" s="80"/>
      <c r="T12416" s="4"/>
      <c r="V12416" s="4"/>
      <c r="W12416" s="4"/>
      <c r="X12416" s="4"/>
      <c r="AB12416" s="4"/>
      <c r="AL12416" s="81"/>
      <c r="AM12416" s="81"/>
    </row>
    <row r="12417" spans="1:39">
      <c r="A12417" s="76"/>
      <c r="C12417" s="77"/>
      <c r="M12417" s="80"/>
      <c r="T12417" s="4"/>
      <c r="V12417" s="4"/>
      <c r="W12417" s="4"/>
      <c r="X12417" s="4"/>
      <c r="AB12417" s="4"/>
      <c r="AL12417" s="81"/>
      <c r="AM12417" s="81"/>
    </row>
    <row r="12418" spans="1:39">
      <c r="A12418" s="76"/>
      <c r="C12418" s="77"/>
      <c r="M12418" s="80"/>
      <c r="T12418" s="4"/>
      <c r="V12418" s="4"/>
      <c r="W12418" s="4"/>
      <c r="X12418" s="4"/>
      <c r="AB12418" s="4"/>
      <c r="AL12418" s="81"/>
      <c r="AM12418" s="81"/>
    </row>
    <row r="12419" spans="1:39">
      <c r="A12419" s="76"/>
      <c r="C12419" s="77"/>
      <c r="M12419" s="80"/>
      <c r="T12419" s="4"/>
      <c r="V12419" s="4"/>
      <c r="W12419" s="4"/>
      <c r="X12419" s="4"/>
      <c r="AB12419" s="4"/>
      <c r="AL12419" s="81"/>
      <c r="AM12419" s="81"/>
    </row>
    <row r="12420" spans="1:39">
      <c r="A12420" s="76"/>
      <c r="C12420" s="77"/>
      <c r="M12420" s="80"/>
      <c r="T12420" s="4"/>
      <c r="V12420" s="4"/>
      <c r="W12420" s="4"/>
      <c r="X12420" s="4"/>
      <c r="AB12420" s="4"/>
      <c r="AL12420" s="81"/>
      <c r="AM12420" s="81"/>
    </row>
    <row r="12421" spans="1:39">
      <c r="A12421" s="76"/>
      <c r="C12421" s="77"/>
      <c r="M12421" s="80"/>
      <c r="T12421" s="4"/>
      <c r="V12421" s="4"/>
      <c r="W12421" s="4"/>
      <c r="X12421" s="4"/>
      <c r="AB12421" s="4"/>
      <c r="AL12421" s="81"/>
      <c r="AM12421" s="81"/>
    </row>
    <row r="12422" spans="1:39">
      <c r="A12422" s="76"/>
      <c r="C12422" s="77"/>
      <c r="M12422" s="80"/>
      <c r="T12422" s="4"/>
      <c r="V12422" s="4"/>
      <c r="W12422" s="4"/>
      <c r="X12422" s="4"/>
      <c r="AB12422" s="4"/>
      <c r="AL12422" s="81"/>
      <c r="AM12422" s="81"/>
    </row>
    <row r="12423" spans="1:39">
      <c r="A12423" s="76"/>
      <c r="C12423" s="77"/>
      <c r="M12423" s="80"/>
      <c r="T12423" s="4"/>
      <c r="V12423" s="4"/>
      <c r="W12423" s="4"/>
      <c r="X12423" s="4"/>
      <c r="AB12423" s="4"/>
      <c r="AL12423" s="81"/>
      <c r="AM12423" s="81"/>
    </row>
    <row r="12424" spans="1:39">
      <c r="A12424" s="76"/>
      <c r="C12424" s="77"/>
      <c r="M12424" s="80"/>
      <c r="T12424" s="4"/>
      <c r="V12424" s="4"/>
      <c r="W12424" s="4"/>
      <c r="X12424" s="4"/>
      <c r="AB12424" s="4"/>
      <c r="AL12424" s="81"/>
      <c r="AM12424" s="81"/>
    </row>
    <row r="12425" spans="1:39">
      <c r="A12425" s="76"/>
      <c r="C12425" s="77"/>
      <c r="M12425" s="80"/>
      <c r="T12425" s="4"/>
      <c r="V12425" s="4"/>
      <c r="W12425" s="4"/>
      <c r="X12425" s="4"/>
      <c r="AB12425" s="4"/>
      <c r="AL12425" s="81"/>
      <c r="AM12425" s="81"/>
    </row>
    <row r="12426" spans="1:39">
      <c r="A12426" s="76"/>
      <c r="C12426" s="77"/>
      <c r="M12426" s="80"/>
      <c r="T12426" s="4"/>
      <c r="V12426" s="4"/>
      <c r="W12426" s="4"/>
      <c r="X12426" s="4"/>
      <c r="AB12426" s="4"/>
      <c r="AL12426" s="81"/>
      <c r="AM12426" s="81"/>
    </row>
    <row r="12427" spans="1:39">
      <c r="A12427" s="76"/>
      <c r="C12427" s="77"/>
      <c r="M12427" s="80"/>
      <c r="T12427" s="4"/>
      <c r="V12427" s="4"/>
      <c r="W12427" s="4"/>
      <c r="X12427" s="4"/>
      <c r="AB12427" s="4"/>
      <c r="AL12427" s="81"/>
      <c r="AM12427" s="81"/>
    </row>
    <row r="12428" spans="1:39">
      <c r="A12428" s="76"/>
      <c r="C12428" s="77"/>
      <c r="M12428" s="80"/>
      <c r="T12428" s="4"/>
      <c r="V12428" s="4"/>
      <c r="W12428" s="4"/>
      <c r="X12428" s="4"/>
      <c r="AB12428" s="4"/>
      <c r="AL12428" s="81"/>
      <c r="AM12428" s="81"/>
    </row>
    <row r="12429" spans="1:39">
      <c r="A12429" s="76"/>
      <c r="C12429" s="77"/>
      <c r="M12429" s="80"/>
      <c r="T12429" s="4"/>
      <c r="V12429" s="4"/>
      <c r="W12429" s="4"/>
      <c r="X12429" s="4"/>
      <c r="AB12429" s="4"/>
      <c r="AL12429" s="81"/>
      <c r="AM12429" s="81"/>
    </row>
    <row r="12430" spans="1:39">
      <c r="A12430" s="76"/>
      <c r="C12430" s="77"/>
      <c r="M12430" s="80"/>
      <c r="T12430" s="4"/>
      <c r="V12430" s="4"/>
      <c r="W12430" s="4"/>
      <c r="X12430" s="4"/>
      <c r="AB12430" s="4"/>
      <c r="AL12430" s="81"/>
      <c r="AM12430" s="81"/>
    </row>
    <row r="12431" spans="1:39">
      <c r="A12431" s="76"/>
      <c r="C12431" s="77"/>
      <c r="M12431" s="80"/>
      <c r="T12431" s="4"/>
      <c r="V12431" s="4"/>
      <c r="W12431" s="4"/>
      <c r="X12431" s="4"/>
      <c r="AB12431" s="4"/>
      <c r="AL12431" s="81"/>
      <c r="AM12431" s="81"/>
    </row>
    <row r="12432" spans="1:39">
      <c r="A12432" s="76"/>
      <c r="C12432" s="77"/>
      <c r="M12432" s="80"/>
      <c r="T12432" s="4"/>
      <c r="V12432" s="4"/>
      <c r="W12432" s="4"/>
      <c r="X12432" s="4"/>
      <c r="AB12432" s="4"/>
      <c r="AL12432" s="81"/>
      <c r="AM12432" s="81"/>
    </row>
    <row r="12433" spans="1:39">
      <c r="A12433" s="76"/>
      <c r="C12433" s="77"/>
      <c r="M12433" s="80"/>
      <c r="T12433" s="4"/>
      <c r="V12433" s="4"/>
      <c r="W12433" s="4"/>
      <c r="X12433" s="4"/>
      <c r="AB12433" s="4"/>
      <c r="AL12433" s="81"/>
      <c r="AM12433" s="81"/>
    </row>
    <row r="12434" spans="1:39">
      <c r="A12434" s="76"/>
      <c r="C12434" s="77"/>
      <c r="M12434" s="80"/>
      <c r="T12434" s="4"/>
      <c r="V12434" s="4"/>
      <c r="W12434" s="4"/>
      <c r="X12434" s="4"/>
      <c r="AB12434" s="4"/>
      <c r="AL12434" s="81"/>
      <c r="AM12434" s="81"/>
    </row>
    <row r="12435" spans="1:39">
      <c r="A12435" s="76"/>
      <c r="C12435" s="77"/>
      <c r="M12435" s="80"/>
      <c r="T12435" s="4"/>
      <c r="V12435" s="4"/>
      <c r="W12435" s="4"/>
      <c r="X12435" s="4"/>
      <c r="AB12435" s="4"/>
      <c r="AL12435" s="81"/>
      <c r="AM12435" s="81"/>
    </row>
    <row r="12436" spans="1:39">
      <c r="A12436" s="76"/>
      <c r="C12436" s="77"/>
      <c r="M12436" s="80"/>
      <c r="T12436" s="4"/>
      <c r="V12436" s="4"/>
      <c r="W12436" s="4"/>
      <c r="X12436" s="4"/>
      <c r="AB12436" s="4"/>
      <c r="AL12436" s="81"/>
      <c r="AM12436" s="81"/>
    </row>
    <row r="12437" spans="1:39">
      <c r="A12437" s="76"/>
      <c r="C12437" s="77"/>
      <c r="M12437" s="80"/>
      <c r="T12437" s="4"/>
      <c r="V12437" s="4"/>
      <c r="W12437" s="4"/>
      <c r="X12437" s="4"/>
      <c r="AB12437" s="4"/>
      <c r="AL12437" s="81"/>
      <c r="AM12437" s="81"/>
    </row>
    <row r="12438" spans="1:39">
      <c r="A12438" s="76"/>
      <c r="C12438" s="77"/>
      <c r="M12438" s="80"/>
      <c r="T12438" s="4"/>
      <c r="V12438" s="4"/>
      <c r="W12438" s="4"/>
      <c r="X12438" s="4"/>
      <c r="AB12438" s="4"/>
      <c r="AL12438" s="81"/>
      <c r="AM12438" s="81"/>
    </row>
    <row r="12439" spans="1:39">
      <c r="A12439" s="76"/>
      <c r="C12439" s="77"/>
      <c r="M12439" s="80"/>
      <c r="T12439" s="4"/>
      <c r="V12439" s="4"/>
      <c r="W12439" s="4"/>
      <c r="X12439" s="4"/>
      <c r="AB12439" s="4"/>
      <c r="AL12439" s="81"/>
      <c r="AM12439" s="81"/>
    </row>
    <row r="12440" spans="1:39">
      <c r="A12440" s="76"/>
      <c r="C12440" s="77"/>
      <c r="M12440" s="80"/>
      <c r="T12440" s="4"/>
      <c r="V12440" s="4"/>
      <c r="W12440" s="4"/>
      <c r="X12440" s="4"/>
      <c r="AB12440" s="4"/>
      <c r="AL12440" s="81"/>
      <c r="AM12440" s="81"/>
    </row>
    <row r="12441" spans="1:39">
      <c r="A12441" s="76"/>
      <c r="C12441" s="77"/>
      <c r="M12441" s="80"/>
      <c r="T12441" s="4"/>
      <c r="V12441" s="4"/>
      <c r="W12441" s="4"/>
      <c r="X12441" s="4"/>
      <c r="AB12441" s="4"/>
      <c r="AL12441" s="81"/>
      <c r="AM12441" s="81"/>
    </row>
    <row r="12442" spans="1:39">
      <c r="A12442" s="76"/>
      <c r="C12442" s="77"/>
      <c r="M12442" s="80"/>
      <c r="T12442" s="4"/>
      <c r="V12442" s="4"/>
      <c r="W12442" s="4"/>
      <c r="X12442" s="4"/>
      <c r="AB12442" s="4"/>
      <c r="AL12442" s="81"/>
      <c r="AM12442" s="81"/>
    </row>
    <row r="12443" spans="1:39">
      <c r="A12443" s="76"/>
      <c r="C12443" s="77"/>
      <c r="M12443" s="80"/>
      <c r="T12443" s="4"/>
      <c r="V12443" s="4"/>
      <c r="W12443" s="4"/>
      <c r="X12443" s="4"/>
      <c r="AB12443" s="4"/>
      <c r="AL12443" s="81"/>
      <c r="AM12443" s="81"/>
    </row>
    <row r="12444" spans="1:39">
      <c r="A12444" s="76"/>
      <c r="C12444" s="77"/>
      <c r="M12444" s="80"/>
      <c r="T12444" s="4"/>
      <c r="V12444" s="4"/>
      <c r="W12444" s="4"/>
      <c r="X12444" s="4"/>
      <c r="AB12444" s="4"/>
      <c r="AL12444" s="81"/>
      <c r="AM12444" s="81"/>
    </row>
    <row r="12445" spans="1:39">
      <c r="A12445" s="76"/>
      <c r="C12445" s="77"/>
      <c r="M12445" s="80"/>
      <c r="T12445" s="4"/>
      <c r="V12445" s="4"/>
      <c r="W12445" s="4"/>
      <c r="X12445" s="4"/>
      <c r="AB12445" s="4"/>
      <c r="AL12445" s="81"/>
      <c r="AM12445" s="81"/>
    </row>
    <row r="12446" spans="1:39">
      <c r="A12446" s="76"/>
      <c r="C12446" s="77"/>
      <c r="M12446" s="80"/>
      <c r="T12446" s="4"/>
      <c r="V12446" s="4"/>
      <c r="W12446" s="4"/>
      <c r="X12446" s="4"/>
      <c r="AB12446" s="4"/>
      <c r="AL12446" s="81"/>
      <c r="AM12446" s="81"/>
    </row>
    <row r="12447" spans="1:39">
      <c r="A12447" s="76"/>
      <c r="C12447" s="77"/>
      <c r="M12447" s="80"/>
      <c r="T12447" s="4"/>
      <c r="V12447" s="4"/>
      <c r="W12447" s="4"/>
      <c r="X12447" s="4"/>
      <c r="AB12447" s="4"/>
      <c r="AL12447" s="81"/>
      <c r="AM12447" s="81"/>
    </row>
    <row r="12448" spans="1:39">
      <c r="A12448" s="76"/>
      <c r="C12448" s="77"/>
      <c r="M12448" s="80"/>
      <c r="T12448" s="4"/>
      <c r="V12448" s="4"/>
      <c r="W12448" s="4"/>
      <c r="X12448" s="4"/>
      <c r="AB12448" s="4"/>
      <c r="AL12448" s="81"/>
      <c r="AM12448" s="81"/>
    </row>
    <row r="12449" spans="1:39">
      <c r="A12449" s="76"/>
      <c r="C12449" s="77"/>
      <c r="M12449" s="80"/>
      <c r="T12449" s="4"/>
      <c r="V12449" s="4"/>
      <c r="W12449" s="4"/>
      <c r="X12449" s="4"/>
      <c r="AB12449" s="4"/>
      <c r="AL12449" s="81"/>
      <c r="AM12449" s="81"/>
    </row>
    <row r="12450" spans="1:39">
      <c r="A12450" s="76"/>
      <c r="C12450" s="77"/>
      <c r="M12450" s="80"/>
      <c r="T12450" s="4"/>
      <c r="V12450" s="4"/>
      <c r="W12450" s="4"/>
      <c r="X12450" s="4"/>
      <c r="AB12450" s="4"/>
      <c r="AL12450" s="81"/>
      <c r="AM12450" s="81"/>
    </row>
    <row r="12451" spans="1:39">
      <c r="A12451" s="76"/>
      <c r="C12451" s="77"/>
      <c r="M12451" s="80"/>
      <c r="T12451" s="4"/>
      <c r="V12451" s="4"/>
      <c r="W12451" s="4"/>
      <c r="X12451" s="4"/>
      <c r="AB12451" s="4"/>
      <c r="AL12451" s="81"/>
      <c r="AM12451" s="81"/>
    </row>
    <row r="12452" spans="1:39">
      <c r="A12452" s="76"/>
      <c r="C12452" s="77"/>
      <c r="M12452" s="80"/>
      <c r="T12452" s="4"/>
      <c r="V12452" s="4"/>
      <c r="W12452" s="4"/>
      <c r="X12452" s="4"/>
      <c r="AB12452" s="4"/>
      <c r="AL12452" s="81"/>
      <c r="AM12452" s="81"/>
    </row>
    <row r="12453" spans="1:39">
      <c r="A12453" s="76"/>
      <c r="C12453" s="77"/>
      <c r="M12453" s="80"/>
      <c r="T12453" s="4"/>
      <c r="V12453" s="4"/>
      <c r="W12453" s="4"/>
      <c r="X12453" s="4"/>
      <c r="AB12453" s="4"/>
      <c r="AL12453" s="81"/>
      <c r="AM12453" s="81"/>
    </row>
    <row r="12454" spans="1:39">
      <c r="A12454" s="76"/>
      <c r="C12454" s="77"/>
      <c r="M12454" s="80"/>
      <c r="T12454" s="4"/>
      <c r="V12454" s="4"/>
      <c r="W12454" s="4"/>
      <c r="X12454" s="4"/>
      <c r="AB12454" s="4"/>
      <c r="AL12454" s="81"/>
      <c r="AM12454" s="81"/>
    </row>
    <row r="12455" spans="1:39">
      <c r="A12455" s="76"/>
      <c r="C12455" s="77"/>
      <c r="M12455" s="80"/>
      <c r="T12455" s="4"/>
      <c r="V12455" s="4"/>
      <c r="W12455" s="4"/>
      <c r="X12455" s="4"/>
      <c r="AB12455" s="4"/>
      <c r="AL12455" s="81"/>
      <c r="AM12455" s="81"/>
    </row>
    <row r="12456" spans="1:39">
      <c r="A12456" s="76"/>
      <c r="C12456" s="77"/>
      <c r="M12456" s="80"/>
      <c r="T12456" s="4"/>
      <c r="V12456" s="4"/>
      <c r="W12456" s="4"/>
      <c r="X12456" s="4"/>
      <c r="AB12456" s="4"/>
      <c r="AL12456" s="81"/>
      <c r="AM12456" s="81"/>
    </row>
    <row r="12457" spans="1:39">
      <c r="A12457" s="76"/>
      <c r="C12457" s="77"/>
      <c r="M12457" s="80"/>
      <c r="T12457" s="4"/>
      <c r="V12457" s="4"/>
      <c r="W12457" s="4"/>
      <c r="X12457" s="4"/>
      <c r="AB12457" s="4"/>
      <c r="AL12457" s="81"/>
      <c r="AM12457" s="81"/>
    </row>
    <row r="12458" spans="1:39">
      <c r="A12458" s="76"/>
      <c r="C12458" s="77"/>
      <c r="M12458" s="80"/>
      <c r="T12458" s="4"/>
      <c r="V12458" s="4"/>
      <c r="W12458" s="4"/>
      <c r="X12458" s="4"/>
      <c r="AB12458" s="4"/>
      <c r="AL12458" s="81"/>
      <c r="AM12458" s="81"/>
    </row>
    <row r="12459" spans="1:39">
      <c r="A12459" s="76"/>
      <c r="C12459" s="77"/>
      <c r="M12459" s="80"/>
      <c r="T12459" s="4"/>
      <c r="V12459" s="4"/>
      <c r="W12459" s="4"/>
      <c r="X12459" s="4"/>
      <c r="AB12459" s="4"/>
      <c r="AL12459" s="81"/>
      <c r="AM12459" s="81"/>
    </row>
    <row r="12460" spans="1:39">
      <c r="A12460" s="76"/>
      <c r="C12460" s="77"/>
      <c r="M12460" s="80"/>
      <c r="T12460" s="4"/>
      <c r="V12460" s="4"/>
      <c r="W12460" s="4"/>
      <c r="X12460" s="4"/>
      <c r="AB12460" s="4"/>
      <c r="AL12460" s="81"/>
      <c r="AM12460" s="81"/>
    </row>
    <row r="12461" spans="1:39">
      <c r="A12461" s="76"/>
      <c r="C12461" s="77"/>
      <c r="M12461" s="80"/>
      <c r="T12461" s="4"/>
      <c r="V12461" s="4"/>
      <c r="W12461" s="4"/>
      <c r="X12461" s="4"/>
      <c r="AB12461" s="4"/>
      <c r="AL12461" s="81"/>
      <c r="AM12461" s="81"/>
    </row>
    <row r="12462" spans="1:39">
      <c r="A12462" s="76"/>
      <c r="C12462" s="77"/>
      <c r="M12462" s="80"/>
      <c r="T12462" s="4"/>
      <c r="V12462" s="4"/>
      <c r="W12462" s="4"/>
      <c r="X12462" s="4"/>
      <c r="AB12462" s="4"/>
      <c r="AL12462" s="81"/>
      <c r="AM12462" s="81"/>
    </row>
    <row r="12463" spans="1:39">
      <c r="A12463" s="76"/>
      <c r="C12463" s="77"/>
      <c r="M12463" s="80"/>
      <c r="T12463" s="4"/>
      <c r="V12463" s="4"/>
      <c r="W12463" s="4"/>
      <c r="X12463" s="4"/>
      <c r="AB12463" s="4"/>
      <c r="AL12463" s="81"/>
      <c r="AM12463" s="81"/>
    </row>
    <row r="12464" spans="1:39">
      <c r="A12464" s="76"/>
      <c r="C12464" s="77"/>
      <c r="M12464" s="80"/>
      <c r="T12464" s="4"/>
      <c r="V12464" s="4"/>
      <c r="W12464" s="4"/>
      <c r="X12464" s="4"/>
      <c r="AB12464" s="4"/>
      <c r="AL12464" s="81"/>
      <c r="AM12464" s="81"/>
    </row>
    <row r="12465" spans="1:39">
      <c r="A12465" s="76"/>
      <c r="C12465" s="77"/>
      <c r="M12465" s="80"/>
      <c r="T12465" s="4"/>
      <c r="V12465" s="4"/>
      <c r="W12465" s="4"/>
      <c r="X12465" s="4"/>
      <c r="AB12465" s="4"/>
      <c r="AL12465" s="81"/>
      <c r="AM12465" s="81"/>
    </row>
    <row r="12466" spans="1:39">
      <c r="A12466" s="76"/>
      <c r="C12466" s="77"/>
      <c r="M12466" s="80"/>
      <c r="T12466" s="4"/>
      <c r="V12466" s="4"/>
      <c r="W12466" s="4"/>
      <c r="X12466" s="4"/>
      <c r="AB12466" s="4"/>
      <c r="AL12466" s="81"/>
      <c r="AM12466" s="81"/>
    </row>
    <row r="12467" spans="1:39">
      <c r="A12467" s="76"/>
      <c r="C12467" s="77"/>
      <c r="M12467" s="80"/>
      <c r="T12467" s="4"/>
      <c r="V12467" s="4"/>
      <c r="W12467" s="4"/>
      <c r="X12467" s="4"/>
      <c r="AB12467" s="4"/>
      <c r="AL12467" s="81"/>
      <c r="AM12467" s="81"/>
    </row>
    <row r="12468" spans="1:39">
      <c r="A12468" s="76"/>
      <c r="C12468" s="77"/>
      <c r="M12468" s="80"/>
      <c r="T12468" s="4"/>
      <c r="V12468" s="4"/>
      <c r="W12468" s="4"/>
      <c r="X12468" s="4"/>
      <c r="AB12468" s="4"/>
      <c r="AL12468" s="81"/>
      <c r="AM12468" s="81"/>
    </row>
    <row r="12469" spans="1:39">
      <c r="A12469" s="76"/>
      <c r="C12469" s="77"/>
      <c r="M12469" s="80"/>
      <c r="T12469" s="4"/>
      <c r="V12469" s="4"/>
      <c r="W12469" s="4"/>
      <c r="X12469" s="4"/>
      <c r="AB12469" s="4"/>
      <c r="AL12469" s="81"/>
      <c r="AM12469" s="81"/>
    </row>
    <row r="12470" spans="1:39">
      <c r="A12470" s="76"/>
      <c r="C12470" s="77"/>
      <c r="M12470" s="80"/>
      <c r="T12470" s="4"/>
      <c r="V12470" s="4"/>
      <c r="W12470" s="4"/>
      <c r="X12470" s="4"/>
      <c r="AB12470" s="4"/>
      <c r="AL12470" s="81"/>
      <c r="AM12470" s="81"/>
    </row>
    <row r="12471" spans="1:39">
      <c r="A12471" s="76"/>
      <c r="C12471" s="77"/>
      <c r="M12471" s="80"/>
      <c r="T12471" s="4"/>
      <c r="V12471" s="4"/>
      <c r="W12471" s="4"/>
      <c r="X12471" s="4"/>
      <c r="AB12471" s="4"/>
      <c r="AL12471" s="81"/>
      <c r="AM12471" s="81"/>
    </row>
    <row r="12472" spans="1:39">
      <c r="A12472" s="76"/>
      <c r="C12472" s="77"/>
      <c r="M12472" s="80"/>
      <c r="T12472" s="4"/>
      <c r="V12472" s="4"/>
      <c r="W12472" s="4"/>
      <c r="X12472" s="4"/>
      <c r="AB12472" s="4"/>
      <c r="AL12472" s="81"/>
      <c r="AM12472" s="81"/>
    </row>
    <row r="12473" spans="1:39">
      <c r="A12473" s="76"/>
      <c r="C12473" s="77"/>
      <c r="M12473" s="80"/>
      <c r="T12473" s="4"/>
      <c r="V12473" s="4"/>
      <c r="W12473" s="4"/>
      <c r="X12473" s="4"/>
      <c r="AB12473" s="4"/>
      <c r="AL12473" s="81"/>
      <c r="AM12473" s="81"/>
    </row>
    <row r="12474" spans="1:39">
      <c r="A12474" s="76"/>
      <c r="C12474" s="77"/>
      <c r="M12474" s="80"/>
      <c r="T12474" s="4"/>
      <c r="V12474" s="4"/>
      <c r="W12474" s="4"/>
      <c r="X12474" s="4"/>
      <c r="AB12474" s="4"/>
      <c r="AL12474" s="81"/>
      <c r="AM12474" s="81"/>
    </row>
    <row r="12475" spans="1:39">
      <c r="A12475" s="76"/>
      <c r="C12475" s="77"/>
      <c r="M12475" s="80"/>
      <c r="T12475" s="4"/>
      <c r="V12475" s="4"/>
      <c r="W12475" s="4"/>
      <c r="X12475" s="4"/>
      <c r="AB12475" s="4"/>
      <c r="AL12475" s="81"/>
      <c r="AM12475" s="81"/>
    </row>
    <row r="12476" spans="1:39">
      <c r="A12476" s="76"/>
      <c r="C12476" s="77"/>
      <c r="M12476" s="80"/>
      <c r="T12476" s="4"/>
      <c r="V12476" s="4"/>
      <c r="W12476" s="4"/>
      <c r="X12476" s="4"/>
      <c r="AB12476" s="4"/>
      <c r="AL12476" s="81"/>
      <c r="AM12476" s="81"/>
    </row>
    <row r="12477" spans="1:39">
      <c r="A12477" s="76"/>
      <c r="C12477" s="77"/>
      <c r="M12477" s="80"/>
      <c r="T12477" s="4"/>
      <c r="V12477" s="4"/>
      <c r="W12477" s="4"/>
      <c r="X12477" s="4"/>
      <c r="AB12477" s="4"/>
      <c r="AL12477" s="81"/>
      <c r="AM12477" s="81"/>
    </row>
    <row r="12478" spans="1:39">
      <c r="A12478" s="76"/>
      <c r="C12478" s="77"/>
      <c r="M12478" s="80"/>
      <c r="T12478" s="4"/>
      <c r="V12478" s="4"/>
      <c r="W12478" s="4"/>
      <c r="X12478" s="4"/>
      <c r="AB12478" s="4"/>
      <c r="AL12478" s="81"/>
      <c r="AM12478" s="81"/>
    </row>
    <row r="12479" spans="1:39">
      <c r="A12479" s="76"/>
      <c r="C12479" s="77"/>
      <c r="M12479" s="80"/>
      <c r="T12479" s="4"/>
      <c r="V12479" s="4"/>
      <c r="W12479" s="4"/>
      <c r="X12479" s="4"/>
      <c r="AB12479" s="4"/>
      <c r="AL12479" s="81"/>
      <c r="AM12479" s="81"/>
    </row>
    <row r="12480" spans="1:39">
      <c r="A12480" s="76"/>
      <c r="C12480" s="77"/>
      <c r="M12480" s="80"/>
      <c r="T12480" s="4"/>
      <c r="V12480" s="4"/>
      <c r="W12480" s="4"/>
      <c r="X12480" s="4"/>
      <c r="AB12480" s="4"/>
      <c r="AL12480" s="81"/>
      <c r="AM12480" s="81"/>
    </row>
    <row r="12481" spans="1:39">
      <c r="A12481" s="76"/>
      <c r="C12481" s="77"/>
      <c r="M12481" s="80"/>
      <c r="T12481" s="4"/>
      <c r="V12481" s="4"/>
      <c r="W12481" s="4"/>
      <c r="X12481" s="4"/>
      <c r="AB12481" s="4"/>
      <c r="AL12481" s="81"/>
      <c r="AM12481" s="81"/>
    </row>
    <row r="12482" spans="1:39">
      <c r="A12482" s="76"/>
      <c r="C12482" s="77"/>
      <c r="M12482" s="80"/>
      <c r="T12482" s="4"/>
      <c r="V12482" s="4"/>
      <c r="W12482" s="4"/>
      <c r="X12482" s="4"/>
      <c r="AB12482" s="4"/>
      <c r="AL12482" s="81"/>
      <c r="AM12482" s="81"/>
    </row>
    <row r="12483" spans="1:39">
      <c r="A12483" s="76"/>
      <c r="C12483" s="77"/>
      <c r="M12483" s="80"/>
      <c r="T12483" s="4"/>
      <c r="V12483" s="4"/>
      <c r="W12483" s="4"/>
      <c r="X12483" s="4"/>
      <c r="AB12483" s="4"/>
      <c r="AL12483" s="81"/>
      <c r="AM12483" s="81"/>
    </row>
    <row r="12484" spans="1:39">
      <c r="A12484" s="76"/>
      <c r="C12484" s="77"/>
      <c r="M12484" s="80"/>
      <c r="T12484" s="4"/>
      <c r="V12484" s="4"/>
      <c r="W12484" s="4"/>
      <c r="X12484" s="4"/>
      <c r="AB12484" s="4"/>
      <c r="AL12484" s="81"/>
      <c r="AM12484" s="81"/>
    </row>
    <row r="12485" spans="1:39">
      <c r="A12485" s="76"/>
      <c r="C12485" s="77"/>
      <c r="M12485" s="80"/>
      <c r="T12485" s="4"/>
      <c r="V12485" s="4"/>
      <c r="W12485" s="4"/>
      <c r="X12485" s="4"/>
      <c r="AB12485" s="4"/>
      <c r="AL12485" s="81"/>
      <c r="AM12485" s="81"/>
    </row>
    <row r="12486" spans="1:39">
      <c r="A12486" s="76"/>
      <c r="C12486" s="77"/>
      <c r="M12486" s="80"/>
      <c r="T12486" s="4"/>
      <c r="V12486" s="4"/>
      <c r="W12486" s="4"/>
      <c r="X12486" s="4"/>
      <c r="AB12486" s="4"/>
      <c r="AL12486" s="81"/>
      <c r="AM12486" s="81"/>
    </row>
    <row r="12487" spans="1:39">
      <c r="A12487" s="76"/>
      <c r="C12487" s="77"/>
      <c r="M12487" s="80"/>
      <c r="T12487" s="4"/>
      <c r="V12487" s="4"/>
      <c r="W12487" s="4"/>
      <c r="X12487" s="4"/>
      <c r="AB12487" s="4"/>
      <c r="AL12487" s="81"/>
      <c r="AM12487" s="81"/>
    </row>
    <row r="12488" spans="1:39">
      <c r="A12488" s="76"/>
      <c r="C12488" s="77"/>
      <c r="M12488" s="80"/>
      <c r="T12488" s="4"/>
      <c r="V12488" s="4"/>
      <c r="W12488" s="4"/>
      <c r="X12488" s="4"/>
      <c r="AB12488" s="4"/>
      <c r="AL12488" s="81"/>
      <c r="AM12488" s="81"/>
    </row>
    <row r="12489" spans="1:39">
      <c r="A12489" s="76"/>
      <c r="C12489" s="77"/>
      <c r="M12489" s="80"/>
      <c r="T12489" s="4"/>
      <c r="V12489" s="4"/>
      <c r="W12489" s="4"/>
      <c r="X12489" s="4"/>
      <c r="AB12489" s="4"/>
      <c r="AL12489" s="81"/>
      <c r="AM12489" s="81"/>
    </row>
    <row r="12490" spans="1:39">
      <c r="A12490" s="76"/>
      <c r="C12490" s="77"/>
      <c r="M12490" s="80"/>
      <c r="T12490" s="4"/>
      <c r="V12490" s="4"/>
      <c r="W12490" s="4"/>
      <c r="X12490" s="4"/>
      <c r="AB12490" s="4"/>
      <c r="AL12490" s="81"/>
      <c r="AM12490" s="81"/>
    </row>
    <row r="12491" spans="1:39">
      <c r="A12491" s="76"/>
      <c r="C12491" s="77"/>
      <c r="M12491" s="80"/>
      <c r="T12491" s="4"/>
      <c r="V12491" s="4"/>
      <c r="W12491" s="4"/>
      <c r="X12491" s="4"/>
      <c r="AB12491" s="4"/>
      <c r="AL12491" s="81"/>
      <c r="AM12491" s="81"/>
    </row>
    <row r="12492" spans="1:39">
      <c r="A12492" s="76"/>
      <c r="C12492" s="77"/>
      <c r="M12492" s="80"/>
      <c r="T12492" s="4"/>
      <c r="V12492" s="4"/>
      <c r="W12492" s="4"/>
      <c r="X12492" s="4"/>
      <c r="AB12492" s="4"/>
      <c r="AL12492" s="81"/>
      <c r="AM12492" s="81"/>
    </row>
    <row r="12493" spans="1:39">
      <c r="A12493" s="76"/>
      <c r="C12493" s="77"/>
      <c r="M12493" s="80"/>
      <c r="T12493" s="4"/>
      <c r="V12493" s="4"/>
      <c r="W12493" s="4"/>
      <c r="X12493" s="4"/>
      <c r="AB12493" s="4"/>
      <c r="AL12493" s="81"/>
      <c r="AM12493" s="81"/>
    </row>
    <row r="12494" spans="1:39">
      <c r="A12494" s="76"/>
      <c r="C12494" s="77"/>
      <c r="M12494" s="80"/>
      <c r="T12494" s="4"/>
      <c r="V12494" s="4"/>
      <c r="W12494" s="4"/>
      <c r="X12494" s="4"/>
      <c r="AB12494" s="4"/>
      <c r="AL12494" s="81"/>
      <c r="AM12494" s="81"/>
    </row>
    <row r="12495" spans="1:39">
      <c r="A12495" s="76"/>
      <c r="C12495" s="77"/>
      <c r="M12495" s="80"/>
      <c r="T12495" s="4"/>
      <c r="V12495" s="4"/>
      <c r="W12495" s="4"/>
      <c r="X12495" s="4"/>
      <c r="AB12495" s="4"/>
      <c r="AL12495" s="81"/>
      <c r="AM12495" s="81"/>
    </row>
    <row r="12496" spans="1:39">
      <c r="A12496" s="76"/>
      <c r="C12496" s="77"/>
      <c r="M12496" s="80"/>
      <c r="T12496" s="4"/>
      <c r="V12496" s="4"/>
      <c r="W12496" s="4"/>
      <c r="X12496" s="4"/>
      <c r="AB12496" s="4"/>
      <c r="AL12496" s="81"/>
      <c r="AM12496" s="81"/>
    </row>
    <row r="12497" spans="1:39">
      <c r="A12497" s="76"/>
      <c r="C12497" s="77"/>
      <c r="M12497" s="80"/>
      <c r="T12497" s="4"/>
      <c r="V12497" s="4"/>
      <c r="W12497" s="4"/>
      <c r="X12497" s="4"/>
      <c r="AB12497" s="4"/>
      <c r="AL12497" s="81"/>
      <c r="AM12497" s="81"/>
    </row>
    <row r="12498" spans="1:39">
      <c r="A12498" s="76"/>
      <c r="C12498" s="77"/>
      <c r="M12498" s="80"/>
      <c r="T12498" s="4"/>
      <c r="V12498" s="4"/>
      <c r="W12498" s="4"/>
      <c r="X12498" s="4"/>
      <c r="AB12498" s="4"/>
      <c r="AL12498" s="81"/>
      <c r="AM12498" s="81"/>
    </row>
    <row r="12499" spans="1:39">
      <c r="A12499" s="76"/>
      <c r="C12499" s="77"/>
      <c r="M12499" s="80"/>
      <c r="T12499" s="4"/>
      <c r="V12499" s="4"/>
      <c r="W12499" s="4"/>
      <c r="X12499" s="4"/>
      <c r="AB12499" s="4"/>
      <c r="AL12499" s="81"/>
      <c r="AM12499" s="81"/>
    </row>
    <row r="12500" spans="1:39">
      <c r="A12500" s="76"/>
      <c r="C12500" s="77"/>
      <c r="M12500" s="80"/>
      <c r="T12500" s="4"/>
      <c r="V12500" s="4"/>
      <c r="W12500" s="4"/>
      <c r="X12500" s="4"/>
      <c r="AB12500" s="4"/>
      <c r="AL12500" s="81"/>
      <c r="AM12500" s="81"/>
    </row>
    <row r="12501" spans="1:39">
      <c r="A12501" s="76"/>
      <c r="C12501" s="77"/>
      <c r="M12501" s="80"/>
      <c r="T12501" s="4"/>
      <c r="V12501" s="4"/>
      <c r="W12501" s="4"/>
      <c r="X12501" s="4"/>
      <c r="AB12501" s="4"/>
      <c r="AL12501" s="81"/>
      <c r="AM12501" s="81"/>
    </row>
    <row r="12502" spans="1:39">
      <c r="A12502" s="76"/>
      <c r="C12502" s="77"/>
      <c r="M12502" s="80"/>
      <c r="T12502" s="4"/>
      <c r="V12502" s="4"/>
      <c r="W12502" s="4"/>
      <c r="X12502" s="4"/>
      <c r="AB12502" s="4"/>
      <c r="AL12502" s="81"/>
      <c r="AM12502" s="81"/>
    </row>
    <row r="12503" spans="1:39">
      <c r="A12503" s="76"/>
      <c r="C12503" s="77"/>
      <c r="M12503" s="80"/>
      <c r="T12503" s="4"/>
      <c r="V12503" s="4"/>
      <c r="W12503" s="4"/>
      <c r="X12503" s="4"/>
      <c r="AB12503" s="4"/>
      <c r="AL12503" s="81"/>
      <c r="AM12503" s="81"/>
    </row>
    <row r="12504" spans="1:39">
      <c r="A12504" s="76"/>
      <c r="C12504" s="77"/>
      <c r="M12504" s="80"/>
      <c r="T12504" s="4"/>
      <c r="V12504" s="4"/>
      <c r="W12504" s="4"/>
      <c r="X12504" s="4"/>
      <c r="AB12504" s="4"/>
      <c r="AL12504" s="81"/>
      <c r="AM12504" s="81"/>
    </row>
    <row r="12505" spans="1:39">
      <c r="A12505" s="76"/>
      <c r="C12505" s="77"/>
      <c r="M12505" s="80"/>
      <c r="T12505" s="4"/>
      <c r="V12505" s="4"/>
      <c r="W12505" s="4"/>
      <c r="X12505" s="4"/>
      <c r="AB12505" s="4"/>
      <c r="AL12505" s="81"/>
      <c r="AM12505" s="81"/>
    </row>
    <row r="12506" spans="1:39">
      <c r="A12506" s="76"/>
      <c r="C12506" s="77"/>
      <c r="M12506" s="80"/>
      <c r="T12506" s="4"/>
      <c r="V12506" s="4"/>
      <c r="W12506" s="4"/>
      <c r="X12506" s="4"/>
      <c r="AB12506" s="4"/>
      <c r="AL12506" s="81"/>
      <c r="AM12506" s="81"/>
    </row>
    <row r="12507" spans="1:39">
      <c r="A12507" s="76"/>
      <c r="C12507" s="77"/>
      <c r="M12507" s="80"/>
      <c r="T12507" s="4"/>
      <c r="V12507" s="4"/>
      <c r="W12507" s="4"/>
      <c r="X12507" s="4"/>
      <c r="AB12507" s="4"/>
      <c r="AL12507" s="81"/>
      <c r="AM12507" s="81"/>
    </row>
    <row r="12508" spans="1:39">
      <c r="A12508" s="76"/>
      <c r="C12508" s="77"/>
      <c r="M12508" s="80"/>
      <c r="T12508" s="4"/>
      <c r="V12508" s="4"/>
      <c r="W12508" s="4"/>
      <c r="X12508" s="4"/>
      <c r="AB12508" s="4"/>
      <c r="AL12508" s="81"/>
      <c r="AM12508" s="81"/>
    </row>
    <row r="12509" spans="1:39">
      <c r="A12509" s="76"/>
      <c r="C12509" s="77"/>
      <c r="M12509" s="80"/>
      <c r="T12509" s="4"/>
      <c r="V12509" s="4"/>
      <c r="W12509" s="4"/>
      <c r="X12509" s="4"/>
      <c r="AB12509" s="4"/>
      <c r="AL12509" s="81"/>
      <c r="AM12509" s="81"/>
    </row>
    <row r="12510" spans="1:39">
      <c r="A12510" s="76"/>
      <c r="C12510" s="77"/>
      <c r="M12510" s="80"/>
      <c r="T12510" s="4"/>
      <c r="V12510" s="4"/>
      <c r="W12510" s="4"/>
      <c r="X12510" s="4"/>
      <c r="AB12510" s="4"/>
      <c r="AL12510" s="81"/>
      <c r="AM12510" s="81"/>
    </row>
    <row r="12511" spans="1:39">
      <c r="A12511" s="76"/>
      <c r="C12511" s="77"/>
      <c r="M12511" s="80"/>
      <c r="T12511" s="4"/>
      <c r="V12511" s="4"/>
      <c r="W12511" s="4"/>
      <c r="X12511" s="4"/>
      <c r="AB12511" s="4"/>
      <c r="AL12511" s="81"/>
      <c r="AM12511" s="81"/>
    </row>
    <row r="12512" spans="1:39">
      <c r="A12512" s="76"/>
      <c r="C12512" s="77"/>
      <c r="M12512" s="80"/>
      <c r="T12512" s="4"/>
      <c r="V12512" s="4"/>
      <c r="W12512" s="4"/>
      <c r="X12512" s="4"/>
      <c r="AB12512" s="4"/>
      <c r="AL12512" s="81"/>
      <c r="AM12512" s="81"/>
    </row>
    <row r="12513" spans="1:39">
      <c r="A12513" s="76"/>
      <c r="C12513" s="77"/>
      <c r="M12513" s="80"/>
      <c r="T12513" s="4"/>
      <c r="V12513" s="4"/>
      <c r="W12513" s="4"/>
      <c r="X12513" s="4"/>
      <c r="AB12513" s="4"/>
      <c r="AL12513" s="81"/>
      <c r="AM12513" s="81"/>
    </row>
    <row r="12514" spans="1:39">
      <c r="A12514" s="76"/>
      <c r="C12514" s="77"/>
      <c r="M12514" s="80"/>
      <c r="T12514" s="4"/>
      <c r="V12514" s="4"/>
      <c r="W12514" s="4"/>
      <c r="X12514" s="4"/>
      <c r="AB12514" s="4"/>
      <c r="AL12514" s="81"/>
      <c r="AM12514" s="81"/>
    </row>
    <row r="12515" spans="1:39">
      <c r="A12515" s="76"/>
      <c r="C12515" s="77"/>
      <c r="M12515" s="80"/>
      <c r="T12515" s="4"/>
      <c r="V12515" s="4"/>
      <c r="W12515" s="4"/>
      <c r="X12515" s="4"/>
      <c r="AB12515" s="4"/>
      <c r="AL12515" s="81"/>
      <c r="AM12515" s="81"/>
    </row>
    <row r="12516" spans="1:39">
      <c r="A12516" s="76"/>
      <c r="C12516" s="77"/>
      <c r="M12516" s="80"/>
      <c r="T12516" s="4"/>
      <c r="V12516" s="4"/>
      <c r="W12516" s="4"/>
      <c r="X12516" s="4"/>
      <c r="AB12516" s="4"/>
      <c r="AL12516" s="81"/>
      <c r="AM12516" s="81"/>
    </row>
    <row r="12517" spans="1:39">
      <c r="A12517" s="76"/>
      <c r="C12517" s="77"/>
      <c r="M12517" s="80"/>
      <c r="T12517" s="4"/>
      <c r="V12517" s="4"/>
      <c r="W12517" s="4"/>
      <c r="X12517" s="4"/>
      <c r="AB12517" s="4"/>
      <c r="AL12517" s="81"/>
      <c r="AM12517" s="81"/>
    </row>
    <row r="12518" spans="1:39">
      <c r="A12518" s="76"/>
      <c r="C12518" s="77"/>
      <c r="M12518" s="80"/>
      <c r="T12518" s="4"/>
      <c r="V12518" s="4"/>
      <c r="W12518" s="4"/>
      <c r="X12518" s="4"/>
      <c r="AB12518" s="4"/>
      <c r="AL12518" s="81"/>
      <c r="AM12518" s="81"/>
    </row>
    <row r="12519" spans="1:39">
      <c r="A12519" s="76"/>
      <c r="C12519" s="77"/>
      <c r="M12519" s="80"/>
      <c r="T12519" s="4"/>
      <c r="V12519" s="4"/>
      <c r="W12519" s="4"/>
      <c r="X12519" s="4"/>
      <c r="AB12519" s="4"/>
      <c r="AL12519" s="81"/>
      <c r="AM12519" s="81"/>
    </row>
    <row r="12520" spans="1:39">
      <c r="A12520" s="76"/>
      <c r="C12520" s="77"/>
      <c r="M12520" s="80"/>
      <c r="T12520" s="4"/>
      <c r="V12520" s="4"/>
      <c r="W12520" s="4"/>
      <c r="X12520" s="4"/>
      <c r="AB12520" s="4"/>
      <c r="AL12520" s="81"/>
      <c r="AM12520" s="81"/>
    </row>
    <row r="12521" spans="1:39">
      <c r="A12521" s="76"/>
      <c r="C12521" s="77"/>
      <c r="M12521" s="80"/>
      <c r="T12521" s="4"/>
      <c r="V12521" s="4"/>
      <c r="W12521" s="4"/>
      <c r="X12521" s="4"/>
      <c r="AB12521" s="4"/>
      <c r="AL12521" s="81"/>
      <c r="AM12521" s="81"/>
    </row>
    <row r="12522" spans="1:39">
      <c r="A12522" s="76"/>
      <c r="C12522" s="77"/>
      <c r="M12522" s="80"/>
      <c r="T12522" s="4"/>
      <c r="V12522" s="4"/>
      <c r="W12522" s="4"/>
      <c r="X12522" s="4"/>
      <c r="AB12522" s="4"/>
      <c r="AL12522" s="81"/>
      <c r="AM12522" s="81"/>
    </row>
    <row r="12523" spans="1:39">
      <c r="A12523" s="76"/>
      <c r="C12523" s="77"/>
      <c r="M12523" s="80"/>
      <c r="T12523" s="4"/>
      <c r="V12523" s="4"/>
      <c r="W12523" s="4"/>
      <c r="X12523" s="4"/>
      <c r="AB12523" s="4"/>
      <c r="AL12523" s="81"/>
      <c r="AM12523" s="81"/>
    </row>
    <row r="12524" spans="1:39">
      <c r="A12524" s="76"/>
      <c r="C12524" s="77"/>
      <c r="M12524" s="80"/>
      <c r="T12524" s="4"/>
      <c r="V12524" s="4"/>
      <c r="W12524" s="4"/>
      <c r="X12524" s="4"/>
      <c r="AB12524" s="4"/>
      <c r="AL12524" s="81"/>
      <c r="AM12524" s="81"/>
    </row>
    <row r="12525" spans="1:39">
      <c r="A12525" s="76"/>
      <c r="C12525" s="77"/>
      <c r="M12525" s="80"/>
      <c r="T12525" s="4"/>
      <c r="V12525" s="4"/>
      <c r="W12525" s="4"/>
      <c r="X12525" s="4"/>
      <c r="AB12525" s="4"/>
      <c r="AL12525" s="81"/>
      <c r="AM12525" s="81"/>
    </row>
    <row r="12526" spans="1:39">
      <c r="A12526" s="76"/>
      <c r="C12526" s="77"/>
      <c r="M12526" s="80"/>
      <c r="T12526" s="4"/>
      <c r="V12526" s="4"/>
      <c r="W12526" s="4"/>
      <c r="X12526" s="4"/>
      <c r="AB12526" s="4"/>
      <c r="AL12526" s="81"/>
      <c r="AM12526" s="81"/>
    </row>
    <row r="12527" spans="1:39">
      <c r="A12527" s="76"/>
      <c r="C12527" s="77"/>
      <c r="M12527" s="80"/>
      <c r="T12527" s="4"/>
      <c r="V12527" s="4"/>
      <c r="W12527" s="4"/>
      <c r="X12527" s="4"/>
      <c r="AB12527" s="4"/>
      <c r="AL12527" s="81"/>
      <c r="AM12527" s="81"/>
    </row>
    <row r="12528" spans="1:39">
      <c r="A12528" s="76"/>
      <c r="C12528" s="77"/>
      <c r="M12528" s="80"/>
      <c r="T12528" s="4"/>
      <c r="V12528" s="4"/>
      <c r="W12528" s="4"/>
      <c r="X12528" s="4"/>
      <c r="AB12528" s="4"/>
      <c r="AL12528" s="81"/>
      <c r="AM12528" s="81"/>
    </row>
    <row r="12529" spans="1:39">
      <c r="A12529" s="76"/>
      <c r="C12529" s="77"/>
      <c r="M12529" s="80"/>
      <c r="T12529" s="4"/>
      <c r="V12529" s="4"/>
      <c r="W12529" s="4"/>
      <c r="X12529" s="4"/>
      <c r="AB12529" s="4"/>
      <c r="AL12529" s="81"/>
      <c r="AM12529" s="81"/>
    </row>
    <row r="12530" spans="1:39">
      <c r="A12530" s="76"/>
      <c r="C12530" s="77"/>
      <c r="M12530" s="80"/>
      <c r="T12530" s="4"/>
      <c r="V12530" s="4"/>
      <c r="W12530" s="4"/>
      <c r="X12530" s="4"/>
      <c r="AB12530" s="4"/>
      <c r="AL12530" s="81"/>
      <c r="AM12530" s="81"/>
    </row>
    <row r="12531" spans="1:39">
      <c r="A12531" s="76"/>
      <c r="C12531" s="77"/>
      <c r="M12531" s="80"/>
      <c r="T12531" s="4"/>
      <c r="V12531" s="4"/>
      <c r="W12531" s="4"/>
      <c r="X12531" s="4"/>
      <c r="AB12531" s="4"/>
      <c r="AL12531" s="81"/>
      <c r="AM12531" s="81"/>
    </row>
    <row r="12532" spans="1:39">
      <c r="A12532" s="76"/>
      <c r="C12532" s="77"/>
      <c r="M12532" s="80"/>
      <c r="T12532" s="4"/>
      <c r="V12532" s="4"/>
      <c r="W12532" s="4"/>
      <c r="X12532" s="4"/>
      <c r="AB12532" s="4"/>
      <c r="AL12532" s="81"/>
      <c r="AM12532" s="81"/>
    </row>
    <row r="12533" spans="1:39">
      <c r="A12533" s="76"/>
      <c r="C12533" s="77"/>
      <c r="M12533" s="80"/>
      <c r="T12533" s="4"/>
      <c r="V12533" s="4"/>
      <c r="W12533" s="4"/>
      <c r="X12533" s="4"/>
      <c r="AB12533" s="4"/>
      <c r="AL12533" s="81"/>
      <c r="AM12533" s="81"/>
    </row>
    <row r="12534" spans="1:39">
      <c r="A12534" s="76"/>
      <c r="C12534" s="77"/>
      <c r="M12534" s="80"/>
      <c r="T12534" s="4"/>
      <c r="V12534" s="4"/>
      <c r="W12534" s="4"/>
      <c r="X12534" s="4"/>
      <c r="AB12534" s="4"/>
      <c r="AL12534" s="81"/>
      <c r="AM12534" s="81"/>
    </row>
    <row r="12535" spans="1:39">
      <c r="A12535" s="76"/>
      <c r="C12535" s="77"/>
      <c r="M12535" s="80"/>
      <c r="T12535" s="4"/>
      <c r="V12535" s="4"/>
      <c r="W12535" s="4"/>
      <c r="X12535" s="4"/>
      <c r="AB12535" s="4"/>
      <c r="AL12535" s="81"/>
      <c r="AM12535" s="81"/>
    </row>
    <row r="12536" spans="1:39">
      <c r="A12536" s="76"/>
      <c r="C12536" s="77"/>
      <c r="M12536" s="80"/>
      <c r="T12536" s="4"/>
      <c r="V12536" s="4"/>
      <c r="W12536" s="4"/>
      <c r="X12536" s="4"/>
      <c r="AB12536" s="4"/>
      <c r="AL12536" s="81"/>
      <c r="AM12536" s="81"/>
    </row>
    <row r="12537" spans="1:39">
      <c r="A12537" s="76"/>
      <c r="C12537" s="77"/>
      <c r="M12537" s="80"/>
      <c r="T12537" s="4"/>
      <c r="V12537" s="4"/>
      <c r="W12537" s="4"/>
      <c r="X12537" s="4"/>
      <c r="AB12537" s="4"/>
      <c r="AL12537" s="81"/>
      <c r="AM12537" s="81"/>
    </row>
    <row r="12538" spans="1:39">
      <c r="A12538" s="76"/>
      <c r="C12538" s="77"/>
      <c r="M12538" s="80"/>
      <c r="T12538" s="4"/>
      <c r="V12538" s="4"/>
      <c r="W12538" s="4"/>
      <c r="X12538" s="4"/>
      <c r="AB12538" s="4"/>
      <c r="AL12538" s="81"/>
      <c r="AM12538" s="81"/>
    </row>
    <row r="12539" spans="1:39">
      <c r="A12539" s="76"/>
      <c r="C12539" s="77"/>
      <c r="M12539" s="80"/>
      <c r="T12539" s="4"/>
      <c r="V12539" s="4"/>
      <c r="W12539" s="4"/>
      <c r="X12539" s="4"/>
      <c r="AB12539" s="4"/>
      <c r="AL12539" s="81"/>
      <c r="AM12539" s="81"/>
    </row>
    <row r="12540" spans="1:39">
      <c r="A12540" s="76"/>
      <c r="C12540" s="77"/>
      <c r="M12540" s="80"/>
      <c r="T12540" s="4"/>
      <c r="V12540" s="4"/>
      <c r="W12540" s="4"/>
      <c r="X12540" s="4"/>
      <c r="AB12540" s="4"/>
      <c r="AL12540" s="81"/>
      <c r="AM12540" s="81"/>
    </row>
    <row r="12541" spans="1:39">
      <c r="A12541" s="76"/>
      <c r="C12541" s="77"/>
      <c r="M12541" s="80"/>
      <c r="T12541" s="4"/>
      <c r="V12541" s="4"/>
      <c r="W12541" s="4"/>
      <c r="X12541" s="4"/>
      <c r="AB12541" s="4"/>
      <c r="AL12541" s="81"/>
      <c r="AM12541" s="81"/>
    </row>
    <row r="12542" spans="1:39">
      <c r="A12542" s="76"/>
      <c r="C12542" s="77"/>
      <c r="M12542" s="80"/>
      <c r="T12542" s="4"/>
      <c r="V12542" s="4"/>
      <c r="W12542" s="4"/>
      <c r="X12542" s="4"/>
      <c r="AB12542" s="4"/>
      <c r="AL12542" s="81"/>
      <c r="AM12542" s="81"/>
    </row>
    <row r="12543" spans="1:39">
      <c r="A12543" s="76"/>
      <c r="C12543" s="77"/>
      <c r="M12543" s="80"/>
      <c r="T12543" s="4"/>
      <c r="V12543" s="4"/>
      <c r="W12543" s="4"/>
      <c r="X12543" s="4"/>
      <c r="AB12543" s="4"/>
      <c r="AL12543" s="81"/>
      <c r="AM12543" s="81"/>
    </row>
    <row r="12544" spans="1:39">
      <c r="A12544" s="76"/>
      <c r="C12544" s="77"/>
      <c r="M12544" s="80"/>
      <c r="T12544" s="4"/>
      <c r="V12544" s="4"/>
      <c r="W12544" s="4"/>
      <c r="X12544" s="4"/>
      <c r="AB12544" s="4"/>
      <c r="AL12544" s="81"/>
      <c r="AM12544" s="81"/>
    </row>
    <row r="12545" spans="1:39">
      <c r="A12545" s="76"/>
      <c r="C12545" s="77"/>
      <c r="M12545" s="80"/>
      <c r="T12545" s="4"/>
      <c r="V12545" s="4"/>
      <c r="W12545" s="4"/>
      <c r="X12545" s="4"/>
      <c r="AB12545" s="4"/>
      <c r="AL12545" s="81"/>
      <c r="AM12545" s="81"/>
    </row>
    <row r="12546" spans="1:39">
      <c r="A12546" s="76"/>
      <c r="C12546" s="77"/>
      <c r="M12546" s="80"/>
      <c r="T12546" s="4"/>
      <c r="V12546" s="4"/>
      <c r="W12546" s="4"/>
      <c r="X12546" s="4"/>
      <c r="AB12546" s="4"/>
      <c r="AL12546" s="81"/>
      <c r="AM12546" s="81"/>
    </row>
    <row r="12547" spans="1:39">
      <c r="A12547" s="76"/>
      <c r="C12547" s="77"/>
      <c r="M12547" s="80"/>
      <c r="T12547" s="4"/>
      <c r="V12547" s="4"/>
      <c r="W12547" s="4"/>
      <c r="X12547" s="4"/>
      <c r="AB12547" s="4"/>
      <c r="AL12547" s="81"/>
      <c r="AM12547" s="81"/>
    </row>
    <row r="12548" spans="1:39">
      <c r="A12548" s="76"/>
      <c r="C12548" s="77"/>
      <c r="M12548" s="80"/>
      <c r="T12548" s="4"/>
      <c r="V12548" s="4"/>
      <c r="W12548" s="4"/>
      <c r="X12548" s="4"/>
      <c r="AB12548" s="4"/>
      <c r="AL12548" s="81"/>
      <c r="AM12548" s="81"/>
    </row>
    <row r="12549" spans="1:39">
      <c r="A12549" s="76"/>
      <c r="C12549" s="77"/>
      <c r="M12549" s="80"/>
      <c r="T12549" s="4"/>
      <c r="V12549" s="4"/>
      <c r="W12549" s="4"/>
      <c r="X12549" s="4"/>
      <c r="AB12549" s="4"/>
      <c r="AL12549" s="81"/>
      <c r="AM12549" s="81"/>
    </row>
    <row r="12550" spans="1:39">
      <c r="A12550" s="76"/>
      <c r="C12550" s="77"/>
      <c r="M12550" s="80"/>
      <c r="T12550" s="4"/>
      <c r="V12550" s="4"/>
      <c r="W12550" s="4"/>
      <c r="X12550" s="4"/>
      <c r="AB12550" s="4"/>
      <c r="AL12550" s="81"/>
      <c r="AM12550" s="81"/>
    </row>
    <row r="12551" spans="1:39">
      <c r="A12551" s="76"/>
      <c r="C12551" s="77"/>
      <c r="M12551" s="80"/>
      <c r="T12551" s="4"/>
      <c r="V12551" s="4"/>
      <c r="W12551" s="4"/>
      <c r="X12551" s="4"/>
      <c r="AB12551" s="4"/>
      <c r="AL12551" s="81"/>
      <c r="AM12551" s="81"/>
    </row>
    <row r="12552" spans="1:39">
      <c r="A12552" s="76"/>
      <c r="C12552" s="77"/>
      <c r="M12552" s="80"/>
      <c r="T12552" s="4"/>
      <c r="V12552" s="4"/>
      <c r="W12552" s="4"/>
      <c r="X12552" s="4"/>
      <c r="AB12552" s="4"/>
      <c r="AL12552" s="81"/>
      <c r="AM12552" s="81"/>
    </row>
    <row r="12553" spans="1:39">
      <c r="A12553" s="76"/>
      <c r="C12553" s="77"/>
      <c r="M12553" s="80"/>
      <c r="T12553" s="4"/>
      <c r="V12553" s="4"/>
      <c r="W12553" s="4"/>
      <c r="X12553" s="4"/>
      <c r="AB12553" s="4"/>
      <c r="AL12553" s="81"/>
      <c r="AM12553" s="81"/>
    </row>
    <row r="12554" spans="1:39">
      <c r="A12554" s="76"/>
      <c r="C12554" s="77"/>
      <c r="M12554" s="80"/>
      <c r="T12554" s="4"/>
      <c r="V12554" s="4"/>
      <c r="W12554" s="4"/>
      <c r="X12554" s="4"/>
      <c r="AB12554" s="4"/>
      <c r="AL12554" s="81"/>
      <c r="AM12554" s="81"/>
    </row>
    <row r="12555" spans="1:39">
      <c r="A12555" s="76"/>
      <c r="C12555" s="77"/>
      <c r="M12555" s="80"/>
      <c r="T12555" s="4"/>
      <c r="V12555" s="4"/>
      <c r="W12555" s="4"/>
      <c r="X12555" s="4"/>
      <c r="AB12555" s="4"/>
      <c r="AL12555" s="81"/>
      <c r="AM12555" s="81"/>
    </row>
    <row r="12556" spans="1:39">
      <c r="A12556" s="76"/>
      <c r="C12556" s="77"/>
      <c r="M12556" s="80"/>
      <c r="T12556" s="4"/>
      <c r="V12556" s="4"/>
      <c r="W12556" s="4"/>
      <c r="X12556" s="4"/>
      <c r="AB12556" s="4"/>
      <c r="AL12556" s="81"/>
      <c r="AM12556" s="81"/>
    </row>
    <row r="12557" spans="1:39">
      <c r="A12557" s="76"/>
      <c r="C12557" s="77"/>
      <c r="M12557" s="80"/>
      <c r="T12557" s="4"/>
      <c r="V12557" s="4"/>
      <c r="W12557" s="4"/>
      <c r="X12557" s="4"/>
      <c r="AB12557" s="4"/>
      <c r="AL12557" s="81"/>
      <c r="AM12557" s="81"/>
    </row>
    <row r="12558" spans="1:39">
      <c r="A12558" s="76"/>
      <c r="C12558" s="77"/>
      <c r="M12558" s="80"/>
      <c r="T12558" s="4"/>
      <c r="V12558" s="4"/>
      <c r="W12558" s="4"/>
      <c r="X12558" s="4"/>
      <c r="AB12558" s="4"/>
      <c r="AL12558" s="81"/>
      <c r="AM12558" s="81"/>
    </row>
    <row r="12559" spans="1:39">
      <c r="A12559" s="76"/>
      <c r="C12559" s="77"/>
      <c r="M12559" s="80"/>
      <c r="T12559" s="4"/>
      <c r="V12559" s="4"/>
      <c r="W12559" s="4"/>
      <c r="X12559" s="4"/>
      <c r="AB12559" s="4"/>
      <c r="AL12559" s="81"/>
      <c r="AM12559" s="81"/>
    </row>
    <row r="12560" spans="1:39">
      <c r="A12560" s="76"/>
      <c r="C12560" s="77"/>
      <c r="M12560" s="80"/>
      <c r="T12560" s="4"/>
      <c r="V12560" s="4"/>
      <c r="W12560" s="4"/>
      <c r="X12560" s="4"/>
      <c r="AB12560" s="4"/>
      <c r="AL12560" s="81"/>
      <c r="AM12560" s="81"/>
    </row>
    <row r="12561" spans="1:39">
      <c r="A12561" s="76"/>
      <c r="C12561" s="77"/>
      <c r="M12561" s="80"/>
      <c r="T12561" s="4"/>
      <c r="V12561" s="4"/>
      <c r="W12561" s="4"/>
      <c r="X12561" s="4"/>
      <c r="AB12561" s="4"/>
      <c r="AL12561" s="81"/>
      <c r="AM12561" s="81"/>
    </row>
    <row r="12562" spans="1:39">
      <c r="A12562" s="76"/>
      <c r="C12562" s="77"/>
      <c r="M12562" s="80"/>
      <c r="T12562" s="4"/>
      <c r="V12562" s="4"/>
      <c r="W12562" s="4"/>
      <c r="X12562" s="4"/>
      <c r="AB12562" s="4"/>
      <c r="AL12562" s="81"/>
      <c r="AM12562" s="81"/>
    </row>
    <row r="12563" spans="1:39">
      <c r="A12563" s="76"/>
      <c r="C12563" s="77"/>
      <c r="M12563" s="80"/>
      <c r="T12563" s="4"/>
      <c r="V12563" s="4"/>
      <c r="W12563" s="4"/>
      <c r="X12563" s="4"/>
      <c r="AB12563" s="4"/>
      <c r="AL12563" s="81"/>
      <c r="AM12563" s="81"/>
    </row>
    <row r="12564" spans="1:39">
      <c r="A12564" s="76"/>
      <c r="C12564" s="77"/>
      <c r="M12564" s="80"/>
      <c r="T12564" s="4"/>
      <c r="V12564" s="4"/>
      <c r="W12564" s="4"/>
      <c r="X12564" s="4"/>
      <c r="AB12564" s="4"/>
      <c r="AL12564" s="81"/>
      <c r="AM12564" s="81"/>
    </row>
    <row r="12565" spans="1:39">
      <c r="A12565" s="76"/>
      <c r="C12565" s="77"/>
      <c r="M12565" s="80"/>
      <c r="T12565" s="4"/>
      <c r="V12565" s="4"/>
      <c r="W12565" s="4"/>
      <c r="X12565" s="4"/>
      <c r="AB12565" s="4"/>
      <c r="AL12565" s="81"/>
      <c r="AM12565" s="81"/>
    </row>
    <row r="12566" spans="1:39">
      <c r="A12566" s="76"/>
      <c r="C12566" s="77"/>
      <c r="M12566" s="80"/>
      <c r="T12566" s="4"/>
      <c r="V12566" s="4"/>
      <c r="W12566" s="4"/>
      <c r="X12566" s="4"/>
      <c r="AB12566" s="4"/>
      <c r="AL12566" s="81"/>
      <c r="AM12566" s="81"/>
    </row>
    <row r="12567" spans="1:39">
      <c r="A12567" s="76"/>
      <c r="C12567" s="77"/>
      <c r="M12567" s="80"/>
      <c r="T12567" s="4"/>
      <c r="V12567" s="4"/>
      <c r="W12567" s="4"/>
      <c r="X12567" s="4"/>
      <c r="AB12567" s="4"/>
      <c r="AL12567" s="81"/>
      <c r="AM12567" s="81"/>
    </row>
    <row r="12568" spans="1:39">
      <c r="A12568" s="76"/>
      <c r="C12568" s="77"/>
      <c r="M12568" s="80"/>
      <c r="T12568" s="4"/>
      <c r="V12568" s="4"/>
      <c r="W12568" s="4"/>
      <c r="X12568" s="4"/>
      <c r="AB12568" s="4"/>
      <c r="AL12568" s="81"/>
      <c r="AM12568" s="81"/>
    </row>
    <row r="12569" spans="1:39">
      <c r="A12569" s="76"/>
      <c r="C12569" s="77"/>
      <c r="M12569" s="80"/>
      <c r="T12569" s="4"/>
      <c r="V12569" s="4"/>
      <c r="W12569" s="4"/>
      <c r="X12569" s="4"/>
      <c r="AB12569" s="4"/>
      <c r="AL12569" s="81"/>
      <c r="AM12569" s="81"/>
    </row>
    <row r="12570" spans="1:39">
      <c r="A12570" s="76"/>
      <c r="C12570" s="77"/>
      <c r="M12570" s="80"/>
      <c r="T12570" s="4"/>
      <c r="V12570" s="4"/>
      <c r="W12570" s="4"/>
      <c r="X12570" s="4"/>
      <c r="AB12570" s="4"/>
      <c r="AL12570" s="81"/>
      <c r="AM12570" s="81"/>
    </row>
    <row r="12571" spans="1:39">
      <c r="A12571" s="76"/>
      <c r="C12571" s="77"/>
      <c r="M12571" s="80"/>
      <c r="T12571" s="4"/>
      <c r="V12571" s="4"/>
      <c r="W12571" s="4"/>
      <c r="X12571" s="4"/>
      <c r="AB12571" s="4"/>
      <c r="AL12571" s="81"/>
      <c r="AM12571" s="81"/>
    </row>
    <row r="12572" spans="1:39">
      <c r="A12572" s="76"/>
      <c r="C12572" s="77"/>
      <c r="M12572" s="80"/>
      <c r="T12572" s="4"/>
      <c r="V12572" s="4"/>
      <c r="W12572" s="4"/>
      <c r="X12572" s="4"/>
      <c r="AB12572" s="4"/>
      <c r="AL12572" s="81"/>
      <c r="AM12572" s="81"/>
    </row>
    <row r="12573" spans="1:39">
      <c r="A12573" s="76"/>
      <c r="C12573" s="77"/>
      <c r="M12573" s="80"/>
      <c r="T12573" s="4"/>
      <c r="V12573" s="4"/>
      <c r="W12573" s="4"/>
      <c r="X12573" s="4"/>
      <c r="AB12573" s="4"/>
      <c r="AL12573" s="81"/>
      <c r="AM12573" s="81"/>
    </row>
    <row r="12574" spans="1:39">
      <c r="A12574" s="76"/>
      <c r="C12574" s="77"/>
      <c r="M12574" s="80"/>
      <c r="T12574" s="4"/>
      <c r="V12574" s="4"/>
      <c r="W12574" s="4"/>
      <c r="X12574" s="4"/>
      <c r="AB12574" s="4"/>
      <c r="AL12574" s="81"/>
      <c r="AM12574" s="81"/>
    </row>
    <row r="12575" spans="1:39">
      <c r="A12575" s="76"/>
      <c r="C12575" s="77"/>
      <c r="M12575" s="80"/>
      <c r="T12575" s="4"/>
      <c r="V12575" s="4"/>
      <c r="W12575" s="4"/>
      <c r="X12575" s="4"/>
      <c r="AB12575" s="4"/>
      <c r="AL12575" s="81"/>
      <c r="AM12575" s="81"/>
    </row>
    <row r="12576" spans="1:39">
      <c r="A12576" s="76"/>
      <c r="C12576" s="77"/>
      <c r="M12576" s="80"/>
      <c r="T12576" s="4"/>
      <c r="V12576" s="4"/>
      <c r="W12576" s="4"/>
      <c r="X12576" s="4"/>
      <c r="AB12576" s="4"/>
      <c r="AL12576" s="81"/>
      <c r="AM12576" s="81"/>
    </row>
    <row r="12577" spans="1:39">
      <c r="A12577" s="76"/>
      <c r="C12577" s="77"/>
      <c r="M12577" s="80"/>
      <c r="T12577" s="4"/>
      <c r="V12577" s="4"/>
      <c r="W12577" s="4"/>
      <c r="X12577" s="4"/>
      <c r="AB12577" s="4"/>
      <c r="AL12577" s="81"/>
      <c r="AM12577" s="81"/>
    </row>
    <row r="12578" spans="1:39">
      <c r="A12578" s="76"/>
      <c r="C12578" s="77"/>
      <c r="M12578" s="80"/>
      <c r="T12578" s="4"/>
      <c r="V12578" s="4"/>
      <c r="W12578" s="4"/>
      <c r="X12578" s="4"/>
      <c r="AB12578" s="4"/>
      <c r="AL12578" s="81"/>
      <c r="AM12578" s="81"/>
    </row>
    <row r="12579" spans="1:39">
      <c r="A12579" s="76"/>
      <c r="C12579" s="77"/>
      <c r="M12579" s="80"/>
      <c r="T12579" s="4"/>
      <c r="V12579" s="4"/>
      <c r="W12579" s="4"/>
      <c r="X12579" s="4"/>
      <c r="AB12579" s="4"/>
      <c r="AL12579" s="81"/>
      <c r="AM12579" s="81"/>
    </row>
    <row r="12580" spans="1:39">
      <c r="A12580" s="76"/>
      <c r="C12580" s="77"/>
      <c r="M12580" s="80"/>
      <c r="T12580" s="4"/>
      <c r="V12580" s="4"/>
      <c r="W12580" s="4"/>
      <c r="X12580" s="4"/>
      <c r="AB12580" s="4"/>
      <c r="AL12580" s="81"/>
      <c r="AM12580" s="81"/>
    </row>
    <row r="12581" spans="1:39">
      <c r="A12581" s="76"/>
      <c r="C12581" s="77"/>
      <c r="M12581" s="80"/>
      <c r="T12581" s="4"/>
      <c r="V12581" s="4"/>
      <c r="W12581" s="4"/>
      <c r="X12581" s="4"/>
      <c r="AB12581" s="4"/>
      <c r="AL12581" s="81"/>
      <c r="AM12581" s="81"/>
    </row>
    <row r="12582" spans="1:39">
      <c r="A12582" s="76"/>
      <c r="C12582" s="77"/>
      <c r="M12582" s="80"/>
      <c r="T12582" s="4"/>
      <c r="V12582" s="4"/>
      <c r="W12582" s="4"/>
      <c r="X12582" s="4"/>
      <c r="AB12582" s="4"/>
      <c r="AL12582" s="81"/>
      <c r="AM12582" s="81"/>
    </row>
    <row r="12583" spans="1:39">
      <c r="A12583" s="76"/>
      <c r="C12583" s="77"/>
      <c r="M12583" s="80"/>
      <c r="T12583" s="4"/>
      <c r="V12583" s="4"/>
      <c r="W12583" s="4"/>
      <c r="X12583" s="4"/>
      <c r="AB12583" s="4"/>
      <c r="AL12583" s="81"/>
      <c r="AM12583" s="81"/>
    </row>
    <row r="12584" spans="1:39">
      <c r="A12584" s="76"/>
      <c r="C12584" s="77"/>
      <c r="M12584" s="80"/>
      <c r="T12584" s="4"/>
      <c r="V12584" s="4"/>
      <c r="W12584" s="4"/>
      <c r="X12584" s="4"/>
      <c r="AB12584" s="4"/>
      <c r="AL12584" s="81"/>
      <c r="AM12584" s="81"/>
    </row>
    <row r="12585" spans="1:39">
      <c r="A12585" s="76"/>
      <c r="C12585" s="77"/>
      <c r="M12585" s="80"/>
      <c r="T12585" s="4"/>
      <c r="V12585" s="4"/>
      <c r="W12585" s="4"/>
      <c r="X12585" s="4"/>
      <c r="AB12585" s="4"/>
      <c r="AL12585" s="81"/>
      <c r="AM12585" s="81"/>
    </row>
    <row r="12586" spans="1:39">
      <c r="A12586" s="76"/>
      <c r="C12586" s="77"/>
      <c r="M12586" s="80"/>
      <c r="T12586" s="4"/>
      <c r="V12586" s="4"/>
      <c r="W12586" s="4"/>
      <c r="X12586" s="4"/>
      <c r="AB12586" s="4"/>
      <c r="AL12586" s="81"/>
      <c r="AM12586" s="81"/>
    </row>
    <row r="12587" spans="1:39">
      <c r="A12587" s="76"/>
      <c r="C12587" s="77"/>
      <c r="M12587" s="80"/>
      <c r="T12587" s="4"/>
      <c r="V12587" s="4"/>
      <c r="W12587" s="4"/>
      <c r="X12587" s="4"/>
      <c r="AB12587" s="4"/>
      <c r="AL12587" s="81"/>
      <c r="AM12587" s="81"/>
    </row>
    <row r="12588" spans="1:39">
      <c r="A12588" s="76"/>
      <c r="C12588" s="77"/>
      <c r="M12588" s="80"/>
      <c r="T12588" s="4"/>
      <c r="V12588" s="4"/>
      <c r="W12588" s="4"/>
      <c r="X12588" s="4"/>
      <c r="AB12588" s="4"/>
      <c r="AL12588" s="81"/>
      <c r="AM12588" s="81"/>
    </row>
    <row r="12589" spans="1:39">
      <c r="A12589" s="76"/>
      <c r="C12589" s="77"/>
      <c r="M12589" s="80"/>
      <c r="T12589" s="4"/>
      <c r="V12589" s="4"/>
      <c r="W12589" s="4"/>
      <c r="X12589" s="4"/>
      <c r="AB12589" s="4"/>
      <c r="AL12589" s="81"/>
      <c r="AM12589" s="81"/>
    </row>
    <row r="12590" spans="1:39">
      <c r="A12590" s="76"/>
      <c r="C12590" s="77"/>
      <c r="M12590" s="80"/>
      <c r="T12590" s="4"/>
      <c r="V12590" s="4"/>
      <c r="W12590" s="4"/>
      <c r="X12590" s="4"/>
      <c r="AB12590" s="4"/>
      <c r="AL12590" s="81"/>
      <c r="AM12590" s="81"/>
    </row>
    <row r="12591" spans="1:39">
      <c r="A12591" s="76"/>
      <c r="C12591" s="77"/>
      <c r="M12591" s="80"/>
      <c r="T12591" s="4"/>
      <c r="V12591" s="4"/>
      <c r="W12591" s="4"/>
      <c r="X12591" s="4"/>
      <c r="AB12591" s="4"/>
      <c r="AL12591" s="81"/>
      <c r="AM12591" s="81"/>
    </row>
    <row r="12592" spans="1:39">
      <c r="A12592" s="76"/>
      <c r="C12592" s="77"/>
      <c r="M12592" s="80"/>
      <c r="T12592" s="4"/>
      <c r="V12592" s="4"/>
      <c r="W12592" s="4"/>
      <c r="X12592" s="4"/>
      <c r="AB12592" s="4"/>
      <c r="AL12592" s="81"/>
      <c r="AM12592" s="81"/>
    </row>
    <row r="12593" spans="1:39">
      <c r="A12593" s="76"/>
      <c r="C12593" s="77"/>
      <c r="M12593" s="80"/>
      <c r="T12593" s="4"/>
      <c r="V12593" s="4"/>
      <c r="W12593" s="4"/>
      <c r="X12593" s="4"/>
      <c r="AB12593" s="4"/>
      <c r="AL12593" s="81"/>
      <c r="AM12593" s="81"/>
    </row>
    <row r="12594" spans="1:39">
      <c r="A12594" s="76"/>
      <c r="C12594" s="77"/>
      <c r="M12594" s="80"/>
      <c r="T12594" s="4"/>
      <c r="V12594" s="4"/>
      <c r="W12594" s="4"/>
      <c r="X12594" s="4"/>
      <c r="AB12594" s="4"/>
      <c r="AL12594" s="81"/>
      <c r="AM12594" s="81"/>
    </row>
    <row r="12595" spans="1:39">
      <c r="A12595" s="76"/>
      <c r="C12595" s="77"/>
      <c r="M12595" s="80"/>
      <c r="T12595" s="4"/>
      <c r="V12595" s="4"/>
      <c r="W12595" s="4"/>
      <c r="X12595" s="4"/>
      <c r="AB12595" s="4"/>
      <c r="AL12595" s="81"/>
      <c r="AM12595" s="81"/>
    </row>
    <row r="12596" spans="1:39">
      <c r="A12596" s="76"/>
      <c r="C12596" s="77"/>
      <c r="M12596" s="80"/>
      <c r="T12596" s="4"/>
      <c r="V12596" s="4"/>
      <c r="W12596" s="4"/>
      <c r="X12596" s="4"/>
      <c r="AB12596" s="4"/>
      <c r="AL12596" s="81"/>
      <c r="AM12596" s="81"/>
    </row>
    <row r="12597" spans="1:39">
      <c r="A12597" s="76"/>
      <c r="C12597" s="77"/>
      <c r="M12597" s="80"/>
      <c r="T12597" s="4"/>
      <c r="V12597" s="4"/>
      <c r="W12597" s="4"/>
      <c r="X12597" s="4"/>
      <c r="AB12597" s="4"/>
      <c r="AL12597" s="81"/>
      <c r="AM12597" s="81"/>
    </row>
    <row r="12598" spans="1:39">
      <c r="A12598" s="76"/>
      <c r="C12598" s="77"/>
      <c r="M12598" s="80"/>
      <c r="T12598" s="4"/>
      <c r="V12598" s="4"/>
      <c r="W12598" s="4"/>
      <c r="X12598" s="4"/>
      <c r="AB12598" s="4"/>
      <c r="AL12598" s="81"/>
      <c r="AM12598" s="81"/>
    </row>
    <row r="12599" spans="1:39">
      <c r="A12599" s="76"/>
      <c r="C12599" s="77"/>
      <c r="M12599" s="80"/>
      <c r="T12599" s="4"/>
      <c r="V12599" s="4"/>
      <c r="W12599" s="4"/>
      <c r="X12599" s="4"/>
      <c r="AB12599" s="4"/>
      <c r="AL12599" s="81"/>
      <c r="AM12599" s="81"/>
    </row>
    <row r="12600" spans="1:39">
      <c r="A12600" s="76"/>
      <c r="C12600" s="77"/>
      <c r="M12600" s="80"/>
      <c r="T12600" s="4"/>
      <c r="V12600" s="4"/>
      <c r="W12600" s="4"/>
      <c r="X12600" s="4"/>
      <c r="AB12600" s="4"/>
      <c r="AL12600" s="81"/>
      <c r="AM12600" s="81"/>
    </row>
    <row r="12601" spans="1:39">
      <c r="A12601" s="76"/>
      <c r="C12601" s="77"/>
      <c r="M12601" s="80"/>
      <c r="T12601" s="4"/>
      <c r="V12601" s="4"/>
      <c r="W12601" s="4"/>
      <c r="X12601" s="4"/>
      <c r="AB12601" s="4"/>
      <c r="AL12601" s="81"/>
      <c r="AM12601" s="81"/>
    </row>
    <row r="12602" spans="1:39">
      <c r="A12602" s="76"/>
      <c r="C12602" s="77"/>
      <c r="M12602" s="80"/>
      <c r="T12602" s="4"/>
      <c r="V12602" s="4"/>
      <c r="W12602" s="4"/>
      <c r="X12602" s="4"/>
      <c r="AB12602" s="4"/>
      <c r="AL12602" s="81"/>
      <c r="AM12602" s="81"/>
    </row>
    <row r="12603" spans="1:39">
      <c r="A12603" s="76"/>
      <c r="C12603" s="77"/>
      <c r="M12603" s="80"/>
      <c r="T12603" s="4"/>
      <c r="V12603" s="4"/>
      <c r="W12603" s="4"/>
      <c r="X12603" s="4"/>
      <c r="AB12603" s="4"/>
      <c r="AL12603" s="81"/>
      <c r="AM12603" s="81"/>
    </row>
    <row r="12604" spans="1:39">
      <c r="A12604" s="76"/>
      <c r="C12604" s="77"/>
      <c r="M12604" s="80"/>
      <c r="T12604" s="4"/>
      <c r="V12604" s="4"/>
      <c r="W12604" s="4"/>
      <c r="X12604" s="4"/>
      <c r="AB12604" s="4"/>
      <c r="AL12604" s="81"/>
      <c r="AM12604" s="81"/>
    </row>
    <row r="12605" spans="1:39">
      <c r="A12605" s="76"/>
      <c r="C12605" s="77"/>
      <c r="M12605" s="80"/>
      <c r="T12605" s="4"/>
      <c r="V12605" s="4"/>
      <c r="W12605" s="4"/>
      <c r="X12605" s="4"/>
      <c r="AB12605" s="4"/>
      <c r="AL12605" s="81"/>
      <c r="AM12605" s="81"/>
    </row>
    <row r="12606" spans="1:39">
      <c r="A12606" s="76"/>
      <c r="C12606" s="77"/>
      <c r="M12606" s="80"/>
      <c r="T12606" s="4"/>
      <c r="V12606" s="4"/>
      <c r="W12606" s="4"/>
      <c r="X12606" s="4"/>
      <c r="AB12606" s="4"/>
      <c r="AL12606" s="81"/>
      <c r="AM12606" s="81"/>
    </row>
    <row r="12607" spans="1:39">
      <c r="A12607" s="76"/>
      <c r="C12607" s="77"/>
      <c r="M12607" s="80"/>
      <c r="T12607" s="4"/>
      <c r="V12607" s="4"/>
      <c r="W12607" s="4"/>
      <c r="X12607" s="4"/>
      <c r="AB12607" s="4"/>
      <c r="AL12607" s="81"/>
      <c r="AM12607" s="81"/>
    </row>
    <row r="12608" spans="1:39">
      <c r="A12608" s="76"/>
      <c r="C12608" s="77"/>
      <c r="M12608" s="80"/>
      <c r="T12608" s="4"/>
      <c r="V12608" s="4"/>
      <c r="W12608" s="4"/>
      <c r="X12608" s="4"/>
      <c r="AB12608" s="4"/>
      <c r="AL12608" s="81"/>
      <c r="AM12608" s="81"/>
    </row>
    <row r="12609" spans="1:39">
      <c r="A12609" s="76"/>
      <c r="C12609" s="77"/>
      <c r="M12609" s="80"/>
      <c r="T12609" s="4"/>
      <c r="V12609" s="4"/>
      <c r="W12609" s="4"/>
      <c r="X12609" s="4"/>
      <c r="AB12609" s="4"/>
      <c r="AL12609" s="81"/>
      <c r="AM12609" s="81"/>
    </row>
    <row r="12610" spans="1:39">
      <c r="A12610" s="76"/>
      <c r="C12610" s="77"/>
      <c r="M12610" s="80"/>
      <c r="T12610" s="4"/>
      <c r="V12610" s="4"/>
      <c r="W12610" s="4"/>
      <c r="X12610" s="4"/>
      <c r="AB12610" s="4"/>
      <c r="AL12610" s="81"/>
      <c r="AM12610" s="81"/>
    </row>
    <row r="12611" spans="1:39">
      <c r="A12611" s="76"/>
      <c r="C12611" s="77"/>
      <c r="M12611" s="80"/>
      <c r="T12611" s="4"/>
      <c r="V12611" s="4"/>
      <c r="W12611" s="4"/>
      <c r="X12611" s="4"/>
      <c r="AB12611" s="4"/>
      <c r="AL12611" s="81"/>
      <c r="AM12611" s="81"/>
    </row>
    <row r="12612" spans="1:39">
      <c r="A12612" s="76"/>
      <c r="C12612" s="77"/>
      <c r="M12612" s="80"/>
      <c r="T12612" s="4"/>
      <c r="V12612" s="4"/>
      <c r="W12612" s="4"/>
      <c r="X12612" s="4"/>
      <c r="AB12612" s="4"/>
      <c r="AL12612" s="81"/>
      <c r="AM12612" s="81"/>
    </row>
    <row r="12613" spans="1:39">
      <c r="A12613" s="76"/>
      <c r="C12613" s="77"/>
      <c r="M12613" s="80"/>
      <c r="T12613" s="4"/>
      <c r="V12613" s="4"/>
      <c r="W12613" s="4"/>
      <c r="X12613" s="4"/>
      <c r="AB12613" s="4"/>
      <c r="AL12613" s="81"/>
      <c r="AM12613" s="81"/>
    </row>
    <row r="12614" spans="1:39">
      <c r="A12614" s="76"/>
      <c r="C12614" s="77"/>
      <c r="M12614" s="80"/>
      <c r="T12614" s="4"/>
      <c r="V12614" s="4"/>
      <c r="W12614" s="4"/>
      <c r="X12614" s="4"/>
      <c r="AB12614" s="4"/>
      <c r="AL12614" s="81"/>
      <c r="AM12614" s="81"/>
    </row>
    <row r="12615" spans="1:39">
      <c r="A12615" s="76"/>
      <c r="C12615" s="77"/>
      <c r="M12615" s="80"/>
      <c r="T12615" s="4"/>
      <c r="V12615" s="4"/>
      <c r="W12615" s="4"/>
      <c r="X12615" s="4"/>
      <c r="AB12615" s="4"/>
      <c r="AL12615" s="81"/>
      <c r="AM12615" s="81"/>
    </row>
    <row r="12616" spans="1:39">
      <c r="A12616" s="76"/>
      <c r="C12616" s="77"/>
      <c r="M12616" s="80"/>
      <c r="T12616" s="4"/>
      <c r="V12616" s="4"/>
      <c r="W12616" s="4"/>
      <c r="X12616" s="4"/>
      <c r="AB12616" s="4"/>
      <c r="AL12616" s="81"/>
      <c r="AM12616" s="81"/>
    </row>
    <row r="12617" spans="1:39">
      <c r="A12617" s="76"/>
      <c r="C12617" s="77"/>
      <c r="M12617" s="80"/>
      <c r="T12617" s="4"/>
      <c r="V12617" s="4"/>
      <c r="W12617" s="4"/>
      <c r="X12617" s="4"/>
      <c r="AB12617" s="4"/>
      <c r="AL12617" s="81"/>
      <c r="AM12617" s="81"/>
    </row>
    <row r="12618" spans="1:39">
      <c r="A12618" s="76"/>
      <c r="C12618" s="77"/>
      <c r="M12618" s="80"/>
      <c r="T12618" s="4"/>
      <c r="V12618" s="4"/>
      <c r="W12618" s="4"/>
      <c r="X12618" s="4"/>
      <c r="AB12618" s="4"/>
      <c r="AL12618" s="81"/>
      <c r="AM12618" s="81"/>
    </row>
    <row r="12619" spans="1:39">
      <c r="A12619" s="76"/>
      <c r="C12619" s="77"/>
      <c r="M12619" s="80"/>
      <c r="T12619" s="4"/>
      <c r="V12619" s="4"/>
      <c r="W12619" s="4"/>
      <c r="X12619" s="4"/>
      <c r="AB12619" s="4"/>
      <c r="AL12619" s="81"/>
      <c r="AM12619" s="81"/>
    </row>
    <row r="12620" spans="1:39">
      <c r="A12620" s="76"/>
      <c r="C12620" s="77"/>
      <c r="M12620" s="80"/>
      <c r="T12620" s="4"/>
      <c r="V12620" s="4"/>
      <c r="W12620" s="4"/>
      <c r="X12620" s="4"/>
      <c r="AB12620" s="4"/>
      <c r="AL12620" s="81"/>
      <c r="AM12620" s="81"/>
    </row>
    <row r="12621" spans="1:39">
      <c r="A12621" s="76"/>
      <c r="C12621" s="77"/>
      <c r="M12621" s="80"/>
      <c r="T12621" s="4"/>
      <c r="V12621" s="4"/>
      <c r="W12621" s="4"/>
      <c r="X12621" s="4"/>
      <c r="AB12621" s="4"/>
      <c r="AL12621" s="81"/>
      <c r="AM12621" s="81"/>
    </row>
    <row r="12622" spans="1:39">
      <c r="A12622" s="76"/>
      <c r="C12622" s="77"/>
      <c r="M12622" s="80"/>
      <c r="T12622" s="4"/>
      <c r="V12622" s="4"/>
      <c r="W12622" s="4"/>
      <c r="X12622" s="4"/>
      <c r="AB12622" s="4"/>
      <c r="AL12622" s="81"/>
      <c r="AM12622" s="81"/>
    </row>
    <row r="12623" spans="1:39">
      <c r="A12623" s="76"/>
      <c r="C12623" s="77"/>
      <c r="M12623" s="80"/>
      <c r="T12623" s="4"/>
      <c r="V12623" s="4"/>
      <c r="W12623" s="4"/>
      <c r="X12623" s="4"/>
      <c r="AB12623" s="4"/>
      <c r="AL12623" s="81"/>
      <c r="AM12623" s="81"/>
    </row>
    <row r="12624" spans="1:39">
      <c r="A12624" s="76"/>
      <c r="C12624" s="77"/>
      <c r="M12624" s="80"/>
      <c r="T12624" s="4"/>
      <c r="V12624" s="4"/>
      <c r="W12624" s="4"/>
      <c r="X12624" s="4"/>
      <c r="AB12624" s="4"/>
      <c r="AL12624" s="81"/>
      <c r="AM12624" s="81"/>
    </row>
    <row r="12625" spans="1:39">
      <c r="A12625" s="76"/>
      <c r="C12625" s="77"/>
      <c r="M12625" s="80"/>
      <c r="T12625" s="4"/>
      <c r="V12625" s="4"/>
      <c r="W12625" s="4"/>
      <c r="X12625" s="4"/>
      <c r="AB12625" s="4"/>
      <c r="AL12625" s="81"/>
      <c r="AM12625" s="81"/>
    </row>
    <row r="12626" spans="1:39">
      <c r="A12626" s="76"/>
      <c r="C12626" s="77"/>
      <c r="M12626" s="80"/>
      <c r="T12626" s="4"/>
      <c r="V12626" s="4"/>
      <c r="W12626" s="4"/>
      <c r="X12626" s="4"/>
      <c r="AB12626" s="4"/>
      <c r="AL12626" s="81"/>
      <c r="AM12626" s="81"/>
    </row>
    <row r="12627" spans="1:39">
      <c r="A12627" s="76"/>
      <c r="C12627" s="77"/>
      <c r="M12627" s="80"/>
      <c r="T12627" s="4"/>
      <c r="V12627" s="4"/>
      <c r="W12627" s="4"/>
      <c r="X12627" s="4"/>
      <c r="AB12627" s="4"/>
      <c r="AL12627" s="81"/>
      <c r="AM12627" s="81"/>
    </row>
    <row r="12628" spans="1:39">
      <c r="A12628" s="76"/>
      <c r="C12628" s="77"/>
      <c r="M12628" s="80"/>
      <c r="T12628" s="4"/>
      <c r="V12628" s="4"/>
      <c r="W12628" s="4"/>
      <c r="X12628" s="4"/>
      <c r="AB12628" s="4"/>
      <c r="AL12628" s="81"/>
      <c r="AM12628" s="81"/>
    </row>
    <row r="12629" spans="1:39">
      <c r="A12629" s="76"/>
      <c r="C12629" s="77"/>
      <c r="M12629" s="80"/>
      <c r="T12629" s="4"/>
      <c r="V12629" s="4"/>
      <c r="W12629" s="4"/>
      <c r="X12629" s="4"/>
      <c r="AB12629" s="4"/>
      <c r="AL12629" s="81"/>
      <c r="AM12629" s="81"/>
    </row>
    <row r="12630" spans="1:39">
      <c r="A12630" s="76"/>
      <c r="C12630" s="77"/>
      <c r="M12630" s="80"/>
      <c r="T12630" s="4"/>
      <c r="V12630" s="4"/>
      <c r="W12630" s="4"/>
      <c r="X12630" s="4"/>
      <c r="AB12630" s="4"/>
      <c r="AL12630" s="81"/>
      <c r="AM12630" s="81"/>
    </row>
    <row r="12631" spans="1:39">
      <c r="A12631" s="76"/>
      <c r="C12631" s="77"/>
      <c r="M12631" s="80"/>
      <c r="T12631" s="4"/>
      <c r="V12631" s="4"/>
      <c r="W12631" s="4"/>
      <c r="X12631" s="4"/>
      <c r="AB12631" s="4"/>
      <c r="AL12631" s="81"/>
      <c r="AM12631" s="81"/>
    </row>
    <row r="12632" spans="1:39">
      <c r="A12632" s="76"/>
      <c r="C12632" s="77"/>
      <c r="M12632" s="80"/>
      <c r="T12632" s="4"/>
      <c r="V12632" s="4"/>
      <c r="W12632" s="4"/>
      <c r="X12632" s="4"/>
      <c r="AB12632" s="4"/>
      <c r="AL12632" s="81"/>
      <c r="AM12632" s="81"/>
    </row>
    <row r="12633" spans="1:39">
      <c r="A12633" s="76"/>
      <c r="C12633" s="77"/>
      <c r="M12633" s="80"/>
      <c r="T12633" s="4"/>
      <c r="V12633" s="4"/>
      <c r="W12633" s="4"/>
      <c r="X12633" s="4"/>
      <c r="AB12633" s="4"/>
      <c r="AL12633" s="81"/>
      <c r="AM12633" s="81"/>
    </row>
    <row r="12634" spans="1:39">
      <c r="A12634" s="76"/>
      <c r="C12634" s="77"/>
      <c r="M12634" s="80"/>
      <c r="T12634" s="4"/>
      <c r="V12634" s="4"/>
      <c r="W12634" s="4"/>
      <c r="X12634" s="4"/>
      <c r="AB12634" s="4"/>
      <c r="AL12634" s="81"/>
      <c r="AM12634" s="81"/>
    </row>
    <row r="12635" spans="1:39">
      <c r="A12635" s="76"/>
      <c r="C12635" s="77"/>
      <c r="M12635" s="80"/>
      <c r="T12635" s="4"/>
      <c r="V12635" s="4"/>
      <c r="W12635" s="4"/>
      <c r="X12635" s="4"/>
      <c r="AB12635" s="4"/>
      <c r="AL12635" s="81"/>
      <c r="AM12635" s="81"/>
    </row>
    <row r="12636" spans="1:39">
      <c r="A12636" s="76"/>
      <c r="C12636" s="77"/>
      <c r="M12636" s="80"/>
      <c r="T12636" s="4"/>
      <c r="V12636" s="4"/>
      <c r="W12636" s="4"/>
      <c r="X12636" s="4"/>
      <c r="AB12636" s="4"/>
      <c r="AL12636" s="81"/>
      <c r="AM12636" s="81"/>
    </row>
    <row r="12637" spans="1:39">
      <c r="A12637" s="76"/>
      <c r="C12637" s="77"/>
      <c r="M12637" s="80"/>
      <c r="T12637" s="4"/>
      <c r="V12637" s="4"/>
      <c r="W12637" s="4"/>
      <c r="X12637" s="4"/>
      <c r="AB12637" s="4"/>
      <c r="AL12637" s="81"/>
      <c r="AM12637" s="81"/>
    </row>
    <row r="12638" spans="1:39">
      <c r="A12638" s="76"/>
      <c r="C12638" s="77"/>
      <c r="M12638" s="80"/>
      <c r="T12638" s="4"/>
      <c r="V12638" s="4"/>
      <c r="W12638" s="4"/>
      <c r="X12638" s="4"/>
      <c r="AB12638" s="4"/>
      <c r="AL12638" s="81"/>
      <c r="AM12638" s="81"/>
    </row>
    <row r="12639" spans="1:39">
      <c r="A12639" s="76"/>
      <c r="C12639" s="77"/>
      <c r="M12639" s="80"/>
      <c r="T12639" s="4"/>
      <c r="V12639" s="4"/>
      <c r="W12639" s="4"/>
      <c r="X12639" s="4"/>
      <c r="AB12639" s="4"/>
      <c r="AL12639" s="81"/>
      <c r="AM12639" s="81"/>
    </row>
    <row r="12640" spans="1:39">
      <c r="A12640" s="76"/>
      <c r="C12640" s="77"/>
      <c r="M12640" s="80"/>
      <c r="T12640" s="4"/>
      <c r="V12640" s="4"/>
      <c r="W12640" s="4"/>
      <c r="X12640" s="4"/>
      <c r="AB12640" s="4"/>
      <c r="AL12640" s="81"/>
      <c r="AM12640" s="81"/>
    </row>
    <row r="12641" spans="1:39">
      <c r="A12641" s="76"/>
      <c r="C12641" s="77"/>
      <c r="M12641" s="80"/>
      <c r="T12641" s="4"/>
      <c r="V12641" s="4"/>
      <c r="W12641" s="4"/>
      <c r="X12641" s="4"/>
      <c r="AB12641" s="4"/>
      <c r="AL12641" s="81"/>
      <c r="AM12641" s="81"/>
    </row>
    <row r="12642" spans="1:39">
      <c r="A12642" s="76"/>
      <c r="C12642" s="77"/>
      <c r="M12642" s="80"/>
      <c r="T12642" s="4"/>
      <c r="V12642" s="4"/>
      <c r="W12642" s="4"/>
      <c r="X12642" s="4"/>
      <c r="AB12642" s="4"/>
      <c r="AL12642" s="81"/>
      <c r="AM12642" s="81"/>
    </row>
    <row r="12643" spans="1:39">
      <c r="A12643" s="76"/>
      <c r="C12643" s="77"/>
      <c r="M12643" s="80"/>
      <c r="T12643" s="4"/>
      <c r="V12643" s="4"/>
      <c r="W12643" s="4"/>
      <c r="X12643" s="4"/>
      <c r="AB12643" s="4"/>
      <c r="AL12643" s="81"/>
      <c r="AM12643" s="81"/>
    </row>
    <row r="12644" spans="1:39">
      <c r="A12644" s="76"/>
      <c r="C12644" s="77"/>
      <c r="M12644" s="80"/>
      <c r="T12644" s="4"/>
      <c r="V12644" s="4"/>
      <c r="W12644" s="4"/>
      <c r="X12644" s="4"/>
      <c r="AB12644" s="4"/>
      <c r="AL12644" s="81"/>
      <c r="AM12644" s="81"/>
    </row>
    <row r="12645" spans="1:39">
      <c r="A12645" s="76"/>
      <c r="C12645" s="77"/>
      <c r="M12645" s="80"/>
      <c r="T12645" s="4"/>
      <c r="V12645" s="4"/>
      <c r="W12645" s="4"/>
      <c r="X12645" s="4"/>
      <c r="AB12645" s="4"/>
      <c r="AL12645" s="81"/>
      <c r="AM12645" s="81"/>
    </row>
    <row r="12646" spans="1:39">
      <c r="A12646" s="76"/>
      <c r="C12646" s="77"/>
      <c r="M12646" s="80"/>
      <c r="T12646" s="4"/>
      <c r="V12646" s="4"/>
      <c r="W12646" s="4"/>
      <c r="X12646" s="4"/>
      <c r="AB12646" s="4"/>
      <c r="AL12646" s="81"/>
      <c r="AM12646" s="81"/>
    </row>
    <row r="12647" spans="1:39">
      <c r="A12647" s="76"/>
      <c r="C12647" s="77"/>
      <c r="M12647" s="80"/>
      <c r="T12647" s="4"/>
      <c r="V12647" s="4"/>
      <c r="W12647" s="4"/>
      <c r="X12647" s="4"/>
      <c r="AB12647" s="4"/>
      <c r="AL12647" s="81"/>
      <c r="AM12647" s="81"/>
    </row>
    <row r="12648" spans="1:39">
      <c r="A12648" s="76"/>
      <c r="C12648" s="77"/>
      <c r="M12648" s="80"/>
      <c r="T12648" s="4"/>
      <c r="V12648" s="4"/>
      <c r="W12648" s="4"/>
      <c r="X12648" s="4"/>
      <c r="AB12648" s="4"/>
      <c r="AL12648" s="81"/>
      <c r="AM12648" s="81"/>
    </row>
    <row r="12649" spans="1:39">
      <c r="A12649" s="76"/>
      <c r="C12649" s="77"/>
      <c r="M12649" s="80"/>
      <c r="T12649" s="4"/>
      <c r="V12649" s="4"/>
      <c r="W12649" s="4"/>
      <c r="X12649" s="4"/>
      <c r="AB12649" s="4"/>
      <c r="AL12649" s="81"/>
      <c r="AM12649" s="81"/>
    </row>
    <row r="12650" spans="1:39">
      <c r="A12650" s="76"/>
      <c r="C12650" s="77"/>
      <c r="M12650" s="80"/>
      <c r="T12650" s="4"/>
      <c r="V12650" s="4"/>
      <c r="W12650" s="4"/>
      <c r="X12650" s="4"/>
      <c r="AB12650" s="4"/>
      <c r="AL12650" s="81"/>
      <c r="AM12650" s="81"/>
    </row>
    <row r="12651" spans="1:39">
      <c r="A12651" s="76"/>
      <c r="C12651" s="77"/>
      <c r="M12651" s="80"/>
      <c r="T12651" s="4"/>
      <c r="V12651" s="4"/>
      <c r="W12651" s="4"/>
      <c r="X12651" s="4"/>
      <c r="AB12651" s="4"/>
      <c r="AL12651" s="81"/>
      <c r="AM12651" s="81"/>
    </row>
    <row r="12652" spans="1:39">
      <c r="A12652" s="76"/>
      <c r="C12652" s="77"/>
      <c r="M12652" s="80"/>
      <c r="T12652" s="4"/>
      <c r="V12652" s="4"/>
      <c r="W12652" s="4"/>
      <c r="X12652" s="4"/>
      <c r="AB12652" s="4"/>
      <c r="AL12652" s="81"/>
      <c r="AM12652" s="81"/>
    </row>
    <row r="12653" spans="1:39">
      <c r="A12653" s="76"/>
      <c r="C12653" s="77"/>
      <c r="M12653" s="80"/>
      <c r="T12653" s="4"/>
      <c r="V12653" s="4"/>
      <c r="W12653" s="4"/>
      <c r="X12653" s="4"/>
      <c r="AB12653" s="4"/>
      <c r="AL12653" s="81"/>
      <c r="AM12653" s="81"/>
    </row>
    <row r="12654" spans="1:39">
      <c r="A12654" s="76"/>
      <c r="C12654" s="77"/>
      <c r="M12654" s="80"/>
      <c r="T12654" s="4"/>
      <c r="V12654" s="4"/>
      <c r="W12654" s="4"/>
      <c r="X12654" s="4"/>
      <c r="AB12654" s="4"/>
      <c r="AL12654" s="81"/>
      <c r="AM12654" s="81"/>
    </row>
    <row r="12655" spans="1:39">
      <c r="A12655" s="76"/>
      <c r="C12655" s="77"/>
      <c r="M12655" s="80"/>
      <c r="T12655" s="4"/>
      <c r="V12655" s="4"/>
      <c r="W12655" s="4"/>
      <c r="X12655" s="4"/>
      <c r="AB12655" s="4"/>
      <c r="AL12655" s="81"/>
      <c r="AM12655" s="81"/>
    </row>
    <row r="12656" spans="1:39">
      <c r="A12656" s="76"/>
      <c r="C12656" s="77"/>
      <c r="M12656" s="80"/>
      <c r="T12656" s="4"/>
      <c r="V12656" s="4"/>
      <c r="W12656" s="4"/>
      <c r="X12656" s="4"/>
      <c r="AB12656" s="4"/>
      <c r="AL12656" s="81"/>
      <c r="AM12656" s="81"/>
    </row>
    <row r="12657" spans="1:39">
      <c r="A12657" s="76"/>
      <c r="C12657" s="77"/>
      <c r="M12657" s="80"/>
      <c r="T12657" s="4"/>
      <c r="V12657" s="4"/>
      <c r="W12657" s="4"/>
      <c r="X12657" s="4"/>
      <c r="AB12657" s="4"/>
      <c r="AL12657" s="81"/>
      <c r="AM12657" s="81"/>
    </row>
    <row r="12658" spans="1:39">
      <c r="A12658" s="76"/>
      <c r="C12658" s="77"/>
      <c r="M12658" s="80"/>
      <c r="T12658" s="4"/>
      <c r="V12658" s="4"/>
      <c r="W12658" s="4"/>
      <c r="X12658" s="4"/>
      <c r="AB12658" s="4"/>
      <c r="AL12658" s="81"/>
      <c r="AM12658" s="81"/>
    </row>
    <row r="12659" spans="1:39">
      <c r="A12659" s="76"/>
      <c r="C12659" s="77"/>
      <c r="M12659" s="80"/>
      <c r="T12659" s="4"/>
      <c r="V12659" s="4"/>
      <c r="W12659" s="4"/>
      <c r="X12659" s="4"/>
      <c r="AB12659" s="4"/>
      <c r="AL12659" s="81"/>
      <c r="AM12659" s="81"/>
    </row>
    <row r="12660" spans="1:39">
      <c r="A12660" s="76"/>
      <c r="C12660" s="77"/>
      <c r="M12660" s="80"/>
      <c r="T12660" s="4"/>
      <c r="V12660" s="4"/>
      <c r="W12660" s="4"/>
      <c r="X12660" s="4"/>
      <c r="AB12660" s="4"/>
      <c r="AL12660" s="81"/>
      <c r="AM12660" s="81"/>
    </row>
    <row r="12661" spans="1:39">
      <c r="A12661" s="76"/>
      <c r="C12661" s="77"/>
      <c r="M12661" s="80"/>
      <c r="T12661" s="4"/>
      <c r="V12661" s="4"/>
      <c r="W12661" s="4"/>
      <c r="X12661" s="4"/>
      <c r="AB12661" s="4"/>
      <c r="AL12661" s="81"/>
      <c r="AM12661" s="81"/>
    </row>
    <row r="12662" spans="1:39">
      <c r="A12662" s="76"/>
      <c r="C12662" s="77"/>
      <c r="M12662" s="80"/>
      <c r="T12662" s="4"/>
      <c r="V12662" s="4"/>
      <c r="W12662" s="4"/>
      <c r="X12662" s="4"/>
      <c r="AB12662" s="4"/>
      <c r="AL12662" s="81"/>
      <c r="AM12662" s="81"/>
    </row>
    <row r="12663" spans="1:39">
      <c r="A12663" s="76"/>
      <c r="C12663" s="77"/>
      <c r="M12663" s="80"/>
      <c r="T12663" s="4"/>
      <c r="V12663" s="4"/>
      <c r="W12663" s="4"/>
      <c r="X12663" s="4"/>
      <c r="AB12663" s="4"/>
      <c r="AL12663" s="81"/>
      <c r="AM12663" s="81"/>
    </row>
    <row r="12664" spans="1:39">
      <c r="A12664" s="76"/>
      <c r="C12664" s="77"/>
      <c r="M12664" s="80"/>
      <c r="T12664" s="4"/>
      <c r="V12664" s="4"/>
      <c r="W12664" s="4"/>
      <c r="X12664" s="4"/>
      <c r="AB12664" s="4"/>
      <c r="AL12664" s="81"/>
      <c r="AM12664" s="81"/>
    </row>
    <row r="12665" spans="1:39">
      <c r="A12665" s="76"/>
      <c r="C12665" s="77"/>
      <c r="M12665" s="80"/>
      <c r="T12665" s="4"/>
      <c r="V12665" s="4"/>
      <c r="W12665" s="4"/>
      <c r="X12665" s="4"/>
      <c r="AB12665" s="4"/>
      <c r="AL12665" s="81"/>
      <c r="AM12665" s="81"/>
    </row>
    <row r="12666" spans="1:39">
      <c r="A12666" s="76"/>
      <c r="C12666" s="77"/>
      <c r="M12666" s="80"/>
      <c r="T12666" s="4"/>
      <c r="V12666" s="4"/>
      <c r="W12666" s="4"/>
      <c r="X12666" s="4"/>
      <c r="AB12666" s="4"/>
      <c r="AL12666" s="81"/>
      <c r="AM12666" s="81"/>
    </row>
    <row r="12667" spans="1:39">
      <c r="A12667" s="76"/>
      <c r="C12667" s="77"/>
      <c r="M12667" s="80"/>
      <c r="T12667" s="4"/>
      <c r="V12667" s="4"/>
      <c r="W12667" s="4"/>
      <c r="X12667" s="4"/>
      <c r="AB12667" s="4"/>
      <c r="AL12667" s="81"/>
      <c r="AM12667" s="81"/>
    </row>
    <row r="12668" spans="1:39">
      <c r="A12668" s="76"/>
      <c r="C12668" s="77"/>
      <c r="M12668" s="80"/>
      <c r="T12668" s="4"/>
      <c r="V12668" s="4"/>
      <c r="W12668" s="4"/>
      <c r="X12668" s="4"/>
      <c r="AB12668" s="4"/>
      <c r="AL12668" s="81"/>
      <c r="AM12668" s="81"/>
    </row>
    <row r="12669" spans="1:39">
      <c r="A12669" s="76"/>
      <c r="C12669" s="77"/>
      <c r="M12669" s="80"/>
      <c r="T12669" s="4"/>
      <c r="V12669" s="4"/>
      <c r="W12669" s="4"/>
      <c r="X12669" s="4"/>
      <c r="AB12669" s="4"/>
      <c r="AL12669" s="81"/>
      <c r="AM12669" s="81"/>
    </row>
    <row r="12670" spans="1:39">
      <c r="A12670" s="76"/>
      <c r="C12670" s="77"/>
      <c r="M12670" s="80"/>
      <c r="T12670" s="4"/>
      <c r="V12670" s="4"/>
      <c r="W12670" s="4"/>
      <c r="X12670" s="4"/>
      <c r="AB12670" s="4"/>
      <c r="AL12670" s="81"/>
      <c r="AM12670" s="81"/>
    </row>
    <row r="12671" spans="1:39">
      <c r="A12671" s="76"/>
      <c r="C12671" s="77"/>
      <c r="M12671" s="80"/>
      <c r="T12671" s="4"/>
      <c r="V12671" s="4"/>
      <c r="W12671" s="4"/>
      <c r="X12671" s="4"/>
      <c r="AB12671" s="4"/>
      <c r="AL12671" s="81"/>
      <c r="AM12671" s="81"/>
    </row>
    <row r="12672" spans="1:39">
      <c r="A12672" s="76"/>
      <c r="C12672" s="77"/>
      <c r="M12672" s="80"/>
      <c r="T12672" s="4"/>
      <c r="V12672" s="4"/>
      <c r="W12672" s="4"/>
      <c r="X12672" s="4"/>
      <c r="AB12672" s="4"/>
      <c r="AL12672" s="81"/>
      <c r="AM12672" s="81"/>
    </row>
    <row r="12673" spans="1:39">
      <c r="A12673" s="76"/>
      <c r="C12673" s="77"/>
      <c r="M12673" s="80"/>
      <c r="T12673" s="4"/>
      <c r="V12673" s="4"/>
      <c r="W12673" s="4"/>
      <c r="X12673" s="4"/>
      <c r="AB12673" s="4"/>
      <c r="AL12673" s="81"/>
      <c r="AM12673" s="81"/>
    </row>
    <row r="12674" spans="1:39">
      <c r="A12674" s="76"/>
      <c r="C12674" s="77"/>
      <c r="M12674" s="80"/>
      <c r="T12674" s="4"/>
      <c r="V12674" s="4"/>
      <c r="W12674" s="4"/>
      <c r="X12674" s="4"/>
      <c r="AB12674" s="4"/>
      <c r="AL12674" s="81"/>
      <c r="AM12674" s="81"/>
    </row>
    <row r="12675" spans="1:39">
      <c r="A12675" s="76"/>
      <c r="C12675" s="77"/>
      <c r="M12675" s="80"/>
      <c r="T12675" s="4"/>
      <c r="V12675" s="4"/>
      <c r="W12675" s="4"/>
      <c r="X12675" s="4"/>
      <c r="AB12675" s="4"/>
      <c r="AL12675" s="81"/>
      <c r="AM12675" s="81"/>
    </row>
    <row r="12676" spans="1:39">
      <c r="A12676" s="76"/>
      <c r="C12676" s="77"/>
      <c r="M12676" s="80"/>
      <c r="T12676" s="4"/>
      <c r="V12676" s="4"/>
      <c r="W12676" s="4"/>
      <c r="X12676" s="4"/>
      <c r="AB12676" s="4"/>
      <c r="AL12676" s="81"/>
      <c r="AM12676" s="81"/>
    </row>
    <row r="12677" spans="1:39">
      <c r="A12677" s="76"/>
      <c r="C12677" s="77"/>
      <c r="M12677" s="80"/>
      <c r="T12677" s="4"/>
      <c r="V12677" s="4"/>
      <c r="W12677" s="4"/>
      <c r="X12677" s="4"/>
      <c r="AB12677" s="4"/>
      <c r="AL12677" s="81"/>
      <c r="AM12677" s="81"/>
    </row>
    <row r="12678" spans="1:39">
      <c r="A12678" s="76"/>
      <c r="C12678" s="77"/>
      <c r="M12678" s="80"/>
      <c r="T12678" s="4"/>
      <c r="V12678" s="4"/>
      <c r="W12678" s="4"/>
      <c r="X12678" s="4"/>
      <c r="AB12678" s="4"/>
      <c r="AL12678" s="81"/>
      <c r="AM12678" s="81"/>
    </row>
    <row r="12679" spans="1:39">
      <c r="A12679" s="76"/>
      <c r="C12679" s="77"/>
      <c r="M12679" s="80"/>
      <c r="T12679" s="4"/>
      <c r="V12679" s="4"/>
      <c r="W12679" s="4"/>
      <c r="X12679" s="4"/>
      <c r="AB12679" s="4"/>
      <c r="AL12679" s="81"/>
      <c r="AM12679" s="81"/>
    </row>
    <row r="12680" spans="1:39">
      <c r="A12680" s="76"/>
      <c r="C12680" s="77"/>
      <c r="M12680" s="80"/>
      <c r="T12680" s="4"/>
      <c r="V12680" s="4"/>
      <c r="W12680" s="4"/>
      <c r="X12680" s="4"/>
      <c r="AB12680" s="4"/>
      <c r="AL12680" s="81"/>
      <c r="AM12680" s="81"/>
    </row>
    <row r="12681" spans="1:39">
      <c r="A12681" s="76"/>
      <c r="C12681" s="77"/>
      <c r="M12681" s="80"/>
      <c r="T12681" s="4"/>
      <c r="V12681" s="4"/>
      <c r="W12681" s="4"/>
      <c r="X12681" s="4"/>
      <c r="AB12681" s="4"/>
      <c r="AL12681" s="81"/>
      <c r="AM12681" s="81"/>
    </row>
    <row r="12682" spans="1:39">
      <c r="A12682" s="76"/>
      <c r="C12682" s="77"/>
      <c r="M12682" s="80"/>
      <c r="T12682" s="4"/>
      <c r="V12682" s="4"/>
      <c r="W12682" s="4"/>
      <c r="X12682" s="4"/>
      <c r="AB12682" s="4"/>
      <c r="AL12682" s="81"/>
      <c r="AM12682" s="81"/>
    </row>
    <row r="12683" spans="1:39">
      <c r="A12683" s="76"/>
      <c r="C12683" s="77"/>
      <c r="M12683" s="80"/>
      <c r="T12683" s="4"/>
      <c r="V12683" s="4"/>
      <c r="W12683" s="4"/>
      <c r="X12683" s="4"/>
      <c r="AB12683" s="4"/>
      <c r="AL12683" s="81"/>
      <c r="AM12683" s="81"/>
    </row>
    <row r="12684" spans="1:39">
      <c r="A12684" s="76"/>
      <c r="C12684" s="77"/>
      <c r="M12684" s="80"/>
      <c r="T12684" s="4"/>
      <c r="V12684" s="4"/>
      <c r="W12684" s="4"/>
      <c r="X12684" s="4"/>
      <c r="AB12684" s="4"/>
      <c r="AL12684" s="81"/>
      <c r="AM12684" s="81"/>
    </row>
    <row r="12685" spans="1:39">
      <c r="A12685" s="76"/>
      <c r="C12685" s="77"/>
      <c r="M12685" s="80"/>
      <c r="T12685" s="4"/>
      <c r="V12685" s="4"/>
      <c r="W12685" s="4"/>
      <c r="X12685" s="4"/>
      <c r="AB12685" s="4"/>
      <c r="AL12685" s="81"/>
      <c r="AM12685" s="81"/>
    </row>
    <row r="12686" spans="1:39">
      <c r="A12686" s="76"/>
      <c r="C12686" s="77"/>
      <c r="M12686" s="80"/>
      <c r="T12686" s="4"/>
      <c r="V12686" s="4"/>
      <c r="W12686" s="4"/>
      <c r="X12686" s="4"/>
      <c r="AB12686" s="4"/>
      <c r="AL12686" s="81"/>
      <c r="AM12686" s="81"/>
    </row>
    <row r="12687" spans="1:39">
      <c r="A12687" s="76"/>
      <c r="C12687" s="77"/>
      <c r="M12687" s="80"/>
      <c r="T12687" s="4"/>
      <c r="V12687" s="4"/>
      <c r="W12687" s="4"/>
      <c r="X12687" s="4"/>
      <c r="AB12687" s="4"/>
      <c r="AL12687" s="81"/>
      <c r="AM12687" s="81"/>
    </row>
    <row r="12688" spans="1:39">
      <c r="A12688" s="76"/>
      <c r="C12688" s="77"/>
      <c r="M12688" s="80"/>
      <c r="T12688" s="4"/>
      <c r="V12688" s="4"/>
      <c r="W12688" s="4"/>
      <c r="X12688" s="4"/>
      <c r="AB12688" s="4"/>
      <c r="AL12688" s="81"/>
      <c r="AM12688" s="81"/>
    </row>
    <row r="12689" spans="1:39">
      <c r="A12689" s="76"/>
      <c r="C12689" s="77"/>
      <c r="M12689" s="80"/>
      <c r="T12689" s="4"/>
      <c r="V12689" s="4"/>
      <c r="W12689" s="4"/>
      <c r="X12689" s="4"/>
      <c r="AB12689" s="4"/>
      <c r="AL12689" s="81"/>
      <c r="AM12689" s="81"/>
    </row>
    <row r="12690" spans="1:39">
      <c r="A12690" s="76"/>
      <c r="C12690" s="77"/>
      <c r="M12690" s="80"/>
      <c r="T12690" s="4"/>
      <c r="V12690" s="4"/>
      <c r="W12690" s="4"/>
      <c r="X12690" s="4"/>
      <c r="AB12690" s="4"/>
      <c r="AL12690" s="81"/>
      <c r="AM12690" s="81"/>
    </row>
    <row r="12691" spans="1:39">
      <c r="A12691" s="76"/>
      <c r="C12691" s="77"/>
      <c r="M12691" s="80"/>
      <c r="T12691" s="4"/>
      <c r="V12691" s="4"/>
      <c r="W12691" s="4"/>
      <c r="X12691" s="4"/>
      <c r="AB12691" s="4"/>
      <c r="AL12691" s="81"/>
      <c r="AM12691" s="81"/>
    </row>
    <row r="12692" spans="1:39">
      <c r="A12692" s="76"/>
      <c r="C12692" s="77"/>
      <c r="M12692" s="80"/>
      <c r="T12692" s="4"/>
      <c r="V12692" s="4"/>
      <c r="W12692" s="4"/>
      <c r="X12692" s="4"/>
      <c r="AB12692" s="4"/>
      <c r="AL12692" s="81"/>
      <c r="AM12692" s="81"/>
    </row>
    <row r="12693" spans="1:39">
      <c r="A12693" s="76"/>
      <c r="C12693" s="77"/>
      <c r="M12693" s="80"/>
      <c r="T12693" s="4"/>
      <c r="V12693" s="4"/>
      <c r="W12693" s="4"/>
      <c r="X12693" s="4"/>
      <c r="AB12693" s="4"/>
      <c r="AL12693" s="81"/>
      <c r="AM12693" s="81"/>
    </row>
    <row r="12694" spans="1:39">
      <c r="A12694" s="76"/>
      <c r="C12694" s="77"/>
      <c r="M12694" s="80"/>
      <c r="T12694" s="4"/>
      <c r="V12694" s="4"/>
      <c r="W12694" s="4"/>
      <c r="X12694" s="4"/>
      <c r="AB12694" s="4"/>
      <c r="AL12694" s="81"/>
      <c r="AM12694" s="81"/>
    </row>
    <row r="12695" spans="1:39">
      <c r="A12695" s="76"/>
      <c r="C12695" s="77"/>
      <c r="M12695" s="80"/>
      <c r="T12695" s="4"/>
      <c r="V12695" s="4"/>
      <c r="W12695" s="4"/>
      <c r="X12695" s="4"/>
      <c r="AB12695" s="4"/>
      <c r="AL12695" s="81"/>
      <c r="AM12695" s="81"/>
    </row>
    <row r="12696" spans="1:39">
      <c r="A12696" s="76"/>
      <c r="C12696" s="77"/>
      <c r="M12696" s="80"/>
      <c r="T12696" s="4"/>
      <c r="V12696" s="4"/>
      <c r="W12696" s="4"/>
      <c r="X12696" s="4"/>
      <c r="AB12696" s="4"/>
      <c r="AL12696" s="81"/>
      <c r="AM12696" s="81"/>
    </row>
    <row r="12697" spans="1:39">
      <c r="A12697" s="76"/>
      <c r="C12697" s="77"/>
      <c r="M12697" s="80"/>
      <c r="T12697" s="4"/>
      <c r="V12697" s="4"/>
      <c r="W12697" s="4"/>
      <c r="X12697" s="4"/>
      <c r="AB12697" s="4"/>
      <c r="AL12697" s="81"/>
      <c r="AM12697" s="81"/>
    </row>
    <row r="12698" spans="1:39">
      <c r="A12698" s="76"/>
      <c r="C12698" s="77"/>
      <c r="M12698" s="80"/>
      <c r="T12698" s="4"/>
      <c r="V12698" s="4"/>
      <c r="W12698" s="4"/>
      <c r="X12698" s="4"/>
      <c r="AB12698" s="4"/>
      <c r="AL12698" s="81"/>
      <c r="AM12698" s="81"/>
    </row>
    <row r="12699" spans="1:39">
      <c r="A12699" s="76"/>
      <c r="C12699" s="77"/>
      <c r="M12699" s="80"/>
      <c r="T12699" s="4"/>
      <c r="V12699" s="4"/>
      <c r="W12699" s="4"/>
      <c r="X12699" s="4"/>
      <c r="AB12699" s="4"/>
      <c r="AL12699" s="81"/>
      <c r="AM12699" s="81"/>
    </row>
    <row r="12700" spans="1:39">
      <c r="A12700" s="76"/>
      <c r="C12700" s="77"/>
      <c r="M12700" s="80"/>
      <c r="T12700" s="4"/>
      <c r="V12700" s="4"/>
      <c r="W12700" s="4"/>
      <c r="X12700" s="4"/>
      <c r="AB12700" s="4"/>
      <c r="AL12700" s="81"/>
      <c r="AM12700" s="81"/>
    </row>
    <row r="12701" spans="1:39">
      <c r="A12701" s="76"/>
      <c r="C12701" s="77"/>
      <c r="M12701" s="80"/>
      <c r="T12701" s="4"/>
      <c r="V12701" s="4"/>
      <c r="W12701" s="4"/>
      <c r="X12701" s="4"/>
      <c r="AB12701" s="4"/>
      <c r="AL12701" s="81"/>
      <c r="AM12701" s="81"/>
    </row>
    <row r="12702" spans="1:39">
      <c r="A12702" s="76"/>
      <c r="C12702" s="77"/>
      <c r="M12702" s="80"/>
      <c r="T12702" s="4"/>
      <c r="V12702" s="4"/>
      <c r="W12702" s="4"/>
      <c r="X12702" s="4"/>
      <c r="AB12702" s="4"/>
      <c r="AL12702" s="81"/>
      <c r="AM12702" s="81"/>
    </row>
    <row r="12703" spans="1:39">
      <c r="A12703" s="76"/>
      <c r="C12703" s="77"/>
      <c r="M12703" s="80"/>
      <c r="T12703" s="4"/>
      <c r="V12703" s="4"/>
      <c r="W12703" s="4"/>
      <c r="X12703" s="4"/>
      <c r="AB12703" s="4"/>
      <c r="AL12703" s="81"/>
      <c r="AM12703" s="81"/>
    </row>
    <row r="12704" spans="1:39">
      <c r="A12704" s="76"/>
      <c r="C12704" s="77"/>
      <c r="M12704" s="80"/>
      <c r="T12704" s="4"/>
      <c r="V12704" s="4"/>
      <c r="W12704" s="4"/>
      <c r="X12704" s="4"/>
      <c r="AB12704" s="4"/>
      <c r="AL12704" s="81"/>
      <c r="AM12704" s="81"/>
    </row>
    <row r="12705" spans="1:39">
      <c r="A12705" s="76"/>
      <c r="C12705" s="77"/>
      <c r="M12705" s="80"/>
      <c r="T12705" s="4"/>
      <c r="V12705" s="4"/>
      <c r="W12705" s="4"/>
      <c r="X12705" s="4"/>
      <c r="AB12705" s="4"/>
      <c r="AL12705" s="81"/>
      <c r="AM12705" s="81"/>
    </row>
    <row r="12706" spans="1:39">
      <c r="A12706" s="76"/>
      <c r="C12706" s="77"/>
      <c r="M12706" s="80"/>
      <c r="T12706" s="4"/>
      <c r="V12706" s="4"/>
      <c r="W12706" s="4"/>
      <c r="X12706" s="4"/>
      <c r="AB12706" s="4"/>
      <c r="AL12706" s="81"/>
      <c r="AM12706" s="81"/>
    </row>
    <row r="12707" spans="1:39">
      <c r="A12707" s="76"/>
      <c r="C12707" s="77"/>
      <c r="M12707" s="80"/>
      <c r="T12707" s="4"/>
      <c r="V12707" s="4"/>
      <c r="W12707" s="4"/>
      <c r="X12707" s="4"/>
      <c r="AB12707" s="4"/>
      <c r="AL12707" s="81"/>
      <c r="AM12707" s="81"/>
    </row>
    <row r="12708" spans="1:39">
      <c r="A12708" s="76"/>
      <c r="C12708" s="77"/>
      <c r="M12708" s="80"/>
      <c r="T12708" s="4"/>
      <c r="V12708" s="4"/>
      <c r="W12708" s="4"/>
      <c r="X12708" s="4"/>
      <c r="AB12708" s="4"/>
      <c r="AL12708" s="81"/>
      <c r="AM12708" s="81"/>
    </row>
    <row r="12709" spans="1:39">
      <c r="A12709" s="76"/>
      <c r="C12709" s="77"/>
      <c r="M12709" s="80"/>
      <c r="T12709" s="4"/>
      <c r="V12709" s="4"/>
      <c r="W12709" s="4"/>
      <c r="X12709" s="4"/>
      <c r="AB12709" s="4"/>
      <c r="AL12709" s="81"/>
      <c r="AM12709" s="81"/>
    </row>
    <row r="12710" spans="1:39">
      <c r="A12710" s="76"/>
      <c r="C12710" s="77"/>
      <c r="M12710" s="80"/>
      <c r="T12710" s="4"/>
      <c r="V12710" s="4"/>
      <c r="W12710" s="4"/>
      <c r="X12710" s="4"/>
      <c r="AB12710" s="4"/>
      <c r="AL12710" s="81"/>
      <c r="AM12710" s="81"/>
    </row>
    <row r="12711" spans="1:39">
      <c r="A12711" s="76"/>
      <c r="C12711" s="77"/>
      <c r="M12711" s="80"/>
      <c r="T12711" s="4"/>
      <c r="V12711" s="4"/>
      <c r="W12711" s="4"/>
      <c r="X12711" s="4"/>
      <c r="AB12711" s="4"/>
      <c r="AL12711" s="81"/>
      <c r="AM12711" s="81"/>
    </row>
    <row r="12712" spans="1:39">
      <c r="A12712" s="76"/>
      <c r="C12712" s="77"/>
      <c r="M12712" s="80"/>
      <c r="T12712" s="4"/>
      <c r="V12712" s="4"/>
      <c r="W12712" s="4"/>
      <c r="X12712" s="4"/>
      <c r="AB12712" s="4"/>
      <c r="AL12712" s="81"/>
      <c r="AM12712" s="81"/>
    </row>
    <row r="12713" spans="1:39">
      <c r="A12713" s="76"/>
      <c r="C12713" s="77"/>
      <c r="M12713" s="80"/>
      <c r="T12713" s="4"/>
      <c r="V12713" s="4"/>
      <c r="W12713" s="4"/>
      <c r="X12713" s="4"/>
      <c r="AB12713" s="4"/>
      <c r="AL12713" s="81"/>
      <c r="AM12713" s="81"/>
    </row>
    <row r="12714" spans="1:39">
      <c r="A12714" s="76"/>
      <c r="C12714" s="77"/>
      <c r="M12714" s="80"/>
      <c r="T12714" s="4"/>
      <c r="V12714" s="4"/>
      <c r="W12714" s="4"/>
      <c r="X12714" s="4"/>
      <c r="AB12714" s="4"/>
      <c r="AL12714" s="81"/>
      <c r="AM12714" s="81"/>
    </row>
    <row r="12715" spans="1:39">
      <c r="A12715" s="76"/>
      <c r="C12715" s="77"/>
      <c r="M12715" s="80"/>
      <c r="T12715" s="4"/>
      <c r="V12715" s="4"/>
      <c r="W12715" s="4"/>
      <c r="X12715" s="4"/>
      <c r="AB12715" s="4"/>
      <c r="AL12715" s="81"/>
      <c r="AM12715" s="81"/>
    </row>
    <row r="12716" spans="1:39">
      <c r="A12716" s="76"/>
      <c r="C12716" s="77"/>
      <c r="M12716" s="80"/>
      <c r="T12716" s="4"/>
      <c r="V12716" s="4"/>
      <c r="W12716" s="4"/>
      <c r="X12716" s="4"/>
      <c r="AB12716" s="4"/>
      <c r="AL12716" s="81"/>
      <c r="AM12716" s="81"/>
    </row>
    <row r="12717" spans="1:39">
      <c r="A12717" s="76"/>
      <c r="C12717" s="77"/>
      <c r="M12717" s="80"/>
      <c r="T12717" s="4"/>
      <c r="V12717" s="4"/>
      <c r="W12717" s="4"/>
      <c r="X12717" s="4"/>
      <c r="AB12717" s="4"/>
      <c r="AL12717" s="81"/>
      <c r="AM12717" s="81"/>
    </row>
    <row r="12718" spans="1:39">
      <c r="A12718" s="76"/>
      <c r="C12718" s="77"/>
      <c r="M12718" s="80"/>
      <c r="T12718" s="4"/>
      <c r="V12718" s="4"/>
      <c r="W12718" s="4"/>
      <c r="X12718" s="4"/>
      <c r="AB12718" s="4"/>
      <c r="AL12718" s="81"/>
      <c r="AM12718" s="81"/>
    </row>
    <row r="12719" spans="1:39">
      <c r="A12719" s="76"/>
      <c r="C12719" s="77"/>
      <c r="M12719" s="80"/>
      <c r="T12719" s="4"/>
      <c r="V12719" s="4"/>
      <c r="W12719" s="4"/>
      <c r="X12719" s="4"/>
      <c r="AB12719" s="4"/>
      <c r="AL12719" s="81"/>
      <c r="AM12719" s="81"/>
    </row>
    <row r="12720" spans="1:39">
      <c r="A12720" s="76"/>
      <c r="C12720" s="77"/>
      <c r="M12720" s="80"/>
      <c r="T12720" s="4"/>
      <c r="V12720" s="4"/>
      <c r="W12720" s="4"/>
      <c r="X12720" s="4"/>
      <c r="AB12720" s="4"/>
      <c r="AL12720" s="81"/>
      <c r="AM12720" s="81"/>
    </row>
    <row r="12721" spans="1:39">
      <c r="A12721" s="76"/>
      <c r="C12721" s="77"/>
      <c r="M12721" s="80"/>
      <c r="T12721" s="4"/>
      <c r="V12721" s="4"/>
      <c r="W12721" s="4"/>
      <c r="X12721" s="4"/>
      <c r="AB12721" s="4"/>
      <c r="AL12721" s="81"/>
      <c r="AM12721" s="81"/>
    </row>
    <row r="12722" spans="1:39">
      <c r="A12722" s="76"/>
      <c r="C12722" s="77"/>
      <c r="M12722" s="80"/>
      <c r="T12722" s="4"/>
      <c r="V12722" s="4"/>
      <c r="W12722" s="4"/>
      <c r="X12722" s="4"/>
      <c r="AB12722" s="4"/>
      <c r="AL12722" s="81"/>
      <c r="AM12722" s="81"/>
    </row>
    <row r="12723" spans="1:39">
      <c r="A12723" s="76"/>
      <c r="C12723" s="77"/>
      <c r="M12723" s="80"/>
      <c r="T12723" s="4"/>
      <c r="V12723" s="4"/>
      <c r="W12723" s="4"/>
      <c r="X12723" s="4"/>
      <c r="AB12723" s="4"/>
      <c r="AL12723" s="81"/>
      <c r="AM12723" s="81"/>
    </row>
    <row r="12724" spans="1:39">
      <c r="A12724" s="76"/>
      <c r="C12724" s="77"/>
      <c r="M12724" s="80"/>
      <c r="T12724" s="4"/>
      <c r="V12724" s="4"/>
      <c r="W12724" s="4"/>
      <c r="X12724" s="4"/>
      <c r="AB12724" s="4"/>
      <c r="AL12724" s="81"/>
      <c r="AM12724" s="81"/>
    </row>
    <row r="12725" spans="1:39">
      <c r="A12725" s="76"/>
      <c r="C12725" s="77"/>
      <c r="M12725" s="80"/>
      <c r="T12725" s="4"/>
      <c r="V12725" s="4"/>
      <c r="W12725" s="4"/>
      <c r="X12725" s="4"/>
      <c r="AB12725" s="4"/>
      <c r="AL12725" s="81"/>
      <c r="AM12725" s="81"/>
    </row>
    <row r="12726" spans="1:39">
      <c r="A12726" s="76"/>
      <c r="C12726" s="77"/>
      <c r="M12726" s="80"/>
      <c r="T12726" s="4"/>
      <c r="V12726" s="4"/>
      <c r="W12726" s="4"/>
      <c r="X12726" s="4"/>
      <c r="AB12726" s="4"/>
      <c r="AL12726" s="81"/>
      <c r="AM12726" s="81"/>
    </row>
    <row r="12727" spans="1:39">
      <c r="A12727" s="76"/>
      <c r="C12727" s="77"/>
      <c r="M12727" s="80"/>
      <c r="T12727" s="4"/>
      <c r="V12727" s="4"/>
      <c r="W12727" s="4"/>
      <c r="X12727" s="4"/>
      <c r="AB12727" s="4"/>
      <c r="AL12727" s="81"/>
      <c r="AM12727" s="81"/>
    </row>
    <row r="12728" spans="1:39">
      <c r="A12728" s="76"/>
      <c r="C12728" s="77"/>
      <c r="M12728" s="80"/>
      <c r="T12728" s="4"/>
      <c r="V12728" s="4"/>
      <c r="W12728" s="4"/>
      <c r="X12728" s="4"/>
      <c r="AB12728" s="4"/>
      <c r="AL12728" s="81"/>
      <c r="AM12728" s="81"/>
    </row>
    <row r="12729" spans="1:39">
      <c r="A12729" s="76"/>
      <c r="C12729" s="77"/>
      <c r="M12729" s="80"/>
      <c r="T12729" s="4"/>
      <c r="V12729" s="4"/>
      <c r="W12729" s="4"/>
      <c r="X12729" s="4"/>
      <c r="AB12729" s="4"/>
      <c r="AL12729" s="81"/>
      <c r="AM12729" s="81"/>
    </row>
    <row r="12730" spans="1:39">
      <c r="A12730" s="76"/>
      <c r="C12730" s="77"/>
      <c r="M12730" s="80"/>
      <c r="T12730" s="4"/>
      <c r="V12730" s="4"/>
      <c r="W12730" s="4"/>
      <c r="X12730" s="4"/>
      <c r="AB12730" s="4"/>
      <c r="AL12730" s="81"/>
      <c r="AM12730" s="81"/>
    </row>
    <row r="12731" spans="1:39">
      <c r="A12731" s="76"/>
      <c r="C12731" s="77"/>
      <c r="M12731" s="80"/>
      <c r="T12731" s="4"/>
      <c r="V12731" s="4"/>
      <c r="W12731" s="4"/>
      <c r="X12731" s="4"/>
      <c r="AB12731" s="4"/>
      <c r="AL12731" s="81"/>
      <c r="AM12731" s="81"/>
    </row>
    <row r="12732" spans="1:39">
      <c r="A12732" s="76"/>
      <c r="C12732" s="77"/>
      <c r="M12732" s="80"/>
      <c r="T12732" s="4"/>
      <c r="V12732" s="4"/>
      <c r="W12732" s="4"/>
      <c r="X12732" s="4"/>
      <c r="AB12732" s="4"/>
      <c r="AL12732" s="81"/>
      <c r="AM12732" s="81"/>
    </row>
    <row r="12733" spans="1:39">
      <c r="A12733" s="76"/>
      <c r="C12733" s="77"/>
      <c r="M12733" s="80"/>
      <c r="T12733" s="4"/>
      <c r="V12733" s="4"/>
      <c r="W12733" s="4"/>
      <c r="X12733" s="4"/>
      <c r="AB12733" s="4"/>
      <c r="AL12733" s="81"/>
      <c r="AM12733" s="81"/>
    </row>
    <row r="12734" spans="1:39">
      <c r="A12734" s="76"/>
      <c r="C12734" s="77"/>
      <c r="M12734" s="80"/>
      <c r="T12734" s="4"/>
      <c r="V12734" s="4"/>
      <c r="W12734" s="4"/>
      <c r="X12734" s="4"/>
      <c r="AB12734" s="4"/>
      <c r="AL12734" s="81"/>
      <c r="AM12734" s="81"/>
    </row>
    <row r="12735" spans="1:39">
      <c r="A12735" s="76"/>
      <c r="C12735" s="77"/>
      <c r="M12735" s="80"/>
      <c r="T12735" s="4"/>
      <c r="V12735" s="4"/>
      <c r="W12735" s="4"/>
      <c r="X12735" s="4"/>
      <c r="AB12735" s="4"/>
      <c r="AL12735" s="81"/>
      <c r="AM12735" s="81"/>
    </row>
    <row r="12736" spans="1:39">
      <c r="A12736" s="76"/>
      <c r="C12736" s="77"/>
      <c r="M12736" s="80"/>
      <c r="T12736" s="4"/>
      <c r="V12736" s="4"/>
      <c r="W12736" s="4"/>
      <c r="X12736" s="4"/>
      <c r="AB12736" s="4"/>
      <c r="AL12736" s="81"/>
      <c r="AM12736" s="81"/>
    </row>
    <row r="12737" spans="1:39">
      <c r="A12737" s="76"/>
      <c r="C12737" s="77"/>
      <c r="M12737" s="80"/>
      <c r="T12737" s="4"/>
      <c r="V12737" s="4"/>
      <c r="W12737" s="4"/>
      <c r="X12737" s="4"/>
      <c r="AB12737" s="4"/>
      <c r="AL12737" s="81"/>
      <c r="AM12737" s="81"/>
    </row>
    <row r="12738" spans="1:39">
      <c r="A12738" s="76"/>
      <c r="C12738" s="77"/>
      <c r="M12738" s="80"/>
      <c r="T12738" s="4"/>
      <c r="V12738" s="4"/>
      <c r="W12738" s="4"/>
      <c r="X12738" s="4"/>
      <c r="AB12738" s="4"/>
      <c r="AL12738" s="81"/>
      <c r="AM12738" s="81"/>
    </row>
    <row r="12739" spans="1:39">
      <c r="A12739" s="76"/>
      <c r="C12739" s="77"/>
      <c r="M12739" s="80"/>
      <c r="T12739" s="4"/>
      <c r="V12739" s="4"/>
      <c r="W12739" s="4"/>
      <c r="X12739" s="4"/>
      <c r="AB12739" s="4"/>
      <c r="AL12739" s="81"/>
      <c r="AM12739" s="81"/>
    </row>
    <row r="12740" spans="1:39">
      <c r="A12740" s="76"/>
      <c r="C12740" s="77"/>
      <c r="M12740" s="80"/>
      <c r="T12740" s="4"/>
      <c r="V12740" s="4"/>
      <c r="W12740" s="4"/>
      <c r="X12740" s="4"/>
      <c r="AB12740" s="4"/>
      <c r="AL12740" s="81"/>
      <c r="AM12740" s="81"/>
    </row>
    <row r="12741" spans="1:39">
      <c r="A12741" s="76"/>
      <c r="C12741" s="77"/>
      <c r="M12741" s="80"/>
      <c r="T12741" s="4"/>
      <c r="V12741" s="4"/>
      <c r="W12741" s="4"/>
      <c r="X12741" s="4"/>
      <c r="AB12741" s="4"/>
      <c r="AL12741" s="81"/>
      <c r="AM12741" s="81"/>
    </row>
    <row r="12742" spans="1:39">
      <c r="A12742" s="76"/>
      <c r="C12742" s="77"/>
      <c r="M12742" s="80"/>
      <c r="T12742" s="4"/>
      <c r="V12742" s="4"/>
      <c r="W12742" s="4"/>
      <c r="X12742" s="4"/>
      <c r="AB12742" s="4"/>
      <c r="AL12742" s="81"/>
      <c r="AM12742" s="81"/>
    </row>
    <row r="12743" spans="1:39">
      <c r="A12743" s="76"/>
      <c r="C12743" s="77"/>
      <c r="M12743" s="80"/>
      <c r="T12743" s="4"/>
      <c r="V12743" s="4"/>
      <c r="W12743" s="4"/>
      <c r="X12743" s="4"/>
      <c r="AB12743" s="4"/>
      <c r="AL12743" s="81"/>
      <c r="AM12743" s="81"/>
    </row>
    <row r="12744" spans="1:39">
      <c r="A12744" s="76"/>
      <c r="C12744" s="77"/>
      <c r="M12744" s="80"/>
      <c r="T12744" s="4"/>
      <c r="V12744" s="4"/>
      <c r="W12744" s="4"/>
      <c r="X12744" s="4"/>
      <c r="AB12744" s="4"/>
      <c r="AL12744" s="81"/>
      <c r="AM12744" s="81"/>
    </row>
    <row r="12745" spans="1:39">
      <c r="A12745" s="76"/>
      <c r="C12745" s="77"/>
      <c r="M12745" s="80"/>
      <c r="T12745" s="4"/>
      <c r="V12745" s="4"/>
      <c r="W12745" s="4"/>
      <c r="X12745" s="4"/>
      <c r="AB12745" s="4"/>
      <c r="AL12745" s="81"/>
      <c r="AM12745" s="81"/>
    </row>
    <row r="12746" spans="1:39">
      <c r="A12746" s="76"/>
      <c r="C12746" s="77"/>
      <c r="M12746" s="80"/>
      <c r="T12746" s="4"/>
      <c r="V12746" s="4"/>
      <c r="W12746" s="4"/>
      <c r="X12746" s="4"/>
      <c r="AB12746" s="4"/>
      <c r="AL12746" s="81"/>
      <c r="AM12746" s="81"/>
    </row>
    <row r="12747" spans="1:39">
      <c r="A12747" s="76"/>
      <c r="C12747" s="77"/>
      <c r="M12747" s="80"/>
      <c r="T12747" s="4"/>
      <c r="V12747" s="4"/>
      <c r="W12747" s="4"/>
      <c r="X12747" s="4"/>
      <c r="AB12747" s="4"/>
      <c r="AL12747" s="81"/>
      <c r="AM12747" s="81"/>
    </row>
    <row r="12748" spans="1:39">
      <c r="A12748" s="76"/>
      <c r="C12748" s="77"/>
      <c r="M12748" s="80"/>
      <c r="T12748" s="4"/>
      <c r="V12748" s="4"/>
      <c r="W12748" s="4"/>
      <c r="X12748" s="4"/>
      <c r="AB12748" s="4"/>
      <c r="AL12748" s="81"/>
      <c r="AM12748" s="81"/>
    </row>
    <row r="12749" spans="1:39">
      <c r="A12749" s="76"/>
      <c r="C12749" s="77"/>
      <c r="M12749" s="80"/>
      <c r="T12749" s="4"/>
      <c r="V12749" s="4"/>
      <c r="W12749" s="4"/>
      <c r="X12749" s="4"/>
      <c r="AB12749" s="4"/>
      <c r="AL12749" s="81"/>
      <c r="AM12749" s="81"/>
    </row>
    <row r="12750" spans="1:39">
      <c r="A12750" s="76"/>
      <c r="C12750" s="77"/>
      <c r="M12750" s="80"/>
      <c r="T12750" s="4"/>
      <c r="V12750" s="4"/>
      <c r="W12750" s="4"/>
      <c r="X12750" s="4"/>
      <c r="AB12750" s="4"/>
      <c r="AL12750" s="81"/>
      <c r="AM12750" s="81"/>
    </row>
    <row r="12751" spans="1:39">
      <c r="A12751" s="76"/>
      <c r="C12751" s="77"/>
      <c r="M12751" s="80"/>
      <c r="T12751" s="4"/>
      <c r="V12751" s="4"/>
      <c r="W12751" s="4"/>
      <c r="X12751" s="4"/>
      <c r="AB12751" s="4"/>
      <c r="AL12751" s="81"/>
      <c r="AM12751" s="81"/>
    </row>
    <row r="12752" spans="1:39">
      <c r="A12752" s="76"/>
      <c r="C12752" s="77"/>
      <c r="M12752" s="80"/>
      <c r="T12752" s="4"/>
      <c r="V12752" s="4"/>
      <c r="W12752" s="4"/>
      <c r="X12752" s="4"/>
      <c r="AB12752" s="4"/>
      <c r="AL12752" s="81"/>
      <c r="AM12752" s="81"/>
    </row>
    <row r="12753" spans="1:39">
      <c r="A12753" s="76"/>
      <c r="C12753" s="77"/>
      <c r="M12753" s="80"/>
      <c r="T12753" s="4"/>
      <c r="V12753" s="4"/>
      <c r="W12753" s="4"/>
      <c r="X12753" s="4"/>
      <c r="AB12753" s="4"/>
      <c r="AL12753" s="81"/>
      <c r="AM12753" s="81"/>
    </row>
    <row r="12754" spans="1:39">
      <c r="A12754" s="76"/>
      <c r="C12754" s="77"/>
      <c r="M12754" s="80"/>
      <c r="T12754" s="4"/>
      <c r="V12754" s="4"/>
      <c r="W12754" s="4"/>
      <c r="X12754" s="4"/>
      <c r="AB12754" s="4"/>
      <c r="AL12754" s="81"/>
      <c r="AM12754" s="81"/>
    </row>
    <row r="12755" spans="1:39">
      <c r="A12755" s="76"/>
      <c r="C12755" s="77"/>
      <c r="M12755" s="80"/>
      <c r="T12755" s="4"/>
      <c r="V12755" s="4"/>
      <c r="W12755" s="4"/>
      <c r="X12755" s="4"/>
      <c r="AB12755" s="4"/>
      <c r="AL12755" s="81"/>
      <c r="AM12755" s="81"/>
    </row>
    <row r="12756" spans="1:39">
      <c r="A12756" s="76"/>
      <c r="C12756" s="77"/>
      <c r="M12756" s="80"/>
      <c r="T12756" s="4"/>
      <c r="V12756" s="4"/>
      <c r="W12756" s="4"/>
      <c r="X12756" s="4"/>
      <c r="AB12756" s="4"/>
      <c r="AL12756" s="81"/>
      <c r="AM12756" s="81"/>
    </row>
    <row r="12757" spans="1:39">
      <c r="A12757" s="76"/>
      <c r="C12757" s="77"/>
      <c r="M12757" s="80"/>
      <c r="T12757" s="4"/>
      <c r="V12757" s="4"/>
      <c r="W12757" s="4"/>
      <c r="X12757" s="4"/>
      <c r="AB12757" s="4"/>
      <c r="AL12757" s="81"/>
      <c r="AM12757" s="81"/>
    </row>
    <row r="12758" spans="1:39">
      <c r="A12758" s="76"/>
      <c r="C12758" s="77"/>
      <c r="M12758" s="80"/>
      <c r="T12758" s="4"/>
      <c r="V12758" s="4"/>
      <c r="W12758" s="4"/>
      <c r="X12758" s="4"/>
      <c r="AB12758" s="4"/>
      <c r="AL12758" s="81"/>
      <c r="AM12758" s="81"/>
    </row>
    <row r="12759" spans="1:39">
      <c r="A12759" s="76"/>
      <c r="C12759" s="77"/>
      <c r="M12759" s="80"/>
      <c r="T12759" s="4"/>
      <c r="V12759" s="4"/>
      <c r="W12759" s="4"/>
      <c r="X12759" s="4"/>
      <c r="AB12759" s="4"/>
      <c r="AL12759" s="81"/>
      <c r="AM12759" s="81"/>
    </row>
    <row r="12760" spans="1:39">
      <c r="A12760" s="76"/>
      <c r="C12760" s="77"/>
      <c r="M12760" s="80"/>
      <c r="T12760" s="4"/>
      <c r="V12760" s="4"/>
      <c r="W12760" s="4"/>
      <c r="X12760" s="4"/>
      <c r="AB12760" s="4"/>
      <c r="AL12760" s="81"/>
      <c r="AM12760" s="81"/>
    </row>
    <row r="12761" spans="1:39">
      <c r="A12761" s="76"/>
      <c r="C12761" s="77"/>
      <c r="M12761" s="80"/>
      <c r="T12761" s="4"/>
      <c r="V12761" s="4"/>
      <c r="W12761" s="4"/>
      <c r="X12761" s="4"/>
      <c r="AB12761" s="4"/>
      <c r="AL12761" s="81"/>
      <c r="AM12761" s="81"/>
    </row>
    <row r="12762" spans="1:39">
      <c r="A12762" s="76"/>
      <c r="C12762" s="77"/>
      <c r="M12762" s="80"/>
      <c r="T12762" s="4"/>
      <c r="V12762" s="4"/>
      <c r="W12762" s="4"/>
      <c r="X12762" s="4"/>
      <c r="AB12762" s="4"/>
      <c r="AL12762" s="81"/>
      <c r="AM12762" s="81"/>
    </row>
    <row r="12763" spans="1:39">
      <c r="A12763" s="76"/>
      <c r="C12763" s="77"/>
      <c r="M12763" s="80"/>
      <c r="T12763" s="4"/>
      <c r="V12763" s="4"/>
      <c r="W12763" s="4"/>
      <c r="X12763" s="4"/>
      <c r="AB12763" s="4"/>
      <c r="AL12763" s="81"/>
      <c r="AM12763" s="81"/>
    </row>
    <row r="12764" spans="1:39">
      <c r="A12764" s="76"/>
      <c r="C12764" s="77"/>
      <c r="M12764" s="80"/>
      <c r="T12764" s="4"/>
      <c r="V12764" s="4"/>
      <c r="W12764" s="4"/>
      <c r="X12764" s="4"/>
      <c r="AB12764" s="4"/>
      <c r="AL12764" s="81"/>
      <c r="AM12764" s="81"/>
    </row>
    <row r="12765" spans="1:39">
      <c r="A12765" s="76"/>
      <c r="C12765" s="77"/>
      <c r="M12765" s="80"/>
      <c r="T12765" s="4"/>
      <c r="V12765" s="4"/>
      <c r="W12765" s="4"/>
      <c r="X12765" s="4"/>
      <c r="AB12765" s="4"/>
      <c r="AL12765" s="81"/>
      <c r="AM12765" s="81"/>
    </row>
    <row r="12766" spans="1:39">
      <c r="A12766" s="76"/>
      <c r="C12766" s="77"/>
      <c r="M12766" s="80"/>
      <c r="T12766" s="4"/>
      <c r="V12766" s="4"/>
      <c r="W12766" s="4"/>
      <c r="X12766" s="4"/>
      <c r="AB12766" s="4"/>
      <c r="AL12766" s="81"/>
      <c r="AM12766" s="81"/>
    </row>
    <row r="12767" spans="1:39">
      <c r="A12767" s="76"/>
      <c r="C12767" s="77"/>
      <c r="M12767" s="80"/>
      <c r="T12767" s="4"/>
      <c r="V12767" s="4"/>
      <c r="W12767" s="4"/>
      <c r="X12767" s="4"/>
      <c r="AB12767" s="4"/>
      <c r="AL12767" s="81"/>
      <c r="AM12767" s="81"/>
    </row>
    <row r="12768" spans="1:39">
      <c r="A12768" s="76"/>
      <c r="C12768" s="77"/>
      <c r="M12768" s="80"/>
      <c r="T12768" s="4"/>
      <c r="V12768" s="4"/>
      <c r="W12768" s="4"/>
      <c r="X12768" s="4"/>
      <c r="AB12768" s="4"/>
      <c r="AL12768" s="81"/>
      <c r="AM12768" s="81"/>
    </row>
    <row r="12769" spans="1:39">
      <c r="A12769" s="76"/>
      <c r="C12769" s="77"/>
      <c r="M12769" s="80"/>
      <c r="T12769" s="4"/>
      <c r="V12769" s="4"/>
      <c r="W12769" s="4"/>
      <c r="X12769" s="4"/>
      <c r="AB12769" s="4"/>
      <c r="AL12769" s="81"/>
      <c r="AM12769" s="81"/>
    </row>
    <row r="12770" spans="1:39">
      <c r="A12770" s="76"/>
      <c r="C12770" s="77"/>
      <c r="M12770" s="80"/>
      <c r="T12770" s="4"/>
      <c r="V12770" s="4"/>
      <c r="W12770" s="4"/>
      <c r="X12770" s="4"/>
      <c r="AB12770" s="4"/>
      <c r="AL12770" s="81"/>
      <c r="AM12770" s="81"/>
    </row>
    <row r="12771" spans="1:39">
      <c r="A12771" s="76"/>
      <c r="C12771" s="77"/>
      <c r="M12771" s="80"/>
      <c r="T12771" s="4"/>
      <c r="V12771" s="4"/>
      <c r="W12771" s="4"/>
      <c r="X12771" s="4"/>
      <c r="AB12771" s="4"/>
      <c r="AL12771" s="81"/>
      <c r="AM12771" s="81"/>
    </row>
    <row r="12772" spans="1:39">
      <c r="A12772" s="76"/>
      <c r="C12772" s="77"/>
      <c r="M12772" s="80"/>
      <c r="T12772" s="4"/>
      <c r="V12772" s="4"/>
      <c r="W12772" s="4"/>
      <c r="X12772" s="4"/>
      <c r="AB12772" s="4"/>
      <c r="AL12772" s="81"/>
      <c r="AM12772" s="81"/>
    </row>
    <row r="12773" spans="1:39">
      <c r="A12773" s="76"/>
      <c r="C12773" s="77"/>
      <c r="M12773" s="80"/>
      <c r="T12773" s="4"/>
      <c r="V12773" s="4"/>
      <c r="W12773" s="4"/>
      <c r="X12773" s="4"/>
      <c r="AB12773" s="4"/>
      <c r="AL12773" s="81"/>
      <c r="AM12773" s="81"/>
    </row>
    <row r="12774" spans="1:39">
      <c r="A12774" s="76"/>
      <c r="C12774" s="77"/>
      <c r="M12774" s="80"/>
      <c r="T12774" s="4"/>
      <c r="V12774" s="4"/>
      <c r="W12774" s="4"/>
      <c r="X12774" s="4"/>
      <c r="AB12774" s="4"/>
      <c r="AL12774" s="81"/>
      <c r="AM12774" s="81"/>
    </row>
    <row r="12775" spans="1:39">
      <c r="A12775" s="76"/>
      <c r="C12775" s="77"/>
      <c r="M12775" s="80"/>
      <c r="T12775" s="4"/>
      <c r="V12775" s="4"/>
      <c r="W12775" s="4"/>
      <c r="X12775" s="4"/>
      <c r="AB12775" s="4"/>
      <c r="AL12775" s="81"/>
      <c r="AM12775" s="81"/>
    </row>
    <row r="12776" spans="1:39">
      <c r="A12776" s="76"/>
      <c r="C12776" s="77"/>
      <c r="M12776" s="80"/>
      <c r="T12776" s="4"/>
      <c r="V12776" s="4"/>
      <c r="W12776" s="4"/>
      <c r="X12776" s="4"/>
      <c r="AB12776" s="4"/>
      <c r="AL12776" s="81"/>
      <c r="AM12776" s="81"/>
    </row>
    <row r="12777" spans="1:39">
      <c r="A12777" s="76"/>
      <c r="C12777" s="77"/>
      <c r="M12777" s="80"/>
      <c r="T12777" s="4"/>
      <c r="V12777" s="4"/>
      <c r="W12777" s="4"/>
      <c r="X12777" s="4"/>
      <c r="AB12777" s="4"/>
      <c r="AL12777" s="81"/>
      <c r="AM12777" s="81"/>
    </row>
    <row r="12778" spans="1:39">
      <c r="A12778" s="76"/>
      <c r="C12778" s="77"/>
      <c r="M12778" s="80"/>
      <c r="T12778" s="4"/>
      <c r="V12778" s="4"/>
      <c r="W12778" s="4"/>
      <c r="X12778" s="4"/>
      <c r="AB12778" s="4"/>
      <c r="AL12778" s="81"/>
      <c r="AM12778" s="81"/>
    </row>
    <row r="12779" spans="1:39">
      <c r="A12779" s="76"/>
      <c r="C12779" s="77"/>
      <c r="M12779" s="80"/>
      <c r="T12779" s="4"/>
      <c r="V12779" s="4"/>
      <c r="W12779" s="4"/>
      <c r="X12779" s="4"/>
      <c r="AB12779" s="4"/>
      <c r="AL12779" s="81"/>
      <c r="AM12779" s="81"/>
    </row>
    <row r="12780" spans="1:39">
      <c r="A12780" s="76"/>
      <c r="C12780" s="77"/>
      <c r="M12780" s="80"/>
      <c r="T12780" s="4"/>
      <c r="V12780" s="4"/>
      <c r="W12780" s="4"/>
      <c r="X12780" s="4"/>
      <c r="AB12780" s="4"/>
      <c r="AL12780" s="81"/>
      <c r="AM12780" s="81"/>
    </row>
    <row r="12781" spans="1:39">
      <c r="A12781" s="76"/>
      <c r="C12781" s="77"/>
      <c r="M12781" s="80"/>
      <c r="T12781" s="4"/>
      <c r="V12781" s="4"/>
      <c r="W12781" s="4"/>
      <c r="X12781" s="4"/>
      <c r="AB12781" s="4"/>
      <c r="AL12781" s="81"/>
      <c r="AM12781" s="81"/>
    </row>
    <row r="12782" spans="1:39">
      <c r="A12782" s="76"/>
      <c r="C12782" s="77"/>
      <c r="M12782" s="80"/>
      <c r="T12782" s="4"/>
      <c r="V12782" s="4"/>
      <c r="W12782" s="4"/>
      <c r="X12782" s="4"/>
      <c r="AB12782" s="4"/>
      <c r="AL12782" s="81"/>
      <c r="AM12782" s="81"/>
    </row>
    <row r="12783" spans="1:39">
      <c r="A12783" s="76"/>
      <c r="C12783" s="77"/>
      <c r="M12783" s="80"/>
      <c r="T12783" s="4"/>
      <c r="V12783" s="4"/>
      <c r="W12783" s="4"/>
      <c r="X12783" s="4"/>
      <c r="AB12783" s="4"/>
      <c r="AL12783" s="81"/>
      <c r="AM12783" s="81"/>
    </row>
    <row r="12784" spans="1:39">
      <c r="A12784" s="76"/>
      <c r="C12784" s="77"/>
      <c r="M12784" s="80"/>
      <c r="T12784" s="4"/>
      <c r="V12784" s="4"/>
      <c r="W12784" s="4"/>
      <c r="X12784" s="4"/>
      <c r="AB12784" s="4"/>
      <c r="AL12784" s="81"/>
      <c r="AM12784" s="81"/>
    </row>
    <row r="12785" spans="1:39">
      <c r="A12785" s="76"/>
      <c r="C12785" s="77"/>
      <c r="M12785" s="80"/>
      <c r="T12785" s="4"/>
      <c r="V12785" s="4"/>
      <c r="W12785" s="4"/>
      <c r="X12785" s="4"/>
      <c r="AB12785" s="4"/>
      <c r="AL12785" s="81"/>
      <c r="AM12785" s="81"/>
    </row>
    <row r="12786" spans="1:39">
      <c r="A12786" s="76"/>
      <c r="C12786" s="77"/>
      <c r="M12786" s="80"/>
      <c r="T12786" s="4"/>
      <c r="V12786" s="4"/>
      <c r="W12786" s="4"/>
      <c r="X12786" s="4"/>
      <c r="AB12786" s="4"/>
      <c r="AL12786" s="81"/>
      <c r="AM12786" s="81"/>
    </row>
    <row r="12787" spans="1:39">
      <c r="A12787" s="76"/>
      <c r="C12787" s="77"/>
      <c r="M12787" s="80"/>
      <c r="T12787" s="4"/>
      <c r="V12787" s="4"/>
      <c r="W12787" s="4"/>
      <c r="X12787" s="4"/>
      <c r="AB12787" s="4"/>
      <c r="AL12787" s="81"/>
      <c r="AM12787" s="81"/>
    </row>
    <row r="12788" spans="1:39">
      <c r="A12788" s="76"/>
      <c r="C12788" s="77"/>
      <c r="M12788" s="80"/>
      <c r="T12788" s="4"/>
      <c r="V12788" s="4"/>
      <c r="W12788" s="4"/>
      <c r="X12788" s="4"/>
      <c r="AB12788" s="4"/>
      <c r="AL12788" s="81"/>
      <c r="AM12788" s="81"/>
    </row>
    <row r="12789" spans="1:39">
      <c r="A12789" s="76"/>
      <c r="C12789" s="77"/>
      <c r="M12789" s="80"/>
      <c r="T12789" s="4"/>
      <c r="V12789" s="4"/>
      <c r="W12789" s="4"/>
      <c r="X12789" s="4"/>
      <c r="AB12789" s="4"/>
      <c r="AL12789" s="81"/>
      <c r="AM12789" s="81"/>
    </row>
    <row r="12790" spans="1:39">
      <c r="A12790" s="76"/>
      <c r="C12790" s="77"/>
      <c r="M12790" s="80"/>
      <c r="T12790" s="4"/>
      <c r="V12790" s="4"/>
      <c r="W12790" s="4"/>
      <c r="X12790" s="4"/>
      <c r="AB12790" s="4"/>
      <c r="AL12790" s="81"/>
      <c r="AM12790" s="81"/>
    </row>
    <row r="12791" spans="1:39">
      <c r="A12791" s="76"/>
      <c r="C12791" s="77"/>
      <c r="M12791" s="80"/>
      <c r="T12791" s="4"/>
      <c r="V12791" s="4"/>
      <c r="W12791" s="4"/>
      <c r="X12791" s="4"/>
      <c r="AB12791" s="4"/>
      <c r="AL12791" s="81"/>
      <c r="AM12791" s="81"/>
    </row>
    <row r="12792" spans="1:39">
      <c r="A12792" s="76"/>
      <c r="C12792" s="77"/>
      <c r="M12792" s="80"/>
      <c r="T12792" s="4"/>
      <c r="V12792" s="4"/>
      <c r="W12792" s="4"/>
      <c r="X12792" s="4"/>
      <c r="AB12792" s="4"/>
      <c r="AL12792" s="81"/>
      <c r="AM12792" s="81"/>
    </row>
    <row r="12793" spans="1:39">
      <c r="A12793" s="76"/>
      <c r="C12793" s="77"/>
      <c r="M12793" s="80"/>
      <c r="T12793" s="4"/>
      <c r="V12793" s="4"/>
      <c r="W12793" s="4"/>
      <c r="X12793" s="4"/>
      <c r="AB12793" s="4"/>
      <c r="AL12793" s="81"/>
      <c r="AM12793" s="81"/>
    </row>
    <row r="12794" spans="1:39">
      <c r="A12794" s="76"/>
      <c r="C12794" s="77"/>
      <c r="M12794" s="80"/>
      <c r="T12794" s="4"/>
      <c r="V12794" s="4"/>
      <c r="W12794" s="4"/>
      <c r="X12794" s="4"/>
      <c r="AB12794" s="4"/>
      <c r="AL12794" s="81"/>
      <c r="AM12794" s="81"/>
    </row>
    <row r="12795" spans="1:39">
      <c r="A12795" s="76"/>
      <c r="C12795" s="77"/>
      <c r="M12795" s="80"/>
      <c r="T12795" s="4"/>
      <c r="V12795" s="4"/>
      <c r="W12795" s="4"/>
      <c r="X12795" s="4"/>
      <c r="AB12795" s="4"/>
      <c r="AL12795" s="81"/>
      <c r="AM12795" s="81"/>
    </row>
    <row r="12796" spans="1:39">
      <c r="A12796" s="76"/>
      <c r="C12796" s="77"/>
      <c r="M12796" s="80"/>
      <c r="T12796" s="4"/>
      <c r="V12796" s="4"/>
      <c r="W12796" s="4"/>
      <c r="X12796" s="4"/>
      <c r="AB12796" s="4"/>
      <c r="AL12796" s="81"/>
      <c r="AM12796" s="81"/>
    </row>
    <row r="12797" spans="1:39">
      <c r="A12797" s="76"/>
      <c r="C12797" s="77"/>
      <c r="M12797" s="80"/>
      <c r="T12797" s="4"/>
      <c r="V12797" s="4"/>
      <c r="W12797" s="4"/>
      <c r="X12797" s="4"/>
      <c r="AB12797" s="4"/>
      <c r="AL12797" s="81"/>
      <c r="AM12797" s="81"/>
    </row>
    <row r="12798" spans="1:39">
      <c r="A12798" s="76"/>
      <c r="C12798" s="77"/>
      <c r="M12798" s="80"/>
      <c r="T12798" s="4"/>
      <c r="V12798" s="4"/>
      <c r="W12798" s="4"/>
      <c r="X12798" s="4"/>
      <c r="AB12798" s="4"/>
      <c r="AL12798" s="81"/>
      <c r="AM12798" s="81"/>
    </row>
    <row r="12799" spans="1:39">
      <c r="A12799" s="76"/>
      <c r="C12799" s="77"/>
      <c r="M12799" s="80"/>
      <c r="T12799" s="4"/>
      <c r="V12799" s="4"/>
      <c r="W12799" s="4"/>
      <c r="X12799" s="4"/>
      <c r="AB12799" s="4"/>
      <c r="AL12799" s="81"/>
      <c r="AM12799" s="81"/>
    </row>
    <row r="12800" spans="1:39">
      <c r="A12800" s="76"/>
      <c r="C12800" s="77"/>
      <c r="M12800" s="80"/>
      <c r="T12800" s="4"/>
      <c r="V12800" s="4"/>
      <c r="W12800" s="4"/>
      <c r="X12800" s="4"/>
      <c r="AB12800" s="4"/>
      <c r="AL12800" s="81"/>
      <c r="AM12800" s="81"/>
    </row>
    <row r="12801" spans="1:39">
      <c r="A12801" s="76"/>
      <c r="C12801" s="77"/>
      <c r="M12801" s="80"/>
      <c r="T12801" s="4"/>
      <c r="V12801" s="4"/>
      <c r="W12801" s="4"/>
      <c r="X12801" s="4"/>
      <c r="AB12801" s="4"/>
      <c r="AL12801" s="81"/>
      <c r="AM12801" s="81"/>
    </row>
    <row r="12802" spans="1:39">
      <c r="A12802" s="76"/>
      <c r="C12802" s="77"/>
      <c r="M12802" s="80"/>
      <c r="T12802" s="4"/>
      <c r="V12802" s="4"/>
      <c r="W12802" s="4"/>
      <c r="X12802" s="4"/>
      <c r="AB12802" s="4"/>
      <c r="AL12802" s="81"/>
      <c r="AM12802" s="81"/>
    </row>
    <row r="12803" spans="1:39">
      <c r="A12803" s="76"/>
      <c r="C12803" s="77"/>
      <c r="M12803" s="80"/>
      <c r="T12803" s="4"/>
      <c r="V12803" s="4"/>
      <c r="W12803" s="4"/>
      <c r="X12803" s="4"/>
      <c r="AB12803" s="4"/>
      <c r="AL12803" s="81"/>
      <c r="AM12803" s="81"/>
    </row>
    <row r="12804" spans="1:39">
      <c r="A12804" s="76"/>
      <c r="C12804" s="77"/>
      <c r="M12804" s="80"/>
      <c r="T12804" s="4"/>
      <c r="V12804" s="4"/>
      <c r="W12804" s="4"/>
      <c r="X12804" s="4"/>
      <c r="AB12804" s="4"/>
      <c r="AL12804" s="81"/>
      <c r="AM12804" s="81"/>
    </row>
    <row r="12805" spans="1:39">
      <c r="A12805" s="76"/>
      <c r="C12805" s="77"/>
      <c r="M12805" s="80"/>
      <c r="T12805" s="4"/>
      <c r="V12805" s="4"/>
      <c r="W12805" s="4"/>
      <c r="X12805" s="4"/>
      <c r="AB12805" s="4"/>
      <c r="AL12805" s="81"/>
      <c r="AM12805" s="81"/>
    </row>
    <row r="12806" spans="1:39">
      <c r="A12806" s="76"/>
      <c r="C12806" s="77"/>
      <c r="M12806" s="80"/>
      <c r="T12806" s="4"/>
      <c r="V12806" s="4"/>
      <c r="W12806" s="4"/>
      <c r="X12806" s="4"/>
      <c r="AB12806" s="4"/>
      <c r="AL12806" s="81"/>
      <c r="AM12806" s="81"/>
    </row>
    <row r="12807" spans="1:39">
      <c r="A12807" s="76"/>
      <c r="C12807" s="77"/>
      <c r="M12807" s="80"/>
      <c r="T12807" s="4"/>
      <c r="V12807" s="4"/>
      <c r="W12807" s="4"/>
      <c r="X12807" s="4"/>
      <c r="AB12807" s="4"/>
      <c r="AL12807" s="81"/>
      <c r="AM12807" s="81"/>
    </row>
    <row r="12808" spans="1:39">
      <c r="A12808" s="76"/>
      <c r="C12808" s="77"/>
      <c r="M12808" s="80"/>
      <c r="T12808" s="4"/>
      <c r="V12808" s="4"/>
      <c r="W12808" s="4"/>
      <c r="X12808" s="4"/>
      <c r="AB12808" s="4"/>
      <c r="AL12808" s="81"/>
      <c r="AM12808" s="81"/>
    </row>
    <row r="12809" spans="1:39">
      <c r="A12809" s="76"/>
      <c r="C12809" s="77"/>
      <c r="M12809" s="80"/>
      <c r="T12809" s="4"/>
      <c r="V12809" s="4"/>
      <c r="W12809" s="4"/>
      <c r="X12809" s="4"/>
      <c r="AB12809" s="4"/>
      <c r="AL12809" s="81"/>
      <c r="AM12809" s="81"/>
    </row>
    <row r="12810" spans="1:39">
      <c r="A12810" s="76"/>
      <c r="C12810" s="77"/>
      <c r="M12810" s="80"/>
      <c r="T12810" s="4"/>
      <c r="V12810" s="4"/>
      <c r="W12810" s="4"/>
      <c r="X12810" s="4"/>
      <c r="AB12810" s="4"/>
      <c r="AL12810" s="81"/>
      <c r="AM12810" s="81"/>
    </row>
    <row r="12811" spans="1:39">
      <c r="A12811" s="76"/>
      <c r="C12811" s="77"/>
      <c r="M12811" s="80"/>
      <c r="T12811" s="4"/>
      <c r="V12811" s="4"/>
      <c r="W12811" s="4"/>
      <c r="X12811" s="4"/>
      <c r="AB12811" s="4"/>
      <c r="AL12811" s="81"/>
      <c r="AM12811" s="81"/>
    </row>
    <row r="12812" spans="1:39">
      <c r="A12812" s="76"/>
      <c r="C12812" s="77"/>
      <c r="M12812" s="80"/>
      <c r="T12812" s="4"/>
      <c r="V12812" s="4"/>
      <c r="W12812" s="4"/>
      <c r="X12812" s="4"/>
      <c r="AB12812" s="4"/>
      <c r="AL12812" s="81"/>
      <c r="AM12812" s="81"/>
    </row>
    <row r="12813" spans="1:39">
      <c r="A12813" s="76"/>
      <c r="C12813" s="77"/>
      <c r="M12813" s="80"/>
      <c r="T12813" s="4"/>
      <c r="V12813" s="4"/>
      <c r="W12813" s="4"/>
      <c r="X12813" s="4"/>
      <c r="AB12813" s="4"/>
      <c r="AL12813" s="81"/>
      <c r="AM12813" s="81"/>
    </row>
    <row r="12814" spans="1:39">
      <c r="A12814" s="76"/>
      <c r="C12814" s="77"/>
      <c r="M12814" s="80"/>
      <c r="T12814" s="4"/>
      <c r="V12814" s="4"/>
      <c r="W12814" s="4"/>
      <c r="X12814" s="4"/>
      <c r="AB12814" s="4"/>
      <c r="AL12814" s="81"/>
      <c r="AM12814" s="81"/>
    </row>
    <row r="12815" spans="1:39">
      <c r="A12815" s="76"/>
      <c r="C12815" s="77"/>
      <c r="M12815" s="80"/>
      <c r="T12815" s="4"/>
      <c r="V12815" s="4"/>
      <c r="W12815" s="4"/>
      <c r="X12815" s="4"/>
      <c r="AB12815" s="4"/>
      <c r="AL12815" s="81"/>
      <c r="AM12815" s="81"/>
    </row>
    <row r="12816" spans="1:39">
      <c r="A12816" s="76"/>
      <c r="C12816" s="77"/>
      <c r="M12816" s="80"/>
      <c r="T12816" s="4"/>
      <c r="V12816" s="4"/>
      <c r="W12816" s="4"/>
      <c r="X12816" s="4"/>
      <c r="AB12816" s="4"/>
      <c r="AL12816" s="81"/>
      <c r="AM12816" s="81"/>
    </row>
    <row r="12817" spans="1:39">
      <c r="A12817" s="76"/>
      <c r="C12817" s="77"/>
      <c r="M12817" s="80"/>
      <c r="T12817" s="4"/>
      <c r="V12817" s="4"/>
      <c r="W12817" s="4"/>
      <c r="X12817" s="4"/>
      <c r="AB12817" s="4"/>
      <c r="AL12817" s="81"/>
      <c r="AM12817" s="81"/>
    </row>
    <row r="12818" spans="1:39">
      <c r="A12818" s="76"/>
      <c r="C12818" s="77"/>
      <c r="M12818" s="80"/>
      <c r="T12818" s="4"/>
      <c r="V12818" s="4"/>
      <c r="W12818" s="4"/>
      <c r="X12818" s="4"/>
      <c r="AB12818" s="4"/>
      <c r="AL12818" s="81"/>
      <c r="AM12818" s="81"/>
    </row>
    <row r="12819" spans="1:39">
      <c r="A12819" s="76"/>
      <c r="C12819" s="77"/>
      <c r="M12819" s="80"/>
      <c r="T12819" s="4"/>
      <c r="V12819" s="4"/>
      <c r="W12819" s="4"/>
      <c r="X12819" s="4"/>
      <c r="AB12819" s="4"/>
      <c r="AL12819" s="81"/>
      <c r="AM12819" s="81"/>
    </row>
    <row r="12820" spans="1:39">
      <c r="A12820" s="76"/>
      <c r="C12820" s="77"/>
      <c r="M12820" s="80"/>
      <c r="T12820" s="4"/>
      <c r="V12820" s="4"/>
      <c r="W12820" s="4"/>
      <c r="X12820" s="4"/>
      <c r="AB12820" s="4"/>
      <c r="AL12820" s="81"/>
      <c r="AM12820" s="81"/>
    </row>
    <row r="12821" spans="1:39">
      <c r="A12821" s="76"/>
      <c r="C12821" s="77"/>
      <c r="M12821" s="80"/>
      <c r="T12821" s="4"/>
      <c r="V12821" s="4"/>
      <c r="W12821" s="4"/>
      <c r="X12821" s="4"/>
      <c r="AB12821" s="4"/>
      <c r="AL12821" s="81"/>
      <c r="AM12821" s="81"/>
    </row>
    <row r="12822" spans="1:39">
      <c r="A12822" s="76"/>
      <c r="C12822" s="77"/>
      <c r="M12822" s="80"/>
      <c r="T12822" s="4"/>
      <c r="V12822" s="4"/>
      <c r="W12822" s="4"/>
      <c r="X12822" s="4"/>
      <c r="AB12822" s="4"/>
      <c r="AL12822" s="81"/>
      <c r="AM12822" s="81"/>
    </row>
    <row r="12823" spans="1:39">
      <c r="A12823" s="76"/>
      <c r="C12823" s="77"/>
      <c r="M12823" s="80"/>
      <c r="T12823" s="4"/>
      <c r="V12823" s="4"/>
      <c r="W12823" s="4"/>
      <c r="X12823" s="4"/>
      <c r="AB12823" s="4"/>
      <c r="AL12823" s="81"/>
      <c r="AM12823" s="81"/>
    </row>
    <row r="12824" spans="1:39">
      <c r="A12824" s="76"/>
      <c r="C12824" s="77"/>
      <c r="M12824" s="80"/>
      <c r="T12824" s="4"/>
      <c r="V12824" s="4"/>
      <c r="W12824" s="4"/>
      <c r="X12824" s="4"/>
      <c r="AB12824" s="4"/>
      <c r="AL12824" s="81"/>
      <c r="AM12824" s="81"/>
    </row>
    <row r="12825" spans="1:39">
      <c r="A12825" s="76"/>
      <c r="C12825" s="77"/>
      <c r="M12825" s="80"/>
      <c r="T12825" s="4"/>
      <c r="V12825" s="4"/>
      <c r="W12825" s="4"/>
      <c r="X12825" s="4"/>
      <c r="AB12825" s="4"/>
      <c r="AL12825" s="81"/>
      <c r="AM12825" s="81"/>
    </row>
    <row r="12826" spans="1:39">
      <c r="A12826" s="76"/>
      <c r="C12826" s="77"/>
      <c r="M12826" s="80"/>
      <c r="T12826" s="4"/>
      <c r="V12826" s="4"/>
      <c r="W12826" s="4"/>
      <c r="X12826" s="4"/>
      <c r="AB12826" s="4"/>
      <c r="AL12826" s="81"/>
      <c r="AM12826" s="81"/>
    </row>
    <row r="12827" spans="1:39">
      <c r="A12827" s="76"/>
      <c r="C12827" s="77"/>
      <c r="M12827" s="80"/>
      <c r="T12827" s="4"/>
      <c r="V12827" s="4"/>
      <c r="W12827" s="4"/>
      <c r="X12827" s="4"/>
      <c r="AB12827" s="4"/>
      <c r="AL12827" s="81"/>
      <c r="AM12827" s="81"/>
    </row>
    <row r="12828" spans="1:39">
      <c r="A12828" s="76"/>
      <c r="C12828" s="77"/>
      <c r="M12828" s="80"/>
      <c r="T12828" s="4"/>
      <c r="V12828" s="4"/>
      <c r="W12828" s="4"/>
      <c r="X12828" s="4"/>
      <c r="AB12828" s="4"/>
      <c r="AL12828" s="81"/>
      <c r="AM12828" s="81"/>
    </row>
    <row r="12829" spans="1:39">
      <c r="A12829" s="76"/>
      <c r="C12829" s="77"/>
      <c r="M12829" s="80"/>
      <c r="T12829" s="4"/>
      <c r="V12829" s="4"/>
      <c r="W12829" s="4"/>
      <c r="X12829" s="4"/>
      <c r="AB12829" s="4"/>
      <c r="AL12829" s="81"/>
      <c r="AM12829" s="81"/>
    </row>
    <row r="12830" spans="1:39">
      <c r="A12830" s="76"/>
      <c r="C12830" s="77"/>
      <c r="M12830" s="80"/>
      <c r="T12830" s="4"/>
      <c r="V12830" s="4"/>
      <c r="W12830" s="4"/>
      <c r="X12830" s="4"/>
      <c r="AB12830" s="4"/>
      <c r="AL12830" s="81"/>
      <c r="AM12830" s="81"/>
    </row>
    <row r="12831" spans="1:39">
      <c r="A12831" s="76"/>
      <c r="C12831" s="77"/>
      <c r="M12831" s="80"/>
      <c r="T12831" s="4"/>
      <c r="V12831" s="4"/>
      <c r="W12831" s="4"/>
      <c r="X12831" s="4"/>
      <c r="AB12831" s="4"/>
      <c r="AL12831" s="81"/>
      <c r="AM12831" s="81"/>
    </row>
    <row r="12832" spans="1:39">
      <c r="A12832" s="76"/>
      <c r="C12832" s="77"/>
      <c r="M12832" s="80"/>
      <c r="T12832" s="4"/>
      <c r="V12832" s="4"/>
      <c r="W12832" s="4"/>
      <c r="X12832" s="4"/>
      <c r="AB12832" s="4"/>
      <c r="AL12832" s="81"/>
      <c r="AM12832" s="81"/>
    </row>
    <row r="12833" spans="1:39">
      <c r="A12833" s="76"/>
      <c r="C12833" s="77"/>
      <c r="M12833" s="80"/>
      <c r="T12833" s="4"/>
      <c r="V12833" s="4"/>
      <c r="W12833" s="4"/>
      <c r="X12833" s="4"/>
      <c r="AB12833" s="4"/>
      <c r="AL12833" s="81"/>
      <c r="AM12833" s="81"/>
    </row>
    <row r="12834" spans="1:39">
      <c r="A12834" s="76"/>
      <c r="C12834" s="77"/>
      <c r="M12834" s="80"/>
      <c r="T12834" s="4"/>
      <c r="V12834" s="4"/>
      <c r="W12834" s="4"/>
      <c r="X12834" s="4"/>
      <c r="AB12834" s="4"/>
      <c r="AL12834" s="81"/>
      <c r="AM12834" s="81"/>
    </row>
    <row r="12835" spans="1:39">
      <c r="A12835" s="76"/>
      <c r="C12835" s="77"/>
      <c r="M12835" s="80"/>
      <c r="T12835" s="4"/>
      <c r="V12835" s="4"/>
      <c r="W12835" s="4"/>
      <c r="X12835" s="4"/>
      <c r="AB12835" s="4"/>
      <c r="AL12835" s="81"/>
      <c r="AM12835" s="81"/>
    </row>
    <row r="12836" spans="1:39">
      <c r="A12836" s="76"/>
      <c r="C12836" s="77"/>
      <c r="M12836" s="80"/>
      <c r="T12836" s="4"/>
      <c r="V12836" s="4"/>
      <c r="W12836" s="4"/>
      <c r="X12836" s="4"/>
      <c r="AB12836" s="4"/>
      <c r="AL12836" s="81"/>
      <c r="AM12836" s="81"/>
    </row>
    <row r="12837" spans="1:39">
      <c r="A12837" s="76"/>
      <c r="C12837" s="77"/>
      <c r="M12837" s="80"/>
      <c r="T12837" s="4"/>
      <c r="V12837" s="4"/>
      <c r="W12837" s="4"/>
      <c r="X12837" s="4"/>
      <c r="AB12837" s="4"/>
      <c r="AL12837" s="81"/>
      <c r="AM12837" s="81"/>
    </row>
    <row r="12838" spans="1:39">
      <c r="A12838" s="76"/>
      <c r="C12838" s="77"/>
      <c r="M12838" s="80"/>
      <c r="T12838" s="4"/>
      <c r="V12838" s="4"/>
      <c r="W12838" s="4"/>
      <c r="X12838" s="4"/>
      <c r="AB12838" s="4"/>
      <c r="AL12838" s="81"/>
      <c r="AM12838" s="81"/>
    </row>
    <row r="12839" spans="1:39">
      <c r="A12839" s="76"/>
      <c r="C12839" s="77"/>
      <c r="M12839" s="80"/>
      <c r="T12839" s="4"/>
      <c r="V12839" s="4"/>
      <c r="W12839" s="4"/>
      <c r="X12839" s="4"/>
      <c r="AB12839" s="4"/>
      <c r="AL12839" s="81"/>
      <c r="AM12839" s="81"/>
    </row>
    <row r="12840" spans="1:39">
      <c r="A12840" s="76"/>
      <c r="C12840" s="77"/>
      <c r="M12840" s="80"/>
      <c r="T12840" s="4"/>
      <c r="V12840" s="4"/>
      <c r="W12840" s="4"/>
      <c r="X12840" s="4"/>
      <c r="AB12840" s="4"/>
      <c r="AL12840" s="81"/>
      <c r="AM12840" s="81"/>
    </row>
    <row r="12841" spans="1:39">
      <c r="A12841" s="76"/>
      <c r="C12841" s="77"/>
      <c r="M12841" s="80"/>
      <c r="T12841" s="4"/>
      <c r="V12841" s="4"/>
      <c r="W12841" s="4"/>
      <c r="X12841" s="4"/>
      <c r="AB12841" s="4"/>
      <c r="AL12841" s="81"/>
      <c r="AM12841" s="81"/>
    </row>
    <row r="12842" spans="1:39">
      <c r="A12842" s="76"/>
      <c r="C12842" s="77"/>
      <c r="M12842" s="80"/>
      <c r="T12842" s="4"/>
      <c r="V12842" s="4"/>
      <c r="W12842" s="4"/>
      <c r="X12842" s="4"/>
      <c r="AB12842" s="4"/>
      <c r="AL12842" s="81"/>
      <c r="AM12842" s="81"/>
    </row>
    <row r="12843" spans="1:39">
      <c r="A12843" s="76"/>
      <c r="C12843" s="77"/>
      <c r="M12843" s="80"/>
      <c r="T12843" s="4"/>
      <c r="V12843" s="4"/>
      <c r="W12843" s="4"/>
      <c r="X12843" s="4"/>
      <c r="AB12843" s="4"/>
      <c r="AL12843" s="81"/>
      <c r="AM12843" s="81"/>
    </row>
    <row r="12844" spans="1:39">
      <c r="A12844" s="76"/>
      <c r="C12844" s="77"/>
      <c r="M12844" s="80"/>
      <c r="T12844" s="4"/>
      <c r="V12844" s="4"/>
      <c r="W12844" s="4"/>
      <c r="X12844" s="4"/>
      <c r="AB12844" s="4"/>
      <c r="AL12844" s="81"/>
      <c r="AM12844" s="81"/>
    </row>
    <row r="12845" spans="1:39">
      <c r="A12845" s="76"/>
      <c r="C12845" s="77"/>
      <c r="M12845" s="80"/>
      <c r="T12845" s="4"/>
      <c r="V12845" s="4"/>
      <c r="W12845" s="4"/>
      <c r="X12845" s="4"/>
      <c r="AB12845" s="4"/>
      <c r="AL12845" s="81"/>
      <c r="AM12845" s="81"/>
    </row>
    <row r="12846" spans="1:39">
      <c r="A12846" s="76"/>
      <c r="C12846" s="77"/>
      <c r="M12846" s="80"/>
      <c r="T12846" s="4"/>
      <c r="V12846" s="4"/>
      <c r="W12846" s="4"/>
      <c r="X12846" s="4"/>
      <c r="AB12846" s="4"/>
      <c r="AL12846" s="81"/>
      <c r="AM12846" s="81"/>
    </row>
    <row r="12847" spans="1:39">
      <c r="A12847" s="76"/>
      <c r="C12847" s="77"/>
      <c r="M12847" s="80"/>
      <c r="T12847" s="4"/>
      <c r="V12847" s="4"/>
      <c r="W12847" s="4"/>
      <c r="X12847" s="4"/>
      <c r="AB12847" s="4"/>
      <c r="AL12847" s="81"/>
      <c r="AM12847" s="81"/>
    </row>
    <row r="12848" spans="1:39">
      <c r="A12848" s="76"/>
      <c r="C12848" s="77"/>
      <c r="M12848" s="80"/>
      <c r="T12848" s="4"/>
      <c r="V12848" s="4"/>
      <c r="W12848" s="4"/>
      <c r="X12848" s="4"/>
      <c r="AB12848" s="4"/>
      <c r="AL12848" s="81"/>
      <c r="AM12848" s="81"/>
    </row>
    <row r="12849" spans="1:39">
      <c r="A12849" s="76"/>
      <c r="C12849" s="77"/>
      <c r="M12849" s="80"/>
      <c r="T12849" s="4"/>
      <c r="V12849" s="4"/>
      <c r="W12849" s="4"/>
      <c r="X12849" s="4"/>
      <c r="AB12849" s="4"/>
      <c r="AL12849" s="81"/>
      <c r="AM12849" s="81"/>
    </row>
    <row r="12850" spans="1:39">
      <c r="A12850" s="76"/>
      <c r="C12850" s="77"/>
      <c r="M12850" s="80"/>
      <c r="T12850" s="4"/>
      <c r="V12850" s="4"/>
      <c r="W12850" s="4"/>
      <c r="X12850" s="4"/>
      <c r="AB12850" s="4"/>
      <c r="AL12850" s="81"/>
      <c r="AM12850" s="81"/>
    </row>
    <row r="12851" spans="1:39">
      <c r="A12851" s="76"/>
      <c r="C12851" s="77"/>
      <c r="M12851" s="80"/>
      <c r="T12851" s="4"/>
      <c r="V12851" s="4"/>
      <c r="W12851" s="4"/>
      <c r="X12851" s="4"/>
      <c r="AB12851" s="4"/>
      <c r="AL12851" s="81"/>
      <c r="AM12851" s="81"/>
    </row>
    <row r="12852" spans="1:39">
      <c r="A12852" s="76"/>
      <c r="C12852" s="77"/>
      <c r="M12852" s="80"/>
      <c r="T12852" s="4"/>
      <c r="V12852" s="4"/>
      <c r="W12852" s="4"/>
      <c r="X12852" s="4"/>
      <c r="AB12852" s="4"/>
      <c r="AL12852" s="81"/>
      <c r="AM12852" s="81"/>
    </row>
    <row r="12853" spans="1:39">
      <c r="A12853" s="76"/>
      <c r="C12853" s="77"/>
      <c r="M12853" s="80"/>
      <c r="T12853" s="4"/>
      <c r="V12853" s="4"/>
      <c r="W12853" s="4"/>
      <c r="X12853" s="4"/>
      <c r="AB12853" s="4"/>
      <c r="AL12853" s="81"/>
      <c r="AM12853" s="81"/>
    </row>
    <row r="12854" spans="1:39">
      <c r="A12854" s="76"/>
      <c r="C12854" s="77"/>
      <c r="M12854" s="80"/>
      <c r="T12854" s="4"/>
      <c r="V12854" s="4"/>
      <c r="W12854" s="4"/>
      <c r="X12854" s="4"/>
      <c r="AB12854" s="4"/>
      <c r="AL12854" s="81"/>
      <c r="AM12854" s="81"/>
    </row>
    <row r="12855" spans="1:39">
      <c r="A12855" s="76"/>
      <c r="C12855" s="77"/>
      <c r="M12855" s="80"/>
      <c r="T12855" s="4"/>
      <c r="V12855" s="4"/>
      <c r="W12855" s="4"/>
      <c r="X12855" s="4"/>
      <c r="AB12855" s="4"/>
      <c r="AL12855" s="81"/>
      <c r="AM12855" s="81"/>
    </row>
    <row r="12856" spans="1:39">
      <c r="A12856" s="76"/>
      <c r="C12856" s="77"/>
      <c r="M12856" s="80"/>
      <c r="T12856" s="4"/>
      <c r="V12856" s="4"/>
      <c r="W12856" s="4"/>
      <c r="X12856" s="4"/>
      <c r="AB12856" s="4"/>
      <c r="AL12856" s="81"/>
      <c r="AM12856" s="81"/>
    </row>
    <row r="12857" spans="1:39">
      <c r="A12857" s="76"/>
      <c r="C12857" s="77"/>
      <c r="M12857" s="80"/>
      <c r="T12857" s="4"/>
      <c r="V12857" s="4"/>
      <c r="W12857" s="4"/>
      <c r="X12857" s="4"/>
      <c r="AB12857" s="4"/>
      <c r="AL12857" s="81"/>
      <c r="AM12857" s="81"/>
    </row>
    <row r="12858" spans="1:39">
      <c r="A12858" s="76"/>
      <c r="C12858" s="77"/>
      <c r="M12858" s="80"/>
      <c r="T12858" s="4"/>
      <c r="V12858" s="4"/>
      <c r="W12858" s="4"/>
      <c r="X12858" s="4"/>
      <c r="AB12858" s="4"/>
      <c r="AL12858" s="81"/>
      <c r="AM12858" s="81"/>
    </row>
    <row r="12859" spans="1:39">
      <c r="A12859" s="76"/>
      <c r="C12859" s="77"/>
      <c r="M12859" s="80"/>
      <c r="T12859" s="4"/>
      <c r="V12859" s="4"/>
      <c r="W12859" s="4"/>
      <c r="X12859" s="4"/>
      <c r="AB12859" s="4"/>
      <c r="AL12859" s="81"/>
      <c r="AM12859" s="81"/>
    </row>
    <row r="12860" spans="1:39">
      <c r="A12860" s="76"/>
      <c r="C12860" s="77"/>
      <c r="M12860" s="80"/>
      <c r="T12860" s="4"/>
      <c r="V12860" s="4"/>
      <c r="W12860" s="4"/>
      <c r="X12860" s="4"/>
      <c r="AB12860" s="4"/>
      <c r="AL12860" s="81"/>
      <c r="AM12860" s="81"/>
    </row>
    <row r="12861" spans="1:39">
      <c r="A12861" s="76"/>
      <c r="C12861" s="77"/>
      <c r="M12861" s="80"/>
      <c r="T12861" s="4"/>
      <c r="V12861" s="4"/>
      <c r="W12861" s="4"/>
      <c r="X12861" s="4"/>
      <c r="AB12861" s="4"/>
      <c r="AL12861" s="81"/>
      <c r="AM12861" s="81"/>
    </row>
    <row r="12862" spans="1:39">
      <c r="A12862" s="76"/>
      <c r="C12862" s="77"/>
      <c r="M12862" s="80"/>
      <c r="T12862" s="4"/>
      <c r="V12862" s="4"/>
      <c r="W12862" s="4"/>
      <c r="X12862" s="4"/>
      <c r="AB12862" s="4"/>
      <c r="AL12862" s="81"/>
      <c r="AM12862" s="81"/>
    </row>
    <row r="12863" spans="1:39">
      <c r="A12863" s="76"/>
      <c r="C12863" s="77"/>
      <c r="M12863" s="80"/>
      <c r="T12863" s="4"/>
      <c r="V12863" s="4"/>
      <c r="W12863" s="4"/>
      <c r="X12863" s="4"/>
      <c r="AB12863" s="4"/>
      <c r="AL12863" s="81"/>
      <c r="AM12863" s="81"/>
    </row>
    <row r="12864" spans="1:39">
      <c r="A12864" s="76"/>
      <c r="C12864" s="77"/>
      <c r="M12864" s="80"/>
      <c r="T12864" s="4"/>
      <c r="V12864" s="4"/>
      <c r="W12864" s="4"/>
      <c r="X12864" s="4"/>
      <c r="AB12864" s="4"/>
      <c r="AL12864" s="81"/>
      <c r="AM12864" s="81"/>
    </row>
    <row r="12865" spans="1:39">
      <c r="A12865" s="76"/>
      <c r="C12865" s="77"/>
      <c r="M12865" s="80"/>
      <c r="T12865" s="4"/>
      <c r="V12865" s="4"/>
      <c r="W12865" s="4"/>
      <c r="X12865" s="4"/>
      <c r="AB12865" s="4"/>
      <c r="AL12865" s="81"/>
      <c r="AM12865" s="81"/>
    </row>
    <row r="12866" spans="1:39">
      <c r="A12866" s="76"/>
      <c r="C12866" s="77"/>
      <c r="M12866" s="80"/>
      <c r="T12866" s="4"/>
      <c r="V12866" s="4"/>
      <c r="W12866" s="4"/>
      <c r="X12866" s="4"/>
      <c r="AB12866" s="4"/>
      <c r="AL12866" s="81"/>
      <c r="AM12866" s="81"/>
    </row>
    <row r="12867" spans="1:39">
      <c r="A12867" s="76"/>
      <c r="C12867" s="77"/>
      <c r="M12867" s="80"/>
      <c r="T12867" s="4"/>
      <c r="V12867" s="4"/>
      <c r="W12867" s="4"/>
      <c r="X12867" s="4"/>
      <c r="AB12867" s="4"/>
      <c r="AL12867" s="81"/>
      <c r="AM12867" s="81"/>
    </row>
    <row r="12868" spans="1:39">
      <c r="A12868" s="76"/>
      <c r="C12868" s="77"/>
      <c r="M12868" s="80"/>
      <c r="T12868" s="4"/>
      <c r="V12868" s="4"/>
      <c r="W12868" s="4"/>
      <c r="X12868" s="4"/>
      <c r="AB12868" s="4"/>
      <c r="AL12868" s="81"/>
      <c r="AM12868" s="81"/>
    </row>
    <row r="12869" spans="1:39">
      <c r="A12869" s="76"/>
      <c r="C12869" s="77"/>
      <c r="M12869" s="80"/>
      <c r="T12869" s="4"/>
      <c r="V12869" s="4"/>
      <c r="W12869" s="4"/>
      <c r="X12869" s="4"/>
      <c r="AB12869" s="4"/>
      <c r="AL12869" s="81"/>
      <c r="AM12869" s="81"/>
    </row>
    <row r="12870" spans="1:39">
      <c r="A12870" s="76"/>
      <c r="C12870" s="77"/>
      <c r="M12870" s="80"/>
      <c r="T12870" s="4"/>
      <c r="V12870" s="4"/>
      <c r="W12870" s="4"/>
      <c r="X12870" s="4"/>
      <c r="AB12870" s="4"/>
      <c r="AL12870" s="81"/>
      <c r="AM12870" s="81"/>
    </row>
    <row r="12871" spans="1:39">
      <c r="A12871" s="76"/>
      <c r="C12871" s="77"/>
      <c r="M12871" s="80"/>
      <c r="T12871" s="4"/>
      <c r="V12871" s="4"/>
      <c r="W12871" s="4"/>
      <c r="X12871" s="4"/>
      <c r="AB12871" s="4"/>
      <c r="AL12871" s="81"/>
      <c r="AM12871" s="81"/>
    </row>
    <row r="12872" spans="1:39">
      <c r="A12872" s="76"/>
      <c r="C12872" s="77"/>
      <c r="M12872" s="80"/>
      <c r="T12872" s="4"/>
      <c r="V12872" s="4"/>
      <c r="W12872" s="4"/>
      <c r="X12872" s="4"/>
      <c r="AB12872" s="4"/>
      <c r="AL12872" s="81"/>
      <c r="AM12872" s="81"/>
    </row>
    <row r="12873" spans="1:39">
      <c r="A12873" s="76"/>
      <c r="C12873" s="77"/>
      <c r="M12873" s="80"/>
      <c r="T12873" s="4"/>
      <c r="V12873" s="4"/>
      <c r="W12873" s="4"/>
      <c r="X12873" s="4"/>
      <c r="AB12873" s="4"/>
      <c r="AL12873" s="81"/>
      <c r="AM12873" s="81"/>
    </row>
    <row r="12874" spans="1:39">
      <c r="A12874" s="76"/>
      <c r="C12874" s="77"/>
      <c r="M12874" s="80"/>
      <c r="T12874" s="4"/>
      <c r="V12874" s="4"/>
      <c r="W12874" s="4"/>
      <c r="X12874" s="4"/>
      <c r="AB12874" s="4"/>
      <c r="AL12874" s="81"/>
      <c r="AM12874" s="81"/>
    </row>
    <row r="12875" spans="1:39">
      <c r="A12875" s="76"/>
      <c r="C12875" s="77"/>
      <c r="M12875" s="80"/>
      <c r="T12875" s="4"/>
      <c r="V12875" s="4"/>
      <c r="W12875" s="4"/>
      <c r="X12875" s="4"/>
      <c r="AB12875" s="4"/>
      <c r="AL12875" s="81"/>
      <c r="AM12875" s="81"/>
    </row>
    <row r="12876" spans="1:39">
      <c r="A12876" s="76"/>
      <c r="C12876" s="77"/>
      <c r="M12876" s="80"/>
      <c r="T12876" s="4"/>
      <c r="V12876" s="4"/>
      <c r="W12876" s="4"/>
      <c r="X12876" s="4"/>
      <c r="AB12876" s="4"/>
      <c r="AL12876" s="81"/>
      <c r="AM12876" s="81"/>
    </row>
    <row r="12877" spans="1:39">
      <c r="A12877" s="76"/>
      <c r="C12877" s="77"/>
      <c r="M12877" s="80"/>
      <c r="T12877" s="4"/>
      <c r="V12877" s="4"/>
      <c r="W12877" s="4"/>
      <c r="X12877" s="4"/>
      <c r="AB12877" s="4"/>
      <c r="AL12877" s="81"/>
      <c r="AM12877" s="81"/>
    </row>
    <row r="12878" spans="1:39">
      <c r="A12878" s="76"/>
      <c r="C12878" s="77"/>
      <c r="M12878" s="80"/>
      <c r="T12878" s="4"/>
      <c r="V12878" s="4"/>
      <c r="W12878" s="4"/>
      <c r="X12878" s="4"/>
      <c r="AB12878" s="4"/>
      <c r="AL12878" s="81"/>
      <c r="AM12878" s="81"/>
    </row>
    <row r="12879" spans="1:39">
      <c r="A12879" s="76"/>
      <c r="C12879" s="77"/>
      <c r="M12879" s="80"/>
      <c r="T12879" s="4"/>
      <c r="V12879" s="4"/>
      <c r="W12879" s="4"/>
      <c r="X12879" s="4"/>
      <c r="AB12879" s="4"/>
      <c r="AL12879" s="81"/>
      <c r="AM12879" s="81"/>
    </row>
    <row r="12880" spans="1:39">
      <c r="A12880" s="76"/>
      <c r="C12880" s="77"/>
      <c r="M12880" s="80"/>
      <c r="T12880" s="4"/>
      <c r="V12880" s="4"/>
      <c r="W12880" s="4"/>
      <c r="X12880" s="4"/>
      <c r="AB12880" s="4"/>
      <c r="AL12880" s="81"/>
      <c r="AM12880" s="81"/>
    </row>
    <row r="12881" spans="1:39">
      <c r="A12881" s="76"/>
      <c r="C12881" s="77"/>
      <c r="M12881" s="80"/>
      <c r="T12881" s="4"/>
      <c r="V12881" s="4"/>
      <c r="W12881" s="4"/>
      <c r="X12881" s="4"/>
      <c r="AB12881" s="4"/>
      <c r="AL12881" s="81"/>
      <c r="AM12881" s="81"/>
    </row>
    <row r="12882" spans="1:39">
      <c r="A12882" s="76"/>
      <c r="C12882" s="77"/>
      <c r="M12882" s="80"/>
      <c r="T12882" s="4"/>
      <c r="V12882" s="4"/>
      <c r="W12882" s="4"/>
      <c r="X12882" s="4"/>
      <c r="AB12882" s="4"/>
      <c r="AL12882" s="81"/>
      <c r="AM12882" s="81"/>
    </row>
    <row r="12883" spans="1:39">
      <c r="A12883" s="76"/>
      <c r="C12883" s="77"/>
      <c r="M12883" s="80"/>
      <c r="T12883" s="4"/>
      <c r="V12883" s="4"/>
      <c r="W12883" s="4"/>
      <c r="X12883" s="4"/>
      <c r="AB12883" s="4"/>
      <c r="AL12883" s="81"/>
      <c r="AM12883" s="81"/>
    </row>
    <row r="12884" spans="1:39">
      <c r="A12884" s="76"/>
      <c r="C12884" s="77"/>
      <c r="M12884" s="80"/>
      <c r="T12884" s="4"/>
      <c r="V12884" s="4"/>
      <c r="W12884" s="4"/>
      <c r="X12884" s="4"/>
      <c r="AB12884" s="4"/>
      <c r="AL12884" s="81"/>
      <c r="AM12884" s="81"/>
    </row>
    <row r="12885" spans="1:39">
      <c r="A12885" s="76"/>
      <c r="C12885" s="77"/>
      <c r="M12885" s="80"/>
      <c r="T12885" s="4"/>
      <c r="V12885" s="4"/>
      <c r="W12885" s="4"/>
      <c r="X12885" s="4"/>
      <c r="AB12885" s="4"/>
      <c r="AL12885" s="81"/>
      <c r="AM12885" s="81"/>
    </row>
    <row r="12886" spans="1:39">
      <c r="A12886" s="76"/>
      <c r="C12886" s="77"/>
      <c r="M12886" s="80"/>
      <c r="T12886" s="4"/>
      <c r="V12886" s="4"/>
      <c r="W12886" s="4"/>
      <c r="X12886" s="4"/>
      <c r="AB12886" s="4"/>
      <c r="AL12886" s="81"/>
      <c r="AM12886" s="81"/>
    </row>
    <row r="12887" spans="1:39">
      <c r="A12887" s="76"/>
      <c r="C12887" s="77"/>
      <c r="M12887" s="80"/>
      <c r="T12887" s="4"/>
      <c r="V12887" s="4"/>
      <c r="W12887" s="4"/>
      <c r="X12887" s="4"/>
      <c r="AB12887" s="4"/>
      <c r="AL12887" s="81"/>
      <c r="AM12887" s="81"/>
    </row>
    <row r="12888" spans="1:39">
      <c r="A12888" s="76"/>
      <c r="C12888" s="77"/>
      <c r="M12888" s="80"/>
      <c r="T12888" s="4"/>
      <c r="V12888" s="4"/>
      <c r="W12888" s="4"/>
      <c r="X12888" s="4"/>
      <c r="AB12888" s="4"/>
      <c r="AL12888" s="81"/>
      <c r="AM12888" s="81"/>
    </row>
    <row r="12889" spans="1:39">
      <c r="A12889" s="76"/>
      <c r="C12889" s="77"/>
      <c r="M12889" s="80"/>
      <c r="T12889" s="4"/>
      <c r="V12889" s="4"/>
      <c r="W12889" s="4"/>
      <c r="X12889" s="4"/>
      <c r="AB12889" s="4"/>
      <c r="AL12889" s="81"/>
      <c r="AM12889" s="81"/>
    </row>
    <row r="12890" spans="1:39">
      <c r="A12890" s="76"/>
      <c r="C12890" s="77"/>
      <c r="M12890" s="80"/>
      <c r="T12890" s="4"/>
      <c r="V12890" s="4"/>
      <c r="W12890" s="4"/>
      <c r="X12890" s="4"/>
      <c r="AB12890" s="4"/>
      <c r="AL12890" s="81"/>
      <c r="AM12890" s="81"/>
    </row>
    <row r="12891" spans="1:39">
      <c r="A12891" s="76"/>
      <c r="C12891" s="77"/>
      <c r="M12891" s="80"/>
      <c r="T12891" s="4"/>
      <c r="V12891" s="4"/>
      <c r="W12891" s="4"/>
      <c r="X12891" s="4"/>
      <c r="AB12891" s="4"/>
      <c r="AL12891" s="81"/>
      <c r="AM12891" s="81"/>
    </row>
    <row r="12892" spans="1:39">
      <c r="A12892" s="76"/>
      <c r="C12892" s="77"/>
      <c r="M12892" s="80"/>
      <c r="T12892" s="4"/>
      <c r="V12892" s="4"/>
      <c r="W12892" s="4"/>
      <c r="X12892" s="4"/>
      <c r="AB12892" s="4"/>
      <c r="AL12892" s="81"/>
      <c r="AM12892" s="81"/>
    </row>
    <row r="12893" spans="1:39">
      <c r="A12893" s="76"/>
      <c r="C12893" s="77"/>
      <c r="M12893" s="80"/>
      <c r="T12893" s="4"/>
      <c r="V12893" s="4"/>
      <c r="W12893" s="4"/>
      <c r="X12893" s="4"/>
      <c r="AB12893" s="4"/>
      <c r="AL12893" s="81"/>
      <c r="AM12893" s="81"/>
    </row>
    <row r="12894" spans="1:39">
      <c r="A12894" s="76"/>
      <c r="C12894" s="77"/>
      <c r="M12894" s="80"/>
      <c r="T12894" s="4"/>
      <c r="V12894" s="4"/>
      <c r="W12894" s="4"/>
      <c r="X12894" s="4"/>
      <c r="AB12894" s="4"/>
      <c r="AL12894" s="81"/>
      <c r="AM12894" s="81"/>
    </row>
    <row r="12895" spans="1:39">
      <c r="A12895" s="76"/>
      <c r="C12895" s="77"/>
      <c r="M12895" s="80"/>
      <c r="T12895" s="4"/>
      <c r="V12895" s="4"/>
      <c r="W12895" s="4"/>
      <c r="X12895" s="4"/>
      <c r="AB12895" s="4"/>
      <c r="AL12895" s="81"/>
      <c r="AM12895" s="81"/>
    </row>
    <row r="12896" spans="1:39">
      <c r="A12896" s="76"/>
      <c r="C12896" s="77"/>
      <c r="M12896" s="80"/>
      <c r="T12896" s="4"/>
      <c r="V12896" s="4"/>
      <c r="W12896" s="4"/>
      <c r="X12896" s="4"/>
      <c r="AB12896" s="4"/>
      <c r="AL12896" s="81"/>
      <c r="AM12896" s="81"/>
    </row>
    <row r="12897" spans="1:39">
      <c r="A12897" s="76"/>
      <c r="C12897" s="77"/>
      <c r="M12897" s="80"/>
      <c r="T12897" s="4"/>
      <c r="V12897" s="4"/>
      <c r="W12897" s="4"/>
      <c r="X12897" s="4"/>
      <c r="AB12897" s="4"/>
      <c r="AL12897" s="81"/>
      <c r="AM12897" s="81"/>
    </row>
    <row r="12898" spans="1:39">
      <c r="A12898" s="76"/>
      <c r="C12898" s="77"/>
      <c r="M12898" s="80"/>
      <c r="T12898" s="4"/>
      <c r="V12898" s="4"/>
      <c r="W12898" s="4"/>
      <c r="X12898" s="4"/>
      <c r="AB12898" s="4"/>
      <c r="AL12898" s="81"/>
      <c r="AM12898" s="81"/>
    </row>
    <row r="12899" spans="1:39">
      <c r="A12899" s="76"/>
      <c r="C12899" s="77"/>
      <c r="M12899" s="80"/>
      <c r="T12899" s="4"/>
      <c r="V12899" s="4"/>
      <c r="W12899" s="4"/>
      <c r="X12899" s="4"/>
      <c r="AB12899" s="4"/>
      <c r="AL12899" s="81"/>
      <c r="AM12899" s="81"/>
    </row>
    <row r="12900" spans="1:39">
      <c r="A12900" s="76"/>
      <c r="C12900" s="77"/>
      <c r="M12900" s="80"/>
      <c r="T12900" s="4"/>
      <c r="V12900" s="4"/>
      <c r="W12900" s="4"/>
      <c r="X12900" s="4"/>
      <c r="AB12900" s="4"/>
      <c r="AL12900" s="81"/>
      <c r="AM12900" s="81"/>
    </row>
    <row r="12901" spans="1:39">
      <c r="A12901" s="76"/>
      <c r="C12901" s="77"/>
      <c r="M12901" s="80"/>
      <c r="T12901" s="4"/>
      <c r="V12901" s="4"/>
      <c r="W12901" s="4"/>
      <c r="X12901" s="4"/>
      <c r="AB12901" s="4"/>
      <c r="AL12901" s="81"/>
      <c r="AM12901" s="81"/>
    </row>
    <row r="12902" spans="1:39">
      <c r="A12902" s="76"/>
      <c r="C12902" s="77"/>
      <c r="M12902" s="80"/>
      <c r="T12902" s="4"/>
      <c r="V12902" s="4"/>
      <c r="W12902" s="4"/>
      <c r="X12902" s="4"/>
      <c r="AB12902" s="4"/>
      <c r="AL12902" s="81"/>
      <c r="AM12902" s="81"/>
    </row>
    <row r="12903" spans="1:39">
      <c r="A12903" s="76"/>
      <c r="C12903" s="77"/>
      <c r="M12903" s="80"/>
      <c r="T12903" s="4"/>
      <c r="V12903" s="4"/>
      <c r="W12903" s="4"/>
      <c r="X12903" s="4"/>
      <c r="AB12903" s="4"/>
      <c r="AL12903" s="81"/>
      <c r="AM12903" s="81"/>
    </row>
    <row r="12904" spans="1:39">
      <c r="A12904" s="76"/>
      <c r="C12904" s="77"/>
      <c r="M12904" s="80"/>
      <c r="T12904" s="4"/>
      <c r="V12904" s="4"/>
      <c r="W12904" s="4"/>
      <c r="X12904" s="4"/>
      <c r="AB12904" s="4"/>
      <c r="AL12904" s="81"/>
      <c r="AM12904" s="81"/>
    </row>
    <row r="12905" spans="1:39">
      <c r="A12905" s="76"/>
      <c r="C12905" s="77"/>
      <c r="M12905" s="80"/>
      <c r="T12905" s="4"/>
      <c r="V12905" s="4"/>
      <c r="W12905" s="4"/>
      <c r="X12905" s="4"/>
      <c r="AB12905" s="4"/>
      <c r="AL12905" s="81"/>
      <c r="AM12905" s="81"/>
    </row>
    <row r="12906" spans="1:39">
      <c r="A12906" s="76"/>
      <c r="C12906" s="77"/>
      <c r="M12906" s="80"/>
      <c r="T12906" s="4"/>
      <c r="V12906" s="4"/>
      <c r="W12906" s="4"/>
      <c r="X12906" s="4"/>
      <c r="AB12906" s="4"/>
      <c r="AL12906" s="81"/>
      <c r="AM12906" s="81"/>
    </row>
    <row r="12907" spans="1:39">
      <c r="A12907" s="76"/>
      <c r="C12907" s="77"/>
      <c r="M12907" s="80"/>
      <c r="T12907" s="4"/>
      <c r="V12907" s="4"/>
      <c r="W12907" s="4"/>
      <c r="X12907" s="4"/>
      <c r="AB12907" s="4"/>
      <c r="AL12907" s="81"/>
      <c r="AM12907" s="81"/>
    </row>
    <row r="12908" spans="1:39">
      <c r="A12908" s="76"/>
      <c r="C12908" s="77"/>
      <c r="M12908" s="80"/>
      <c r="T12908" s="4"/>
      <c r="V12908" s="4"/>
      <c r="W12908" s="4"/>
      <c r="X12908" s="4"/>
      <c r="AB12908" s="4"/>
      <c r="AL12908" s="81"/>
      <c r="AM12908" s="81"/>
    </row>
    <row r="12909" spans="1:39">
      <c r="A12909" s="76"/>
      <c r="C12909" s="77"/>
      <c r="M12909" s="80"/>
      <c r="T12909" s="4"/>
      <c r="V12909" s="4"/>
      <c r="W12909" s="4"/>
      <c r="X12909" s="4"/>
      <c r="AB12909" s="4"/>
      <c r="AL12909" s="81"/>
      <c r="AM12909" s="81"/>
    </row>
    <row r="12910" spans="1:39">
      <c r="A12910" s="76"/>
      <c r="C12910" s="77"/>
      <c r="M12910" s="80"/>
      <c r="T12910" s="4"/>
      <c r="V12910" s="4"/>
      <c r="W12910" s="4"/>
      <c r="X12910" s="4"/>
      <c r="AB12910" s="4"/>
      <c r="AL12910" s="81"/>
      <c r="AM12910" s="81"/>
    </row>
    <row r="12911" spans="1:39">
      <c r="A12911" s="76"/>
      <c r="C12911" s="77"/>
      <c r="M12911" s="80"/>
      <c r="T12911" s="4"/>
      <c r="V12911" s="4"/>
      <c r="W12911" s="4"/>
      <c r="X12911" s="4"/>
      <c r="AB12911" s="4"/>
      <c r="AL12911" s="81"/>
      <c r="AM12911" s="81"/>
    </row>
    <row r="12912" spans="1:39">
      <c r="A12912" s="76"/>
      <c r="C12912" s="77"/>
      <c r="M12912" s="80"/>
      <c r="T12912" s="4"/>
      <c r="V12912" s="4"/>
      <c r="W12912" s="4"/>
      <c r="X12912" s="4"/>
      <c r="AB12912" s="4"/>
      <c r="AL12912" s="81"/>
      <c r="AM12912" s="81"/>
    </row>
    <row r="12913" spans="1:39">
      <c r="A12913" s="76"/>
      <c r="C12913" s="77"/>
      <c r="M12913" s="80"/>
      <c r="T12913" s="4"/>
      <c r="V12913" s="4"/>
      <c r="W12913" s="4"/>
      <c r="X12913" s="4"/>
      <c r="AB12913" s="4"/>
      <c r="AL12913" s="81"/>
      <c r="AM12913" s="81"/>
    </row>
    <row r="12914" spans="1:39">
      <c r="A12914" s="76"/>
      <c r="C12914" s="77"/>
      <c r="M12914" s="80"/>
      <c r="T12914" s="4"/>
      <c r="V12914" s="4"/>
      <c r="W12914" s="4"/>
      <c r="X12914" s="4"/>
      <c r="AB12914" s="4"/>
      <c r="AL12914" s="81"/>
      <c r="AM12914" s="81"/>
    </row>
    <row r="12915" spans="1:39">
      <c r="A12915" s="76"/>
      <c r="C12915" s="77"/>
      <c r="M12915" s="80"/>
      <c r="T12915" s="4"/>
      <c r="V12915" s="4"/>
      <c r="W12915" s="4"/>
      <c r="X12915" s="4"/>
      <c r="AB12915" s="4"/>
      <c r="AL12915" s="81"/>
      <c r="AM12915" s="81"/>
    </row>
    <row r="12916" spans="1:39">
      <c r="A12916" s="76"/>
      <c r="C12916" s="77"/>
      <c r="M12916" s="80"/>
      <c r="T12916" s="4"/>
      <c r="V12916" s="4"/>
      <c r="W12916" s="4"/>
      <c r="X12916" s="4"/>
      <c r="AB12916" s="4"/>
      <c r="AL12916" s="81"/>
      <c r="AM12916" s="81"/>
    </row>
    <row r="12917" spans="1:39">
      <c r="A12917" s="76"/>
      <c r="C12917" s="77"/>
      <c r="M12917" s="80"/>
      <c r="T12917" s="4"/>
      <c r="V12917" s="4"/>
      <c r="W12917" s="4"/>
      <c r="X12917" s="4"/>
      <c r="AB12917" s="4"/>
      <c r="AL12917" s="81"/>
      <c r="AM12917" s="81"/>
    </row>
    <row r="12918" spans="1:39">
      <c r="A12918" s="76"/>
      <c r="C12918" s="77"/>
      <c r="M12918" s="80"/>
      <c r="T12918" s="4"/>
      <c r="V12918" s="4"/>
      <c r="W12918" s="4"/>
      <c r="X12918" s="4"/>
      <c r="AB12918" s="4"/>
      <c r="AL12918" s="81"/>
      <c r="AM12918" s="81"/>
    </row>
    <row r="12919" spans="1:39">
      <c r="A12919" s="76"/>
      <c r="C12919" s="77"/>
      <c r="M12919" s="80"/>
      <c r="T12919" s="4"/>
      <c r="V12919" s="4"/>
      <c r="W12919" s="4"/>
      <c r="X12919" s="4"/>
      <c r="AB12919" s="4"/>
      <c r="AL12919" s="81"/>
      <c r="AM12919" s="81"/>
    </row>
    <row r="12920" spans="1:39">
      <c r="A12920" s="76"/>
      <c r="C12920" s="77"/>
      <c r="M12920" s="80"/>
      <c r="T12920" s="4"/>
      <c r="V12920" s="4"/>
      <c r="W12920" s="4"/>
      <c r="X12920" s="4"/>
      <c r="AB12920" s="4"/>
      <c r="AL12920" s="81"/>
      <c r="AM12920" s="81"/>
    </row>
    <row r="12921" spans="1:39">
      <c r="A12921" s="76"/>
      <c r="C12921" s="77"/>
      <c r="M12921" s="80"/>
      <c r="T12921" s="4"/>
      <c r="V12921" s="4"/>
      <c r="W12921" s="4"/>
      <c r="X12921" s="4"/>
      <c r="AB12921" s="4"/>
      <c r="AL12921" s="81"/>
      <c r="AM12921" s="81"/>
    </row>
    <row r="12922" spans="1:39">
      <c r="A12922" s="76"/>
      <c r="C12922" s="77"/>
      <c r="M12922" s="80"/>
      <c r="T12922" s="4"/>
      <c r="V12922" s="4"/>
      <c r="W12922" s="4"/>
      <c r="X12922" s="4"/>
      <c r="AB12922" s="4"/>
      <c r="AL12922" s="81"/>
      <c r="AM12922" s="81"/>
    </row>
    <row r="12923" spans="1:39">
      <c r="A12923" s="76"/>
      <c r="C12923" s="77"/>
      <c r="M12923" s="80"/>
      <c r="T12923" s="4"/>
      <c r="V12923" s="4"/>
      <c r="W12923" s="4"/>
      <c r="X12923" s="4"/>
      <c r="AB12923" s="4"/>
      <c r="AL12923" s="81"/>
      <c r="AM12923" s="81"/>
    </row>
    <row r="12924" spans="1:39">
      <c r="A12924" s="76"/>
      <c r="C12924" s="77"/>
      <c r="M12924" s="80"/>
      <c r="T12924" s="4"/>
      <c r="V12924" s="4"/>
      <c r="W12924" s="4"/>
      <c r="X12924" s="4"/>
      <c r="AB12924" s="4"/>
      <c r="AL12924" s="81"/>
      <c r="AM12924" s="81"/>
    </row>
    <row r="12925" spans="1:39">
      <c r="A12925" s="76"/>
      <c r="C12925" s="77"/>
      <c r="M12925" s="80"/>
      <c r="T12925" s="4"/>
      <c r="V12925" s="4"/>
      <c r="W12925" s="4"/>
      <c r="X12925" s="4"/>
      <c r="AB12925" s="4"/>
      <c r="AL12925" s="81"/>
      <c r="AM12925" s="81"/>
    </row>
    <row r="12926" spans="1:39">
      <c r="A12926" s="76"/>
      <c r="C12926" s="77"/>
      <c r="M12926" s="80"/>
      <c r="T12926" s="4"/>
      <c r="V12926" s="4"/>
      <c r="W12926" s="4"/>
      <c r="X12926" s="4"/>
      <c r="AB12926" s="4"/>
      <c r="AL12926" s="81"/>
      <c r="AM12926" s="81"/>
    </row>
    <row r="12927" spans="1:39">
      <c r="A12927" s="76"/>
      <c r="C12927" s="77"/>
      <c r="M12927" s="80"/>
      <c r="T12927" s="4"/>
      <c r="V12927" s="4"/>
      <c r="W12927" s="4"/>
      <c r="X12927" s="4"/>
      <c r="AB12927" s="4"/>
      <c r="AL12927" s="81"/>
      <c r="AM12927" s="81"/>
    </row>
    <row r="12928" spans="1:39">
      <c r="A12928" s="76"/>
      <c r="C12928" s="77"/>
      <c r="M12928" s="80"/>
      <c r="T12928" s="4"/>
      <c r="V12928" s="4"/>
      <c r="W12928" s="4"/>
      <c r="X12928" s="4"/>
      <c r="AB12928" s="4"/>
      <c r="AL12928" s="81"/>
      <c r="AM12928" s="81"/>
    </row>
    <row r="12929" spans="1:39">
      <c r="A12929" s="76"/>
      <c r="C12929" s="77"/>
      <c r="M12929" s="80"/>
      <c r="T12929" s="4"/>
      <c r="V12929" s="4"/>
      <c r="W12929" s="4"/>
      <c r="X12929" s="4"/>
      <c r="AB12929" s="4"/>
      <c r="AL12929" s="81"/>
      <c r="AM12929" s="81"/>
    </row>
    <row r="12930" spans="1:39">
      <c r="A12930" s="76"/>
      <c r="C12930" s="77"/>
      <c r="M12930" s="80"/>
      <c r="T12930" s="4"/>
      <c r="V12930" s="4"/>
      <c r="W12930" s="4"/>
      <c r="X12930" s="4"/>
      <c r="AB12930" s="4"/>
      <c r="AL12930" s="81"/>
      <c r="AM12930" s="81"/>
    </row>
    <row r="12931" spans="1:39">
      <c r="A12931" s="76"/>
      <c r="C12931" s="77"/>
      <c r="M12931" s="80"/>
      <c r="T12931" s="4"/>
      <c r="V12931" s="4"/>
      <c r="W12931" s="4"/>
      <c r="X12931" s="4"/>
      <c r="AB12931" s="4"/>
      <c r="AL12931" s="81"/>
      <c r="AM12931" s="81"/>
    </row>
    <row r="12932" spans="1:39">
      <c r="A12932" s="76"/>
      <c r="C12932" s="77"/>
      <c r="M12932" s="80"/>
      <c r="T12932" s="4"/>
      <c r="V12932" s="4"/>
      <c r="W12932" s="4"/>
      <c r="X12932" s="4"/>
      <c r="AB12932" s="4"/>
      <c r="AL12932" s="81"/>
      <c r="AM12932" s="81"/>
    </row>
    <row r="12933" spans="1:39">
      <c r="A12933" s="76"/>
      <c r="C12933" s="77"/>
      <c r="M12933" s="80"/>
      <c r="T12933" s="4"/>
      <c r="V12933" s="4"/>
      <c r="W12933" s="4"/>
      <c r="X12933" s="4"/>
      <c r="AB12933" s="4"/>
      <c r="AL12933" s="81"/>
      <c r="AM12933" s="81"/>
    </row>
    <row r="12934" spans="1:39">
      <c r="A12934" s="76"/>
      <c r="C12934" s="77"/>
      <c r="M12934" s="80"/>
      <c r="T12934" s="4"/>
      <c r="V12934" s="4"/>
      <c r="W12934" s="4"/>
      <c r="X12934" s="4"/>
      <c r="AB12934" s="4"/>
      <c r="AL12934" s="81"/>
      <c r="AM12934" s="81"/>
    </row>
    <row r="12935" spans="1:39">
      <c r="A12935" s="76"/>
      <c r="C12935" s="77"/>
      <c r="M12935" s="80"/>
      <c r="T12935" s="4"/>
      <c r="V12935" s="4"/>
      <c r="W12935" s="4"/>
      <c r="X12935" s="4"/>
      <c r="AB12935" s="4"/>
      <c r="AL12935" s="81"/>
      <c r="AM12935" s="81"/>
    </row>
    <row r="12936" spans="1:39">
      <c r="A12936" s="76"/>
      <c r="C12936" s="77"/>
      <c r="M12936" s="80"/>
      <c r="T12936" s="4"/>
      <c r="V12936" s="4"/>
      <c r="W12936" s="4"/>
      <c r="X12936" s="4"/>
      <c r="AB12936" s="4"/>
      <c r="AL12936" s="81"/>
      <c r="AM12936" s="81"/>
    </row>
    <row r="12937" spans="1:39">
      <c r="A12937" s="76"/>
      <c r="C12937" s="77"/>
      <c r="M12937" s="80"/>
      <c r="T12937" s="4"/>
      <c r="V12937" s="4"/>
      <c r="W12937" s="4"/>
      <c r="X12937" s="4"/>
      <c r="AB12937" s="4"/>
      <c r="AL12937" s="81"/>
      <c r="AM12937" s="81"/>
    </row>
    <row r="12938" spans="1:39">
      <c r="A12938" s="76"/>
      <c r="C12938" s="77"/>
      <c r="M12938" s="80"/>
      <c r="T12938" s="4"/>
      <c r="V12938" s="4"/>
      <c r="W12938" s="4"/>
      <c r="X12938" s="4"/>
      <c r="AB12938" s="4"/>
      <c r="AL12938" s="81"/>
      <c r="AM12938" s="81"/>
    </row>
    <row r="12939" spans="1:39">
      <c r="A12939" s="76"/>
      <c r="C12939" s="77"/>
      <c r="M12939" s="80"/>
      <c r="T12939" s="4"/>
      <c r="V12939" s="4"/>
      <c r="W12939" s="4"/>
      <c r="X12939" s="4"/>
      <c r="AB12939" s="4"/>
      <c r="AL12939" s="81"/>
      <c r="AM12939" s="81"/>
    </row>
    <row r="12940" spans="1:39">
      <c r="A12940" s="76"/>
      <c r="C12940" s="77"/>
      <c r="M12940" s="80"/>
      <c r="T12940" s="4"/>
      <c r="V12940" s="4"/>
      <c r="W12940" s="4"/>
      <c r="X12940" s="4"/>
      <c r="AB12940" s="4"/>
      <c r="AL12940" s="81"/>
      <c r="AM12940" s="81"/>
    </row>
    <row r="12941" spans="1:39">
      <c r="A12941" s="76"/>
      <c r="C12941" s="77"/>
      <c r="M12941" s="80"/>
      <c r="T12941" s="4"/>
      <c r="V12941" s="4"/>
      <c r="W12941" s="4"/>
      <c r="X12941" s="4"/>
      <c r="AB12941" s="4"/>
      <c r="AL12941" s="81"/>
      <c r="AM12941" s="81"/>
    </row>
    <row r="12942" spans="1:39">
      <c r="A12942" s="76"/>
      <c r="C12942" s="77"/>
      <c r="M12942" s="80"/>
      <c r="T12942" s="4"/>
      <c r="V12942" s="4"/>
      <c r="W12942" s="4"/>
      <c r="X12942" s="4"/>
      <c r="AB12942" s="4"/>
      <c r="AL12942" s="81"/>
      <c r="AM12942" s="81"/>
    </row>
    <row r="12943" spans="1:39">
      <c r="A12943" s="76"/>
      <c r="C12943" s="77"/>
      <c r="M12943" s="80"/>
      <c r="T12943" s="4"/>
      <c r="V12943" s="4"/>
      <c r="W12943" s="4"/>
      <c r="X12943" s="4"/>
      <c r="AB12943" s="4"/>
      <c r="AL12943" s="81"/>
      <c r="AM12943" s="81"/>
    </row>
    <row r="12944" spans="1:39">
      <c r="A12944" s="76"/>
      <c r="C12944" s="77"/>
      <c r="M12944" s="80"/>
      <c r="T12944" s="4"/>
      <c r="V12944" s="4"/>
      <c r="W12944" s="4"/>
      <c r="X12944" s="4"/>
      <c r="AB12944" s="4"/>
      <c r="AL12944" s="81"/>
      <c r="AM12944" s="81"/>
    </row>
    <row r="12945" spans="1:39">
      <c r="A12945" s="76"/>
      <c r="C12945" s="77"/>
      <c r="M12945" s="80"/>
      <c r="T12945" s="4"/>
      <c r="V12945" s="4"/>
      <c r="W12945" s="4"/>
      <c r="X12945" s="4"/>
      <c r="AB12945" s="4"/>
      <c r="AL12945" s="81"/>
      <c r="AM12945" s="81"/>
    </row>
    <row r="12946" spans="1:39">
      <c r="A12946" s="76"/>
      <c r="C12946" s="77"/>
      <c r="M12946" s="80"/>
      <c r="T12946" s="4"/>
      <c r="V12946" s="4"/>
      <c r="W12946" s="4"/>
      <c r="X12946" s="4"/>
      <c r="AB12946" s="4"/>
      <c r="AL12946" s="81"/>
      <c r="AM12946" s="81"/>
    </row>
    <row r="12947" spans="1:39">
      <c r="A12947" s="76"/>
      <c r="C12947" s="77"/>
      <c r="M12947" s="80"/>
      <c r="T12947" s="4"/>
      <c r="V12947" s="4"/>
      <c r="W12947" s="4"/>
      <c r="X12947" s="4"/>
      <c r="AB12947" s="4"/>
      <c r="AL12947" s="81"/>
      <c r="AM12947" s="81"/>
    </row>
    <row r="12948" spans="1:39">
      <c r="A12948" s="76"/>
      <c r="C12948" s="77"/>
      <c r="M12948" s="80"/>
      <c r="T12948" s="4"/>
      <c r="V12948" s="4"/>
      <c r="W12948" s="4"/>
      <c r="X12948" s="4"/>
      <c r="AB12948" s="4"/>
      <c r="AL12948" s="81"/>
      <c r="AM12948" s="81"/>
    </row>
    <row r="12949" spans="1:39">
      <c r="A12949" s="76"/>
      <c r="C12949" s="77"/>
      <c r="M12949" s="80"/>
      <c r="T12949" s="4"/>
      <c r="V12949" s="4"/>
      <c r="W12949" s="4"/>
      <c r="X12949" s="4"/>
      <c r="AB12949" s="4"/>
      <c r="AL12949" s="81"/>
      <c r="AM12949" s="81"/>
    </row>
    <row r="12950" spans="1:39">
      <c r="A12950" s="76"/>
      <c r="C12950" s="77"/>
      <c r="M12950" s="80"/>
      <c r="T12950" s="4"/>
      <c r="V12950" s="4"/>
      <c r="W12950" s="4"/>
      <c r="X12950" s="4"/>
      <c r="AB12950" s="4"/>
      <c r="AL12950" s="81"/>
      <c r="AM12950" s="81"/>
    </row>
    <row r="12951" spans="1:39">
      <c r="A12951" s="76"/>
      <c r="C12951" s="77"/>
      <c r="M12951" s="80"/>
      <c r="T12951" s="4"/>
      <c r="V12951" s="4"/>
      <c r="W12951" s="4"/>
      <c r="X12951" s="4"/>
      <c r="AB12951" s="4"/>
      <c r="AL12951" s="81"/>
      <c r="AM12951" s="81"/>
    </row>
    <row r="12952" spans="1:39">
      <c r="A12952" s="76"/>
      <c r="C12952" s="77"/>
      <c r="M12952" s="80"/>
      <c r="T12952" s="4"/>
      <c r="V12952" s="4"/>
      <c r="W12952" s="4"/>
      <c r="X12952" s="4"/>
      <c r="AB12952" s="4"/>
      <c r="AL12952" s="81"/>
      <c r="AM12952" s="81"/>
    </row>
    <row r="12953" spans="1:39">
      <c r="A12953" s="76"/>
      <c r="C12953" s="77"/>
      <c r="M12953" s="80"/>
      <c r="T12953" s="4"/>
      <c r="V12953" s="4"/>
      <c r="W12953" s="4"/>
      <c r="X12953" s="4"/>
      <c r="AB12953" s="4"/>
      <c r="AL12953" s="81"/>
      <c r="AM12953" s="81"/>
    </row>
    <row r="12954" spans="1:39">
      <c r="A12954" s="76"/>
      <c r="C12954" s="77"/>
      <c r="M12954" s="80"/>
      <c r="T12954" s="4"/>
      <c r="V12954" s="4"/>
      <c r="W12954" s="4"/>
      <c r="X12954" s="4"/>
      <c r="AB12954" s="4"/>
      <c r="AL12954" s="81"/>
      <c r="AM12954" s="81"/>
    </row>
    <row r="12955" spans="1:39">
      <c r="A12955" s="76"/>
      <c r="C12955" s="77"/>
      <c r="M12955" s="80"/>
      <c r="T12955" s="4"/>
      <c r="V12955" s="4"/>
      <c r="W12955" s="4"/>
      <c r="X12955" s="4"/>
      <c r="AB12955" s="4"/>
      <c r="AL12955" s="81"/>
      <c r="AM12955" s="81"/>
    </row>
    <row r="12956" spans="1:39">
      <c r="A12956" s="76"/>
      <c r="C12956" s="77"/>
      <c r="M12956" s="80"/>
      <c r="T12956" s="4"/>
      <c r="V12956" s="4"/>
      <c r="W12956" s="4"/>
      <c r="X12956" s="4"/>
      <c r="AB12956" s="4"/>
      <c r="AL12956" s="81"/>
      <c r="AM12956" s="81"/>
    </row>
    <row r="12957" spans="1:39">
      <c r="A12957" s="76"/>
      <c r="C12957" s="77"/>
      <c r="M12957" s="80"/>
      <c r="T12957" s="4"/>
      <c r="V12957" s="4"/>
      <c r="W12957" s="4"/>
      <c r="X12957" s="4"/>
      <c r="AB12957" s="4"/>
      <c r="AL12957" s="81"/>
      <c r="AM12957" s="81"/>
    </row>
    <row r="12958" spans="1:39">
      <c r="A12958" s="76"/>
      <c r="C12958" s="77"/>
      <c r="M12958" s="80"/>
      <c r="T12958" s="4"/>
      <c r="V12958" s="4"/>
      <c r="W12958" s="4"/>
      <c r="X12958" s="4"/>
      <c r="AB12958" s="4"/>
      <c r="AL12958" s="81"/>
      <c r="AM12958" s="81"/>
    </row>
    <row r="12959" spans="1:39">
      <c r="A12959" s="76"/>
      <c r="C12959" s="77"/>
      <c r="M12959" s="80"/>
      <c r="T12959" s="4"/>
      <c r="V12959" s="4"/>
      <c r="W12959" s="4"/>
      <c r="X12959" s="4"/>
      <c r="AB12959" s="4"/>
      <c r="AL12959" s="81"/>
      <c r="AM12959" s="81"/>
    </row>
    <row r="12960" spans="1:39">
      <c r="A12960" s="76"/>
      <c r="C12960" s="77"/>
      <c r="M12960" s="80"/>
      <c r="T12960" s="4"/>
      <c r="V12960" s="4"/>
      <c r="W12960" s="4"/>
      <c r="X12960" s="4"/>
      <c r="AB12960" s="4"/>
      <c r="AL12960" s="81"/>
      <c r="AM12960" s="81"/>
    </row>
    <row r="12961" spans="1:39">
      <c r="A12961" s="76"/>
      <c r="C12961" s="77"/>
      <c r="M12961" s="80"/>
      <c r="T12961" s="4"/>
      <c r="V12961" s="4"/>
      <c r="W12961" s="4"/>
      <c r="X12961" s="4"/>
      <c r="AB12961" s="4"/>
      <c r="AL12961" s="81"/>
      <c r="AM12961" s="81"/>
    </row>
    <row r="12962" spans="1:39">
      <c r="A12962" s="76"/>
      <c r="C12962" s="77"/>
      <c r="M12962" s="80"/>
      <c r="T12962" s="4"/>
      <c r="V12962" s="4"/>
      <c r="W12962" s="4"/>
      <c r="X12962" s="4"/>
      <c r="AB12962" s="4"/>
      <c r="AL12962" s="81"/>
      <c r="AM12962" s="81"/>
    </row>
    <row r="12963" spans="1:39">
      <c r="A12963" s="76"/>
      <c r="C12963" s="77"/>
      <c r="M12963" s="80"/>
      <c r="T12963" s="4"/>
      <c r="V12963" s="4"/>
      <c r="W12963" s="4"/>
      <c r="X12963" s="4"/>
      <c r="AB12963" s="4"/>
      <c r="AL12963" s="81"/>
      <c r="AM12963" s="81"/>
    </row>
    <row r="12964" spans="1:39">
      <c r="A12964" s="76"/>
      <c r="C12964" s="77"/>
      <c r="M12964" s="80"/>
      <c r="T12964" s="4"/>
      <c r="V12964" s="4"/>
      <c r="W12964" s="4"/>
      <c r="X12964" s="4"/>
      <c r="AB12964" s="4"/>
      <c r="AL12964" s="81"/>
      <c r="AM12964" s="81"/>
    </row>
    <row r="12965" spans="1:39">
      <c r="A12965" s="76"/>
      <c r="C12965" s="77"/>
      <c r="M12965" s="80"/>
      <c r="T12965" s="4"/>
      <c r="V12965" s="4"/>
      <c r="W12965" s="4"/>
      <c r="X12965" s="4"/>
      <c r="AB12965" s="4"/>
      <c r="AL12965" s="81"/>
      <c r="AM12965" s="81"/>
    </row>
    <row r="12966" spans="1:39">
      <c r="A12966" s="76"/>
      <c r="C12966" s="77"/>
      <c r="M12966" s="80"/>
      <c r="T12966" s="4"/>
      <c r="V12966" s="4"/>
      <c r="W12966" s="4"/>
      <c r="X12966" s="4"/>
      <c r="AB12966" s="4"/>
      <c r="AL12966" s="81"/>
      <c r="AM12966" s="81"/>
    </row>
    <row r="12967" spans="1:39">
      <c r="A12967" s="76"/>
      <c r="C12967" s="77"/>
      <c r="M12967" s="80"/>
      <c r="T12967" s="4"/>
      <c r="V12967" s="4"/>
      <c r="W12967" s="4"/>
      <c r="X12967" s="4"/>
      <c r="AB12967" s="4"/>
      <c r="AL12967" s="81"/>
      <c r="AM12967" s="81"/>
    </row>
    <row r="12968" spans="1:39">
      <c r="A12968" s="76"/>
      <c r="C12968" s="77"/>
      <c r="M12968" s="80"/>
      <c r="T12968" s="4"/>
      <c r="V12968" s="4"/>
      <c r="W12968" s="4"/>
      <c r="X12968" s="4"/>
      <c r="AB12968" s="4"/>
      <c r="AL12968" s="81"/>
      <c r="AM12968" s="81"/>
    </row>
    <row r="12969" spans="1:39">
      <c r="A12969" s="76"/>
      <c r="C12969" s="77"/>
      <c r="M12969" s="80"/>
      <c r="T12969" s="4"/>
      <c r="V12969" s="4"/>
      <c r="W12969" s="4"/>
      <c r="X12969" s="4"/>
      <c r="AB12969" s="4"/>
      <c r="AL12969" s="81"/>
      <c r="AM12969" s="81"/>
    </row>
    <row r="12970" spans="1:39">
      <c r="A12970" s="76"/>
      <c r="C12970" s="77"/>
      <c r="M12970" s="80"/>
      <c r="T12970" s="4"/>
      <c r="V12970" s="4"/>
      <c r="W12970" s="4"/>
      <c r="X12970" s="4"/>
      <c r="AB12970" s="4"/>
      <c r="AL12970" s="81"/>
      <c r="AM12970" s="81"/>
    </row>
    <row r="12971" spans="1:39">
      <c r="A12971" s="76"/>
      <c r="C12971" s="77"/>
      <c r="M12971" s="80"/>
      <c r="T12971" s="4"/>
      <c r="V12971" s="4"/>
      <c r="W12971" s="4"/>
      <c r="X12971" s="4"/>
      <c r="AB12971" s="4"/>
      <c r="AL12971" s="81"/>
      <c r="AM12971" s="81"/>
    </row>
    <row r="12972" spans="1:39">
      <c r="A12972" s="76"/>
      <c r="C12972" s="77"/>
      <c r="M12972" s="80"/>
      <c r="T12972" s="4"/>
      <c r="V12972" s="4"/>
      <c r="W12972" s="4"/>
      <c r="X12972" s="4"/>
      <c r="AB12972" s="4"/>
      <c r="AL12972" s="81"/>
      <c r="AM12972" s="81"/>
    </row>
    <row r="12973" spans="1:39">
      <c r="A12973" s="76"/>
      <c r="C12973" s="77"/>
      <c r="M12973" s="80"/>
      <c r="T12973" s="4"/>
      <c r="V12973" s="4"/>
      <c r="W12973" s="4"/>
      <c r="X12973" s="4"/>
      <c r="AB12973" s="4"/>
      <c r="AL12973" s="81"/>
      <c r="AM12973" s="81"/>
    </row>
    <row r="12974" spans="1:39">
      <c r="A12974" s="76"/>
      <c r="C12974" s="77"/>
      <c r="M12974" s="80"/>
      <c r="T12974" s="4"/>
      <c r="V12974" s="4"/>
      <c r="W12974" s="4"/>
      <c r="X12974" s="4"/>
      <c r="AB12974" s="4"/>
      <c r="AL12974" s="81"/>
      <c r="AM12974" s="81"/>
    </row>
    <row r="12975" spans="1:39">
      <c r="A12975" s="76"/>
      <c r="C12975" s="77"/>
      <c r="M12975" s="80"/>
      <c r="T12975" s="4"/>
      <c r="V12975" s="4"/>
      <c r="W12975" s="4"/>
      <c r="X12975" s="4"/>
      <c r="AB12975" s="4"/>
      <c r="AL12975" s="81"/>
      <c r="AM12975" s="81"/>
    </row>
    <row r="12976" spans="1:39">
      <c r="A12976" s="76"/>
      <c r="C12976" s="77"/>
      <c r="M12976" s="80"/>
      <c r="T12976" s="4"/>
      <c r="V12976" s="4"/>
      <c r="W12976" s="4"/>
      <c r="X12976" s="4"/>
      <c r="AB12976" s="4"/>
      <c r="AL12976" s="81"/>
      <c r="AM12976" s="81"/>
    </row>
    <row r="12977" spans="1:39">
      <c r="A12977" s="76"/>
      <c r="C12977" s="77"/>
      <c r="M12977" s="80"/>
      <c r="T12977" s="4"/>
      <c r="V12977" s="4"/>
      <c r="W12977" s="4"/>
      <c r="X12977" s="4"/>
      <c r="AB12977" s="4"/>
      <c r="AL12977" s="81"/>
      <c r="AM12977" s="81"/>
    </row>
    <row r="12978" spans="1:39">
      <c r="A12978" s="76"/>
      <c r="C12978" s="77"/>
      <c r="M12978" s="80"/>
      <c r="T12978" s="4"/>
      <c r="V12978" s="4"/>
      <c r="W12978" s="4"/>
      <c r="X12978" s="4"/>
      <c r="AB12978" s="4"/>
      <c r="AL12978" s="81"/>
      <c r="AM12978" s="81"/>
    </row>
    <row r="12979" spans="1:39">
      <c r="A12979" s="76"/>
      <c r="C12979" s="77"/>
      <c r="M12979" s="80"/>
      <c r="T12979" s="4"/>
      <c r="V12979" s="4"/>
      <c r="W12979" s="4"/>
      <c r="X12979" s="4"/>
      <c r="AB12979" s="4"/>
      <c r="AL12979" s="81"/>
      <c r="AM12979" s="81"/>
    </row>
    <row r="12980" spans="1:39">
      <c r="A12980" s="76"/>
      <c r="C12980" s="77"/>
      <c r="M12980" s="80"/>
      <c r="T12980" s="4"/>
      <c r="V12980" s="4"/>
      <c r="W12980" s="4"/>
      <c r="X12980" s="4"/>
      <c r="AB12980" s="4"/>
      <c r="AL12980" s="81"/>
      <c r="AM12980" s="81"/>
    </row>
    <row r="12981" spans="1:39">
      <c r="A12981" s="76"/>
      <c r="C12981" s="77"/>
      <c r="M12981" s="80"/>
      <c r="T12981" s="4"/>
      <c r="V12981" s="4"/>
      <c r="W12981" s="4"/>
      <c r="X12981" s="4"/>
      <c r="AB12981" s="4"/>
      <c r="AL12981" s="81"/>
      <c r="AM12981" s="81"/>
    </row>
    <row r="12982" spans="1:39">
      <c r="A12982" s="76"/>
      <c r="C12982" s="77"/>
      <c r="M12982" s="80"/>
      <c r="T12982" s="4"/>
      <c r="V12982" s="4"/>
      <c r="W12982" s="4"/>
      <c r="X12982" s="4"/>
      <c r="AB12982" s="4"/>
      <c r="AL12982" s="81"/>
      <c r="AM12982" s="81"/>
    </row>
    <row r="12983" spans="1:39">
      <c r="A12983" s="76"/>
      <c r="C12983" s="77"/>
      <c r="M12983" s="80"/>
      <c r="T12983" s="4"/>
      <c r="V12983" s="4"/>
      <c r="W12983" s="4"/>
      <c r="X12983" s="4"/>
      <c r="AB12983" s="4"/>
      <c r="AL12983" s="81"/>
      <c r="AM12983" s="81"/>
    </row>
    <row r="12984" spans="1:39">
      <c r="A12984" s="76"/>
      <c r="C12984" s="77"/>
      <c r="M12984" s="80"/>
      <c r="T12984" s="4"/>
      <c r="V12984" s="4"/>
      <c r="W12984" s="4"/>
      <c r="X12984" s="4"/>
      <c r="AB12984" s="4"/>
      <c r="AL12984" s="81"/>
      <c r="AM12984" s="81"/>
    </row>
    <row r="12985" spans="1:39">
      <c r="A12985" s="76"/>
      <c r="C12985" s="77"/>
      <c r="M12985" s="80"/>
      <c r="T12985" s="4"/>
      <c r="V12985" s="4"/>
      <c r="W12985" s="4"/>
      <c r="X12985" s="4"/>
      <c r="AB12985" s="4"/>
      <c r="AL12985" s="81"/>
      <c r="AM12985" s="81"/>
    </row>
    <row r="12986" spans="1:39">
      <c r="A12986" s="76"/>
      <c r="C12986" s="77"/>
      <c r="M12986" s="80"/>
      <c r="T12986" s="4"/>
      <c r="V12986" s="4"/>
      <c r="W12986" s="4"/>
      <c r="X12986" s="4"/>
      <c r="AB12986" s="4"/>
      <c r="AL12986" s="81"/>
      <c r="AM12986" s="81"/>
    </row>
    <row r="12987" spans="1:39">
      <c r="A12987" s="76"/>
      <c r="C12987" s="77"/>
      <c r="M12987" s="80"/>
      <c r="T12987" s="4"/>
      <c r="V12987" s="4"/>
      <c r="W12987" s="4"/>
      <c r="X12987" s="4"/>
      <c r="AB12987" s="4"/>
      <c r="AL12987" s="81"/>
      <c r="AM12987" s="81"/>
    </row>
    <row r="12988" spans="1:39">
      <c r="A12988" s="76"/>
      <c r="C12988" s="77"/>
      <c r="M12988" s="80"/>
      <c r="T12988" s="4"/>
      <c r="V12988" s="4"/>
      <c r="W12988" s="4"/>
      <c r="X12988" s="4"/>
      <c r="AB12988" s="4"/>
      <c r="AL12988" s="81"/>
      <c r="AM12988" s="81"/>
    </row>
    <row r="12989" spans="1:39">
      <c r="A12989" s="76"/>
      <c r="C12989" s="77"/>
      <c r="M12989" s="80"/>
      <c r="T12989" s="4"/>
      <c r="V12989" s="4"/>
      <c r="W12989" s="4"/>
      <c r="X12989" s="4"/>
      <c r="AB12989" s="4"/>
      <c r="AL12989" s="81"/>
      <c r="AM12989" s="81"/>
    </row>
    <row r="12990" spans="1:39">
      <c r="A12990" s="76"/>
      <c r="C12990" s="77"/>
      <c r="M12990" s="80"/>
      <c r="T12990" s="4"/>
      <c r="V12990" s="4"/>
      <c r="W12990" s="4"/>
      <c r="X12990" s="4"/>
      <c r="AB12990" s="4"/>
      <c r="AL12990" s="81"/>
      <c r="AM12990" s="81"/>
    </row>
    <row r="12991" spans="1:39">
      <c r="A12991" s="76"/>
      <c r="C12991" s="77"/>
      <c r="M12991" s="80"/>
      <c r="T12991" s="4"/>
      <c r="V12991" s="4"/>
      <c r="W12991" s="4"/>
      <c r="X12991" s="4"/>
      <c r="AB12991" s="4"/>
      <c r="AL12991" s="81"/>
      <c r="AM12991" s="81"/>
    </row>
    <row r="12992" spans="1:39">
      <c r="A12992" s="76"/>
      <c r="C12992" s="77"/>
      <c r="M12992" s="80"/>
      <c r="T12992" s="4"/>
      <c r="V12992" s="4"/>
      <c r="W12992" s="4"/>
      <c r="X12992" s="4"/>
      <c r="AB12992" s="4"/>
      <c r="AL12992" s="81"/>
      <c r="AM12992" s="81"/>
    </row>
    <row r="12993" spans="1:39">
      <c r="A12993" s="76"/>
      <c r="C12993" s="77"/>
      <c r="M12993" s="80"/>
      <c r="T12993" s="4"/>
      <c r="V12993" s="4"/>
      <c r="W12993" s="4"/>
      <c r="X12993" s="4"/>
      <c r="AB12993" s="4"/>
      <c r="AL12993" s="81"/>
      <c r="AM12993" s="81"/>
    </row>
    <row r="12994" spans="1:39">
      <c r="A12994" s="76"/>
      <c r="C12994" s="77"/>
      <c r="M12994" s="80"/>
      <c r="T12994" s="4"/>
      <c r="V12994" s="4"/>
      <c r="W12994" s="4"/>
      <c r="X12994" s="4"/>
      <c r="AB12994" s="4"/>
      <c r="AL12994" s="81"/>
      <c r="AM12994" s="81"/>
    </row>
    <row r="12995" spans="1:39">
      <c r="A12995" s="76"/>
      <c r="C12995" s="77"/>
      <c r="M12995" s="80"/>
      <c r="T12995" s="4"/>
      <c r="V12995" s="4"/>
      <c r="W12995" s="4"/>
      <c r="X12995" s="4"/>
      <c r="AB12995" s="4"/>
      <c r="AL12995" s="81"/>
      <c r="AM12995" s="81"/>
    </row>
    <row r="12996" spans="1:39">
      <c r="A12996" s="76"/>
      <c r="C12996" s="77"/>
      <c r="M12996" s="80"/>
      <c r="T12996" s="4"/>
      <c r="V12996" s="4"/>
      <c r="W12996" s="4"/>
      <c r="X12996" s="4"/>
      <c r="AB12996" s="4"/>
      <c r="AL12996" s="81"/>
      <c r="AM12996" s="81"/>
    </row>
    <row r="12997" spans="1:39">
      <c r="A12997" s="76"/>
      <c r="C12997" s="77"/>
      <c r="M12997" s="80"/>
      <c r="T12997" s="4"/>
      <c r="V12997" s="4"/>
      <c r="W12997" s="4"/>
      <c r="X12997" s="4"/>
      <c r="AB12997" s="4"/>
      <c r="AL12997" s="81"/>
      <c r="AM12997" s="81"/>
    </row>
    <row r="12998" spans="1:39">
      <c r="A12998" s="76"/>
      <c r="C12998" s="77"/>
      <c r="M12998" s="80"/>
      <c r="T12998" s="4"/>
      <c r="V12998" s="4"/>
      <c r="W12998" s="4"/>
      <c r="X12998" s="4"/>
      <c r="AB12998" s="4"/>
      <c r="AL12998" s="81"/>
      <c r="AM12998" s="81"/>
    </row>
    <row r="12999" spans="1:39">
      <c r="A12999" s="76"/>
      <c r="C12999" s="77"/>
      <c r="M12999" s="80"/>
      <c r="T12999" s="4"/>
      <c r="V12999" s="4"/>
      <c r="W12999" s="4"/>
      <c r="X12999" s="4"/>
      <c r="AB12999" s="4"/>
      <c r="AL12999" s="81"/>
      <c r="AM12999" s="81"/>
    </row>
    <row r="13000" spans="1:39">
      <c r="A13000" s="76"/>
      <c r="C13000" s="77"/>
      <c r="M13000" s="80"/>
      <c r="T13000" s="4"/>
      <c r="V13000" s="4"/>
      <c r="W13000" s="4"/>
      <c r="X13000" s="4"/>
      <c r="AB13000" s="4"/>
      <c r="AL13000" s="81"/>
      <c r="AM13000" s="81"/>
    </row>
    <row r="13001" spans="1:39">
      <c r="A13001" s="76"/>
      <c r="C13001" s="77"/>
      <c r="M13001" s="80"/>
      <c r="T13001" s="4"/>
      <c r="V13001" s="4"/>
      <c r="W13001" s="4"/>
      <c r="X13001" s="4"/>
      <c r="AB13001" s="4"/>
      <c r="AL13001" s="81"/>
      <c r="AM13001" s="81"/>
    </row>
    <row r="13002" spans="1:39">
      <c r="A13002" s="76"/>
      <c r="C13002" s="77"/>
      <c r="M13002" s="80"/>
      <c r="T13002" s="4"/>
      <c r="V13002" s="4"/>
      <c r="W13002" s="4"/>
      <c r="X13002" s="4"/>
      <c r="AB13002" s="4"/>
      <c r="AL13002" s="81"/>
      <c r="AM13002" s="81"/>
    </row>
    <row r="13003" spans="1:39">
      <c r="A13003" s="76"/>
      <c r="C13003" s="77"/>
      <c r="M13003" s="80"/>
      <c r="T13003" s="4"/>
      <c r="V13003" s="4"/>
      <c r="W13003" s="4"/>
      <c r="X13003" s="4"/>
      <c r="AB13003" s="4"/>
      <c r="AL13003" s="81"/>
      <c r="AM13003" s="81"/>
    </row>
    <row r="13004" spans="1:39">
      <c r="A13004" s="76"/>
      <c r="C13004" s="77"/>
      <c r="M13004" s="80"/>
      <c r="T13004" s="4"/>
      <c r="V13004" s="4"/>
      <c r="W13004" s="4"/>
      <c r="X13004" s="4"/>
      <c r="AB13004" s="4"/>
      <c r="AL13004" s="81"/>
      <c r="AM13004" s="81"/>
    </row>
    <row r="13005" spans="1:39">
      <c r="A13005" s="76"/>
      <c r="C13005" s="77"/>
      <c r="M13005" s="80"/>
      <c r="T13005" s="4"/>
      <c r="V13005" s="4"/>
      <c r="W13005" s="4"/>
      <c r="X13005" s="4"/>
      <c r="AB13005" s="4"/>
      <c r="AL13005" s="81"/>
      <c r="AM13005" s="81"/>
    </row>
    <row r="13006" spans="1:39">
      <c r="A13006" s="76"/>
      <c r="C13006" s="77"/>
      <c r="M13006" s="80"/>
      <c r="T13006" s="4"/>
      <c r="V13006" s="4"/>
      <c r="W13006" s="4"/>
      <c r="X13006" s="4"/>
      <c r="AB13006" s="4"/>
      <c r="AL13006" s="81"/>
      <c r="AM13006" s="81"/>
    </row>
    <row r="13007" spans="1:39">
      <c r="A13007" s="76"/>
      <c r="C13007" s="77"/>
      <c r="M13007" s="80"/>
      <c r="T13007" s="4"/>
      <c r="V13007" s="4"/>
      <c r="W13007" s="4"/>
      <c r="X13007" s="4"/>
      <c r="AB13007" s="4"/>
      <c r="AL13007" s="81"/>
      <c r="AM13007" s="81"/>
    </row>
    <row r="13008" spans="1:39">
      <c r="A13008" s="76"/>
      <c r="C13008" s="77"/>
      <c r="M13008" s="80"/>
      <c r="T13008" s="4"/>
      <c r="V13008" s="4"/>
      <c r="W13008" s="4"/>
      <c r="X13008" s="4"/>
      <c r="AB13008" s="4"/>
      <c r="AL13008" s="81"/>
      <c r="AM13008" s="81"/>
    </row>
    <row r="13009" spans="1:39">
      <c r="A13009" s="76"/>
      <c r="C13009" s="77"/>
      <c r="M13009" s="80"/>
      <c r="T13009" s="4"/>
      <c r="V13009" s="4"/>
      <c r="W13009" s="4"/>
      <c r="X13009" s="4"/>
      <c r="AB13009" s="4"/>
      <c r="AL13009" s="81"/>
      <c r="AM13009" s="81"/>
    </row>
    <row r="13010" spans="1:39">
      <c r="A13010" s="76"/>
      <c r="C13010" s="77"/>
      <c r="M13010" s="80"/>
      <c r="T13010" s="4"/>
      <c r="V13010" s="4"/>
      <c r="W13010" s="4"/>
      <c r="X13010" s="4"/>
      <c r="AB13010" s="4"/>
      <c r="AL13010" s="81"/>
      <c r="AM13010" s="81"/>
    </row>
    <row r="13011" spans="1:39">
      <c r="A13011" s="76"/>
      <c r="C13011" s="77"/>
      <c r="M13011" s="80"/>
      <c r="T13011" s="4"/>
      <c r="V13011" s="4"/>
      <c r="W13011" s="4"/>
      <c r="X13011" s="4"/>
      <c r="AB13011" s="4"/>
      <c r="AL13011" s="81"/>
      <c r="AM13011" s="81"/>
    </row>
    <row r="13012" spans="1:39">
      <c r="A13012" s="76"/>
      <c r="C13012" s="77"/>
      <c r="M13012" s="80"/>
      <c r="T13012" s="4"/>
      <c r="V13012" s="4"/>
      <c r="W13012" s="4"/>
      <c r="X13012" s="4"/>
      <c r="AB13012" s="4"/>
      <c r="AL13012" s="81"/>
      <c r="AM13012" s="81"/>
    </row>
    <row r="13013" spans="1:39">
      <c r="A13013" s="76"/>
      <c r="C13013" s="77"/>
      <c r="M13013" s="80"/>
      <c r="T13013" s="4"/>
      <c r="V13013" s="4"/>
      <c r="W13013" s="4"/>
      <c r="X13013" s="4"/>
      <c r="AB13013" s="4"/>
      <c r="AL13013" s="81"/>
      <c r="AM13013" s="81"/>
    </row>
    <row r="13014" spans="1:39">
      <c r="A13014" s="76"/>
      <c r="C13014" s="77"/>
      <c r="M13014" s="80"/>
      <c r="T13014" s="4"/>
      <c r="V13014" s="4"/>
      <c r="W13014" s="4"/>
      <c r="X13014" s="4"/>
      <c r="AB13014" s="4"/>
      <c r="AL13014" s="81"/>
      <c r="AM13014" s="81"/>
    </row>
    <row r="13015" spans="1:39">
      <c r="A13015" s="76"/>
      <c r="C13015" s="77"/>
      <c r="M13015" s="80"/>
      <c r="T13015" s="4"/>
      <c r="V13015" s="4"/>
      <c r="W13015" s="4"/>
      <c r="X13015" s="4"/>
      <c r="AB13015" s="4"/>
      <c r="AL13015" s="81"/>
      <c r="AM13015" s="81"/>
    </row>
    <row r="13016" spans="1:39">
      <c r="A13016" s="76"/>
      <c r="C13016" s="77"/>
      <c r="M13016" s="80"/>
      <c r="T13016" s="4"/>
      <c r="V13016" s="4"/>
      <c r="W13016" s="4"/>
      <c r="X13016" s="4"/>
      <c r="AB13016" s="4"/>
      <c r="AL13016" s="81"/>
      <c r="AM13016" s="81"/>
    </row>
    <row r="13017" spans="1:39">
      <c r="A13017" s="76"/>
      <c r="C13017" s="77"/>
      <c r="M13017" s="80"/>
      <c r="T13017" s="4"/>
      <c r="V13017" s="4"/>
      <c r="W13017" s="4"/>
      <c r="X13017" s="4"/>
      <c r="AB13017" s="4"/>
      <c r="AL13017" s="81"/>
      <c r="AM13017" s="81"/>
    </row>
    <row r="13018" spans="1:39">
      <c r="A13018" s="76"/>
      <c r="C13018" s="77"/>
      <c r="M13018" s="80"/>
      <c r="T13018" s="4"/>
      <c r="V13018" s="4"/>
      <c r="W13018" s="4"/>
      <c r="X13018" s="4"/>
      <c r="AB13018" s="4"/>
      <c r="AL13018" s="81"/>
      <c r="AM13018" s="81"/>
    </row>
    <row r="13019" spans="1:39">
      <c r="A13019" s="76"/>
      <c r="C13019" s="77"/>
      <c r="M13019" s="80"/>
      <c r="T13019" s="4"/>
      <c r="V13019" s="4"/>
      <c r="W13019" s="4"/>
      <c r="X13019" s="4"/>
      <c r="AB13019" s="4"/>
      <c r="AL13019" s="81"/>
      <c r="AM13019" s="81"/>
    </row>
    <row r="13020" spans="1:39">
      <c r="A13020" s="76"/>
      <c r="C13020" s="77"/>
      <c r="M13020" s="80"/>
      <c r="T13020" s="4"/>
      <c r="V13020" s="4"/>
      <c r="W13020" s="4"/>
      <c r="X13020" s="4"/>
      <c r="AB13020" s="4"/>
      <c r="AL13020" s="81"/>
      <c r="AM13020" s="81"/>
    </row>
    <row r="13021" spans="1:39">
      <c r="A13021" s="76"/>
      <c r="C13021" s="77"/>
      <c r="M13021" s="80"/>
      <c r="T13021" s="4"/>
      <c r="V13021" s="4"/>
      <c r="W13021" s="4"/>
      <c r="X13021" s="4"/>
      <c r="AB13021" s="4"/>
      <c r="AL13021" s="81"/>
      <c r="AM13021" s="81"/>
    </row>
    <row r="13022" spans="1:39">
      <c r="A13022" s="76"/>
      <c r="C13022" s="77"/>
      <c r="M13022" s="80"/>
      <c r="T13022" s="4"/>
      <c r="V13022" s="4"/>
      <c r="W13022" s="4"/>
      <c r="X13022" s="4"/>
      <c r="AB13022" s="4"/>
      <c r="AL13022" s="81"/>
      <c r="AM13022" s="81"/>
    </row>
    <row r="13023" spans="1:39">
      <c r="A13023" s="76"/>
      <c r="C13023" s="77"/>
      <c r="M13023" s="80"/>
      <c r="T13023" s="4"/>
      <c r="V13023" s="4"/>
      <c r="W13023" s="4"/>
      <c r="X13023" s="4"/>
      <c r="AB13023" s="4"/>
      <c r="AL13023" s="81"/>
      <c r="AM13023" s="81"/>
    </row>
    <row r="13024" spans="1:39">
      <c r="A13024" s="76"/>
      <c r="C13024" s="77"/>
      <c r="M13024" s="80"/>
      <c r="T13024" s="4"/>
      <c r="V13024" s="4"/>
      <c r="W13024" s="4"/>
      <c r="X13024" s="4"/>
      <c r="AB13024" s="4"/>
      <c r="AL13024" s="81"/>
      <c r="AM13024" s="81"/>
    </row>
    <row r="13025" spans="1:39">
      <c r="A13025" s="76"/>
      <c r="C13025" s="77"/>
      <c r="M13025" s="80"/>
      <c r="T13025" s="4"/>
      <c r="V13025" s="4"/>
      <c r="W13025" s="4"/>
      <c r="X13025" s="4"/>
      <c r="AB13025" s="4"/>
      <c r="AL13025" s="81"/>
      <c r="AM13025" s="81"/>
    </row>
    <row r="13026" spans="1:39">
      <c r="A13026" s="76"/>
      <c r="C13026" s="77"/>
      <c r="M13026" s="80"/>
      <c r="T13026" s="4"/>
      <c r="V13026" s="4"/>
      <c r="W13026" s="4"/>
      <c r="X13026" s="4"/>
      <c r="AB13026" s="4"/>
      <c r="AL13026" s="81"/>
      <c r="AM13026" s="81"/>
    </row>
    <row r="13027" spans="1:39">
      <c r="A13027" s="76"/>
      <c r="C13027" s="77"/>
      <c r="M13027" s="80"/>
      <c r="T13027" s="4"/>
      <c r="V13027" s="4"/>
      <c r="W13027" s="4"/>
      <c r="X13027" s="4"/>
      <c r="AB13027" s="4"/>
      <c r="AL13027" s="81"/>
      <c r="AM13027" s="81"/>
    </row>
    <row r="13028" spans="1:39">
      <c r="A13028" s="76"/>
      <c r="C13028" s="77"/>
      <c r="M13028" s="80"/>
      <c r="T13028" s="4"/>
      <c r="V13028" s="4"/>
      <c r="W13028" s="4"/>
      <c r="X13028" s="4"/>
      <c r="AB13028" s="4"/>
      <c r="AL13028" s="81"/>
      <c r="AM13028" s="81"/>
    </row>
    <row r="13029" spans="1:39">
      <c r="A13029" s="76"/>
      <c r="C13029" s="77"/>
      <c r="M13029" s="80"/>
      <c r="T13029" s="4"/>
      <c r="V13029" s="4"/>
      <c r="W13029" s="4"/>
      <c r="X13029" s="4"/>
      <c r="AB13029" s="4"/>
      <c r="AL13029" s="81"/>
      <c r="AM13029" s="81"/>
    </row>
    <row r="13030" spans="1:39">
      <c r="A13030" s="76"/>
      <c r="C13030" s="77"/>
      <c r="M13030" s="80"/>
      <c r="T13030" s="4"/>
      <c r="V13030" s="4"/>
      <c r="W13030" s="4"/>
      <c r="X13030" s="4"/>
      <c r="AB13030" s="4"/>
      <c r="AL13030" s="81"/>
      <c r="AM13030" s="81"/>
    </row>
    <row r="13031" spans="1:39">
      <c r="A13031" s="76"/>
      <c r="C13031" s="77"/>
      <c r="M13031" s="80"/>
      <c r="T13031" s="4"/>
      <c r="V13031" s="4"/>
      <c r="W13031" s="4"/>
      <c r="X13031" s="4"/>
      <c r="AB13031" s="4"/>
      <c r="AL13031" s="81"/>
      <c r="AM13031" s="81"/>
    </row>
    <row r="13032" spans="1:39">
      <c r="A13032" s="76"/>
      <c r="C13032" s="77"/>
      <c r="M13032" s="80"/>
      <c r="T13032" s="4"/>
      <c r="V13032" s="4"/>
      <c r="W13032" s="4"/>
      <c r="X13032" s="4"/>
      <c r="AB13032" s="4"/>
      <c r="AL13032" s="81"/>
      <c r="AM13032" s="81"/>
    </row>
    <row r="13033" spans="1:39">
      <c r="A13033" s="76"/>
      <c r="C13033" s="77"/>
      <c r="M13033" s="80"/>
      <c r="T13033" s="4"/>
      <c r="V13033" s="4"/>
      <c r="W13033" s="4"/>
      <c r="X13033" s="4"/>
      <c r="AB13033" s="4"/>
      <c r="AL13033" s="81"/>
      <c r="AM13033" s="81"/>
    </row>
    <row r="13034" spans="1:39">
      <c r="A13034" s="76"/>
      <c r="C13034" s="77"/>
      <c r="M13034" s="80"/>
      <c r="T13034" s="4"/>
      <c r="V13034" s="4"/>
      <c r="W13034" s="4"/>
      <c r="X13034" s="4"/>
      <c r="AB13034" s="4"/>
      <c r="AL13034" s="81"/>
      <c r="AM13034" s="81"/>
    </row>
    <row r="13035" spans="1:39">
      <c r="A13035" s="76"/>
      <c r="C13035" s="77"/>
      <c r="M13035" s="80"/>
      <c r="T13035" s="4"/>
      <c r="V13035" s="4"/>
      <c r="W13035" s="4"/>
      <c r="X13035" s="4"/>
      <c r="AB13035" s="4"/>
      <c r="AL13035" s="81"/>
      <c r="AM13035" s="81"/>
    </row>
    <row r="13036" spans="1:39">
      <c r="A13036" s="76"/>
      <c r="C13036" s="77"/>
      <c r="M13036" s="80"/>
      <c r="T13036" s="4"/>
      <c r="V13036" s="4"/>
      <c r="W13036" s="4"/>
      <c r="X13036" s="4"/>
      <c r="AB13036" s="4"/>
      <c r="AL13036" s="81"/>
      <c r="AM13036" s="81"/>
    </row>
    <row r="13037" spans="1:39">
      <c r="A13037" s="76"/>
      <c r="C13037" s="77"/>
      <c r="M13037" s="80"/>
      <c r="T13037" s="4"/>
      <c r="V13037" s="4"/>
      <c r="W13037" s="4"/>
      <c r="X13037" s="4"/>
      <c r="AB13037" s="4"/>
      <c r="AL13037" s="81"/>
      <c r="AM13037" s="81"/>
    </row>
    <row r="13038" spans="1:39">
      <c r="A13038" s="76"/>
      <c r="C13038" s="77"/>
      <c r="M13038" s="80"/>
      <c r="T13038" s="4"/>
      <c r="V13038" s="4"/>
      <c r="W13038" s="4"/>
      <c r="X13038" s="4"/>
      <c r="AB13038" s="4"/>
      <c r="AL13038" s="81"/>
      <c r="AM13038" s="81"/>
    </row>
    <row r="13039" spans="1:39">
      <c r="A13039" s="76"/>
      <c r="C13039" s="77"/>
      <c r="M13039" s="80"/>
      <c r="T13039" s="4"/>
      <c r="V13039" s="4"/>
      <c r="W13039" s="4"/>
      <c r="X13039" s="4"/>
      <c r="AB13039" s="4"/>
      <c r="AL13039" s="81"/>
      <c r="AM13039" s="81"/>
    </row>
    <row r="13040" spans="1:39">
      <c r="A13040" s="76"/>
      <c r="C13040" s="77"/>
      <c r="M13040" s="80"/>
      <c r="T13040" s="4"/>
      <c r="V13040" s="4"/>
      <c r="W13040" s="4"/>
      <c r="X13040" s="4"/>
      <c r="AB13040" s="4"/>
      <c r="AL13040" s="81"/>
      <c r="AM13040" s="81"/>
    </row>
    <row r="13041" spans="1:39">
      <c r="A13041" s="76"/>
      <c r="C13041" s="77"/>
      <c r="M13041" s="80"/>
      <c r="T13041" s="4"/>
      <c r="V13041" s="4"/>
      <c r="W13041" s="4"/>
      <c r="X13041" s="4"/>
      <c r="AB13041" s="4"/>
      <c r="AL13041" s="81"/>
      <c r="AM13041" s="81"/>
    </row>
    <row r="13042" spans="1:39">
      <c r="A13042" s="76"/>
      <c r="C13042" s="77"/>
      <c r="M13042" s="80"/>
      <c r="T13042" s="4"/>
      <c r="V13042" s="4"/>
      <c r="W13042" s="4"/>
      <c r="X13042" s="4"/>
      <c r="AB13042" s="4"/>
      <c r="AL13042" s="81"/>
      <c r="AM13042" s="81"/>
    </row>
    <row r="13043" spans="1:39">
      <c r="A13043" s="76"/>
      <c r="C13043" s="77"/>
      <c r="M13043" s="80"/>
      <c r="T13043" s="4"/>
      <c r="V13043" s="4"/>
      <c r="W13043" s="4"/>
      <c r="X13043" s="4"/>
      <c r="AB13043" s="4"/>
      <c r="AL13043" s="81"/>
      <c r="AM13043" s="81"/>
    </row>
    <row r="13044" spans="1:39">
      <c r="A13044" s="76"/>
      <c r="C13044" s="77"/>
      <c r="M13044" s="80"/>
      <c r="T13044" s="4"/>
      <c r="V13044" s="4"/>
      <c r="W13044" s="4"/>
      <c r="X13044" s="4"/>
      <c r="AB13044" s="4"/>
      <c r="AL13044" s="81"/>
      <c r="AM13044" s="81"/>
    </row>
    <row r="13045" spans="1:39">
      <c r="A13045" s="76"/>
      <c r="C13045" s="77"/>
      <c r="M13045" s="80"/>
      <c r="T13045" s="4"/>
      <c r="V13045" s="4"/>
      <c r="W13045" s="4"/>
      <c r="X13045" s="4"/>
      <c r="AB13045" s="4"/>
      <c r="AL13045" s="81"/>
      <c r="AM13045" s="81"/>
    </row>
    <row r="13046" spans="1:39">
      <c r="A13046" s="76"/>
      <c r="C13046" s="77"/>
      <c r="M13046" s="80"/>
      <c r="T13046" s="4"/>
      <c r="V13046" s="4"/>
      <c r="W13046" s="4"/>
      <c r="X13046" s="4"/>
      <c r="AB13046" s="4"/>
      <c r="AL13046" s="81"/>
      <c r="AM13046" s="81"/>
    </row>
    <row r="13047" spans="1:39">
      <c r="A13047" s="76"/>
      <c r="C13047" s="77"/>
      <c r="M13047" s="80"/>
      <c r="T13047" s="4"/>
      <c r="V13047" s="4"/>
      <c r="W13047" s="4"/>
      <c r="X13047" s="4"/>
      <c r="AB13047" s="4"/>
      <c r="AL13047" s="81"/>
      <c r="AM13047" s="81"/>
    </row>
    <row r="13048" spans="1:39">
      <c r="A13048" s="76"/>
      <c r="C13048" s="77"/>
      <c r="M13048" s="80"/>
      <c r="T13048" s="4"/>
      <c r="V13048" s="4"/>
      <c r="W13048" s="4"/>
      <c r="X13048" s="4"/>
      <c r="AB13048" s="4"/>
      <c r="AL13048" s="81"/>
      <c r="AM13048" s="81"/>
    </row>
    <row r="13049" spans="1:39">
      <c r="A13049" s="76"/>
      <c r="C13049" s="77"/>
      <c r="M13049" s="80"/>
      <c r="T13049" s="4"/>
      <c r="V13049" s="4"/>
      <c r="W13049" s="4"/>
      <c r="X13049" s="4"/>
      <c r="AB13049" s="4"/>
      <c r="AL13049" s="81"/>
      <c r="AM13049" s="81"/>
    </row>
    <row r="13050" spans="1:39">
      <c r="A13050" s="76"/>
      <c r="C13050" s="77"/>
      <c r="M13050" s="80"/>
      <c r="T13050" s="4"/>
      <c r="V13050" s="4"/>
      <c r="W13050" s="4"/>
      <c r="X13050" s="4"/>
      <c r="AB13050" s="4"/>
      <c r="AL13050" s="81"/>
      <c r="AM13050" s="81"/>
    </row>
    <row r="13051" spans="1:39">
      <c r="A13051" s="76"/>
      <c r="C13051" s="77"/>
      <c r="M13051" s="80"/>
      <c r="T13051" s="4"/>
      <c r="V13051" s="4"/>
      <c r="W13051" s="4"/>
      <c r="X13051" s="4"/>
      <c r="AB13051" s="4"/>
      <c r="AL13051" s="81"/>
      <c r="AM13051" s="81"/>
    </row>
    <row r="13052" spans="1:39">
      <c r="A13052" s="76"/>
      <c r="C13052" s="77"/>
      <c r="M13052" s="80"/>
      <c r="T13052" s="4"/>
      <c r="V13052" s="4"/>
      <c r="W13052" s="4"/>
      <c r="X13052" s="4"/>
      <c r="AB13052" s="4"/>
      <c r="AL13052" s="81"/>
      <c r="AM13052" s="81"/>
    </row>
    <row r="13053" spans="1:39">
      <c r="A13053" s="76"/>
      <c r="C13053" s="77"/>
      <c r="M13053" s="80"/>
      <c r="T13053" s="4"/>
      <c r="V13053" s="4"/>
      <c r="W13053" s="4"/>
      <c r="X13053" s="4"/>
      <c r="AB13053" s="4"/>
      <c r="AL13053" s="81"/>
      <c r="AM13053" s="81"/>
    </row>
    <row r="13054" spans="1:39">
      <c r="A13054" s="76"/>
      <c r="C13054" s="77"/>
      <c r="M13054" s="80"/>
      <c r="T13054" s="4"/>
      <c r="V13054" s="4"/>
      <c r="W13054" s="4"/>
      <c r="X13054" s="4"/>
      <c r="AB13054" s="4"/>
      <c r="AL13054" s="81"/>
      <c r="AM13054" s="81"/>
    </row>
    <row r="13055" spans="1:39">
      <c r="A13055" s="76"/>
      <c r="C13055" s="77"/>
      <c r="M13055" s="80"/>
      <c r="T13055" s="4"/>
      <c r="V13055" s="4"/>
      <c r="W13055" s="4"/>
      <c r="X13055" s="4"/>
      <c r="AB13055" s="4"/>
      <c r="AL13055" s="81"/>
      <c r="AM13055" s="81"/>
    </row>
    <row r="13056" spans="1:39">
      <c r="A13056" s="76"/>
      <c r="C13056" s="77"/>
      <c r="M13056" s="80"/>
      <c r="T13056" s="4"/>
      <c r="V13056" s="4"/>
      <c r="W13056" s="4"/>
      <c r="X13056" s="4"/>
      <c r="AB13056" s="4"/>
      <c r="AL13056" s="81"/>
      <c r="AM13056" s="81"/>
    </row>
    <row r="13057" spans="1:39">
      <c r="A13057" s="76"/>
      <c r="C13057" s="77"/>
      <c r="M13057" s="80"/>
      <c r="T13057" s="4"/>
      <c r="V13057" s="4"/>
      <c r="W13057" s="4"/>
      <c r="X13057" s="4"/>
      <c r="AB13057" s="4"/>
      <c r="AL13057" s="81"/>
      <c r="AM13057" s="81"/>
    </row>
    <row r="13058" spans="1:39">
      <c r="A13058" s="76"/>
      <c r="C13058" s="77"/>
      <c r="M13058" s="80"/>
      <c r="T13058" s="4"/>
      <c r="V13058" s="4"/>
      <c r="W13058" s="4"/>
      <c r="X13058" s="4"/>
      <c r="AB13058" s="4"/>
      <c r="AL13058" s="81"/>
      <c r="AM13058" s="81"/>
    </row>
    <row r="13059" spans="1:39">
      <c r="A13059" s="76"/>
      <c r="C13059" s="77"/>
      <c r="M13059" s="80"/>
      <c r="T13059" s="4"/>
      <c r="V13059" s="4"/>
      <c r="W13059" s="4"/>
      <c r="X13059" s="4"/>
      <c r="AB13059" s="4"/>
      <c r="AL13059" s="81"/>
      <c r="AM13059" s="81"/>
    </row>
    <row r="13060" spans="1:39">
      <c r="A13060" s="76"/>
      <c r="C13060" s="77"/>
      <c r="M13060" s="80"/>
      <c r="T13060" s="4"/>
      <c r="V13060" s="4"/>
      <c r="W13060" s="4"/>
      <c r="X13060" s="4"/>
      <c r="AB13060" s="4"/>
      <c r="AL13060" s="81"/>
      <c r="AM13060" s="81"/>
    </row>
    <row r="13061" spans="1:39">
      <c r="A13061" s="76"/>
      <c r="C13061" s="77"/>
      <c r="M13061" s="80"/>
      <c r="T13061" s="4"/>
      <c r="V13061" s="4"/>
      <c r="W13061" s="4"/>
      <c r="X13061" s="4"/>
      <c r="AB13061" s="4"/>
      <c r="AL13061" s="81"/>
      <c r="AM13061" s="81"/>
    </row>
    <row r="13062" spans="1:39">
      <c r="A13062" s="76"/>
      <c r="C13062" s="77"/>
      <c r="M13062" s="80"/>
      <c r="T13062" s="4"/>
      <c r="V13062" s="4"/>
      <c r="W13062" s="4"/>
      <c r="X13062" s="4"/>
      <c r="AB13062" s="4"/>
      <c r="AL13062" s="81"/>
      <c r="AM13062" s="81"/>
    </row>
    <row r="13063" spans="1:39">
      <c r="A13063" s="76"/>
      <c r="C13063" s="77"/>
      <c r="M13063" s="80"/>
      <c r="T13063" s="4"/>
      <c r="V13063" s="4"/>
      <c r="W13063" s="4"/>
      <c r="X13063" s="4"/>
      <c r="AB13063" s="4"/>
      <c r="AL13063" s="81"/>
      <c r="AM13063" s="81"/>
    </row>
    <row r="13064" spans="1:39">
      <c r="A13064" s="76"/>
      <c r="C13064" s="77"/>
      <c r="M13064" s="80"/>
      <c r="T13064" s="4"/>
      <c r="V13064" s="4"/>
      <c r="W13064" s="4"/>
      <c r="X13064" s="4"/>
      <c r="AB13064" s="4"/>
      <c r="AL13064" s="81"/>
      <c r="AM13064" s="81"/>
    </row>
    <row r="13065" spans="1:39">
      <c r="A13065" s="76"/>
      <c r="C13065" s="77"/>
      <c r="M13065" s="80"/>
      <c r="T13065" s="4"/>
      <c r="V13065" s="4"/>
      <c r="W13065" s="4"/>
      <c r="X13065" s="4"/>
      <c r="AB13065" s="4"/>
      <c r="AL13065" s="81"/>
      <c r="AM13065" s="81"/>
    </row>
    <row r="13066" spans="1:39">
      <c r="A13066" s="76"/>
      <c r="C13066" s="77"/>
      <c r="M13066" s="80"/>
      <c r="T13066" s="4"/>
      <c r="V13066" s="4"/>
      <c r="W13066" s="4"/>
      <c r="X13066" s="4"/>
      <c r="AB13066" s="4"/>
      <c r="AL13066" s="81"/>
      <c r="AM13066" s="81"/>
    </row>
    <row r="13067" spans="1:39">
      <c r="A13067" s="76"/>
      <c r="C13067" s="77"/>
      <c r="M13067" s="80"/>
      <c r="T13067" s="4"/>
      <c r="V13067" s="4"/>
      <c r="W13067" s="4"/>
      <c r="X13067" s="4"/>
      <c r="AB13067" s="4"/>
      <c r="AL13067" s="81"/>
      <c r="AM13067" s="81"/>
    </row>
    <row r="13068" spans="1:39">
      <c r="A13068" s="76"/>
      <c r="C13068" s="77"/>
      <c r="M13068" s="80"/>
      <c r="T13068" s="4"/>
      <c r="V13068" s="4"/>
      <c r="W13068" s="4"/>
      <c r="X13068" s="4"/>
      <c r="AB13068" s="4"/>
      <c r="AL13068" s="81"/>
      <c r="AM13068" s="81"/>
    </row>
    <row r="13069" spans="1:39">
      <c r="A13069" s="76"/>
      <c r="C13069" s="77"/>
      <c r="M13069" s="80"/>
      <c r="T13069" s="4"/>
      <c r="V13069" s="4"/>
      <c r="W13069" s="4"/>
      <c r="X13069" s="4"/>
      <c r="AB13069" s="4"/>
      <c r="AL13069" s="81"/>
      <c r="AM13069" s="81"/>
    </row>
    <row r="13070" spans="1:39">
      <c r="A13070" s="76"/>
      <c r="C13070" s="77"/>
      <c r="M13070" s="80"/>
      <c r="T13070" s="4"/>
      <c r="V13070" s="4"/>
      <c r="W13070" s="4"/>
      <c r="X13070" s="4"/>
      <c r="AB13070" s="4"/>
      <c r="AL13070" s="81"/>
      <c r="AM13070" s="81"/>
    </row>
    <row r="13071" spans="1:39">
      <c r="A13071" s="76"/>
      <c r="C13071" s="77"/>
      <c r="M13071" s="80"/>
      <c r="T13071" s="4"/>
      <c r="V13071" s="4"/>
      <c r="W13071" s="4"/>
      <c r="X13071" s="4"/>
      <c r="AB13071" s="4"/>
      <c r="AL13071" s="81"/>
      <c r="AM13071" s="81"/>
    </row>
    <row r="13072" spans="1:39">
      <c r="A13072" s="76"/>
      <c r="C13072" s="77"/>
      <c r="M13072" s="80"/>
      <c r="T13072" s="4"/>
      <c r="V13072" s="4"/>
      <c r="W13072" s="4"/>
      <c r="X13072" s="4"/>
      <c r="AB13072" s="4"/>
      <c r="AL13072" s="81"/>
      <c r="AM13072" s="81"/>
    </row>
    <row r="13073" spans="1:39">
      <c r="A13073" s="76"/>
      <c r="C13073" s="77"/>
      <c r="M13073" s="80"/>
      <c r="T13073" s="4"/>
      <c r="V13073" s="4"/>
      <c r="W13073" s="4"/>
      <c r="X13073" s="4"/>
      <c r="AB13073" s="4"/>
      <c r="AL13073" s="81"/>
      <c r="AM13073" s="81"/>
    </row>
    <row r="13074" spans="1:39">
      <c r="A13074" s="76"/>
      <c r="C13074" s="77"/>
      <c r="M13074" s="80"/>
      <c r="T13074" s="4"/>
      <c r="V13074" s="4"/>
      <c r="W13074" s="4"/>
      <c r="X13074" s="4"/>
      <c r="AB13074" s="4"/>
      <c r="AL13074" s="81"/>
      <c r="AM13074" s="81"/>
    </row>
    <row r="13075" spans="1:39">
      <c r="A13075" s="76"/>
      <c r="C13075" s="77"/>
      <c r="M13075" s="80"/>
      <c r="T13075" s="4"/>
      <c r="V13075" s="4"/>
      <c r="W13075" s="4"/>
      <c r="X13075" s="4"/>
      <c r="AB13075" s="4"/>
      <c r="AL13075" s="81"/>
      <c r="AM13075" s="81"/>
    </row>
    <row r="13076" spans="1:39">
      <c r="A13076" s="76"/>
      <c r="C13076" s="77"/>
      <c r="M13076" s="80"/>
      <c r="T13076" s="4"/>
      <c r="V13076" s="4"/>
      <c r="W13076" s="4"/>
      <c r="X13076" s="4"/>
      <c r="AB13076" s="4"/>
      <c r="AL13076" s="81"/>
      <c r="AM13076" s="81"/>
    </row>
    <row r="13077" spans="1:39">
      <c r="A13077" s="76"/>
      <c r="C13077" s="77"/>
      <c r="M13077" s="80"/>
      <c r="T13077" s="4"/>
      <c r="V13077" s="4"/>
      <c r="W13077" s="4"/>
      <c r="X13077" s="4"/>
      <c r="AB13077" s="4"/>
      <c r="AL13077" s="81"/>
      <c r="AM13077" s="81"/>
    </row>
    <row r="13078" spans="1:39">
      <c r="A13078" s="76"/>
      <c r="C13078" s="77"/>
      <c r="M13078" s="80"/>
      <c r="T13078" s="4"/>
      <c r="V13078" s="4"/>
      <c r="W13078" s="4"/>
      <c r="X13078" s="4"/>
      <c r="AB13078" s="4"/>
      <c r="AL13078" s="81"/>
      <c r="AM13078" s="81"/>
    </row>
    <row r="13079" spans="1:39">
      <c r="A13079" s="76"/>
      <c r="C13079" s="77"/>
      <c r="M13079" s="80"/>
      <c r="T13079" s="4"/>
      <c r="V13079" s="4"/>
      <c r="W13079" s="4"/>
      <c r="X13079" s="4"/>
      <c r="AB13079" s="4"/>
      <c r="AL13079" s="81"/>
      <c r="AM13079" s="81"/>
    </row>
    <row r="13080" spans="1:39">
      <c r="A13080" s="76"/>
      <c r="C13080" s="77"/>
      <c r="M13080" s="80"/>
      <c r="T13080" s="4"/>
      <c r="V13080" s="4"/>
      <c r="W13080" s="4"/>
      <c r="X13080" s="4"/>
      <c r="AB13080" s="4"/>
      <c r="AL13080" s="81"/>
      <c r="AM13080" s="81"/>
    </row>
    <row r="13081" spans="1:39">
      <c r="A13081" s="76"/>
      <c r="C13081" s="77"/>
      <c r="M13081" s="80"/>
      <c r="T13081" s="4"/>
      <c r="V13081" s="4"/>
      <c r="W13081" s="4"/>
      <c r="X13081" s="4"/>
      <c r="AB13081" s="4"/>
      <c r="AL13081" s="81"/>
      <c r="AM13081" s="81"/>
    </row>
    <row r="13082" spans="1:39">
      <c r="A13082" s="76"/>
      <c r="C13082" s="77"/>
      <c r="M13082" s="80"/>
      <c r="T13082" s="4"/>
      <c r="V13082" s="4"/>
      <c r="W13082" s="4"/>
      <c r="X13082" s="4"/>
      <c r="AB13082" s="4"/>
      <c r="AL13082" s="81"/>
      <c r="AM13082" s="81"/>
    </row>
    <row r="13083" spans="1:39">
      <c r="A13083" s="76"/>
      <c r="C13083" s="77"/>
      <c r="M13083" s="80"/>
      <c r="T13083" s="4"/>
      <c r="V13083" s="4"/>
      <c r="W13083" s="4"/>
      <c r="X13083" s="4"/>
      <c r="AB13083" s="4"/>
      <c r="AL13083" s="81"/>
      <c r="AM13083" s="81"/>
    </row>
    <row r="13084" spans="1:39">
      <c r="A13084" s="76"/>
      <c r="C13084" s="77"/>
      <c r="M13084" s="80"/>
      <c r="T13084" s="4"/>
      <c r="V13084" s="4"/>
      <c r="W13084" s="4"/>
      <c r="X13084" s="4"/>
      <c r="AB13084" s="4"/>
      <c r="AL13084" s="81"/>
      <c r="AM13084" s="81"/>
    </row>
    <row r="13085" spans="1:39">
      <c r="A13085" s="76"/>
      <c r="C13085" s="77"/>
      <c r="M13085" s="80"/>
      <c r="T13085" s="4"/>
      <c r="V13085" s="4"/>
      <c r="W13085" s="4"/>
      <c r="X13085" s="4"/>
      <c r="AB13085" s="4"/>
      <c r="AL13085" s="81"/>
      <c r="AM13085" s="81"/>
    </row>
    <row r="13086" spans="1:39">
      <c r="A13086" s="76"/>
      <c r="C13086" s="77"/>
      <c r="M13086" s="80"/>
      <c r="T13086" s="4"/>
      <c r="V13086" s="4"/>
      <c r="W13086" s="4"/>
      <c r="X13086" s="4"/>
      <c r="AB13086" s="4"/>
      <c r="AL13086" s="81"/>
      <c r="AM13086" s="81"/>
    </row>
    <row r="13087" spans="1:39">
      <c r="A13087" s="76"/>
      <c r="C13087" s="77"/>
      <c r="M13087" s="80"/>
      <c r="T13087" s="4"/>
      <c r="V13087" s="4"/>
      <c r="W13087" s="4"/>
      <c r="X13087" s="4"/>
      <c r="AB13087" s="4"/>
      <c r="AL13087" s="81"/>
      <c r="AM13087" s="81"/>
    </row>
    <row r="13088" spans="1:39">
      <c r="A13088" s="76"/>
      <c r="C13088" s="77"/>
      <c r="M13088" s="80"/>
      <c r="T13088" s="4"/>
      <c r="V13088" s="4"/>
      <c r="W13088" s="4"/>
      <c r="X13088" s="4"/>
      <c r="AB13088" s="4"/>
      <c r="AL13088" s="81"/>
      <c r="AM13088" s="81"/>
    </row>
    <row r="13089" spans="1:39">
      <c r="A13089" s="76"/>
      <c r="C13089" s="77"/>
      <c r="M13089" s="80"/>
      <c r="T13089" s="4"/>
      <c r="V13089" s="4"/>
      <c r="W13089" s="4"/>
      <c r="X13089" s="4"/>
      <c r="AB13089" s="4"/>
      <c r="AL13089" s="81"/>
      <c r="AM13089" s="81"/>
    </row>
    <row r="13090" spans="1:39">
      <c r="A13090" s="76"/>
      <c r="C13090" s="77"/>
      <c r="M13090" s="80"/>
      <c r="T13090" s="4"/>
      <c r="V13090" s="4"/>
      <c r="W13090" s="4"/>
      <c r="X13090" s="4"/>
      <c r="AB13090" s="4"/>
      <c r="AL13090" s="81"/>
      <c r="AM13090" s="81"/>
    </row>
    <row r="13091" spans="1:39">
      <c r="A13091" s="76"/>
      <c r="C13091" s="77"/>
      <c r="M13091" s="80"/>
      <c r="T13091" s="4"/>
      <c r="V13091" s="4"/>
      <c r="W13091" s="4"/>
      <c r="X13091" s="4"/>
      <c r="AB13091" s="4"/>
      <c r="AL13091" s="81"/>
      <c r="AM13091" s="81"/>
    </row>
    <row r="13092" spans="1:39">
      <c r="A13092" s="76"/>
      <c r="C13092" s="77"/>
      <c r="M13092" s="80"/>
      <c r="T13092" s="4"/>
      <c r="V13092" s="4"/>
      <c r="W13092" s="4"/>
      <c r="X13092" s="4"/>
      <c r="AB13092" s="4"/>
      <c r="AL13092" s="81"/>
      <c r="AM13092" s="81"/>
    </row>
    <row r="13093" spans="1:39">
      <c r="A13093" s="76"/>
      <c r="C13093" s="77"/>
      <c r="M13093" s="80"/>
      <c r="T13093" s="4"/>
      <c r="V13093" s="4"/>
      <c r="W13093" s="4"/>
      <c r="X13093" s="4"/>
      <c r="AB13093" s="4"/>
      <c r="AL13093" s="81"/>
      <c r="AM13093" s="81"/>
    </row>
    <row r="13094" spans="1:39">
      <c r="A13094" s="76"/>
      <c r="C13094" s="77"/>
      <c r="M13094" s="80"/>
      <c r="T13094" s="4"/>
      <c r="V13094" s="4"/>
      <c r="W13094" s="4"/>
      <c r="X13094" s="4"/>
      <c r="AB13094" s="4"/>
      <c r="AL13094" s="81"/>
      <c r="AM13094" s="81"/>
    </row>
    <row r="13095" spans="1:39">
      <c r="A13095" s="76"/>
      <c r="C13095" s="77"/>
      <c r="M13095" s="80"/>
      <c r="T13095" s="4"/>
      <c r="V13095" s="4"/>
      <c r="W13095" s="4"/>
      <c r="X13095" s="4"/>
      <c r="AB13095" s="4"/>
      <c r="AL13095" s="81"/>
      <c r="AM13095" s="81"/>
    </row>
    <row r="13096" spans="1:39">
      <c r="A13096" s="76"/>
      <c r="C13096" s="77"/>
      <c r="M13096" s="80"/>
      <c r="T13096" s="4"/>
      <c r="V13096" s="4"/>
      <c r="W13096" s="4"/>
      <c r="X13096" s="4"/>
      <c r="AB13096" s="4"/>
      <c r="AL13096" s="81"/>
      <c r="AM13096" s="81"/>
    </row>
    <row r="13097" spans="1:39">
      <c r="A13097" s="76"/>
      <c r="C13097" s="77"/>
      <c r="M13097" s="80"/>
      <c r="T13097" s="4"/>
      <c r="V13097" s="4"/>
      <c r="W13097" s="4"/>
      <c r="X13097" s="4"/>
      <c r="AB13097" s="4"/>
      <c r="AL13097" s="81"/>
      <c r="AM13097" s="81"/>
    </row>
    <row r="13098" spans="1:39">
      <c r="A13098" s="76"/>
      <c r="C13098" s="77"/>
      <c r="M13098" s="80"/>
      <c r="T13098" s="4"/>
      <c r="V13098" s="4"/>
      <c r="W13098" s="4"/>
      <c r="X13098" s="4"/>
      <c r="AB13098" s="4"/>
      <c r="AL13098" s="81"/>
      <c r="AM13098" s="81"/>
    </row>
    <row r="13099" spans="1:39">
      <c r="A13099" s="76"/>
      <c r="C13099" s="77"/>
      <c r="M13099" s="80"/>
      <c r="T13099" s="4"/>
      <c r="V13099" s="4"/>
      <c r="W13099" s="4"/>
      <c r="X13099" s="4"/>
      <c r="AB13099" s="4"/>
      <c r="AL13099" s="81"/>
      <c r="AM13099" s="81"/>
    </row>
    <row r="13100" spans="1:39">
      <c r="A13100" s="76"/>
      <c r="C13100" s="77"/>
      <c r="M13100" s="80"/>
      <c r="T13100" s="4"/>
      <c r="V13100" s="4"/>
      <c r="W13100" s="4"/>
      <c r="X13100" s="4"/>
      <c r="AB13100" s="4"/>
      <c r="AL13100" s="81"/>
      <c r="AM13100" s="81"/>
    </row>
    <row r="13101" spans="1:39">
      <c r="A13101" s="76"/>
      <c r="C13101" s="77"/>
      <c r="M13101" s="80"/>
      <c r="T13101" s="4"/>
      <c r="V13101" s="4"/>
      <c r="W13101" s="4"/>
      <c r="X13101" s="4"/>
      <c r="AB13101" s="4"/>
      <c r="AL13101" s="81"/>
      <c r="AM13101" s="81"/>
    </row>
    <row r="13102" spans="1:39">
      <c r="A13102" s="76"/>
      <c r="C13102" s="77"/>
      <c r="M13102" s="80"/>
      <c r="T13102" s="4"/>
      <c r="V13102" s="4"/>
      <c r="W13102" s="4"/>
      <c r="X13102" s="4"/>
      <c r="AB13102" s="4"/>
      <c r="AL13102" s="81"/>
      <c r="AM13102" s="81"/>
    </row>
    <row r="13103" spans="1:39">
      <c r="A13103" s="76"/>
      <c r="C13103" s="77"/>
      <c r="M13103" s="80"/>
      <c r="T13103" s="4"/>
      <c r="V13103" s="4"/>
      <c r="W13103" s="4"/>
      <c r="X13103" s="4"/>
      <c r="AB13103" s="4"/>
      <c r="AL13103" s="81"/>
      <c r="AM13103" s="81"/>
    </row>
    <row r="13104" spans="1:39">
      <c r="A13104" s="76"/>
      <c r="C13104" s="77"/>
      <c r="M13104" s="80"/>
      <c r="T13104" s="4"/>
      <c r="V13104" s="4"/>
      <c r="W13104" s="4"/>
      <c r="X13104" s="4"/>
      <c r="AB13104" s="4"/>
      <c r="AL13104" s="81"/>
      <c r="AM13104" s="81"/>
    </row>
    <row r="13105" spans="1:39">
      <c r="A13105" s="76"/>
      <c r="C13105" s="77"/>
      <c r="M13105" s="80"/>
      <c r="T13105" s="4"/>
      <c r="V13105" s="4"/>
      <c r="W13105" s="4"/>
      <c r="X13105" s="4"/>
      <c r="AB13105" s="4"/>
      <c r="AL13105" s="81"/>
      <c r="AM13105" s="81"/>
    </row>
    <row r="13106" spans="1:39">
      <c r="A13106" s="76"/>
      <c r="C13106" s="77"/>
      <c r="M13106" s="80"/>
      <c r="T13106" s="4"/>
      <c r="V13106" s="4"/>
      <c r="W13106" s="4"/>
      <c r="X13106" s="4"/>
      <c r="AB13106" s="4"/>
      <c r="AL13106" s="81"/>
      <c r="AM13106" s="81"/>
    </row>
    <row r="13107" spans="1:39">
      <c r="A13107" s="76"/>
      <c r="C13107" s="77"/>
      <c r="M13107" s="80"/>
      <c r="T13107" s="4"/>
      <c r="V13107" s="4"/>
      <c r="W13107" s="4"/>
      <c r="X13107" s="4"/>
      <c r="AB13107" s="4"/>
      <c r="AL13107" s="81"/>
      <c r="AM13107" s="81"/>
    </row>
    <row r="13108" spans="1:39">
      <c r="A13108" s="76"/>
      <c r="C13108" s="77"/>
      <c r="M13108" s="80"/>
      <c r="T13108" s="4"/>
      <c r="V13108" s="4"/>
      <c r="W13108" s="4"/>
      <c r="X13108" s="4"/>
      <c r="AB13108" s="4"/>
      <c r="AL13108" s="81"/>
      <c r="AM13108" s="81"/>
    </row>
    <row r="13109" spans="1:39">
      <c r="A13109" s="76"/>
      <c r="C13109" s="77"/>
      <c r="M13109" s="80"/>
      <c r="T13109" s="4"/>
      <c r="V13109" s="4"/>
      <c r="W13109" s="4"/>
      <c r="X13109" s="4"/>
      <c r="AB13109" s="4"/>
      <c r="AL13109" s="81"/>
      <c r="AM13109" s="81"/>
    </row>
    <row r="13110" spans="1:39">
      <c r="A13110" s="76"/>
      <c r="C13110" s="77"/>
      <c r="M13110" s="80"/>
      <c r="T13110" s="4"/>
      <c r="V13110" s="4"/>
      <c r="W13110" s="4"/>
      <c r="X13110" s="4"/>
      <c r="AB13110" s="4"/>
      <c r="AL13110" s="81"/>
      <c r="AM13110" s="81"/>
    </row>
    <row r="13111" spans="1:39">
      <c r="A13111" s="76"/>
      <c r="C13111" s="77"/>
      <c r="M13111" s="80"/>
      <c r="T13111" s="4"/>
      <c r="V13111" s="4"/>
      <c r="W13111" s="4"/>
      <c r="X13111" s="4"/>
      <c r="AB13111" s="4"/>
      <c r="AL13111" s="81"/>
      <c r="AM13111" s="81"/>
    </row>
    <row r="13112" spans="1:39">
      <c r="A13112" s="76"/>
      <c r="C13112" s="77"/>
      <c r="M13112" s="80"/>
      <c r="T13112" s="4"/>
      <c r="V13112" s="4"/>
      <c r="W13112" s="4"/>
      <c r="X13112" s="4"/>
      <c r="AB13112" s="4"/>
      <c r="AL13112" s="81"/>
      <c r="AM13112" s="81"/>
    </row>
    <row r="13113" spans="1:39">
      <c r="A13113" s="76"/>
      <c r="C13113" s="77"/>
      <c r="M13113" s="80"/>
      <c r="T13113" s="4"/>
      <c r="V13113" s="4"/>
      <c r="W13113" s="4"/>
      <c r="X13113" s="4"/>
      <c r="AB13113" s="4"/>
      <c r="AL13113" s="81"/>
      <c r="AM13113" s="81"/>
    </row>
    <row r="13114" spans="1:39">
      <c r="A13114" s="76"/>
      <c r="C13114" s="77"/>
      <c r="M13114" s="80"/>
      <c r="T13114" s="4"/>
      <c r="V13114" s="4"/>
      <c r="W13114" s="4"/>
      <c r="X13114" s="4"/>
      <c r="AB13114" s="4"/>
      <c r="AL13114" s="81"/>
      <c r="AM13114" s="81"/>
    </row>
    <row r="13115" spans="1:39">
      <c r="A13115" s="76"/>
      <c r="C13115" s="77"/>
      <c r="M13115" s="80"/>
      <c r="T13115" s="4"/>
      <c r="V13115" s="4"/>
      <c r="W13115" s="4"/>
      <c r="X13115" s="4"/>
      <c r="AB13115" s="4"/>
      <c r="AL13115" s="81"/>
      <c r="AM13115" s="81"/>
    </row>
    <row r="13116" spans="1:39">
      <c r="A13116" s="76"/>
      <c r="C13116" s="77"/>
      <c r="M13116" s="80"/>
      <c r="T13116" s="4"/>
      <c r="V13116" s="4"/>
      <c r="W13116" s="4"/>
      <c r="X13116" s="4"/>
      <c r="AB13116" s="4"/>
      <c r="AL13116" s="81"/>
      <c r="AM13116" s="81"/>
    </row>
    <row r="13117" spans="1:39">
      <c r="A13117" s="76"/>
      <c r="C13117" s="77"/>
      <c r="M13117" s="80"/>
      <c r="T13117" s="4"/>
      <c r="V13117" s="4"/>
      <c r="W13117" s="4"/>
      <c r="X13117" s="4"/>
      <c r="AB13117" s="4"/>
      <c r="AL13117" s="81"/>
      <c r="AM13117" s="81"/>
    </row>
    <row r="13118" spans="1:39">
      <c r="A13118" s="76"/>
      <c r="C13118" s="77"/>
      <c r="M13118" s="80"/>
      <c r="T13118" s="4"/>
      <c r="V13118" s="4"/>
      <c r="W13118" s="4"/>
      <c r="X13118" s="4"/>
      <c r="AB13118" s="4"/>
      <c r="AL13118" s="81"/>
      <c r="AM13118" s="81"/>
    </row>
    <row r="13119" spans="1:39">
      <c r="A13119" s="76"/>
      <c r="C13119" s="77"/>
      <c r="M13119" s="80"/>
      <c r="T13119" s="4"/>
      <c r="V13119" s="4"/>
      <c r="W13119" s="4"/>
      <c r="X13119" s="4"/>
      <c r="AB13119" s="4"/>
      <c r="AL13119" s="81"/>
      <c r="AM13119" s="81"/>
    </row>
    <row r="13120" spans="1:39">
      <c r="A13120" s="76"/>
      <c r="C13120" s="77"/>
      <c r="M13120" s="80"/>
      <c r="T13120" s="4"/>
      <c r="V13120" s="4"/>
      <c r="W13120" s="4"/>
      <c r="X13120" s="4"/>
      <c r="AB13120" s="4"/>
      <c r="AL13120" s="81"/>
      <c r="AM13120" s="81"/>
    </row>
    <row r="13121" spans="1:39">
      <c r="A13121" s="76"/>
      <c r="C13121" s="77"/>
      <c r="M13121" s="80"/>
      <c r="T13121" s="4"/>
      <c r="V13121" s="4"/>
      <c r="W13121" s="4"/>
      <c r="X13121" s="4"/>
      <c r="AB13121" s="4"/>
      <c r="AL13121" s="81"/>
      <c r="AM13121" s="81"/>
    </row>
    <row r="13122" spans="1:39">
      <c r="A13122" s="76"/>
      <c r="C13122" s="77"/>
      <c r="M13122" s="80"/>
      <c r="T13122" s="4"/>
      <c r="V13122" s="4"/>
      <c r="W13122" s="4"/>
      <c r="X13122" s="4"/>
      <c r="AB13122" s="4"/>
      <c r="AL13122" s="81"/>
      <c r="AM13122" s="81"/>
    </row>
    <row r="13123" spans="1:39">
      <c r="A13123" s="76"/>
      <c r="C13123" s="77"/>
      <c r="M13123" s="80"/>
      <c r="T13123" s="4"/>
      <c r="V13123" s="4"/>
      <c r="W13123" s="4"/>
      <c r="X13123" s="4"/>
      <c r="AB13123" s="4"/>
      <c r="AL13123" s="81"/>
      <c r="AM13123" s="81"/>
    </row>
    <row r="13124" spans="1:39">
      <c r="A13124" s="76"/>
      <c r="C13124" s="77"/>
      <c r="M13124" s="80"/>
      <c r="T13124" s="4"/>
      <c r="V13124" s="4"/>
      <c r="W13124" s="4"/>
      <c r="X13124" s="4"/>
      <c r="AB13124" s="4"/>
      <c r="AL13124" s="81"/>
      <c r="AM13124" s="81"/>
    </row>
    <row r="13125" spans="1:39">
      <c r="A13125" s="76"/>
      <c r="C13125" s="77"/>
      <c r="M13125" s="80"/>
      <c r="T13125" s="4"/>
      <c r="V13125" s="4"/>
      <c r="W13125" s="4"/>
      <c r="X13125" s="4"/>
      <c r="AB13125" s="4"/>
      <c r="AL13125" s="81"/>
      <c r="AM13125" s="81"/>
    </row>
    <row r="13126" spans="1:39">
      <c r="A13126" s="76"/>
      <c r="C13126" s="77"/>
      <c r="M13126" s="80"/>
      <c r="T13126" s="4"/>
      <c r="V13126" s="4"/>
      <c r="W13126" s="4"/>
      <c r="X13126" s="4"/>
      <c r="AB13126" s="4"/>
      <c r="AL13126" s="81"/>
      <c r="AM13126" s="81"/>
    </row>
    <row r="13127" spans="1:39">
      <c r="A13127" s="76"/>
      <c r="C13127" s="77"/>
      <c r="M13127" s="80"/>
      <c r="T13127" s="4"/>
      <c r="V13127" s="4"/>
      <c r="W13127" s="4"/>
      <c r="X13127" s="4"/>
      <c r="AB13127" s="4"/>
      <c r="AL13127" s="81"/>
      <c r="AM13127" s="81"/>
    </row>
    <row r="13128" spans="1:39">
      <c r="A13128" s="76"/>
      <c r="C13128" s="77"/>
      <c r="M13128" s="80"/>
      <c r="T13128" s="4"/>
      <c r="V13128" s="4"/>
      <c r="W13128" s="4"/>
      <c r="X13128" s="4"/>
      <c r="AB13128" s="4"/>
      <c r="AL13128" s="81"/>
      <c r="AM13128" s="81"/>
    </row>
    <row r="13129" spans="1:39">
      <c r="A13129" s="76"/>
      <c r="C13129" s="77"/>
      <c r="M13129" s="80"/>
      <c r="T13129" s="4"/>
      <c r="V13129" s="4"/>
      <c r="W13129" s="4"/>
      <c r="X13129" s="4"/>
      <c r="AB13129" s="4"/>
      <c r="AL13129" s="81"/>
      <c r="AM13129" s="81"/>
    </row>
    <row r="13130" spans="1:39">
      <c r="A13130" s="76"/>
      <c r="C13130" s="77"/>
      <c r="M13130" s="80"/>
      <c r="T13130" s="4"/>
      <c r="V13130" s="4"/>
      <c r="W13130" s="4"/>
      <c r="X13130" s="4"/>
      <c r="AB13130" s="4"/>
      <c r="AL13130" s="81"/>
      <c r="AM13130" s="81"/>
    </row>
    <row r="13131" spans="1:39">
      <c r="A13131" s="76"/>
      <c r="C13131" s="77"/>
      <c r="M13131" s="80"/>
      <c r="T13131" s="4"/>
      <c r="V13131" s="4"/>
      <c r="W13131" s="4"/>
      <c r="X13131" s="4"/>
      <c r="AB13131" s="4"/>
      <c r="AL13131" s="81"/>
      <c r="AM13131" s="81"/>
    </row>
    <row r="13132" spans="1:39">
      <c r="A13132" s="76"/>
      <c r="C13132" s="77"/>
      <c r="M13132" s="80"/>
      <c r="T13132" s="4"/>
      <c r="V13132" s="4"/>
      <c r="W13132" s="4"/>
      <c r="X13132" s="4"/>
      <c r="AB13132" s="4"/>
      <c r="AL13132" s="81"/>
      <c r="AM13132" s="81"/>
    </row>
    <row r="13133" spans="1:39">
      <c r="A13133" s="76"/>
      <c r="C13133" s="77"/>
      <c r="M13133" s="80"/>
      <c r="T13133" s="4"/>
      <c r="V13133" s="4"/>
      <c r="W13133" s="4"/>
      <c r="X13133" s="4"/>
      <c r="AB13133" s="4"/>
      <c r="AL13133" s="81"/>
      <c r="AM13133" s="81"/>
    </row>
    <row r="13134" spans="1:39">
      <c r="A13134" s="76"/>
      <c r="C13134" s="77"/>
      <c r="M13134" s="80"/>
      <c r="T13134" s="4"/>
      <c r="V13134" s="4"/>
      <c r="W13134" s="4"/>
      <c r="X13134" s="4"/>
      <c r="AB13134" s="4"/>
      <c r="AL13134" s="81"/>
      <c r="AM13134" s="81"/>
    </row>
    <row r="13135" spans="1:39">
      <c r="A13135" s="76"/>
      <c r="C13135" s="77"/>
      <c r="M13135" s="80"/>
      <c r="T13135" s="4"/>
      <c r="V13135" s="4"/>
      <c r="W13135" s="4"/>
      <c r="X13135" s="4"/>
      <c r="AB13135" s="4"/>
      <c r="AL13135" s="81"/>
      <c r="AM13135" s="81"/>
    </row>
    <row r="13136" spans="1:39">
      <c r="A13136" s="76"/>
      <c r="C13136" s="77"/>
      <c r="M13136" s="80"/>
      <c r="T13136" s="4"/>
      <c r="V13136" s="4"/>
      <c r="W13136" s="4"/>
      <c r="X13136" s="4"/>
      <c r="AB13136" s="4"/>
      <c r="AL13136" s="81"/>
      <c r="AM13136" s="81"/>
    </row>
    <row r="13137" spans="1:39">
      <c r="A13137" s="76"/>
      <c r="C13137" s="77"/>
      <c r="M13137" s="80"/>
      <c r="T13137" s="4"/>
      <c r="V13137" s="4"/>
      <c r="W13137" s="4"/>
      <c r="X13137" s="4"/>
      <c r="AB13137" s="4"/>
      <c r="AL13137" s="81"/>
      <c r="AM13137" s="81"/>
    </row>
    <row r="13138" spans="1:39">
      <c r="A13138" s="76"/>
      <c r="C13138" s="77"/>
      <c r="M13138" s="80"/>
      <c r="T13138" s="4"/>
      <c r="V13138" s="4"/>
      <c r="W13138" s="4"/>
      <c r="X13138" s="4"/>
      <c r="AB13138" s="4"/>
      <c r="AL13138" s="81"/>
      <c r="AM13138" s="81"/>
    </row>
    <row r="13139" spans="1:39">
      <c r="A13139" s="76"/>
      <c r="C13139" s="77"/>
      <c r="M13139" s="80"/>
      <c r="T13139" s="4"/>
      <c r="V13139" s="4"/>
      <c r="W13139" s="4"/>
      <c r="X13139" s="4"/>
      <c r="AB13139" s="4"/>
      <c r="AL13139" s="81"/>
      <c r="AM13139" s="81"/>
    </row>
    <row r="13140" spans="1:39">
      <c r="A13140" s="76"/>
      <c r="C13140" s="77"/>
      <c r="M13140" s="80"/>
      <c r="T13140" s="4"/>
      <c r="V13140" s="4"/>
      <c r="W13140" s="4"/>
      <c r="X13140" s="4"/>
      <c r="AB13140" s="4"/>
      <c r="AL13140" s="81"/>
      <c r="AM13140" s="81"/>
    </row>
    <row r="13141" spans="1:39">
      <c r="A13141" s="76"/>
      <c r="C13141" s="77"/>
      <c r="M13141" s="80"/>
      <c r="T13141" s="4"/>
      <c r="V13141" s="4"/>
      <c r="W13141" s="4"/>
      <c r="X13141" s="4"/>
      <c r="AB13141" s="4"/>
      <c r="AL13141" s="81"/>
      <c r="AM13141" s="81"/>
    </row>
    <row r="13142" spans="1:39">
      <c r="A13142" s="76"/>
      <c r="C13142" s="77"/>
      <c r="M13142" s="80"/>
      <c r="T13142" s="4"/>
      <c r="V13142" s="4"/>
      <c r="W13142" s="4"/>
      <c r="X13142" s="4"/>
      <c r="AB13142" s="4"/>
      <c r="AL13142" s="81"/>
      <c r="AM13142" s="81"/>
    </row>
    <row r="13143" spans="1:39">
      <c r="A13143" s="76"/>
      <c r="C13143" s="77"/>
      <c r="M13143" s="80"/>
      <c r="T13143" s="4"/>
      <c r="V13143" s="4"/>
      <c r="W13143" s="4"/>
      <c r="X13143" s="4"/>
      <c r="AB13143" s="4"/>
      <c r="AL13143" s="81"/>
      <c r="AM13143" s="81"/>
    </row>
    <row r="13144" spans="1:39">
      <c r="A13144" s="76"/>
      <c r="C13144" s="77"/>
      <c r="M13144" s="80"/>
      <c r="T13144" s="4"/>
      <c r="V13144" s="4"/>
      <c r="W13144" s="4"/>
      <c r="X13144" s="4"/>
      <c r="AB13144" s="4"/>
      <c r="AL13144" s="81"/>
      <c r="AM13144" s="81"/>
    </row>
    <row r="13145" spans="1:39">
      <c r="A13145" s="76"/>
      <c r="C13145" s="77"/>
      <c r="M13145" s="80"/>
      <c r="T13145" s="4"/>
      <c r="V13145" s="4"/>
      <c r="W13145" s="4"/>
      <c r="X13145" s="4"/>
      <c r="AB13145" s="4"/>
      <c r="AL13145" s="81"/>
      <c r="AM13145" s="81"/>
    </row>
    <row r="13146" spans="1:39">
      <c r="A13146" s="76"/>
      <c r="C13146" s="77"/>
      <c r="M13146" s="80"/>
      <c r="T13146" s="4"/>
      <c r="V13146" s="4"/>
      <c r="W13146" s="4"/>
      <c r="X13146" s="4"/>
      <c r="AB13146" s="4"/>
      <c r="AL13146" s="81"/>
      <c r="AM13146" s="81"/>
    </row>
    <row r="13147" spans="1:39">
      <c r="A13147" s="76"/>
      <c r="C13147" s="77"/>
      <c r="M13147" s="80"/>
      <c r="T13147" s="4"/>
      <c r="V13147" s="4"/>
      <c r="W13147" s="4"/>
      <c r="X13147" s="4"/>
      <c r="AB13147" s="4"/>
      <c r="AL13147" s="81"/>
      <c r="AM13147" s="81"/>
    </row>
    <row r="13148" spans="1:39">
      <c r="A13148" s="76"/>
      <c r="C13148" s="77"/>
      <c r="M13148" s="80"/>
      <c r="T13148" s="4"/>
      <c r="V13148" s="4"/>
      <c r="W13148" s="4"/>
      <c r="X13148" s="4"/>
      <c r="AB13148" s="4"/>
      <c r="AL13148" s="81"/>
      <c r="AM13148" s="81"/>
    </row>
    <row r="13149" spans="1:39">
      <c r="A13149" s="76"/>
      <c r="C13149" s="77"/>
      <c r="M13149" s="80"/>
      <c r="T13149" s="4"/>
      <c r="V13149" s="4"/>
      <c r="W13149" s="4"/>
      <c r="X13149" s="4"/>
      <c r="AB13149" s="4"/>
      <c r="AL13149" s="81"/>
      <c r="AM13149" s="81"/>
    </row>
    <row r="13150" spans="1:39">
      <c r="A13150" s="76"/>
      <c r="C13150" s="77"/>
      <c r="M13150" s="80"/>
      <c r="T13150" s="4"/>
      <c r="V13150" s="4"/>
      <c r="W13150" s="4"/>
      <c r="X13150" s="4"/>
      <c r="AB13150" s="4"/>
      <c r="AL13150" s="81"/>
      <c r="AM13150" s="81"/>
    </row>
    <row r="13151" spans="1:39">
      <c r="A13151" s="76"/>
      <c r="C13151" s="77"/>
      <c r="M13151" s="80"/>
      <c r="T13151" s="4"/>
      <c r="V13151" s="4"/>
      <c r="W13151" s="4"/>
      <c r="X13151" s="4"/>
      <c r="AB13151" s="4"/>
      <c r="AL13151" s="81"/>
      <c r="AM13151" s="81"/>
    </row>
    <row r="13152" spans="1:39">
      <c r="A13152" s="76"/>
      <c r="C13152" s="77"/>
      <c r="M13152" s="80"/>
      <c r="T13152" s="4"/>
      <c r="V13152" s="4"/>
      <c r="W13152" s="4"/>
      <c r="X13152" s="4"/>
      <c r="AB13152" s="4"/>
      <c r="AL13152" s="81"/>
      <c r="AM13152" s="81"/>
    </row>
    <row r="13153" spans="1:39">
      <c r="A13153" s="76"/>
      <c r="C13153" s="77"/>
      <c r="M13153" s="80"/>
      <c r="T13153" s="4"/>
      <c r="V13153" s="4"/>
      <c r="W13153" s="4"/>
      <c r="X13153" s="4"/>
      <c r="AB13153" s="4"/>
      <c r="AL13153" s="81"/>
      <c r="AM13153" s="81"/>
    </row>
    <row r="13154" spans="1:39">
      <c r="A13154" s="76"/>
      <c r="C13154" s="77"/>
      <c r="M13154" s="80"/>
      <c r="T13154" s="4"/>
      <c r="V13154" s="4"/>
      <c r="W13154" s="4"/>
      <c r="X13154" s="4"/>
      <c r="AB13154" s="4"/>
      <c r="AL13154" s="81"/>
      <c r="AM13154" s="81"/>
    </row>
    <row r="13155" spans="1:39">
      <c r="A13155" s="76"/>
      <c r="C13155" s="77"/>
      <c r="M13155" s="80"/>
      <c r="T13155" s="4"/>
      <c r="V13155" s="4"/>
      <c r="W13155" s="4"/>
      <c r="X13155" s="4"/>
      <c r="AB13155" s="4"/>
      <c r="AL13155" s="81"/>
      <c r="AM13155" s="81"/>
    </row>
    <row r="13156" spans="1:39">
      <c r="A13156" s="76"/>
      <c r="C13156" s="77"/>
      <c r="M13156" s="80"/>
      <c r="T13156" s="4"/>
      <c r="V13156" s="4"/>
      <c r="W13156" s="4"/>
      <c r="X13156" s="4"/>
      <c r="AB13156" s="4"/>
      <c r="AL13156" s="81"/>
      <c r="AM13156" s="81"/>
    </row>
    <row r="13157" spans="1:39">
      <c r="A13157" s="76"/>
      <c r="C13157" s="77"/>
      <c r="M13157" s="80"/>
      <c r="T13157" s="4"/>
      <c r="V13157" s="4"/>
      <c r="W13157" s="4"/>
      <c r="X13157" s="4"/>
      <c r="AB13157" s="4"/>
      <c r="AL13157" s="81"/>
      <c r="AM13157" s="81"/>
    </row>
    <row r="13158" spans="1:39">
      <c r="A13158" s="76"/>
      <c r="C13158" s="77"/>
      <c r="M13158" s="80"/>
      <c r="T13158" s="4"/>
      <c r="V13158" s="4"/>
      <c r="W13158" s="4"/>
      <c r="X13158" s="4"/>
      <c r="AB13158" s="4"/>
      <c r="AL13158" s="81"/>
      <c r="AM13158" s="81"/>
    </row>
    <row r="13159" spans="1:39">
      <c r="A13159" s="76"/>
      <c r="C13159" s="77"/>
      <c r="M13159" s="80"/>
      <c r="T13159" s="4"/>
      <c r="V13159" s="4"/>
      <c r="W13159" s="4"/>
      <c r="X13159" s="4"/>
      <c r="AB13159" s="4"/>
      <c r="AL13159" s="81"/>
      <c r="AM13159" s="81"/>
    </row>
    <row r="13160" spans="1:39">
      <c r="A13160" s="76"/>
      <c r="C13160" s="77"/>
      <c r="M13160" s="80"/>
      <c r="T13160" s="4"/>
      <c r="V13160" s="4"/>
      <c r="W13160" s="4"/>
      <c r="X13160" s="4"/>
      <c r="AB13160" s="4"/>
      <c r="AL13160" s="81"/>
      <c r="AM13160" s="81"/>
    </row>
    <row r="13161" spans="1:39">
      <c r="A13161" s="76"/>
      <c r="C13161" s="77"/>
      <c r="M13161" s="80"/>
      <c r="T13161" s="4"/>
      <c r="V13161" s="4"/>
      <c r="W13161" s="4"/>
      <c r="X13161" s="4"/>
      <c r="AB13161" s="4"/>
      <c r="AL13161" s="81"/>
      <c r="AM13161" s="81"/>
    </row>
    <row r="13162" spans="1:39">
      <c r="A13162" s="76"/>
      <c r="C13162" s="77"/>
      <c r="M13162" s="80"/>
      <c r="T13162" s="4"/>
      <c r="V13162" s="4"/>
      <c r="W13162" s="4"/>
      <c r="X13162" s="4"/>
      <c r="AB13162" s="4"/>
      <c r="AL13162" s="81"/>
      <c r="AM13162" s="81"/>
    </row>
    <row r="13163" spans="1:39">
      <c r="A13163" s="76"/>
      <c r="C13163" s="77"/>
      <c r="M13163" s="80"/>
      <c r="T13163" s="4"/>
      <c r="V13163" s="4"/>
      <c r="W13163" s="4"/>
      <c r="X13163" s="4"/>
      <c r="AB13163" s="4"/>
      <c r="AL13163" s="81"/>
      <c r="AM13163" s="81"/>
    </row>
    <row r="13164" spans="1:39">
      <c r="A13164" s="76"/>
      <c r="C13164" s="77"/>
      <c r="M13164" s="80"/>
      <c r="T13164" s="4"/>
      <c r="V13164" s="4"/>
      <c r="W13164" s="4"/>
      <c r="X13164" s="4"/>
      <c r="AB13164" s="4"/>
      <c r="AL13164" s="81"/>
      <c r="AM13164" s="81"/>
    </row>
    <row r="13165" spans="1:39">
      <c r="A13165" s="76"/>
      <c r="C13165" s="77"/>
      <c r="M13165" s="80"/>
      <c r="T13165" s="4"/>
      <c r="V13165" s="4"/>
      <c r="W13165" s="4"/>
      <c r="X13165" s="4"/>
      <c r="AB13165" s="4"/>
      <c r="AL13165" s="81"/>
      <c r="AM13165" s="81"/>
    </row>
    <row r="13166" spans="1:39">
      <c r="A13166" s="76"/>
      <c r="C13166" s="77"/>
      <c r="M13166" s="80"/>
      <c r="T13166" s="4"/>
      <c r="V13166" s="4"/>
      <c r="W13166" s="4"/>
      <c r="X13166" s="4"/>
      <c r="AB13166" s="4"/>
      <c r="AL13166" s="81"/>
      <c r="AM13166" s="81"/>
    </row>
    <row r="13167" spans="1:39">
      <c r="A13167" s="76"/>
      <c r="C13167" s="77"/>
      <c r="M13167" s="80"/>
      <c r="T13167" s="4"/>
      <c r="V13167" s="4"/>
      <c r="W13167" s="4"/>
      <c r="X13167" s="4"/>
      <c r="AB13167" s="4"/>
      <c r="AL13167" s="81"/>
      <c r="AM13167" s="81"/>
    </row>
    <row r="13168" spans="1:39">
      <c r="A13168" s="76"/>
      <c r="C13168" s="77"/>
      <c r="M13168" s="80"/>
      <c r="T13168" s="4"/>
      <c r="V13168" s="4"/>
      <c r="W13168" s="4"/>
      <c r="X13168" s="4"/>
      <c r="AB13168" s="4"/>
      <c r="AL13168" s="81"/>
      <c r="AM13168" s="81"/>
    </row>
    <row r="13169" spans="1:39">
      <c r="A13169" s="76"/>
      <c r="C13169" s="77"/>
      <c r="M13169" s="80"/>
      <c r="T13169" s="4"/>
      <c r="V13169" s="4"/>
      <c r="W13169" s="4"/>
      <c r="X13169" s="4"/>
      <c r="AB13169" s="4"/>
      <c r="AL13169" s="81"/>
      <c r="AM13169" s="81"/>
    </row>
    <row r="13170" spans="1:39">
      <c r="A13170" s="76"/>
      <c r="C13170" s="77"/>
      <c r="M13170" s="80"/>
      <c r="T13170" s="4"/>
      <c r="V13170" s="4"/>
      <c r="W13170" s="4"/>
      <c r="X13170" s="4"/>
      <c r="AB13170" s="4"/>
      <c r="AL13170" s="81"/>
      <c r="AM13170" s="81"/>
    </row>
    <row r="13171" spans="1:39">
      <c r="A13171" s="76"/>
      <c r="C13171" s="77"/>
      <c r="M13171" s="80"/>
      <c r="T13171" s="4"/>
      <c r="V13171" s="4"/>
      <c r="W13171" s="4"/>
      <c r="X13171" s="4"/>
      <c r="AB13171" s="4"/>
      <c r="AL13171" s="81"/>
      <c r="AM13171" s="81"/>
    </row>
    <row r="13172" spans="1:39">
      <c r="A13172" s="76"/>
      <c r="C13172" s="77"/>
      <c r="M13172" s="80"/>
      <c r="T13172" s="4"/>
      <c r="V13172" s="4"/>
      <c r="W13172" s="4"/>
      <c r="X13172" s="4"/>
      <c r="AB13172" s="4"/>
      <c r="AL13172" s="81"/>
      <c r="AM13172" s="81"/>
    </row>
    <row r="13173" spans="1:39">
      <c r="A13173" s="76"/>
      <c r="C13173" s="77"/>
      <c r="M13173" s="80"/>
      <c r="T13173" s="4"/>
      <c r="V13173" s="4"/>
      <c r="W13173" s="4"/>
      <c r="X13173" s="4"/>
      <c r="AB13173" s="4"/>
      <c r="AL13173" s="81"/>
      <c r="AM13173" s="81"/>
    </row>
    <row r="13174" spans="1:39">
      <c r="A13174" s="76"/>
      <c r="C13174" s="77"/>
      <c r="M13174" s="80"/>
      <c r="T13174" s="4"/>
      <c r="V13174" s="4"/>
      <c r="W13174" s="4"/>
      <c r="X13174" s="4"/>
      <c r="AB13174" s="4"/>
      <c r="AL13174" s="81"/>
      <c r="AM13174" s="81"/>
    </row>
    <row r="13175" spans="1:39">
      <c r="A13175" s="76"/>
      <c r="C13175" s="77"/>
      <c r="M13175" s="80"/>
      <c r="T13175" s="4"/>
      <c r="V13175" s="4"/>
      <c r="W13175" s="4"/>
      <c r="X13175" s="4"/>
      <c r="AB13175" s="4"/>
      <c r="AL13175" s="81"/>
      <c r="AM13175" s="81"/>
    </row>
    <row r="13176" spans="1:39">
      <c r="A13176" s="76"/>
      <c r="C13176" s="77"/>
      <c r="M13176" s="80"/>
      <c r="T13176" s="4"/>
      <c r="V13176" s="4"/>
      <c r="W13176" s="4"/>
      <c r="X13176" s="4"/>
      <c r="AB13176" s="4"/>
      <c r="AL13176" s="81"/>
      <c r="AM13176" s="81"/>
    </row>
    <row r="13177" spans="1:39">
      <c r="A13177" s="76"/>
      <c r="C13177" s="77"/>
      <c r="M13177" s="80"/>
      <c r="T13177" s="4"/>
      <c r="V13177" s="4"/>
      <c r="W13177" s="4"/>
      <c r="X13177" s="4"/>
      <c r="AB13177" s="4"/>
      <c r="AL13177" s="81"/>
      <c r="AM13177" s="81"/>
    </row>
    <row r="13178" spans="1:39">
      <c r="A13178" s="76"/>
      <c r="C13178" s="77"/>
      <c r="M13178" s="80"/>
      <c r="T13178" s="4"/>
      <c r="V13178" s="4"/>
      <c r="W13178" s="4"/>
      <c r="X13178" s="4"/>
      <c r="AB13178" s="4"/>
      <c r="AL13178" s="81"/>
      <c r="AM13178" s="81"/>
    </row>
    <row r="13179" spans="1:39">
      <c r="A13179" s="76"/>
      <c r="C13179" s="77"/>
      <c r="M13179" s="80"/>
      <c r="T13179" s="4"/>
      <c r="V13179" s="4"/>
      <c r="W13179" s="4"/>
      <c r="X13179" s="4"/>
      <c r="AB13179" s="4"/>
      <c r="AL13179" s="81"/>
      <c r="AM13179" s="81"/>
    </row>
    <row r="13180" spans="1:39">
      <c r="A13180" s="76"/>
      <c r="C13180" s="77"/>
      <c r="M13180" s="80"/>
      <c r="T13180" s="4"/>
      <c r="V13180" s="4"/>
      <c r="W13180" s="4"/>
      <c r="X13180" s="4"/>
      <c r="AB13180" s="4"/>
      <c r="AL13180" s="81"/>
      <c r="AM13180" s="81"/>
    </row>
    <row r="13181" spans="1:39">
      <c r="A13181" s="76"/>
      <c r="C13181" s="77"/>
      <c r="M13181" s="80"/>
      <c r="T13181" s="4"/>
      <c r="V13181" s="4"/>
      <c r="W13181" s="4"/>
      <c r="X13181" s="4"/>
      <c r="AB13181" s="4"/>
      <c r="AL13181" s="81"/>
      <c r="AM13181" s="81"/>
    </row>
    <row r="13182" spans="1:39">
      <c r="A13182" s="76"/>
      <c r="C13182" s="77"/>
      <c r="M13182" s="80"/>
      <c r="T13182" s="4"/>
      <c r="V13182" s="4"/>
      <c r="W13182" s="4"/>
      <c r="X13182" s="4"/>
      <c r="AB13182" s="4"/>
      <c r="AL13182" s="81"/>
      <c r="AM13182" s="81"/>
    </row>
    <row r="13183" spans="1:39">
      <c r="A13183" s="76"/>
      <c r="C13183" s="77"/>
      <c r="M13183" s="80"/>
      <c r="T13183" s="4"/>
      <c r="V13183" s="4"/>
      <c r="W13183" s="4"/>
      <c r="X13183" s="4"/>
      <c r="AB13183" s="4"/>
      <c r="AL13183" s="81"/>
      <c r="AM13183" s="81"/>
    </row>
    <row r="13184" spans="1:39">
      <c r="A13184" s="76"/>
      <c r="C13184" s="77"/>
      <c r="M13184" s="80"/>
      <c r="T13184" s="4"/>
      <c r="V13184" s="4"/>
      <c r="W13184" s="4"/>
      <c r="X13184" s="4"/>
      <c r="AB13184" s="4"/>
      <c r="AL13184" s="81"/>
      <c r="AM13184" s="81"/>
    </row>
    <row r="13185" spans="1:39">
      <c r="A13185" s="76"/>
      <c r="C13185" s="77"/>
      <c r="M13185" s="80"/>
      <c r="T13185" s="4"/>
      <c r="V13185" s="4"/>
      <c r="W13185" s="4"/>
      <c r="X13185" s="4"/>
      <c r="AB13185" s="4"/>
      <c r="AL13185" s="81"/>
      <c r="AM13185" s="81"/>
    </row>
    <row r="13186" spans="1:39">
      <c r="A13186" s="76"/>
      <c r="C13186" s="77"/>
      <c r="M13186" s="80"/>
      <c r="T13186" s="4"/>
      <c r="V13186" s="4"/>
      <c r="W13186" s="4"/>
      <c r="X13186" s="4"/>
      <c r="AB13186" s="4"/>
      <c r="AL13186" s="81"/>
      <c r="AM13186" s="81"/>
    </row>
    <row r="13187" spans="1:39">
      <c r="A13187" s="76"/>
      <c r="C13187" s="77"/>
      <c r="M13187" s="80"/>
      <c r="T13187" s="4"/>
      <c r="V13187" s="4"/>
      <c r="W13187" s="4"/>
      <c r="X13187" s="4"/>
      <c r="AB13187" s="4"/>
      <c r="AL13187" s="81"/>
      <c r="AM13187" s="81"/>
    </row>
    <row r="13188" spans="1:39">
      <c r="A13188" s="76"/>
      <c r="C13188" s="77"/>
      <c r="M13188" s="80"/>
      <c r="T13188" s="4"/>
      <c r="V13188" s="4"/>
      <c r="W13188" s="4"/>
      <c r="X13188" s="4"/>
      <c r="AB13188" s="4"/>
      <c r="AL13188" s="81"/>
      <c r="AM13188" s="81"/>
    </row>
    <row r="13189" spans="1:39">
      <c r="A13189" s="76"/>
      <c r="C13189" s="77"/>
      <c r="M13189" s="80"/>
      <c r="T13189" s="4"/>
      <c r="V13189" s="4"/>
      <c r="W13189" s="4"/>
      <c r="X13189" s="4"/>
      <c r="AB13189" s="4"/>
      <c r="AL13189" s="81"/>
      <c r="AM13189" s="81"/>
    </row>
    <row r="13190" spans="1:39">
      <c r="A13190" s="76"/>
      <c r="C13190" s="77"/>
      <c r="M13190" s="80"/>
      <c r="T13190" s="4"/>
      <c r="V13190" s="4"/>
      <c r="W13190" s="4"/>
      <c r="X13190" s="4"/>
      <c r="AB13190" s="4"/>
      <c r="AL13190" s="81"/>
      <c r="AM13190" s="81"/>
    </row>
    <row r="13191" spans="1:39">
      <c r="A13191" s="76"/>
      <c r="C13191" s="77"/>
      <c r="M13191" s="80"/>
      <c r="T13191" s="4"/>
      <c r="V13191" s="4"/>
      <c r="W13191" s="4"/>
      <c r="X13191" s="4"/>
      <c r="AB13191" s="4"/>
      <c r="AL13191" s="81"/>
      <c r="AM13191" s="81"/>
    </row>
    <row r="13192" spans="1:39">
      <c r="A13192" s="76"/>
      <c r="C13192" s="77"/>
      <c r="M13192" s="80"/>
      <c r="T13192" s="4"/>
      <c r="V13192" s="4"/>
      <c r="W13192" s="4"/>
      <c r="X13192" s="4"/>
      <c r="AB13192" s="4"/>
      <c r="AL13192" s="81"/>
      <c r="AM13192" s="81"/>
    </row>
    <row r="13193" spans="1:39">
      <c r="A13193" s="76"/>
      <c r="C13193" s="77"/>
      <c r="M13193" s="80"/>
      <c r="T13193" s="4"/>
      <c r="V13193" s="4"/>
      <c r="W13193" s="4"/>
      <c r="X13193" s="4"/>
      <c r="AB13193" s="4"/>
      <c r="AL13193" s="81"/>
      <c r="AM13193" s="81"/>
    </row>
    <row r="13194" spans="1:39">
      <c r="A13194" s="76"/>
      <c r="C13194" s="77"/>
      <c r="M13194" s="80"/>
      <c r="T13194" s="4"/>
      <c r="V13194" s="4"/>
      <c r="W13194" s="4"/>
      <c r="X13194" s="4"/>
      <c r="AB13194" s="4"/>
      <c r="AL13194" s="81"/>
      <c r="AM13194" s="81"/>
    </row>
    <row r="13195" spans="1:39">
      <c r="A13195" s="76"/>
      <c r="C13195" s="77"/>
      <c r="M13195" s="80"/>
      <c r="T13195" s="4"/>
      <c r="V13195" s="4"/>
      <c r="W13195" s="4"/>
      <c r="X13195" s="4"/>
      <c r="AB13195" s="4"/>
      <c r="AL13195" s="81"/>
      <c r="AM13195" s="81"/>
    </row>
    <row r="13196" spans="1:39">
      <c r="A13196" s="76"/>
      <c r="C13196" s="77"/>
      <c r="M13196" s="80"/>
      <c r="T13196" s="4"/>
      <c r="V13196" s="4"/>
      <c r="W13196" s="4"/>
      <c r="X13196" s="4"/>
      <c r="AB13196" s="4"/>
      <c r="AL13196" s="81"/>
      <c r="AM13196" s="81"/>
    </row>
    <row r="13197" spans="1:39">
      <c r="A13197" s="76"/>
      <c r="C13197" s="77"/>
      <c r="M13197" s="80"/>
      <c r="T13197" s="4"/>
      <c r="V13197" s="4"/>
      <c r="W13197" s="4"/>
      <c r="X13197" s="4"/>
      <c r="AB13197" s="4"/>
      <c r="AL13197" s="81"/>
      <c r="AM13197" s="81"/>
    </row>
    <row r="13198" spans="1:39">
      <c r="A13198" s="76"/>
      <c r="C13198" s="77"/>
      <c r="M13198" s="80"/>
      <c r="T13198" s="4"/>
      <c r="V13198" s="4"/>
      <c r="W13198" s="4"/>
      <c r="X13198" s="4"/>
      <c r="AB13198" s="4"/>
      <c r="AL13198" s="81"/>
      <c r="AM13198" s="81"/>
    </row>
    <row r="13199" spans="1:39">
      <c r="A13199" s="76"/>
      <c r="C13199" s="77"/>
      <c r="M13199" s="80"/>
      <c r="T13199" s="4"/>
      <c r="V13199" s="4"/>
      <c r="W13199" s="4"/>
      <c r="X13199" s="4"/>
      <c r="AB13199" s="4"/>
      <c r="AL13199" s="81"/>
      <c r="AM13199" s="81"/>
    </row>
    <row r="13200" spans="1:39">
      <c r="A13200" s="76"/>
      <c r="C13200" s="77"/>
      <c r="M13200" s="80"/>
      <c r="T13200" s="4"/>
      <c r="V13200" s="4"/>
      <c r="W13200" s="4"/>
      <c r="X13200" s="4"/>
      <c r="AB13200" s="4"/>
      <c r="AL13200" s="81"/>
      <c r="AM13200" s="81"/>
    </row>
    <row r="13201" spans="1:39">
      <c r="A13201" s="76"/>
      <c r="C13201" s="77"/>
      <c r="M13201" s="80"/>
      <c r="T13201" s="4"/>
      <c r="V13201" s="4"/>
      <c r="W13201" s="4"/>
      <c r="X13201" s="4"/>
      <c r="AB13201" s="4"/>
      <c r="AL13201" s="81"/>
      <c r="AM13201" s="81"/>
    </row>
    <row r="13202" spans="1:39">
      <c r="A13202" s="76"/>
      <c r="C13202" s="77"/>
      <c r="M13202" s="80"/>
      <c r="T13202" s="4"/>
      <c r="V13202" s="4"/>
      <c r="W13202" s="4"/>
      <c r="X13202" s="4"/>
      <c r="AB13202" s="4"/>
      <c r="AL13202" s="81"/>
      <c r="AM13202" s="81"/>
    </row>
    <row r="13203" spans="1:39">
      <c r="A13203" s="76"/>
      <c r="C13203" s="77"/>
      <c r="M13203" s="80"/>
      <c r="T13203" s="4"/>
      <c r="V13203" s="4"/>
      <c r="W13203" s="4"/>
      <c r="X13203" s="4"/>
      <c r="AB13203" s="4"/>
      <c r="AL13203" s="81"/>
      <c r="AM13203" s="81"/>
    </row>
    <row r="13204" spans="1:39">
      <c r="A13204" s="76"/>
      <c r="C13204" s="77"/>
      <c r="M13204" s="80"/>
      <c r="T13204" s="4"/>
      <c r="V13204" s="4"/>
      <c r="W13204" s="4"/>
      <c r="X13204" s="4"/>
      <c r="AB13204" s="4"/>
      <c r="AL13204" s="81"/>
      <c r="AM13204" s="81"/>
    </row>
    <row r="13205" spans="1:39">
      <c r="A13205" s="76"/>
      <c r="C13205" s="77"/>
      <c r="M13205" s="80"/>
      <c r="T13205" s="4"/>
      <c r="V13205" s="4"/>
      <c r="W13205" s="4"/>
      <c r="X13205" s="4"/>
      <c r="AB13205" s="4"/>
      <c r="AL13205" s="81"/>
      <c r="AM13205" s="81"/>
    </row>
    <row r="13206" spans="1:39">
      <c r="A13206" s="76"/>
      <c r="C13206" s="77"/>
      <c r="M13206" s="80"/>
      <c r="T13206" s="4"/>
      <c r="V13206" s="4"/>
      <c r="W13206" s="4"/>
      <c r="X13206" s="4"/>
      <c r="AB13206" s="4"/>
      <c r="AL13206" s="81"/>
      <c r="AM13206" s="81"/>
    </row>
    <row r="13207" spans="1:39">
      <c r="A13207" s="76"/>
      <c r="C13207" s="77"/>
      <c r="M13207" s="80"/>
      <c r="T13207" s="4"/>
      <c r="V13207" s="4"/>
      <c r="W13207" s="4"/>
      <c r="X13207" s="4"/>
      <c r="AB13207" s="4"/>
      <c r="AL13207" s="81"/>
      <c r="AM13207" s="81"/>
    </row>
    <row r="13208" spans="1:39">
      <c r="A13208" s="76"/>
      <c r="C13208" s="77"/>
      <c r="M13208" s="80"/>
      <c r="T13208" s="4"/>
      <c r="V13208" s="4"/>
      <c r="W13208" s="4"/>
      <c r="X13208" s="4"/>
      <c r="AB13208" s="4"/>
      <c r="AL13208" s="81"/>
      <c r="AM13208" s="81"/>
    </row>
    <row r="13209" spans="1:39">
      <c r="A13209" s="76"/>
      <c r="C13209" s="77"/>
      <c r="M13209" s="80"/>
      <c r="T13209" s="4"/>
      <c r="V13209" s="4"/>
      <c r="W13209" s="4"/>
      <c r="X13209" s="4"/>
      <c r="AB13209" s="4"/>
      <c r="AL13209" s="81"/>
      <c r="AM13209" s="81"/>
    </row>
    <row r="13210" spans="1:39">
      <c r="A13210" s="76"/>
      <c r="C13210" s="77"/>
      <c r="M13210" s="80"/>
      <c r="T13210" s="4"/>
      <c r="V13210" s="4"/>
      <c r="W13210" s="4"/>
      <c r="X13210" s="4"/>
      <c r="AB13210" s="4"/>
      <c r="AL13210" s="81"/>
      <c r="AM13210" s="81"/>
    </row>
    <row r="13211" spans="1:39">
      <c r="A13211" s="76"/>
      <c r="C13211" s="77"/>
      <c r="M13211" s="80"/>
      <c r="T13211" s="4"/>
      <c r="V13211" s="4"/>
      <c r="W13211" s="4"/>
      <c r="X13211" s="4"/>
      <c r="AB13211" s="4"/>
      <c r="AL13211" s="81"/>
      <c r="AM13211" s="81"/>
    </row>
    <row r="13212" spans="1:39">
      <c r="A13212" s="76"/>
      <c r="C13212" s="77"/>
      <c r="M13212" s="80"/>
      <c r="T13212" s="4"/>
      <c r="V13212" s="4"/>
      <c r="W13212" s="4"/>
      <c r="X13212" s="4"/>
      <c r="AB13212" s="4"/>
      <c r="AL13212" s="81"/>
      <c r="AM13212" s="81"/>
    </row>
    <row r="13213" spans="1:39">
      <c r="A13213" s="76"/>
      <c r="C13213" s="77"/>
      <c r="M13213" s="80"/>
      <c r="T13213" s="4"/>
      <c r="V13213" s="4"/>
      <c r="W13213" s="4"/>
      <c r="X13213" s="4"/>
      <c r="AB13213" s="4"/>
      <c r="AL13213" s="81"/>
      <c r="AM13213" s="81"/>
    </row>
    <row r="13214" spans="1:39">
      <c r="A13214" s="76"/>
      <c r="C13214" s="77"/>
      <c r="M13214" s="80"/>
      <c r="T13214" s="4"/>
      <c r="V13214" s="4"/>
      <c r="W13214" s="4"/>
      <c r="X13214" s="4"/>
      <c r="AB13214" s="4"/>
      <c r="AL13214" s="81"/>
      <c r="AM13214" s="81"/>
    </row>
    <row r="13215" spans="1:39">
      <c r="A13215" s="76"/>
      <c r="C13215" s="77"/>
      <c r="M13215" s="80"/>
      <c r="T13215" s="4"/>
      <c r="V13215" s="4"/>
      <c r="W13215" s="4"/>
      <c r="X13215" s="4"/>
      <c r="AB13215" s="4"/>
      <c r="AL13215" s="81"/>
      <c r="AM13215" s="81"/>
    </row>
    <row r="13216" spans="1:39">
      <c r="A13216" s="76"/>
      <c r="C13216" s="77"/>
      <c r="M13216" s="80"/>
      <c r="T13216" s="4"/>
      <c r="V13216" s="4"/>
      <c r="W13216" s="4"/>
      <c r="X13216" s="4"/>
      <c r="AB13216" s="4"/>
      <c r="AL13216" s="81"/>
      <c r="AM13216" s="81"/>
    </row>
    <row r="13217" spans="1:39">
      <c r="A13217" s="76"/>
      <c r="C13217" s="77"/>
      <c r="M13217" s="80"/>
      <c r="T13217" s="4"/>
      <c r="V13217" s="4"/>
      <c r="W13217" s="4"/>
      <c r="X13217" s="4"/>
      <c r="AB13217" s="4"/>
      <c r="AL13217" s="81"/>
      <c r="AM13217" s="81"/>
    </row>
    <row r="13218" spans="1:39">
      <c r="A13218" s="76"/>
      <c r="C13218" s="77"/>
      <c r="M13218" s="80"/>
      <c r="T13218" s="4"/>
      <c r="V13218" s="4"/>
      <c r="W13218" s="4"/>
      <c r="X13218" s="4"/>
      <c r="AB13218" s="4"/>
      <c r="AL13218" s="81"/>
      <c r="AM13218" s="81"/>
    </row>
    <row r="13219" spans="1:39">
      <c r="A13219" s="76"/>
      <c r="C13219" s="77"/>
      <c r="M13219" s="80"/>
      <c r="T13219" s="4"/>
      <c r="V13219" s="4"/>
      <c r="W13219" s="4"/>
      <c r="X13219" s="4"/>
      <c r="AB13219" s="4"/>
      <c r="AL13219" s="81"/>
      <c r="AM13219" s="81"/>
    </row>
    <row r="13220" spans="1:39">
      <c r="A13220" s="76"/>
      <c r="C13220" s="77"/>
      <c r="M13220" s="80"/>
      <c r="T13220" s="4"/>
      <c r="V13220" s="4"/>
      <c r="W13220" s="4"/>
      <c r="X13220" s="4"/>
      <c r="AB13220" s="4"/>
      <c r="AL13220" s="81"/>
      <c r="AM13220" s="81"/>
    </row>
    <row r="13221" spans="1:39">
      <c r="A13221" s="76"/>
      <c r="C13221" s="77"/>
      <c r="M13221" s="80"/>
      <c r="T13221" s="4"/>
      <c r="V13221" s="4"/>
      <c r="W13221" s="4"/>
      <c r="X13221" s="4"/>
      <c r="AB13221" s="4"/>
      <c r="AL13221" s="81"/>
      <c r="AM13221" s="81"/>
    </row>
    <row r="13222" spans="1:39">
      <c r="A13222" s="76"/>
      <c r="C13222" s="77"/>
      <c r="M13222" s="80"/>
      <c r="T13222" s="4"/>
      <c r="V13222" s="4"/>
      <c r="W13222" s="4"/>
      <c r="X13222" s="4"/>
      <c r="AB13222" s="4"/>
      <c r="AL13222" s="81"/>
      <c r="AM13222" s="81"/>
    </row>
    <row r="13223" spans="1:39">
      <c r="A13223" s="76"/>
      <c r="C13223" s="77"/>
      <c r="M13223" s="80"/>
      <c r="T13223" s="4"/>
      <c r="V13223" s="4"/>
      <c r="W13223" s="4"/>
      <c r="X13223" s="4"/>
      <c r="AB13223" s="4"/>
      <c r="AL13223" s="81"/>
      <c r="AM13223" s="81"/>
    </row>
    <row r="13224" spans="1:39">
      <c r="A13224" s="76"/>
      <c r="C13224" s="77"/>
      <c r="M13224" s="80"/>
      <c r="T13224" s="4"/>
      <c r="V13224" s="4"/>
      <c r="W13224" s="4"/>
      <c r="X13224" s="4"/>
      <c r="AB13224" s="4"/>
      <c r="AL13224" s="81"/>
      <c r="AM13224" s="81"/>
    </row>
    <row r="13225" spans="1:39">
      <c r="A13225" s="76"/>
      <c r="C13225" s="77"/>
      <c r="M13225" s="80"/>
      <c r="T13225" s="4"/>
      <c r="V13225" s="4"/>
      <c r="W13225" s="4"/>
      <c r="X13225" s="4"/>
      <c r="AB13225" s="4"/>
      <c r="AL13225" s="81"/>
      <c r="AM13225" s="81"/>
    </row>
    <row r="13226" spans="1:39">
      <c r="A13226" s="76"/>
      <c r="C13226" s="77"/>
      <c r="M13226" s="80"/>
      <c r="T13226" s="4"/>
      <c r="V13226" s="4"/>
      <c r="W13226" s="4"/>
      <c r="X13226" s="4"/>
      <c r="AB13226" s="4"/>
      <c r="AL13226" s="81"/>
      <c r="AM13226" s="81"/>
    </row>
    <row r="13227" spans="1:39">
      <c r="A13227" s="76"/>
      <c r="C13227" s="77"/>
      <c r="M13227" s="80"/>
      <c r="T13227" s="4"/>
      <c r="V13227" s="4"/>
      <c r="W13227" s="4"/>
      <c r="X13227" s="4"/>
      <c r="AB13227" s="4"/>
      <c r="AL13227" s="81"/>
      <c r="AM13227" s="81"/>
    </row>
    <row r="13228" spans="1:39">
      <c r="A13228" s="76"/>
      <c r="C13228" s="77"/>
      <c r="M13228" s="80"/>
      <c r="T13228" s="4"/>
      <c r="V13228" s="4"/>
      <c r="W13228" s="4"/>
      <c r="X13228" s="4"/>
      <c r="AB13228" s="4"/>
      <c r="AL13228" s="81"/>
      <c r="AM13228" s="81"/>
    </row>
    <row r="13229" spans="1:39">
      <c r="A13229" s="76"/>
      <c r="C13229" s="77"/>
      <c r="M13229" s="80"/>
      <c r="T13229" s="4"/>
      <c r="V13229" s="4"/>
      <c r="W13229" s="4"/>
      <c r="X13229" s="4"/>
      <c r="AB13229" s="4"/>
      <c r="AL13229" s="81"/>
      <c r="AM13229" s="81"/>
    </row>
    <row r="13230" spans="1:39">
      <c r="A13230" s="76"/>
      <c r="C13230" s="77"/>
      <c r="M13230" s="80"/>
      <c r="T13230" s="4"/>
      <c r="V13230" s="4"/>
      <c r="W13230" s="4"/>
      <c r="X13230" s="4"/>
      <c r="AB13230" s="4"/>
      <c r="AL13230" s="81"/>
      <c r="AM13230" s="81"/>
    </row>
    <row r="13231" spans="1:39">
      <c r="A13231" s="76"/>
      <c r="C13231" s="77"/>
      <c r="M13231" s="80"/>
      <c r="T13231" s="4"/>
      <c r="V13231" s="4"/>
      <c r="W13231" s="4"/>
      <c r="X13231" s="4"/>
      <c r="AB13231" s="4"/>
      <c r="AL13231" s="81"/>
      <c r="AM13231" s="81"/>
    </row>
    <row r="13232" spans="1:39">
      <c r="A13232" s="76"/>
      <c r="C13232" s="77"/>
      <c r="M13232" s="80"/>
      <c r="T13232" s="4"/>
      <c r="V13232" s="4"/>
      <c r="W13232" s="4"/>
      <c r="X13232" s="4"/>
      <c r="AB13232" s="4"/>
      <c r="AL13232" s="81"/>
      <c r="AM13232" s="81"/>
    </row>
    <row r="13233" spans="1:39">
      <c r="A13233" s="76"/>
      <c r="C13233" s="77"/>
      <c r="M13233" s="80"/>
      <c r="T13233" s="4"/>
      <c r="V13233" s="4"/>
      <c r="W13233" s="4"/>
      <c r="X13233" s="4"/>
      <c r="AB13233" s="4"/>
      <c r="AL13233" s="81"/>
      <c r="AM13233" s="81"/>
    </row>
    <row r="13234" spans="1:39">
      <c r="A13234" s="76"/>
      <c r="C13234" s="77"/>
      <c r="M13234" s="80"/>
      <c r="T13234" s="4"/>
      <c r="V13234" s="4"/>
      <c r="W13234" s="4"/>
      <c r="X13234" s="4"/>
      <c r="AB13234" s="4"/>
      <c r="AL13234" s="81"/>
      <c r="AM13234" s="81"/>
    </row>
    <row r="13235" spans="1:39">
      <c r="A13235" s="76"/>
      <c r="C13235" s="77"/>
      <c r="M13235" s="80"/>
      <c r="T13235" s="4"/>
      <c r="V13235" s="4"/>
      <c r="W13235" s="4"/>
      <c r="X13235" s="4"/>
      <c r="AB13235" s="4"/>
      <c r="AL13235" s="81"/>
      <c r="AM13235" s="81"/>
    </row>
    <row r="13236" spans="1:39">
      <c r="A13236" s="76"/>
      <c r="C13236" s="77"/>
      <c r="M13236" s="80"/>
      <c r="T13236" s="4"/>
      <c r="V13236" s="4"/>
      <c r="W13236" s="4"/>
      <c r="X13236" s="4"/>
      <c r="AB13236" s="4"/>
      <c r="AL13236" s="81"/>
      <c r="AM13236" s="81"/>
    </row>
    <row r="13237" spans="1:39">
      <c r="A13237" s="76"/>
      <c r="C13237" s="77"/>
      <c r="M13237" s="80"/>
      <c r="T13237" s="4"/>
      <c r="V13237" s="4"/>
      <c r="W13237" s="4"/>
      <c r="X13237" s="4"/>
      <c r="AB13237" s="4"/>
      <c r="AL13237" s="81"/>
      <c r="AM13237" s="81"/>
    </row>
    <row r="13238" spans="1:39">
      <c r="A13238" s="76"/>
      <c r="C13238" s="77"/>
      <c r="M13238" s="80"/>
      <c r="T13238" s="4"/>
      <c r="V13238" s="4"/>
      <c r="W13238" s="4"/>
      <c r="X13238" s="4"/>
      <c r="AB13238" s="4"/>
      <c r="AL13238" s="81"/>
      <c r="AM13238" s="81"/>
    </row>
    <row r="13239" spans="1:39">
      <c r="A13239" s="76"/>
      <c r="C13239" s="77"/>
      <c r="M13239" s="80"/>
      <c r="T13239" s="4"/>
      <c r="V13239" s="4"/>
      <c r="W13239" s="4"/>
      <c r="X13239" s="4"/>
      <c r="AB13239" s="4"/>
      <c r="AL13239" s="81"/>
      <c r="AM13239" s="81"/>
    </row>
    <row r="13240" spans="1:39">
      <c r="A13240" s="76"/>
      <c r="C13240" s="77"/>
      <c r="M13240" s="80"/>
      <c r="T13240" s="4"/>
      <c r="V13240" s="4"/>
      <c r="W13240" s="4"/>
      <c r="X13240" s="4"/>
      <c r="AB13240" s="4"/>
      <c r="AL13240" s="81"/>
      <c r="AM13240" s="81"/>
    </row>
    <row r="13241" spans="1:39">
      <c r="A13241" s="76"/>
      <c r="C13241" s="77"/>
      <c r="M13241" s="80"/>
      <c r="T13241" s="4"/>
      <c r="V13241" s="4"/>
      <c r="W13241" s="4"/>
      <c r="X13241" s="4"/>
      <c r="AB13241" s="4"/>
      <c r="AL13241" s="81"/>
      <c r="AM13241" s="81"/>
    </row>
    <row r="13242" spans="1:39">
      <c r="A13242" s="76"/>
      <c r="C13242" s="77"/>
      <c r="M13242" s="80"/>
      <c r="T13242" s="4"/>
      <c r="V13242" s="4"/>
      <c r="W13242" s="4"/>
      <c r="X13242" s="4"/>
      <c r="AB13242" s="4"/>
      <c r="AL13242" s="81"/>
      <c r="AM13242" s="81"/>
    </row>
    <row r="13243" spans="1:39">
      <c r="A13243" s="76"/>
      <c r="C13243" s="77"/>
      <c r="M13243" s="80"/>
      <c r="T13243" s="4"/>
      <c r="V13243" s="4"/>
      <c r="W13243" s="4"/>
      <c r="X13243" s="4"/>
      <c r="AB13243" s="4"/>
      <c r="AL13243" s="81"/>
      <c r="AM13243" s="81"/>
    </row>
    <row r="13244" spans="1:39">
      <c r="A13244" s="76"/>
      <c r="C13244" s="77"/>
      <c r="M13244" s="80"/>
      <c r="T13244" s="4"/>
      <c r="V13244" s="4"/>
      <c r="W13244" s="4"/>
      <c r="X13244" s="4"/>
      <c r="AB13244" s="4"/>
      <c r="AL13244" s="81"/>
      <c r="AM13244" s="81"/>
    </row>
    <row r="13245" spans="1:39">
      <c r="A13245" s="76"/>
      <c r="C13245" s="77"/>
      <c r="M13245" s="80"/>
      <c r="T13245" s="4"/>
      <c r="V13245" s="4"/>
      <c r="W13245" s="4"/>
      <c r="X13245" s="4"/>
      <c r="AB13245" s="4"/>
      <c r="AL13245" s="81"/>
      <c r="AM13245" s="81"/>
    </row>
    <row r="13246" spans="1:39">
      <c r="A13246" s="76"/>
      <c r="C13246" s="77"/>
      <c r="M13246" s="80"/>
      <c r="T13246" s="4"/>
      <c r="V13246" s="4"/>
      <c r="W13246" s="4"/>
      <c r="X13246" s="4"/>
      <c r="AB13246" s="4"/>
      <c r="AL13246" s="81"/>
      <c r="AM13246" s="81"/>
    </row>
    <row r="13247" spans="1:39">
      <c r="A13247" s="76"/>
      <c r="C13247" s="77"/>
      <c r="M13247" s="80"/>
      <c r="T13247" s="4"/>
      <c r="V13247" s="4"/>
      <c r="W13247" s="4"/>
      <c r="X13247" s="4"/>
      <c r="AB13247" s="4"/>
      <c r="AL13247" s="81"/>
      <c r="AM13247" s="81"/>
    </row>
    <row r="13248" spans="1:39">
      <c r="A13248" s="76"/>
      <c r="C13248" s="77"/>
      <c r="M13248" s="80"/>
      <c r="T13248" s="4"/>
      <c r="V13248" s="4"/>
      <c r="W13248" s="4"/>
      <c r="X13248" s="4"/>
      <c r="AB13248" s="4"/>
      <c r="AL13248" s="81"/>
      <c r="AM13248" s="81"/>
    </row>
    <row r="13249" spans="1:39">
      <c r="A13249" s="76"/>
      <c r="C13249" s="77"/>
      <c r="M13249" s="80"/>
      <c r="T13249" s="4"/>
      <c r="V13249" s="4"/>
      <c r="W13249" s="4"/>
      <c r="X13249" s="4"/>
      <c r="AB13249" s="4"/>
      <c r="AL13249" s="81"/>
      <c r="AM13249" s="81"/>
    </row>
    <row r="13250" spans="1:39">
      <c r="A13250" s="76"/>
      <c r="C13250" s="77"/>
      <c r="M13250" s="80"/>
      <c r="T13250" s="4"/>
      <c r="V13250" s="4"/>
      <c r="W13250" s="4"/>
      <c r="X13250" s="4"/>
      <c r="AB13250" s="4"/>
      <c r="AL13250" s="81"/>
      <c r="AM13250" s="81"/>
    </row>
    <row r="13251" spans="1:39">
      <c r="A13251" s="76"/>
      <c r="C13251" s="77"/>
      <c r="M13251" s="80"/>
      <c r="T13251" s="4"/>
      <c r="V13251" s="4"/>
      <c r="W13251" s="4"/>
      <c r="X13251" s="4"/>
      <c r="AB13251" s="4"/>
      <c r="AL13251" s="81"/>
      <c r="AM13251" s="81"/>
    </row>
    <row r="13252" spans="1:39">
      <c r="A13252" s="76"/>
      <c r="C13252" s="77"/>
      <c r="M13252" s="80"/>
      <c r="T13252" s="4"/>
      <c r="V13252" s="4"/>
      <c r="W13252" s="4"/>
      <c r="X13252" s="4"/>
      <c r="AB13252" s="4"/>
      <c r="AL13252" s="81"/>
      <c r="AM13252" s="81"/>
    </row>
    <row r="13253" spans="1:39">
      <c r="A13253" s="76"/>
      <c r="C13253" s="77"/>
      <c r="M13253" s="80"/>
      <c r="T13253" s="4"/>
      <c r="V13253" s="4"/>
      <c r="W13253" s="4"/>
      <c r="X13253" s="4"/>
      <c r="AB13253" s="4"/>
      <c r="AL13253" s="81"/>
      <c r="AM13253" s="81"/>
    </row>
    <row r="13254" spans="1:39">
      <c r="A13254" s="76"/>
      <c r="C13254" s="77"/>
      <c r="M13254" s="80"/>
      <c r="T13254" s="4"/>
      <c r="V13254" s="4"/>
      <c r="W13254" s="4"/>
      <c r="X13254" s="4"/>
      <c r="AB13254" s="4"/>
      <c r="AL13254" s="81"/>
      <c r="AM13254" s="81"/>
    </row>
    <row r="13255" spans="1:39">
      <c r="A13255" s="76"/>
      <c r="C13255" s="77"/>
      <c r="M13255" s="80"/>
      <c r="T13255" s="4"/>
      <c r="V13255" s="4"/>
      <c r="W13255" s="4"/>
      <c r="X13255" s="4"/>
      <c r="AB13255" s="4"/>
      <c r="AL13255" s="81"/>
      <c r="AM13255" s="81"/>
    </row>
    <row r="13256" spans="1:39">
      <c r="A13256" s="76"/>
      <c r="C13256" s="77"/>
      <c r="M13256" s="80"/>
      <c r="T13256" s="4"/>
      <c r="V13256" s="4"/>
      <c r="W13256" s="4"/>
      <c r="X13256" s="4"/>
      <c r="AB13256" s="4"/>
      <c r="AL13256" s="81"/>
      <c r="AM13256" s="81"/>
    </row>
    <row r="13257" spans="1:39">
      <c r="A13257" s="76"/>
      <c r="C13257" s="77"/>
      <c r="M13257" s="80"/>
      <c r="T13257" s="4"/>
      <c r="V13257" s="4"/>
      <c r="W13257" s="4"/>
      <c r="X13257" s="4"/>
      <c r="AB13257" s="4"/>
      <c r="AL13257" s="81"/>
      <c r="AM13257" s="81"/>
    </row>
    <row r="13258" spans="1:39">
      <c r="A13258" s="76"/>
      <c r="C13258" s="77"/>
      <c r="M13258" s="80"/>
      <c r="T13258" s="4"/>
      <c r="V13258" s="4"/>
      <c r="W13258" s="4"/>
      <c r="X13258" s="4"/>
      <c r="AB13258" s="4"/>
      <c r="AL13258" s="81"/>
      <c r="AM13258" s="81"/>
    </row>
    <row r="13259" spans="1:39">
      <c r="A13259" s="76"/>
      <c r="C13259" s="77"/>
      <c r="M13259" s="80"/>
      <c r="T13259" s="4"/>
      <c r="V13259" s="4"/>
      <c r="W13259" s="4"/>
      <c r="X13259" s="4"/>
      <c r="AB13259" s="4"/>
      <c r="AL13259" s="81"/>
      <c r="AM13259" s="81"/>
    </row>
    <row r="13260" spans="1:39">
      <c r="A13260" s="76"/>
      <c r="C13260" s="77"/>
      <c r="M13260" s="80"/>
      <c r="T13260" s="4"/>
      <c r="V13260" s="4"/>
      <c r="W13260" s="4"/>
      <c r="X13260" s="4"/>
      <c r="AB13260" s="4"/>
      <c r="AL13260" s="81"/>
      <c r="AM13260" s="81"/>
    </row>
    <row r="13261" spans="1:39">
      <c r="A13261" s="76"/>
      <c r="C13261" s="77"/>
      <c r="M13261" s="80"/>
      <c r="T13261" s="4"/>
      <c r="V13261" s="4"/>
      <c r="W13261" s="4"/>
      <c r="X13261" s="4"/>
      <c r="AB13261" s="4"/>
      <c r="AL13261" s="81"/>
      <c r="AM13261" s="81"/>
    </row>
    <row r="13262" spans="1:39">
      <c r="A13262" s="76"/>
      <c r="C13262" s="77"/>
      <c r="M13262" s="80"/>
      <c r="T13262" s="4"/>
      <c r="V13262" s="4"/>
      <c r="W13262" s="4"/>
      <c r="X13262" s="4"/>
      <c r="AB13262" s="4"/>
      <c r="AL13262" s="81"/>
      <c r="AM13262" s="81"/>
    </row>
    <row r="13263" spans="1:39">
      <c r="A13263" s="76"/>
      <c r="C13263" s="77"/>
      <c r="M13263" s="80"/>
      <c r="T13263" s="4"/>
      <c r="V13263" s="4"/>
      <c r="W13263" s="4"/>
      <c r="X13263" s="4"/>
      <c r="AB13263" s="4"/>
      <c r="AL13263" s="81"/>
      <c r="AM13263" s="81"/>
    </row>
    <row r="13264" spans="1:39">
      <c r="A13264" s="76"/>
      <c r="C13264" s="77"/>
      <c r="M13264" s="80"/>
      <c r="T13264" s="4"/>
      <c r="V13264" s="4"/>
      <c r="W13264" s="4"/>
      <c r="X13264" s="4"/>
      <c r="AB13264" s="4"/>
      <c r="AL13264" s="81"/>
      <c r="AM13264" s="81"/>
    </row>
    <row r="13265" spans="1:39">
      <c r="A13265" s="76"/>
      <c r="C13265" s="77"/>
      <c r="M13265" s="80"/>
      <c r="T13265" s="4"/>
      <c r="V13265" s="4"/>
      <c r="W13265" s="4"/>
      <c r="X13265" s="4"/>
      <c r="AB13265" s="4"/>
      <c r="AL13265" s="81"/>
      <c r="AM13265" s="81"/>
    </row>
    <row r="13266" spans="1:39">
      <c r="A13266" s="76"/>
      <c r="C13266" s="77"/>
      <c r="M13266" s="80"/>
      <c r="T13266" s="4"/>
      <c r="V13266" s="4"/>
      <c r="W13266" s="4"/>
      <c r="X13266" s="4"/>
      <c r="AB13266" s="4"/>
      <c r="AL13266" s="81"/>
      <c r="AM13266" s="81"/>
    </row>
    <row r="13267" spans="1:39">
      <c r="A13267" s="76"/>
      <c r="C13267" s="77"/>
      <c r="M13267" s="80"/>
      <c r="T13267" s="4"/>
      <c r="V13267" s="4"/>
      <c r="W13267" s="4"/>
      <c r="X13267" s="4"/>
      <c r="AB13267" s="4"/>
      <c r="AL13267" s="81"/>
      <c r="AM13267" s="81"/>
    </row>
    <row r="13268" spans="1:39">
      <c r="A13268" s="76"/>
      <c r="C13268" s="77"/>
      <c r="M13268" s="80"/>
      <c r="T13268" s="4"/>
      <c r="V13268" s="4"/>
      <c r="W13268" s="4"/>
      <c r="X13268" s="4"/>
      <c r="AB13268" s="4"/>
      <c r="AL13268" s="81"/>
      <c r="AM13268" s="81"/>
    </row>
    <row r="13269" spans="1:39">
      <c r="A13269" s="76"/>
      <c r="C13269" s="77"/>
      <c r="M13269" s="80"/>
      <c r="T13269" s="4"/>
      <c r="V13269" s="4"/>
      <c r="W13269" s="4"/>
      <c r="X13269" s="4"/>
      <c r="AB13269" s="4"/>
      <c r="AL13269" s="81"/>
      <c r="AM13269" s="81"/>
    </row>
    <row r="13270" spans="1:39">
      <c r="A13270" s="76"/>
      <c r="C13270" s="77"/>
      <c r="M13270" s="80"/>
      <c r="T13270" s="4"/>
      <c r="V13270" s="4"/>
      <c r="W13270" s="4"/>
      <c r="X13270" s="4"/>
      <c r="AB13270" s="4"/>
      <c r="AL13270" s="81"/>
      <c r="AM13270" s="81"/>
    </row>
    <row r="13271" spans="1:39">
      <c r="A13271" s="76"/>
      <c r="C13271" s="77"/>
      <c r="M13271" s="80"/>
      <c r="T13271" s="4"/>
      <c r="V13271" s="4"/>
      <c r="W13271" s="4"/>
      <c r="X13271" s="4"/>
      <c r="AB13271" s="4"/>
      <c r="AL13271" s="81"/>
      <c r="AM13271" s="81"/>
    </row>
    <row r="13272" spans="1:39">
      <c r="A13272" s="76"/>
      <c r="C13272" s="77"/>
      <c r="M13272" s="80"/>
      <c r="T13272" s="4"/>
      <c r="V13272" s="4"/>
      <c r="W13272" s="4"/>
      <c r="X13272" s="4"/>
      <c r="AB13272" s="4"/>
      <c r="AL13272" s="81"/>
      <c r="AM13272" s="81"/>
    </row>
    <row r="13273" spans="1:39">
      <c r="A13273" s="76"/>
      <c r="C13273" s="77"/>
      <c r="M13273" s="80"/>
      <c r="T13273" s="4"/>
      <c r="V13273" s="4"/>
      <c r="W13273" s="4"/>
      <c r="X13273" s="4"/>
      <c r="AB13273" s="4"/>
      <c r="AL13273" s="81"/>
      <c r="AM13273" s="81"/>
    </row>
    <row r="13274" spans="1:39">
      <c r="A13274" s="76"/>
      <c r="C13274" s="77"/>
      <c r="M13274" s="80"/>
      <c r="T13274" s="4"/>
      <c r="V13274" s="4"/>
      <c r="W13274" s="4"/>
      <c r="X13274" s="4"/>
      <c r="AB13274" s="4"/>
      <c r="AL13274" s="81"/>
      <c r="AM13274" s="81"/>
    </row>
    <row r="13275" spans="1:39">
      <c r="A13275" s="76"/>
      <c r="C13275" s="77"/>
      <c r="M13275" s="80"/>
      <c r="T13275" s="4"/>
      <c r="V13275" s="4"/>
      <c r="W13275" s="4"/>
      <c r="X13275" s="4"/>
      <c r="AB13275" s="4"/>
      <c r="AL13275" s="81"/>
      <c r="AM13275" s="81"/>
    </row>
    <row r="13276" spans="1:39">
      <c r="A13276" s="76"/>
      <c r="C13276" s="77"/>
      <c r="M13276" s="80"/>
      <c r="T13276" s="4"/>
      <c r="V13276" s="4"/>
      <c r="W13276" s="4"/>
      <c r="X13276" s="4"/>
      <c r="AB13276" s="4"/>
      <c r="AL13276" s="81"/>
      <c r="AM13276" s="81"/>
    </row>
    <row r="13277" spans="1:39">
      <c r="A13277" s="76"/>
      <c r="C13277" s="77"/>
      <c r="M13277" s="80"/>
      <c r="T13277" s="4"/>
      <c r="V13277" s="4"/>
      <c r="W13277" s="4"/>
      <c r="X13277" s="4"/>
      <c r="AB13277" s="4"/>
      <c r="AL13277" s="81"/>
      <c r="AM13277" s="81"/>
    </row>
    <row r="13278" spans="1:39">
      <c r="A13278" s="76"/>
      <c r="C13278" s="77"/>
      <c r="M13278" s="80"/>
      <c r="T13278" s="4"/>
      <c r="V13278" s="4"/>
      <c r="W13278" s="4"/>
      <c r="X13278" s="4"/>
      <c r="AB13278" s="4"/>
      <c r="AL13278" s="81"/>
      <c r="AM13278" s="81"/>
    </row>
    <row r="13279" spans="1:39">
      <c r="A13279" s="76"/>
      <c r="C13279" s="77"/>
      <c r="M13279" s="80"/>
      <c r="T13279" s="4"/>
      <c r="V13279" s="4"/>
      <c r="W13279" s="4"/>
      <c r="X13279" s="4"/>
      <c r="AB13279" s="4"/>
      <c r="AL13279" s="81"/>
      <c r="AM13279" s="81"/>
    </row>
    <row r="13280" spans="1:39">
      <c r="A13280" s="76"/>
      <c r="C13280" s="77"/>
      <c r="M13280" s="80"/>
      <c r="T13280" s="4"/>
      <c r="V13280" s="4"/>
      <c r="W13280" s="4"/>
      <c r="X13280" s="4"/>
      <c r="AB13280" s="4"/>
      <c r="AL13280" s="81"/>
      <c r="AM13280" s="81"/>
    </row>
    <row r="13281" spans="1:39">
      <c r="A13281" s="76"/>
      <c r="C13281" s="77"/>
      <c r="M13281" s="80"/>
      <c r="T13281" s="4"/>
      <c r="V13281" s="4"/>
      <c r="W13281" s="4"/>
      <c r="X13281" s="4"/>
      <c r="AB13281" s="4"/>
      <c r="AL13281" s="81"/>
      <c r="AM13281" s="81"/>
    </row>
    <row r="13282" spans="1:39">
      <c r="A13282" s="76"/>
      <c r="C13282" s="77"/>
      <c r="M13282" s="80"/>
      <c r="T13282" s="4"/>
      <c r="V13282" s="4"/>
      <c r="W13282" s="4"/>
      <c r="X13282" s="4"/>
      <c r="AB13282" s="4"/>
      <c r="AL13282" s="81"/>
      <c r="AM13282" s="81"/>
    </row>
    <row r="13283" spans="1:39">
      <c r="A13283" s="76"/>
      <c r="C13283" s="77"/>
      <c r="M13283" s="80"/>
      <c r="T13283" s="4"/>
      <c r="V13283" s="4"/>
      <c r="W13283" s="4"/>
      <c r="X13283" s="4"/>
      <c r="AB13283" s="4"/>
      <c r="AL13283" s="81"/>
      <c r="AM13283" s="81"/>
    </row>
    <row r="13284" spans="1:39">
      <c r="A13284" s="76"/>
      <c r="C13284" s="77"/>
      <c r="M13284" s="80"/>
      <c r="T13284" s="4"/>
      <c r="V13284" s="4"/>
      <c r="W13284" s="4"/>
      <c r="X13284" s="4"/>
      <c r="AB13284" s="4"/>
      <c r="AL13284" s="81"/>
      <c r="AM13284" s="81"/>
    </row>
    <row r="13285" spans="1:39">
      <c r="A13285" s="76"/>
      <c r="C13285" s="77"/>
      <c r="M13285" s="80"/>
      <c r="T13285" s="4"/>
      <c r="V13285" s="4"/>
      <c r="W13285" s="4"/>
      <c r="X13285" s="4"/>
      <c r="AB13285" s="4"/>
      <c r="AL13285" s="81"/>
      <c r="AM13285" s="81"/>
    </row>
    <row r="13286" spans="1:39">
      <c r="A13286" s="76"/>
      <c r="C13286" s="77"/>
      <c r="M13286" s="80"/>
      <c r="T13286" s="4"/>
      <c r="V13286" s="4"/>
      <c r="W13286" s="4"/>
      <c r="X13286" s="4"/>
      <c r="AB13286" s="4"/>
      <c r="AL13286" s="81"/>
      <c r="AM13286" s="81"/>
    </row>
    <row r="13287" spans="1:39">
      <c r="A13287" s="76"/>
      <c r="C13287" s="77"/>
      <c r="M13287" s="80"/>
      <c r="T13287" s="4"/>
      <c r="V13287" s="4"/>
      <c r="W13287" s="4"/>
      <c r="X13287" s="4"/>
      <c r="AB13287" s="4"/>
      <c r="AL13287" s="81"/>
      <c r="AM13287" s="81"/>
    </row>
    <row r="13288" spans="1:39">
      <c r="A13288" s="76"/>
      <c r="C13288" s="77"/>
      <c r="M13288" s="80"/>
      <c r="T13288" s="4"/>
      <c r="V13288" s="4"/>
      <c r="W13288" s="4"/>
      <c r="X13288" s="4"/>
      <c r="AB13288" s="4"/>
      <c r="AL13288" s="81"/>
      <c r="AM13288" s="81"/>
    </row>
    <row r="13289" spans="1:39">
      <c r="A13289" s="76"/>
      <c r="C13289" s="77"/>
      <c r="M13289" s="80"/>
      <c r="T13289" s="4"/>
      <c r="V13289" s="4"/>
      <c r="W13289" s="4"/>
      <c r="X13289" s="4"/>
      <c r="AB13289" s="4"/>
      <c r="AL13289" s="81"/>
      <c r="AM13289" s="81"/>
    </row>
    <row r="13290" spans="1:39">
      <c r="A13290" s="76"/>
      <c r="C13290" s="77"/>
      <c r="M13290" s="80"/>
      <c r="T13290" s="4"/>
      <c r="V13290" s="4"/>
      <c r="W13290" s="4"/>
      <c r="X13290" s="4"/>
      <c r="AB13290" s="4"/>
      <c r="AL13290" s="81"/>
      <c r="AM13290" s="81"/>
    </row>
    <row r="13291" spans="1:39">
      <c r="A13291" s="76"/>
      <c r="C13291" s="77"/>
      <c r="M13291" s="80"/>
      <c r="T13291" s="4"/>
      <c r="V13291" s="4"/>
      <c r="W13291" s="4"/>
      <c r="X13291" s="4"/>
      <c r="AB13291" s="4"/>
      <c r="AL13291" s="81"/>
      <c r="AM13291" s="81"/>
    </row>
    <row r="13292" spans="1:39">
      <c r="A13292" s="76"/>
      <c r="C13292" s="77"/>
      <c r="M13292" s="80"/>
      <c r="T13292" s="4"/>
      <c r="V13292" s="4"/>
      <c r="W13292" s="4"/>
      <c r="X13292" s="4"/>
      <c r="AB13292" s="4"/>
      <c r="AL13292" s="81"/>
      <c r="AM13292" s="81"/>
    </row>
    <row r="13293" spans="1:39">
      <c r="A13293" s="76"/>
      <c r="C13293" s="77"/>
      <c r="M13293" s="80"/>
      <c r="T13293" s="4"/>
      <c r="V13293" s="4"/>
      <c r="W13293" s="4"/>
      <c r="X13293" s="4"/>
      <c r="AB13293" s="4"/>
      <c r="AL13293" s="81"/>
      <c r="AM13293" s="81"/>
    </row>
    <row r="13294" spans="1:39">
      <c r="A13294" s="76"/>
      <c r="C13294" s="77"/>
      <c r="M13294" s="80"/>
      <c r="T13294" s="4"/>
      <c r="V13294" s="4"/>
      <c r="W13294" s="4"/>
      <c r="X13294" s="4"/>
      <c r="AB13294" s="4"/>
      <c r="AL13294" s="81"/>
      <c r="AM13294" s="81"/>
    </row>
    <row r="13295" spans="1:39">
      <c r="A13295" s="76"/>
      <c r="C13295" s="77"/>
      <c r="M13295" s="80"/>
      <c r="T13295" s="4"/>
      <c r="V13295" s="4"/>
      <c r="W13295" s="4"/>
      <c r="X13295" s="4"/>
      <c r="AB13295" s="4"/>
      <c r="AL13295" s="81"/>
      <c r="AM13295" s="81"/>
    </row>
    <row r="13296" spans="1:39">
      <c r="A13296" s="76"/>
      <c r="C13296" s="77"/>
      <c r="M13296" s="80"/>
      <c r="T13296" s="4"/>
      <c r="V13296" s="4"/>
      <c r="W13296" s="4"/>
      <c r="X13296" s="4"/>
      <c r="AB13296" s="4"/>
      <c r="AL13296" s="81"/>
      <c r="AM13296" s="81"/>
    </row>
    <row r="13297" spans="1:39">
      <c r="A13297" s="76"/>
      <c r="C13297" s="77"/>
      <c r="M13297" s="80"/>
      <c r="T13297" s="4"/>
      <c r="V13297" s="4"/>
      <c r="W13297" s="4"/>
      <c r="X13297" s="4"/>
      <c r="AB13297" s="4"/>
      <c r="AL13297" s="81"/>
      <c r="AM13297" s="81"/>
    </row>
    <row r="13298" spans="1:39">
      <c r="A13298" s="76"/>
      <c r="C13298" s="77"/>
      <c r="M13298" s="80"/>
      <c r="T13298" s="4"/>
      <c r="V13298" s="4"/>
      <c r="W13298" s="4"/>
      <c r="X13298" s="4"/>
      <c r="AB13298" s="4"/>
      <c r="AL13298" s="81"/>
      <c r="AM13298" s="81"/>
    </row>
    <row r="13299" spans="1:39">
      <c r="A13299" s="76"/>
      <c r="C13299" s="77"/>
      <c r="M13299" s="80"/>
      <c r="T13299" s="4"/>
      <c r="V13299" s="4"/>
      <c r="W13299" s="4"/>
      <c r="X13299" s="4"/>
      <c r="AB13299" s="4"/>
      <c r="AL13299" s="81"/>
      <c r="AM13299" s="81"/>
    </row>
    <row r="13300" spans="1:39">
      <c r="A13300" s="76"/>
      <c r="C13300" s="77"/>
      <c r="M13300" s="80"/>
      <c r="T13300" s="4"/>
      <c r="V13300" s="4"/>
      <c r="W13300" s="4"/>
      <c r="X13300" s="4"/>
      <c r="AB13300" s="4"/>
      <c r="AL13300" s="81"/>
      <c r="AM13300" s="81"/>
    </row>
    <row r="13301" spans="1:39">
      <c r="A13301" s="76"/>
      <c r="C13301" s="77"/>
      <c r="M13301" s="80"/>
      <c r="T13301" s="4"/>
      <c r="V13301" s="4"/>
      <c r="W13301" s="4"/>
      <c r="X13301" s="4"/>
      <c r="AB13301" s="4"/>
      <c r="AL13301" s="81"/>
      <c r="AM13301" s="81"/>
    </row>
    <row r="13302" spans="1:39">
      <c r="A13302" s="76"/>
      <c r="C13302" s="77"/>
      <c r="M13302" s="80"/>
      <c r="T13302" s="4"/>
      <c r="V13302" s="4"/>
      <c r="W13302" s="4"/>
      <c r="X13302" s="4"/>
      <c r="AB13302" s="4"/>
      <c r="AL13302" s="81"/>
      <c r="AM13302" s="81"/>
    </row>
    <row r="13303" spans="1:39">
      <c r="A13303" s="76"/>
      <c r="C13303" s="77"/>
      <c r="M13303" s="80"/>
      <c r="T13303" s="4"/>
      <c r="V13303" s="4"/>
      <c r="W13303" s="4"/>
      <c r="X13303" s="4"/>
      <c r="AB13303" s="4"/>
      <c r="AL13303" s="81"/>
      <c r="AM13303" s="81"/>
    </row>
    <row r="13304" spans="1:39">
      <c r="A13304" s="76"/>
      <c r="C13304" s="77"/>
      <c r="M13304" s="80"/>
      <c r="T13304" s="4"/>
      <c r="V13304" s="4"/>
      <c r="W13304" s="4"/>
      <c r="X13304" s="4"/>
      <c r="AB13304" s="4"/>
      <c r="AL13304" s="81"/>
      <c r="AM13304" s="81"/>
    </row>
    <row r="13305" spans="1:39">
      <c r="A13305" s="76"/>
      <c r="C13305" s="77"/>
      <c r="M13305" s="80"/>
      <c r="T13305" s="4"/>
      <c r="V13305" s="4"/>
      <c r="W13305" s="4"/>
      <c r="X13305" s="4"/>
      <c r="AB13305" s="4"/>
      <c r="AL13305" s="81"/>
      <c r="AM13305" s="81"/>
    </row>
    <row r="13306" spans="1:39">
      <c r="A13306" s="76"/>
      <c r="C13306" s="77"/>
      <c r="M13306" s="80"/>
      <c r="T13306" s="4"/>
      <c r="V13306" s="4"/>
      <c r="W13306" s="4"/>
      <c r="X13306" s="4"/>
      <c r="AB13306" s="4"/>
      <c r="AL13306" s="81"/>
      <c r="AM13306" s="81"/>
    </row>
    <row r="13307" spans="1:39">
      <c r="A13307" s="76"/>
      <c r="C13307" s="77"/>
      <c r="M13307" s="80"/>
      <c r="T13307" s="4"/>
      <c r="V13307" s="4"/>
      <c r="W13307" s="4"/>
      <c r="X13307" s="4"/>
      <c r="AB13307" s="4"/>
      <c r="AL13307" s="81"/>
      <c r="AM13307" s="81"/>
    </row>
    <row r="13308" spans="1:39">
      <c r="A13308" s="76"/>
      <c r="C13308" s="77"/>
      <c r="M13308" s="80"/>
      <c r="T13308" s="4"/>
      <c r="V13308" s="4"/>
      <c r="W13308" s="4"/>
      <c r="X13308" s="4"/>
      <c r="AB13308" s="4"/>
      <c r="AL13308" s="81"/>
      <c r="AM13308" s="81"/>
    </row>
    <row r="13309" spans="1:39">
      <c r="A13309" s="76"/>
      <c r="C13309" s="77"/>
      <c r="M13309" s="80"/>
      <c r="T13309" s="4"/>
      <c r="V13309" s="4"/>
      <c r="W13309" s="4"/>
      <c r="X13309" s="4"/>
      <c r="AB13309" s="4"/>
      <c r="AL13309" s="81"/>
      <c r="AM13309" s="81"/>
    </row>
    <row r="13310" spans="1:39">
      <c r="A13310" s="76"/>
      <c r="C13310" s="77"/>
      <c r="M13310" s="80"/>
      <c r="T13310" s="4"/>
      <c r="V13310" s="4"/>
      <c r="W13310" s="4"/>
      <c r="X13310" s="4"/>
      <c r="AB13310" s="4"/>
      <c r="AL13310" s="81"/>
      <c r="AM13310" s="81"/>
    </row>
    <row r="13311" spans="1:39">
      <c r="A13311" s="76"/>
      <c r="C13311" s="77"/>
      <c r="M13311" s="80"/>
      <c r="T13311" s="4"/>
      <c r="V13311" s="4"/>
      <c r="W13311" s="4"/>
      <c r="X13311" s="4"/>
      <c r="AB13311" s="4"/>
      <c r="AL13311" s="81"/>
      <c r="AM13311" s="81"/>
    </row>
    <row r="13312" spans="1:39">
      <c r="A13312" s="76"/>
      <c r="C13312" s="77"/>
      <c r="M13312" s="80"/>
      <c r="T13312" s="4"/>
      <c r="V13312" s="4"/>
      <c r="W13312" s="4"/>
      <c r="X13312" s="4"/>
      <c r="AB13312" s="4"/>
      <c r="AL13312" s="81"/>
      <c r="AM13312" s="81"/>
    </row>
    <row r="13313" spans="1:39">
      <c r="A13313" s="76"/>
      <c r="C13313" s="77"/>
      <c r="M13313" s="80"/>
      <c r="T13313" s="4"/>
      <c r="V13313" s="4"/>
      <c r="W13313" s="4"/>
      <c r="X13313" s="4"/>
      <c r="AB13313" s="4"/>
      <c r="AL13313" s="81"/>
      <c r="AM13313" s="81"/>
    </row>
    <row r="13314" spans="1:39">
      <c r="A13314" s="76"/>
      <c r="C13314" s="77"/>
      <c r="M13314" s="80"/>
      <c r="T13314" s="4"/>
      <c r="V13314" s="4"/>
      <c r="W13314" s="4"/>
      <c r="X13314" s="4"/>
      <c r="AB13314" s="4"/>
      <c r="AL13314" s="81"/>
      <c r="AM13314" s="81"/>
    </row>
    <row r="13315" spans="1:39">
      <c r="A13315" s="76"/>
      <c r="C13315" s="77"/>
      <c r="M13315" s="80"/>
      <c r="T13315" s="4"/>
      <c r="V13315" s="4"/>
      <c r="W13315" s="4"/>
      <c r="X13315" s="4"/>
      <c r="AB13315" s="4"/>
      <c r="AL13315" s="81"/>
      <c r="AM13315" s="81"/>
    </row>
    <row r="13316" spans="1:39">
      <c r="A13316" s="76"/>
      <c r="C13316" s="77"/>
      <c r="M13316" s="80"/>
      <c r="T13316" s="4"/>
      <c r="V13316" s="4"/>
      <c r="W13316" s="4"/>
      <c r="X13316" s="4"/>
      <c r="AB13316" s="4"/>
      <c r="AL13316" s="81"/>
      <c r="AM13316" s="81"/>
    </row>
    <row r="13317" spans="1:39">
      <c r="A13317" s="76"/>
      <c r="C13317" s="77"/>
      <c r="M13317" s="80"/>
      <c r="T13317" s="4"/>
      <c r="V13317" s="4"/>
      <c r="W13317" s="4"/>
      <c r="X13317" s="4"/>
      <c r="AB13317" s="4"/>
      <c r="AL13317" s="81"/>
      <c r="AM13317" s="81"/>
    </row>
    <row r="13318" spans="1:39">
      <c r="A13318" s="76"/>
      <c r="C13318" s="77"/>
      <c r="M13318" s="80"/>
      <c r="T13318" s="4"/>
      <c r="V13318" s="4"/>
      <c r="W13318" s="4"/>
      <c r="X13318" s="4"/>
      <c r="AB13318" s="4"/>
      <c r="AL13318" s="81"/>
      <c r="AM13318" s="81"/>
    </row>
    <row r="13319" spans="1:39">
      <c r="A13319" s="76"/>
      <c r="C13319" s="77"/>
      <c r="M13319" s="80"/>
      <c r="T13319" s="4"/>
      <c r="V13319" s="4"/>
      <c r="W13319" s="4"/>
      <c r="X13319" s="4"/>
      <c r="AB13319" s="4"/>
      <c r="AL13319" s="81"/>
      <c r="AM13319" s="81"/>
    </row>
    <row r="13320" spans="1:39">
      <c r="A13320" s="76"/>
      <c r="C13320" s="77"/>
      <c r="M13320" s="80"/>
      <c r="T13320" s="4"/>
      <c r="V13320" s="4"/>
      <c r="W13320" s="4"/>
      <c r="X13320" s="4"/>
      <c r="AB13320" s="4"/>
      <c r="AL13320" s="81"/>
      <c r="AM13320" s="81"/>
    </row>
    <row r="13321" spans="1:39">
      <c r="A13321" s="76"/>
      <c r="C13321" s="77"/>
      <c r="M13321" s="80"/>
      <c r="T13321" s="4"/>
      <c r="V13321" s="4"/>
      <c r="W13321" s="4"/>
      <c r="X13321" s="4"/>
      <c r="AB13321" s="4"/>
      <c r="AL13321" s="81"/>
      <c r="AM13321" s="81"/>
    </row>
    <row r="13322" spans="1:39">
      <c r="A13322" s="76"/>
      <c r="C13322" s="77"/>
      <c r="M13322" s="80"/>
      <c r="T13322" s="4"/>
      <c r="V13322" s="4"/>
      <c r="W13322" s="4"/>
      <c r="X13322" s="4"/>
      <c r="AB13322" s="4"/>
      <c r="AL13322" s="81"/>
      <c r="AM13322" s="81"/>
    </row>
    <row r="13323" spans="1:39">
      <c r="A13323" s="76"/>
      <c r="C13323" s="77"/>
      <c r="M13323" s="80"/>
      <c r="T13323" s="4"/>
      <c r="V13323" s="4"/>
      <c r="W13323" s="4"/>
      <c r="X13323" s="4"/>
      <c r="AB13323" s="4"/>
      <c r="AL13323" s="81"/>
      <c r="AM13323" s="81"/>
    </row>
    <row r="13324" spans="1:39">
      <c r="A13324" s="76"/>
      <c r="C13324" s="77"/>
      <c r="M13324" s="80"/>
      <c r="T13324" s="4"/>
      <c r="V13324" s="4"/>
      <c r="W13324" s="4"/>
      <c r="X13324" s="4"/>
      <c r="AB13324" s="4"/>
      <c r="AL13324" s="81"/>
      <c r="AM13324" s="81"/>
    </row>
    <row r="13325" spans="1:39">
      <c r="A13325" s="76"/>
      <c r="C13325" s="77"/>
      <c r="M13325" s="80"/>
      <c r="T13325" s="4"/>
      <c r="V13325" s="4"/>
      <c r="W13325" s="4"/>
      <c r="X13325" s="4"/>
      <c r="AB13325" s="4"/>
      <c r="AL13325" s="81"/>
      <c r="AM13325" s="81"/>
    </row>
    <row r="13326" spans="1:39">
      <c r="A13326" s="76"/>
      <c r="C13326" s="77"/>
      <c r="M13326" s="80"/>
      <c r="T13326" s="4"/>
      <c r="V13326" s="4"/>
      <c r="W13326" s="4"/>
      <c r="X13326" s="4"/>
      <c r="AB13326" s="4"/>
      <c r="AL13326" s="81"/>
      <c r="AM13326" s="81"/>
    </row>
    <row r="13327" spans="1:39">
      <c r="A13327" s="76"/>
      <c r="C13327" s="77"/>
      <c r="M13327" s="80"/>
      <c r="T13327" s="4"/>
      <c r="V13327" s="4"/>
      <c r="W13327" s="4"/>
      <c r="X13327" s="4"/>
      <c r="AB13327" s="4"/>
      <c r="AL13327" s="81"/>
      <c r="AM13327" s="81"/>
    </row>
    <row r="13328" spans="1:39">
      <c r="A13328" s="76"/>
      <c r="C13328" s="77"/>
      <c r="M13328" s="80"/>
      <c r="T13328" s="4"/>
      <c r="V13328" s="4"/>
      <c r="W13328" s="4"/>
      <c r="X13328" s="4"/>
      <c r="AB13328" s="4"/>
      <c r="AL13328" s="81"/>
      <c r="AM13328" s="81"/>
    </row>
    <row r="13329" spans="1:39">
      <c r="A13329" s="76"/>
      <c r="C13329" s="77"/>
      <c r="M13329" s="80"/>
      <c r="T13329" s="4"/>
      <c r="V13329" s="4"/>
      <c r="W13329" s="4"/>
      <c r="X13329" s="4"/>
      <c r="AB13329" s="4"/>
      <c r="AL13329" s="81"/>
      <c r="AM13329" s="81"/>
    </row>
    <row r="13330" spans="1:39">
      <c r="A13330" s="76"/>
      <c r="C13330" s="77"/>
      <c r="M13330" s="80"/>
      <c r="T13330" s="4"/>
      <c r="V13330" s="4"/>
      <c r="W13330" s="4"/>
      <c r="X13330" s="4"/>
      <c r="AB13330" s="4"/>
      <c r="AL13330" s="81"/>
      <c r="AM13330" s="81"/>
    </row>
    <row r="13331" spans="1:39">
      <c r="A13331" s="76"/>
      <c r="C13331" s="77"/>
      <c r="M13331" s="80"/>
      <c r="T13331" s="4"/>
      <c r="V13331" s="4"/>
      <c r="W13331" s="4"/>
      <c r="X13331" s="4"/>
      <c r="AB13331" s="4"/>
      <c r="AL13331" s="81"/>
      <c r="AM13331" s="81"/>
    </row>
    <row r="13332" spans="1:39">
      <c r="A13332" s="76"/>
      <c r="C13332" s="77"/>
      <c r="M13332" s="80"/>
      <c r="T13332" s="4"/>
      <c r="V13332" s="4"/>
      <c r="W13332" s="4"/>
      <c r="X13332" s="4"/>
      <c r="AB13332" s="4"/>
      <c r="AL13332" s="81"/>
      <c r="AM13332" s="81"/>
    </row>
    <row r="13333" spans="1:39">
      <c r="A13333" s="76"/>
      <c r="C13333" s="77"/>
      <c r="M13333" s="80"/>
      <c r="T13333" s="4"/>
      <c r="V13333" s="4"/>
      <c r="W13333" s="4"/>
      <c r="X13333" s="4"/>
      <c r="AB13333" s="4"/>
      <c r="AL13333" s="81"/>
      <c r="AM13333" s="81"/>
    </row>
    <row r="13334" spans="1:39">
      <c r="A13334" s="76"/>
      <c r="C13334" s="77"/>
      <c r="M13334" s="80"/>
      <c r="T13334" s="4"/>
      <c r="V13334" s="4"/>
      <c r="W13334" s="4"/>
      <c r="X13334" s="4"/>
      <c r="AB13334" s="4"/>
      <c r="AL13334" s="81"/>
      <c r="AM13334" s="81"/>
    </row>
    <row r="13335" spans="1:39">
      <c r="A13335" s="76"/>
      <c r="C13335" s="77"/>
      <c r="M13335" s="80"/>
      <c r="T13335" s="4"/>
      <c r="V13335" s="4"/>
      <c r="W13335" s="4"/>
      <c r="X13335" s="4"/>
      <c r="AB13335" s="4"/>
      <c r="AL13335" s="81"/>
      <c r="AM13335" s="81"/>
    </row>
    <row r="13336" spans="1:39">
      <c r="A13336" s="76"/>
      <c r="C13336" s="77"/>
      <c r="M13336" s="80"/>
      <c r="T13336" s="4"/>
      <c r="V13336" s="4"/>
      <c r="W13336" s="4"/>
      <c r="X13336" s="4"/>
      <c r="AB13336" s="4"/>
      <c r="AL13336" s="81"/>
      <c r="AM13336" s="81"/>
    </row>
    <row r="13337" spans="1:39">
      <c r="A13337" s="76"/>
      <c r="C13337" s="77"/>
      <c r="M13337" s="80"/>
      <c r="T13337" s="4"/>
      <c r="V13337" s="4"/>
      <c r="W13337" s="4"/>
      <c r="X13337" s="4"/>
      <c r="AB13337" s="4"/>
      <c r="AL13337" s="81"/>
      <c r="AM13337" s="81"/>
    </row>
    <row r="13338" spans="1:39">
      <c r="A13338" s="76"/>
      <c r="C13338" s="77"/>
      <c r="M13338" s="80"/>
      <c r="T13338" s="4"/>
      <c r="V13338" s="4"/>
      <c r="W13338" s="4"/>
      <c r="X13338" s="4"/>
      <c r="AB13338" s="4"/>
      <c r="AL13338" s="81"/>
      <c r="AM13338" s="81"/>
    </row>
    <row r="13339" spans="1:39">
      <c r="A13339" s="76"/>
      <c r="C13339" s="77"/>
      <c r="M13339" s="80"/>
      <c r="T13339" s="4"/>
      <c r="V13339" s="4"/>
      <c r="W13339" s="4"/>
      <c r="X13339" s="4"/>
      <c r="AB13339" s="4"/>
      <c r="AL13339" s="81"/>
      <c r="AM13339" s="81"/>
    </row>
    <row r="13340" spans="1:39">
      <c r="A13340" s="76"/>
      <c r="C13340" s="77"/>
      <c r="M13340" s="80"/>
      <c r="T13340" s="4"/>
      <c r="V13340" s="4"/>
      <c r="W13340" s="4"/>
      <c r="X13340" s="4"/>
      <c r="AB13340" s="4"/>
      <c r="AL13340" s="81"/>
      <c r="AM13340" s="81"/>
    </row>
    <row r="13341" spans="1:39">
      <c r="A13341" s="76"/>
      <c r="C13341" s="77"/>
      <c r="M13341" s="80"/>
      <c r="T13341" s="4"/>
      <c r="V13341" s="4"/>
      <c r="W13341" s="4"/>
      <c r="X13341" s="4"/>
      <c r="AB13341" s="4"/>
      <c r="AL13341" s="81"/>
      <c r="AM13341" s="81"/>
    </row>
    <row r="13342" spans="1:39">
      <c r="A13342" s="76"/>
      <c r="C13342" s="77"/>
      <c r="M13342" s="80"/>
      <c r="T13342" s="4"/>
      <c r="V13342" s="4"/>
      <c r="W13342" s="4"/>
      <c r="X13342" s="4"/>
      <c r="AB13342" s="4"/>
      <c r="AL13342" s="81"/>
      <c r="AM13342" s="81"/>
    </row>
    <row r="13343" spans="1:39">
      <c r="A13343" s="76"/>
      <c r="C13343" s="77"/>
      <c r="M13343" s="80"/>
      <c r="T13343" s="4"/>
      <c r="V13343" s="4"/>
      <c r="W13343" s="4"/>
      <c r="X13343" s="4"/>
      <c r="AB13343" s="4"/>
      <c r="AL13343" s="81"/>
      <c r="AM13343" s="81"/>
    </row>
    <row r="13344" spans="1:39">
      <c r="A13344" s="76"/>
      <c r="C13344" s="77"/>
      <c r="M13344" s="80"/>
      <c r="T13344" s="4"/>
      <c r="V13344" s="4"/>
      <c r="W13344" s="4"/>
      <c r="X13344" s="4"/>
      <c r="AB13344" s="4"/>
      <c r="AL13344" s="81"/>
      <c r="AM13344" s="81"/>
    </row>
    <row r="13345" spans="1:39">
      <c r="A13345" s="76"/>
      <c r="C13345" s="77"/>
      <c r="M13345" s="80"/>
      <c r="T13345" s="4"/>
      <c r="V13345" s="4"/>
      <c r="W13345" s="4"/>
      <c r="X13345" s="4"/>
      <c r="AB13345" s="4"/>
      <c r="AL13345" s="81"/>
      <c r="AM13345" s="81"/>
    </row>
    <row r="13346" spans="1:39">
      <c r="A13346" s="76"/>
      <c r="C13346" s="77"/>
      <c r="M13346" s="80"/>
      <c r="T13346" s="4"/>
      <c r="V13346" s="4"/>
      <c r="W13346" s="4"/>
      <c r="X13346" s="4"/>
      <c r="AB13346" s="4"/>
      <c r="AL13346" s="81"/>
      <c r="AM13346" s="81"/>
    </row>
    <row r="13347" spans="1:39">
      <c r="A13347" s="76"/>
      <c r="C13347" s="77"/>
      <c r="M13347" s="80"/>
      <c r="T13347" s="4"/>
      <c r="V13347" s="4"/>
      <c r="W13347" s="4"/>
      <c r="X13347" s="4"/>
      <c r="AB13347" s="4"/>
      <c r="AL13347" s="81"/>
      <c r="AM13347" s="81"/>
    </row>
    <row r="13348" spans="1:39">
      <c r="A13348" s="76"/>
      <c r="C13348" s="77"/>
      <c r="M13348" s="80"/>
      <c r="T13348" s="4"/>
      <c r="V13348" s="4"/>
      <c r="W13348" s="4"/>
      <c r="X13348" s="4"/>
      <c r="AB13348" s="4"/>
      <c r="AL13348" s="81"/>
      <c r="AM13348" s="81"/>
    </row>
    <row r="13349" spans="1:39">
      <c r="A13349" s="76"/>
      <c r="C13349" s="77"/>
      <c r="M13349" s="80"/>
      <c r="T13349" s="4"/>
      <c r="V13349" s="4"/>
      <c r="W13349" s="4"/>
      <c r="X13349" s="4"/>
      <c r="AB13349" s="4"/>
      <c r="AL13349" s="81"/>
      <c r="AM13349" s="81"/>
    </row>
    <row r="13350" spans="1:39">
      <c r="A13350" s="76"/>
      <c r="C13350" s="77"/>
      <c r="M13350" s="80"/>
      <c r="T13350" s="4"/>
      <c r="V13350" s="4"/>
      <c r="W13350" s="4"/>
      <c r="X13350" s="4"/>
      <c r="AB13350" s="4"/>
      <c r="AL13350" s="81"/>
      <c r="AM13350" s="81"/>
    </row>
    <row r="13351" spans="1:39">
      <c r="A13351" s="76"/>
      <c r="C13351" s="77"/>
      <c r="M13351" s="80"/>
      <c r="T13351" s="4"/>
      <c r="V13351" s="4"/>
      <c r="W13351" s="4"/>
      <c r="X13351" s="4"/>
      <c r="AB13351" s="4"/>
      <c r="AL13351" s="81"/>
      <c r="AM13351" s="81"/>
    </row>
    <row r="13352" spans="1:39">
      <c r="A13352" s="76"/>
      <c r="C13352" s="77"/>
      <c r="M13352" s="80"/>
      <c r="T13352" s="4"/>
      <c r="V13352" s="4"/>
      <c r="W13352" s="4"/>
      <c r="X13352" s="4"/>
      <c r="AB13352" s="4"/>
      <c r="AL13352" s="81"/>
      <c r="AM13352" s="81"/>
    </row>
    <row r="13353" spans="1:39">
      <c r="A13353" s="76"/>
      <c r="C13353" s="77"/>
      <c r="M13353" s="80"/>
      <c r="T13353" s="4"/>
      <c r="V13353" s="4"/>
      <c r="W13353" s="4"/>
      <c r="X13353" s="4"/>
      <c r="AB13353" s="4"/>
      <c r="AL13353" s="81"/>
      <c r="AM13353" s="81"/>
    </row>
    <row r="13354" spans="1:39">
      <c r="A13354" s="76"/>
      <c r="C13354" s="77"/>
      <c r="M13354" s="80"/>
      <c r="T13354" s="4"/>
      <c r="V13354" s="4"/>
      <c r="W13354" s="4"/>
      <c r="X13354" s="4"/>
      <c r="AB13354" s="4"/>
      <c r="AL13354" s="81"/>
      <c r="AM13354" s="81"/>
    </row>
    <row r="13355" spans="1:39">
      <c r="A13355" s="76"/>
      <c r="C13355" s="77"/>
      <c r="M13355" s="80"/>
      <c r="T13355" s="4"/>
      <c r="V13355" s="4"/>
      <c r="W13355" s="4"/>
      <c r="X13355" s="4"/>
      <c r="AB13355" s="4"/>
      <c r="AL13355" s="81"/>
      <c r="AM13355" s="81"/>
    </row>
    <row r="13356" spans="1:39">
      <c r="A13356" s="76"/>
      <c r="C13356" s="77"/>
      <c r="M13356" s="80"/>
      <c r="T13356" s="4"/>
      <c r="V13356" s="4"/>
      <c r="W13356" s="4"/>
      <c r="X13356" s="4"/>
      <c r="AB13356" s="4"/>
      <c r="AL13356" s="81"/>
      <c r="AM13356" s="81"/>
    </row>
    <row r="13357" spans="1:39">
      <c r="A13357" s="76"/>
      <c r="C13357" s="77"/>
      <c r="M13357" s="80"/>
      <c r="T13357" s="4"/>
      <c r="V13357" s="4"/>
      <c r="W13357" s="4"/>
      <c r="X13357" s="4"/>
      <c r="AB13357" s="4"/>
      <c r="AL13357" s="81"/>
      <c r="AM13357" s="81"/>
    </row>
    <row r="13358" spans="1:39">
      <c r="A13358" s="76"/>
      <c r="C13358" s="77"/>
      <c r="M13358" s="80"/>
      <c r="T13358" s="4"/>
      <c r="V13358" s="4"/>
      <c r="W13358" s="4"/>
      <c r="X13358" s="4"/>
      <c r="AB13358" s="4"/>
      <c r="AL13358" s="81"/>
      <c r="AM13358" s="81"/>
    </row>
    <row r="13359" spans="1:39">
      <c r="A13359" s="76"/>
      <c r="C13359" s="77"/>
      <c r="M13359" s="80"/>
      <c r="T13359" s="4"/>
      <c r="V13359" s="4"/>
      <c r="W13359" s="4"/>
      <c r="X13359" s="4"/>
      <c r="AB13359" s="4"/>
      <c r="AL13359" s="81"/>
      <c r="AM13359" s="81"/>
    </row>
    <row r="13360" spans="1:39">
      <c r="A13360" s="76"/>
      <c r="C13360" s="77"/>
      <c r="M13360" s="80"/>
      <c r="T13360" s="4"/>
      <c r="V13360" s="4"/>
      <c r="W13360" s="4"/>
      <c r="X13360" s="4"/>
      <c r="AB13360" s="4"/>
      <c r="AL13360" s="81"/>
      <c r="AM13360" s="81"/>
    </row>
    <row r="13361" spans="1:39">
      <c r="A13361" s="76"/>
      <c r="C13361" s="77"/>
      <c r="M13361" s="80"/>
      <c r="T13361" s="4"/>
      <c r="V13361" s="4"/>
      <c r="W13361" s="4"/>
      <c r="X13361" s="4"/>
      <c r="AB13361" s="4"/>
      <c r="AL13361" s="81"/>
      <c r="AM13361" s="81"/>
    </row>
    <row r="13362" spans="1:39">
      <c r="A13362" s="76"/>
      <c r="C13362" s="77"/>
      <c r="M13362" s="80"/>
      <c r="T13362" s="4"/>
      <c r="V13362" s="4"/>
      <c r="W13362" s="4"/>
      <c r="X13362" s="4"/>
      <c r="AB13362" s="4"/>
      <c r="AL13362" s="81"/>
      <c r="AM13362" s="81"/>
    </row>
    <row r="13363" spans="1:39">
      <c r="A13363" s="76"/>
      <c r="C13363" s="77"/>
      <c r="M13363" s="80"/>
      <c r="T13363" s="4"/>
      <c r="V13363" s="4"/>
      <c r="W13363" s="4"/>
      <c r="X13363" s="4"/>
      <c r="AB13363" s="4"/>
      <c r="AL13363" s="81"/>
      <c r="AM13363" s="81"/>
    </row>
    <row r="13364" spans="1:39">
      <c r="A13364" s="76"/>
      <c r="C13364" s="77"/>
      <c r="M13364" s="80"/>
      <c r="T13364" s="4"/>
      <c r="V13364" s="4"/>
      <c r="W13364" s="4"/>
      <c r="X13364" s="4"/>
      <c r="AB13364" s="4"/>
      <c r="AL13364" s="81"/>
      <c r="AM13364" s="81"/>
    </row>
    <row r="13365" spans="1:39">
      <c r="A13365" s="76"/>
      <c r="C13365" s="77"/>
      <c r="M13365" s="80"/>
      <c r="T13365" s="4"/>
      <c r="V13365" s="4"/>
      <c r="W13365" s="4"/>
      <c r="X13365" s="4"/>
      <c r="AB13365" s="4"/>
      <c r="AL13365" s="81"/>
      <c r="AM13365" s="81"/>
    </row>
    <row r="13366" spans="1:39">
      <c r="A13366" s="76"/>
      <c r="C13366" s="77"/>
      <c r="M13366" s="80"/>
      <c r="T13366" s="4"/>
      <c r="V13366" s="4"/>
      <c r="W13366" s="4"/>
      <c r="X13366" s="4"/>
      <c r="AB13366" s="4"/>
      <c r="AL13366" s="81"/>
      <c r="AM13366" s="81"/>
    </row>
    <row r="13367" spans="1:39">
      <c r="A13367" s="76"/>
      <c r="C13367" s="77"/>
      <c r="M13367" s="80"/>
      <c r="T13367" s="4"/>
      <c r="V13367" s="4"/>
      <c r="W13367" s="4"/>
      <c r="X13367" s="4"/>
      <c r="AB13367" s="4"/>
      <c r="AL13367" s="81"/>
      <c r="AM13367" s="81"/>
    </row>
    <row r="13368" spans="1:39">
      <c r="A13368" s="76"/>
      <c r="C13368" s="77"/>
      <c r="M13368" s="80"/>
      <c r="T13368" s="4"/>
      <c r="V13368" s="4"/>
      <c r="W13368" s="4"/>
      <c r="X13368" s="4"/>
      <c r="AB13368" s="4"/>
      <c r="AL13368" s="81"/>
      <c r="AM13368" s="81"/>
    </row>
    <row r="13369" spans="1:39">
      <c r="A13369" s="76"/>
      <c r="C13369" s="77"/>
      <c r="M13369" s="80"/>
      <c r="T13369" s="4"/>
      <c r="V13369" s="4"/>
      <c r="W13369" s="4"/>
      <c r="X13369" s="4"/>
      <c r="AB13369" s="4"/>
      <c r="AL13369" s="81"/>
      <c r="AM13369" s="81"/>
    </row>
    <row r="13370" spans="1:39">
      <c r="A13370" s="76"/>
      <c r="C13370" s="77"/>
      <c r="M13370" s="80"/>
      <c r="T13370" s="4"/>
      <c r="V13370" s="4"/>
      <c r="W13370" s="4"/>
      <c r="X13370" s="4"/>
      <c r="AB13370" s="4"/>
      <c r="AL13370" s="81"/>
      <c r="AM13370" s="81"/>
    </row>
    <row r="13371" spans="1:39">
      <c r="A13371" s="76"/>
      <c r="C13371" s="77"/>
      <c r="M13371" s="80"/>
      <c r="T13371" s="4"/>
      <c r="V13371" s="4"/>
      <c r="W13371" s="4"/>
      <c r="X13371" s="4"/>
      <c r="AB13371" s="4"/>
      <c r="AL13371" s="81"/>
      <c r="AM13371" s="81"/>
    </row>
    <row r="13372" spans="1:39">
      <c r="A13372" s="76"/>
      <c r="C13372" s="77"/>
      <c r="M13372" s="80"/>
      <c r="T13372" s="4"/>
      <c r="V13372" s="4"/>
      <c r="W13372" s="4"/>
      <c r="X13372" s="4"/>
      <c r="AB13372" s="4"/>
      <c r="AL13372" s="81"/>
      <c r="AM13372" s="81"/>
    </row>
    <row r="13373" spans="1:39">
      <c r="A13373" s="76"/>
      <c r="C13373" s="77"/>
      <c r="M13373" s="80"/>
      <c r="T13373" s="4"/>
      <c r="V13373" s="4"/>
      <c r="W13373" s="4"/>
      <c r="X13373" s="4"/>
      <c r="AB13373" s="4"/>
      <c r="AL13373" s="81"/>
      <c r="AM13373" s="81"/>
    </row>
    <row r="13374" spans="1:39">
      <c r="A13374" s="76"/>
      <c r="C13374" s="77"/>
      <c r="M13374" s="80"/>
      <c r="T13374" s="4"/>
      <c r="V13374" s="4"/>
      <c r="W13374" s="4"/>
      <c r="X13374" s="4"/>
      <c r="AB13374" s="4"/>
      <c r="AL13374" s="81"/>
      <c r="AM13374" s="81"/>
    </row>
    <row r="13375" spans="1:39">
      <c r="A13375" s="76"/>
      <c r="C13375" s="77"/>
      <c r="M13375" s="80"/>
      <c r="T13375" s="4"/>
      <c r="V13375" s="4"/>
      <c r="W13375" s="4"/>
      <c r="X13375" s="4"/>
      <c r="AB13375" s="4"/>
      <c r="AL13375" s="81"/>
      <c r="AM13375" s="81"/>
    </row>
    <row r="13376" spans="1:39">
      <c r="A13376" s="76"/>
      <c r="C13376" s="77"/>
      <c r="M13376" s="80"/>
      <c r="T13376" s="4"/>
      <c r="V13376" s="4"/>
      <c r="W13376" s="4"/>
      <c r="X13376" s="4"/>
      <c r="AB13376" s="4"/>
      <c r="AL13376" s="81"/>
      <c r="AM13376" s="81"/>
    </row>
    <row r="13377" spans="1:39">
      <c r="A13377" s="76"/>
      <c r="C13377" s="77"/>
      <c r="M13377" s="80"/>
      <c r="T13377" s="4"/>
      <c r="V13377" s="4"/>
      <c r="W13377" s="4"/>
      <c r="X13377" s="4"/>
      <c r="AB13377" s="4"/>
      <c r="AL13377" s="81"/>
      <c r="AM13377" s="81"/>
    </row>
    <row r="13378" spans="1:39">
      <c r="A13378" s="76"/>
      <c r="C13378" s="77"/>
      <c r="M13378" s="80"/>
      <c r="T13378" s="4"/>
      <c r="V13378" s="4"/>
      <c r="W13378" s="4"/>
      <c r="X13378" s="4"/>
      <c r="AB13378" s="4"/>
      <c r="AL13378" s="81"/>
      <c r="AM13378" s="81"/>
    </row>
    <row r="13379" spans="1:39">
      <c r="A13379" s="76"/>
      <c r="C13379" s="77"/>
      <c r="M13379" s="80"/>
      <c r="T13379" s="4"/>
      <c r="V13379" s="4"/>
      <c r="W13379" s="4"/>
      <c r="X13379" s="4"/>
      <c r="AB13379" s="4"/>
      <c r="AL13379" s="81"/>
      <c r="AM13379" s="81"/>
    </row>
    <row r="13380" spans="1:39">
      <c r="A13380" s="76"/>
      <c r="C13380" s="77"/>
      <c r="M13380" s="80"/>
      <c r="T13380" s="4"/>
      <c r="V13380" s="4"/>
      <c r="W13380" s="4"/>
      <c r="X13380" s="4"/>
      <c r="AB13380" s="4"/>
      <c r="AL13380" s="81"/>
      <c r="AM13380" s="81"/>
    </row>
    <row r="13381" spans="1:39">
      <c r="A13381" s="76"/>
      <c r="C13381" s="77"/>
      <c r="M13381" s="80"/>
      <c r="T13381" s="4"/>
      <c r="V13381" s="4"/>
      <c r="W13381" s="4"/>
      <c r="X13381" s="4"/>
      <c r="AB13381" s="4"/>
      <c r="AL13381" s="81"/>
      <c r="AM13381" s="81"/>
    </row>
    <row r="13382" spans="1:39">
      <c r="A13382" s="76"/>
      <c r="C13382" s="77"/>
      <c r="M13382" s="80"/>
      <c r="T13382" s="4"/>
      <c r="V13382" s="4"/>
      <c r="W13382" s="4"/>
      <c r="X13382" s="4"/>
      <c r="AB13382" s="4"/>
      <c r="AL13382" s="81"/>
      <c r="AM13382" s="81"/>
    </row>
    <row r="13383" spans="1:39">
      <c r="A13383" s="76"/>
      <c r="C13383" s="77"/>
      <c r="M13383" s="80"/>
      <c r="T13383" s="4"/>
      <c r="V13383" s="4"/>
      <c r="W13383" s="4"/>
      <c r="X13383" s="4"/>
      <c r="AB13383" s="4"/>
      <c r="AL13383" s="81"/>
      <c r="AM13383" s="81"/>
    </row>
    <row r="13384" spans="1:39">
      <c r="A13384" s="76"/>
      <c r="C13384" s="77"/>
      <c r="M13384" s="80"/>
      <c r="T13384" s="4"/>
      <c r="V13384" s="4"/>
      <c r="W13384" s="4"/>
      <c r="X13384" s="4"/>
      <c r="AB13384" s="4"/>
      <c r="AL13384" s="81"/>
      <c r="AM13384" s="81"/>
    </row>
    <row r="13385" spans="1:39">
      <c r="A13385" s="76"/>
      <c r="C13385" s="77"/>
      <c r="M13385" s="80"/>
      <c r="T13385" s="4"/>
      <c r="V13385" s="4"/>
      <c r="W13385" s="4"/>
      <c r="X13385" s="4"/>
      <c r="AB13385" s="4"/>
      <c r="AL13385" s="81"/>
      <c r="AM13385" s="81"/>
    </row>
    <row r="13386" spans="1:39">
      <c r="A13386" s="76"/>
      <c r="C13386" s="77"/>
      <c r="M13386" s="80"/>
      <c r="T13386" s="4"/>
      <c r="V13386" s="4"/>
      <c r="W13386" s="4"/>
      <c r="X13386" s="4"/>
      <c r="AB13386" s="4"/>
      <c r="AL13386" s="81"/>
      <c r="AM13386" s="81"/>
    </row>
    <row r="13387" spans="1:39">
      <c r="A13387" s="76"/>
      <c r="C13387" s="77"/>
      <c r="M13387" s="80"/>
      <c r="T13387" s="4"/>
      <c r="V13387" s="4"/>
      <c r="W13387" s="4"/>
      <c r="X13387" s="4"/>
      <c r="AB13387" s="4"/>
      <c r="AL13387" s="81"/>
      <c r="AM13387" s="81"/>
    </row>
    <row r="13388" spans="1:39">
      <c r="A13388" s="76"/>
      <c r="C13388" s="77"/>
      <c r="M13388" s="80"/>
      <c r="T13388" s="4"/>
      <c r="V13388" s="4"/>
      <c r="W13388" s="4"/>
      <c r="X13388" s="4"/>
      <c r="AB13388" s="4"/>
      <c r="AL13388" s="81"/>
      <c r="AM13388" s="81"/>
    </row>
    <row r="13389" spans="1:39">
      <c r="A13389" s="76"/>
      <c r="C13389" s="77"/>
      <c r="M13389" s="80"/>
      <c r="T13389" s="4"/>
      <c r="V13389" s="4"/>
      <c r="W13389" s="4"/>
      <c r="X13389" s="4"/>
      <c r="AB13389" s="4"/>
      <c r="AL13389" s="81"/>
      <c r="AM13389" s="81"/>
    </row>
    <row r="13390" spans="1:39">
      <c r="A13390" s="76"/>
      <c r="C13390" s="77"/>
      <c r="M13390" s="80"/>
      <c r="T13390" s="4"/>
      <c r="V13390" s="4"/>
      <c r="W13390" s="4"/>
      <c r="X13390" s="4"/>
      <c r="AB13390" s="4"/>
      <c r="AL13390" s="81"/>
      <c r="AM13390" s="81"/>
    </row>
    <row r="13391" spans="1:39">
      <c r="A13391" s="76"/>
      <c r="C13391" s="77"/>
      <c r="M13391" s="80"/>
      <c r="T13391" s="4"/>
      <c r="V13391" s="4"/>
      <c r="W13391" s="4"/>
      <c r="X13391" s="4"/>
      <c r="AB13391" s="4"/>
      <c r="AL13391" s="81"/>
      <c r="AM13391" s="81"/>
    </row>
    <row r="13392" spans="1:39">
      <c r="A13392" s="76"/>
      <c r="C13392" s="77"/>
      <c r="M13392" s="80"/>
      <c r="T13392" s="4"/>
      <c r="V13392" s="4"/>
      <c r="W13392" s="4"/>
      <c r="X13392" s="4"/>
      <c r="AB13392" s="4"/>
      <c r="AL13392" s="81"/>
      <c r="AM13392" s="81"/>
    </row>
    <row r="13393" spans="1:39">
      <c r="A13393" s="76"/>
      <c r="C13393" s="77"/>
      <c r="M13393" s="80"/>
      <c r="T13393" s="4"/>
      <c r="V13393" s="4"/>
      <c r="W13393" s="4"/>
      <c r="X13393" s="4"/>
      <c r="AB13393" s="4"/>
      <c r="AL13393" s="81"/>
      <c r="AM13393" s="81"/>
    </row>
    <row r="13394" spans="1:39">
      <c r="A13394" s="76"/>
      <c r="C13394" s="77"/>
      <c r="M13394" s="80"/>
      <c r="T13394" s="4"/>
      <c r="V13394" s="4"/>
      <c r="W13394" s="4"/>
      <c r="X13394" s="4"/>
      <c r="AB13394" s="4"/>
      <c r="AL13394" s="81"/>
      <c r="AM13394" s="81"/>
    </row>
    <row r="13395" spans="1:39">
      <c r="A13395" s="76"/>
      <c r="C13395" s="77"/>
      <c r="M13395" s="80"/>
      <c r="T13395" s="4"/>
      <c r="V13395" s="4"/>
      <c r="W13395" s="4"/>
      <c r="X13395" s="4"/>
      <c r="AB13395" s="4"/>
      <c r="AL13395" s="81"/>
      <c r="AM13395" s="81"/>
    </row>
    <row r="13396" spans="1:39">
      <c r="A13396" s="76"/>
      <c r="C13396" s="77"/>
      <c r="M13396" s="80"/>
      <c r="T13396" s="4"/>
      <c r="V13396" s="4"/>
      <c r="W13396" s="4"/>
      <c r="X13396" s="4"/>
      <c r="AB13396" s="4"/>
      <c r="AL13396" s="81"/>
      <c r="AM13396" s="81"/>
    </row>
    <row r="13397" spans="1:39">
      <c r="A13397" s="76"/>
      <c r="C13397" s="77"/>
      <c r="M13397" s="80"/>
      <c r="T13397" s="4"/>
      <c r="V13397" s="4"/>
      <c r="W13397" s="4"/>
      <c r="X13397" s="4"/>
      <c r="AB13397" s="4"/>
      <c r="AL13397" s="81"/>
      <c r="AM13397" s="81"/>
    </row>
    <row r="13398" spans="1:39">
      <c r="A13398" s="76"/>
      <c r="C13398" s="77"/>
      <c r="M13398" s="80"/>
      <c r="T13398" s="4"/>
      <c r="V13398" s="4"/>
      <c r="W13398" s="4"/>
      <c r="X13398" s="4"/>
      <c r="AB13398" s="4"/>
      <c r="AL13398" s="81"/>
      <c r="AM13398" s="81"/>
    </row>
    <row r="13399" spans="1:39">
      <c r="A13399" s="76"/>
      <c r="C13399" s="77"/>
      <c r="M13399" s="80"/>
      <c r="T13399" s="4"/>
      <c r="V13399" s="4"/>
      <c r="W13399" s="4"/>
      <c r="X13399" s="4"/>
      <c r="AB13399" s="4"/>
      <c r="AL13399" s="81"/>
      <c r="AM13399" s="81"/>
    </row>
    <row r="13400" spans="1:39">
      <c r="A13400" s="76"/>
      <c r="C13400" s="77"/>
      <c r="M13400" s="80"/>
      <c r="T13400" s="4"/>
      <c r="V13400" s="4"/>
      <c r="W13400" s="4"/>
      <c r="X13400" s="4"/>
      <c r="AB13400" s="4"/>
      <c r="AL13400" s="81"/>
      <c r="AM13400" s="81"/>
    </row>
    <row r="13401" spans="1:39">
      <c r="A13401" s="76"/>
      <c r="C13401" s="77"/>
      <c r="M13401" s="80"/>
      <c r="T13401" s="4"/>
      <c r="V13401" s="4"/>
      <c r="W13401" s="4"/>
      <c r="X13401" s="4"/>
      <c r="AB13401" s="4"/>
      <c r="AL13401" s="81"/>
      <c r="AM13401" s="81"/>
    </row>
    <row r="13402" spans="1:39">
      <c r="A13402" s="76"/>
      <c r="C13402" s="77"/>
      <c r="M13402" s="80"/>
      <c r="T13402" s="4"/>
      <c r="V13402" s="4"/>
      <c r="W13402" s="4"/>
      <c r="X13402" s="4"/>
      <c r="AB13402" s="4"/>
      <c r="AL13402" s="81"/>
      <c r="AM13402" s="81"/>
    </row>
    <row r="13403" spans="1:39">
      <c r="A13403" s="76"/>
      <c r="C13403" s="77"/>
      <c r="M13403" s="80"/>
      <c r="T13403" s="4"/>
      <c r="V13403" s="4"/>
      <c r="W13403" s="4"/>
      <c r="X13403" s="4"/>
      <c r="AB13403" s="4"/>
      <c r="AL13403" s="81"/>
      <c r="AM13403" s="81"/>
    </row>
    <row r="13404" spans="1:39">
      <c r="A13404" s="76"/>
      <c r="C13404" s="77"/>
      <c r="M13404" s="80"/>
      <c r="T13404" s="4"/>
      <c r="V13404" s="4"/>
      <c r="W13404" s="4"/>
      <c r="X13404" s="4"/>
      <c r="AB13404" s="4"/>
      <c r="AL13404" s="81"/>
      <c r="AM13404" s="81"/>
    </row>
    <row r="13405" spans="1:39">
      <c r="A13405" s="76"/>
      <c r="C13405" s="77"/>
      <c r="M13405" s="80"/>
      <c r="T13405" s="4"/>
      <c r="V13405" s="4"/>
      <c r="W13405" s="4"/>
      <c r="X13405" s="4"/>
      <c r="AB13405" s="4"/>
      <c r="AL13405" s="81"/>
      <c r="AM13405" s="81"/>
    </row>
    <row r="13406" spans="1:39">
      <c r="A13406" s="76"/>
      <c r="C13406" s="77"/>
      <c r="M13406" s="80"/>
      <c r="T13406" s="4"/>
      <c r="V13406" s="4"/>
      <c r="W13406" s="4"/>
      <c r="X13406" s="4"/>
      <c r="AB13406" s="4"/>
      <c r="AL13406" s="81"/>
      <c r="AM13406" s="81"/>
    </row>
    <row r="13407" spans="1:39">
      <c r="A13407" s="76"/>
      <c r="C13407" s="77"/>
      <c r="M13407" s="80"/>
      <c r="T13407" s="4"/>
      <c r="V13407" s="4"/>
      <c r="W13407" s="4"/>
      <c r="X13407" s="4"/>
      <c r="AB13407" s="4"/>
      <c r="AL13407" s="81"/>
      <c r="AM13407" s="81"/>
    </row>
    <row r="13408" spans="1:39">
      <c r="A13408" s="76"/>
      <c r="C13408" s="77"/>
      <c r="M13408" s="80"/>
      <c r="T13408" s="4"/>
      <c r="V13408" s="4"/>
      <c r="W13408" s="4"/>
      <c r="X13408" s="4"/>
      <c r="AB13408" s="4"/>
      <c r="AL13408" s="81"/>
      <c r="AM13408" s="81"/>
    </row>
    <row r="13409" spans="1:39">
      <c r="A13409" s="76"/>
      <c r="C13409" s="77"/>
      <c r="M13409" s="80"/>
      <c r="T13409" s="4"/>
      <c r="V13409" s="4"/>
      <c r="W13409" s="4"/>
      <c r="X13409" s="4"/>
      <c r="AB13409" s="4"/>
      <c r="AL13409" s="81"/>
      <c r="AM13409" s="81"/>
    </row>
    <row r="13410" spans="1:39">
      <c r="A13410" s="76"/>
      <c r="C13410" s="77"/>
      <c r="M13410" s="80"/>
      <c r="T13410" s="4"/>
      <c r="V13410" s="4"/>
      <c r="W13410" s="4"/>
      <c r="X13410" s="4"/>
      <c r="AB13410" s="4"/>
      <c r="AL13410" s="81"/>
      <c r="AM13410" s="81"/>
    </row>
    <row r="13411" spans="1:39">
      <c r="A13411" s="76"/>
      <c r="C13411" s="77"/>
      <c r="M13411" s="80"/>
      <c r="T13411" s="4"/>
      <c r="V13411" s="4"/>
      <c r="W13411" s="4"/>
      <c r="X13411" s="4"/>
      <c r="AB13411" s="4"/>
      <c r="AL13411" s="81"/>
      <c r="AM13411" s="81"/>
    </row>
    <row r="13412" spans="1:39">
      <c r="A13412" s="76"/>
      <c r="C13412" s="77"/>
      <c r="M13412" s="80"/>
      <c r="T13412" s="4"/>
      <c r="V13412" s="4"/>
      <c r="W13412" s="4"/>
      <c r="X13412" s="4"/>
      <c r="AB13412" s="4"/>
      <c r="AL13412" s="81"/>
      <c r="AM13412" s="81"/>
    </row>
    <row r="13413" spans="1:39">
      <c r="A13413" s="76"/>
      <c r="C13413" s="77"/>
      <c r="M13413" s="80"/>
      <c r="T13413" s="4"/>
      <c r="V13413" s="4"/>
      <c r="W13413" s="4"/>
      <c r="X13413" s="4"/>
      <c r="AB13413" s="4"/>
      <c r="AL13413" s="81"/>
      <c r="AM13413" s="81"/>
    </row>
    <row r="13414" spans="1:39">
      <c r="A13414" s="76"/>
      <c r="C13414" s="77"/>
      <c r="M13414" s="80"/>
      <c r="T13414" s="4"/>
      <c r="V13414" s="4"/>
      <c r="W13414" s="4"/>
      <c r="X13414" s="4"/>
      <c r="AB13414" s="4"/>
      <c r="AL13414" s="81"/>
      <c r="AM13414" s="81"/>
    </row>
    <row r="13415" spans="1:39">
      <c r="A13415" s="76"/>
      <c r="C13415" s="77"/>
      <c r="M13415" s="80"/>
      <c r="T13415" s="4"/>
      <c r="V13415" s="4"/>
      <c r="W13415" s="4"/>
      <c r="X13415" s="4"/>
      <c r="AB13415" s="4"/>
      <c r="AL13415" s="81"/>
      <c r="AM13415" s="81"/>
    </row>
    <row r="13416" spans="1:39">
      <c r="A13416" s="76"/>
      <c r="C13416" s="77"/>
      <c r="M13416" s="80"/>
      <c r="T13416" s="4"/>
      <c r="V13416" s="4"/>
      <c r="W13416" s="4"/>
      <c r="X13416" s="4"/>
      <c r="AB13416" s="4"/>
      <c r="AL13416" s="81"/>
      <c r="AM13416" s="81"/>
    </row>
    <row r="13417" spans="1:39">
      <c r="A13417" s="76"/>
      <c r="C13417" s="77"/>
      <c r="M13417" s="80"/>
      <c r="T13417" s="4"/>
      <c r="V13417" s="4"/>
      <c r="W13417" s="4"/>
      <c r="X13417" s="4"/>
      <c r="AB13417" s="4"/>
      <c r="AL13417" s="81"/>
      <c r="AM13417" s="81"/>
    </row>
    <row r="13418" spans="1:39">
      <c r="A13418" s="76"/>
      <c r="C13418" s="77"/>
      <c r="M13418" s="80"/>
      <c r="T13418" s="4"/>
      <c r="V13418" s="4"/>
      <c r="W13418" s="4"/>
      <c r="X13418" s="4"/>
      <c r="AB13418" s="4"/>
      <c r="AL13418" s="81"/>
      <c r="AM13418" s="81"/>
    </row>
    <row r="13419" spans="1:39">
      <c r="A13419" s="76"/>
      <c r="C13419" s="77"/>
      <c r="M13419" s="80"/>
      <c r="T13419" s="4"/>
      <c r="V13419" s="4"/>
      <c r="W13419" s="4"/>
      <c r="X13419" s="4"/>
      <c r="AB13419" s="4"/>
      <c r="AL13419" s="81"/>
      <c r="AM13419" s="81"/>
    </row>
    <row r="13420" spans="1:39">
      <c r="A13420" s="76"/>
      <c r="C13420" s="77"/>
      <c r="M13420" s="80"/>
      <c r="T13420" s="4"/>
      <c r="V13420" s="4"/>
      <c r="W13420" s="4"/>
      <c r="X13420" s="4"/>
      <c r="AB13420" s="4"/>
      <c r="AL13420" s="81"/>
      <c r="AM13420" s="81"/>
    </row>
    <row r="13421" spans="1:39">
      <c r="A13421" s="76"/>
      <c r="C13421" s="77"/>
      <c r="M13421" s="80"/>
      <c r="T13421" s="4"/>
      <c r="V13421" s="4"/>
      <c r="W13421" s="4"/>
      <c r="X13421" s="4"/>
      <c r="AB13421" s="4"/>
      <c r="AL13421" s="81"/>
      <c r="AM13421" s="81"/>
    </row>
    <row r="13422" spans="1:39">
      <c r="A13422" s="76"/>
      <c r="C13422" s="77"/>
      <c r="M13422" s="80"/>
      <c r="T13422" s="4"/>
      <c r="V13422" s="4"/>
      <c r="W13422" s="4"/>
      <c r="X13422" s="4"/>
      <c r="AB13422" s="4"/>
      <c r="AL13422" s="81"/>
      <c r="AM13422" s="81"/>
    </row>
    <row r="13423" spans="1:39">
      <c r="A13423" s="76"/>
      <c r="C13423" s="77"/>
      <c r="M13423" s="80"/>
      <c r="T13423" s="4"/>
      <c r="V13423" s="4"/>
      <c r="W13423" s="4"/>
      <c r="X13423" s="4"/>
      <c r="AB13423" s="4"/>
      <c r="AL13423" s="81"/>
      <c r="AM13423" s="81"/>
    </row>
    <row r="13424" spans="1:39">
      <c r="A13424" s="76"/>
      <c r="C13424" s="77"/>
      <c r="M13424" s="80"/>
      <c r="T13424" s="4"/>
      <c r="V13424" s="4"/>
      <c r="W13424" s="4"/>
      <c r="X13424" s="4"/>
      <c r="AB13424" s="4"/>
      <c r="AL13424" s="81"/>
      <c r="AM13424" s="81"/>
    </row>
    <row r="13425" spans="1:39">
      <c r="A13425" s="76"/>
      <c r="C13425" s="77"/>
      <c r="M13425" s="80"/>
      <c r="T13425" s="4"/>
      <c r="V13425" s="4"/>
      <c r="W13425" s="4"/>
      <c r="X13425" s="4"/>
      <c r="AB13425" s="4"/>
      <c r="AL13425" s="81"/>
      <c r="AM13425" s="81"/>
    </row>
    <row r="13426" spans="1:39">
      <c r="A13426" s="76"/>
      <c r="C13426" s="77"/>
      <c r="M13426" s="80"/>
      <c r="T13426" s="4"/>
      <c r="V13426" s="4"/>
      <c r="W13426" s="4"/>
      <c r="X13426" s="4"/>
      <c r="AB13426" s="4"/>
      <c r="AL13426" s="81"/>
      <c r="AM13426" s="81"/>
    </row>
    <row r="13427" spans="1:39">
      <c r="A13427" s="76"/>
      <c r="C13427" s="77"/>
      <c r="M13427" s="80"/>
      <c r="T13427" s="4"/>
      <c r="V13427" s="4"/>
      <c r="W13427" s="4"/>
      <c r="X13427" s="4"/>
      <c r="AB13427" s="4"/>
      <c r="AL13427" s="81"/>
      <c r="AM13427" s="81"/>
    </row>
    <row r="13428" spans="1:39">
      <c r="A13428" s="76"/>
      <c r="C13428" s="77"/>
      <c r="M13428" s="80"/>
      <c r="T13428" s="4"/>
      <c r="V13428" s="4"/>
      <c r="W13428" s="4"/>
      <c r="X13428" s="4"/>
      <c r="AB13428" s="4"/>
      <c r="AL13428" s="81"/>
      <c r="AM13428" s="81"/>
    </row>
    <row r="13429" spans="1:39">
      <c r="A13429" s="76"/>
      <c r="C13429" s="77"/>
      <c r="M13429" s="80"/>
      <c r="T13429" s="4"/>
      <c r="V13429" s="4"/>
      <c r="W13429" s="4"/>
      <c r="X13429" s="4"/>
      <c r="AB13429" s="4"/>
      <c r="AL13429" s="81"/>
      <c r="AM13429" s="81"/>
    </row>
    <row r="13430" spans="1:39">
      <c r="A13430" s="76"/>
      <c r="C13430" s="77"/>
      <c r="M13430" s="80"/>
      <c r="T13430" s="4"/>
      <c r="V13430" s="4"/>
      <c r="W13430" s="4"/>
      <c r="X13430" s="4"/>
      <c r="AB13430" s="4"/>
      <c r="AL13430" s="81"/>
      <c r="AM13430" s="81"/>
    </row>
    <row r="13431" spans="1:39">
      <c r="A13431" s="76"/>
      <c r="C13431" s="77"/>
      <c r="M13431" s="80"/>
      <c r="T13431" s="4"/>
      <c r="V13431" s="4"/>
      <c r="W13431" s="4"/>
      <c r="X13431" s="4"/>
      <c r="AB13431" s="4"/>
      <c r="AL13431" s="81"/>
      <c r="AM13431" s="81"/>
    </row>
    <row r="13432" spans="1:39">
      <c r="A13432" s="76"/>
      <c r="C13432" s="77"/>
      <c r="M13432" s="80"/>
      <c r="T13432" s="4"/>
      <c r="V13432" s="4"/>
      <c r="W13432" s="4"/>
      <c r="X13432" s="4"/>
      <c r="AB13432" s="4"/>
      <c r="AL13432" s="81"/>
      <c r="AM13432" s="81"/>
    </row>
    <row r="13433" spans="1:39">
      <c r="A13433" s="76"/>
      <c r="C13433" s="77"/>
      <c r="M13433" s="80"/>
      <c r="T13433" s="4"/>
      <c r="V13433" s="4"/>
      <c r="W13433" s="4"/>
      <c r="X13433" s="4"/>
      <c r="AB13433" s="4"/>
      <c r="AL13433" s="81"/>
      <c r="AM13433" s="81"/>
    </row>
    <row r="13434" spans="1:39">
      <c r="A13434" s="76"/>
      <c r="C13434" s="77"/>
      <c r="M13434" s="80"/>
      <c r="T13434" s="4"/>
      <c r="V13434" s="4"/>
      <c r="W13434" s="4"/>
      <c r="X13434" s="4"/>
      <c r="AB13434" s="4"/>
      <c r="AL13434" s="81"/>
      <c r="AM13434" s="81"/>
    </row>
    <row r="13435" spans="1:39">
      <c r="A13435" s="76"/>
      <c r="C13435" s="77"/>
      <c r="M13435" s="80"/>
      <c r="T13435" s="4"/>
      <c r="V13435" s="4"/>
      <c r="W13435" s="4"/>
      <c r="X13435" s="4"/>
      <c r="AB13435" s="4"/>
      <c r="AL13435" s="81"/>
      <c r="AM13435" s="81"/>
    </row>
    <row r="13436" spans="1:39">
      <c r="A13436" s="76"/>
      <c r="C13436" s="77"/>
      <c r="M13436" s="80"/>
      <c r="T13436" s="4"/>
      <c r="V13436" s="4"/>
      <c r="W13436" s="4"/>
      <c r="X13436" s="4"/>
      <c r="AB13436" s="4"/>
      <c r="AL13436" s="81"/>
      <c r="AM13436" s="81"/>
    </row>
    <row r="13437" spans="1:39">
      <c r="A13437" s="76"/>
      <c r="C13437" s="77"/>
      <c r="M13437" s="80"/>
      <c r="T13437" s="4"/>
      <c r="V13437" s="4"/>
      <c r="W13437" s="4"/>
      <c r="X13437" s="4"/>
      <c r="AB13437" s="4"/>
      <c r="AL13437" s="81"/>
      <c r="AM13437" s="81"/>
    </row>
    <row r="13438" spans="1:39">
      <c r="A13438" s="76"/>
      <c r="C13438" s="77"/>
      <c r="M13438" s="80"/>
      <c r="T13438" s="4"/>
      <c r="V13438" s="4"/>
      <c r="W13438" s="4"/>
      <c r="X13438" s="4"/>
      <c r="AB13438" s="4"/>
      <c r="AL13438" s="81"/>
      <c r="AM13438" s="81"/>
    </row>
    <row r="13439" spans="1:39">
      <c r="A13439" s="76"/>
      <c r="C13439" s="77"/>
      <c r="M13439" s="80"/>
      <c r="T13439" s="4"/>
      <c r="V13439" s="4"/>
      <c r="W13439" s="4"/>
      <c r="X13439" s="4"/>
      <c r="AB13439" s="4"/>
      <c r="AL13439" s="81"/>
      <c r="AM13439" s="81"/>
    </row>
    <row r="13440" spans="1:39">
      <c r="A13440" s="76"/>
      <c r="C13440" s="77"/>
      <c r="M13440" s="80"/>
      <c r="T13440" s="4"/>
      <c r="V13440" s="4"/>
      <c r="W13440" s="4"/>
      <c r="X13440" s="4"/>
      <c r="AB13440" s="4"/>
      <c r="AL13440" s="81"/>
      <c r="AM13440" s="81"/>
    </row>
    <row r="13441" spans="1:39">
      <c r="A13441" s="76"/>
      <c r="C13441" s="77"/>
      <c r="M13441" s="80"/>
      <c r="T13441" s="4"/>
      <c r="V13441" s="4"/>
      <c r="W13441" s="4"/>
      <c r="X13441" s="4"/>
      <c r="AB13441" s="4"/>
      <c r="AL13441" s="81"/>
      <c r="AM13441" s="81"/>
    </row>
    <row r="13442" spans="1:39">
      <c r="A13442" s="76"/>
      <c r="C13442" s="77"/>
      <c r="M13442" s="80"/>
      <c r="T13442" s="4"/>
      <c r="V13442" s="4"/>
      <c r="W13442" s="4"/>
      <c r="X13442" s="4"/>
      <c r="AB13442" s="4"/>
      <c r="AL13442" s="81"/>
      <c r="AM13442" s="81"/>
    </row>
    <row r="13443" spans="1:39">
      <c r="A13443" s="76"/>
      <c r="C13443" s="77"/>
      <c r="M13443" s="80"/>
      <c r="T13443" s="4"/>
      <c r="V13443" s="4"/>
      <c r="W13443" s="4"/>
      <c r="X13443" s="4"/>
      <c r="AB13443" s="4"/>
      <c r="AL13443" s="81"/>
      <c r="AM13443" s="81"/>
    </row>
    <row r="13444" spans="1:39">
      <c r="A13444" s="76"/>
      <c r="C13444" s="77"/>
      <c r="M13444" s="80"/>
      <c r="T13444" s="4"/>
      <c r="V13444" s="4"/>
      <c r="W13444" s="4"/>
      <c r="X13444" s="4"/>
      <c r="AB13444" s="4"/>
      <c r="AL13444" s="81"/>
      <c r="AM13444" s="81"/>
    </row>
    <row r="13445" spans="1:39">
      <c r="A13445" s="76"/>
      <c r="C13445" s="77"/>
      <c r="M13445" s="80"/>
      <c r="T13445" s="4"/>
      <c r="V13445" s="4"/>
      <c r="W13445" s="4"/>
      <c r="X13445" s="4"/>
      <c r="AB13445" s="4"/>
      <c r="AL13445" s="81"/>
      <c r="AM13445" s="81"/>
    </row>
    <row r="13446" spans="1:39">
      <c r="A13446" s="76"/>
      <c r="C13446" s="77"/>
      <c r="M13446" s="80"/>
      <c r="T13446" s="4"/>
      <c r="V13446" s="4"/>
      <c r="W13446" s="4"/>
      <c r="X13446" s="4"/>
      <c r="AB13446" s="4"/>
      <c r="AL13446" s="81"/>
      <c r="AM13446" s="81"/>
    </row>
    <row r="13447" spans="1:39">
      <c r="A13447" s="76"/>
      <c r="C13447" s="77"/>
      <c r="M13447" s="80"/>
      <c r="T13447" s="4"/>
      <c r="V13447" s="4"/>
      <c r="W13447" s="4"/>
      <c r="X13447" s="4"/>
      <c r="AB13447" s="4"/>
      <c r="AL13447" s="81"/>
      <c r="AM13447" s="81"/>
    </row>
    <row r="13448" spans="1:39">
      <c r="A13448" s="76"/>
      <c r="C13448" s="77"/>
      <c r="M13448" s="80"/>
      <c r="T13448" s="4"/>
      <c r="V13448" s="4"/>
      <c r="W13448" s="4"/>
      <c r="X13448" s="4"/>
      <c r="AB13448" s="4"/>
      <c r="AL13448" s="81"/>
      <c r="AM13448" s="81"/>
    </row>
    <row r="13449" spans="1:39">
      <c r="A13449" s="76"/>
      <c r="C13449" s="77"/>
      <c r="M13449" s="80"/>
      <c r="T13449" s="4"/>
      <c r="V13449" s="4"/>
      <c r="W13449" s="4"/>
      <c r="X13449" s="4"/>
      <c r="AB13449" s="4"/>
      <c r="AL13449" s="81"/>
      <c r="AM13449" s="81"/>
    </row>
    <row r="13450" spans="1:39">
      <c r="A13450" s="76"/>
      <c r="C13450" s="77"/>
      <c r="M13450" s="80"/>
      <c r="T13450" s="4"/>
      <c r="V13450" s="4"/>
      <c r="W13450" s="4"/>
      <c r="X13450" s="4"/>
      <c r="AB13450" s="4"/>
      <c r="AL13450" s="81"/>
      <c r="AM13450" s="81"/>
    </row>
    <row r="13451" spans="1:39">
      <c r="A13451" s="76"/>
      <c r="C13451" s="77"/>
      <c r="M13451" s="80"/>
      <c r="T13451" s="4"/>
      <c r="V13451" s="4"/>
      <c r="W13451" s="4"/>
      <c r="X13451" s="4"/>
      <c r="AB13451" s="4"/>
      <c r="AL13451" s="81"/>
      <c r="AM13451" s="81"/>
    </row>
    <row r="13452" spans="1:39">
      <c r="A13452" s="76"/>
      <c r="C13452" s="77"/>
      <c r="M13452" s="80"/>
      <c r="T13452" s="4"/>
      <c r="V13452" s="4"/>
      <c r="W13452" s="4"/>
      <c r="X13452" s="4"/>
      <c r="AB13452" s="4"/>
      <c r="AL13452" s="81"/>
      <c r="AM13452" s="81"/>
    </row>
    <row r="13453" spans="1:39">
      <c r="A13453" s="76"/>
      <c r="C13453" s="77"/>
      <c r="M13453" s="80"/>
      <c r="T13453" s="4"/>
      <c r="V13453" s="4"/>
      <c r="W13453" s="4"/>
      <c r="X13453" s="4"/>
      <c r="AB13453" s="4"/>
      <c r="AL13453" s="81"/>
      <c r="AM13453" s="81"/>
    </row>
    <row r="13454" spans="1:39">
      <c r="A13454" s="76"/>
      <c r="C13454" s="77"/>
      <c r="M13454" s="80"/>
      <c r="T13454" s="4"/>
      <c r="V13454" s="4"/>
      <c r="W13454" s="4"/>
      <c r="X13454" s="4"/>
      <c r="AB13454" s="4"/>
      <c r="AL13454" s="81"/>
      <c r="AM13454" s="81"/>
    </row>
    <row r="13455" spans="1:39">
      <c r="A13455" s="76"/>
      <c r="C13455" s="77"/>
      <c r="M13455" s="80"/>
      <c r="T13455" s="4"/>
      <c r="V13455" s="4"/>
      <c r="W13455" s="4"/>
      <c r="X13455" s="4"/>
      <c r="AB13455" s="4"/>
      <c r="AL13455" s="81"/>
      <c r="AM13455" s="81"/>
    </row>
    <row r="13456" spans="1:39">
      <c r="A13456" s="76"/>
      <c r="C13456" s="77"/>
      <c r="M13456" s="80"/>
      <c r="T13456" s="4"/>
      <c r="V13456" s="4"/>
      <c r="W13456" s="4"/>
      <c r="X13456" s="4"/>
      <c r="AB13456" s="4"/>
      <c r="AL13456" s="81"/>
      <c r="AM13456" s="81"/>
    </row>
    <row r="13457" spans="1:39">
      <c r="A13457" s="76"/>
      <c r="C13457" s="77"/>
      <c r="M13457" s="80"/>
      <c r="T13457" s="4"/>
      <c r="V13457" s="4"/>
      <c r="W13457" s="4"/>
      <c r="X13457" s="4"/>
      <c r="AB13457" s="4"/>
      <c r="AL13457" s="81"/>
      <c r="AM13457" s="81"/>
    </row>
    <row r="13458" spans="1:39">
      <c r="A13458" s="76"/>
      <c r="C13458" s="77"/>
      <c r="M13458" s="80"/>
      <c r="T13458" s="4"/>
      <c r="V13458" s="4"/>
      <c r="W13458" s="4"/>
      <c r="X13458" s="4"/>
      <c r="AB13458" s="4"/>
      <c r="AL13458" s="81"/>
      <c r="AM13458" s="81"/>
    </row>
    <row r="13459" spans="1:39">
      <c r="A13459" s="76"/>
      <c r="C13459" s="77"/>
      <c r="M13459" s="80"/>
      <c r="T13459" s="4"/>
      <c r="V13459" s="4"/>
      <c r="W13459" s="4"/>
      <c r="X13459" s="4"/>
      <c r="AB13459" s="4"/>
      <c r="AL13459" s="81"/>
      <c r="AM13459" s="81"/>
    </row>
    <row r="13460" spans="1:39">
      <c r="A13460" s="76"/>
      <c r="C13460" s="77"/>
      <c r="M13460" s="80"/>
      <c r="T13460" s="4"/>
      <c r="V13460" s="4"/>
      <c r="W13460" s="4"/>
      <c r="X13460" s="4"/>
      <c r="AB13460" s="4"/>
      <c r="AL13460" s="81"/>
      <c r="AM13460" s="81"/>
    </row>
    <row r="13461" spans="1:39">
      <c r="A13461" s="76"/>
      <c r="C13461" s="77"/>
      <c r="M13461" s="80"/>
      <c r="T13461" s="4"/>
      <c r="V13461" s="4"/>
      <c r="W13461" s="4"/>
      <c r="X13461" s="4"/>
      <c r="AB13461" s="4"/>
      <c r="AL13461" s="81"/>
      <c r="AM13461" s="81"/>
    </row>
    <row r="13462" spans="1:39">
      <c r="A13462" s="76"/>
      <c r="C13462" s="77"/>
      <c r="M13462" s="80"/>
      <c r="T13462" s="4"/>
      <c r="V13462" s="4"/>
      <c r="W13462" s="4"/>
      <c r="X13462" s="4"/>
      <c r="AB13462" s="4"/>
      <c r="AL13462" s="81"/>
      <c r="AM13462" s="81"/>
    </row>
    <row r="13463" spans="1:39">
      <c r="A13463" s="76"/>
      <c r="C13463" s="77"/>
      <c r="M13463" s="80"/>
      <c r="T13463" s="4"/>
      <c r="V13463" s="4"/>
      <c r="W13463" s="4"/>
      <c r="X13463" s="4"/>
      <c r="AB13463" s="4"/>
      <c r="AL13463" s="81"/>
      <c r="AM13463" s="81"/>
    </row>
    <row r="13464" spans="1:39">
      <c r="A13464" s="76"/>
      <c r="C13464" s="77"/>
      <c r="M13464" s="80"/>
      <c r="T13464" s="4"/>
      <c r="V13464" s="4"/>
      <c r="W13464" s="4"/>
      <c r="X13464" s="4"/>
      <c r="AB13464" s="4"/>
      <c r="AL13464" s="81"/>
      <c r="AM13464" s="81"/>
    </row>
    <row r="13465" spans="1:39">
      <c r="A13465" s="76"/>
      <c r="C13465" s="77"/>
      <c r="M13465" s="80"/>
      <c r="T13465" s="4"/>
      <c r="V13465" s="4"/>
      <c r="W13465" s="4"/>
      <c r="X13465" s="4"/>
      <c r="AB13465" s="4"/>
      <c r="AL13465" s="81"/>
      <c r="AM13465" s="81"/>
    </row>
    <row r="13466" spans="1:39">
      <c r="A13466" s="76"/>
      <c r="C13466" s="77"/>
      <c r="M13466" s="80"/>
      <c r="T13466" s="4"/>
      <c r="V13466" s="4"/>
      <c r="W13466" s="4"/>
      <c r="X13466" s="4"/>
      <c r="AB13466" s="4"/>
      <c r="AL13466" s="81"/>
      <c r="AM13466" s="81"/>
    </row>
    <row r="13467" spans="1:39">
      <c r="A13467" s="76"/>
      <c r="C13467" s="77"/>
      <c r="M13467" s="80"/>
      <c r="T13467" s="4"/>
      <c r="V13467" s="4"/>
      <c r="W13467" s="4"/>
      <c r="X13467" s="4"/>
      <c r="AB13467" s="4"/>
      <c r="AL13467" s="81"/>
      <c r="AM13467" s="81"/>
    </row>
    <row r="13468" spans="1:39">
      <c r="A13468" s="76"/>
      <c r="C13468" s="77"/>
      <c r="M13468" s="80"/>
      <c r="T13468" s="4"/>
      <c r="V13468" s="4"/>
      <c r="W13468" s="4"/>
      <c r="X13468" s="4"/>
      <c r="AB13468" s="4"/>
      <c r="AL13468" s="81"/>
      <c r="AM13468" s="81"/>
    </row>
    <row r="13469" spans="1:39">
      <c r="A13469" s="76"/>
      <c r="C13469" s="77"/>
      <c r="M13469" s="80"/>
      <c r="T13469" s="4"/>
      <c r="V13469" s="4"/>
      <c r="W13469" s="4"/>
      <c r="X13469" s="4"/>
      <c r="AB13469" s="4"/>
      <c r="AL13469" s="81"/>
      <c r="AM13469" s="81"/>
    </row>
    <row r="13470" spans="1:39">
      <c r="A13470" s="76"/>
      <c r="C13470" s="77"/>
      <c r="M13470" s="80"/>
      <c r="T13470" s="4"/>
      <c r="V13470" s="4"/>
      <c r="W13470" s="4"/>
      <c r="X13470" s="4"/>
      <c r="AB13470" s="4"/>
      <c r="AL13470" s="81"/>
      <c r="AM13470" s="81"/>
    </row>
    <row r="13471" spans="1:39">
      <c r="A13471" s="76"/>
      <c r="C13471" s="77"/>
      <c r="M13471" s="80"/>
      <c r="T13471" s="4"/>
      <c r="V13471" s="4"/>
      <c r="W13471" s="4"/>
      <c r="X13471" s="4"/>
      <c r="AB13471" s="4"/>
      <c r="AL13471" s="81"/>
      <c r="AM13471" s="81"/>
    </row>
    <row r="13472" spans="1:39">
      <c r="A13472" s="76"/>
      <c r="C13472" s="77"/>
      <c r="M13472" s="80"/>
      <c r="T13472" s="4"/>
      <c r="V13472" s="4"/>
      <c r="W13472" s="4"/>
      <c r="X13472" s="4"/>
      <c r="AB13472" s="4"/>
      <c r="AL13472" s="81"/>
      <c r="AM13472" s="81"/>
    </row>
    <row r="13473" spans="1:39">
      <c r="A13473" s="76"/>
      <c r="C13473" s="77"/>
      <c r="M13473" s="80"/>
      <c r="T13473" s="4"/>
      <c r="V13473" s="4"/>
      <c r="W13473" s="4"/>
      <c r="X13473" s="4"/>
      <c r="AB13473" s="4"/>
      <c r="AL13473" s="81"/>
      <c r="AM13473" s="81"/>
    </row>
    <row r="13474" spans="1:39">
      <c r="A13474" s="76"/>
      <c r="C13474" s="77"/>
      <c r="M13474" s="80"/>
      <c r="T13474" s="4"/>
      <c r="V13474" s="4"/>
      <c r="W13474" s="4"/>
      <c r="X13474" s="4"/>
      <c r="AB13474" s="4"/>
      <c r="AL13474" s="81"/>
      <c r="AM13474" s="81"/>
    </row>
    <row r="13475" spans="1:39">
      <c r="A13475" s="76"/>
      <c r="C13475" s="77"/>
      <c r="M13475" s="80"/>
      <c r="T13475" s="4"/>
      <c r="V13475" s="4"/>
      <c r="W13475" s="4"/>
      <c r="X13475" s="4"/>
      <c r="AB13475" s="4"/>
      <c r="AL13475" s="81"/>
      <c r="AM13475" s="81"/>
    </row>
    <row r="13476" spans="1:39">
      <c r="A13476" s="76"/>
      <c r="C13476" s="77"/>
      <c r="M13476" s="80"/>
      <c r="T13476" s="4"/>
      <c r="V13476" s="4"/>
      <c r="W13476" s="4"/>
      <c r="X13476" s="4"/>
      <c r="AB13476" s="4"/>
      <c r="AL13476" s="81"/>
      <c r="AM13476" s="81"/>
    </row>
    <row r="13477" spans="1:39">
      <c r="A13477" s="76"/>
      <c r="C13477" s="77"/>
      <c r="M13477" s="80"/>
      <c r="T13477" s="4"/>
      <c r="V13477" s="4"/>
      <c r="W13477" s="4"/>
      <c r="X13477" s="4"/>
      <c r="AB13477" s="4"/>
      <c r="AL13477" s="81"/>
      <c r="AM13477" s="81"/>
    </row>
    <row r="13478" spans="1:39">
      <c r="A13478" s="76"/>
      <c r="C13478" s="77"/>
      <c r="M13478" s="80"/>
      <c r="T13478" s="4"/>
      <c r="V13478" s="4"/>
      <c r="W13478" s="4"/>
      <c r="X13478" s="4"/>
      <c r="AB13478" s="4"/>
      <c r="AL13478" s="81"/>
      <c r="AM13478" s="81"/>
    </row>
    <row r="13479" spans="1:39">
      <c r="A13479" s="76"/>
      <c r="C13479" s="77"/>
      <c r="M13479" s="80"/>
      <c r="T13479" s="4"/>
      <c r="V13479" s="4"/>
      <c r="W13479" s="4"/>
      <c r="X13479" s="4"/>
      <c r="AB13479" s="4"/>
      <c r="AL13479" s="81"/>
      <c r="AM13479" s="81"/>
    </row>
    <row r="13480" spans="1:39">
      <c r="A13480" s="76"/>
      <c r="C13480" s="77"/>
      <c r="M13480" s="80"/>
      <c r="T13480" s="4"/>
      <c r="V13480" s="4"/>
      <c r="W13480" s="4"/>
      <c r="X13480" s="4"/>
      <c r="AB13480" s="4"/>
      <c r="AL13480" s="81"/>
      <c r="AM13480" s="81"/>
    </row>
    <row r="13481" spans="1:39">
      <c r="A13481" s="76"/>
      <c r="C13481" s="77"/>
      <c r="M13481" s="80"/>
      <c r="T13481" s="4"/>
      <c r="V13481" s="4"/>
      <c r="W13481" s="4"/>
      <c r="X13481" s="4"/>
      <c r="AB13481" s="4"/>
      <c r="AL13481" s="81"/>
      <c r="AM13481" s="81"/>
    </row>
    <row r="13482" spans="1:39">
      <c r="A13482" s="76"/>
      <c r="C13482" s="77"/>
      <c r="M13482" s="80"/>
      <c r="T13482" s="4"/>
      <c r="V13482" s="4"/>
      <c r="W13482" s="4"/>
      <c r="X13482" s="4"/>
      <c r="AB13482" s="4"/>
      <c r="AL13482" s="81"/>
      <c r="AM13482" s="81"/>
    </row>
    <row r="13483" spans="1:39">
      <c r="A13483" s="76"/>
      <c r="C13483" s="77"/>
      <c r="M13483" s="80"/>
      <c r="T13483" s="4"/>
      <c r="V13483" s="4"/>
      <c r="W13483" s="4"/>
      <c r="X13483" s="4"/>
      <c r="AB13483" s="4"/>
      <c r="AL13483" s="81"/>
      <c r="AM13483" s="81"/>
    </row>
    <row r="13484" spans="1:39">
      <c r="A13484" s="76"/>
      <c r="C13484" s="77"/>
      <c r="M13484" s="80"/>
      <c r="T13484" s="4"/>
      <c r="V13484" s="4"/>
      <c r="W13484" s="4"/>
      <c r="X13484" s="4"/>
      <c r="AB13484" s="4"/>
      <c r="AL13484" s="81"/>
      <c r="AM13484" s="81"/>
    </row>
    <row r="13485" spans="1:39">
      <c r="A13485" s="76"/>
      <c r="C13485" s="77"/>
      <c r="M13485" s="80"/>
      <c r="T13485" s="4"/>
      <c r="V13485" s="4"/>
      <c r="W13485" s="4"/>
      <c r="X13485" s="4"/>
      <c r="AB13485" s="4"/>
      <c r="AL13485" s="81"/>
      <c r="AM13485" s="81"/>
    </row>
    <row r="13486" spans="1:39">
      <c r="A13486" s="76"/>
      <c r="C13486" s="77"/>
      <c r="M13486" s="80"/>
      <c r="T13486" s="4"/>
      <c r="V13486" s="4"/>
      <c r="W13486" s="4"/>
      <c r="X13486" s="4"/>
      <c r="AB13486" s="4"/>
      <c r="AL13486" s="81"/>
      <c r="AM13486" s="81"/>
    </row>
    <row r="13487" spans="1:39">
      <c r="A13487" s="76"/>
      <c r="C13487" s="77"/>
      <c r="M13487" s="80"/>
      <c r="T13487" s="4"/>
      <c r="V13487" s="4"/>
      <c r="W13487" s="4"/>
      <c r="X13487" s="4"/>
      <c r="AB13487" s="4"/>
      <c r="AL13487" s="81"/>
      <c r="AM13487" s="81"/>
    </row>
    <row r="13488" spans="1:39">
      <c r="A13488" s="76"/>
      <c r="C13488" s="77"/>
      <c r="M13488" s="80"/>
      <c r="T13488" s="4"/>
      <c r="V13488" s="4"/>
      <c r="W13488" s="4"/>
      <c r="X13488" s="4"/>
      <c r="AB13488" s="4"/>
      <c r="AL13488" s="81"/>
      <c r="AM13488" s="81"/>
    </row>
    <row r="13489" spans="1:39">
      <c r="A13489" s="76"/>
      <c r="C13489" s="77"/>
      <c r="M13489" s="80"/>
      <c r="T13489" s="4"/>
      <c r="V13489" s="4"/>
      <c r="W13489" s="4"/>
      <c r="X13489" s="4"/>
      <c r="AB13489" s="4"/>
      <c r="AL13489" s="81"/>
      <c r="AM13489" s="81"/>
    </row>
    <row r="13490" spans="1:39">
      <c r="A13490" s="76"/>
      <c r="C13490" s="77"/>
      <c r="M13490" s="80"/>
      <c r="T13490" s="4"/>
      <c r="V13490" s="4"/>
      <c r="W13490" s="4"/>
      <c r="X13490" s="4"/>
      <c r="AB13490" s="4"/>
      <c r="AL13490" s="81"/>
      <c r="AM13490" s="81"/>
    </row>
    <row r="13491" spans="1:39">
      <c r="A13491" s="76"/>
      <c r="C13491" s="77"/>
      <c r="M13491" s="80"/>
      <c r="T13491" s="4"/>
      <c r="V13491" s="4"/>
      <c r="W13491" s="4"/>
      <c r="X13491" s="4"/>
      <c r="AB13491" s="4"/>
      <c r="AL13491" s="81"/>
      <c r="AM13491" s="81"/>
    </row>
    <row r="13492" spans="1:39">
      <c r="A13492" s="76"/>
      <c r="C13492" s="77"/>
      <c r="M13492" s="80"/>
      <c r="T13492" s="4"/>
      <c r="V13492" s="4"/>
      <c r="W13492" s="4"/>
      <c r="X13492" s="4"/>
      <c r="AB13492" s="4"/>
      <c r="AL13492" s="81"/>
      <c r="AM13492" s="81"/>
    </row>
    <row r="13493" spans="1:39">
      <c r="A13493" s="76"/>
      <c r="C13493" s="77"/>
      <c r="M13493" s="80"/>
      <c r="T13493" s="4"/>
      <c r="V13493" s="4"/>
      <c r="W13493" s="4"/>
      <c r="X13493" s="4"/>
      <c r="AB13493" s="4"/>
      <c r="AL13493" s="81"/>
      <c r="AM13493" s="81"/>
    </row>
    <row r="13494" spans="1:39">
      <c r="A13494" s="76"/>
      <c r="C13494" s="77"/>
      <c r="M13494" s="80"/>
      <c r="T13494" s="4"/>
      <c r="V13494" s="4"/>
      <c r="W13494" s="4"/>
      <c r="X13494" s="4"/>
      <c r="AB13494" s="4"/>
      <c r="AL13494" s="81"/>
      <c r="AM13494" s="81"/>
    </row>
    <row r="13495" spans="1:39">
      <c r="A13495" s="76"/>
      <c r="C13495" s="77"/>
      <c r="M13495" s="80"/>
      <c r="T13495" s="4"/>
      <c r="V13495" s="4"/>
      <c r="W13495" s="4"/>
      <c r="X13495" s="4"/>
      <c r="AB13495" s="4"/>
      <c r="AL13495" s="81"/>
      <c r="AM13495" s="81"/>
    </row>
    <row r="13496" spans="1:39">
      <c r="A13496" s="76"/>
      <c r="C13496" s="77"/>
      <c r="M13496" s="80"/>
      <c r="T13496" s="4"/>
      <c r="V13496" s="4"/>
      <c r="W13496" s="4"/>
      <c r="X13496" s="4"/>
      <c r="AB13496" s="4"/>
      <c r="AL13496" s="81"/>
      <c r="AM13496" s="81"/>
    </row>
    <row r="13497" spans="1:39">
      <c r="A13497" s="76"/>
      <c r="C13497" s="77"/>
      <c r="M13497" s="80"/>
      <c r="T13497" s="4"/>
      <c r="V13497" s="4"/>
      <c r="W13497" s="4"/>
      <c r="X13497" s="4"/>
      <c r="AB13497" s="4"/>
      <c r="AL13497" s="81"/>
      <c r="AM13497" s="81"/>
    </row>
    <row r="13498" spans="1:39">
      <c r="A13498" s="76"/>
      <c r="C13498" s="77"/>
      <c r="M13498" s="80"/>
      <c r="T13498" s="4"/>
      <c r="V13498" s="4"/>
      <c r="W13498" s="4"/>
      <c r="X13498" s="4"/>
      <c r="AB13498" s="4"/>
      <c r="AL13498" s="81"/>
      <c r="AM13498" s="81"/>
    </row>
    <row r="13499" spans="1:39">
      <c r="A13499" s="76"/>
      <c r="C13499" s="77"/>
      <c r="M13499" s="80"/>
      <c r="T13499" s="4"/>
      <c r="V13499" s="4"/>
      <c r="W13499" s="4"/>
      <c r="X13499" s="4"/>
      <c r="AB13499" s="4"/>
      <c r="AL13499" s="81"/>
      <c r="AM13499" s="81"/>
    </row>
    <row r="13500" spans="1:39">
      <c r="A13500" s="76"/>
      <c r="C13500" s="77"/>
      <c r="M13500" s="80"/>
      <c r="T13500" s="4"/>
      <c r="V13500" s="4"/>
      <c r="W13500" s="4"/>
      <c r="X13500" s="4"/>
      <c r="AB13500" s="4"/>
      <c r="AL13500" s="81"/>
      <c r="AM13500" s="81"/>
    </row>
    <row r="13501" spans="1:39">
      <c r="A13501" s="76"/>
      <c r="C13501" s="77"/>
      <c r="M13501" s="80"/>
      <c r="T13501" s="4"/>
      <c r="V13501" s="4"/>
      <c r="W13501" s="4"/>
      <c r="X13501" s="4"/>
      <c r="AB13501" s="4"/>
      <c r="AL13501" s="81"/>
      <c r="AM13501" s="81"/>
    </row>
    <row r="13502" spans="1:39">
      <c r="A13502" s="76"/>
      <c r="C13502" s="77"/>
      <c r="M13502" s="80"/>
      <c r="T13502" s="4"/>
      <c r="V13502" s="4"/>
      <c r="W13502" s="4"/>
      <c r="X13502" s="4"/>
      <c r="AB13502" s="4"/>
      <c r="AL13502" s="81"/>
      <c r="AM13502" s="81"/>
    </row>
    <row r="13503" spans="1:39">
      <c r="A13503" s="76"/>
      <c r="C13503" s="77"/>
      <c r="M13503" s="80"/>
      <c r="T13503" s="4"/>
      <c r="V13503" s="4"/>
      <c r="W13503" s="4"/>
      <c r="X13503" s="4"/>
      <c r="AB13503" s="4"/>
      <c r="AL13503" s="81"/>
      <c r="AM13503" s="81"/>
    </row>
    <row r="13504" spans="1:39">
      <c r="A13504" s="76"/>
      <c r="C13504" s="77"/>
      <c r="M13504" s="80"/>
      <c r="T13504" s="4"/>
      <c r="V13504" s="4"/>
      <c r="W13504" s="4"/>
      <c r="X13504" s="4"/>
      <c r="AB13504" s="4"/>
      <c r="AL13504" s="81"/>
      <c r="AM13504" s="81"/>
    </row>
    <row r="13505" spans="1:39">
      <c r="A13505" s="76"/>
      <c r="C13505" s="77"/>
      <c r="M13505" s="80"/>
      <c r="T13505" s="4"/>
      <c r="V13505" s="4"/>
      <c r="W13505" s="4"/>
      <c r="X13505" s="4"/>
      <c r="AB13505" s="4"/>
      <c r="AL13505" s="81"/>
      <c r="AM13505" s="81"/>
    </row>
    <row r="13506" spans="1:39">
      <c r="A13506" s="76"/>
      <c r="C13506" s="77"/>
      <c r="M13506" s="80"/>
      <c r="T13506" s="4"/>
      <c r="V13506" s="4"/>
      <c r="W13506" s="4"/>
      <c r="X13506" s="4"/>
      <c r="AB13506" s="4"/>
      <c r="AL13506" s="81"/>
      <c r="AM13506" s="81"/>
    </row>
    <row r="13507" spans="1:39">
      <c r="A13507" s="76"/>
      <c r="C13507" s="77"/>
      <c r="M13507" s="80"/>
      <c r="T13507" s="4"/>
      <c r="V13507" s="4"/>
      <c r="W13507" s="4"/>
      <c r="X13507" s="4"/>
      <c r="AB13507" s="4"/>
      <c r="AL13507" s="81"/>
      <c r="AM13507" s="81"/>
    </row>
    <row r="13508" spans="1:39">
      <c r="A13508" s="76"/>
      <c r="C13508" s="77"/>
      <c r="M13508" s="80"/>
      <c r="T13508" s="4"/>
      <c r="V13508" s="4"/>
      <c r="W13508" s="4"/>
      <c r="X13508" s="4"/>
      <c r="AB13508" s="4"/>
      <c r="AL13508" s="81"/>
      <c r="AM13508" s="81"/>
    </row>
    <row r="13509" spans="1:39">
      <c r="A13509" s="76"/>
      <c r="C13509" s="77"/>
      <c r="M13509" s="80"/>
      <c r="T13509" s="4"/>
      <c r="V13509" s="4"/>
      <c r="W13509" s="4"/>
      <c r="X13509" s="4"/>
      <c r="AB13509" s="4"/>
      <c r="AL13509" s="81"/>
      <c r="AM13509" s="81"/>
    </row>
    <row r="13510" spans="1:39">
      <c r="A13510" s="76"/>
      <c r="C13510" s="77"/>
      <c r="M13510" s="80"/>
      <c r="T13510" s="4"/>
      <c r="V13510" s="4"/>
      <c r="W13510" s="4"/>
      <c r="X13510" s="4"/>
      <c r="AB13510" s="4"/>
      <c r="AL13510" s="81"/>
      <c r="AM13510" s="81"/>
    </row>
    <row r="13511" spans="1:39">
      <c r="A13511" s="76"/>
      <c r="C13511" s="77"/>
      <c r="M13511" s="80"/>
      <c r="T13511" s="4"/>
      <c r="V13511" s="4"/>
      <c r="W13511" s="4"/>
      <c r="X13511" s="4"/>
      <c r="AB13511" s="4"/>
      <c r="AL13511" s="81"/>
      <c r="AM13511" s="81"/>
    </row>
    <row r="13512" spans="1:39">
      <c r="A13512" s="76"/>
      <c r="C13512" s="77"/>
      <c r="M13512" s="80"/>
      <c r="T13512" s="4"/>
      <c r="V13512" s="4"/>
      <c r="W13512" s="4"/>
      <c r="X13512" s="4"/>
      <c r="AB13512" s="4"/>
      <c r="AL13512" s="81"/>
      <c r="AM13512" s="81"/>
    </row>
    <row r="13513" spans="1:39">
      <c r="A13513" s="76"/>
      <c r="C13513" s="77"/>
      <c r="M13513" s="80"/>
      <c r="T13513" s="4"/>
      <c r="V13513" s="4"/>
      <c r="W13513" s="4"/>
      <c r="X13513" s="4"/>
      <c r="AB13513" s="4"/>
      <c r="AL13513" s="81"/>
      <c r="AM13513" s="81"/>
    </row>
    <row r="13514" spans="1:39">
      <c r="A13514" s="76"/>
      <c r="C13514" s="77"/>
      <c r="M13514" s="80"/>
      <c r="T13514" s="4"/>
      <c r="V13514" s="4"/>
      <c r="W13514" s="4"/>
      <c r="X13514" s="4"/>
      <c r="AB13514" s="4"/>
      <c r="AL13514" s="81"/>
      <c r="AM13514" s="81"/>
    </row>
    <row r="13515" spans="1:39">
      <c r="A13515" s="76"/>
      <c r="C13515" s="77"/>
      <c r="M13515" s="80"/>
      <c r="T13515" s="4"/>
      <c r="V13515" s="4"/>
      <c r="W13515" s="4"/>
      <c r="X13515" s="4"/>
      <c r="AB13515" s="4"/>
      <c r="AL13515" s="81"/>
      <c r="AM13515" s="81"/>
    </row>
    <row r="13516" spans="1:39">
      <c r="A13516" s="76"/>
      <c r="C13516" s="77"/>
      <c r="M13516" s="80"/>
      <c r="T13516" s="4"/>
      <c r="V13516" s="4"/>
      <c r="W13516" s="4"/>
      <c r="X13516" s="4"/>
      <c r="AB13516" s="4"/>
      <c r="AL13516" s="81"/>
      <c r="AM13516" s="81"/>
    </row>
    <row r="13517" spans="1:39">
      <c r="A13517" s="76"/>
      <c r="C13517" s="77"/>
      <c r="M13517" s="80"/>
      <c r="T13517" s="4"/>
      <c r="V13517" s="4"/>
      <c r="W13517" s="4"/>
      <c r="X13517" s="4"/>
      <c r="AB13517" s="4"/>
      <c r="AL13517" s="81"/>
      <c r="AM13517" s="81"/>
    </row>
    <row r="13518" spans="1:39">
      <c r="A13518" s="76"/>
      <c r="C13518" s="77"/>
      <c r="M13518" s="80"/>
      <c r="T13518" s="4"/>
      <c r="V13518" s="4"/>
      <c r="W13518" s="4"/>
      <c r="X13518" s="4"/>
      <c r="AB13518" s="4"/>
      <c r="AL13518" s="81"/>
      <c r="AM13518" s="81"/>
    </row>
    <row r="13519" spans="1:39">
      <c r="A13519" s="76"/>
      <c r="C13519" s="77"/>
      <c r="M13519" s="80"/>
      <c r="T13519" s="4"/>
      <c r="V13519" s="4"/>
      <c r="W13519" s="4"/>
      <c r="X13519" s="4"/>
      <c r="AB13519" s="4"/>
      <c r="AL13519" s="81"/>
      <c r="AM13519" s="81"/>
    </row>
    <row r="13520" spans="1:39">
      <c r="A13520" s="76"/>
      <c r="C13520" s="77"/>
      <c r="M13520" s="80"/>
      <c r="T13520" s="4"/>
      <c r="V13520" s="4"/>
      <c r="W13520" s="4"/>
      <c r="X13520" s="4"/>
      <c r="AB13520" s="4"/>
      <c r="AL13520" s="81"/>
      <c r="AM13520" s="81"/>
    </row>
    <row r="13521" spans="1:39">
      <c r="A13521" s="76"/>
      <c r="C13521" s="77"/>
      <c r="M13521" s="80"/>
      <c r="T13521" s="4"/>
      <c r="V13521" s="4"/>
      <c r="W13521" s="4"/>
      <c r="X13521" s="4"/>
      <c r="AB13521" s="4"/>
      <c r="AL13521" s="81"/>
      <c r="AM13521" s="81"/>
    </row>
    <row r="13522" spans="1:39">
      <c r="A13522" s="76"/>
      <c r="C13522" s="77"/>
      <c r="M13522" s="80"/>
      <c r="T13522" s="4"/>
      <c r="V13522" s="4"/>
      <c r="W13522" s="4"/>
      <c r="X13522" s="4"/>
      <c r="AB13522" s="4"/>
      <c r="AL13522" s="81"/>
      <c r="AM13522" s="81"/>
    </row>
    <row r="13523" spans="1:39">
      <c r="A13523" s="76"/>
      <c r="C13523" s="77"/>
      <c r="M13523" s="80"/>
      <c r="T13523" s="4"/>
      <c r="V13523" s="4"/>
      <c r="W13523" s="4"/>
      <c r="X13523" s="4"/>
      <c r="AB13523" s="4"/>
      <c r="AL13523" s="81"/>
      <c r="AM13523" s="81"/>
    </row>
    <row r="13524" spans="1:39">
      <c r="A13524" s="76"/>
      <c r="C13524" s="77"/>
      <c r="M13524" s="80"/>
      <c r="T13524" s="4"/>
      <c r="V13524" s="4"/>
      <c r="W13524" s="4"/>
      <c r="X13524" s="4"/>
      <c r="AB13524" s="4"/>
      <c r="AL13524" s="81"/>
      <c r="AM13524" s="81"/>
    </row>
    <row r="13525" spans="1:39">
      <c r="A13525" s="76"/>
      <c r="C13525" s="77"/>
      <c r="M13525" s="80"/>
      <c r="T13525" s="4"/>
      <c r="V13525" s="4"/>
      <c r="W13525" s="4"/>
      <c r="X13525" s="4"/>
      <c r="AB13525" s="4"/>
      <c r="AL13525" s="81"/>
      <c r="AM13525" s="81"/>
    </row>
    <row r="13526" spans="1:39">
      <c r="A13526" s="76"/>
      <c r="C13526" s="77"/>
      <c r="M13526" s="80"/>
      <c r="T13526" s="4"/>
      <c r="V13526" s="4"/>
      <c r="W13526" s="4"/>
      <c r="X13526" s="4"/>
      <c r="AB13526" s="4"/>
      <c r="AL13526" s="81"/>
      <c r="AM13526" s="81"/>
    </row>
    <row r="13527" spans="1:39">
      <c r="A13527" s="76"/>
      <c r="C13527" s="77"/>
      <c r="M13527" s="80"/>
      <c r="T13527" s="4"/>
      <c r="V13527" s="4"/>
      <c r="W13527" s="4"/>
      <c r="X13527" s="4"/>
      <c r="AB13527" s="4"/>
      <c r="AL13527" s="81"/>
      <c r="AM13527" s="81"/>
    </row>
    <row r="13528" spans="1:39">
      <c r="A13528" s="76"/>
      <c r="C13528" s="77"/>
      <c r="M13528" s="80"/>
      <c r="T13528" s="4"/>
      <c r="V13528" s="4"/>
      <c r="W13528" s="4"/>
      <c r="X13528" s="4"/>
      <c r="AB13528" s="4"/>
      <c r="AL13528" s="81"/>
      <c r="AM13528" s="81"/>
    </row>
    <row r="13529" spans="1:39">
      <c r="A13529" s="76"/>
      <c r="C13529" s="77"/>
      <c r="M13529" s="80"/>
      <c r="T13529" s="4"/>
      <c r="V13529" s="4"/>
      <c r="W13529" s="4"/>
      <c r="X13529" s="4"/>
      <c r="AB13529" s="4"/>
      <c r="AL13529" s="81"/>
      <c r="AM13529" s="81"/>
    </row>
    <row r="13530" spans="1:39">
      <c r="A13530" s="76"/>
      <c r="C13530" s="77"/>
      <c r="M13530" s="80"/>
      <c r="T13530" s="4"/>
      <c r="V13530" s="4"/>
      <c r="W13530" s="4"/>
      <c r="X13530" s="4"/>
      <c r="AB13530" s="4"/>
      <c r="AL13530" s="81"/>
      <c r="AM13530" s="81"/>
    </row>
    <row r="13531" spans="1:39">
      <c r="A13531" s="76"/>
      <c r="C13531" s="77"/>
      <c r="M13531" s="80"/>
      <c r="T13531" s="4"/>
      <c r="V13531" s="4"/>
      <c r="W13531" s="4"/>
      <c r="X13531" s="4"/>
      <c r="AB13531" s="4"/>
      <c r="AL13531" s="81"/>
      <c r="AM13531" s="81"/>
    </row>
    <row r="13532" spans="1:39">
      <c r="A13532" s="76"/>
      <c r="C13532" s="77"/>
      <c r="M13532" s="80"/>
      <c r="T13532" s="4"/>
      <c r="V13532" s="4"/>
      <c r="W13532" s="4"/>
      <c r="X13532" s="4"/>
      <c r="AB13532" s="4"/>
      <c r="AL13532" s="81"/>
      <c r="AM13532" s="81"/>
    </row>
    <row r="13533" spans="1:39">
      <c r="A13533" s="76"/>
      <c r="C13533" s="77"/>
      <c r="M13533" s="80"/>
      <c r="T13533" s="4"/>
      <c r="V13533" s="4"/>
      <c r="W13533" s="4"/>
      <c r="X13533" s="4"/>
      <c r="AB13533" s="4"/>
      <c r="AL13533" s="81"/>
      <c r="AM13533" s="81"/>
    </row>
    <row r="13534" spans="1:39">
      <c r="A13534" s="76"/>
      <c r="C13534" s="77"/>
      <c r="M13534" s="80"/>
      <c r="T13534" s="4"/>
      <c r="V13534" s="4"/>
      <c r="W13534" s="4"/>
      <c r="X13534" s="4"/>
      <c r="AB13534" s="4"/>
      <c r="AL13534" s="81"/>
      <c r="AM13534" s="81"/>
    </row>
    <row r="13535" spans="1:39">
      <c r="A13535" s="76"/>
      <c r="C13535" s="77"/>
      <c r="M13535" s="80"/>
      <c r="T13535" s="4"/>
      <c r="V13535" s="4"/>
      <c r="W13535" s="4"/>
      <c r="X13535" s="4"/>
      <c r="AB13535" s="4"/>
      <c r="AL13535" s="81"/>
      <c r="AM13535" s="81"/>
    </row>
    <row r="13536" spans="1:39">
      <c r="A13536" s="76"/>
      <c r="C13536" s="77"/>
      <c r="M13536" s="80"/>
      <c r="T13536" s="4"/>
      <c r="V13536" s="4"/>
      <c r="W13536" s="4"/>
      <c r="X13536" s="4"/>
      <c r="AB13536" s="4"/>
      <c r="AL13536" s="81"/>
      <c r="AM13536" s="81"/>
    </row>
    <row r="13537" spans="1:39">
      <c r="A13537" s="76"/>
      <c r="C13537" s="77"/>
      <c r="M13537" s="80"/>
      <c r="T13537" s="4"/>
      <c r="V13537" s="4"/>
      <c r="W13537" s="4"/>
      <c r="X13537" s="4"/>
      <c r="AB13537" s="4"/>
      <c r="AL13537" s="81"/>
      <c r="AM13537" s="81"/>
    </row>
    <row r="13538" spans="1:39">
      <c r="A13538" s="76"/>
      <c r="C13538" s="77"/>
      <c r="M13538" s="80"/>
      <c r="T13538" s="4"/>
      <c r="V13538" s="4"/>
      <c r="W13538" s="4"/>
      <c r="X13538" s="4"/>
      <c r="AB13538" s="4"/>
      <c r="AL13538" s="81"/>
      <c r="AM13538" s="81"/>
    </row>
    <row r="13539" spans="1:39">
      <c r="A13539" s="76"/>
      <c r="C13539" s="77"/>
      <c r="M13539" s="80"/>
      <c r="T13539" s="4"/>
      <c r="V13539" s="4"/>
      <c r="W13539" s="4"/>
      <c r="X13539" s="4"/>
      <c r="AB13539" s="4"/>
      <c r="AL13539" s="81"/>
      <c r="AM13539" s="81"/>
    </row>
    <row r="13540" spans="1:39">
      <c r="A13540" s="76"/>
      <c r="C13540" s="77"/>
      <c r="M13540" s="80"/>
      <c r="T13540" s="4"/>
      <c r="V13540" s="4"/>
      <c r="W13540" s="4"/>
      <c r="X13540" s="4"/>
      <c r="AB13540" s="4"/>
      <c r="AL13540" s="81"/>
      <c r="AM13540" s="81"/>
    </row>
    <row r="13541" spans="1:39">
      <c r="A13541" s="76"/>
      <c r="C13541" s="77"/>
      <c r="M13541" s="80"/>
      <c r="T13541" s="4"/>
      <c r="V13541" s="4"/>
      <c r="W13541" s="4"/>
      <c r="X13541" s="4"/>
      <c r="AB13541" s="4"/>
      <c r="AL13541" s="81"/>
      <c r="AM13541" s="81"/>
    </row>
    <row r="13542" spans="1:39">
      <c r="A13542" s="76"/>
      <c r="C13542" s="77"/>
      <c r="M13542" s="80"/>
      <c r="T13542" s="4"/>
      <c r="V13542" s="4"/>
      <c r="W13542" s="4"/>
      <c r="X13542" s="4"/>
      <c r="AB13542" s="4"/>
      <c r="AL13542" s="81"/>
      <c r="AM13542" s="81"/>
    </row>
    <row r="13543" spans="1:39">
      <c r="A13543" s="76"/>
      <c r="C13543" s="77"/>
      <c r="M13543" s="80"/>
      <c r="T13543" s="4"/>
      <c r="V13543" s="4"/>
      <c r="W13543" s="4"/>
      <c r="X13543" s="4"/>
      <c r="AB13543" s="4"/>
      <c r="AL13543" s="81"/>
      <c r="AM13543" s="81"/>
    </row>
    <row r="13544" spans="1:39">
      <c r="A13544" s="76"/>
      <c r="C13544" s="77"/>
      <c r="M13544" s="80"/>
      <c r="T13544" s="4"/>
      <c r="V13544" s="4"/>
      <c r="W13544" s="4"/>
      <c r="X13544" s="4"/>
      <c r="AB13544" s="4"/>
      <c r="AL13544" s="81"/>
      <c r="AM13544" s="81"/>
    </row>
    <row r="13545" spans="1:39">
      <c r="A13545" s="76"/>
      <c r="C13545" s="77"/>
      <c r="M13545" s="80"/>
      <c r="T13545" s="4"/>
      <c r="V13545" s="4"/>
      <c r="W13545" s="4"/>
      <c r="X13545" s="4"/>
      <c r="AB13545" s="4"/>
      <c r="AL13545" s="81"/>
      <c r="AM13545" s="81"/>
    </row>
    <row r="13546" spans="1:39">
      <c r="A13546" s="76"/>
      <c r="C13546" s="77"/>
      <c r="M13546" s="80"/>
      <c r="T13546" s="4"/>
      <c r="V13546" s="4"/>
      <c r="W13546" s="4"/>
      <c r="X13546" s="4"/>
      <c r="AB13546" s="4"/>
      <c r="AL13546" s="81"/>
      <c r="AM13546" s="81"/>
    </row>
    <row r="13547" spans="1:39">
      <c r="A13547" s="76"/>
      <c r="C13547" s="77"/>
      <c r="M13547" s="80"/>
      <c r="T13547" s="4"/>
      <c r="V13547" s="4"/>
      <c r="W13547" s="4"/>
      <c r="X13547" s="4"/>
      <c r="AB13547" s="4"/>
      <c r="AL13547" s="81"/>
      <c r="AM13547" s="81"/>
    </row>
    <row r="13548" spans="1:39">
      <c r="A13548" s="76"/>
      <c r="C13548" s="77"/>
      <c r="M13548" s="80"/>
      <c r="T13548" s="4"/>
      <c r="V13548" s="4"/>
      <c r="W13548" s="4"/>
      <c r="X13548" s="4"/>
      <c r="AB13548" s="4"/>
      <c r="AL13548" s="81"/>
      <c r="AM13548" s="81"/>
    </row>
    <row r="13549" spans="1:39">
      <c r="A13549" s="76"/>
      <c r="C13549" s="77"/>
      <c r="M13549" s="80"/>
      <c r="T13549" s="4"/>
      <c r="V13549" s="4"/>
      <c r="W13549" s="4"/>
      <c r="X13549" s="4"/>
      <c r="AB13549" s="4"/>
      <c r="AL13549" s="81"/>
      <c r="AM13549" s="81"/>
    </row>
    <row r="13550" spans="1:39">
      <c r="A13550" s="76"/>
      <c r="C13550" s="77"/>
      <c r="M13550" s="80"/>
      <c r="T13550" s="4"/>
      <c r="V13550" s="4"/>
      <c r="W13550" s="4"/>
      <c r="X13550" s="4"/>
      <c r="AB13550" s="4"/>
      <c r="AL13550" s="81"/>
      <c r="AM13550" s="81"/>
    </row>
    <row r="13551" spans="1:39">
      <c r="A13551" s="76"/>
      <c r="C13551" s="77"/>
      <c r="M13551" s="80"/>
      <c r="T13551" s="4"/>
      <c r="V13551" s="4"/>
      <c r="W13551" s="4"/>
      <c r="X13551" s="4"/>
      <c r="AB13551" s="4"/>
      <c r="AL13551" s="81"/>
      <c r="AM13551" s="81"/>
    </row>
    <row r="13552" spans="1:39">
      <c r="A13552" s="76"/>
      <c r="C13552" s="77"/>
      <c r="M13552" s="80"/>
      <c r="T13552" s="4"/>
      <c r="V13552" s="4"/>
      <c r="W13552" s="4"/>
      <c r="X13552" s="4"/>
      <c r="AB13552" s="4"/>
      <c r="AL13552" s="81"/>
      <c r="AM13552" s="81"/>
    </row>
    <row r="13553" spans="1:39">
      <c r="A13553" s="76"/>
      <c r="C13553" s="77"/>
      <c r="M13553" s="80"/>
      <c r="T13553" s="4"/>
      <c r="V13553" s="4"/>
      <c r="W13553" s="4"/>
      <c r="X13553" s="4"/>
      <c r="AB13553" s="4"/>
      <c r="AL13553" s="81"/>
      <c r="AM13553" s="81"/>
    </row>
    <row r="13554" spans="1:39">
      <c r="A13554" s="76"/>
      <c r="C13554" s="77"/>
      <c r="M13554" s="80"/>
      <c r="T13554" s="4"/>
      <c r="V13554" s="4"/>
      <c r="W13554" s="4"/>
      <c r="X13554" s="4"/>
      <c r="AB13554" s="4"/>
      <c r="AL13554" s="81"/>
      <c r="AM13554" s="81"/>
    </row>
    <row r="13555" spans="1:39">
      <c r="A13555" s="76"/>
      <c r="C13555" s="77"/>
      <c r="M13555" s="80"/>
      <c r="T13555" s="4"/>
      <c r="V13555" s="4"/>
      <c r="W13555" s="4"/>
      <c r="X13555" s="4"/>
      <c r="AB13555" s="4"/>
      <c r="AL13555" s="81"/>
      <c r="AM13555" s="81"/>
    </row>
    <row r="13556" spans="1:39">
      <c r="A13556" s="76"/>
      <c r="C13556" s="77"/>
      <c r="M13556" s="80"/>
      <c r="T13556" s="4"/>
      <c r="V13556" s="4"/>
      <c r="W13556" s="4"/>
      <c r="X13556" s="4"/>
      <c r="AB13556" s="4"/>
      <c r="AL13556" s="81"/>
      <c r="AM13556" s="81"/>
    </row>
    <row r="13557" spans="1:39">
      <c r="A13557" s="76"/>
      <c r="C13557" s="77"/>
      <c r="M13557" s="80"/>
      <c r="T13557" s="4"/>
      <c r="V13557" s="4"/>
      <c r="W13557" s="4"/>
      <c r="X13557" s="4"/>
      <c r="AB13557" s="4"/>
      <c r="AL13557" s="81"/>
      <c r="AM13557" s="81"/>
    </row>
    <row r="13558" spans="1:39">
      <c r="A13558" s="76"/>
      <c r="C13558" s="77"/>
      <c r="M13558" s="80"/>
      <c r="T13558" s="4"/>
      <c r="V13558" s="4"/>
      <c r="W13558" s="4"/>
      <c r="X13558" s="4"/>
      <c r="AB13558" s="4"/>
      <c r="AL13558" s="81"/>
      <c r="AM13558" s="81"/>
    </row>
    <row r="13559" spans="1:39">
      <c r="A13559" s="76"/>
      <c r="C13559" s="77"/>
      <c r="M13559" s="80"/>
      <c r="T13559" s="4"/>
      <c r="V13559" s="4"/>
      <c r="W13559" s="4"/>
      <c r="X13559" s="4"/>
      <c r="AB13559" s="4"/>
      <c r="AL13559" s="81"/>
      <c r="AM13559" s="81"/>
    </row>
    <row r="13560" spans="1:39">
      <c r="A13560" s="76"/>
      <c r="C13560" s="77"/>
      <c r="M13560" s="80"/>
      <c r="T13560" s="4"/>
      <c r="V13560" s="4"/>
      <c r="W13560" s="4"/>
      <c r="X13560" s="4"/>
      <c r="AB13560" s="4"/>
      <c r="AL13560" s="81"/>
      <c r="AM13560" s="81"/>
    </row>
    <row r="13561" spans="1:39">
      <c r="A13561" s="76"/>
      <c r="C13561" s="77"/>
      <c r="M13561" s="80"/>
      <c r="T13561" s="4"/>
      <c r="V13561" s="4"/>
      <c r="W13561" s="4"/>
      <c r="X13561" s="4"/>
      <c r="AB13561" s="4"/>
      <c r="AL13561" s="81"/>
      <c r="AM13561" s="81"/>
    </row>
    <row r="13562" spans="1:39">
      <c r="A13562" s="76"/>
      <c r="C13562" s="77"/>
      <c r="M13562" s="80"/>
      <c r="T13562" s="4"/>
      <c r="V13562" s="4"/>
      <c r="W13562" s="4"/>
      <c r="X13562" s="4"/>
      <c r="AB13562" s="4"/>
      <c r="AL13562" s="81"/>
      <c r="AM13562" s="81"/>
    </row>
    <row r="13563" spans="1:39">
      <c r="A13563" s="76"/>
      <c r="C13563" s="77"/>
      <c r="M13563" s="80"/>
      <c r="T13563" s="4"/>
      <c r="V13563" s="4"/>
      <c r="W13563" s="4"/>
      <c r="X13563" s="4"/>
      <c r="AB13563" s="4"/>
      <c r="AL13563" s="81"/>
      <c r="AM13563" s="81"/>
    </row>
    <row r="13564" spans="1:39">
      <c r="A13564" s="76"/>
      <c r="C13564" s="77"/>
      <c r="M13564" s="80"/>
      <c r="T13564" s="4"/>
      <c r="V13564" s="4"/>
      <c r="W13564" s="4"/>
      <c r="X13564" s="4"/>
      <c r="AB13564" s="4"/>
      <c r="AL13564" s="81"/>
      <c r="AM13564" s="81"/>
    </row>
    <row r="13565" spans="1:39">
      <c r="A13565" s="76"/>
      <c r="C13565" s="77"/>
      <c r="M13565" s="80"/>
      <c r="T13565" s="4"/>
      <c r="V13565" s="4"/>
      <c r="W13565" s="4"/>
      <c r="X13565" s="4"/>
      <c r="AB13565" s="4"/>
      <c r="AL13565" s="81"/>
      <c r="AM13565" s="81"/>
    </row>
    <row r="13566" spans="1:39">
      <c r="A13566" s="76"/>
      <c r="C13566" s="77"/>
      <c r="M13566" s="80"/>
      <c r="T13566" s="4"/>
      <c r="V13566" s="4"/>
      <c r="W13566" s="4"/>
      <c r="X13566" s="4"/>
      <c r="AB13566" s="4"/>
      <c r="AL13566" s="81"/>
      <c r="AM13566" s="81"/>
    </row>
    <row r="13567" spans="1:39">
      <c r="A13567" s="76"/>
      <c r="C13567" s="77"/>
      <c r="M13567" s="80"/>
      <c r="T13567" s="4"/>
      <c r="V13567" s="4"/>
      <c r="W13567" s="4"/>
      <c r="X13567" s="4"/>
      <c r="AB13567" s="4"/>
      <c r="AL13567" s="81"/>
      <c r="AM13567" s="81"/>
    </row>
    <row r="13568" spans="1:39">
      <c r="A13568" s="76"/>
      <c r="C13568" s="77"/>
      <c r="M13568" s="80"/>
      <c r="T13568" s="4"/>
      <c r="V13568" s="4"/>
      <c r="W13568" s="4"/>
      <c r="X13568" s="4"/>
      <c r="AB13568" s="4"/>
      <c r="AL13568" s="81"/>
      <c r="AM13568" s="81"/>
    </row>
    <row r="13569" spans="1:39">
      <c r="A13569" s="76"/>
      <c r="C13569" s="77"/>
      <c r="M13569" s="80"/>
      <c r="T13569" s="4"/>
      <c r="V13569" s="4"/>
      <c r="W13569" s="4"/>
      <c r="X13569" s="4"/>
      <c r="AB13569" s="4"/>
      <c r="AL13569" s="81"/>
      <c r="AM13569" s="81"/>
    </row>
    <row r="13570" spans="1:39">
      <c r="A13570" s="76"/>
      <c r="C13570" s="77"/>
      <c r="M13570" s="80"/>
      <c r="T13570" s="4"/>
      <c r="V13570" s="4"/>
      <c r="W13570" s="4"/>
      <c r="X13570" s="4"/>
      <c r="AB13570" s="4"/>
      <c r="AL13570" s="81"/>
      <c r="AM13570" s="81"/>
    </row>
    <row r="13571" spans="1:39">
      <c r="A13571" s="76"/>
      <c r="C13571" s="77"/>
      <c r="M13571" s="80"/>
      <c r="T13571" s="4"/>
      <c r="V13571" s="4"/>
      <c r="W13571" s="4"/>
      <c r="X13571" s="4"/>
      <c r="AB13571" s="4"/>
      <c r="AL13571" s="81"/>
      <c r="AM13571" s="81"/>
    </row>
    <row r="13572" spans="1:39">
      <c r="A13572" s="76"/>
      <c r="C13572" s="77"/>
      <c r="M13572" s="80"/>
      <c r="T13572" s="4"/>
      <c r="V13572" s="4"/>
      <c r="W13572" s="4"/>
      <c r="X13572" s="4"/>
      <c r="AB13572" s="4"/>
      <c r="AL13572" s="81"/>
      <c r="AM13572" s="81"/>
    </row>
    <row r="13573" spans="1:39">
      <c r="A13573" s="76"/>
      <c r="C13573" s="77"/>
      <c r="M13573" s="80"/>
      <c r="T13573" s="4"/>
      <c r="V13573" s="4"/>
      <c r="W13573" s="4"/>
      <c r="X13573" s="4"/>
      <c r="AB13573" s="4"/>
      <c r="AL13573" s="81"/>
      <c r="AM13573" s="81"/>
    </row>
    <row r="13574" spans="1:39">
      <c r="A13574" s="76"/>
      <c r="C13574" s="77"/>
      <c r="M13574" s="80"/>
      <c r="T13574" s="4"/>
      <c r="V13574" s="4"/>
      <c r="W13574" s="4"/>
      <c r="X13574" s="4"/>
      <c r="AB13574" s="4"/>
      <c r="AL13574" s="81"/>
      <c r="AM13574" s="81"/>
    </row>
    <row r="13575" spans="1:39">
      <c r="A13575" s="76"/>
      <c r="C13575" s="77"/>
      <c r="M13575" s="80"/>
      <c r="T13575" s="4"/>
      <c r="V13575" s="4"/>
      <c r="W13575" s="4"/>
      <c r="X13575" s="4"/>
      <c r="AB13575" s="4"/>
      <c r="AL13575" s="81"/>
      <c r="AM13575" s="81"/>
    </row>
    <row r="13576" spans="1:39">
      <c r="A13576" s="76"/>
      <c r="C13576" s="77"/>
      <c r="M13576" s="80"/>
      <c r="T13576" s="4"/>
      <c r="V13576" s="4"/>
      <c r="W13576" s="4"/>
      <c r="X13576" s="4"/>
      <c r="AB13576" s="4"/>
      <c r="AL13576" s="81"/>
      <c r="AM13576" s="81"/>
    </row>
    <row r="13577" spans="1:39">
      <c r="A13577" s="76"/>
      <c r="C13577" s="77"/>
      <c r="M13577" s="80"/>
      <c r="T13577" s="4"/>
      <c r="V13577" s="4"/>
      <c r="W13577" s="4"/>
      <c r="X13577" s="4"/>
      <c r="AB13577" s="4"/>
      <c r="AL13577" s="81"/>
      <c r="AM13577" s="81"/>
    </row>
    <row r="13578" spans="1:39">
      <c r="A13578" s="76"/>
      <c r="C13578" s="77"/>
      <c r="M13578" s="80"/>
      <c r="T13578" s="4"/>
      <c r="V13578" s="4"/>
      <c r="W13578" s="4"/>
      <c r="X13578" s="4"/>
      <c r="AB13578" s="4"/>
      <c r="AL13578" s="81"/>
      <c r="AM13578" s="81"/>
    </row>
    <row r="13579" spans="1:39">
      <c r="A13579" s="76"/>
      <c r="C13579" s="77"/>
      <c r="M13579" s="80"/>
      <c r="T13579" s="4"/>
      <c r="V13579" s="4"/>
      <c r="W13579" s="4"/>
      <c r="X13579" s="4"/>
      <c r="AB13579" s="4"/>
      <c r="AL13579" s="81"/>
      <c r="AM13579" s="81"/>
    </row>
    <row r="13580" spans="1:39">
      <c r="A13580" s="76"/>
      <c r="C13580" s="77"/>
      <c r="M13580" s="80"/>
      <c r="T13580" s="4"/>
      <c r="V13580" s="4"/>
      <c r="W13580" s="4"/>
      <c r="X13580" s="4"/>
      <c r="AB13580" s="4"/>
      <c r="AL13580" s="81"/>
      <c r="AM13580" s="81"/>
    </row>
    <row r="13581" spans="1:39">
      <c r="A13581" s="76"/>
      <c r="C13581" s="77"/>
      <c r="M13581" s="80"/>
      <c r="T13581" s="4"/>
      <c r="V13581" s="4"/>
      <c r="W13581" s="4"/>
      <c r="X13581" s="4"/>
      <c r="AB13581" s="4"/>
      <c r="AL13581" s="81"/>
      <c r="AM13581" s="81"/>
    </row>
    <row r="13582" spans="1:39">
      <c r="A13582" s="76"/>
      <c r="C13582" s="77"/>
      <c r="M13582" s="80"/>
      <c r="T13582" s="4"/>
      <c r="V13582" s="4"/>
      <c r="W13582" s="4"/>
      <c r="X13582" s="4"/>
      <c r="AB13582" s="4"/>
      <c r="AL13582" s="81"/>
      <c r="AM13582" s="81"/>
    </row>
    <row r="13583" spans="1:39">
      <c r="A13583" s="76"/>
      <c r="C13583" s="77"/>
      <c r="M13583" s="80"/>
      <c r="T13583" s="4"/>
      <c r="V13583" s="4"/>
      <c r="W13583" s="4"/>
      <c r="X13583" s="4"/>
      <c r="AB13583" s="4"/>
      <c r="AL13583" s="81"/>
      <c r="AM13583" s="81"/>
    </row>
    <row r="13584" spans="1:39">
      <c r="A13584" s="76"/>
      <c r="C13584" s="77"/>
      <c r="M13584" s="80"/>
      <c r="T13584" s="4"/>
      <c r="V13584" s="4"/>
      <c r="W13584" s="4"/>
      <c r="X13584" s="4"/>
      <c r="AB13584" s="4"/>
      <c r="AL13584" s="81"/>
      <c r="AM13584" s="81"/>
    </row>
    <row r="13585" spans="1:39">
      <c r="A13585" s="76"/>
      <c r="C13585" s="77"/>
      <c r="M13585" s="80"/>
      <c r="T13585" s="4"/>
      <c r="V13585" s="4"/>
      <c r="W13585" s="4"/>
      <c r="X13585" s="4"/>
      <c r="AB13585" s="4"/>
      <c r="AL13585" s="81"/>
      <c r="AM13585" s="81"/>
    </row>
    <row r="13586" spans="1:39">
      <c r="A13586" s="76"/>
      <c r="C13586" s="77"/>
      <c r="M13586" s="80"/>
      <c r="T13586" s="4"/>
      <c r="V13586" s="4"/>
      <c r="W13586" s="4"/>
      <c r="X13586" s="4"/>
      <c r="AB13586" s="4"/>
      <c r="AL13586" s="81"/>
      <c r="AM13586" s="81"/>
    </row>
    <row r="13587" spans="1:39">
      <c r="A13587" s="76"/>
      <c r="C13587" s="77"/>
      <c r="M13587" s="80"/>
      <c r="T13587" s="4"/>
      <c r="V13587" s="4"/>
      <c r="W13587" s="4"/>
      <c r="X13587" s="4"/>
      <c r="AB13587" s="4"/>
      <c r="AL13587" s="81"/>
      <c r="AM13587" s="81"/>
    </row>
    <row r="13588" spans="1:39">
      <c r="A13588" s="76"/>
      <c r="C13588" s="77"/>
      <c r="M13588" s="80"/>
      <c r="T13588" s="4"/>
      <c r="V13588" s="4"/>
      <c r="W13588" s="4"/>
      <c r="X13588" s="4"/>
      <c r="AB13588" s="4"/>
      <c r="AL13588" s="81"/>
      <c r="AM13588" s="81"/>
    </row>
    <row r="13589" spans="1:39">
      <c r="A13589" s="76"/>
      <c r="C13589" s="77"/>
      <c r="M13589" s="80"/>
      <c r="T13589" s="4"/>
      <c r="V13589" s="4"/>
      <c r="W13589" s="4"/>
      <c r="X13589" s="4"/>
      <c r="AB13589" s="4"/>
      <c r="AL13589" s="81"/>
      <c r="AM13589" s="81"/>
    </row>
    <row r="13590" spans="1:39">
      <c r="A13590" s="76"/>
      <c r="C13590" s="77"/>
      <c r="M13590" s="80"/>
      <c r="T13590" s="4"/>
      <c r="V13590" s="4"/>
      <c r="W13590" s="4"/>
      <c r="X13590" s="4"/>
      <c r="AB13590" s="4"/>
      <c r="AL13590" s="81"/>
      <c r="AM13590" s="81"/>
    </row>
    <row r="13591" spans="1:39">
      <c r="A13591" s="76"/>
      <c r="C13591" s="77"/>
      <c r="M13591" s="80"/>
      <c r="T13591" s="4"/>
      <c r="V13591" s="4"/>
      <c r="W13591" s="4"/>
      <c r="X13591" s="4"/>
      <c r="AB13591" s="4"/>
      <c r="AL13591" s="81"/>
      <c r="AM13591" s="81"/>
    </row>
    <row r="13592" spans="1:39">
      <c r="A13592" s="76"/>
      <c r="C13592" s="77"/>
      <c r="M13592" s="80"/>
      <c r="T13592" s="4"/>
      <c r="V13592" s="4"/>
      <c r="W13592" s="4"/>
      <c r="X13592" s="4"/>
      <c r="AB13592" s="4"/>
      <c r="AL13592" s="81"/>
      <c r="AM13592" s="81"/>
    </row>
    <row r="13593" spans="1:39">
      <c r="A13593" s="76"/>
      <c r="C13593" s="77"/>
      <c r="M13593" s="80"/>
      <c r="T13593" s="4"/>
      <c r="V13593" s="4"/>
      <c r="W13593" s="4"/>
      <c r="X13593" s="4"/>
      <c r="AB13593" s="4"/>
      <c r="AL13593" s="81"/>
      <c r="AM13593" s="81"/>
    </row>
    <row r="13594" spans="1:39">
      <c r="A13594" s="76"/>
      <c r="C13594" s="77"/>
      <c r="M13594" s="80"/>
      <c r="T13594" s="4"/>
      <c r="V13594" s="4"/>
      <c r="W13594" s="4"/>
      <c r="X13594" s="4"/>
      <c r="AB13594" s="4"/>
      <c r="AL13594" s="81"/>
      <c r="AM13594" s="81"/>
    </row>
    <row r="13595" spans="1:39">
      <c r="A13595" s="76"/>
      <c r="C13595" s="77"/>
      <c r="M13595" s="80"/>
      <c r="T13595" s="4"/>
      <c r="V13595" s="4"/>
      <c r="W13595" s="4"/>
      <c r="X13595" s="4"/>
      <c r="AB13595" s="4"/>
      <c r="AL13595" s="81"/>
      <c r="AM13595" s="81"/>
    </row>
    <row r="13596" spans="1:39">
      <c r="A13596" s="76"/>
      <c r="C13596" s="77"/>
      <c r="M13596" s="80"/>
      <c r="T13596" s="4"/>
      <c r="V13596" s="4"/>
      <c r="W13596" s="4"/>
      <c r="X13596" s="4"/>
      <c r="AB13596" s="4"/>
      <c r="AL13596" s="81"/>
      <c r="AM13596" s="81"/>
    </row>
    <row r="13597" spans="1:39">
      <c r="A13597" s="76"/>
      <c r="C13597" s="77"/>
      <c r="M13597" s="80"/>
      <c r="T13597" s="4"/>
      <c r="V13597" s="4"/>
      <c r="W13597" s="4"/>
      <c r="X13597" s="4"/>
      <c r="AB13597" s="4"/>
      <c r="AL13597" s="81"/>
      <c r="AM13597" s="81"/>
    </row>
    <row r="13598" spans="1:39">
      <c r="A13598" s="76"/>
      <c r="C13598" s="77"/>
      <c r="M13598" s="80"/>
      <c r="T13598" s="4"/>
      <c r="V13598" s="4"/>
      <c r="W13598" s="4"/>
      <c r="X13598" s="4"/>
      <c r="AB13598" s="4"/>
      <c r="AL13598" s="81"/>
      <c r="AM13598" s="81"/>
    </row>
    <row r="13599" spans="1:39">
      <c r="A13599" s="76"/>
      <c r="C13599" s="77"/>
      <c r="M13599" s="80"/>
      <c r="T13599" s="4"/>
      <c r="V13599" s="4"/>
      <c r="W13599" s="4"/>
      <c r="X13599" s="4"/>
      <c r="AB13599" s="4"/>
      <c r="AL13599" s="81"/>
      <c r="AM13599" s="81"/>
    </row>
    <row r="13600" spans="1:39">
      <c r="A13600" s="76"/>
      <c r="C13600" s="77"/>
      <c r="M13600" s="80"/>
      <c r="T13600" s="4"/>
      <c r="V13600" s="4"/>
      <c r="W13600" s="4"/>
      <c r="X13600" s="4"/>
      <c r="AB13600" s="4"/>
      <c r="AL13600" s="81"/>
      <c r="AM13600" s="81"/>
    </row>
    <row r="13601" spans="1:39">
      <c r="A13601" s="76"/>
      <c r="C13601" s="77"/>
      <c r="M13601" s="80"/>
      <c r="T13601" s="4"/>
      <c r="V13601" s="4"/>
      <c r="W13601" s="4"/>
      <c r="X13601" s="4"/>
      <c r="AB13601" s="4"/>
      <c r="AL13601" s="81"/>
      <c r="AM13601" s="81"/>
    </row>
    <row r="13602" spans="1:39">
      <c r="A13602" s="76"/>
      <c r="C13602" s="77"/>
      <c r="M13602" s="80"/>
      <c r="T13602" s="4"/>
      <c r="V13602" s="4"/>
      <c r="W13602" s="4"/>
      <c r="X13602" s="4"/>
      <c r="AB13602" s="4"/>
      <c r="AL13602" s="81"/>
      <c r="AM13602" s="81"/>
    </row>
    <row r="13603" spans="1:39">
      <c r="A13603" s="76"/>
      <c r="C13603" s="77"/>
      <c r="M13603" s="80"/>
      <c r="T13603" s="4"/>
      <c r="V13603" s="4"/>
      <c r="W13603" s="4"/>
      <c r="X13603" s="4"/>
      <c r="AB13603" s="4"/>
      <c r="AL13603" s="81"/>
      <c r="AM13603" s="81"/>
    </row>
    <row r="13604" spans="1:39">
      <c r="A13604" s="76"/>
      <c r="C13604" s="77"/>
      <c r="M13604" s="80"/>
      <c r="T13604" s="4"/>
      <c r="V13604" s="4"/>
      <c r="W13604" s="4"/>
      <c r="X13604" s="4"/>
      <c r="AB13604" s="4"/>
      <c r="AL13604" s="81"/>
      <c r="AM13604" s="81"/>
    </row>
    <row r="13605" spans="1:39">
      <c r="A13605" s="76"/>
      <c r="C13605" s="77"/>
      <c r="M13605" s="80"/>
      <c r="T13605" s="4"/>
      <c r="V13605" s="4"/>
      <c r="W13605" s="4"/>
      <c r="X13605" s="4"/>
      <c r="AB13605" s="4"/>
      <c r="AL13605" s="81"/>
      <c r="AM13605" s="81"/>
    </row>
    <row r="13606" spans="1:39">
      <c r="A13606" s="76"/>
      <c r="C13606" s="77"/>
      <c r="M13606" s="80"/>
      <c r="T13606" s="4"/>
      <c r="V13606" s="4"/>
      <c r="W13606" s="4"/>
      <c r="X13606" s="4"/>
      <c r="AB13606" s="4"/>
      <c r="AL13606" s="81"/>
      <c r="AM13606" s="81"/>
    </row>
    <row r="13607" spans="1:39">
      <c r="A13607" s="76"/>
      <c r="C13607" s="77"/>
      <c r="M13607" s="80"/>
      <c r="T13607" s="4"/>
      <c r="V13607" s="4"/>
      <c r="W13607" s="4"/>
      <c r="X13607" s="4"/>
      <c r="AB13607" s="4"/>
      <c r="AL13607" s="81"/>
      <c r="AM13607" s="81"/>
    </row>
    <row r="13608" spans="1:39">
      <c r="A13608" s="76"/>
      <c r="C13608" s="77"/>
      <c r="M13608" s="80"/>
      <c r="T13608" s="4"/>
      <c r="V13608" s="4"/>
      <c r="W13608" s="4"/>
      <c r="X13608" s="4"/>
      <c r="AB13608" s="4"/>
      <c r="AL13608" s="81"/>
      <c r="AM13608" s="81"/>
    </row>
    <row r="13609" spans="1:39">
      <c r="A13609" s="76"/>
      <c r="C13609" s="77"/>
      <c r="M13609" s="80"/>
      <c r="T13609" s="4"/>
      <c r="V13609" s="4"/>
      <c r="W13609" s="4"/>
      <c r="X13609" s="4"/>
      <c r="AB13609" s="4"/>
      <c r="AL13609" s="81"/>
      <c r="AM13609" s="81"/>
    </row>
    <row r="13610" spans="1:39">
      <c r="A13610" s="76"/>
      <c r="C13610" s="77"/>
      <c r="M13610" s="80"/>
      <c r="T13610" s="4"/>
      <c r="V13610" s="4"/>
      <c r="W13610" s="4"/>
      <c r="X13610" s="4"/>
      <c r="AB13610" s="4"/>
      <c r="AL13610" s="81"/>
      <c r="AM13610" s="81"/>
    </row>
    <row r="13611" spans="1:39">
      <c r="A13611" s="76"/>
      <c r="C13611" s="77"/>
      <c r="M13611" s="80"/>
      <c r="T13611" s="4"/>
      <c r="V13611" s="4"/>
      <c r="W13611" s="4"/>
      <c r="X13611" s="4"/>
      <c r="AB13611" s="4"/>
      <c r="AL13611" s="81"/>
      <c r="AM13611" s="81"/>
    </row>
    <row r="13612" spans="1:39">
      <c r="A13612" s="76"/>
      <c r="C13612" s="77"/>
      <c r="M13612" s="80"/>
      <c r="T13612" s="4"/>
      <c r="V13612" s="4"/>
      <c r="W13612" s="4"/>
      <c r="X13612" s="4"/>
      <c r="AB13612" s="4"/>
      <c r="AL13612" s="81"/>
      <c r="AM13612" s="81"/>
    </row>
    <row r="13613" spans="1:39">
      <c r="A13613" s="76"/>
      <c r="C13613" s="77"/>
      <c r="M13613" s="80"/>
      <c r="T13613" s="4"/>
      <c r="V13613" s="4"/>
      <c r="W13613" s="4"/>
      <c r="X13613" s="4"/>
      <c r="AB13613" s="4"/>
      <c r="AL13613" s="81"/>
      <c r="AM13613" s="81"/>
    </row>
    <row r="13614" spans="1:39">
      <c r="A13614" s="76"/>
      <c r="C13614" s="77"/>
      <c r="M13614" s="80"/>
      <c r="T13614" s="4"/>
      <c r="V13614" s="4"/>
      <c r="W13614" s="4"/>
      <c r="X13614" s="4"/>
      <c r="AB13614" s="4"/>
      <c r="AL13614" s="81"/>
      <c r="AM13614" s="81"/>
    </row>
    <row r="13615" spans="1:39">
      <c r="A13615" s="76"/>
      <c r="C13615" s="77"/>
      <c r="M13615" s="80"/>
      <c r="T13615" s="4"/>
      <c r="V13615" s="4"/>
      <c r="W13615" s="4"/>
      <c r="X13615" s="4"/>
      <c r="AB13615" s="4"/>
      <c r="AL13615" s="81"/>
      <c r="AM13615" s="81"/>
    </row>
    <row r="13616" spans="1:39">
      <c r="A13616" s="76"/>
      <c r="C13616" s="77"/>
      <c r="M13616" s="80"/>
      <c r="T13616" s="4"/>
      <c r="V13616" s="4"/>
      <c r="W13616" s="4"/>
      <c r="X13616" s="4"/>
      <c r="AB13616" s="4"/>
      <c r="AL13616" s="81"/>
      <c r="AM13616" s="81"/>
    </row>
    <row r="13617" spans="1:39">
      <c r="A13617" s="76"/>
      <c r="C13617" s="77"/>
      <c r="M13617" s="80"/>
      <c r="T13617" s="4"/>
      <c r="V13617" s="4"/>
      <c r="W13617" s="4"/>
      <c r="X13617" s="4"/>
      <c r="AB13617" s="4"/>
      <c r="AL13617" s="81"/>
      <c r="AM13617" s="81"/>
    </row>
    <row r="13618" spans="1:39">
      <c r="A13618" s="76"/>
      <c r="C13618" s="77"/>
      <c r="M13618" s="80"/>
      <c r="T13618" s="4"/>
      <c r="V13618" s="4"/>
      <c r="W13618" s="4"/>
      <c r="X13618" s="4"/>
      <c r="AB13618" s="4"/>
      <c r="AL13618" s="81"/>
      <c r="AM13618" s="81"/>
    </row>
    <row r="13619" spans="1:39">
      <c r="A13619" s="76"/>
      <c r="C13619" s="77"/>
      <c r="M13619" s="80"/>
      <c r="T13619" s="4"/>
      <c r="V13619" s="4"/>
      <c r="W13619" s="4"/>
      <c r="X13619" s="4"/>
      <c r="AB13619" s="4"/>
      <c r="AL13619" s="81"/>
      <c r="AM13619" s="81"/>
    </row>
    <row r="13620" spans="1:39">
      <c r="A13620" s="76"/>
      <c r="C13620" s="77"/>
      <c r="M13620" s="80"/>
      <c r="T13620" s="4"/>
      <c r="V13620" s="4"/>
      <c r="W13620" s="4"/>
      <c r="X13620" s="4"/>
      <c r="AB13620" s="4"/>
      <c r="AL13620" s="81"/>
      <c r="AM13620" s="81"/>
    </row>
    <row r="13621" spans="1:39">
      <c r="A13621" s="76"/>
      <c r="C13621" s="77"/>
      <c r="M13621" s="80"/>
      <c r="T13621" s="4"/>
      <c r="V13621" s="4"/>
      <c r="W13621" s="4"/>
      <c r="X13621" s="4"/>
      <c r="AB13621" s="4"/>
      <c r="AL13621" s="81"/>
      <c r="AM13621" s="81"/>
    </row>
    <row r="13622" spans="1:39">
      <c r="A13622" s="76"/>
      <c r="C13622" s="77"/>
      <c r="M13622" s="80"/>
      <c r="T13622" s="4"/>
      <c r="V13622" s="4"/>
      <c r="W13622" s="4"/>
      <c r="X13622" s="4"/>
      <c r="AB13622" s="4"/>
      <c r="AL13622" s="81"/>
      <c r="AM13622" s="81"/>
    </row>
    <row r="13623" spans="1:39">
      <c r="A13623" s="76"/>
      <c r="C13623" s="77"/>
      <c r="M13623" s="80"/>
      <c r="T13623" s="4"/>
      <c r="V13623" s="4"/>
      <c r="W13623" s="4"/>
      <c r="X13623" s="4"/>
      <c r="AB13623" s="4"/>
      <c r="AL13623" s="81"/>
      <c r="AM13623" s="81"/>
    </row>
    <row r="13624" spans="1:39">
      <c r="A13624" s="76"/>
      <c r="C13624" s="77"/>
      <c r="M13624" s="80"/>
      <c r="T13624" s="4"/>
      <c r="V13624" s="4"/>
      <c r="W13624" s="4"/>
      <c r="X13624" s="4"/>
      <c r="AB13624" s="4"/>
      <c r="AL13624" s="81"/>
      <c r="AM13624" s="81"/>
    </row>
    <row r="13625" spans="1:39">
      <c r="A13625" s="76"/>
      <c r="C13625" s="77"/>
      <c r="M13625" s="80"/>
      <c r="T13625" s="4"/>
      <c r="V13625" s="4"/>
      <c r="W13625" s="4"/>
      <c r="X13625" s="4"/>
      <c r="AB13625" s="4"/>
      <c r="AL13625" s="81"/>
      <c r="AM13625" s="81"/>
    </row>
    <row r="13626" spans="1:39">
      <c r="A13626" s="76"/>
      <c r="C13626" s="77"/>
      <c r="M13626" s="80"/>
      <c r="T13626" s="4"/>
      <c r="V13626" s="4"/>
      <c r="W13626" s="4"/>
      <c r="X13626" s="4"/>
      <c r="AB13626" s="4"/>
      <c r="AL13626" s="81"/>
      <c r="AM13626" s="81"/>
    </row>
    <row r="13627" spans="1:39">
      <c r="A13627" s="76"/>
      <c r="C13627" s="77"/>
      <c r="M13627" s="80"/>
      <c r="T13627" s="4"/>
      <c r="V13627" s="4"/>
      <c r="W13627" s="4"/>
      <c r="X13627" s="4"/>
      <c r="AB13627" s="4"/>
      <c r="AL13627" s="81"/>
      <c r="AM13627" s="81"/>
    </row>
    <row r="13628" spans="1:39">
      <c r="A13628" s="76"/>
      <c r="C13628" s="77"/>
      <c r="M13628" s="80"/>
      <c r="T13628" s="4"/>
      <c r="V13628" s="4"/>
      <c r="W13628" s="4"/>
      <c r="X13628" s="4"/>
      <c r="AB13628" s="4"/>
      <c r="AL13628" s="81"/>
      <c r="AM13628" s="81"/>
    </row>
    <row r="13629" spans="1:39">
      <c r="A13629" s="76"/>
      <c r="C13629" s="77"/>
      <c r="M13629" s="80"/>
      <c r="T13629" s="4"/>
      <c r="V13629" s="4"/>
      <c r="W13629" s="4"/>
      <c r="X13629" s="4"/>
      <c r="AB13629" s="4"/>
      <c r="AL13629" s="81"/>
      <c r="AM13629" s="81"/>
    </row>
    <row r="13630" spans="1:39">
      <c r="A13630" s="76"/>
      <c r="C13630" s="77"/>
      <c r="M13630" s="80"/>
      <c r="T13630" s="4"/>
      <c r="V13630" s="4"/>
      <c r="W13630" s="4"/>
      <c r="X13630" s="4"/>
      <c r="AB13630" s="4"/>
      <c r="AL13630" s="81"/>
      <c r="AM13630" s="81"/>
    </row>
    <row r="13631" spans="1:39">
      <c r="A13631" s="76"/>
      <c r="C13631" s="77"/>
      <c r="M13631" s="80"/>
      <c r="T13631" s="4"/>
      <c r="V13631" s="4"/>
      <c r="W13631" s="4"/>
      <c r="X13631" s="4"/>
      <c r="AB13631" s="4"/>
      <c r="AL13631" s="81"/>
      <c r="AM13631" s="81"/>
    </row>
    <row r="13632" spans="1:39">
      <c r="A13632" s="76"/>
      <c r="C13632" s="77"/>
      <c r="M13632" s="80"/>
      <c r="T13632" s="4"/>
      <c r="V13632" s="4"/>
      <c r="W13632" s="4"/>
      <c r="X13632" s="4"/>
      <c r="AB13632" s="4"/>
      <c r="AL13632" s="81"/>
      <c r="AM13632" s="81"/>
    </row>
    <row r="13633" spans="1:39">
      <c r="A13633" s="76"/>
      <c r="C13633" s="77"/>
      <c r="M13633" s="80"/>
      <c r="T13633" s="4"/>
      <c r="V13633" s="4"/>
      <c r="W13633" s="4"/>
      <c r="X13633" s="4"/>
      <c r="AB13633" s="4"/>
      <c r="AL13633" s="81"/>
      <c r="AM13633" s="81"/>
    </row>
    <row r="13634" spans="1:39">
      <c r="A13634" s="76"/>
      <c r="C13634" s="77"/>
      <c r="M13634" s="80"/>
      <c r="T13634" s="4"/>
      <c r="V13634" s="4"/>
      <c r="W13634" s="4"/>
      <c r="X13634" s="4"/>
      <c r="AB13634" s="4"/>
      <c r="AL13634" s="81"/>
      <c r="AM13634" s="81"/>
    </row>
    <row r="13635" spans="1:39">
      <c r="A13635" s="76"/>
      <c r="C13635" s="77"/>
      <c r="M13635" s="80"/>
      <c r="T13635" s="4"/>
      <c r="V13635" s="4"/>
      <c r="W13635" s="4"/>
      <c r="X13635" s="4"/>
      <c r="AB13635" s="4"/>
      <c r="AL13635" s="81"/>
      <c r="AM13635" s="81"/>
    </row>
    <row r="13636" spans="1:39">
      <c r="A13636" s="76"/>
      <c r="C13636" s="77"/>
      <c r="M13636" s="80"/>
      <c r="T13636" s="4"/>
      <c r="V13636" s="4"/>
      <c r="W13636" s="4"/>
      <c r="X13636" s="4"/>
      <c r="AB13636" s="4"/>
      <c r="AL13636" s="81"/>
      <c r="AM13636" s="81"/>
    </row>
    <row r="13637" spans="1:39">
      <c r="A13637" s="76"/>
      <c r="C13637" s="77"/>
      <c r="M13637" s="80"/>
      <c r="T13637" s="4"/>
      <c r="V13637" s="4"/>
      <c r="W13637" s="4"/>
      <c r="X13637" s="4"/>
      <c r="AB13637" s="4"/>
      <c r="AL13637" s="81"/>
      <c r="AM13637" s="81"/>
    </row>
    <row r="13638" spans="1:39">
      <c r="A13638" s="76"/>
      <c r="C13638" s="77"/>
      <c r="M13638" s="80"/>
      <c r="T13638" s="4"/>
      <c r="V13638" s="4"/>
      <c r="W13638" s="4"/>
      <c r="X13638" s="4"/>
      <c r="AB13638" s="4"/>
      <c r="AL13638" s="81"/>
      <c r="AM13638" s="81"/>
    </row>
    <row r="13639" spans="1:39">
      <c r="A13639" s="76"/>
      <c r="C13639" s="77"/>
      <c r="M13639" s="80"/>
      <c r="T13639" s="4"/>
      <c r="V13639" s="4"/>
      <c r="W13639" s="4"/>
      <c r="X13639" s="4"/>
      <c r="AB13639" s="4"/>
      <c r="AL13639" s="81"/>
      <c r="AM13639" s="81"/>
    </row>
    <row r="13640" spans="1:39">
      <c r="A13640" s="76"/>
      <c r="C13640" s="77"/>
      <c r="M13640" s="80"/>
      <c r="T13640" s="4"/>
      <c r="V13640" s="4"/>
      <c r="W13640" s="4"/>
      <c r="X13640" s="4"/>
      <c r="AB13640" s="4"/>
      <c r="AL13640" s="81"/>
      <c r="AM13640" s="81"/>
    </row>
    <row r="13641" spans="1:39">
      <c r="A13641" s="76"/>
      <c r="C13641" s="77"/>
      <c r="M13641" s="80"/>
      <c r="T13641" s="4"/>
      <c r="V13641" s="4"/>
      <c r="W13641" s="4"/>
      <c r="X13641" s="4"/>
      <c r="AB13641" s="4"/>
      <c r="AL13641" s="81"/>
      <c r="AM13641" s="81"/>
    </row>
    <row r="13642" spans="1:39">
      <c r="A13642" s="76"/>
      <c r="C13642" s="77"/>
      <c r="M13642" s="80"/>
      <c r="T13642" s="4"/>
      <c r="V13642" s="4"/>
      <c r="W13642" s="4"/>
      <c r="X13642" s="4"/>
      <c r="AB13642" s="4"/>
      <c r="AL13642" s="81"/>
      <c r="AM13642" s="81"/>
    </row>
    <row r="13643" spans="1:39">
      <c r="A13643" s="76"/>
      <c r="C13643" s="77"/>
      <c r="M13643" s="80"/>
      <c r="T13643" s="4"/>
      <c r="V13643" s="4"/>
      <c r="W13643" s="4"/>
      <c r="X13643" s="4"/>
      <c r="AB13643" s="4"/>
      <c r="AL13643" s="81"/>
      <c r="AM13643" s="81"/>
    </row>
    <row r="13644" spans="1:39">
      <c r="A13644" s="76"/>
      <c r="C13644" s="77"/>
      <c r="M13644" s="80"/>
      <c r="T13644" s="4"/>
      <c r="V13644" s="4"/>
      <c r="W13644" s="4"/>
      <c r="X13644" s="4"/>
      <c r="AB13644" s="4"/>
      <c r="AL13644" s="81"/>
      <c r="AM13644" s="81"/>
    </row>
    <row r="13645" spans="1:39">
      <c r="A13645" s="76"/>
      <c r="C13645" s="77"/>
      <c r="M13645" s="80"/>
      <c r="T13645" s="4"/>
      <c r="V13645" s="4"/>
      <c r="W13645" s="4"/>
      <c r="X13645" s="4"/>
      <c r="AB13645" s="4"/>
      <c r="AL13645" s="81"/>
      <c r="AM13645" s="81"/>
    </row>
    <row r="13646" spans="1:39">
      <c r="A13646" s="76"/>
      <c r="C13646" s="77"/>
      <c r="M13646" s="80"/>
      <c r="T13646" s="4"/>
      <c r="V13646" s="4"/>
      <c r="W13646" s="4"/>
      <c r="X13646" s="4"/>
      <c r="AB13646" s="4"/>
      <c r="AL13646" s="81"/>
      <c r="AM13646" s="81"/>
    </row>
    <row r="13647" spans="1:39">
      <c r="A13647" s="76"/>
      <c r="C13647" s="77"/>
      <c r="M13647" s="80"/>
      <c r="T13647" s="4"/>
      <c r="V13647" s="4"/>
      <c r="W13647" s="4"/>
      <c r="X13647" s="4"/>
      <c r="AB13647" s="4"/>
      <c r="AL13647" s="81"/>
      <c r="AM13647" s="81"/>
    </row>
    <row r="13648" spans="1:39">
      <c r="A13648" s="76"/>
      <c r="C13648" s="77"/>
      <c r="M13648" s="80"/>
      <c r="T13648" s="4"/>
      <c r="V13648" s="4"/>
      <c r="W13648" s="4"/>
      <c r="X13648" s="4"/>
      <c r="AB13648" s="4"/>
      <c r="AL13648" s="81"/>
      <c r="AM13648" s="81"/>
    </row>
    <row r="13649" spans="1:39">
      <c r="A13649" s="76"/>
      <c r="C13649" s="77"/>
      <c r="M13649" s="80"/>
      <c r="T13649" s="4"/>
      <c r="V13649" s="4"/>
      <c r="W13649" s="4"/>
      <c r="X13649" s="4"/>
      <c r="AB13649" s="4"/>
      <c r="AL13649" s="81"/>
      <c r="AM13649" s="81"/>
    </row>
    <row r="13650" spans="1:39">
      <c r="A13650" s="76"/>
      <c r="C13650" s="77"/>
      <c r="M13650" s="80"/>
      <c r="T13650" s="4"/>
      <c r="V13650" s="4"/>
      <c r="W13650" s="4"/>
      <c r="X13650" s="4"/>
      <c r="AB13650" s="4"/>
      <c r="AL13650" s="81"/>
      <c r="AM13650" s="81"/>
    </row>
    <row r="13651" spans="1:39">
      <c r="A13651" s="76"/>
      <c r="C13651" s="77"/>
      <c r="M13651" s="80"/>
      <c r="T13651" s="4"/>
      <c r="V13651" s="4"/>
      <c r="W13651" s="4"/>
      <c r="X13651" s="4"/>
      <c r="AB13651" s="4"/>
      <c r="AL13651" s="81"/>
      <c r="AM13651" s="81"/>
    </row>
    <row r="13652" spans="1:39">
      <c r="A13652" s="76"/>
      <c r="C13652" s="77"/>
      <c r="M13652" s="80"/>
      <c r="T13652" s="4"/>
      <c r="V13652" s="4"/>
      <c r="W13652" s="4"/>
      <c r="X13652" s="4"/>
      <c r="AB13652" s="4"/>
      <c r="AL13652" s="81"/>
      <c r="AM13652" s="81"/>
    </row>
    <row r="13653" spans="1:39">
      <c r="A13653" s="76"/>
      <c r="C13653" s="77"/>
      <c r="M13653" s="80"/>
      <c r="T13653" s="4"/>
      <c r="V13653" s="4"/>
      <c r="W13653" s="4"/>
      <c r="X13653" s="4"/>
      <c r="AB13653" s="4"/>
      <c r="AL13653" s="81"/>
      <c r="AM13653" s="81"/>
    </row>
    <row r="13654" spans="1:39">
      <c r="A13654" s="76"/>
      <c r="C13654" s="77"/>
      <c r="M13654" s="80"/>
      <c r="T13654" s="4"/>
      <c r="V13654" s="4"/>
      <c r="W13654" s="4"/>
      <c r="X13654" s="4"/>
      <c r="AB13654" s="4"/>
      <c r="AL13654" s="81"/>
      <c r="AM13654" s="81"/>
    </row>
    <row r="13655" spans="1:39">
      <c r="A13655" s="76"/>
      <c r="C13655" s="77"/>
      <c r="M13655" s="80"/>
      <c r="T13655" s="4"/>
      <c r="V13655" s="4"/>
      <c r="W13655" s="4"/>
      <c r="X13655" s="4"/>
      <c r="AB13655" s="4"/>
      <c r="AL13655" s="81"/>
      <c r="AM13655" s="81"/>
    </row>
    <row r="13656" spans="1:39">
      <c r="A13656" s="76"/>
      <c r="C13656" s="77"/>
      <c r="M13656" s="80"/>
      <c r="T13656" s="4"/>
      <c r="V13656" s="4"/>
      <c r="W13656" s="4"/>
      <c r="X13656" s="4"/>
      <c r="AB13656" s="4"/>
      <c r="AL13656" s="81"/>
      <c r="AM13656" s="81"/>
    </row>
    <row r="13657" spans="1:39">
      <c r="A13657" s="76"/>
      <c r="C13657" s="77"/>
      <c r="M13657" s="80"/>
      <c r="T13657" s="4"/>
      <c r="V13657" s="4"/>
      <c r="W13657" s="4"/>
      <c r="X13657" s="4"/>
      <c r="AB13657" s="4"/>
      <c r="AL13657" s="81"/>
      <c r="AM13657" s="81"/>
    </row>
    <row r="13658" spans="1:39">
      <c r="A13658" s="76"/>
      <c r="C13658" s="77"/>
      <c r="M13658" s="80"/>
      <c r="T13658" s="4"/>
      <c r="V13658" s="4"/>
      <c r="W13658" s="4"/>
      <c r="X13658" s="4"/>
      <c r="AB13658" s="4"/>
      <c r="AL13658" s="81"/>
      <c r="AM13658" s="81"/>
    </row>
    <row r="13659" spans="1:39">
      <c r="A13659" s="76"/>
      <c r="C13659" s="77"/>
      <c r="M13659" s="80"/>
      <c r="T13659" s="4"/>
      <c r="V13659" s="4"/>
      <c r="W13659" s="4"/>
      <c r="X13659" s="4"/>
      <c r="AB13659" s="4"/>
      <c r="AL13659" s="81"/>
      <c r="AM13659" s="81"/>
    </row>
    <row r="13660" spans="1:39">
      <c r="A13660" s="76"/>
      <c r="C13660" s="77"/>
      <c r="M13660" s="80"/>
      <c r="T13660" s="4"/>
      <c r="V13660" s="4"/>
      <c r="W13660" s="4"/>
      <c r="X13660" s="4"/>
      <c r="AB13660" s="4"/>
      <c r="AL13660" s="81"/>
      <c r="AM13660" s="81"/>
    </row>
    <row r="13661" spans="1:39">
      <c r="A13661" s="76"/>
      <c r="C13661" s="77"/>
      <c r="M13661" s="80"/>
      <c r="T13661" s="4"/>
      <c r="V13661" s="4"/>
      <c r="W13661" s="4"/>
      <c r="X13661" s="4"/>
      <c r="AB13661" s="4"/>
      <c r="AL13661" s="81"/>
      <c r="AM13661" s="81"/>
    </row>
    <row r="13662" spans="1:39">
      <c r="A13662" s="76"/>
      <c r="C13662" s="77"/>
      <c r="M13662" s="80"/>
      <c r="T13662" s="4"/>
      <c r="V13662" s="4"/>
      <c r="W13662" s="4"/>
      <c r="X13662" s="4"/>
      <c r="AB13662" s="4"/>
      <c r="AL13662" s="81"/>
      <c r="AM13662" s="81"/>
    </row>
    <row r="13663" spans="1:39">
      <c r="A13663" s="76"/>
      <c r="C13663" s="77"/>
      <c r="M13663" s="80"/>
      <c r="T13663" s="4"/>
      <c r="V13663" s="4"/>
      <c r="W13663" s="4"/>
      <c r="X13663" s="4"/>
      <c r="AB13663" s="4"/>
      <c r="AL13663" s="81"/>
      <c r="AM13663" s="81"/>
    </row>
    <row r="13664" spans="1:39">
      <c r="A13664" s="76"/>
      <c r="C13664" s="77"/>
      <c r="M13664" s="80"/>
      <c r="T13664" s="4"/>
      <c r="V13664" s="4"/>
      <c r="W13664" s="4"/>
      <c r="X13664" s="4"/>
      <c r="AB13664" s="4"/>
      <c r="AL13664" s="81"/>
      <c r="AM13664" s="81"/>
    </row>
    <row r="13665" spans="1:39">
      <c r="A13665" s="76"/>
      <c r="C13665" s="77"/>
      <c r="M13665" s="80"/>
      <c r="T13665" s="4"/>
      <c r="V13665" s="4"/>
      <c r="W13665" s="4"/>
      <c r="X13665" s="4"/>
      <c r="AB13665" s="4"/>
      <c r="AL13665" s="81"/>
      <c r="AM13665" s="81"/>
    </row>
    <row r="13666" spans="1:39">
      <c r="A13666" s="76"/>
      <c r="C13666" s="77"/>
      <c r="M13666" s="80"/>
      <c r="T13666" s="4"/>
      <c r="V13666" s="4"/>
      <c r="W13666" s="4"/>
      <c r="X13666" s="4"/>
      <c r="AB13666" s="4"/>
      <c r="AL13666" s="81"/>
      <c r="AM13666" s="81"/>
    </row>
    <row r="13667" spans="1:39">
      <c r="A13667" s="76"/>
      <c r="C13667" s="77"/>
      <c r="M13667" s="80"/>
      <c r="T13667" s="4"/>
      <c r="V13667" s="4"/>
      <c r="W13667" s="4"/>
      <c r="X13667" s="4"/>
      <c r="AB13667" s="4"/>
      <c r="AL13667" s="81"/>
      <c r="AM13667" s="81"/>
    </row>
    <row r="13668" spans="1:39">
      <c r="A13668" s="76"/>
      <c r="C13668" s="77"/>
      <c r="M13668" s="80"/>
      <c r="T13668" s="4"/>
      <c r="V13668" s="4"/>
      <c r="W13668" s="4"/>
      <c r="X13668" s="4"/>
      <c r="AB13668" s="4"/>
      <c r="AL13668" s="81"/>
      <c r="AM13668" s="81"/>
    </row>
    <row r="13669" spans="1:39">
      <c r="A13669" s="76"/>
      <c r="C13669" s="77"/>
      <c r="M13669" s="80"/>
      <c r="T13669" s="4"/>
      <c r="V13669" s="4"/>
      <c r="W13669" s="4"/>
      <c r="X13669" s="4"/>
      <c r="AB13669" s="4"/>
      <c r="AL13669" s="81"/>
      <c r="AM13669" s="81"/>
    </row>
    <row r="13670" spans="1:39">
      <c r="A13670" s="76"/>
      <c r="C13670" s="77"/>
      <c r="M13670" s="80"/>
      <c r="T13670" s="4"/>
      <c r="V13670" s="4"/>
      <c r="W13670" s="4"/>
      <c r="X13670" s="4"/>
      <c r="AB13670" s="4"/>
      <c r="AL13670" s="81"/>
      <c r="AM13670" s="81"/>
    </row>
    <row r="13671" spans="1:39">
      <c r="A13671" s="76"/>
      <c r="C13671" s="77"/>
      <c r="M13671" s="80"/>
      <c r="T13671" s="4"/>
      <c r="V13671" s="4"/>
      <c r="W13671" s="4"/>
      <c r="X13671" s="4"/>
      <c r="AB13671" s="4"/>
      <c r="AL13671" s="81"/>
      <c r="AM13671" s="81"/>
    </row>
    <row r="13672" spans="1:39">
      <c r="A13672" s="76"/>
      <c r="C13672" s="77"/>
      <c r="M13672" s="80"/>
      <c r="T13672" s="4"/>
      <c r="V13672" s="4"/>
      <c r="W13672" s="4"/>
      <c r="X13672" s="4"/>
      <c r="AB13672" s="4"/>
      <c r="AL13672" s="81"/>
      <c r="AM13672" s="81"/>
    </row>
    <row r="13673" spans="1:39">
      <c r="A13673" s="76"/>
      <c r="C13673" s="77"/>
      <c r="M13673" s="80"/>
      <c r="T13673" s="4"/>
      <c r="V13673" s="4"/>
      <c r="W13673" s="4"/>
      <c r="X13673" s="4"/>
      <c r="AB13673" s="4"/>
      <c r="AL13673" s="81"/>
      <c r="AM13673" s="81"/>
    </row>
    <row r="13674" spans="1:39">
      <c r="A13674" s="76"/>
      <c r="C13674" s="77"/>
      <c r="M13674" s="80"/>
      <c r="T13674" s="4"/>
      <c r="V13674" s="4"/>
      <c r="W13674" s="4"/>
      <c r="X13674" s="4"/>
      <c r="AB13674" s="4"/>
      <c r="AL13674" s="81"/>
      <c r="AM13674" s="81"/>
    </row>
    <row r="13675" spans="1:39">
      <c r="A13675" s="76"/>
      <c r="C13675" s="77"/>
      <c r="M13675" s="80"/>
      <c r="T13675" s="4"/>
      <c r="V13675" s="4"/>
      <c r="W13675" s="4"/>
      <c r="X13675" s="4"/>
      <c r="AB13675" s="4"/>
      <c r="AL13675" s="81"/>
      <c r="AM13675" s="81"/>
    </row>
    <row r="13676" spans="1:39">
      <c r="A13676" s="76"/>
      <c r="C13676" s="77"/>
      <c r="M13676" s="80"/>
      <c r="T13676" s="4"/>
      <c r="V13676" s="4"/>
      <c r="W13676" s="4"/>
      <c r="X13676" s="4"/>
      <c r="AB13676" s="4"/>
      <c r="AL13676" s="81"/>
      <c r="AM13676" s="81"/>
    </row>
    <row r="13677" spans="1:39">
      <c r="A13677" s="76"/>
      <c r="C13677" s="77"/>
      <c r="M13677" s="80"/>
      <c r="T13677" s="4"/>
      <c r="V13677" s="4"/>
      <c r="W13677" s="4"/>
      <c r="X13677" s="4"/>
      <c r="AB13677" s="4"/>
      <c r="AL13677" s="81"/>
      <c r="AM13677" s="81"/>
    </row>
    <row r="13678" spans="1:39">
      <c r="A13678" s="76"/>
      <c r="C13678" s="77"/>
      <c r="M13678" s="80"/>
      <c r="T13678" s="4"/>
      <c r="V13678" s="4"/>
      <c r="W13678" s="4"/>
      <c r="X13678" s="4"/>
      <c r="AB13678" s="4"/>
      <c r="AL13678" s="81"/>
      <c r="AM13678" s="81"/>
    </row>
    <row r="13679" spans="1:39">
      <c r="A13679" s="76"/>
      <c r="C13679" s="77"/>
      <c r="M13679" s="80"/>
      <c r="T13679" s="4"/>
      <c r="V13679" s="4"/>
      <c r="W13679" s="4"/>
      <c r="X13679" s="4"/>
      <c r="AB13679" s="4"/>
      <c r="AL13679" s="81"/>
      <c r="AM13679" s="81"/>
    </row>
    <row r="13680" spans="1:39">
      <c r="A13680" s="76"/>
      <c r="C13680" s="77"/>
      <c r="M13680" s="80"/>
      <c r="T13680" s="4"/>
      <c r="V13680" s="4"/>
      <c r="W13680" s="4"/>
      <c r="X13680" s="4"/>
      <c r="AB13680" s="4"/>
      <c r="AL13680" s="81"/>
      <c r="AM13680" s="81"/>
    </row>
    <row r="13681" spans="1:39">
      <c r="A13681" s="76"/>
      <c r="C13681" s="77"/>
      <c r="M13681" s="80"/>
      <c r="T13681" s="4"/>
      <c r="V13681" s="4"/>
      <c r="W13681" s="4"/>
      <c r="X13681" s="4"/>
      <c r="AB13681" s="4"/>
      <c r="AL13681" s="81"/>
      <c r="AM13681" s="81"/>
    </row>
    <row r="13682" spans="1:39">
      <c r="A13682" s="76"/>
      <c r="C13682" s="77"/>
      <c r="M13682" s="80"/>
      <c r="T13682" s="4"/>
      <c r="V13682" s="4"/>
      <c r="W13682" s="4"/>
      <c r="X13682" s="4"/>
      <c r="AB13682" s="4"/>
      <c r="AL13682" s="81"/>
      <c r="AM13682" s="81"/>
    </row>
    <row r="13683" spans="1:39">
      <c r="A13683" s="76"/>
      <c r="C13683" s="77"/>
      <c r="M13683" s="80"/>
      <c r="T13683" s="4"/>
      <c r="V13683" s="4"/>
      <c r="W13683" s="4"/>
      <c r="X13683" s="4"/>
      <c r="AB13683" s="4"/>
      <c r="AL13683" s="81"/>
      <c r="AM13683" s="81"/>
    </row>
    <row r="13684" spans="1:39">
      <c r="A13684" s="76"/>
      <c r="C13684" s="77"/>
      <c r="M13684" s="80"/>
      <c r="T13684" s="4"/>
      <c r="V13684" s="4"/>
      <c r="W13684" s="4"/>
      <c r="X13684" s="4"/>
      <c r="AB13684" s="4"/>
      <c r="AL13684" s="81"/>
      <c r="AM13684" s="81"/>
    </row>
    <row r="13685" spans="1:39">
      <c r="A13685" s="76"/>
      <c r="C13685" s="77"/>
      <c r="M13685" s="80"/>
      <c r="T13685" s="4"/>
      <c r="V13685" s="4"/>
      <c r="W13685" s="4"/>
      <c r="X13685" s="4"/>
      <c r="AB13685" s="4"/>
      <c r="AL13685" s="81"/>
      <c r="AM13685" s="81"/>
    </row>
    <row r="13686" spans="1:39">
      <c r="A13686" s="76"/>
      <c r="C13686" s="77"/>
      <c r="M13686" s="80"/>
      <c r="T13686" s="4"/>
      <c r="V13686" s="4"/>
      <c r="W13686" s="4"/>
      <c r="X13686" s="4"/>
      <c r="AB13686" s="4"/>
      <c r="AL13686" s="81"/>
      <c r="AM13686" s="81"/>
    </row>
    <row r="13687" spans="1:39">
      <c r="A13687" s="76"/>
      <c r="C13687" s="77"/>
      <c r="M13687" s="80"/>
      <c r="T13687" s="4"/>
      <c r="V13687" s="4"/>
      <c r="W13687" s="4"/>
      <c r="X13687" s="4"/>
      <c r="AB13687" s="4"/>
      <c r="AL13687" s="81"/>
      <c r="AM13687" s="81"/>
    </row>
    <row r="13688" spans="1:39">
      <c r="A13688" s="76"/>
      <c r="C13688" s="77"/>
      <c r="M13688" s="80"/>
      <c r="T13688" s="4"/>
      <c r="V13688" s="4"/>
      <c r="W13688" s="4"/>
      <c r="X13688" s="4"/>
      <c r="AB13688" s="4"/>
      <c r="AL13688" s="81"/>
      <c r="AM13688" s="81"/>
    </row>
    <row r="13689" spans="1:39">
      <c r="A13689" s="76"/>
      <c r="C13689" s="77"/>
      <c r="M13689" s="80"/>
      <c r="T13689" s="4"/>
      <c r="V13689" s="4"/>
      <c r="W13689" s="4"/>
      <c r="X13689" s="4"/>
      <c r="AB13689" s="4"/>
      <c r="AL13689" s="81"/>
      <c r="AM13689" s="81"/>
    </row>
    <row r="13690" spans="1:39">
      <c r="A13690" s="76"/>
      <c r="C13690" s="77"/>
      <c r="M13690" s="80"/>
      <c r="T13690" s="4"/>
      <c r="V13690" s="4"/>
      <c r="W13690" s="4"/>
      <c r="X13690" s="4"/>
      <c r="AB13690" s="4"/>
      <c r="AL13690" s="81"/>
      <c r="AM13690" s="81"/>
    </row>
    <row r="13691" spans="1:39">
      <c r="A13691" s="76"/>
      <c r="C13691" s="77"/>
      <c r="M13691" s="80"/>
      <c r="T13691" s="4"/>
      <c r="V13691" s="4"/>
      <c r="W13691" s="4"/>
      <c r="X13691" s="4"/>
      <c r="AB13691" s="4"/>
      <c r="AL13691" s="81"/>
      <c r="AM13691" s="81"/>
    </row>
    <row r="13692" spans="1:39">
      <c r="A13692" s="76"/>
      <c r="C13692" s="77"/>
      <c r="M13692" s="80"/>
      <c r="T13692" s="4"/>
      <c r="V13692" s="4"/>
      <c r="W13692" s="4"/>
      <c r="X13692" s="4"/>
      <c r="AB13692" s="4"/>
      <c r="AL13692" s="81"/>
      <c r="AM13692" s="81"/>
    </row>
    <row r="13693" spans="1:39">
      <c r="A13693" s="76"/>
      <c r="C13693" s="77"/>
      <c r="M13693" s="80"/>
      <c r="T13693" s="4"/>
      <c r="V13693" s="4"/>
      <c r="W13693" s="4"/>
      <c r="X13693" s="4"/>
      <c r="AB13693" s="4"/>
      <c r="AL13693" s="81"/>
      <c r="AM13693" s="81"/>
    </row>
    <row r="13694" spans="1:39">
      <c r="A13694" s="76"/>
      <c r="C13694" s="77"/>
      <c r="M13694" s="80"/>
      <c r="T13694" s="4"/>
      <c r="V13694" s="4"/>
      <c r="W13694" s="4"/>
      <c r="X13694" s="4"/>
      <c r="AB13694" s="4"/>
      <c r="AL13694" s="81"/>
      <c r="AM13694" s="81"/>
    </row>
    <row r="13695" spans="1:39">
      <c r="A13695" s="76"/>
      <c r="C13695" s="77"/>
      <c r="M13695" s="80"/>
      <c r="T13695" s="4"/>
      <c r="V13695" s="4"/>
      <c r="W13695" s="4"/>
      <c r="X13695" s="4"/>
      <c r="AB13695" s="4"/>
      <c r="AL13695" s="81"/>
      <c r="AM13695" s="81"/>
    </row>
    <row r="13696" spans="1:39">
      <c r="A13696" s="76"/>
      <c r="C13696" s="77"/>
      <c r="M13696" s="80"/>
      <c r="T13696" s="4"/>
      <c r="V13696" s="4"/>
      <c r="W13696" s="4"/>
      <c r="X13696" s="4"/>
      <c r="AB13696" s="4"/>
      <c r="AL13696" s="81"/>
      <c r="AM13696" s="81"/>
    </row>
    <row r="13697" spans="1:39">
      <c r="A13697" s="76"/>
      <c r="C13697" s="77"/>
      <c r="M13697" s="80"/>
      <c r="T13697" s="4"/>
      <c r="V13697" s="4"/>
      <c r="W13697" s="4"/>
      <c r="X13697" s="4"/>
      <c r="AB13697" s="4"/>
      <c r="AL13697" s="81"/>
      <c r="AM13697" s="81"/>
    </row>
    <row r="13698" spans="1:39">
      <c r="A13698" s="76"/>
      <c r="C13698" s="77"/>
      <c r="M13698" s="80"/>
      <c r="T13698" s="4"/>
      <c r="V13698" s="4"/>
      <c r="W13698" s="4"/>
      <c r="X13698" s="4"/>
      <c r="AB13698" s="4"/>
      <c r="AL13698" s="81"/>
      <c r="AM13698" s="81"/>
    </row>
    <row r="13699" spans="1:39">
      <c r="A13699" s="76"/>
      <c r="C13699" s="77"/>
      <c r="M13699" s="80"/>
      <c r="T13699" s="4"/>
      <c r="V13699" s="4"/>
      <c r="W13699" s="4"/>
      <c r="X13699" s="4"/>
      <c r="AB13699" s="4"/>
      <c r="AL13699" s="81"/>
      <c r="AM13699" s="81"/>
    </row>
    <row r="13700" spans="1:39">
      <c r="A13700" s="76"/>
      <c r="C13700" s="77"/>
      <c r="M13700" s="80"/>
      <c r="T13700" s="4"/>
      <c r="V13700" s="4"/>
      <c r="W13700" s="4"/>
      <c r="X13700" s="4"/>
      <c r="AB13700" s="4"/>
      <c r="AL13700" s="81"/>
      <c r="AM13700" s="81"/>
    </row>
    <row r="13701" spans="1:39">
      <c r="A13701" s="76"/>
      <c r="C13701" s="77"/>
      <c r="M13701" s="80"/>
      <c r="T13701" s="4"/>
      <c r="V13701" s="4"/>
      <c r="W13701" s="4"/>
      <c r="X13701" s="4"/>
      <c r="AB13701" s="4"/>
      <c r="AL13701" s="81"/>
      <c r="AM13701" s="81"/>
    </row>
    <row r="13702" spans="1:39">
      <c r="A13702" s="76"/>
      <c r="C13702" s="77"/>
      <c r="M13702" s="80"/>
      <c r="T13702" s="4"/>
      <c r="V13702" s="4"/>
      <c r="W13702" s="4"/>
      <c r="X13702" s="4"/>
      <c r="AB13702" s="4"/>
      <c r="AL13702" s="81"/>
      <c r="AM13702" s="81"/>
    </row>
    <row r="13703" spans="1:39">
      <c r="A13703" s="76"/>
      <c r="C13703" s="77"/>
      <c r="M13703" s="80"/>
      <c r="T13703" s="4"/>
      <c r="V13703" s="4"/>
      <c r="W13703" s="4"/>
      <c r="X13703" s="4"/>
      <c r="AB13703" s="4"/>
      <c r="AL13703" s="81"/>
      <c r="AM13703" s="81"/>
    </row>
    <row r="13704" spans="1:39">
      <c r="A13704" s="76"/>
      <c r="C13704" s="77"/>
      <c r="M13704" s="80"/>
      <c r="T13704" s="4"/>
      <c r="V13704" s="4"/>
      <c r="W13704" s="4"/>
      <c r="X13704" s="4"/>
      <c r="AB13704" s="4"/>
      <c r="AL13704" s="81"/>
      <c r="AM13704" s="81"/>
    </row>
    <row r="13705" spans="1:39">
      <c r="A13705" s="76"/>
      <c r="C13705" s="77"/>
      <c r="M13705" s="80"/>
      <c r="T13705" s="4"/>
      <c r="V13705" s="4"/>
      <c r="W13705" s="4"/>
      <c r="X13705" s="4"/>
      <c r="AB13705" s="4"/>
      <c r="AL13705" s="81"/>
      <c r="AM13705" s="81"/>
    </row>
    <row r="13706" spans="1:39">
      <c r="A13706" s="76"/>
      <c r="C13706" s="77"/>
      <c r="M13706" s="80"/>
      <c r="T13706" s="4"/>
      <c r="V13706" s="4"/>
      <c r="W13706" s="4"/>
      <c r="X13706" s="4"/>
      <c r="AB13706" s="4"/>
      <c r="AL13706" s="81"/>
      <c r="AM13706" s="81"/>
    </row>
    <row r="13707" spans="1:39">
      <c r="A13707" s="76"/>
      <c r="C13707" s="77"/>
      <c r="M13707" s="80"/>
      <c r="T13707" s="4"/>
      <c r="V13707" s="4"/>
      <c r="W13707" s="4"/>
      <c r="X13707" s="4"/>
      <c r="AB13707" s="4"/>
      <c r="AL13707" s="81"/>
      <c r="AM13707" s="81"/>
    </row>
    <row r="13708" spans="1:39">
      <c r="A13708" s="76"/>
      <c r="C13708" s="77"/>
      <c r="M13708" s="80"/>
      <c r="T13708" s="4"/>
      <c r="V13708" s="4"/>
      <c r="W13708" s="4"/>
      <c r="X13708" s="4"/>
      <c r="AB13708" s="4"/>
      <c r="AL13708" s="81"/>
      <c r="AM13708" s="81"/>
    </row>
    <row r="13709" spans="1:39">
      <c r="A13709" s="76"/>
      <c r="C13709" s="77"/>
      <c r="M13709" s="80"/>
      <c r="T13709" s="4"/>
      <c r="V13709" s="4"/>
      <c r="W13709" s="4"/>
      <c r="X13709" s="4"/>
      <c r="AB13709" s="4"/>
      <c r="AL13709" s="81"/>
      <c r="AM13709" s="81"/>
    </row>
    <row r="13710" spans="1:39">
      <c r="A13710" s="76"/>
      <c r="C13710" s="77"/>
      <c r="M13710" s="80"/>
      <c r="T13710" s="4"/>
      <c r="V13710" s="4"/>
      <c r="W13710" s="4"/>
      <c r="X13710" s="4"/>
      <c r="AB13710" s="4"/>
      <c r="AL13710" s="81"/>
      <c r="AM13710" s="81"/>
    </row>
    <row r="13711" spans="1:39">
      <c r="A13711" s="76"/>
      <c r="C13711" s="77"/>
      <c r="M13711" s="80"/>
      <c r="T13711" s="4"/>
      <c r="V13711" s="4"/>
      <c r="W13711" s="4"/>
      <c r="X13711" s="4"/>
      <c r="AB13711" s="4"/>
      <c r="AL13711" s="81"/>
      <c r="AM13711" s="81"/>
    </row>
    <row r="13712" spans="1:39">
      <c r="A13712" s="76"/>
      <c r="C13712" s="77"/>
      <c r="M13712" s="80"/>
      <c r="T13712" s="4"/>
      <c r="V13712" s="4"/>
      <c r="W13712" s="4"/>
      <c r="X13712" s="4"/>
      <c r="AB13712" s="4"/>
      <c r="AL13712" s="81"/>
      <c r="AM13712" s="81"/>
    </row>
    <row r="13713" spans="1:39">
      <c r="A13713" s="76"/>
      <c r="C13713" s="77"/>
      <c r="M13713" s="80"/>
      <c r="T13713" s="4"/>
      <c r="V13713" s="4"/>
      <c r="W13713" s="4"/>
      <c r="X13713" s="4"/>
      <c r="AB13713" s="4"/>
      <c r="AL13713" s="81"/>
      <c r="AM13713" s="81"/>
    </row>
    <row r="13714" spans="1:39">
      <c r="A13714" s="76"/>
      <c r="C13714" s="77"/>
      <c r="M13714" s="80"/>
      <c r="T13714" s="4"/>
      <c r="V13714" s="4"/>
      <c r="W13714" s="4"/>
      <c r="X13714" s="4"/>
      <c r="AB13714" s="4"/>
      <c r="AL13714" s="81"/>
      <c r="AM13714" s="81"/>
    </row>
    <row r="13715" spans="1:39">
      <c r="A13715" s="76"/>
      <c r="C13715" s="77"/>
      <c r="M13715" s="80"/>
      <c r="T13715" s="4"/>
      <c r="V13715" s="4"/>
      <c r="W13715" s="4"/>
      <c r="X13715" s="4"/>
      <c r="AB13715" s="4"/>
      <c r="AL13715" s="81"/>
      <c r="AM13715" s="81"/>
    </row>
    <row r="13716" spans="1:39">
      <c r="A13716" s="76"/>
      <c r="C13716" s="77"/>
      <c r="M13716" s="80"/>
      <c r="T13716" s="4"/>
      <c r="V13716" s="4"/>
      <c r="W13716" s="4"/>
      <c r="X13716" s="4"/>
      <c r="AB13716" s="4"/>
      <c r="AL13716" s="81"/>
      <c r="AM13716" s="81"/>
    </row>
    <row r="13717" spans="1:39">
      <c r="A13717" s="76"/>
      <c r="C13717" s="77"/>
      <c r="M13717" s="80"/>
      <c r="T13717" s="4"/>
      <c r="V13717" s="4"/>
      <c r="W13717" s="4"/>
      <c r="X13717" s="4"/>
      <c r="AB13717" s="4"/>
      <c r="AL13717" s="81"/>
      <c r="AM13717" s="81"/>
    </row>
    <row r="13718" spans="1:39">
      <c r="A13718" s="76"/>
      <c r="C13718" s="77"/>
      <c r="M13718" s="80"/>
      <c r="T13718" s="4"/>
      <c r="V13718" s="4"/>
      <c r="W13718" s="4"/>
      <c r="X13718" s="4"/>
      <c r="AB13718" s="4"/>
      <c r="AL13718" s="81"/>
      <c r="AM13718" s="81"/>
    </row>
    <row r="13719" spans="1:39">
      <c r="A13719" s="76"/>
      <c r="C13719" s="77"/>
      <c r="M13719" s="80"/>
      <c r="T13719" s="4"/>
      <c r="V13719" s="4"/>
      <c r="W13719" s="4"/>
      <c r="X13719" s="4"/>
      <c r="AB13719" s="4"/>
      <c r="AL13719" s="81"/>
      <c r="AM13719" s="81"/>
    </row>
    <row r="13720" spans="1:39">
      <c r="A13720" s="76"/>
      <c r="C13720" s="77"/>
      <c r="M13720" s="80"/>
      <c r="T13720" s="4"/>
      <c r="V13720" s="4"/>
      <c r="W13720" s="4"/>
      <c r="X13720" s="4"/>
      <c r="AB13720" s="4"/>
      <c r="AL13720" s="81"/>
      <c r="AM13720" s="81"/>
    </row>
    <row r="13721" spans="1:39">
      <c r="A13721" s="76"/>
      <c r="C13721" s="77"/>
      <c r="M13721" s="80"/>
      <c r="T13721" s="4"/>
      <c r="V13721" s="4"/>
      <c r="W13721" s="4"/>
      <c r="X13721" s="4"/>
      <c r="AB13721" s="4"/>
      <c r="AL13721" s="81"/>
      <c r="AM13721" s="81"/>
    </row>
    <row r="13722" spans="1:39">
      <c r="A13722" s="76"/>
      <c r="C13722" s="77"/>
      <c r="M13722" s="80"/>
      <c r="T13722" s="4"/>
      <c r="V13722" s="4"/>
      <c r="W13722" s="4"/>
      <c r="X13722" s="4"/>
      <c r="AB13722" s="4"/>
      <c r="AL13722" s="81"/>
      <c r="AM13722" s="81"/>
    </row>
    <row r="13723" spans="1:39">
      <c r="A13723" s="76"/>
      <c r="C13723" s="77"/>
      <c r="M13723" s="80"/>
      <c r="T13723" s="4"/>
      <c r="V13723" s="4"/>
      <c r="W13723" s="4"/>
      <c r="X13723" s="4"/>
      <c r="AB13723" s="4"/>
      <c r="AL13723" s="81"/>
      <c r="AM13723" s="81"/>
    </row>
    <row r="13724" spans="1:39">
      <c r="A13724" s="76"/>
      <c r="C13724" s="77"/>
      <c r="M13724" s="80"/>
      <c r="T13724" s="4"/>
      <c r="V13724" s="4"/>
      <c r="W13724" s="4"/>
      <c r="X13724" s="4"/>
      <c r="AB13724" s="4"/>
      <c r="AL13724" s="81"/>
      <c r="AM13724" s="81"/>
    </row>
    <row r="13725" spans="1:39">
      <c r="A13725" s="76"/>
      <c r="C13725" s="77"/>
      <c r="M13725" s="80"/>
      <c r="T13725" s="4"/>
      <c r="V13725" s="4"/>
      <c r="W13725" s="4"/>
      <c r="X13725" s="4"/>
      <c r="AB13725" s="4"/>
      <c r="AL13725" s="81"/>
      <c r="AM13725" s="81"/>
    </row>
    <row r="13726" spans="1:39">
      <c r="A13726" s="76"/>
      <c r="C13726" s="77"/>
      <c r="M13726" s="80"/>
      <c r="T13726" s="4"/>
      <c r="V13726" s="4"/>
      <c r="W13726" s="4"/>
      <c r="X13726" s="4"/>
      <c r="AB13726" s="4"/>
      <c r="AL13726" s="81"/>
      <c r="AM13726" s="81"/>
    </row>
    <row r="13727" spans="1:39">
      <c r="A13727" s="76"/>
      <c r="C13727" s="77"/>
      <c r="M13727" s="80"/>
      <c r="T13727" s="4"/>
      <c r="V13727" s="4"/>
      <c r="W13727" s="4"/>
      <c r="X13727" s="4"/>
      <c r="AB13727" s="4"/>
      <c r="AL13727" s="81"/>
      <c r="AM13727" s="81"/>
    </row>
    <row r="13728" spans="1:39">
      <c r="A13728" s="76"/>
      <c r="C13728" s="77"/>
      <c r="M13728" s="80"/>
      <c r="T13728" s="4"/>
      <c r="V13728" s="4"/>
      <c r="W13728" s="4"/>
      <c r="X13728" s="4"/>
      <c r="AB13728" s="4"/>
      <c r="AL13728" s="81"/>
      <c r="AM13728" s="81"/>
    </row>
    <row r="13729" spans="1:39">
      <c r="A13729" s="76"/>
      <c r="C13729" s="77"/>
      <c r="M13729" s="80"/>
      <c r="T13729" s="4"/>
      <c r="V13729" s="4"/>
      <c r="W13729" s="4"/>
      <c r="X13729" s="4"/>
      <c r="AB13729" s="4"/>
      <c r="AL13729" s="81"/>
      <c r="AM13729" s="81"/>
    </row>
    <row r="13730" spans="1:39">
      <c r="A13730" s="76"/>
      <c r="C13730" s="77"/>
      <c r="M13730" s="80"/>
      <c r="T13730" s="4"/>
      <c r="V13730" s="4"/>
      <c r="W13730" s="4"/>
      <c r="X13730" s="4"/>
      <c r="AB13730" s="4"/>
      <c r="AL13730" s="81"/>
      <c r="AM13730" s="81"/>
    </row>
    <row r="13731" spans="1:39">
      <c r="A13731" s="76"/>
      <c r="C13731" s="77"/>
      <c r="M13731" s="80"/>
      <c r="T13731" s="4"/>
      <c r="V13731" s="4"/>
      <c r="W13731" s="4"/>
      <c r="X13731" s="4"/>
      <c r="AB13731" s="4"/>
      <c r="AL13731" s="81"/>
      <c r="AM13731" s="81"/>
    </row>
    <row r="13732" spans="1:39">
      <c r="A13732" s="76"/>
      <c r="C13732" s="77"/>
      <c r="M13732" s="80"/>
      <c r="T13732" s="4"/>
      <c r="V13732" s="4"/>
      <c r="W13732" s="4"/>
      <c r="X13732" s="4"/>
      <c r="AB13732" s="4"/>
      <c r="AL13732" s="81"/>
      <c r="AM13732" s="81"/>
    </row>
    <row r="13733" spans="1:39">
      <c r="A13733" s="76"/>
      <c r="C13733" s="77"/>
      <c r="M13733" s="80"/>
      <c r="T13733" s="4"/>
      <c r="V13733" s="4"/>
      <c r="W13733" s="4"/>
      <c r="X13733" s="4"/>
      <c r="AB13733" s="4"/>
      <c r="AL13733" s="81"/>
      <c r="AM13733" s="81"/>
    </row>
    <row r="13734" spans="1:39">
      <c r="A13734" s="76"/>
      <c r="C13734" s="77"/>
      <c r="M13734" s="80"/>
      <c r="T13734" s="4"/>
      <c r="V13734" s="4"/>
      <c r="W13734" s="4"/>
      <c r="X13734" s="4"/>
      <c r="AB13734" s="4"/>
      <c r="AL13734" s="81"/>
      <c r="AM13734" s="81"/>
    </row>
    <row r="13735" spans="1:39">
      <c r="A13735" s="76"/>
      <c r="C13735" s="77"/>
      <c r="M13735" s="80"/>
      <c r="T13735" s="4"/>
      <c r="V13735" s="4"/>
      <c r="W13735" s="4"/>
      <c r="X13735" s="4"/>
      <c r="AB13735" s="4"/>
      <c r="AL13735" s="81"/>
      <c r="AM13735" s="81"/>
    </row>
    <row r="13736" spans="1:39">
      <c r="A13736" s="76"/>
      <c r="C13736" s="77"/>
      <c r="M13736" s="80"/>
      <c r="T13736" s="4"/>
      <c r="V13736" s="4"/>
      <c r="W13736" s="4"/>
      <c r="X13736" s="4"/>
      <c r="AB13736" s="4"/>
      <c r="AL13736" s="81"/>
      <c r="AM13736" s="81"/>
    </row>
    <row r="13737" spans="1:39">
      <c r="A13737" s="76"/>
      <c r="C13737" s="77"/>
      <c r="M13737" s="80"/>
      <c r="T13737" s="4"/>
      <c r="V13737" s="4"/>
      <c r="W13737" s="4"/>
      <c r="X13737" s="4"/>
      <c r="AB13737" s="4"/>
      <c r="AL13737" s="81"/>
      <c r="AM13737" s="81"/>
    </row>
    <row r="13738" spans="1:39">
      <c r="A13738" s="76"/>
      <c r="C13738" s="77"/>
      <c r="M13738" s="80"/>
      <c r="T13738" s="4"/>
      <c r="V13738" s="4"/>
      <c r="W13738" s="4"/>
      <c r="X13738" s="4"/>
      <c r="AB13738" s="4"/>
      <c r="AL13738" s="81"/>
      <c r="AM13738" s="81"/>
    </row>
    <row r="13739" spans="1:39">
      <c r="A13739" s="76"/>
      <c r="C13739" s="77"/>
      <c r="M13739" s="80"/>
      <c r="T13739" s="4"/>
      <c r="V13739" s="4"/>
      <c r="W13739" s="4"/>
      <c r="X13739" s="4"/>
      <c r="AB13739" s="4"/>
      <c r="AL13739" s="81"/>
      <c r="AM13739" s="81"/>
    </row>
    <row r="13740" spans="1:39">
      <c r="A13740" s="76"/>
      <c r="C13740" s="77"/>
      <c r="M13740" s="80"/>
      <c r="T13740" s="4"/>
      <c r="V13740" s="4"/>
      <c r="W13740" s="4"/>
      <c r="X13740" s="4"/>
      <c r="AB13740" s="4"/>
      <c r="AL13740" s="81"/>
      <c r="AM13740" s="81"/>
    </row>
    <row r="13741" spans="1:39">
      <c r="A13741" s="76"/>
      <c r="C13741" s="77"/>
      <c r="M13741" s="80"/>
      <c r="T13741" s="4"/>
      <c r="V13741" s="4"/>
      <c r="W13741" s="4"/>
      <c r="X13741" s="4"/>
      <c r="AB13741" s="4"/>
      <c r="AL13741" s="81"/>
      <c r="AM13741" s="81"/>
    </row>
    <row r="13742" spans="1:39">
      <c r="A13742" s="76"/>
      <c r="C13742" s="77"/>
      <c r="M13742" s="80"/>
      <c r="T13742" s="4"/>
      <c r="V13742" s="4"/>
      <c r="W13742" s="4"/>
      <c r="X13742" s="4"/>
      <c r="AB13742" s="4"/>
      <c r="AL13742" s="81"/>
      <c r="AM13742" s="81"/>
    </row>
    <row r="13743" spans="1:39">
      <c r="A13743" s="76"/>
      <c r="C13743" s="77"/>
      <c r="M13743" s="80"/>
      <c r="T13743" s="4"/>
      <c r="V13743" s="4"/>
      <c r="W13743" s="4"/>
      <c r="X13743" s="4"/>
      <c r="AB13743" s="4"/>
      <c r="AL13743" s="81"/>
      <c r="AM13743" s="81"/>
    </row>
    <row r="13744" spans="1:39">
      <c r="A13744" s="76"/>
      <c r="C13744" s="77"/>
      <c r="M13744" s="80"/>
      <c r="T13744" s="4"/>
      <c r="V13744" s="4"/>
      <c r="W13744" s="4"/>
      <c r="X13744" s="4"/>
      <c r="AB13744" s="4"/>
      <c r="AL13744" s="81"/>
      <c r="AM13744" s="81"/>
    </row>
    <row r="13745" spans="1:39">
      <c r="A13745" s="76"/>
      <c r="C13745" s="77"/>
      <c r="M13745" s="80"/>
      <c r="T13745" s="4"/>
      <c r="V13745" s="4"/>
      <c r="W13745" s="4"/>
      <c r="X13745" s="4"/>
      <c r="AB13745" s="4"/>
      <c r="AL13745" s="81"/>
      <c r="AM13745" s="81"/>
    </row>
    <row r="13746" spans="1:39">
      <c r="A13746" s="76"/>
      <c r="C13746" s="77"/>
      <c r="M13746" s="80"/>
      <c r="T13746" s="4"/>
      <c r="V13746" s="4"/>
      <c r="W13746" s="4"/>
      <c r="X13746" s="4"/>
      <c r="AB13746" s="4"/>
      <c r="AL13746" s="81"/>
      <c r="AM13746" s="81"/>
    </row>
    <row r="13747" spans="1:39">
      <c r="A13747" s="76"/>
      <c r="C13747" s="77"/>
      <c r="M13747" s="80"/>
      <c r="T13747" s="4"/>
      <c r="V13747" s="4"/>
      <c r="W13747" s="4"/>
      <c r="X13747" s="4"/>
      <c r="AB13747" s="4"/>
      <c r="AL13747" s="81"/>
      <c r="AM13747" s="81"/>
    </row>
    <row r="13748" spans="1:39">
      <c r="A13748" s="76"/>
      <c r="C13748" s="77"/>
      <c r="M13748" s="80"/>
      <c r="T13748" s="4"/>
      <c r="V13748" s="4"/>
      <c r="W13748" s="4"/>
      <c r="X13748" s="4"/>
      <c r="AB13748" s="4"/>
      <c r="AL13748" s="81"/>
      <c r="AM13748" s="81"/>
    </row>
    <row r="13749" spans="1:39">
      <c r="A13749" s="76"/>
      <c r="C13749" s="77"/>
      <c r="M13749" s="80"/>
      <c r="T13749" s="4"/>
      <c r="V13749" s="4"/>
      <c r="W13749" s="4"/>
      <c r="X13749" s="4"/>
      <c r="AB13749" s="4"/>
      <c r="AL13749" s="81"/>
      <c r="AM13749" s="81"/>
    </row>
    <row r="13750" spans="1:39">
      <c r="A13750" s="76"/>
      <c r="C13750" s="77"/>
      <c r="M13750" s="80"/>
      <c r="T13750" s="4"/>
      <c r="V13750" s="4"/>
      <c r="W13750" s="4"/>
      <c r="X13750" s="4"/>
      <c r="AB13750" s="4"/>
      <c r="AL13750" s="81"/>
      <c r="AM13750" s="81"/>
    </row>
    <row r="13751" spans="1:39">
      <c r="A13751" s="76"/>
      <c r="C13751" s="77"/>
      <c r="M13751" s="80"/>
      <c r="T13751" s="4"/>
      <c r="V13751" s="4"/>
      <c r="W13751" s="4"/>
      <c r="X13751" s="4"/>
      <c r="AB13751" s="4"/>
      <c r="AL13751" s="81"/>
      <c r="AM13751" s="81"/>
    </row>
    <row r="13752" spans="1:39">
      <c r="A13752" s="76"/>
      <c r="C13752" s="77"/>
      <c r="M13752" s="80"/>
      <c r="T13752" s="4"/>
      <c r="V13752" s="4"/>
      <c r="W13752" s="4"/>
      <c r="X13752" s="4"/>
      <c r="AB13752" s="4"/>
      <c r="AL13752" s="81"/>
      <c r="AM13752" s="81"/>
    </row>
    <row r="13753" spans="1:39">
      <c r="A13753" s="76"/>
      <c r="C13753" s="77"/>
      <c r="M13753" s="80"/>
      <c r="T13753" s="4"/>
      <c r="V13753" s="4"/>
      <c r="W13753" s="4"/>
      <c r="X13753" s="4"/>
      <c r="AB13753" s="4"/>
      <c r="AL13753" s="81"/>
      <c r="AM13753" s="81"/>
    </row>
    <row r="13754" spans="1:39">
      <c r="A13754" s="76"/>
      <c r="C13754" s="77"/>
      <c r="M13754" s="80"/>
      <c r="T13754" s="4"/>
      <c r="V13754" s="4"/>
      <c r="W13754" s="4"/>
      <c r="X13754" s="4"/>
      <c r="AB13754" s="4"/>
      <c r="AL13754" s="81"/>
      <c r="AM13754" s="81"/>
    </row>
    <row r="13755" spans="1:39">
      <c r="A13755" s="76"/>
      <c r="C13755" s="77"/>
      <c r="M13755" s="80"/>
      <c r="T13755" s="4"/>
      <c r="V13755" s="4"/>
      <c r="W13755" s="4"/>
      <c r="X13755" s="4"/>
      <c r="AB13755" s="4"/>
      <c r="AL13755" s="81"/>
      <c r="AM13755" s="81"/>
    </row>
    <row r="13756" spans="1:39">
      <c r="A13756" s="76"/>
      <c r="C13756" s="77"/>
      <c r="M13756" s="80"/>
      <c r="T13756" s="4"/>
      <c r="V13756" s="4"/>
      <c r="W13756" s="4"/>
      <c r="X13756" s="4"/>
      <c r="AB13756" s="4"/>
      <c r="AL13756" s="81"/>
      <c r="AM13756" s="81"/>
    </row>
    <row r="13757" spans="1:39">
      <c r="A13757" s="76"/>
      <c r="C13757" s="77"/>
      <c r="M13757" s="80"/>
      <c r="T13757" s="4"/>
      <c r="V13757" s="4"/>
      <c r="W13757" s="4"/>
      <c r="X13757" s="4"/>
      <c r="AB13757" s="4"/>
      <c r="AL13757" s="81"/>
      <c r="AM13757" s="81"/>
    </row>
    <row r="13758" spans="1:39">
      <c r="A13758" s="76"/>
      <c r="C13758" s="77"/>
      <c r="M13758" s="80"/>
      <c r="T13758" s="4"/>
      <c r="V13758" s="4"/>
      <c r="W13758" s="4"/>
      <c r="X13758" s="4"/>
      <c r="AB13758" s="4"/>
      <c r="AL13758" s="81"/>
      <c r="AM13758" s="81"/>
    </row>
    <row r="13759" spans="1:39">
      <c r="A13759" s="76"/>
      <c r="C13759" s="77"/>
      <c r="M13759" s="80"/>
      <c r="T13759" s="4"/>
      <c r="V13759" s="4"/>
      <c r="W13759" s="4"/>
      <c r="X13759" s="4"/>
      <c r="AB13759" s="4"/>
      <c r="AL13759" s="81"/>
      <c r="AM13759" s="81"/>
    </row>
    <row r="13760" spans="1:39">
      <c r="A13760" s="76"/>
      <c r="C13760" s="77"/>
      <c r="M13760" s="80"/>
      <c r="T13760" s="4"/>
      <c r="V13760" s="4"/>
      <c r="W13760" s="4"/>
      <c r="X13760" s="4"/>
      <c r="AB13760" s="4"/>
      <c r="AL13760" s="81"/>
      <c r="AM13760" s="81"/>
    </row>
    <row r="13761" spans="1:39">
      <c r="A13761" s="76"/>
      <c r="C13761" s="77"/>
      <c r="M13761" s="80"/>
      <c r="T13761" s="4"/>
      <c r="V13761" s="4"/>
      <c r="W13761" s="4"/>
      <c r="X13761" s="4"/>
      <c r="AB13761" s="4"/>
      <c r="AL13761" s="81"/>
      <c r="AM13761" s="81"/>
    </row>
    <row r="13762" spans="1:39">
      <c r="A13762" s="76"/>
      <c r="C13762" s="77"/>
      <c r="M13762" s="80"/>
      <c r="T13762" s="4"/>
      <c r="V13762" s="4"/>
      <c r="W13762" s="4"/>
      <c r="X13762" s="4"/>
      <c r="AB13762" s="4"/>
      <c r="AL13762" s="81"/>
      <c r="AM13762" s="81"/>
    </row>
    <row r="13763" spans="1:39">
      <c r="A13763" s="76"/>
      <c r="C13763" s="77"/>
      <c r="M13763" s="80"/>
      <c r="T13763" s="4"/>
      <c r="V13763" s="4"/>
      <c r="W13763" s="4"/>
      <c r="X13763" s="4"/>
      <c r="AB13763" s="4"/>
      <c r="AL13763" s="81"/>
      <c r="AM13763" s="81"/>
    </row>
    <row r="13764" spans="1:39">
      <c r="A13764" s="76"/>
      <c r="C13764" s="77"/>
      <c r="M13764" s="80"/>
      <c r="T13764" s="4"/>
      <c r="V13764" s="4"/>
      <c r="W13764" s="4"/>
      <c r="X13764" s="4"/>
      <c r="AB13764" s="4"/>
      <c r="AL13764" s="81"/>
      <c r="AM13764" s="81"/>
    </row>
    <row r="13765" spans="1:39">
      <c r="A13765" s="76"/>
      <c r="C13765" s="77"/>
      <c r="M13765" s="80"/>
      <c r="T13765" s="4"/>
      <c r="V13765" s="4"/>
      <c r="W13765" s="4"/>
      <c r="X13765" s="4"/>
      <c r="AB13765" s="4"/>
      <c r="AL13765" s="81"/>
      <c r="AM13765" s="81"/>
    </row>
    <row r="13766" spans="1:39">
      <c r="A13766" s="76"/>
      <c r="C13766" s="77"/>
      <c r="M13766" s="80"/>
      <c r="T13766" s="4"/>
      <c r="V13766" s="4"/>
      <c r="W13766" s="4"/>
      <c r="X13766" s="4"/>
      <c r="AB13766" s="4"/>
      <c r="AL13766" s="81"/>
      <c r="AM13766" s="81"/>
    </row>
    <row r="13767" spans="1:39">
      <c r="A13767" s="76"/>
      <c r="C13767" s="77"/>
      <c r="M13767" s="80"/>
      <c r="T13767" s="4"/>
      <c r="V13767" s="4"/>
      <c r="W13767" s="4"/>
      <c r="X13767" s="4"/>
      <c r="AB13767" s="4"/>
      <c r="AL13767" s="81"/>
      <c r="AM13767" s="81"/>
    </row>
    <row r="13768" spans="1:39">
      <c r="A13768" s="76"/>
      <c r="C13768" s="77"/>
      <c r="M13768" s="80"/>
      <c r="T13768" s="4"/>
      <c r="V13768" s="4"/>
      <c r="W13768" s="4"/>
      <c r="X13768" s="4"/>
      <c r="AB13768" s="4"/>
      <c r="AL13768" s="81"/>
      <c r="AM13768" s="81"/>
    </row>
    <row r="13769" spans="1:39">
      <c r="A13769" s="76"/>
      <c r="C13769" s="77"/>
      <c r="M13769" s="80"/>
      <c r="T13769" s="4"/>
      <c r="V13769" s="4"/>
      <c r="W13769" s="4"/>
      <c r="X13769" s="4"/>
      <c r="AB13769" s="4"/>
      <c r="AL13769" s="81"/>
      <c r="AM13769" s="81"/>
    </row>
    <row r="13770" spans="1:39">
      <c r="A13770" s="76"/>
      <c r="C13770" s="77"/>
      <c r="M13770" s="80"/>
      <c r="T13770" s="4"/>
      <c r="V13770" s="4"/>
      <c r="W13770" s="4"/>
      <c r="X13770" s="4"/>
      <c r="AB13770" s="4"/>
      <c r="AL13770" s="81"/>
      <c r="AM13770" s="81"/>
    </row>
    <row r="13771" spans="1:39">
      <c r="A13771" s="76"/>
      <c r="C13771" s="77"/>
      <c r="M13771" s="80"/>
      <c r="T13771" s="4"/>
      <c r="V13771" s="4"/>
      <c r="W13771" s="4"/>
      <c r="X13771" s="4"/>
      <c r="AB13771" s="4"/>
      <c r="AL13771" s="81"/>
      <c r="AM13771" s="81"/>
    </row>
    <row r="13772" spans="1:39">
      <c r="A13772" s="76"/>
      <c r="C13772" s="77"/>
      <c r="M13772" s="80"/>
      <c r="T13772" s="4"/>
      <c r="V13772" s="4"/>
      <c r="W13772" s="4"/>
      <c r="X13772" s="4"/>
      <c r="AB13772" s="4"/>
      <c r="AL13772" s="81"/>
      <c r="AM13772" s="81"/>
    </row>
    <row r="13773" spans="1:39">
      <c r="A13773" s="76"/>
      <c r="C13773" s="77"/>
      <c r="M13773" s="80"/>
      <c r="T13773" s="4"/>
      <c r="V13773" s="4"/>
      <c r="W13773" s="4"/>
      <c r="X13773" s="4"/>
      <c r="AB13773" s="4"/>
      <c r="AL13773" s="81"/>
      <c r="AM13773" s="81"/>
    </row>
    <row r="13774" spans="1:39">
      <c r="A13774" s="76"/>
      <c r="C13774" s="77"/>
      <c r="M13774" s="80"/>
      <c r="T13774" s="4"/>
      <c r="V13774" s="4"/>
      <c r="W13774" s="4"/>
      <c r="X13774" s="4"/>
      <c r="AB13774" s="4"/>
      <c r="AL13774" s="81"/>
      <c r="AM13774" s="81"/>
    </row>
    <row r="13775" spans="1:39">
      <c r="A13775" s="76"/>
      <c r="C13775" s="77"/>
      <c r="M13775" s="80"/>
      <c r="T13775" s="4"/>
      <c r="V13775" s="4"/>
      <c r="W13775" s="4"/>
      <c r="X13775" s="4"/>
      <c r="AB13775" s="4"/>
      <c r="AL13775" s="81"/>
      <c r="AM13775" s="81"/>
    </row>
    <row r="13776" spans="1:39">
      <c r="A13776" s="76"/>
      <c r="C13776" s="77"/>
      <c r="M13776" s="80"/>
      <c r="T13776" s="4"/>
      <c r="V13776" s="4"/>
      <c r="W13776" s="4"/>
      <c r="X13776" s="4"/>
      <c r="AB13776" s="4"/>
      <c r="AL13776" s="81"/>
      <c r="AM13776" s="81"/>
    </row>
    <row r="13777" spans="1:39">
      <c r="A13777" s="76"/>
      <c r="C13777" s="77"/>
      <c r="M13777" s="80"/>
      <c r="T13777" s="4"/>
      <c r="V13777" s="4"/>
      <c r="W13777" s="4"/>
      <c r="X13777" s="4"/>
      <c r="AB13777" s="4"/>
      <c r="AL13777" s="81"/>
      <c r="AM13777" s="81"/>
    </row>
    <row r="13778" spans="1:39">
      <c r="A13778" s="76"/>
      <c r="C13778" s="77"/>
      <c r="M13778" s="80"/>
      <c r="T13778" s="4"/>
      <c r="V13778" s="4"/>
      <c r="W13778" s="4"/>
      <c r="X13778" s="4"/>
      <c r="AB13778" s="4"/>
      <c r="AL13778" s="81"/>
      <c r="AM13778" s="81"/>
    </row>
    <row r="13779" spans="1:39">
      <c r="A13779" s="76"/>
      <c r="C13779" s="77"/>
      <c r="M13779" s="80"/>
      <c r="T13779" s="4"/>
      <c r="V13779" s="4"/>
      <c r="W13779" s="4"/>
      <c r="X13779" s="4"/>
      <c r="AB13779" s="4"/>
      <c r="AL13779" s="81"/>
      <c r="AM13779" s="81"/>
    </row>
    <row r="13780" spans="1:39">
      <c r="A13780" s="76"/>
      <c r="C13780" s="77"/>
      <c r="M13780" s="80"/>
      <c r="T13780" s="4"/>
      <c r="V13780" s="4"/>
      <c r="W13780" s="4"/>
      <c r="X13780" s="4"/>
      <c r="AB13780" s="4"/>
      <c r="AL13780" s="81"/>
      <c r="AM13780" s="81"/>
    </row>
    <row r="13781" spans="1:39">
      <c r="A13781" s="76"/>
      <c r="C13781" s="77"/>
      <c r="M13781" s="80"/>
      <c r="T13781" s="4"/>
      <c r="V13781" s="4"/>
      <c r="W13781" s="4"/>
      <c r="X13781" s="4"/>
      <c r="AB13781" s="4"/>
      <c r="AL13781" s="81"/>
      <c r="AM13781" s="81"/>
    </row>
    <row r="13782" spans="1:39">
      <c r="A13782" s="76"/>
      <c r="C13782" s="77"/>
      <c r="M13782" s="80"/>
      <c r="T13782" s="4"/>
      <c r="V13782" s="4"/>
      <c r="W13782" s="4"/>
      <c r="X13782" s="4"/>
      <c r="AB13782" s="4"/>
      <c r="AL13782" s="81"/>
      <c r="AM13782" s="81"/>
    </row>
    <row r="13783" spans="1:39">
      <c r="A13783" s="76"/>
      <c r="C13783" s="77"/>
      <c r="M13783" s="80"/>
      <c r="T13783" s="4"/>
      <c r="V13783" s="4"/>
      <c r="W13783" s="4"/>
      <c r="X13783" s="4"/>
      <c r="AB13783" s="4"/>
      <c r="AL13783" s="81"/>
      <c r="AM13783" s="81"/>
    </row>
    <row r="13784" spans="1:39">
      <c r="A13784" s="76"/>
      <c r="C13784" s="77"/>
      <c r="M13784" s="80"/>
      <c r="T13784" s="4"/>
      <c r="V13784" s="4"/>
      <c r="W13784" s="4"/>
      <c r="X13784" s="4"/>
      <c r="AB13784" s="4"/>
      <c r="AL13784" s="81"/>
      <c r="AM13784" s="81"/>
    </row>
    <row r="13785" spans="1:39">
      <c r="A13785" s="76"/>
      <c r="C13785" s="77"/>
      <c r="M13785" s="80"/>
      <c r="T13785" s="4"/>
      <c r="V13785" s="4"/>
      <c r="W13785" s="4"/>
      <c r="X13785" s="4"/>
      <c r="AB13785" s="4"/>
      <c r="AL13785" s="81"/>
      <c r="AM13785" s="81"/>
    </row>
    <row r="13786" spans="1:39">
      <c r="A13786" s="76"/>
      <c r="C13786" s="77"/>
      <c r="M13786" s="80"/>
      <c r="T13786" s="4"/>
      <c r="V13786" s="4"/>
      <c r="W13786" s="4"/>
      <c r="X13786" s="4"/>
      <c r="AB13786" s="4"/>
      <c r="AL13786" s="81"/>
      <c r="AM13786" s="81"/>
    </row>
    <row r="13787" spans="1:39">
      <c r="A13787" s="76"/>
      <c r="C13787" s="77"/>
      <c r="M13787" s="80"/>
      <c r="T13787" s="4"/>
      <c r="V13787" s="4"/>
      <c r="W13787" s="4"/>
      <c r="X13787" s="4"/>
      <c r="AB13787" s="4"/>
      <c r="AL13787" s="81"/>
      <c r="AM13787" s="81"/>
    </row>
    <row r="13788" spans="1:39">
      <c r="A13788" s="76"/>
      <c r="C13788" s="77"/>
      <c r="M13788" s="80"/>
      <c r="T13788" s="4"/>
      <c r="V13788" s="4"/>
      <c r="W13788" s="4"/>
      <c r="X13788" s="4"/>
      <c r="AB13788" s="4"/>
      <c r="AL13788" s="81"/>
      <c r="AM13788" s="81"/>
    </row>
    <row r="13789" spans="1:39">
      <c r="A13789" s="76"/>
      <c r="C13789" s="77"/>
      <c r="M13789" s="80"/>
      <c r="T13789" s="4"/>
      <c r="V13789" s="4"/>
      <c r="W13789" s="4"/>
      <c r="X13789" s="4"/>
      <c r="AB13789" s="4"/>
      <c r="AL13789" s="81"/>
      <c r="AM13789" s="81"/>
    </row>
    <row r="13790" spans="1:39">
      <c r="A13790" s="76"/>
      <c r="C13790" s="77"/>
      <c r="M13790" s="80"/>
      <c r="T13790" s="4"/>
      <c r="V13790" s="4"/>
      <c r="W13790" s="4"/>
      <c r="X13790" s="4"/>
      <c r="AB13790" s="4"/>
      <c r="AL13790" s="81"/>
      <c r="AM13790" s="81"/>
    </row>
    <row r="13791" spans="1:39">
      <c r="A13791" s="76"/>
      <c r="C13791" s="77"/>
      <c r="M13791" s="80"/>
      <c r="T13791" s="4"/>
      <c r="V13791" s="4"/>
      <c r="W13791" s="4"/>
      <c r="X13791" s="4"/>
      <c r="AB13791" s="4"/>
      <c r="AL13791" s="81"/>
      <c r="AM13791" s="81"/>
    </row>
    <row r="13792" spans="1:39">
      <c r="A13792" s="76"/>
      <c r="C13792" s="77"/>
      <c r="M13792" s="80"/>
      <c r="T13792" s="4"/>
      <c r="V13792" s="4"/>
      <c r="W13792" s="4"/>
      <c r="X13792" s="4"/>
      <c r="AB13792" s="4"/>
      <c r="AL13792" s="81"/>
      <c r="AM13792" s="81"/>
    </row>
    <row r="13793" spans="1:39">
      <c r="A13793" s="76"/>
      <c r="C13793" s="77"/>
      <c r="M13793" s="80"/>
      <c r="T13793" s="4"/>
      <c r="V13793" s="4"/>
      <c r="W13793" s="4"/>
      <c r="X13793" s="4"/>
      <c r="AB13793" s="4"/>
      <c r="AL13793" s="81"/>
      <c r="AM13793" s="81"/>
    </row>
    <row r="13794" spans="1:39">
      <c r="A13794" s="76"/>
      <c r="C13794" s="77"/>
      <c r="M13794" s="80"/>
      <c r="T13794" s="4"/>
      <c r="V13794" s="4"/>
      <c r="W13794" s="4"/>
      <c r="X13794" s="4"/>
      <c r="AB13794" s="4"/>
      <c r="AL13794" s="81"/>
      <c r="AM13794" s="81"/>
    </row>
    <row r="13795" spans="1:39">
      <c r="A13795" s="76"/>
      <c r="C13795" s="77"/>
      <c r="M13795" s="80"/>
      <c r="T13795" s="4"/>
      <c r="V13795" s="4"/>
      <c r="W13795" s="4"/>
      <c r="X13795" s="4"/>
      <c r="AB13795" s="4"/>
      <c r="AL13795" s="81"/>
      <c r="AM13795" s="81"/>
    </row>
    <row r="13796" spans="1:39">
      <c r="A13796" s="76"/>
      <c r="C13796" s="77"/>
      <c r="M13796" s="80"/>
      <c r="T13796" s="4"/>
      <c r="V13796" s="4"/>
      <c r="W13796" s="4"/>
      <c r="X13796" s="4"/>
      <c r="AB13796" s="4"/>
      <c r="AL13796" s="81"/>
      <c r="AM13796" s="81"/>
    </row>
    <row r="13797" spans="1:39">
      <c r="A13797" s="76"/>
      <c r="C13797" s="77"/>
      <c r="M13797" s="80"/>
      <c r="T13797" s="4"/>
      <c r="V13797" s="4"/>
      <c r="W13797" s="4"/>
      <c r="X13797" s="4"/>
      <c r="AB13797" s="4"/>
      <c r="AL13797" s="81"/>
      <c r="AM13797" s="81"/>
    </row>
    <row r="13798" spans="1:39">
      <c r="A13798" s="76"/>
      <c r="C13798" s="77"/>
      <c r="M13798" s="80"/>
      <c r="T13798" s="4"/>
      <c r="V13798" s="4"/>
      <c r="W13798" s="4"/>
      <c r="X13798" s="4"/>
      <c r="AB13798" s="4"/>
      <c r="AL13798" s="81"/>
      <c r="AM13798" s="81"/>
    </row>
    <row r="13799" spans="1:39">
      <c r="A13799" s="76"/>
      <c r="C13799" s="77"/>
      <c r="M13799" s="80"/>
      <c r="T13799" s="4"/>
      <c r="V13799" s="4"/>
      <c r="W13799" s="4"/>
      <c r="X13799" s="4"/>
      <c r="AB13799" s="4"/>
      <c r="AL13799" s="81"/>
      <c r="AM13799" s="81"/>
    </row>
    <row r="13800" spans="1:39">
      <c r="A13800" s="76"/>
      <c r="C13800" s="77"/>
      <c r="M13800" s="80"/>
      <c r="T13800" s="4"/>
      <c r="V13800" s="4"/>
      <c r="W13800" s="4"/>
      <c r="X13800" s="4"/>
      <c r="AB13800" s="4"/>
      <c r="AL13800" s="81"/>
      <c r="AM13800" s="81"/>
    </row>
    <row r="13801" spans="1:39">
      <c r="A13801" s="76"/>
      <c r="C13801" s="77"/>
      <c r="M13801" s="80"/>
      <c r="T13801" s="4"/>
      <c r="V13801" s="4"/>
      <c r="W13801" s="4"/>
      <c r="X13801" s="4"/>
      <c r="AB13801" s="4"/>
      <c r="AL13801" s="81"/>
      <c r="AM13801" s="81"/>
    </row>
    <row r="13802" spans="1:39">
      <c r="A13802" s="76"/>
      <c r="C13802" s="77"/>
      <c r="M13802" s="80"/>
      <c r="T13802" s="4"/>
      <c r="V13802" s="4"/>
      <c r="W13802" s="4"/>
      <c r="X13802" s="4"/>
      <c r="AB13802" s="4"/>
      <c r="AL13802" s="81"/>
      <c r="AM13802" s="81"/>
    </row>
    <row r="13803" spans="1:39">
      <c r="A13803" s="76"/>
      <c r="C13803" s="77"/>
      <c r="M13803" s="80"/>
      <c r="T13803" s="4"/>
      <c r="V13803" s="4"/>
      <c r="W13803" s="4"/>
      <c r="X13803" s="4"/>
      <c r="AB13803" s="4"/>
      <c r="AL13803" s="81"/>
      <c r="AM13803" s="81"/>
    </row>
    <row r="13804" spans="1:39">
      <c r="A13804" s="76"/>
      <c r="C13804" s="77"/>
      <c r="M13804" s="80"/>
      <c r="T13804" s="4"/>
      <c r="V13804" s="4"/>
      <c r="W13804" s="4"/>
      <c r="X13804" s="4"/>
      <c r="AB13804" s="4"/>
      <c r="AL13804" s="81"/>
      <c r="AM13804" s="81"/>
    </row>
    <row r="13805" spans="1:39">
      <c r="A13805" s="76"/>
      <c r="C13805" s="77"/>
      <c r="M13805" s="80"/>
      <c r="T13805" s="4"/>
      <c r="V13805" s="4"/>
      <c r="W13805" s="4"/>
      <c r="X13805" s="4"/>
      <c r="AB13805" s="4"/>
      <c r="AL13805" s="81"/>
      <c r="AM13805" s="81"/>
    </row>
    <row r="13806" spans="1:39">
      <c r="A13806" s="76"/>
      <c r="C13806" s="77"/>
      <c r="M13806" s="80"/>
      <c r="T13806" s="4"/>
      <c r="V13806" s="4"/>
      <c r="W13806" s="4"/>
      <c r="X13806" s="4"/>
      <c r="AB13806" s="4"/>
      <c r="AL13806" s="81"/>
      <c r="AM13806" s="81"/>
    </row>
    <row r="13807" spans="1:39">
      <c r="A13807" s="76"/>
      <c r="C13807" s="77"/>
      <c r="M13807" s="80"/>
      <c r="T13807" s="4"/>
      <c r="V13807" s="4"/>
      <c r="W13807" s="4"/>
      <c r="X13807" s="4"/>
      <c r="AB13807" s="4"/>
      <c r="AL13807" s="81"/>
      <c r="AM13807" s="81"/>
    </row>
    <row r="13808" spans="1:39">
      <c r="A13808" s="76"/>
      <c r="C13808" s="77"/>
      <c r="M13808" s="80"/>
      <c r="T13808" s="4"/>
      <c r="V13808" s="4"/>
      <c r="W13808" s="4"/>
      <c r="X13808" s="4"/>
      <c r="AB13808" s="4"/>
      <c r="AL13808" s="81"/>
      <c r="AM13808" s="81"/>
    </row>
    <row r="13809" spans="1:39">
      <c r="A13809" s="76"/>
      <c r="C13809" s="77"/>
      <c r="M13809" s="80"/>
      <c r="T13809" s="4"/>
      <c r="V13809" s="4"/>
      <c r="W13809" s="4"/>
      <c r="X13809" s="4"/>
      <c r="AB13809" s="4"/>
      <c r="AL13809" s="81"/>
      <c r="AM13809" s="81"/>
    </row>
    <row r="13810" spans="1:39">
      <c r="A13810" s="76"/>
      <c r="C13810" s="77"/>
      <c r="M13810" s="80"/>
      <c r="T13810" s="4"/>
      <c r="V13810" s="4"/>
      <c r="W13810" s="4"/>
      <c r="X13810" s="4"/>
      <c r="AB13810" s="4"/>
      <c r="AL13810" s="81"/>
      <c r="AM13810" s="81"/>
    </row>
    <row r="13811" spans="1:39">
      <c r="A13811" s="76"/>
      <c r="C13811" s="77"/>
      <c r="M13811" s="80"/>
      <c r="T13811" s="4"/>
      <c r="V13811" s="4"/>
      <c r="W13811" s="4"/>
      <c r="X13811" s="4"/>
      <c r="AB13811" s="4"/>
      <c r="AL13811" s="81"/>
      <c r="AM13811" s="81"/>
    </row>
    <row r="13812" spans="1:39">
      <c r="A13812" s="76"/>
      <c r="C13812" s="77"/>
      <c r="M13812" s="80"/>
      <c r="T13812" s="4"/>
      <c r="V13812" s="4"/>
      <c r="W13812" s="4"/>
      <c r="X13812" s="4"/>
      <c r="AB13812" s="4"/>
      <c r="AL13812" s="81"/>
      <c r="AM13812" s="81"/>
    </row>
    <row r="13813" spans="1:39">
      <c r="A13813" s="76"/>
      <c r="C13813" s="77"/>
      <c r="M13813" s="80"/>
      <c r="T13813" s="4"/>
      <c r="V13813" s="4"/>
      <c r="W13813" s="4"/>
      <c r="X13813" s="4"/>
      <c r="AB13813" s="4"/>
      <c r="AL13813" s="81"/>
      <c r="AM13813" s="81"/>
    </row>
    <row r="13814" spans="1:39">
      <c r="A13814" s="76"/>
      <c r="C13814" s="77"/>
      <c r="M13814" s="80"/>
      <c r="T13814" s="4"/>
      <c r="V13814" s="4"/>
      <c r="W13814" s="4"/>
      <c r="X13814" s="4"/>
      <c r="AB13814" s="4"/>
      <c r="AL13814" s="81"/>
      <c r="AM13814" s="81"/>
    </row>
    <row r="13815" spans="1:39">
      <c r="A13815" s="76"/>
      <c r="C13815" s="77"/>
      <c r="M13815" s="80"/>
      <c r="T13815" s="4"/>
      <c r="V13815" s="4"/>
      <c r="W13815" s="4"/>
      <c r="X13815" s="4"/>
      <c r="AB13815" s="4"/>
      <c r="AL13815" s="81"/>
      <c r="AM13815" s="81"/>
    </row>
    <row r="13816" spans="1:39">
      <c r="A13816" s="76"/>
      <c r="C13816" s="77"/>
      <c r="M13816" s="80"/>
      <c r="T13816" s="4"/>
      <c r="V13816" s="4"/>
      <c r="W13816" s="4"/>
      <c r="X13816" s="4"/>
      <c r="AB13816" s="4"/>
      <c r="AL13816" s="81"/>
      <c r="AM13816" s="81"/>
    </row>
    <row r="13817" spans="1:39">
      <c r="A13817" s="76"/>
      <c r="C13817" s="77"/>
      <c r="M13817" s="80"/>
      <c r="T13817" s="4"/>
      <c r="V13817" s="4"/>
      <c r="W13817" s="4"/>
      <c r="X13817" s="4"/>
      <c r="AB13817" s="4"/>
      <c r="AL13817" s="81"/>
      <c r="AM13817" s="81"/>
    </row>
    <row r="13818" spans="1:39">
      <c r="A13818" s="76"/>
      <c r="C13818" s="77"/>
      <c r="M13818" s="80"/>
      <c r="T13818" s="4"/>
      <c r="V13818" s="4"/>
      <c r="W13818" s="4"/>
      <c r="X13818" s="4"/>
      <c r="AB13818" s="4"/>
      <c r="AL13818" s="81"/>
      <c r="AM13818" s="81"/>
    </row>
    <row r="13819" spans="1:39">
      <c r="A13819" s="76"/>
      <c r="C13819" s="77"/>
      <c r="M13819" s="80"/>
      <c r="T13819" s="4"/>
      <c r="V13819" s="4"/>
      <c r="W13819" s="4"/>
      <c r="X13819" s="4"/>
      <c r="AB13819" s="4"/>
      <c r="AL13819" s="81"/>
      <c r="AM13819" s="81"/>
    </row>
    <row r="13820" spans="1:39">
      <c r="A13820" s="76"/>
      <c r="C13820" s="77"/>
      <c r="M13820" s="80"/>
      <c r="T13820" s="4"/>
      <c r="V13820" s="4"/>
      <c r="W13820" s="4"/>
      <c r="X13820" s="4"/>
      <c r="AB13820" s="4"/>
      <c r="AL13820" s="81"/>
      <c r="AM13820" s="81"/>
    </row>
    <row r="13821" spans="1:39">
      <c r="A13821" s="76"/>
      <c r="C13821" s="77"/>
      <c r="M13821" s="80"/>
      <c r="T13821" s="4"/>
      <c r="V13821" s="4"/>
      <c r="W13821" s="4"/>
      <c r="X13821" s="4"/>
      <c r="AB13821" s="4"/>
      <c r="AL13821" s="81"/>
      <c r="AM13821" s="81"/>
    </row>
    <row r="13822" spans="1:39">
      <c r="A13822" s="76"/>
      <c r="C13822" s="77"/>
      <c r="M13822" s="80"/>
      <c r="T13822" s="4"/>
      <c r="V13822" s="4"/>
      <c r="W13822" s="4"/>
      <c r="X13822" s="4"/>
      <c r="AB13822" s="4"/>
      <c r="AL13822" s="81"/>
      <c r="AM13822" s="81"/>
    </row>
    <row r="13823" spans="1:39">
      <c r="A13823" s="76"/>
      <c r="C13823" s="77"/>
      <c r="M13823" s="80"/>
      <c r="T13823" s="4"/>
      <c r="V13823" s="4"/>
      <c r="W13823" s="4"/>
      <c r="X13823" s="4"/>
      <c r="AB13823" s="4"/>
      <c r="AL13823" s="81"/>
      <c r="AM13823" s="81"/>
    </row>
    <row r="13824" spans="1:39">
      <c r="A13824" s="76"/>
      <c r="C13824" s="77"/>
      <c r="M13824" s="80"/>
      <c r="T13824" s="4"/>
      <c r="V13824" s="4"/>
      <c r="W13824" s="4"/>
      <c r="X13824" s="4"/>
      <c r="AB13824" s="4"/>
      <c r="AL13824" s="81"/>
      <c r="AM13824" s="81"/>
    </row>
    <row r="13825" spans="1:39">
      <c r="A13825" s="76"/>
      <c r="C13825" s="77"/>
      <c r="M13825" s="80"/>
      <c r="T13825" s="4"/>
      <c r="V13825" s="4"/>
      <c r="W13825" s="4"/>
      <c r="X13825" s="4"/>
      <c r="AB13825" s="4"/>
      <c r="AL13825" s="81"/>
      <c r="AM13825" s="81"/>
    </row>
    <row r="13826" spans="1:39">
      <c r="A13826" s="76"/>
      <c r="C13826" s="77"/>
      <c r="M13826" s="80"/>
      <c r="T13826" s="4"/>
      <c r="V13826" s="4"/>
      <c r="W13826" s="4"/>
      <c r="X13826" s="4"/>
      <c r="AB13826" s="4"/>
      <c r="AL13826" s="81"/>
      <c r="AM13826" s="81"/>
    </row>
    <row r="13827" spans="1:39">
      <c r="A13827" s="76"/>
      <c r="C13827" s="77"/>
      <c r="M13827" s="80"/>
      <c r="T13827" s="4"/>
      <c r="V13827" s="4"/>
      <c r="W13827" s="4"/>
      <c r="X13827" s="4"/>
      <c r="AB13827" s="4"/>
      <c r="AL13827" s="81"/>
      <c r="AM13827" s="81"/>
    </row>
    <row r="13828" spans="1:39">
      <c r="A13828" s="76"/>
      <c r="C13828" s="77"/>
      <c r="M13828" s="80"/>
      <c r="T13828" s="4"/>
      <c r="V13828" s="4"/>
      <c r="W13828" s="4"/>
      <c r="X13828" s="4"/>
      <c r="AB13828" s="4"/>
      <c r="AL13828" s="81"/>
      <c r="AM13828" s="81"/>
    </row>
    <row r="13829" spans="1:39">
      <c r="A13829" s="76"/>
      <c r="C13829" s="77"/>
      <c r="M13829" s="80"/>
      <c r="T13829" s="4"/>
      <c r="V13829" s="4"/>
      <c r="W13829" s="4"/>
      <c r="X13829" s="4"/>
      <c r="AB13829" s="4"/>
      <c r="AL13829" s="81"/>
      <c r="AM13829" s="81"/>
    </row>
    <row r="13830" spans="1:39">
      <c r="A13830" s="76"/>
      <c r="C13830" s="77"/>
      <c r="M13830" s="80"/>
      <c r="T13830" s="4"/>
      <c r="V13830" s="4"/>
      <c r="W13830" s="4"/>
      <c r="X13830" s="4"/>
      <c r="AB13830" s="4"/>
      <c r="AL13830" s="81"/>
      <c r="AM13830" s="81"/>
    </row>
    <row r="13831" spans="1:39">
      <c r="A13831" s="76"/>
      <c r="C13831" s="77"/>
      <c r="M13831" s="80"/>
      <c r="T13831" s="4"/>
      <c r="V13831" s="4"/>
      <c r="W13831" s="4"/>
      <c r="X13831" s="4"/>
      <c r="AB13831" s="4"/>
      <c r="AL13831" s="81"/>
      <c r="AM13831" s="81"/>
    </row>
    <row r="13832" spans="1:39">
      <c r="A13832" s="76"/>
      <c r="C13832" s="77"/>
      <c r="M13832" s="80"/>
      <c r="T13832" s="4"/>
      <c r="V13832" s="4"/>
      <c r="W13832" s="4"/>
      <c r="X13832" s="4"/>
      <c r="AB13832" s="4"/>
      <c r="AL13832" s="81"/>
      <c r="AM13832" s="81"/>
    </row>
    <row r="13833" spans="1:39">
      <c r="A13833" s="76"/>
      <c r="C13833" s="77"/>
      <c r="M13833" s="80"/>
      <c r="T13833" s="4"/>
      <c r="V13833" s="4"/>
      <c r="W13833" s="4"/>
      <c r="X13833" s="4"/>
      <c r="AB13833" s="4"/>
      <c r="AL13833" s="81"/>
      <c r="AM13833" s="81"/>
    </row>
    <row r="13834" spans="1:39">
      <c r="A13834" s="76"/>
      <c r="C13834" s="77"/>
      <c r="M13834" s="80"/>
      <c r="T13834" s="4"/>
      <c r="V13834" s="4"/>
      <c r="W13834" s="4"/>
      <c r="X13834" s="4"/>
      <c r="AB13834" s="4"/>
      <c r="AL13834" s="81"/>
      <c r="AM13834" s="81"/>
    </row>
    <row r="13835" spans="1:39">
      <c r="A13835" s="76"/>
      <c r="C13835" s="77"/>
      <c r="M13835" s="80"/>
      <c r="T13835" s="4"/>
      <c r="V13835" s="4"/>
      <c r="W13835" s="4"/>
      <c r="X13835" s="4"/>
      <c r="AB13835" s="4"/>
      <c r="AL13835" s="81"/>
      <c r="AM13835" s="81"/>
    </row>
    <row r="13836" spans="1:39">
      <c r="A13836" s="76"/>
      <c r="C13836" s="77"/>
      <c r="M13836" s="80"/>
      <c r="T13836" s="4"/>
      <c r="V13836" s="4"/>
      <c r="W13836" s="4"/>
      <c r="X13836" s="4"/>
      <c r="AB13836" s="4"/>
      <c r="AL13836" s="81"/>
      <c r="AM13836" s="81"/>
    </row>
    <row r="13837" spans="1:39">
      <c r="A13837" s="76"/>
      <c r="C13837" s="77"/>
      <c r="M13837" s="80"/>
      <c r="T13837" s="4"/>
      <c r="V13837" s="4"/>
      <c r="W13837" s="4"/>
      <c r="X13837" s="4"/>
      <c r="AB13837" s="4"/>
      <c r="AL13837" s="81"/>
      <c r="AM13837" s="81"/>
    </row>
    <row r="13838" spans="1:39">
      <c r="A13838" s="76"/>
      <c r="C13838" s="77"/>
      <c r="M13838" s="80"/>
      <c r="T13838" s="4"/>
      <c r="V13838" s="4"/>
      <c r="W13838" s="4"/>
      <c r="X13838" s="4"/>
      <c r="AB13838" s="4"/>
      <c r="AL13838" s="81"/>
      <c r="AM13838" s="81"/>
    </row>
    <row r="13839" spans="1:39">
      <c r="A13839" s="76"/>
      <c r="C13839" s="77"/>
      <c r="M13839" s="80"/>
      <c r="T13839" s="4"/>
      <c r="V13839" s="4"/>
      <c r="W13839" s="4"/>
      <c r="X13839" s="4"/>
      <c r="AB13839" s="4"/>
      <c r="AL13839" s="81"/>
      <c r="AM13839" s="81"/>
    </row>
    <row r="13840" spans="1:39">
      <c r="A13840" s="76"/>
      <c r="C13840" s="77"/>
      <c r="M13840" s="80"/>
      <c r="T13840" s="4"/>
      <c r="V13840" s="4"/>
      <c r="W13840" s="4"/>
      <c r="X13840" s="4"/>
      <c r="AB13840" s="4"/>
      <c r="AL13840" s="81"/>
      <c r="AM13840" s="81"/>
    </row>
    <row r="13841" spans="1:39">
      <c r="A13841" s="76"/>
      <c r="C13841" s="77"/>
      <c r="M13841" s="80"/>
      <c r="T13841" s="4"/>
      <c r="V13841" s="4"/>
      <c r="W13841" s="4"/>
      <c r="X13841" s="4"/>
      <c r="AB13841" s="4"/>
      <c r="AL13841" s="81"/>
      <c r="AM13841" s="81"/>
    </row>
    <row r="13842" spans="1:39">
      <c r="A13842" s="76"/>
      <c r="C13842" s="77"/>
      <c r="M13842" s="80"/>
      <c r="T13842" s="4"/>
      <c r="V13842" s="4"/>
      <c r="W13842" s="4"/>
      <c r="X13842" s="4"/>
      <c r="AB13842" s="4"/>
      <c r="AL13842" s="81"/>
      <c r="AM13842" s="81"/>
    </row>
    <row r="13843" spans="1:39">
      <c r="A13843" s="76"/>
      <c r="C13843" s="77"/>
      <c r="M13843" s="80"/>
      <c r="T13843" s="4"/>
      <c r="V13843" s="4"/>
      <c r="W13843" s="4"/>
      <c r="X13843" s="4"/>
      <c r="AB13843" s="4"/>
      <c r="AL13843" s="81"/>
      <c r="AM13843" s="81"/>
    </row>
    <row r="13844" spans="1:39">
      <c r="A13844" s="76"/>
      <c r="C13844" s="77"/>
      <c r="M13844" s="80"/>
      <c r="T13844" s="4"/>
      <c r="V13844" s="4"/>
      <c r="W13844" s="4"/>
      <c r="X13844" s="4"/>
      <c r="AB13844" s="4"/>
      <c r="AL13844" s="81"/>
      <c r="AM13844" s="81"/>
    </row>
    <row r="13845" spans="1:39">
      <c r="A13845" s="76"/>
      <c r="C13845" s="77"/>
      <c r="M13845" s="80"/>
      <c r="T13845" s="4"/>
      <c r="V13845" s="4"/>
      <c r="W13845" s="4"/>
      <c r="X13845" s="4"/>
      <c r="AB13845" s="4"/>
      <c r="AL13845" s="81"/>
      <c r="AM13845" s="81"/>
    </row>
    <row r="13846" spans="1:39">
      <c r="A13846" s="76"/>
      <c r="C13846" s="77"/>
      <c r="M13846" s="80"/>
      <c r="T13846" s="4"/>
      <c r="V13846" s="4"/>
      <c r="W13846" s="4"/>
      <c r="X13846" s="4"/>
      <c r="AB13846" s="4"/>
      <c r="AL13846" s="81"/>
      <c r="AM13846" s="81"/>
    </row>
    <row r="13847" spans="1:39">
      <c r="A13847" s="76"/>
      <c r="C13847" s="77"/>
      <c r="M13847" s="80"/>
      <c r="T13847" s="4"/>
      <c r="V13847" s="4"/>
      <c r="W13847" s="4"/>
      <c r="X13847" s="4"/>
      <c r="AB13847" s="4"/>
      <c r="AL13847" s="81"/>
      <c r="AM13847" s="81"/>
    </row>
    <row r="13848" spans="1:39">
      <c r="A13848" s="76"/>
      <c r="C13848" s="77"/>
      <c r="M13848" s="80"/>
      <c r="T13848" s="4"/>
      <c r="V13848" s="4"/>
      <c r="W13848" s="4"/>
      <c r="X13848" s="4"/>
      <c r="AB13848" s="4"/>
      <c r="AL13848" s="81"/>
      <c r="AM13848" s="81"/>
    </row>
    <row r="13849" spans="1:39">
      <c r="A13849" s="76"/>
      <c r="C13849" s="77"/>
      <c r="M13849" s="80"/>
      <c r="T13849" s="4"/>
      <c r="V13849" s="4"/>
      <c r="W13849" s="4"/>
      <c r="X13849" s="4"/>
      <c r="AB13849" s="4"/>
      <c r="AL13849" s="81"/>
      <c r="AM13849" s="81"/>
    </row>
    <row r="13850" spans="1:39">
      <c r="A13850" s="76"/>
      <c r="C13850" s="77"/>
      <c r="M13850" s="80"/>
      <c r="T13850" s="4"/>
      <c r="V13850" s="4"/>
      <c r="W13850" s="4"/>
      <c r="X13850" s="4"/>
      <c r="AB13850" s="4"/>
      <c r="AL13850" s="81"/>
      <c r="AM13850" s="81"/>
    </row>
    <row r="13851" spans="1:39">
      <c r="A13851" s="76"/>
      <c r="C13851" s="77"/>
      <c r="M13851" s="80"/>
      <c r="T13851" s="4"/>
      <c r="V13851" s="4"/>
      <c r="W13851" s="4"/>
      <c r="X13851" s="4"/>
      <c r="AB13851" s="4"/>
      <c r="AL13851" s="81"/>
      <c r="AM13851" s="81"/>
    </row>
    <row r="13852" spans="1:39">
      <c r="A13852" s="76"/>
      <c r="C13852" s="77"/>
      <c r="M13852" s="80"/>
      <c r="T13852" s="4"/>
      <c r="V13852" s="4"/>
      <c r="W13852" s="4"/>
      <c r="X13852" s="4"/>
      <c r="AB13852" s="4"/>
      <c r="AL13852" s="81"/>
      <c r="AM13852" s="81"/>
    </row>
    <row r="13853" spans="1:39">
      <c r="A13853" s="76"/>
      <c r="C13853" s="77"/>
      <c r="M13853" s="80"/>
      <c r="T13853" s="4"/>
      <c r="V13853" s="4"/>
      <c r="W13853" s="4"/>
      <c r="X13853" s="4"/>
      <c r="AB13853" s="4"/>
      <c r="AL13853" s="81"/>
      <c r="AM13853" s="81"/>
    </row>
    <row r="13854" spans="1:39">
      <c r="A13854" s="76"/>
      <c r="C13854" s="77"/>
      <c r="M13854" s="80"/>
      <c r="T13854" s="4"/>
      <c r="V13854" s="4"/>
      <c r="W13854" s="4"/>
      <c r="X13854" s="4"/>
      <c r="AB13854" s="4"/>
      <c r="AL13854" s="81"/>
      <c r="AM13854" s="81"/>
    </row>
    <row r="13855" spans="1:39">
      <c r="A13855" s="76"/>
      <c r="C13855" s="77"/>
      <c r="M13855" s="80"/>
      <c r="T13855" s="4"/>
      <c r="V13855" s="4"/>
      <c r="W13855" s="4"/>
      <c r="X13855" s="4"/>
      <c r="AB13855" s="4"/>
      <c r="AL13855" s="81"/>
      <c r="AM13855" s="81"/>
    </row>
    <row r="13856" spans="1:39">
      <c r="A13856" s="76"/>
      <c r="C13856" s="77"/>
      <c r="M13856" s="80"/>
      <c r="T13856" s="4"/>
      <c r="V13856" s="4"/>
      <c r="W13856" s="4"/>
      <c r="X13856" s="4"/>
      <c r="AB13856" s="4"/>
      <c r="AL13856" s="81"/>
      <c r="AM13856" s="81"/>
    </row>
    <row r="13857" spans="1:39">
      <c r="A13857" s="76"/>
      <c r="C13857" s="77"/>
      <c r="M13857" s="80"/>
      <c r="T13857" s="4"/>
      <c r="V13857" s="4"/>
      <c r="W13857" s="4"/>
      <c r="X13857" s="4"/>
      <c r="AB13857" s="4"/>
      <c r="AL13857" s="81"/>
      <c r="AM13857" s="81"/>
    </row>
    <row r="13858" spans="1:39">
      <c r="A13858" s="76"/>
      <c r="C13858" s="77"/>
      <c r="M13858" s="80"/>
      <c r="T13858" s="4"/>
      <c r="V13858" s="4"/>
      <c r="W13858" s="4"/>
      <c r="X13858" s="4"/>
      <c r="AB13858" s="4"/>
      <c r="AL13858" s="81"/>
      <c r="AM13858" s="81"/>
    </row>
    <row r="13859" spans="1:39">
      <c r="A13859" s="76"/>
      <c r="C13859" s="77"/>
      <c r="M13859" s="80"/>
      <c r="T13859" s="4"/>
      <c r="V13859" s="4"/>
      <c r="W13859" s="4"/>
      <c r="X13859" s="4"/>
      <c r="AB13859" s="4"/>
      <c r="AL13859" s="81"/>
      <c r="AM13859" s="81"/>
    </row>
    <row r="13860" spans="1:39">
      <c r="A13860" s="76"/>
      <c r="C13860" s="77"/>
      <c r="M13860" s="80"/>
      <c r="T13860" s="4"/>
      <c r="V13860" s="4"/>
      <c r="W13860" s="4"/>
      <c r="X13860" s="4"/>
      <c r="AB13860" s="4"/>
      <c r="AL13860" s="81"/>
      <c r="AM13860" s="81"/>
    </row>
    <row r="13861" spans="1:39">
      <c r="A13861" s="76"/>
      <c r="C13861" s="77"/>
      <c r="M13861" s="80"/>
      <c r="T13861" s="4"/>
      <c r="V13861" s="4"/>
      <c r="W13861" s="4"/>
      <c r="X13861" s="4"/>
      <c r="AB13861" s="4"/>
      <c r="AL13861" s="81"/>
      <c r="AM13861" s="81"/>
    </row>
    <row r="13862" spans="1:39">
      <c r="A13862" s="76"/>
      <c r="C13862" s="77"/>
      <c r="M13862" s="80"/>
      <c r="T13862" s="4"/>
      <c r="V13862" s="4"/>
      <c r="W13862" s="4"/>
      <c r="X13862" s="4"/>
      <c r="AB13862" s="4"/>
      <c r="AL13862" s="81"/>
      <c r="AM13862" s="81"/>
    </row>
    <row r="13863" spans="1:39">
      <c r="A13863" s="76"/>
      <c r="C13863" s="77"/>
      <c r="M13863" s="80"/>
      <c r="T13863" s="4"/>
      <c r="V13863" s="4"/>
      <c r="W13863" s="4"/>
      <c r="X13863" s="4"/>
      <c r="AB13863" s="4"/>
      <c r="AL13863" s="81"/>
      <c r="AM13863" s="81"/>
    </row>
    <row r="13864" spans="1:39">
      <c r="A13864" s="76"/>
      <c r="C13864" s="77"/>
      <c r="M13864" s="80"/>
      <c r="T13864" s="4"/>
      <c r="V13864" s="4"/>
      <c r="W13864" s="4"/>
      <c r="X13864" s="4"/>
      <c r="AB13864" s="4"/>
      <c r="AL13864" s="81"/>
      <c r="AM13864" s="81"/>
    </row>
    <row r="13865" spans="1:39">
      <c r="A13865" s="76"/>
      <c r="C13865" s="77"/>
      <c r="M13865" s="80"/>
      <c r="T13865" s="4"/>
      <c r="V13865" s="4"/>
      <c r="W13865" s="4"/>
      <c r="X13865" s="4"/>
      <c r="AB13865" s="4"/>
      <c r="AL13865" s="81"/>
      <c r="AM13865" s="81"/>
    </row>
    <row r="13866" spans="1:39">
      <c r="A13866" s="76"/>
      <c r="C13866" s="77"/>
      <c r="M13866" s="80"/>
      <c r="T13866" s="4"/>
      <c r="V13866" s="4"/>
      <c r="W13866" s="4"/>
      <c r="X13866" s="4"/>
      <c r="AB13866" s="4"/>
      <c r="AL13866" s="81"/>
      <c r="AM13866" s="81"/>
    </row>
    <row r="13867" spans="1:39">
      <c r="A13867" s="76"/>
      <c r="C13867" s="77"/>
      <c r="M13867" s="80"/>
      <c r="T13867" s="4"/>
      <c r="V13867" s="4"/>
      <c r="W13867" s="4"/>
      <c r="X13867" s="4"/>
      <c r="AB13867" s="4"/>
      <c r="AL13867" s="81"/>
      <c r="AM13867" s="81"/>
    </row>
    <row r="13868" spans="1:39">
      <c r="A13868" s="76"/>
      <c r="C13868" s="77"/>
      <c r="M13868" s="80"/>
      <c r="T13868" s="4"/>
      <c r="V13868" s="4"/>
      <c r="W13868" s="4"/>
      <c r="X13868" s="4"/>
      <c r="AB13868" s="4"/>
      <c r="AL13868" s="81"/>
      <c r="AM13868" s="81"/>
    </row>
    <row r="13869" spans="1:39">
      <c r="A13869" s="76"/>
      <c r="C13869" s="77"/>
      <c r="M13869" s="80"/>
      <c r="T13869" s="4"/>
      <c r="V13869" s="4"/>
      <c r="W13869" s="4"/>
      <c r="X13869" s="4"/>
      <c r="AB13869" s="4"/>
      <c r="AL13869" s="81"/>
      <c r="AM13869" s="81"/>
    </row>
    <row r="13870" spans="1:39">
      <c r="A13870" s="76"/>
      <c r="C13870" s="77"/>
      <c r="M13870" s="80"/>
      <c r="T13870" s="4"/>
      <c r="V13870" s="4"/>
      <c r="W13870" s="4"/>
      <c r="X13870" s="4"/>
      <c r="AB13870" s="4"/>
      <c r="AL13870" s="81"/>
      <c r="AM13870" s="81"/>
    </row>
    <row r="13871" spans="1:39">
      <c r="A13871" s="76"/>
      <c r="C13871" s="77"/>
      <c r="M13871" s="80"/>
      <c r="T13871" s="4"/>
      <c r="V13871" s="4"/>
      <c r="W13871" s="4"/>
      <c r="X13871" s="4"/>
      <c r="AB13871" s="4"/>
      <c r="AL13871" s="81"/>
      <c r="AM13871" s="81"/>
    </row>
    <row r="13872" spans="1:39">
      <c r="A13872" s="76"/>
      <c r="C13872" s="77"/>
      <c r="M13872" s="80"/>
      <c r="T13872" s="4"/>
      <c r="V13872" s="4"/>
      <c r="W13872" s="4"/>
      <c r="X13872" s="4"/>
      <c r="AB13872" s="4"/>
      <c r="AL13872" s="81"/>
      <c r="AM13872" s="81"/>
    </row>
    <row r="13873" spans="1:39">
      <c r="A13873" s="76"/>
      <c r="C13873" s="77"/>
      <c r="M13873" s="80"/>
      <c r="T13873" s="4"/>
      <c r="V13873" s="4"/>
      <c r="W13873" s="4"/>
      <c r="X13873" s="4"/>
      <c r="AB13873" s="4"/>
      <c r="AL13873" s="81"/>
      <c r="AM13873" s="81"/>
    </row>
    <row r="13874" spans="1:39">
      <c r="A13874" s="76"/>
      <c r="C13874" s="77"/>
      <c r="M13874" s="80"/>
      <c r="T13874" s="4"/>
      <c r="V13874" s="4"/>
      <c r="W13874" s="4"/>
      <c r="X13874" s="4"/>
      <c r="AB13874" s="4"/>
      <c r="AL13874" s="81"/>
      <c r="AM13874" s="81"/>
    </row>
    <row r="13875" spans="1:39">
      <c r="A13875" s="76"/>
      <c r="C13875" s="77"/>
      <c r="M13875" s="80"/>
      <c r="T13875" s="4"/>
      <c r="V13875" s="4"/>
      <c r="W13875" s="4"/>
      <c r="X13875" s="4"/>
      <c r="AB13875" s="4"/>
      <c r="AL13875" s="81"/>
      <c r="AM13875" s="81"/>
    </row>
    <row r="13876" spans="1:39">
      <c r="A13876" s="76"/>
      <c r="C13876" s="77"/>
      <c r="M13876" s="80"/>
      <c r="T13876" s="4"/>
      <c r="V13876" s="4"/>
      <c r="W13876" s="4"/>
      <c r="X13876" s="4"/>
      <c r="AB13876" s="4"/>
      <c r="AL13876" s="81"/>
      <c r="AM13876" s="81"/>
    </row>
    <row r="13877" spans="1:39">
      <c r="A13877" s="76"/>
      <c r="C13877" s="77"/>
      <c r="M13877" s="80"/>
      <c r="T13877" s="4"/>
      <c r="V13877" s="4"/>
      <c r="W13877" s="4"/>
      <c r="X13877" s="4"/>
      <c r="AB13877" s="4"/>
      <c r="AL13877" s="81"/>
      <c r="AM13877" s="81"/>
    </row>
    <row r="13878" spans="1:39">
      <c r="A13878" s="76"/>
      <c r="C13878" s="77"/>
      <c r="M13878" s="80"/>
      <c r="T13878" s="4"/>
      <c r="V13878" s="4"/>
      <c r="W13878" s="4"/>
      <c r="X13878" s="4"/>
      <c r="AB13878" s="4"/>
      <c r="AL13878" s="81"/>
      <c r="AM13878" s="81"/>
    </row>
    <row r="13879" spans="1:39">
      <c r="A13879" s="76"/>
      <c r="C13879" s="77"/>
      <c r="M13879" s="80"/>
      <c r="T13879" s="4"/>
      <c r="V13879" s="4"/>
      <c r="W13879" s="4"/>
      <c r="X13879" s="4"/>
      <c r="AB13879" s="4"/>
      <c r="AL13879" s="81"/>
      <c r="AM13879" s="81"/>
    </row>
    <row r="13880" spans="1:39">
      <c r="A13880" s="76"/>
      <c r="C13880" s="77"/>
      <c r="M13880" s="80"/>
      <c r="T13880" s="4"/>
      <c r="V13880" s="4"/>
      <c r="W13880" s="4"/>
      <c r="X13880" s="4"/>
      <c r="AB13880" s="4"/>
      <c r="AL13880" s="81"/>
      <c r="AM13880" s="81"/>
    </row>
    <row r="13881" spans="1:39">
      <c r="A13881" s="76"/>
      <c r="C13881" s="77"/>
      <c r="M13881" s="80"/>
      <c r="T13881" s="4"/>
      <c r="V13881" s="4"/>
      <c r="W13881" s="4"/>
      <c r="X13881" s="4"/>
      <c r="AB13881" s="4"/>
      <c r="AL13881" s="81"/>
      <c r="AM13881" s="81"/>
    </row>
    <row r="13882" spans="1:39">
      <c r="A13882" s="76"/>
      <c r="C13882" s="77"/>
      <c r="M13882" s="80"/>
      <c r="T13882" s="4"/>
      <c r="V13882" s="4"/>
      <c r="W13882" s="4"/>
      <c r="X13882" s="4"/>
      <c r="AB13882" s="4"/>
      <c r="AL13882" s="81"/>
      <c r="AM13882" s="81"/>
    </row>
    <row r="13883" spans="1:39">
      <c r="A13883" s="76"/>
      <c r="C13883" s="77"/>
      <c r="M13883" s="80"/>
      <c r="T13883" s="4"/>
      <c r="V13883" s="4"/>
      <c r="W13883" s="4"/>
      <c r="X13883" s="4"/>
      <c r="AB13883" s="4"/>
      <c r="AL13883" s="81"/>
      <c r="AM13883" s="81"/>
    </row>
    <row r="13884" spans="1:39">
      <c r="A13884" s="76"/>
      <c r="C13884" s="77"/>
      <c r="M13884" s="80"/>
      <c r="T13884" s="4"/>
      <c r="V13884" s="4"/>
      <c r="W13884" s="4"/>
      <c r="X13884" s="4"/>
      <c r="AB13884" s="4"/>
      <c r="AL13884" s="81"/>
      <c r="AM13884" s="81"/>
    </row>
    <row r="13885" spans="1:39">
      <c r="A13885" s="76"/>
      <c r="C13885" s="77"/>
      <c r="M13885" s="80"/>
      <c r="T13885" s="4"/>
      <c r="V13885" s="4"/>
      <c r="W13885" s="4"/>
      <c r="X13885" s="4"/>
      <c r="AB13885" s="4"/>
      <c r="AL13885" s="81"/>
      <c r="AM13885" s="81"/>
    </row>
    <row r="13886" spans="1:39">
      <c r="A13886" s="76"/>
      <c r="C13886" s="77"/>
      <c r="M13886" s="80"/>
      <c r="T13886" s="4"/>
      <c r="V13886" s="4"/>
      <c r="W13886" s="4"/>
      <c r="X13886" s="4"/>
      <c r="AB13886" s="4"/>
      <c r="AL13886" s="81"/>
      <c r="AM13886" s="81"/>
    </row>
    <row r="13887" spans="1:39">
      <c r="A13887" s="76"/>
      <c r="C13887" s="77"/>
      <c r="M13887" s="80"/>
      <c r="T13887" s="4"/>
      <c r="V13887" s="4"/>
      <c r="W13887" s="4"/>
      <c r="X13887" s="4"/>
      <c r="AB13887" s="4"/>
      <c r="AL13887" s="81"/>
      <c r="AM13887" s="81"/>
    </row>
    <row r="13888" spans="1:39">
      <c r="A13888" s="76"/>
      <c r="C13888" s="77"/>
      <c r="M13888" s="80"/>
      <c r="T13888" s="4"/>
      <c r="V13888" s="4"/>
      <c r="W13888" s="4"/>
      <c r="X13888" s="4"/>
      <c r="AB13888" s="4"/>
      <c r="AL13888" s="81"/>
      <c r="AM13888" s="81"/>
    </row>
    <row r="13889" spans="1:39">
      <c r="A13889" s="76"/>
      <c r="C13889" s="77"/>
      <c r="M13889" s="80"/>
      <c r="T13889" s="4"/>
      <c r="V13889" s="4"/>
      <c r="W13889" s="4"/>
      <c r="X13889" s="4"/>
      <c r="AB13889" s="4"/>
      <c r="AL13889" s="81"/>
      <c r="AM13889" s="81"/>
    </row>
    <row r="13890" spans="1:39">
      <c r="A13890" s="76"/>
      <c r="C13890" s="77"/>
      <c r="M13890" s="80"/>
      <c r="T13890" s="4"/>
      <c r="V13890" s="4"/>
      <c r="W13890" s="4"/>
      <c r="X13890" s="4"/>
      <c r="AB13890" s="4"/>
      <c r="AL13890" s="81"/>
      <c r="AM13890" s="81"/>
    </row>
    <row r="13891" spans="1:39">
      <c r="A13891" s="76"/>
      <c r="C13891" s="77"/>
      <c r="M13891" s="80"/>
      <c r="T13891" s="4"/>
      <c r="V13891" s="4"/>
      <c r="W13891" s="4"/>
      <c r="X13891" s="4"/>
      <c r="AB13891" s="4"/>
      <c r="AL13891" s="81"/>
      <c r="AM13891" s="81"/>
    </row>
    <row r="13892" spans="1:39">
      <c r="A13892" s="76"/>
      <c r="C13892" s="77"/>
      <c r="M13892" s="80"/>
      <c r="T13892" s="4"/>
      <c r="V13892" s="4"/>
      <c r="W13892" s="4"/>
      <c r="X13892" s="4"/>
      <c r="AB13892" s="4"/>
      <c r="AL13892" s="81"/>
      <c r="AM13892" s="81"/>
    </row>
    <row r="13893" spans="1:39">
      <c r="A13893" s="76"/>
      <c r="C13893" s="77"/>
      <c r="M13893" s="80"/>
      <c r="T13893" s="4"/>
      <c r="V13893" s="4"/>
      <c r="W13893" s="4"/>
      <c r="X13893" s="4"/>
      <c r="AB13893" s="4"/>
      <c r="AL13893" s="81"/>
      <c r="AM13893" s="81"/>
    </row>
    <row r="13894" spans="1:39">
      <c r="A13894" s="76"/>
      <c r="C13894" s="77"/>
      <c r="M13894" s="80"/>
      <c r="T13894" s="4"/>
      <c r="V13894" s="4"/>
      <c r="W13894" s="4"/>
      <c r="X13894" s="4"/>
      <c r="AB13894" s="4"/>
      <c r="AL13894" s="81"/>
      <c r="AM13894" s="81"/>
    </row>
    <row r="13895" spans="1:39">
      <c r="A13895" s="76"/>
      <c r="C13895" s="77"/>
      <c r="M13895" s="80"/>
      <c r="T13895" s="4"/>
      <c r="V13895" s="4"/>
      <c r="W13895" s="4"/>
      <c r="X13895" s="4"/>
      <c r="AB13895" s="4"/>
      <c r="AL13895" s="81"/>
      <c r="AM13895" s="81"/>
    </row>
    <row r="13896" spans="1:39">
      <c r="A13896" s="76"/>
      <c r="C13896" s="77"/>
      <c r="M13896" s="80"/>
      <c r="T13896" s="4"/>
      <c r="V13896" s="4"/>
      <c r="W13896" s="4"/>
      <c r="X13896" s="4"/>
      <c r="AB13896" s="4"/>
      <c r="AL13896" s="81"/>
      <c r="AM13896" s="81"/>
    </row>
    <row r="13897" spans="1:39">
      <c r="A13897" s="76"/>
      <c r="C13897" s="77"/>
      <c r="M13897" s="80"/>
      <c r="T13897" s="4"/>
      <c r="V13897" s="4"/>
      <c r="W13897" s="4"/>
      <c r="X13897" s="4"/>
      <c r="AB13897" s="4"/>
      <c r="AL13897" s="81"/>
      <c r="AM13897" s="81"/>
    </row>
    <row r="13898" spans="1:39">
      <c r="A13898" s="76"/>
      <c r="C13898" s="77"/>
      <c r="M13898" s="80"/>
      <c r="T13898" s="4"/>
      <c r="V13898" s="4"/>
      <c r="W13898" s="4"/>
      <c r="X13898" s="4"/>
      <c r="AB13898" s="4"/>
      <c r="AL13898" s="81"/>
      <c r="AM13898" s="81"/>
    </row>
    <row r="13899" spans="1:39">
      <c r="A13899" s="76"/>
      <c r="C13899" s="77"/>
      <c r="M13899" s="80"/>
      <c r="T13899" s="4"/>
      <c r="V13899" s="4"/>
      <c r="W13899" s="4"/>
      <c r="X13899" s="4"/>
      <c r="AB13899" s="4"/>
      <c r="AL13899" s="81"/>
      <c r="AM13899" s="81"/>
    </row>
    <row r="13900" spans="1:39">
      <c r="A13900" s="76"/>
      <c r="C13900" s="77"/>
      <c r="M13900" s="80"/>
      <c r="T13900" s="4"/>
      <c r="V13900" s="4"/>
      <c r="W13900" s="4"/>
      <c r="X13900" s="4"/>
      <c r="AB13900" s="4"/>
      <c r="AL13900" s="81"/>
      <c r="AM13900" s="81"/>
    </row>
    <row r="13901" spans="1:39">
      <c r="A13901" s="76"/>
      <c r="C13901" s="77"/>
      <c r="M13901" s="80"/>
      <c r="T13901" s="4"/>
      <c r="V13901" s="4"/>
      <c r="W13901" s="4"/>
      <c r="X13901" s="4"/>
      <c r="AB13901" s="4"/>
      <c r="AL13901" s="81"/>
      <c r="AM13901" s="81"/>
    </row>
    <row r="13902" spans="1:39">
      <c r="A13902" s="76"/>
      <c r="C13902" s="77"/>
      <c r="M13902" s="80"/>
      <c r="T13902" s="4"/>
      <c r="V13902" s="4"/>
      <c r="W13902" s="4"/>
      <c r="X13902" s="4"/>
      <c r="AB13902" s="4"/>
      <c r="AL13902" s="81"/>
      <c r="AM13902" s="81"/>
    </row>
    <row r="13903" spans="1:39">
      <c r="A13903" s="76"/>
      <c r="C13903" s="77"/>
      <c r="M13903" s="80"/>
      <c r="T13903" s="4"/>
      <c r="V13903" s="4"/>
      <c r="W13903" s="4"/>
      <c r="X13903" s="4"/>
      <c r="AB13903" s="4"/>
      <c r="AL13903" s="81"/>
      <c r="AM13903" s="81"/>
    </row>
    <row r="13904" spans="1:39">
      <c r="A13904" s="76"/>
      <c r="C13904" s="77"/>
      <c r="M13904" s="80"/>
      <c r="T13904" s="4"/>
      <c r="V13904" s="4"/>
      <c r="W13904" s="4"/>
      <c r="X13904" s="4"/>
      <c r="AB13904" s="4"/>
      <c r="AL13904" s="81"/>
      <c r="AM13904" s="81"/>
    </row>
    <row r="13905" spans="1:39">
      <c r="A13905" s="76"/>
      <c r="C13905" s="77"/>
      <c r="M13905" s="80"/>
      <c r="T13905" s="4"/>
      <c r="V13905" s="4"/>
      <c r="W13905" s="4"/>
      <c r="X13905" s="4"/>
      <c r="AB13905" s="4"/>
      <c r="AL13905" s="81"/>
      <c r="AM13905" s="81"/>
    </row>
    <row r="13906" spans="1:39">
      <c r="A13906" s="76"/>
      <c r="C13906" s="77"/>
      <c r="M13906" s="80"/>
      <c r="T13906" s="4"/>
      <c r="V13906" s="4"/>
      <c r="W13906" s="4"/>
      <c r="X13906" s="4"/>
      <c r="AB13906" s="4"/>
      <c r="AL13906" s="81"/>
      <c r="AM13906" s="81"/>
    </row>
    <row r="13907" spans="1:39">
      <c r="A13907" s="76"/>
      <c r="C13907" s="77"/>
      <c r="M13907" s="80"/>
      <c r="T13907" s="4"/>
      <c r="V13907" s="4"/>
      <c r="W13907" s="4"/>
      <c r="X13907" s="4"/>
      <c r="AB13907" s="4"/>
      <c r="AL13907" s="81"/>
      <c r="AM13907" s="81"/>
    </row>
    <row r="13908" spans="1:39">
      <c r="A13908" s="76"/>
      <c r="C13908" s="77"/>
      <c r="M13908" s="80"/>
      <c r="T13908" s="4"/>
      <c r="V13908" s="4"/>
      <c r="W13908" s="4"/>
      <c r="X13908" s="4"/>
      <c r="AB13908" s="4"/>
      <c r="AL13908" s="81"/>
      <c r="AM13908" s="81"/>
    </row>
    <row r="13909" spans="1:39">
      <c r="A13909" s="76"/>
      <c r="C13909" s="77"/>
      <c r="M13909" s="80"/>
      <c r="T13909" s="4"/>
      <c r="V13909" s="4"/>
      <c r="W13909" s="4"/>
      <c r="X13909" s="4"/>
      <c r="AB13909" s="4"/>
      <c r="AL13909" s="81"/>
      <c r="AM13909" s="81"/>
    </row>
    <row r="13910" spans="1:39">
      <c r="A13910" s="76"/>
      <c r="C13910" s="77"/>
      <c r="M13910" s="80"/>
      <c r="T13910" s="4"/>
      <c r="V13910" s="4"/>
      <c r="W13910" s="4"/>
      <c r="X13910" s="4"/>
      <c r="AB13910" s="4"/>
      <c r="AL13910" s="81"/>
      <c r="AM13910" s="81"/>
    </row>
    <row r="13911" spans="1:39">
      <c r="A13911" s="76"/>
      <c r="C13911" s="77"/>
      <c r="M13911" s="80"/>
      <c r="T13911" s="4"/>
      <c r="V13911" s="4"/>
      <c r="W13911" s="4"/>
      <c r="X13911" s="4"/>
      <c r="AB13911" s="4"/>
      <c r="AL13911" s="81"/>
      <c r="AM13911" s="81"/>
    </row>
    <row r="13912" spans="1:39">
      <c r="A13912" s="76"/>
      <c r="C13912" s="77"/>
      <c r="M13912" s="80"/>
      <c r="T13912" s="4"/>
      <c r="V13912" s="4"/>
      <c r="W13912" s="4"/>
      <c r="X13912" s="4"/>
      <c r="AB13912" s="4"/>
      <c r="AL13912" s="81"/>
      <c r="AM13912" s="81"/>
    </row>
    <row r="13913" spans="1:39">
      <c r="A13913" s="76"/>
      <c r="C13913" s="77"/>
      <c r="M13913" s="80"/>
      <c r="T13913" s="4"/>
      <c r="V13913" s="4"/>
      <c r="W13913" s="4"/>
      <c r="X13913" s="4"/>
      <c r="AB13913" s="4"/>
      <c r="AL13913" s="81"/>
      <c r="AM13913" s="81"/>
    </row>
    <row r="13914" spans="1:39">
      <c r="A13914" s="76"/>
      <c r="C13914" s="77"/>
      <c r="M13914" s="80"/>
      <c r="T13914" s="4"/>
      <c r="V13914" s="4"/>
      <c r="W13914" s="4"/>
      <c r="X13914" s="4"/>
      <c r="AB13914" s="4"/>
      <c r="AL13914" s="81"/>
      <c r="AM13914" s="81"/>
    </row>
    <row r="13915" spans="1:39">
      <c r="A13915" s="76"/>
      <c r="C13915" s="77"/>
      <c r="M13915" s="80"/>
      <c r="T13915" s="4"/>
      <c r="V13915" s="4"/>
      <c r="W13915" s="4"/>
      <c r="X13915" s="4"/>
      <c r="AB13915" s="4"/>
      <c r="AL13915" s="81"/>
      <c r="AM13915" s="81"/>
    </row>
    <row r="13916" spans="1:39">
      <c r="A13916" s="76"/>
      <c r="C13916" s="77"/>
      <c r="M13916" s="80"/>
      <c r="T13916" s="4"/>
      <c r="V13916" s="4"/>
      <c r="W13916" s="4"/>
      <c r="X13916" s="4"/>
      <c r="AB13916" s="4"/>
      <c r="AL13916" s="81"/>
      <c r="AM13916" s="81"/>
    </row>
    <row r="13917" spans="1:39">
      <c r="A13917" s="76"/>
      <c r="C13917" s="77"/>
      <c r="M13917" s="80"/>
      <c r="T13917" s="4"/>
      <c r="V13917" s="4"/>
      <c r="W13917" s="4"/>
      <c r="X13917" s="4"/>
      <c r="AB13917" s="4"/>
      <c r="AL13917" s="81"/>
      <c r="AM13917" s="81"/>
    </row>
    <row r="13918" spans="1:39">
      <c r="A13918" s="76"/>
      <c r="C13918" s="77"/>
      <c r="M13918" s="80"/>
      <c r="T13918" s="4"/>
      <c r="V13918" s="4"/>
      <c r="W13918" s="4"/>
      <c r="X13918" s="4"/>
      <c r="AB13918" s="4"/>
      <c r="AL13918" s="81"/>
      <c r="AM13918" s="81"/>
    </row>
    <row r="13919" spans="1:39">
      <c r="A13919" s="76"/>
      <c r="C13919" s="77"/>
      <c r="M13919" s="80"/>
      <c r="T13919" s="4"/>
      <c r="V13919" s="4"/>
      <c r="W13919" s="4"/>
      <c r="X13919" s="4"/>
      <c r="AB13919" s="4"/>
      <c r="AL13919" s="81"/>
      <c r="AM13919" s="81"/>
    </row>
    <row r="13920" spans="1:39">
      <c r="A13920" s="76"/>
      <c r="C13920" s="77"/>
      <c r="M13920" s="80"/>
      <c r="T13920" s="4"/>
      <c r="V13920" s="4"/>
      <c r="W13920" s="4"/>
      <c r="X13920" s="4"/>
      <c r="AB13920" s="4"/>
      <c r="AL13920" s="81"/>
      <c r="AM13920" s="81"/>
    </row>
    <row r="13921" spans="1:39">
      <c r="A13921" s="76"/>
      <c r="C13921" s="77"/>
      <c r="M13921" s="80"/>
      <c r="T13921" s="4"/>
      <c r="V13921" s="4"/>
      <c r="W13921" s="4"/>
      <c r="X13921" s="4"/>
      <c r="AB13921" s="4"/>
      <c r="AL13921" s="81"/>
      <c r="AM13921" s="81"/>
    </row>
    <row r="13922" spans="1:39">
      <c r="A13922" s="76"/>
      <c r="C13922" s="77"/>
      <c r="M13922" s="80"/>
      <c r="T13922" s="4"/>
      <c r="V13922" s="4"/>
      <c r="W13922" s="4"/>
      <c r="X13922" s="4"/>
      <c r="AB13922" s="4"/>
      <c r="AL13922" s="81"/>
      <c r="AM13922" s="81"/>
    </row>
    <row r="13923" spans="1:39">
      <c r="A13923" s="76"/>
      <c r="C13923" s="77"/>
      <c r="M13923" s="80"/>
      <c r="T13923" s="4"/>
      <c r="V13923" s="4"/>
      <c r="W13923" s="4"/>
      <c r="X13923" s="4"/>
      <c r="AB13923" s="4"/>
      <c r="AL13923" s="81"/>
      <c r="AM13923" s="81"/>
    </row>
    <row r="13924" spans="1:39">
      <c r="A13924" s="76"/>
      <c r="C13924" s="77"/>
      <c r="M13924" s="80"/>
      <c r="T13924" s="4"/>
      <c r="V13924" s="4"/>
      <c r="W13924" s="4"/>
      <c r="X13924" s="4"/>
      <c r="AB13924" s="4"/>
      <c r="AL13924" s="81"/>
      <c r="AM13924" s="81"/>
    </row>
    <row r="13925" spans="1:39">
      <c r="A13925" s="76"/>
      <c r="C13925" s="77"/>
      <c r="M13925" s="80"/>
      <c r="T13925" s="4"/>
      <c r="V13925" s="4"/>
      <c r="W13925" s="4"/>
      <c r="X13925" s="4"/>
      <c r="AB13925" s="4"/>
      <c r="AL13925" s="81"/>
      <c r="AM13925" s="81"/>
    </row>
    <row r="13926" spans="1:39">
      <c r="A13926" s="76"/>
      <c r="C13926" s="77"/>
      <c r="M13926" s="80"/>
      <c r="T13926" s="4"/>
      <c r="V13926" s="4"/>
      <c r="W13926" s="4"/>
      <c r="X13926" s="4"/>
      <c r="AB13926" s="4"/>
      <c r="AL13926" s="81"/>
      <c r="AM13926" s="81"/>
    </row>
    <row r="13927" spans="1:39">
      <c r="A13927" s="76"/>
      <c r="C13927" s="77"/>
      <c r="M13927" s="80"/>
      <c r="T13927" s="4"/>
      <c r="V13927" s="4"/>
      <c r="W13927" s="4"/>
      <c r="X13927" s="4"/>
      <c r="AB13927" s="4"/>
      <c r="AL13927" s="81"/>
      <c r="AM13927" s="81"/>
    </row>
    <row r="13928" spans="1:39">
      <c r="A13928" s="76"/>
      <c r="C13928" s="77"/>
      <c r="M13928" s="80"/>
      <c r="T13928" s="4"/>
      <c r="V13928" s="4"/>
      <c r="W13928" s="4"/>
      <c r="X13928" s="4"/>
      <c r="AB13928" s="4"/>
      <c r="AL13928" s="81"/>
      <c r="AM13928" s="81"/>
    </row>
    <row r="13929" spans="1:39">
      <c r="A13929" s="76"/>
      <c r="C13929" s="77"/>
      <c r="M13929" s="80"/>
      <c r="T13929" s="4"/>
      <c r="V13929" s="4"/>
      <c r="W13929" s="4"/>
      <c r="X13929" s="4"/>
      <c r="AB13929" s="4"/>
      <c r="AL13929" s="81"/>
      <c r="AM13929" s="81"/>
    </row>
    <row r="13930" spans="1:39">
      <c r="A13930" s="76"/>
      <c r="C13930" s="77"/>
      <c r="M13930" s="80"/>
      <c r="T13930" s="4"/>
      <c r="V13930" s="4"/>
      <c r="W13930" s="4"/>
      <c r="X13930" s="4"/>
      <c r="AB13930" s="4"/>
      <c r="AL13930" s="81"/>
      <c r="AM13930" s="81"/>
    </row>
    <row r="13931" spans="1:39">
      <c r="A13931" s="76"/>
      <c r="C13931" s="77"/>
      <c r="M13931" s="80"/>
      <c r="T13931" s="4"/>
      <c r="V13931" s="4"/>
      <c r="W13931" s="4"/>
      <c r="X13931" s="4"/>
      <c r="AB13931" s="4"/>
      <c r="AL13931" s="81"/>
      <c r="AM13931" s="81"/>
    </row>
    <row r="13932" spans="1:39">
      <c r="A13932" s="76"/>
      <c r="C13932" s="77"/>
      <c r="M13932" s="80"/>
      <c r="T13932" s="4"/>
      <c r="V13932" s="4"/>
      <c r="W13932" s="4"/>
      <c r="X13932" s="4"/>
      <c r="AB13932" s="4"/>
      <c r="AL13932" s="81"/>
      <c r="AM13932" s="81"/>
    </row>
    <row r="13933" spans="1:39">
      <c r="A13933" s="76"/>
      <c r="C13933" s="77"/>
      <c r="M13933" s="80"/>
      <c r="T13933" s="4"/>
      <c r="V13933" s="4"/>
      <c r="W13933" s="4"/>
      <c r="X13933" s="4"/>
      <c r="AB13933" s="4"/>
      <c r="AL13933" s="81"/>
      <c r="AM13933" s="81"/>
    </row>
    <row r="13934" spans="1:39">
      <c r="A13934" s="76"/>
      <c r="C13934" s="77"/>
      <c r="M13934" s="80"/>
      <c r="T13934" s="4"/>
      <c r="V13934" s="4"/>
      <c r="W13934" s="4"/>
      <c r="X13934" s="4"/>
      <c r="AB13934" s="4"/>
      <c r="AL13934" s="81"/>
      <c r="AM13934" s="81"/>
    </row>
    <row r="13935" spans="1:39">
      <c r="A13935" s="76"/>
      <c r="C13935" s="77"/>
      <c r="M13935" s="80"/>
      <c r="T13935" s="4"/>
      <c r="V13935" s="4"/>
      <c r="W13935" s="4"/>
      <c r="X13935" s="4"/>
      <c r="AB13935" s="4"/>
      <c r="AL13935" s="81"/>
      <c r="AM13935" s="81"/>
    </row>
    <row r="13936" spans="1:39">
      <c r="A13936" s="76"/>
      <c r="C13936" s="77"/>
      <c r="M13936" s="80"/>
      <c r="T13936" s="4"/>
      <c r="V13936" s="4"/>
      <c r="W13936" s="4"/>
      <c r="X13936" s="4"/>
      <c r="AB13936" s="4"/>
      <c r="AL13936" s="81"/>
      <c r="AM13936" s="81"/>
    </row>
    <row r="13937" spans="1:39">
      <c r="A13937" s="76"/>
      <c r="C13937" s="77"/>
      <c r="M13937" s="80"/>
      <c r="T13937" s="4"/>
      <c r="V13937" s="4"/>
      <c r="W13937" s="4"/>
      <c r="X13937" s="4"/>
      <c r="AB13937" s="4"/>
      <c r="AL13937" s="81"/>
      <c r="AM13937" s="81"/>
    </row>
    <row r="13938" spans="1:39">
      <c r="A13938" s="76"/>
      <c r="C13938" s="77"/>
      <c r="M13938" s="80"/>
      <c r="T13938" s="4"/>
      <c r="V13938" s="4"/>
      <c r="W13938" s="4"/>
      <c r="X13938" s="4"/>
      <c r="AB13938" s="4"/>
      <c r="AL13938" s="81"/>
      <c r="AM13938" s="81"/>
    </row>
    <row r="13939" spans="1:39">
      <c r="A13939" s="76"/>
      <c r="C13939" s="77"/>
      <c r="M13939" s="80"/>
      <c r="T13939" s="4"/>
      <c r="V13939" s="4"/>
      <c r="W13939" s="4"/>
      <c r="X13939" s="4"/>
      <c r="AB13939" s="4"/>
      <c r="AL13939" s="81"/>
      <c r="AM13939" s="81"/>
    </row>
    <row r="13940" spans="1:39">
      <c r="A13940" s="76"/>
      <c r="C13940" s="77"/>
      <c r="M13940" s="80"/>
      <c r="T13940" s="4"/>
      <c r="V13940" s="4"/>
      <c r="W13940" s="4"/>
      <c r="X13940" s="4"/>
      <c r="AB13940" s="4"/>
      <c r="AL13940" s="81"/>
      <c r="AM13940" s="81"/>
    </row>
    <row r="13941" spans="1:39">
      <c r="A13941" s="76"/>
      <c r="C13941" s="77"/>
      <c r="M13941" s="80"/>
      <c r="T13941" s="4"/>
      <c r="V13941" s="4"/>
      <c r="W13941" s="4"/>
      <c r="X13941" s="4"/>
      <c r="AB13941" s="4"/>
      <c r="AL13941" s="81"/>
      <c r="AM13941" s="81"/>
    </row>
    <row r="13942" spans="1:39">
      <c r="A13942" s="76"/>
      <c r="C13942" s="77"/>
      <c r="M13942" s="80"/>
      <c r="T13942" s="4"/>
      <c r="V13942" s="4"/>
      <c r="W13942" s="4"/>
      <c r="X13942" s="4"/>
      <c r="AB13942" s="4"/>
      <c r="AL13942" s="81"/>
      <c r="AM13942" s="81"/>
    </row>
    <row r="13943" spans="1:39">
      <c r="A13943" s="76"/>
      <c r="C13943" s="77"/>
      <c r="M13943" s="80"/>
      <c r="T13943" s="4"/>
      <c r="V13943" s="4"/>
      <c r="W13943" s="4"/>
      <c r="X13943" s="4"/>
      <c r="AB13943" s="4"/>
      <c r="AL13943" s="81"/>
      <c r="AM13943" s="81"/>
    </row>
    <row r="13944" spans="1:39">
      <c r="A13944" s="76"/>
      <c r="C13944" s="77"/>
      <c r="M13944" s="80"/>
      <c r="T13944" s="4"/>
      <c r="V13944" s="4"/>
      <c r="W13944" s="4"/>
      <c r="X13944" s="4"/>
      <c r="AB13944" s="4"/>
      <c r="AL13944" s="81"/>
      <c r="AM13944" s="81"/>
    </row>
    <row r="13945" spans="1:39">
      <c r="A13945" s="76"/>
      <c r="C13945" s="77"/>
      <c r="M13945" s="80"/>
      <c r="T13945" s="4"/>
      <c r="V13945" s="4"/>
      <c r="W13945" s="4"/>
      <c r="X13945" s="4"/>
      <c r="AB13945" s="4"/>
      <c r="AL13945" s="81"/>
      <c r="AM13945" s="81"/>
    </row>
    <row r="13946" spans="1:39">
      <c r="A13946" s="76"/>
      <c r="C13946" s="77"/>
      <c r="M13946" s="80"/>
      <c r="T13946" s="4"/>
      <c r="V13946" s="4"/>
      <c r="W13946" s="4"/>
      <c r="X13946" s="4"/>
      <c r="AB13946" s="4"/>
      <c r="AL13946" s="81"/>
      <c r="AM13946" s="81"/>
    </row>
    <row r="13947" spans="1:39">
      <c r="A13947" s="76"/>
      <c r="C13947" s="77"/>
      <c r="M13947" s="80"/>
      <c r="T13947" s="4"/>
      <c r="V13947" s="4"/>
      <c r="W13947" s="4"/>
      <c r="X13947" s="4"/>
      <c r="AB13947" s="4"/>
      <c r="AL13947" s="81"/>
      <c r="AM13947" s="81"/>
    </row>
    <row r="13948" spans="1:39">
      <c r="A13948" s="76"/>
      <c r="C13948" s="77"/>
      <c r="M13948" s="80"/>
      <c r="T13948" s="4"/>
      <c r="V13948" s="4"/>
      <c r="W13948" s="4"/>
      <c r="X13948" s="4"/>
      <c r="AB13948" s="4"/>
      <c r="AL13948" s="81"/>
      <c r="AM13948" s="81"/>
    </row>
    <row r="13949" spans="1:39">
      <c r="A13949" s="76"/>
      <c r="C13949" s="77"/>
      <c r="M13949" s="80"/>
      <c r="T13949" s="4"/>
      <c r="V13949" s="4"/>
      <c r="W13949" s="4"/>
      <c r="X13949" s="4"/>
      <c r="AB13949" s="4"/>
      <c r="AL13949" s="81"/>
      <c r="AM13949" s="81"/>
    </row>
    <row r="13950" spans="1:39">
      <c r="A13950" s="76"/>
      <c r="C13950" s="77"/>
      <c r="M13950" s="80"/>
      <c r="T13950" s="4"/>
      <c r="V13950" s="4"/>
      <c r="W13950" s="4"/>
      <c r="X13950" s="4"/>
      <c r="AB13950" s="4"/>
      <c r="AL13950" s="81"/>
      <c r="AM13950" s="81"/>
    </row>
    <row r="13951" spans="1:39">
      <c r="A13951" s="76"/>
      <c r="C13951" s="77"/>
      <c r="M13951" s="80"/>
      <c r="T13951" s="4"/>
      <c r="V13951" s="4"/>
      <c r="W13951" s="4"/>
      <c r="X13951" s="4"/>
      <c r="AB13951" s="4"/>
      <c r="AL13951" s="81"/>
      <c r="AM13951" s="81"/>
    </row>
    <row r="13952" spans="1:39">
      <c r="A13952" s="76"/>
      <c r="C13952" s="77"/>
      <c r="M13952" s="80"/>
      <c r="T13952" s="4"/>
      <c r="V13952" s="4"/>
      <c r="W13952" s="4"/>
      <c r="X13952" s="4"/>
      <c r="AB13952" s="4"/>
      <c r="AL13952" s="81"/>
      <c r="AM13952" s="81"/>
    </row>
    <row r="13953" spans="1:39">
      <c r="A13953" s="76"/>
      <c r="C13953" s="77"/>
      <c r="M13953" s="80"/>
      <c r="T13953" s="4"/>
      <c r="V13953" s="4"/>
      <c r="W13953" s="4"/>
      <c r="X13953" s="4"/>
      <c r="AB13953" s="4"/>
      <c r="AL13953" s="81"/>
      <c r="AM13953" s="81"/>
    </row>
    <row r="13954" spans="1:39">
      <c r="A13954" s="76"/>
      <c r="C13954" s="77"/>
      <c r="M13954" s="80"/>
      <c r="T13954" s="4"/>
      <c r="V13954" s="4"/>
      <c r="W13954" s="4"/>
      <c r="X13954" s="4"/>
      <c r="AB13954" s="4"/>
      <c r="AL13954" s="81"/>
      <c r="AM13954" s="81"/>
    </row>
    <row r="13955" spans="1:39">
      <c r="A13955" s="76"/>
      <c r="C13955" s="77"/>
      <c r="M13955" s="80"/>
      <c r="T13955" s="4"/>
      <c r="V13955" s="4"/>
      <c r="W13955" s="4"/>
      <c r="X13955" s="4"/>
      <c r="AB13955" s="4"/>
      <c r="AL13955" s="81"/>
      <c r="AM13955" s="81"/>
    </row>
    <row r="13956" spans="1:39">
      <c r="A13956" s="76"/>
      <c r="C13956" s="77"/>
      <c r="M13956" s="80"/>
      <c r="T13956" s="4"/>
      <c r="V13956" s="4"/>
      <c r="W13956" s="4"/>
      <c r="X13956" s="4"/>
      <c r="AB13956" s="4"/>
      <c r="AL13956" s="81"/>
      <c r="AM13956" s="81"/>
    </row>
    <row r="13957" spans="1:39">
      <c r="A13957" s="76"/>
      <c r="C13957" s="77"/>
      <c r="M13957" s="80"/>
      <c r="T13957" s="4"/>
      <c r="V13957" s="4"/>
      <c r="W13957" s="4"/>
      <c r="X13957" s="4"/>
      <c r="AB13957" s="4"/>
      <c r="AL13957" s="81"/>
      <c r="AM13957" s="81"/>
    </row>
    <row r="13958" spans="1:39">
      <c r="A13958" s="76"/>
      <c r="C13958" s="77"/>
      <c r="M13958" s="80"/>
      <c r="T13958" s="4"/>
      <c r="V13958" s="4"/>
      <c r="W13958" s="4"/>
      <c r="X13958" s="4"/>
      <c r="AB13958" s="4"/>
      <c r="AL13958" s="81"/>
      <c r="AM13958" s="81"/>
    </row>
    <row r="13959" spans="1:39">
      <c r="A13959" s="76"/>
      <c r="C13959" s="77"/>
      <c r="M13959" s="80"/>
      <c r="T13959" s="4"/>
      <c r="V13959" s="4"/>
      <c r="W13959" s="4"/>
      <c r="X13959" s="4"/>
      <c r="AB13959" s="4"/>
      <c r="AL13959" s="81"/>
      <c r="AM13959" s="81"/>
    </row>
    <row r="13960" spans="1:39">
      <c r="A13960" s="76"/>
      <c r="C13960" s="77"/>
      <c r="M13960" s="80"/>
      <c r="T13960" s="4"/>
      <c r="V13960" s="4"/>
      <c r="W13960" s="4"/>
      <c r="X13960" s="4"/>
      <c r="AB13960" s="4"/>
      <c r="AL13960" s="81"/>
      <c r="AM13960" s="81"/>
    </row>
    <row r="13961" spans="1:39">
      <c r="A13961" s="76"/>
      <c r="C13961" s="77"/>
      <c r="M13961" s="80"/>
      <c r="T13961" s="4"/>
      <c r="V13961" s="4"/>
      <c r="W13961" s="4"/>
      <c r="X13961" s="4"/>
      <c r="AB13961" s="4"/>
      <c r="AL13961" s="81"/>
      <c r="AM13961" s="81"/>
    </row>
    <row r="13962" spans="1:39">
      <c r="A13962" s="76"/>
      <c r="C13962" s="77"/>
      <c r="M13962" s="80"/>
      <c r="T13962" s="4"/>
      <c r="V13962" s="4"/>
      <c r="W13962" s="4"/>
      <c r="X13962" s="4"/>
      <c r="AB13962" s="4"/>
      <c r="AL13962" s="81"/>
      <c r="AM13962" s="81"/>
    </row>
    <row r="13963" spans="1:39">
      <c r="A13963" s="76"/>
      <c r="C13963" s="77"/>
      <c r="M13963" s="80"/>
      <c r="T13963" s="4"/>
      <c r="V13963" s="4"/>
      <c r="W13963" s="4"/>
      <c r="X13963" s="4"/>
      <c r="AB13963" s="4"/>
      <c r="AL13963" s="81"/>
      <c r="AM13963" s="81"/>
    </row>
    <row r="13964" spans="1:39">
      <c r="A13964" s="76"/>
      <c r="C13964" s="77"/>
      <c r="M13964" s="80"/>
      <c r="T13964" s="4"/>
      <c r="V13964" s="4"/>
      <c r="W13964" s="4"/>
      <c r="X13964" s="4"/>
      <c r="AB13964" s="4"/>
      <c r="AL13964" s="81"/>
      <c r="AM13964" s="81"/>
    </row>
    <row r="13965" spans="1:39">
      <c r="A13965" s="76"/>
      <c r="C13965" s="77"/>
      <c r="M13965" s="80"/>
      <c r="T13965" s="4"/>
      <c r="V13965" s="4"/>
      <c r="W13965" s="4"/>
      <c r="X13965" s="4"/>
      <c r="AB13965" s="4"/>
      <c r="AL13965" s="81"/>
      <c r="AM13965" s="81"/>
    </row>
    <row r="13966" spans="1:39">
      <c r="A13966" s="76"/>
      <c r="C13966" s="77"/>
      <c r="M13966" s="80"/>
      <c r="T13966" s="4"/>
      <c r="V13966" s="4"/>
      <c r="W13966" s="4"/>
      <c r="X13966" s="4"/>
      <c r="AB13966" s="4"/>
      <c r="AL13966" s="81"/>
      <c r="AM13966" s="81"/>
    </row>
    <row r="13967" spans="1:39">
      <c r="A13967" s="76"/>
      <c r="C13967" s="77"/>
      <c r="M13967" s="80"/>
      <c r="T13967" s="4"/>
      <c r="V13967" s="4"/>
      <c r="W13967" s="4"/>
      <c r="X13967" s="4"/>
      <c r="AB13967" s="4"/>
      <c r="AL13967" s="81"/>
      <c r="AM13967" s="81"/>
    </row>
    <row r="13968" spans="1:39">
      <c r="A13968" s="76"/>
      <c r="C13968" s="77"/>
      <c r="M13968" s="80"/>
      <c r="T13968" s="4"/>
      <c r="V13968" s="4"/>
      <c r="W13968" s="4"/>
      <c r="X13968" s="4"/>
      <c r="AB13968" s="4"/>
      <c r="AL13968" s="81"/>
      <c r="AM13968" s="81"/>
    </row>
    <row r="13969" spans="1:39">
      <c r="A13969" s="76"/>
      <c r="C13969" s="77"/>
      <c r="M13969" s="80"/>
      <c r="T13969" s="4"/>
      <c r="V13969" s="4"/>
      <c r="W13969" s="4"/>
      <c r="X13969" s="4"/>
      <c r="AB13969" s="4"/>
      <c r="AL13969" s="81"/>
      <c r="AM13969" s="81"/>
    </row>
    <row r="13970" spans="1:39">
      <c r="A13970" s="76"/>
      <c r="C13970" s="77"/>
      <c r="M13970" s="80"/>
      <c r="T13970" s="4"/>
      <c r="V13970" s="4"/>
      <c r="W13970" s="4"/>
      <c r="X13970" s="4"/>
      <c r="AB13970" s="4"/>
      <c r="AL13970" s="81"/>
      <c r="AM13970" s="81"/>
    </row>
    <row r="13971" spans="1:39">
      <c r="A13971" s="76"/>
      <c r="C13971" s="77"/>
      <c r="M13971" s="80"/>
      <c r="T13971" s="4"/>
      <c r="V13971" s="4"/>
      <c r="W13971" s="4"/>
      <c r="X13971" s="4"/>
      <c r="AB13971" s="4"/>
      <c r="AL13971" s="81"/>
      <c r="AM13971" s="81"/>
    </row>
    <row r="13972" spans="1:39">
      <c r="A13972" s="76"/>
      <c r="C13972" s="77"/>
      <c r="M13972" s="80"/>
      <c r="T13972" s="4"/>
      <c r="V13972" s="4"/>
      <c r="W13972" s="4"/>
      <c r="X13972" s="4"/>
      <c r="AB13972" s="4"/>
      <c r="AL13972" s="81"/>
      <c r="AM13972" s="81"/>
    </row>
    <row r="13973" spans="1:39">
      <c r="A13973" s="76"/>
      <c r="C13973" s="77"/>
      <c r="M13973" s="80"/>
      <c r="T13973" s="4"/>
      <c r="V13973" s="4"/>
      <c r="W13973" s="4"/>
      <c r="X13973" s="4"/>
      <c r="AB13973" s="4"/>
      <c r="AL13973" s="81"/>
      <c r="AM13973" s="81"/>
    </row>
    <row r="13974" spans="1:39">
      <c r="A13974" s="76"/>
      <c r="C13974" s="77"/>
      <c r="M13974" s="80"/>
      <c r="T13974" s="4"/>
      <c r="V13974" s="4"/>
      <c r="W13974" s="4"/>
      <c r="X13974" s="4"/>
      <c r="AB13974" s="4"/>
      <c r="AL13974" s="81"/>
      <c r="AM13974" s="81"/>
    </row>
    <row r="13975" spans="1:39">
      <c r="A13975" s="76"/>
      <c r="C13975" s="77"/>
      <c r="M13975" s="80"/>
      <c r="T13975" s="4"/>
      <c r="V13975" s="4"/>
      <c r="W13975" s="4"/>
      <c r="X13975" s="4"/>
      <c r="AB13975" s="4"/>
      <c r="AL13975" s="81"/>
      <c r="AM13975" s="81"/>
    </row>
    <row r="13976" spans="1:39">
      <c r="A13976" s="76"/>
      <c r="C13976" s="77"/>
      <c r="M13976" s="80"/>
      <c r="T13976" s="4"/>
      <c r="V13976" s="4"/>
      <c r="W13976" s="4"/>
      <c r="X13976" s="4"/>
      <c r="AB13976" s="4"/>
      <c r="AL13976" s="81"/>
      <c r="AM13976" s="81"/>
    </row>
    <row r="13977" spans="1:39">
      <c r="A13977" s="76"/>
      <c r="C13977" s="77"/>
      <c r="M13977" s="80"/>
      <c r="T13977" s="4"/>
      <c r="V13977" s="4"/>
      <c r="W13977" s="4"/>
      <c r="X13977" s="4"/>
      <c r="AB13977" s="4"/>
      <c r="AL13977" s="81"/>
      <c r="AM13977" s="81"/>
    </row>
    <row r="13978" spans="1:39">
      <c r="A13978" s="76"/>
      <c r="C13978" s="77"/>
      <c r="M13978" s="80"/>
      <c r="T13978" s="4"/>
      <c r="V13978" s="4"/>
      <c r="W13978" s="4"/>
      <c r="X13978" s="4"/>
      <c r="AB13978" s="4"/>
      <c r="AL13978" s="81"/>
      <c r="AM13978" s="81"/>
    </row>
    <row r="13979" spans="1:39">
      <c r="A13979" s="76"/>
      <c r="C13979" s="77"/>
      <c r="M13979" s="80"/>
      <c r="T13979" s="4"/>
      <c r="V13979" s="4"/>
      <c r="W13979" s="4"/>
      <c r="X13979" s="4"/>
      <c r="AB13979" s="4"/>
      <c r="AL13979" s="81"/>
      <c r="AM13979" s="81"/>
    </row>
    <row r="13980" spans="1:39">
      <c r="A13980" s="76"/>
      <c r="C13980" s="77"/>
      <c r="M13980" s="80"/>
      <c r="T13980" s="4"/>
      <c r="V13980" s="4"/>
      <c r="W13980" s="4"/>
      <c r="X13980" s="4"/>
      <c r="AB13980" s="4"/>
      <c r="AL13980" s="81"/>
      <c r="AM13980" s="81"/>
    </row>
    <row r="13981" spans="1:39">
      <c r="A13981" s="76"/>
      <c r="C13981" s="77"/>
      <c r="M13981" s="80"/>
      <c r="T13981" s="4"/>
      <c r="V13981" s="4"/>
      <c r="W13981" s="4"/>
      <c r="X13981" s="4"/>
      <c r="AB13981" s="4"/>
      <c r="AL13981" s="81"/>
      <c r="AM13981" s="81"/>
    </row>
    <row r="13982" spans="1:39">
      <c r="A13982" s="76"/>
      <c r="C13982" s="77"/>
      <c r="M13982" s="80"/>
      <c r="T13982" s="4"/>
      <c r="V13982" s="4"/>
      <c r="W13982" s="4"/>
      <c r="X13982" s="4"/>
      <c r="AB13982" s="4"/>
      <c r="AL13982" s="81"/>
      <c r="AM13982" s="81"/>
    </row>
    <row r="13983" spans="1:39">
      <c r="A13983" s="76"/>
      <c r="C13983" s="77"/>
      <c r="M13983" s="80"/>
      <c r="T13983" s="4"/>
      <c r="V13983" s="4"/>
      <c r="W13983" s="4"/>
      <c r="X13983" s="4"/>
      <c r="AB13983" s="4"/>
      <c r="AL13983" s="81"/>
      <c r="AM13983" s="81"/>
    </row>
    <row r="13984" spans="1:39">
      <c r="A13984" s="76"/>
      <c r="C13984" s="77"/>
      <c r="M13984" s="80"/>
      <c r="T13984" s="4"/>
      <c r="V13984" s="4"/>
      <c r="W13984" s="4"/>
      <c r="X13984" s="4"/>
      <c r="AB13984" s="4"/>
      <c r="AL13984" s="81"/>
      <c r="AM13984" s="81"/>
    </row>
    <row r="13985" spans="1:39">
      <c r="A13985" s="76"/>
      <c r="C13985" s="77"/>
      <c r="M13985" s="80"/>
      <c r="T13985" s="4"/>
      <c r="V13985" s="4"/>
      <c r="W13985" s="4"/>
      <c r="X13985" s="4"/>
      <c r="AB13985" s="4"/>
      <c r="AL13985" s="81"/>
      <c r="AM13985" s="81"/>
    </row>
    <row r="13986" spans="1:39">
      <c r="A13986" s="76"/>
      <c r="C13986" s="77"/>
      <c r="M13986" s="80"/>
      <c r="T13986" s="4"/>
      <c r="V13986" s="4"/>
      <c r="W13986" s="4"/>
      <c r="X13986" s="4"/>
      <c r="AB13986" s="4"/>
      <c r="AL13986" s="81"/>
      <c r="AM13986" s="81"/>
    </row>
    <row r="13987" spans="1:39">
      <c r="A13987" s="76"/>
      <c r="C13987" s="77"/>
      <c r="M13987" s="80"/>
      <c r="T13987" s="4"/>
      <c r="V13987" s="4"/>
      <c r="W13987" s="4"/>
      <c r="X13987" s="4"/>
      <c r="AB13987" s="4"/>
      <c r="AL13987" s="81"/>
      <c r="AM13987" s="81"/>
    </row>
    <row r="13988" spans="1:39">
      <c r="A13988" s="76"/>
      <c r="C13988" s="77"/>
      <c r="M13988" s="80"/>
      <c r="T13988" s="4"/>
      <c r="V13988" s="4"/>
      <c r="W13988" s="4"/>
      <c r="X13988" s="4"/>
      <c r="AB13988" s="4"/>
      <c r="AL13988" s="81"/>
      <c r="AM13988" s="81"/>
    </row>
    <row r="13989" spans="1:39">
      <c r="A13989" s="76"/>
      <c r="C13989" s="77"/>
      <c r="M13989" s="80"/>
      <c r="T13989" s="4"/>
      <c r="V13989" s="4"/>
      <c r="W13989" s="4"/>
      <c r="X13989" s="4"/>
      <c r="AB13989" s="4"/>
      <c r="AL13989" s="81"/>
      <c r="AM13989" s="81"/>
    </row>
    <row r="13990" spans="1:39">
      <c r="A13990" s="76"/>
      <c r="C13990" s="77"/>
      <c r="M13990" s="80"/>
      <c r="T13990" s="4"/>
      <c r="V13990" s="4"/>
      <c r="W13990" s="4"/>
      <c r="X13990" s="4"/>
      <c r="AB13990" s="4"/>
      <c r="AL13990" s="81"/>
      <c r="AM13990" s="81"/>
    </row>
    <row r="13991" spans="1:39">
      <c r="A13991" s="76"/>
      <c r="C13991" s="77"/>
      <c r="M13991" s="80"/>
      <c r="T13991" s="4"/>
      <c r="V13991" s="4"/>
      <c r="W13991" s="4"/>
      <c r="X13991" s="4"/>
      <c r="AB13991" s="4"/>
      <c r="AL13991" s="81"/>
      <c r="AM13991" s="81"/>
    </row>
    <row r="13992" spans="1:39">
      <c r="A13992" s="76"/>
      <c r="C13992" s="77"/>
      <c r="M13992" s="80"/>
      <c r="T13992" s="4"/>
      <c r="V13992" s="4"/>
      <c r="W13992" s="4"/>
      <c r="X13992" s="4"/>
      <c r="AB13992" s="4"/>
      <c r="AL13992" s="81"/>
      <c r="AM13992" s="81"/>
    </row>
    <row r="13993" spans="1:39">
      <c r="A13993" s="76"/>
      <c r="C13993" s="77"/>
      <c r="M13993" s="80"/>
      <c r="T13993" s="4"/>
      <c r="V13993" s="4"/>
      <c r="W13993" s="4"/>
      <c r="X13993" s="4"/>
      <c r="AB13993" s="4"/>
      <c r="AL13993" s="81"/>
      <c r="AM13993" s="81"/>
    </row>
    <row r="13994" spans="1:39">
      <c r="A13994" s="76"/>
      <c r="C13994" s="77"/>
      <c r="M13994" s="80"/>
      <c r="T13994" s="4"/>
      <c r="V13994" s="4"/>
      <c r="W13994" s="4"/>
      <c r="X13994" s="4"/>
      <c r="AB13994" s="4"/>
      <c r="AL13994" s="81"/>
      <c r="AM13994" s="81"/>
    </row>
    <row r="13995" spans="1:39">
      <c r="A13995" s="76"/>
      <c r="C13995" s="77"/>
      <c r="M13995" s="80"/>
      <c r="T13995" s="4"/>
      <c r="V13995" s="4"/>
      <c r="W13995" s="4"/>
      <c r="X13995" s="4"/>
      <c r="AB13995" s="4"/>
      <c r="AL13995" s="81"/>
      <c r="AM13995" s="81"/>
    </row>
    <row r="13996" spans="1:39">
      <c r="A13996" s="76"/>
      <c r="C13996" s="77"/>
      <c r="M13996" s="80"/>
      <c r="T13996" s="4"/>
      <c r="V13996" s="4"/>
      <c r="W13996" s="4"/>
      <c r="X13996" s="4"/>
      <c r="AB13996" s="4"/>
      <c r="AL13996" s="81"/>
      <c r="AM13996" s="81"/>
    </row>
    <row r="13997" spans="1:39">
      <c r="A13997" s="76"/>
      <c r="C13997" s="77"/>
      <c r="M13997" s="80"/>
      <c r="T13997" s="4"/>
      <c r="V13997" s="4"/>
      <c r="W13997" s="4"/>
      <c r="X13997" s="4"/>
      <c r="AB13997" s="4"/>
      <c r="AL13997" s="81"/>
      <c r="AM13997" s="81"/>
    </row>
    <row r="13998" spans="1:39">
      <c r="A13998" s="76"/>
      <c r="C13998" s="77"/>
      <c r="M13998" s="80"/>
      <c r="T13998" s="4"/>
      <c r="V13998" s="4"/>
      <c r="W13998" s="4"/>
      <c r="X13998" s="4"/>
      <c r="AB13998" s="4"/>
      <c r="AL13998" s="81"/>
      <c r="AM13998" s="81"/>
    </row>
    <row r="13999" spans="1:39">
      <c r="A13999" s="76"/>
      <c r="C13999" s="77"/>
      <c r="M13999" s="80"/>
      <c r="T13999" s="4"/>
      <c r="V13999" s="4"/>
      <c r="W13999" s="4"/>
      <c r="X13999" s="4"/>
      <c r="AB13999" s="4"/>
      <c r="AL13999" s="81"/>
      <c r="AM13999" s="81"/>
    </row>
    <row r="14000" spans="1:39">
      <c r="A14000" s="76"/>
      <c r="C14000" s="77"/>
      <c r="M14000" s="80"/>
      <c r="T14000" s="4"/>
      <c r="V14000" s="4"/>
      <c r="W14000" s="4"/>
      <c r="X14000" s="4"/>
      <c r="AB14000" s="4"/>
      <c r="AL14000" s="81"/>
      <c r="AM14000" s="81"/>
    </row>
    <row r="14001" spans="1:39">
      <c r="A14001" s="76"/>
      <c r="C14001" s="77"/>
      <c r="M14001" s="80"/>
      <c r="T14001" s="4"/>
      <c r="V14001" s="4"/>
      <c r="W14001" s="4"/>
      <c r="X14001" s="4"/>
      <c r="AB14001" s="4"/>
      <c r="AL14001" s="81"/>
      <c r="AM14001" s="81"/>
    </row>
    <row r="14002" spans="1:39">
      <c r="A14002" s="76"/>
      <c r="C14002" s="77"/>
      <c r="M14002" s="80"/>
      <c r="T14002" s="4"/>
      <c r="V14002" s="4"/>
      <c r="W14002" s="4"/>
      <c r="X14002" s="4"/>
      <c r="AB14002" s="4"/>
      <c r="AL14002" s="81"/>
      <c r="AM14002" s="81"/>
    </row>
    <row r="14003" spans="1:39">
      <c r="A14003" s="76"/>
      <c r="C14003" s="77"/>
      <c r="M14003" s="80"/>
      <c r="T14003" s="4"/>
      <c r="V14003" s="4"/>
      <c r="W14003" s="4"/>
      <c r="X14003" s="4"/>
      <c r="AB14003" s="4"/>
      <c r="AL14003" s="81"/>
      <c r="AM14003" s="81"/>
    </row>
    <row r="14004" spans="1:39">
      <c r="A14004" s="76"/>
      <c r="C14004" s="77"/>
      <c r="M14004" s="80"/>
      <c r="T14004" s="4"/>
      <c r="V14004" s="4"/>
      <c r="W14004" s="4"/>
      <c r="X14004" s="4"/>
      <c r="AB14004" s="4"/>
      <c r="AL14004" s="81"/>
      <c r="AM14004" s="81"/>
    </row>
    <row r="14005" spans="1:39">
      <c r="A14005" s="76"/>
      <c r="C14005" s="77"/>
      <c r="M14005" s="80"/>
      <c r="T14005" s="4"/>
      <c r="V14005" s="4"/>
      <c r="W14005" s="4"/>
      <c r="X14005" s="4"/>
      <c r="AB14005" s="4"/>
      <c r="AL14005" s="81"/>
      <c r="AM14005" s="81"/>
    </row>
    <row r="14006" spans="1:39">
      <c r="A14006" s="76"/>
      <c r="C14006" s="77"/>
      <c r="M14006" s="80"/>
      <c r="T14006" s="4"/>
      <c r="V14006" s="4"/>
      <c r="W14006" s="4"/>
      <c r="X14006" s="4"/>
      <c r="AB14006" s="4"/>
      <c r="AL14006" s="81"/>
      <c r="AM14006" s="81"/>
    </row>
    <row r="14007" spans="1:39">
      <c r="A14007" s="76"/>
      <c r="C14007" s="77"/>
      <c r="M14007" s="80"/>
      <c r="T14007" s="4"/>
      <c r="V14007" s="4"/>
      <c r="W14007" s="4"/>
      <c r="X14007" s="4"/>
      <c r="AB14007" s="4"/>
      <c r="AL14007" s="81"/>
      <c r="AM14007" s="81"/>
    </row>
    <row r="14008" spans="1:39">
      <c r="A14008" s="76"/>
      <c r="C14008" s="77"/>
      <c r="M14008" s="80"/>
      <c r="T14008" s="4"/>
      <c r="V14008" s="4"/>
      <c r="W14008" s="4"/>
      <c r="X14008" s="4"/>
      <c r="AB14008" s="4"/>
      <c r="AL14008" s="81"/>
      <c r="AM14008" s="81"/>
    </row>
    <row r="14009" spans="1:39">
      <c r="A14009" s="76"/>
      <c r="C14009" s="77"/>
      <c r="M14009" s="80"/>
      <c r="T14009" s="4"/>
      <c r="V14009" s="4"/>
      <c r="W14009" s="4"/>
      <c r="X14009" s="4"/>
      <c r="AB14009" s="4"/>
      <c r="AL14009" s="81"/>
      <c r="AM14009" s="81"/>
    </row>
    <row r="14010" spans="1:39">
      <c r="A14010" s="76"/>
      <c r="C14010" s="77"/>
      <c r="M14010" s="80"/>
      <c r="T14010" s="4"/>
      <c r="V14010" s="4"/>
      <c r="W14010" s="4"/>
      <c r="X14010" s="4"/>
      <c r="AB14010" s="4"/>
      <c r="AL14010" s="81"/>
      <c r="AM14010" s="81"/>
    </row>
    <row r="14011" spans="1:39">
      <c r="A14011" s="76"/>
      <c r="C14011" s="77"/>
      <c r="M14011" s="80"/>
      <c r="T14011" s="4"/>
      <c r="V14011" s="4"/>
      <c r="W14011" s="4"/>
      <c r="X14011" s="4"/>
      <c r="AB14011" s="4"/>
      <c r="AL14011" s="81"/>
      <c r="AM14011" s="81"/>
    </row>
    <row r="14012" spans="1:39">
      <c r="A14012" s="76"/>
      <c r="C14012" s="77"/>
      <c r="M14012" s="80"/>
      <c r="T14012" s="4"/>
      <c r="V14012" s="4"/>
      <c r="W14012" s="4"/>
      <c r="X14012" s="4"/>
      <c r="AB14012" s="4"/>
      <c r="AL14012" s="81"/>
      <c r="AM14012" s="81"/>
    </row>
    <row r="14013" spans="1:39">
      <c r="A14013" s="76"/>
      <c r="C14013" s="77"/>
      <c r="M14013" s="80"/>
      <c r="T14013" s="4"/>
      <c r="V14013" s="4"/>
      <c r="W14013" s="4"/>
      <c r="X14013" s="4"/>
      <c r="AB14013" s="4"/>
      <c r="AL14013" s="81"/>
      <c r="AM14013" s="81"/>
    </row>
    <row r="14014" spans="1:39">
      <c r="A14014" s="76"/>
      <c r="C14014" s="77"/>
      <c r="M14014" s="80"/>
      <c r="T14014" s="4"/>
      <c r="V14014" s="4"/>
      <c r="W14014" s="4"/>
      <c r="X14014" s="4"/>
      <c r="AB14014" s="4"/>
      <c r="AL14014" s="81"/>
      <c r="AM14014" s="81"/>
    </row>
    <row r="14015" spans="1:39">
      <c r="A14015" s="76"/>
      <c r="C14015" s="77"/>
      <c r="M14015" s="80"/>
      <c r="T14015" s="4"/>
      <c r="V14015" s="4"/>
      <c r="W14015" s="4"/>
      <c r="X14015" s="4"/>
      <c r="AB14015" s="4"/>
      <c r="AL14015" s="81"/>
      <c r="AM14015" s="81"/>
    </row>
    <row r="14016" spans="1:39">
      <c r="A14016" s="76"/>
      <c r="C14016" s="77"/>
      <c r="M14016" s="80"/>
      <c r="T14016" s="4"/>
      <c r="V14016" s="4"/>
      <c r="W14016" s="4"/>
      <c r="X14016" s="4"/>
      <c r="AB14016" s="4"/>
      <c r="AL14016" s="81"/>
      <c r="AM14016" s="81"/>
    </row>
    <row r="14017" spans="1:39">
      <c r="A14017" s="76"/>
      <c r="C14017" s="77"/>
      <c r="M14017" s="80"/>
      <c r="T14017" s="4"/>
      <c r="V14017" s="4"/>
      <c r="W14017" s="4"/>
      <c r="X14017" s="4"/>
      <c r="AB14017" s="4"/>
      <c r="AL14017" s="81"/>
      <c r="AM14017" s="81"/>
    </row>
    <row r="14018" spans="1:39">
      <c r="A14018" s="76"/>
      <c r="C14018" s="77"/>
      <c r="M14018" s="80"/>
      <c r="T14018" s="4"/>
      <c r="V14018" s="4"/>
      <c r="W14018" s="4"/>
      <c r="X14018" s="4"/>
      <c r="AB14018" s="4"/>
      <c r="AL14018" s="81"/>
      <c r="AM14018" s="81"/>
    </row>
    <row r="14019" spans="1:39">
      <c r="A14019" s="76"/>
      <c r="C14019" s="77"/>
      <c r="M14019" s="80"/>
      <c r="T14019" s="4"/>
      <c r="V14019" s="4"/>
      <c r="W14019" s="4"/>
      <c r="X14019" s="4"/>
      <c r="AB14019" s="4"/>
      <c r="AL14019" s="81"/>
      <c r="AM14019" s="81"/>
    </row>
    <row r="14020" spans="1:39">
      <c r="A14020" s="76"/>
      <c r="C14020" s="77"/>
      <c r="M14020" s="80"/>
      <c r="T14020" s="4"/>
      <c r="V14020" s="4"/>
      <c r="W14020" s="4"/>
      <c r="X14020" s="4"/>
      <c r="AB14020" s="4"/>
      <c r="AL14020" s="81"/>
      <c r="AM14020" s="81"/>
    </row>
    <row r="14021" spans="1:39">
      <c r="A14021" s="76"/>
      <c r="C14021" s="77"/>
      <c r="M14021" s="80"/>
      <c r="T14021" s="4"/>
      <c r="V14021" s="4"/>
      <c r="W14021" s="4"/>
      <c r="X14021" s="4"/>
      <c r="AB14021" s="4"/>
      <c r="AL14021" s="81"/>
      <c r="AM14021" s="81"/>
    </row>
    <row r="14022" spans="1:39">
      <c r="A14022" s="76"/>
      <c r="C14022" s="77"/>
      <c r="M14022" s="80"/>
      <c r="T14022" s="4"/>
      <c r="V14022" s="4"/>
      <c r="W14022" s="4"/>
      <c r="X14022" s="4"/>
      <c r="AB14022" s="4"/>
      <c r="AL14022" s="81"/>
      <c r="AM14022" s="81"/>
    </row>
    <row r="14023" spans="1:39">
      <c r="A14023" s="76"/>
      <c r="C14023" s="77"/>
      <c r="M14023" s="80"/>
      <c r="T14023" s="4"/>
      <c r="V14023" s="4"/>
      <c r="W14023" s="4"/>
      <c r="X14023" s="4"/>
      <c r="AB14023" s="4"/>
      <c r="AL14023" s="81"/>
      <c r="AM14023" s="81"/>
    </row>
    <row r="14024" spans="1:39">
      <c r="A14024" s="76"/>
      <c r="C14024" s="77"/>
      <c r="M14024" s="80"/>
      <c r="T14024" s="4"/>
      <c r="V14024" s="4"/>
      <c r="W14024" s="4"/>
      <c r="X14024" s="4"/>
      <c r="AB14024" s="4"/>
      <c r="AL14024" s="81"/>
      <c r="AM14024" s="81"/>
    </row>
    <row r="14025" spans="1:39">
      <c r="A14025" s="76"/>
      <c r="C14025" s="77"/>
      <c r="M14025" s="80"/>
      <c r="T14025" s="4"/>
      <c r="V14025" s="4"/>
      <c r="W14025" s="4"/>
      <c r="X14025" s="4"/>
      <c r="AB14025" s="4"/>
      <c r="AL14025" s="81"/>
      <c r="AM14025" s="81"/>
    </row>
    <row r="14026" spans="1:39">
      <c r="A14026" s="76"/>
      <c r="C14026" s="77"/>
      <c r="M14026" s="80"/>
      <c r="T14026" s="4"/>
      <c r="V14026" s="4"/>
      <c r="W14026" s="4"/>
      <c r="X14026" s="4"/>
      <c r="AB14026" s="4"/>
      <c r="AL14026" s="81"/>
      <c r="AM14026" s="81"/>
    </row>
    <row r="14027" spans="1:39">
      <c r="A14027" s="76"/>
      <c r="C14027" s="77"/>
      <c r="M14027" s="80"/>
      <c r="T14027" s="4"/>
      <c r="V14027" s="4"/>
      <c r="W14027" s="4"/>
      <c r="X14027" s="4"/>
      <c r="AB14027" s="4"/>
      <c r="AL14027" s="81"/>
      <c r="AM14027" s="81"/>
    </row>
    <row r="14028" spans="1:39">
      <c r="A14028" s="76"/>
      <c r="C14028" s="77"/>
      <c r="M14028" s="80"/>
      <c r="T14028" s="4"/>
      <c r="V14028" s="4"/>
      <c r="W14028" s="4"/>
      <c r="X14028" s="4"/>
      <c r="AB14028" s="4"/>
      <c r="AL14028" s="81"/>
      <c r="AM14028" s="81"/>
    </row>
    <row r="14029" spans="1:39">
      <c r="A14029" s="76"/>
      <c r="C14029" s="77"/>
      <c r="M14029" s="80"/>
      <c r="T14029" s="4"/>
      <c r="V14029" s="4"/>
      <c r="W14029" s="4"/>
      <c r="X14029" s="4"/>
      <c r="AB14029" s="4"/>
      <c r="AL14029" s="81"/>
      <c r="AM14029" s="81"/>
    </row>
    <row r="14030" spans="1:39">
      <c r="A14030" s="76"/>
      <c r="C14030" s="77"/>
      <c r="M14030" s="80"/>
      <c r="T14030" s="4"/>
      <c r="V14030" s="4"/>
      <c r="W14030" s="4"/>
      <c r="X14030" s="4"/>
      <c r="AB14030" s="4"/>
      <c r="AL14030" s="81"/>
      <c r="AM14030" s="81"/>
    </row>
    <row r="14031" spans="1:39">
      <c r="A14031" s="76"/>
      <c r="C14031" s="77"/>
      <c r="M14031" s="80"/>
      <c r="T14031" s="4"/>
      <c r="V14031" s="4"/>
      <c r="W14031" s="4"/>
      <c r="X14031" s="4"/>
      <c r="AB14031" s="4"/>
      <c r="AL14031" s="81"/>
      <c r="AM14031" s="81"/>
    </row>
    <row r="14032" spans="1:39">
      <c r="A14032" s="76"/>
      <c r="C14032" s="77"/>
      <c r="M14032" s="80"/>
      <c r="T14032" s="4"/>
      <c r="V14032" s="4"/>
      <c r="W14032" s="4"/>
      <c r="X14032" s="4"/>
      <c r="AB14032" s="4"/>
      <c r="AL14032" s="81"/>
      <c r="AM14032" s="81"/>
    </row>
    <row r="14033" spans="1:39">
      <c r="A14033" s="76"/>
      <c r="C14033" s="77"/>
      <c r="M14033" s="80"/>
      <c r="T14033" s="4"/>
      <c r="V14033" s="4"/>
      <c r="W14033" s="4"/>
      <c r="X14033" s="4"/>
      <c r="AB14033" s="4"/>
      <c r="AL14033" s="81"/>
      <c r="AM14033" s="81"/>
    </row>
    <row r="14034" spans="1:39">
      <c r="A14034" s="76"/>
      <c r="C14034" s="77"/>
      <c r="M14034" s="80"/>
      <c r="T14034" s="4"/>
      <c r="V14034" s="4"/>
      <c r="W14034" s="4"/>
      <c r="X14034" s="4"/>
      <c r="AB14034" s="4"/>
      <c r="AL14034" s="81"/>
      <c r="AM14034" s="81"/>
    </row>
    <row r="14035" spans="1:39">
      <c r="A14035" s="76"/>
      <c r="C14035" s="77"/>
      <c r="M14035" s="80"/>
      <c r="T14035" s="4"/>
      <c r="V14035" s="4"/>
      <c r="W14035" s="4"/>
      <c r="X14035" s="4"/>
      <c r="AB14035" s="4"/>
      <c r="AL14035" s="81"/>
      <c r="AM14035" s="81"/>
    </row>
    <row r="14036" spans="1:39">
      <c r="A14036" s="76"/>
      <c r="C14036" s="77"/>
      <c r="M14036" s="80"/>
      <c r="T14036" s="4"/>
      <c r="V14036" s="4"/>
      <c r="W14036" s="4"/>
      <c r="X14036" s="4"/>
      <c r="AB14036" s="4"/>
      <c r="AL14036" s="81"/>
      <c r="AM14036" s="81"/>
    </row>
    <row r="14037" spans="1:39">
      <c r="A14037" s="76"/>
      <c r="C14037" s="77"/>
      <c r="M14037" s="80"/>
      <c r="T14037" s="4"/>
      <c r="V14037" s="4"/>
      <c r="W14037" s="4"/>
      <c r="X14037" s="4"/>
      <c r="AB14037" s="4"/>
      <c r="AL14037" s="81"/>
      <c r="AM14037" s="81"/>
    </row>
    <row r="14038" spans="1:39">
      <c r="A14038" s="76"/>
      <c r="C14038" s="77"/>
      <c r="M14038" s="80"/>
      <c r="T14038" s="4"/>
      <c r="V14038" s="4"/>
      <c r="W14038" s="4"/>
      <c r="X14038" s="4"/>
      <c r="AB14038" s="4"/>
      <c r="AL14038" s="81"/>
      <c r="AM14038" s="81"/>
    </row>
    <row r="14039" spans="1:39">
      <c r="A14039" s="76"/>
      <c r="C14039" s="77"/>
      <c r="M14039" s="80"/>
      <c r="T14039" s="4"/>
      <c r="V14039" s="4"/>
      <c r="W14039" s="4"/>
      <c r="X14039" s="4"/>
      <c r="AB14039" s="4"/>
      <c r="AL14039" s="81"/>
      <c r="AM14039" s="81"/>
    </row>
    <row r="14040" spans="1:39">
      <c r="A14040" s="76"/>
      <c r="C14040" s="77"/>
      <c r="M14040" s="80"/>
      <c r="T14040" s="4"/>
      <c r="V14040" s="4"/>
      <c r="W14040" s="4"/>
      <c r="X14040" s="4"/>
      <c r="AB14040" s="4"/>
      <c r="AL14040" s="81"/>
      <c r="AM14040" s="81"/>
    </row>
    <row r="14041" spans="1:39">
      <c r="A14041" s="76"/>
      <c r="C14041" s="77"/>
      <c r="M14041" s="80"/>
      <c r="T14041" s="4"/>
      <c r="V14041" s="4"/>
      <c r="W14041" s="4"/>
      <c r="X14041" s="4"/>
      <c r="AB14041" s="4"/>
      <c r="AL14041" s="81"/>
      <c r="AM14041" s="81"/>
    </row>
    <row r="14042" spans="1:39">
      <c r="A14042" s="76"/>
      <c r="C14042" s="77"/>
      <c r="M14042" s="80"/>
      <c r="T14042" s="4"/>
      <c r="V14042" s="4"/>
      <c r="W14042" s="4"/>
      <c r="X14042" s="4"/>
      <c r="AB14042" s="4"/>
      <c r="AL14042" s="81"/>
      <c r="AM14042" s="81"/>
    </row>
    <row r="14043" spans="1:39">
      <c r="A14043" s="76"/>
      <c r="C14043" s="77"/>
      <c r="M14043" s="80"/>
      <c r="T14043" s="4"/>
      <c r="V14043" s="4"/>
      <c r="W14043" s="4"/>
      <c r="X14043" s="4"/>
      <c r="AB14043" s="4"/>
      <c r="AL14043" s="81"/>
      <c r="AM14043" s="81"/>
    </row>
    <row r="14044" spans="1:39">
      <c r="A14044" s="76"/>
      <c r="C14044" s="77"/>
      <c r="M14044" s="80"/>
      <c r="T14044" s="4"/>
      <c r="V14044" s="4"/>
      <c r="W14044" s="4"/>
      <c r="X14044" s="4"/>
      <c r="AB14044" s="4"/>
      <c r="AL14044" s="81"/>
      <c r="AM14044" s="81"/>
    </row>
    <row r="14045" spans="1:39">
      <c r="A14045" s="76"/>
      <c r="C14045" s="77"/>
      <c r="M14045" s="80"/>
      <c r="T14045" s="4"/>
      <c r="V14045" s="4"/>
      <c r="W14045" s="4"/>
      <c r="X14045" s="4"/>
      <c r="AB14045" s="4"/>
      <c r="AL14045" s="81"/>
      <c r="AM14045" s="81"/>
    </row>
    <row r="14046" spans="1:39">
      <c r="A14046" s="76"/>
      <c r="C14046" s="77"/>
      <c r="M14046" s="80"/>
      <c r="T14046" s="4"/>
      <c r="V14046" s="4"/>
      <c r="W14046" s="4"/>
      <c r="X14046" s="4"/>
      <c r="AB14046" s="4"/>
      <c r="AL14046" s="81"/>
      <c r="AM14046" s="81"/>
    </row>
    <row r="14047" spans="1:39">
      <c r="A14047" s="76"/>
      <c r="C14047" s="77"/>
      <c r="M14047" s="80"/>
      <c r="T14047" s="4"/>
      <c r="V14047" s="4"/>
      <c r="W14047" s="4"/>
      <c r="X14047" s="4"/>
      <c r="AB14047" s="4"/>
      <c r="AL14047" s="81"/>
      <c r="AM14047" s="81"/>
    </row>
    <row r="14048" spans="1:39">
      <c r="A14048" s="76"/>
      <c r="C14048" s="77"/>
      <c r="M14048" s="80"/>
      <c r="T14048" s="4"/>
      <c r="V14048" s="4"/>
      <c r="W14048" s="4"/>
      <c r="X14048" s="4"/>
      <c r="AB14048" s="4"/>
      <c r="AL14048" s="81"/>
      <c r="AM14048" s="81"/>
    </row>
    <row r="14049" spans="1:39">
      <c r="A14049" s="76"/>
      <c r="C14049" s="77"/>
      <c r="M14049" s="80"/>
      <c r="T14049" s="4"/>
      <c r="V14049" s="4"/>
      <c r="W14049" s="4"/>
      <c r="X14049" s="4"/>
      <c r="AB14049" s="4"/>
      <c r="AL14049" s="81"/>
      <c r="AM14049" s="81"/>
    </row>
    <row r="14050" spans="1:39">
      <c r="A14050" s="76"/>
      <c r="C14050" s="77"/>
      <c r="M14050" s="80"/>
      <c r="T14050" s="4"/>
      <c r="V14050" s="4"/>
      <c r="W14050" s="4"/>
      <c r="X14050" s="4"/>
      <c r="AB14050" s="4"/>
      <c r="AL14050" s="81"/>
      <c r="AM14050" s="81"/>
    </row>
    <row r="14051" spans="1:39">
      <c r="A14051" s="76"/>
      <c r="C14051" s="77"/>
      <c r="M14051" s="80"/>
      <c r="T14051" s="4"/>
      <c r="V14051" s="4"/>
      <c r="W14051" s="4"/>
      <c r="X14051" s="4"/>
      <c r="AB14051" s="4"/>
      <c r="AL14051" s="81"/>
      <c r="AM14051" s="81"/>
    </row>
    <row r="14052" spans="1:39">
      <c r="A14052" s="76"/>
      <c r="C14052" s="77"/>
      <c r="M14052" s="80"/>
      <c r="T14052" s="4"/>
      <c r="V14052" s="4"/>
      <c r="W14052" s="4"/>
      <c r="X14052" s="4"/>
      <c r="AB14052" s="4"/>
      <c r="AL14052" s="81"/>
      <c r="AM14052" s="81"/>
    </row>
    <row r="14053" spans="1:39">
      <c r="A14053" s="76"/>
      <c r="C14053" s="77"/>
      <c r="M14053" s="80"/>
      <c r="T14053" s="4"/>
      <c r="V14053" s="4"/>
      <c r="W14053" s="4"/>
      <c r="X14053" s="4"/>
      <c r="AB14053" s="4"/>
      <c r="AL14053" s="81"/>
      <c r="AM14053" s="81"/>
    </row>
    <row r="14054" spans="1:39">
      <c r="A14054" s="76"/>
      <c r="C14054" s="77"/>
      <c r="M14054" s="80"/>
      <c r="T14054" s="4"/>
      <c r="V14054" s="4"/>
      <c r="W14054" s="4"/>
      <c r="X14054" s="4"/>
      <c r="AB14054" s="4"/>
      <c r="AL14054" s="81"/>
      <c r="AM14054" s="81"/>
    </row>
    <row r="14055" spans="1:39">
      <c r="A14055" s="76"/>
      <c r="C14055" s="77"/>
      <c r="M14055" s="80"/>
      <c r="T14055" s="4"/>
      <c r="V14055" s="4"/>
      <c r="W14055" s="4"/>
      <c r="X14055" s="4"/>
      <c r="AB14055" s="4"/>
      <c r="AL14055" s="81"/>
      <c r="AM14055" s="81"/>
    </row>
    <row r="14056" spans="1:39">
      <c r="A14056" s="76"/>
      <c r="C14056" s="77"/>
      <c r="M14056" s="80"/>
      <c r="T14056" s="4"/>
      <c r="V14056" s="4"/>
      <c r="W14056" s="4"/>
      <c r="X14056" s="4"/>
      <c r="AB14056" s="4"/>
      <c r="AL14056" s="81"/>
      <c r="AM14056" s="81"/>
    </row>
    <row r="14057" spans="1:39">
      <c r="A14057" s="76"/>
      <c r="C14057" s="77"/>
      <c r="M14057" s="80"/>
      <c r="T14057" s="4"/>
      <c r="V14057" s="4"/>
      <c r="W14057" s="4"/>
      <c r="X14057" s="4"/>
      <c r="AB14057" s="4"/>
      <c r="AL14057" s="81"/>
      <c r="AM14057" s="81"/>
    </row>
    <row r="14058" spans="1:39">
      <c r="A14058" s="76"/>
      <c r="C14058" s="77"/>
      <c r="M14058" s="80"/>
      <c r="T14058" s="4"/>
      <c r="V14058" s="4"/>
      <c r="W14058" s="4"/>
      <c r="X14058" s="4"/>
      <c r="AB14058" s="4"/>
      <c r="AL14058" s="81"/>
      <c r="AM14058" s="81"/>
    </row>
    <row r="14059" spans="1:39">
      <c r="A14059" s="76"/>
      <c r="C14059" s="77"/>
      <c r="M14059" s="80"/>
      <c r="T14059" s="4"/>
      <c r="V14059" s="4"/>
      <c r="W14059" s="4"/>
      <c r="X14059" s="4"/>
      <c r="AB14059" s="4"/>
      <c r="AL14059" s="81"/>
      <c r="AM14059" s="81"/>
    </row>
    <row r="14060" spans="1:39">
      <c r="A14060" s="76"/>
      <c r="C14060" s="77"/>
      <c r="M14060" s="80"/>
      <c r="T14060" s="4"/>
      <c r="V14060" s="4"/>
      <c r="W14060" s="4"/>
      <c r="X14060" s="4"/>
      <c r="AB14060" s="4"/>
      <c r="AL14060" s="81"/>
      <c r="AM14060" s="81"/>
    </row>
    <row r="14061" spans="1:39">
      <c r="A14061" s="76"/>
      <c r="C14061" s="77"/>
      <c r="M14061" s="80"/>
      <c r="T14061" s="4"/>
      <c r="V14061" s="4"/>
      <c r="W14061" s="4"/>
      <c r="X14061" s="4"/>
      <c r="AB14061" s="4"/>
      <c r="AL14061" s="81"/>
      <c r="AM14061" s="81"/>
    </row>
    <row r="14062" spans="1:39">
      <c r="A14062" s="76"/>
      <c r="C14062" s="77"/>
      <c r="M14062" s="80"/>
      <c r="T14062" s="4"/>
      <c r="V14062" s="4"/>
      <c r="W14062" s="4"/>
      <c r="X14062" s="4"/>
      <c r="AB14062" s="4"/>
      <c r="AL14062" s="81"/>
      <c r="AM14062" s="81"/>
    </row>
    <row r="14063" spans="1:39">
      <c r="A14063" s="76"/>
      <c r="C14063" s="77"/>
      <c r="M14063" s="80"/>
      <c r="T14063" s="4"/>
      <c r="V14063" s="4"/>
      <c r="W14063" s="4"/>
      <c r="X14063" s="4"/>
      <c r="AB14063" s="4"/>
      <c r="AL14063" s="81"/>
      <c r="AM14063" s="81"/>
    </row>
    <row r="14064" spans="1:39">
      <c r="A14064" s="76"/>
      <c r="C14064" s="77"/>
      <c r="M14064" s="80"/>
      <c r="T14064" s="4"/>
      <c r="V14064" s="4"/>
      <c r="W14064" s="4"/>
      <c r="X14064" s="4"/>
      <c r="AB14064" s="4"/>
      <c r="AL14064" s="81"/>
      <c r="AM14064" s="81"/>
    </row>
    <row r="14065" spans="1:39">
      <c r="A14065" s="76"/>
      <c r="C14065" s="77"/>
      <c r="M14065" s="80"/>
      <c r="T14065" s="4"/>
      <c r="V14065" s="4"/>
      <c r="W14065" s="4"/>
      <c r="X14065" s="4"/>
      <c r="AB14065" s="4"/>
      <c r="AL14065" s="81"/>
      <c r="AM14065" s="81"/>
    </row>
    <row r="14066" spans="1:39">
      <c r="A14066" s="76"/>
      <c r="C14066" s="77"/>
      <c r="M14066" s="80"/>
      <c r="T14066" s="4"/>
      <c r="V14066" s="4"/>
      <c r="W14066" s="4"/>
      <c r="X14066" s="4"/>
      <c r="AB14066" s="4"/>
      <c r="AL14066" s="81"/>
      <c r="AM14066" s="81"/>
    </row>
    <row r="14067" spans="1:39">
      <c r="A14067" s="76"/>
      <c r="C14067" s="77"/>
      <c r="M14067" s="80"/>
      <c r="T14067" s="4"/>
      <c r="V14067" s="4"/>
      <c r="W14067" s="4"/>
      <c r="X14067" s="4"/>
      <c r="AB14067" s="4"/>
      <c r="AL14067" s="81"/>
      <c r="AM14067" s="81"/>
    </row>
    <row r="14068" spans="1:39">
      <c r="A14068" s="76"/>
      <c r="C14068" s="77"/>
      <c r="M14068" s="80"/>
      <c r="T14068" s="4"/>
      <c r="V14068" s="4"/>
      <c r="W14068" s="4"/>
      <c r="X14068" s="4"/>
      <c r="AB14068" s="4"/>
      <c r="AL14068" s="81"/>
      <c r="AM14068" s="81"/>
    </row>
    <row r="14069" spans="1:39">
      <c r="A14069" s="76"/>
      <c r="C14069" s="77"/>
      <c r="M14069" s="80"/>
      <c r="T14069" s="4"/>
      <c r="V14069" s="4"/>
      <c r="W14069" s="4"/>
      <c r="X14069" s="4"/>
      <c r="AB14069" s="4"/>
      <c r="AL14069" s="81"/>
      <c r="AM14069" s="81"/>
    </row>
    <row r="14070" spans="1:39">
      <c r="A14070" s="76"/>
      <c r="C14070" s="77"/>
      <c r="M14070" s="80"/>
      <c r="T14070" s="4"/>
      <c r="V14070" s="4"/>
      <c r="W14070" s="4"/>
      <c r="X14070" s="4"/>
      <c r="AB14070" s="4"/>
      <c r="AL14070" s="81"/>
      <c r="AM14070" s="81"/>
    </row>
    <row r="14071" spans="1:39">
      <c r="A14071" s="76"/>
      <c r="C14071" s="77"/>
      <c r="M14071" s="80"/>
      <c r="T14071" s="4"/>
      <c r="V14071" s="4"/>
      <c r="W14071" s="4"/>
      <c r="X14071" s="4"/>
      <c r="AB14071" s="4"/>
      <c r="AL14071" s="81"/>
      <c r="AM14071" s="81"/>
    </row>
    <row r="14072" spans="1:39">
      <c r="A14072" s="76"/>
      <c r="C14072" s="77"/>
      <c r="M14072" s="80"/>
      <c r="T14072" s="4"/>
      <c r="V14072" s="4"/>
      <c r="W14072" s="4"/>
      <c r="X14072" s="4"/>
      <c r="AB14072" s="4"/>
      <c r="AL14072" s="81"/>
      <c r="AM14072" s="81"/>
    </row>
    <row r="14073" spans="1:39">
      <c r="A14073" s="76"/>
      <c r="C14073" s="77"/>
      <c r="M14073" s="80"/>
      <c r="T14073" s="4"/>
      <c r="V14073" s="4"/>
      <c r="W14073" s="4"/>
      <c r="X14073" s="4"/>
      <c r="AB14073" s="4"/>
      <c r="AL14073" s="81"/>
      <c r="AM14073" s="81"/>
    </row>
    <row r="14074" spans="1:39">
      <c r="A14074" s="76"/>
      <c r="C14074" s="77"/>
      <c r="M14074" s="80"/>
      <c r="T14074" s="4"/>
      <c r="V14074" s="4"/>
      <c r="W14074" s="4"/>
      <c r="X14074" s="4"/>
      <c r="AB14074" s="4"/>
      <c r="AL14074" s="81"/>
      <c r="AM14074" s="81"/>
    </row>
    <row r="14075" spans="1:39">
      <c r="A14075" s="76"/>
      <c r="C14075" s="77"/>
      <c r="M14075" s="80"/>
      <c r="T14075" s="4"/>
      <c r="V14075" s="4"/>
      <c r="W14075" s="4"/>
      <c r="X14075" s="4"/>
      <c r="AB14075" s="4"/>
      <c r="AL14075" s="81"/>
      <c r="AM14075" s="81"/>
    </row>
    <row r="14076" spans="1:39">
      <c r="A14076" s="76"/>
      <c r="C14076" s="77"/>
      <c r="M14076" s="80"/>
      <c r="T14076" s="4"/>
      <c r="V14076" s="4"/>
      <c r="W14076" s="4"/>
      <c r="X14076" s="4"/>
      <c r="AB14076" s="4"/>
      <c r="AL14076" s="81"/>
      <c r="AM14076" s="81"/>
    </row>
    <row r="14077" spans="1:39">
      <c r="A14077" s="76"/>
      <c r="C14077" s="77"/>
      <c r="M14077" s="80"/>
      <c r="T14077" s="4"/>
      <c r="V14077" s="4"/>
      <c r="W14077" s="4"/>
      <c r="X14077" s="4"/>
      <c r="AB14077" s="4"/>
      <c r="AL14077" s="81"/>
      <c r="AM14077" s="81"/>
    </row>
    <row r="14078" spans="1:39">
      <c r="A14078" s="76"/>
      <c r="C14078" s="77"/>
      <c r="M14078" s="80"/>
      <c r="T14078" s="4"/>
      <c r="V14078" s="4"/>
      <c r="W14078" s="4"/>
      <c r="X14078" s="4"/>
      <c r="AB14078" s="4"/>
      <c r="AL14078" s="81"/>
      <c r="AM14078" s="81"/>
    </row>
    <row r="14079" spans="1:39">
      <c r="A14079" s="76"/>
      <c r="C14079" s="77"/>
      <c r="M14079" s="80"/>
      <c r="T14079" s="4"/>
      <c r="V14079" s="4"/>
      <c r="W14079" s="4"/>
      <c r="X14079" s="4"/>
      <c r="AB14079" s="4"/>
      <c r="AL14079" s="81"/>
      <c r="AM14079" s="81"/>
    </row>
    <row r="14080" spans="1:39">
      <c r="A14080" s="76"/>
      <c r="C14080" s="77"/>
      <c r="M14080" s="80"/>
      <c r="T14080" s="4"/>
      <c r="V14080" s="4"/>
      <c r="W14080" s="4"/>
      <c r="X14080" s="4"/>
      <c r="AB14080" s="4"/>
      <c r="AL14080" s="81"/>
      <c r="AM14080" s="81"/>
    </row>
    <row r="14081" spans="1:39">
      <c r="A14081" s="76"/>
      <c r="C14081" s="77"/>
      <c r="M14081" s="80"/>
      <c r="T14081" s="4"/>
      <c r="V14081" s="4"/>
      <c r="W14081" s="4"/>
      <c r="X14081" s="4"/>
      <c r="AB14081" s="4"/>
      <c r="AL14081" s="81"/>
      <c r="AM14081" s="81"/>
    </row>
    <row r="14082" spans="1:39">
      <c r="A14082" s="76"/>
      <c r="C14082" s="77"/>
      <c r="M14082" s="80"/>
      <c r="T14082" s="4"/>
      <c r="V14082" s="4"/>
      <c r="W14082" s="4"/>
      <c r="X14082" s="4"/>
      <c r="AB14082" s="4"/>
      <c r="AL14082" s="81"/>
      <c r="AM14082" s="81"/>
    </row>
    <row r="14083" spans="1:39">
      <c r="A14083" s="76"/>
      <c r="C14083" s="77"/>
      <c r="M14083" s="80"/>
      <c r="T14083" s="4"/>
      <c r="V14083" s="4"/>
      <c r="W14083" s="4"/>
      <c r="X14083" s="4"/>
      <c r="AB14083" s="4"/>
      <c r="AL14083" s="81"/>
      <c r="AM14083" s="81"/>
    </row>
    <row r="14084" spans="1:39">
      <c r="A14084" s="76"/>
      <c r="C14084" s="77"/>
      <c r="M14084" s="80"/>
      <c r="T14084" s="4"/>
      <c r="V14084" s="4"/>
      <c r="W14084" s="4"/>
      <c r="X14084" s="4"/>
      <c r="AB14084" s="4"/>
      <c r="AL14084" s="81"/>
      <c r="AM14084" s="81"/>
    </row>
    <row r="14085" spans="1:39">
      <c r="A14085" s="76"/>
      <c r="C14085" s="77"/>
      <c r="M14085" s="80"/>
      <c r="T14085" s="4"/>
      <c r="V14085" s="4"/>
      <c r="W14085" s="4"/>
      <c r="X14085" s="4"/>
      <c r="AB14085" s="4"/>
      <c r="AL14085" s="81"/>
      <c r="AM14085" s="81"/>
    </row>
    <row r="14086" spans="1:39">
      <c r="A14086" s="76"/>
      <c r="C14086" s="77"/>
      <c r="M14086" s="80"/>
      <c r="T14086" s="4"/>
      <c r="V14086" s="4"/>
      <c r="W14086" s="4"/>
      <c r="X14086" s="4"/>
      <c r="AB14086" s="4"/>
      <c r="AL14086" s="81"/>
      <c r="AM14086" s="81"/>
    </row>
    <row r="14087" spans="1:39">
      <c r="A14087" s="76"/>
      <c r="C14087" s="77"/>
      <c r="M14087" s="80"/>
      <c r="T14087" s="4"/>
      <c r="V14087" s="4"/>
      <c r="W14087" s="4"/>
      <c r="X14087" s="4"/>
      <c r="AB14087" s="4"/>
      <c r="AL14087" s="81"/>
      <c r="AM14087" s="81"/>
    </row>
    <row r="14088" spans="1:39">
      <c r="A14088" s="76"/>
      <c r="C14088" s="77"/>
      <c r="M14088" s="80"/>
      <c r="T14088" s="4"/>
      <c r="V14088" s="4"/>
      <c r="W14088" s="4"/>
      <c r="X14088" s="4"/>
      <c r="AB14088" s="4"/>
      <c r="AL14088" s="81"/>
      <c r="AM14088" s="81"/>
    </row>
    <row r="14089" spans="1:39">
      <c r="A14089" s="76"/>
      <c r="C14089" s="77"/>
      <c r="M14089" s="80"/>
      <c r="T14089" s="4"/>
      <c r="V14089" s="4"/>
      <c r="W14089" s="4"/>
      <c r="X14089" s="4"/>
      <c r="AB14089" s="4"/>
      <c r="AL14089" s="81"/>
      <c r="AM14089" s="81"/>
    </row>
    <row r="14090" spans="1:39">
      <c r="A14090" s="76"/>
      <c r="C14090" s="77"/>
      <c r="M14090" s="80"/>
      <c r="T14090" s="4"/>
      <c r="V14090" s="4"/>
      <c r="W14090" s="4"/>
      <c r="X14090" s="4"/>
      <c r="AB14090" s="4"/>
      <c r="AL14090" s="81"/>
      <c r="AM14090" s="81"/>
    </row>
    <row r="14091" spans="1:39">
      <c r="A14091" s="76"/>
      <c r="C14091" s="77"/>
      <c r="M14091" s="80"/>
      <c r="T14091" s="4"/>
      <c r="V14091" s="4"/>
      <c r="W14091" s="4"/>
      <c r="X14091" s="4"/>
      <c r="AB14091" s="4"/>
      <c r="AL14091" s="81"/>
      <c r="AM14091" s="81"/>
    </row>
    <row r="14092" spans="1:39">
      <c r="A14092" s="76"/>
      <c r="C14092" s="77"/>
      <c r="M14092" s="80"/>
      <c r="T14092" s="4"/>
      <c r="V14092" s="4"/>
      <c r="W14092" s="4"/>
      <c r="X14092" s="4"/>
      <c r="AB14092" s="4"/>
      <c r="AL14092" s="81"/>
      <c r="AM14092" s="81"/>
    </row>
    <row r="14093" spans="1:39">
      <c r="A14093" s="76"/>
      <c r="C14093" s="77"/>
      <c r="M14093" s="80"/>
      <c r="T14093" s="4"/>
      <c r="V14093" s="4"/>
      <c r="W14093" s="4"/>
      <c r="X14093" s="4"/>
      <c r="AB14093" s="4"/>
      <c r="AL14093" s="81"/>
      <c r="AM14093" s="81"/>
    </row>
    <row r="14094" spans="1:39">
      <c r="A14094" s="76"/>
      <c r="C14094" s="77"/>
      <c r="M14094" s="80"/>
      <c r="T14094" s="4"/>
      <c r="V14094" s="4"/>
      <c r="W14094" s="4"/>
      <c r="X14094" s="4"/>
      <c r="AB14094" s="4"/>
      <c r="AL14094" s="81"/>
      <c r="AM14094" s="81"/>
    </row>
    <row r="14095" spans="1:39">
      <c r="A14095" s="76"/>
      <c r="C14095" s="77"/>
      <c r="M14095" s="80"/>
      <c r="T14095" s="4"/>
      <c r="V14095" s="4"/>
      <c r="W14095" s="4"/>
      <c r="X14095" s="4"/>
      <c r="AB14095" s="4"/>
      <c r="AL14095" s="81"/>
      <c r="AM14095" s="81"/>
    </row>
    <row r="14096" spans="1:39">
      <c r="A14096" s="76"/>
      <c r="C14096" s="77"/>
      <c r="M14096" s="80"/>
      <c r="T14096" s="4"/>
      <c r="V14096" s="4"/>
      <c r="W14096" s="4"/>
      <c r="X14096" s="4"/>
      <c r="AB14096" s="4"/>
      <c r="AL14096" s="81"/>
      <c r="AM14096" s="81"/>
    </row>
    <row r="14097" spans="1:39">
      <c r="A14097" s="76"/>
      <c r="C14097" s="77"/>
      <c r="M14097" s="80"/>
      <c r="T14097" s="4"/>
      <c r="V14097" s="4"/>
      <c r="W14097" s="4"/>
      <c r="X14097" s="4"/>
      <c r="AB14097" s="4"/>
      <c r="AL14097" s="81"/>
      <c r="AM14097" s="81"/>
    </row>
    <row r="14098" spans="1:39">
      <c r="A14098" s="76"/>
      <c r="C14098" s="77"/>
      <c r="M14098" s="80"/>
      <c r="T14098" s="4"/>
      <c r="V14098" s="4"/>
      <c r="W14098" s="4"/>
      <c r="X14098" s="4"/>
      <c r="AB14098" s="4"/>
      <c r="AL14098" s="81"/>
      <c r="AM14098" s="81"/>
    </row>
    <row r="14099" spans="1:39">
      <c r="A14099" s="76"/>
      <c r="C14099" s="77"/>
      <c r="M14099" s="80"/>
      <c r="T14099" s="4"/>
      <c r="V14099" s="4"/>
      <c r="W14099" s="4"/>
      <c r="X14099" s="4"/>
      <c r="AB14099" s="4"/>
      <c r="AL14099" s="81"/>
      <c r="AM14099" s="81"/>
    </row>
    <row r="14100" spans="1:39">
      <c r="A14100" s="76"/>
      <c r="C14100" s="77"/>
      <c r="M14100" s="80"/>
      <c r="T14100" s="4"/>
      <c r="V14100" s="4"/>
      <c r="W14100" s="4"/>
      <c r="X14100" s="4"/>
      <c r="AB14100" s="4"/>
      <c r="AL14100" s="81"/>
      <c r="AM14100" s="81"/>
    </row>
    <row r="14101" spans="1:39">
      <c r="A14101" s="76"/>
      <c r="C14101" s="77"/>
      <c r="M14101" s="80"/>
      <c r="T14101" s="4"/>
      <c r="V14101" s="4"/>
      <c r="W14101" s="4"/>
      <c r="X14101" s="4"/>
      <c r="AB14101" s="4"/>
      <c r="AL14101" s="81"/>
      <c r="AM14101" s="81"/>
    </row>
    <row r="14102" spans="1:39">
      <c r="A14102" s="76"/>
      <c r="C14102" s="77"/>
      <c r="M14102" s="80"/>
      <c r="T14102" s="4"/>
      <c r="V14102" s="4"/>
      <c r="W14102" s="4"/>
      <c r="X14102" s="4"/>
      <c r="AB14102" s="4"/>
      <c r="AL14102" s="81"/>
      <c r="AM14102" s="81"/>
    </row>
    <row r="14103" spans="1:39">
      <c r="A14103" s="76"/>
      <c r="C14103" s="77"/>
      <c r="M14103" s="80"/>
      <c r="T14103" s="4"/>
      <c r="V14103" s="4"/>
      <c r="W14103" s="4"/>
      <c r="X14103" s="4"/>
      <c r="AB14103" s="4"/>
      <c r="AL14103" s="81"/>
      <c r="AM14103" s="81"/>
    </row>
    <row r="14104" spans="1:39">
      <c r="A14104" s="76"/>
      <c r="C14104" s="77"/>
      <c r="M14104" s="80"/>
      <c r="T14104" s="4"/>
      <c r="V14104" s="4"/>
      <c r="W14104" s="4"/>
      <c r="X14104" s="4"/>
      <c r="AB14104" s="4"/>
      <c r="AL14104" s="81"/>
      <c r="AM14104" s="81"/>
    </row>
    <row r="14105" spans="1:39">
      <c r="A14105" s="76"/>
      <c r="C14105" s="77"/>
      <c r="M14105" s="80"/>
      <c r="T14105" s="4"/>
      <c r="V14105" s="4"/>
      <c r="W14105" s="4"/>
      <c r="X14105" s="4"/>
      <c r="AB14105" s="4"/>
      <c r="AL14105" s="81"/>
      <c r="AM14105" s="81"/>
    </row>
    <row r="14106" spans="1:39">
      <c r="A14106" s="76"/>
      <c r="C14106" s="77"/>
      <c r="M14106" s="80"/>
      <c r="T14106" s="4"/>
      <c r="V14106" s="4"/>
      <c r="W14106" s="4"/>
      <c r="X14106" s="4"/>
      <c r="AB14106" s="4"/>
      <c r="AL14106" s="81"/>
      <c r="AM14106" s="81"/>
    </row>
    <row r="14107" spans="1:39">
      <c r="A14107" s="76"/>
      <c r="C14107" s="77"/>
      <c r="M14107" s="80"/>
      <c r="T14107" s="4"/>
      <c r="V14107" s="4"/>
      <c r="W14107" s="4"/>
      <c r="X14107" s="4"/>
      <c r="AB14107" s="4"/>
      <c r="AL14107" s="81"/>
      <c r="AM14107" s="81"/>
    </row>
    <row r="14108" spans="1:39">
      <c r="A14108" s="76"/>
      <c r="C14108" s="77"/>
      <c r="M14108" s="80"/>
      <c r="T14108" s="4"/>
      <c r="V14108" s="4"/>
      <c r="W14108" s="4"/>
      <c r="X14108" s="4"/>
      <c r="AB14108" s="4"/>
      <c r="AL14108" s="81"/>
      <c r="AM14108" s="81"/>
    </row>
    <row r="14109" spans="1:39">
      <c r="A14109" s="76"/>
      <c r="C14109" s="77"/>
      <c r="M14109" s="80"/>
      <c r="T14109" s="4"/>
      <c r="V14109" s="4"/>
      <c r="W14109" s="4"/>
      <c r="X14109" s="4"/>
      <c r="AB14109" s="4"/>
      <c r="AL14109" s="81"/>
      <c r="AM14109" s="81"/>
    </row>
    <row r="14110" spans="1:39">
      <c r="A14110" s="76"/>
      <c r="C14110" s="77"/>
      <c r="M14110" s="80"/>
      <c r="T14110" s="4"/>
      <c r="V14110" s="4"/>
      <c r="W14110" s="4"/>
      <c r="X14110" s="4"/>
      <c r="AB14110" s="4"/>
      <c r="AL14110" s="81"/>
      <c r="AM14110" s="81"/>
    </row>
    <row r="14111" spans="1:39">
      <c r="A14111" s="76"/>
      <c r="C14111" s="77"/>
      <c r="M14111" s="80"/>
      <c r="T14111" s="4"/>
      <c r="V14111" s="4"/>
      <c r="W14111" s="4"/>
      <c r="X14111" s="4"/>
      <c r="AB14111" s="4"/>
      <c r="AL14111" s="81"/>
      <c r="AM14111" s="81"/>
    </row>
    <row r="14112" spans="1:39">
      <c r="A14112" s="76"/>
      <c r="C14112" s="77"/>
      <c r="M14112" s="80"/>
      <c r="T14112" s="4"/>
      <c r="V14112" s="4"/>
      <c r="W14112" s="4"/>
      <c r="X14112" s="4"/>
      <c r="AB14112" s="4"/>
      <c r="AL14112" s="81"/>
      <c r="AM14112" s="81"/>
    </row>
    <row r="14113" spans="1:39">
      <c r="A14113" s="76"/>
      <c r="C14113" s="77"/>
      <c r="M14113" s="80"/>
      <c r="T14113" s="4"/>
      <c r="V14113" s="4"/>
      <c r="W14113" s="4"/>
      <c r="X14113" s="4"/>
      <c r="AB14113" s="4"/>
      <c r="AL14113" s="81"/>
      <c r="AM14113" s="81"/>
    </row>
    <row r="14114" spans="1:39">
      <c r="A14114" s="76"/>
      <c r="C14114" s="77"/>
      <c r="M14114" s="80"/>
      <c r="T14114" s="4"/>
      <c r="V14114" s="4"/>
      <c r="W14114" s="4"/>
      <c r="X14114" s="4"/>
      <c r="AB14114" s="4"/>
      <c r="AL14114" s="81"/>
      <c r="AM14114" s="81"/>
    </row>
    <row r="14115" spans="1:39">
      <c r="A14115" s="76"/>
      <c r="C14115" s="77"/>
      <c r="M14115" s="80"/>
      <c r="T14115" s="4"/>
      <c r="V14115" s="4"/>
      <c r="W14115" s="4"/>
      <c r="X14115" s="4"/>
      <c r="AB14115" s="4"/>
      <c r="AL14115" s="81"/>
      <c r="AM14115" s="81"/>
    </row>
    <row r="14116" spans="1:39">
      <c r="A14116" s="76"/>
      <c r="C14116" s="77"/>
      <c r="M14116" s="80"/>
      <c r="T14116" s="4"/>
      <c r="V14116" s="4"/>
      <c r="W14116" s="4"/>
      <c r="X14116" s="4"/>
      <c r="AB14116" s="4"/>
      <c r="AL14116" s="81"/>
      <c r="AM14116" s="81"/>
    </row>
    <row r="14117" spans="1:39">
      <c r="A14117" s="76"/>
      <c r="C14117" s="77"/>
      <c r="M14117" s="80"/>
      <c r="T14117" s="4"/>
      <c r="V14117" s="4"/>
      <c r="W14117" s="4"/>
      <c r="X14117" s="4"/>
      <c r="AB14117" s="4"/>
      <c r="AL14117" s="81"/>
      <c r="AM14117" s="81"/>
    </row>
    <row r="14118" spans="1:39">
      <c r="A14118" s="76"/>
      <c r="C14118" s="77"/>
      <c r="M14118" s="80"/>
      <c r="T14118" s="4"/>
      <c r="V14118" s="4"/>
      <c r="W14118" s="4"/>
      <c r="X14118" s="4"/>
      <c r="AB14118" s="4"/>
      <c r="AL14118" s="81"/>
      <c r="AM14118" s="81"/>
    </row>
    <row r="14119" spans="1:39">
      <c r="A14119" s="76"/>
      <c r="C14119" s="77"/>
      <c r="M14119" s="80"/>
      <c r="T14119" s="4"/>
      <c r="V14119" s="4"/>
      <c r="W14119" s="4"/>
      <c r="X14119" s="4"/>
      <c r="AB14119" s="4"/>
      <c r="AL14119" s="81"/>
      <c r="AM14119" s="81"/>
    </row>
    <row r="14120" spans="1:39">
      <c r="A14120" s="76"/>
      <c r="C14120" s="77"/>
      <c r="M14120" s="80"/>
      <c r="T14120" s="4"/>
      <c r="V14120" s="4"/>
      <c r="W14120" s="4"/>
      <c r="X14120" s="4"/>
      <c r="AB14120" s="4"/>
      <c r="AL14120" s="81"/>
      <c r="AM14120" s="81"/>
    </row>
    <row r="14121" spans="1:39">
      <c r="A14121" s="76"/>
      <c r="C14121" s="77"/>
      <c r="M14121" s="80"/>
      <c r="T14121" s="4"/>
      <c r="V14121" s="4"/>
      <c r="W14121" s="4"/>
      <c r="X14121" s="4"/>
      <c r="AB14121" s="4"/>
      <c r="AL14121" s="81"/>
      <c r="AM14121" s="81"/>
    </row>
    <row r="14122" spans="1:39">
      <c r="A14122" s="76"/>
      <c r="C14122" s="77"/>
      <c r="M14122" s="80"/>
      <c r="T14122" s="4"/>
      <c r="V14122" s="4"/>
      <c r="W14122" s="4"/>
      <c r="X14122" s="4"/>
      <c r="AB14122" s="4"/>
      <c r="AL14122" s="81"/>
      <c r="AM14122" s="81"/>
    </row>
    <row r="14123" spans="1:39">
      <c r="A14123" s="76"/>
      <c r="C14123" s="77"/>
      <c r="M14123" s="80"/>
      <c r="T14123" s="4"/>
      <c r="V14123" s="4"/>
      <c r="W14123" s="4"/>
      <c r="X14123" s="4"/>
      <c r="AB14123" s="4"/>
      <c r="AL14123" s="81"/>
      <c r="AM14123" s="81"/>
    </row>
    <row r="14124" spans="1:39">
      <c r="A14124" s="76"/>
      <c r="C14124" s="77"/>
      <c r="M14124" s="80"/>
      <c r="T14124" s="4"/>
      <c r="V14124" s="4"/>
      <c r="W14124" s="4"/>
      <c r="X14124" s="4"/>
      <c r="AB14124" s="4"/>
      <c r="AL14124" s="81"/>
      <c r="AM14124" s="81"/>
    </row>
    <row r="14125" spans="1:39">
      <c r="A14125" s="76"/>
      <c r="C14125" s="77"/>
      <c r="M14125" s="80"/>
      <c r="T14125" s="4"/>
      <c r="V14125" s="4"/>
      <c r="W14125" s="4"/>
      <c r="X14125" s="4"/>
      <c r="AB14125" s="4"/>
      <c r="AL14125" s="81"/>
      <c r="AM14125" s="81"/>
    </row>
    <row r="14126" spans="1:39">
      <c r="A14126" s="76"/>
      <c r="C14126" s="77"/>
      <c r="M14126" s="80"/>
      <c r="T14126" s="4"/>
      <c r="V14126" s="4"/>
      <c r="W14126" s="4"/>
      <c r="X14126" s="4"/>
      <c r="AB14126" s="4"/>
      <c r="AL14126" s="81"/>
      <c r="AM14126" s="81"/>
    </row>
    <row r="14127" spans="1:39">
      <c r="A14127" s="76"/>
      <c r="C14127" s="77"/>
      <c r="M14127" s="80"/>
      <c r="T14127" s="4"/>
      <c r="V14127" s="4"/>
      <c r="W14127" s="4"/>
      <c r="X14127" s="4"/>
      <c r="AB14127" s="4"/>
      <c r="AL14127" s="81"/>
      <c r="AM14127" s="81"/>
    </row>
    <row r="14128" spans="1:39">
      <c r="A14128" s="76"/>
      <c r="C14128" s="77"/>
      <c r="M14128" s="80"/>
      <c r="T14128" s="4"/>
      <c r="V14128" s="4"/>
      <c r="W14128" s="4"/>
      <c r="X14128" s="4"/>
      <c r="AB14128" s="4"/>
      <c r="AL14128" s="81"/>
      <c r="AM14128" s="81"/>
    </row>
    <row r="14129" spans="1:39">
      <c r="A14129" s="76"/>
      <c r="C14129" s="77"/>
      <c r="M14129" s="80"/>
      <c r="T14129" s="4"/>
      <c r="V14129" s="4"/>
      <c r="W14129" s="4"/>
      <c r="X14129" s="4"/>
      <c r="AB14129" s="4"/>
      <c r="AL14129" s="81"/>
      <c r="AM14129" s="81"/>
    </row>
    <row r="14130" spans="1:39">
      <c r="A14130" s="76"/>
      <c r="C14130" s="77"/>
      <c r="M14130" s="80"/>
      <c r="T14130" s="4"/>
      <c r="V14130" s="4"/>
      <c r="W14130" s="4"/>
      <c r="X14130" s="4"/>
      <c r="AB14130" s="4"/>
      <c r="AL14130" s="81"/>
      <c r="AM14130" s="81"/>
    </row>
    <row r="14131" spans="1:39">
      <c r="A14131" s="76"/>
      <c r="C14131" s="77"/>
      <c r="M14131" s="80"/>
      <c r="T14131" s="4"/>
      <c r="V14131" s="4"/>
      <c r="W14131" s="4"/>
      <c r="X14131" s="4"/>
      <c r="AB14131" s="4"/>
      <c r="AL14131" s="81"/>
      <c r="AM14131" s="81"/>
    </row>
    <row r="14132" spans="1:39">
      <c r="A14132" s="76"/>
      <c r="C14132" s="77"/>
      <c r="M14132" s="80"/>
      <c r="T14132" s="4"/>
      <c r="V14132" s="4"/>
      <c r="W14132" s="4"/>
      <c r="X14132" s="4"/>
      <c r="AB14132" s="4"/>
      <c r="AL14132" s="81"/>
      <c r="AM14132" s="81"/>
    </row>
    <row r="14133" spans="1:39">
      <c r="A14133" s="76"/>
      <c r="C14133" s="77"/>
      <c r="M14133" s="80"/>
      <c r="T14133" s="4"/>
      <c r="V14133" s="4"/>
      <c r="W14133" s="4"/>
      <c r="X14133" s="4"/>
      <c r="AB14133" s="4"/>
      <c r="AL14133" s="81"/>
      <c r="AM14133" s="81"/>
    </row>
    <row r="14134" spans="1:39">
      <c r="A14134" s="76"/>
      <c r="C14134" s="77"/>
      <c r="M14134" s="80"/>
      <c r="T14134" s="4"/>
      <c r="V14134" s="4"/>
      <c r="W14134" s="4"/>
      <c r="X14134" s="4"/>
      <c r="AB14134" s="4"/>
      <c r="AL14134" s="81"/>
      <c r="AM14134" s="81"/>
    </row>
    <row r="14135" spans="1:39">
      <c r="A14135" s="76"/>
      <c r="C14135" s="77"/>
      <c r="M14135" s="80"/>
      <c r="T14135" s="4"/>
      <c r="V14135" s="4"/>
      <c r="W14135" s="4"/>
      <c r="X14135" s="4"/>
      <c r="AB14135" s="4"/>
      <c r="AL14135" s="81"/>
      <c r="AM14135" s="81"/>
    </row>
    <row r="14136" spans="1:39">
      <c r="A14136" s="76"/>
      <c r="C14136" s="77"/>
      <c r="M14136" s="80"/>
      <c r="T14136" s="4"/>
      <c r="V14136" s="4"/>
      <c r="W14136" s="4"/>
      <c r="X14136" s="4"/>
      <c r="AB14136" s="4"/>
      <c r="AL14136" s="81"/>
      <c r="AM14136" s="81"/>
    </row>
    <row r="14137" spans="1:39">
      <c r="A14137" s="76"/>
      <c r="C14137" s="77"/>
      <c r="M14137" s="80"/>
      <c r="T14137" s="4"/>
      <c r="V14137" s="4"/>
      <c r="W14137" s="4"/>
      <c r="X14137" s="4"/>
      <c r="AB14137" s="4"/>
      <c r="AL14137" s="81"/>
      <c r="AM14137" s="81"/>
    </row>
    <row r="14138" spans="1:39">
      <c r="A14138" s="76"/>
      <c r="C14138" s="77"/>
      <c r="M14138" s="80"/>
      <c r="T14138" s="4"/>
      <c r="V14138" s="4"/>
      <c r="W14138" s="4"/>
      <c r="X14138" s="4"/>
      <c r="AB14138" s="4"/>
      <c r="AL14138" s="81"/>
      <c r="AM14138" s="81"/>
    </row>
    <row r="14139" spans="1:39">
      <c r="A14139" s="76"/>
      <c r="C14139" s="77"/>
      <c r="M14139" s="80"/>
      <c r="T14139" s="4"/>
      <c r="V14139" s="4"/>
      <c r="W14139" s="4"/>
      <c r="X14139" s="4"/>
      <c r="AB14139" s="4"/>
      <c r="AL14139" s="81"/>
      <c r="AM14139" s="81"/>
    </row>
    <row r="14140" spans="1:39">
      <c r="A14140" s="76"/>
      <c r="C14140" s="77"/>
      <c r="M14140" s="80"/>
      <c r="T14140" s="4"/>
      <c r="V14140" s="4"/>
      <c r="W14140" s="4"/>
      <c r="X14140" s="4"/>
      <c r="AB14140" s="4"/>
      <c r="AL14140" s="81"/>
      <c r="AM14140" s="81"/>
    </row>
    <row r="14141" spans="1:39">
      <c r="A14141" s="76"/>
      <c r="C14141" s="77"/>
      <c r="M14141" s="80"/>
      <c r="T14141" s="4"/>
      <c r="V14141" s="4"/>
      <c r="W14141" s="4"/>
      <c r="X14141" s="4"/>
      <c r="AB14141" s="4"/>
      <c r="AL14141" s="81"/>
      <c r="AM14141" s="81"/>
    </row>
    <row r="14142" spans="1:39">
      <c r="A14142" s="76"/>
      <c r="C14142" s="77"/>
      <c r="M14142" s="80"/>
      <c r="T14142" s="4"/>
      <c r="V14142" s="4"/>
      <c r="W14142" s="4"/>
      <c r="X14142" s="4"/>
      <c r="AB14142" s="4"/>
      <c r="AL14142" s="81"/>
      <c r="AM14142" s="81"/>
    </row>
    <row r="14143" spans="1:39">
      <c r="A14143" s="76"/>
      <c r="C14143" s="77"/>
      <c r="M14143" s="80"/>
      <c r="T14143" s="4"/>
      <c r="V14143" s="4"/>
      <c r="W14143" s="4"/>
      <c r="X14143" s="4"/>
      <c r="AB14143" s="4"/>
      <c r="AL14143" s="81"/>
      <c r="AM14143" s="81"/>
    </row>
    <row r="14144" spans="1:39">
      <c r="A14144" s="76"/>
      <c r="C14144" s="77"/>
      <c r="M14144" s="80"/>
      <c r="T14144" s="4"/>
      <c r="V14144" s="4"/>
      <c r="W14144" s="4"/>
      <c r="X14144" s="4"/>
      <c r="AB14144" s="4"/>
      <c r="AL14144" s="81"/>
      <c r="AM14144" s="81"/>
    </row>
    <row r="14145" spans="1:39">
      <c r="A14145" s="76"/>
      <c r="C14145" s="77"/>
      <c r="M14145" s="80"/>
      <c r="T14145" s="4"/>
      <c r="V14145" s="4"/>
      <c r="W14145" s="4"/>
      <c r="X14145" s="4"/>
      <c r="AB14145" s="4"/>
      <c r="AL14145" s="81"/>
      <c r="AM14145" s="81"/>
    </row>
    <row r="14146" spans="1:39">
      <c r="A14146" s="76"/>
      <c r="C14146" s="77"/>
      <c r="M14146" s="80"/>
      <c r="T14146" s="4"/>
      <c r="V14146" s="4"/>
      <c r="W14146" s="4"/>
      <c r="X14146" s="4"/>
      <c r="AB14146" s="4"/>
      <c r="AL14146" s="81"/>
      <c r="AM14146" s="81"/>
    </row>
    <row r="14147" spans="1:39">
      <c r="A14147" s="76"/>
      <c r="C14147" s="77"/>
      <c r="M14147" s="80"/>
      <c r="T14147" s="4"/>
      <c r="V14147" s="4"/>
      <c r="W14147" s="4"/>
      <c r="X14147" s="4"/>
      <c r="AB14147" s="4"/>
      <c r="AL14147" s="81"/>
      <c r="AM14147" s="81"/>
    </row>
    <row r="14148" spans="1:39">
      <c r="A14148" s="76"/>
      <c r="C14148" s="77"/>
      <c r="M14148" s="80"/>
      <c r="T14148" s="4"/>
      <c r="V14148" s="4"/>
      <c r="W14148" s="4"/>
      <c r="X14148" s="4"/>
      <c r="AB14148" s="4"/>
      <c r="AL14148" s="81"/>
      <c r="AM14148" s="81"/>
    </row>
    <row r="14149" spans="1:39">
      <c r="A14149" s="76"/>
      <c r="C14149" s="77"/>
      <c r="M14149" s="80"/>
      <c r="T14149" s="4"/>
      <c r="V14149" s="4"/>
      <c r="W14149" s="4"/>
      <c r="X14149" s="4"/>
      <c r="AB14149" s="4"/>
      <c r="AL14149" s="81"/>
      <c r="AM14149" s="81"/>
    </row>
    <row r="14150" spans="1:39">
      <c r="A14150" s="76"/>
      <c r="C14150" s="77"/>
      <c r="M14150" s="80"/>
      <c r="T14150" s="4"/>
      <c r="V14150" s="4"/>
      <c r="W14150" s="4"/>
      <c r="X14150" s="4"/>
      <c r="AB14150" s="4"/>
      <c r="AL14150" s="81"/>
      <c r="AM14150" s="81"/>
    </row>
    <row r="14151" spans="1:39">
      <c r="A14151" s="76"/>
      <c r="C14151" s="77"/>
      <c r="M14151" s="80"/>
      <c r="T14151" s="4"/>
      <c r="V14151" s="4"/>
      <c r="W14151" s="4"/>
      <c r="X14151" s="4"/>
      <c r="AB14151" s="4"/>
      <c r="AL14151" s="81"/>
      <c r="AM14151" s="81"/>
    </row>
    <row r="14152" spans="1:39">
      <c r="A14152" s="76"/>
      <c r="C14152" s="77"/>
      <c r="M14152" s="80"/>
      <c r="T14152" s="4"/>
      <c r="V14152" s="4"/>
      <c r="W14152" s="4"/>
      <c r="X14152" s="4"/>
      <c r="AB14152" s="4"/>
      <c r="AL14152" s="81"/>
      <c r="AM14152" s="81"/>
    </row>
    <row r="14153" spans="1:39">
      <c r="A14153" s="76"/>
      <c r="C14153" s="77"/>
      <c r="M14153" s="80"/>
      <c r="T14153" s="4"/>
      <c r="V14153" s="4"/>
      <c r="W14153" s="4"/>
      <c r="X14153" s="4"/>
      <c r="AB14153" s="4"/>
      <c r="AL14153" s="81"/>
      <c r="AM14153" s="81"/>
    </row>
    <row r="14154" spans="1:39">
      <c r="A14154" s="76"/>
      <c r="C14154" s="77"/>
      <c r="M14154" s="80"/>
      <c r="T14154" s="4"/>
      <c r="V14154" s="4"/>
      <c r="W14154" s="4"/>
      <c r="X14154" s="4"/>
      <c r="AB14154" s="4"/>
      <c r="AL14154" s="81"/>
      <c r="AM14154" s="81"/>
    </row>
    <row r="14155" spans="1:39">
      <c r="A14155" s="76"/>
      <c r="C14155" s="77"/>
      <c r="M14155" s="80"/>
      <c r="T14155" s="4"/>
      <c r="V14155" s="4"/>
      <c r="W14155" s="4"/>
      <c r="X14155" s="4"/>
      <c r="AB14155" s="4"/>
      <c r="AL14155" s="81"/>
      <c r="AM14155" s="81"/>
    </row>
    <row r="14156" spans="1:39">
      <c r="A14156" s="76"/>
      <c r="C14156" s="77"/>
      <c r="M14156" s="80"/>
      <c r="T14156" s="4"/>
      <c r="V14156" s="4"/>
      <c r="W14156" s="4"/>
      <c r="X14156" s="4"/>
      <c r="AB14156" s="4"/>
      <c r="AL14156" s="81"/>
      <c r="AM14156" s="81"/>
    </row>
    <row r="14157" spans="1:39">
      <c r="A14157" s="76"/>
      <c r="C14157" s="77"/>
      <c r="M14157" s="80"/>
      <c r="T14157" s="4"/>
      <c r="V14157" s="4"/>
      <c r="W14157" s="4"/>
      <c r="X14157" s="4"/>
      <c r="AB14157" s="4"/>
      <c r="AL14157" s="81"/>
      <c r="AM14157" s="81"/>
    </row>
    <row r="14158" spans="1:39">
      <c r="A14158" s="76"/>
      <c r="C14158" s="77"/>
      <c r="M14158" s="80"/>
      <c r="T14158" s="4"/>
      <c r="V14158" s="4"/>
      <c r="W14158" s="4"/>
      <c r="X14158" s="4"/>
      <c r="AB14158" s="4"/>
      <c r="AL14158" s="81"/>
      <c r="AM14158" s="81"/>
    </row>
    <row r="14159" spans="1:39">
      <c r="A14159" s="76"/>
      <c r="C14159" s="77"/>
      <c r="M14159" s="80"/>
      <c r="T14159" s="4"/>
      <c r="V14159" s="4"/>
      <c r="W14159" s="4"/>
      <c r="X14159" s="4"/>
      <c r="AB14159" s="4"/>
      <c r="AL14159" s="81"/>
      <c r="AM14159" s="81"/>
    </row>
    <row r="14160" spans="1:39">
      <c r="A14160" s="76"/>
      <c r="C14160" s="77"/>
      <c r="M14160" s="80"/>
      <c r="T14160" s="4"/>
      <c r="V14160" s="4"/>
      <c r="W14160" s="4"/>
      <c r="X14160" s="4"/>
      <c r="AB14160" s="4"/>
      <c r="AL14160" s="81"/>
      <c r="AM14160" s="81"/>
    </row>
    <row r="14161" spans="1:39">
      <c r="A14161" s="76"/>
      <c r="C14161" s="77"/>
      <c r="M14161" s="80"/>
      <c r="T14161" s="4"/>
      <c r="V14161" s="4"/>
      <c r="W14161" s="4"/>
      <c r="X14161" s="4"/>
      <c r="AB14161" s="4"/>
      <c r="AL14161" s="81"/>
      <c r="AM14161" s="81"/>
    </row>
    <row r="14162" spans="1:39">
      <c r="A14162" s="76"/>
      <c r="C14162" s="77"/>
      <c r="M14162" s="80"/>
      <c r="T14162" s="4"/>
      <c r="V14162" s="4"/>
      <c r="W14162" s="4"/>
      <c r="X14162" s="4"/>
      <c r="AB14162" s="4"/>
      <c r="AL14162" s="81"/>
      <c r="AM14162" s="81"/>
    </row>
    <row r="14163" spans="1:39">
      <c r="A14163" s="76"/>
      <c r="C14163" s="77"/>
      <c r="M14163" s="80"/>
      <c r="T14163" s="4"/>
      <c r="V14163" s="4"/>
      <c r="W14163" s="4"/>
      <c r="X14163" s="4"/>
      <c r="AB14163" s="4"/>
      <c r="AL14163" s="81"/>
      <c r="AM14163" s="81"/>
    </row>
    <row r="14164" spans="1:39">
      <c r="A14164" s="76"/>
      <c r="C14164" s="77"/>
      <c r="M14164" s="80"/>
      <c r="T14164" s="4"/>
      <c r="V14164" s="4"/>
      <c r="W14164" s="4"/>
      <c r="X14164" s="4"/>
      <c r="AB14164" s="4"/>
      <c r="AL14164" s="81"/>
      <c r="AM14164" s="81"/>
    </row>
    <row r="14165" spans="1:39">
      <c r="A14165" s="76"/>
      <c r="C14165" s="77"/>
      <c r="M14165" s="80"/>
      <c r="T14165" s="4"/>
      <c r="V14165" s="4"/>
      <c r="W14165" s="4"/>
      <c r="X14165" s="4"/>
      <c r="AB14165" s="4"/>
      <c r="AL14165" s="81"/>
      <c r="AM14165" s="81"/>
    </row>
    <row r="14166" spans="1:39">
      <c r="A14166" s="76"/>
      <c r="C14166" s="77"/>
      <c r="M14166" s="80"/>
      <c r="T14166" s="4"/>
      <c r="V14166" s="4"/>
      <c r="W14166" s="4"/>
      <c r="X14166" s="4"/>
      <c r="AB14166" s="4"/>
      <c r="AL14166" s="81"/>
      <c r="AM14166" s="81"/>
    </row>
    <row r="14167" spans="1:39">
      <c r="A14167" s="76"/>
      <c r="C14167" s="77"/>
      <c r="M14167" s="80"/>
      <c r="T14167" s="4"/>
      <c r="V14167" s="4"/>
      <c r="W14167" s="4"/>
      <c r="X14167" s="4"/>
      <c r="AB14167" s="4"/>
      <c r="AL14167" s="81"/>
      <c r="AM14167" s="81"/>
    </row>
    <row r="14168" spans="1:39">
      <c r="A14168" s="76"/>
      <c r="C14168" s="77"/>
      <c r="M14168" s="80"/>
      <c r="T14168" s="4"/>
      <c r="V14168" s="4"/>
      <c r="W14168" s="4"/>
      <c r="X14168" s="4"/>
      <c r="AB14168" s="4"/>
      <c r="AL14168" s="81"/>
      <c r="AM14168" s="81"/>
    </row>
    <row r="14169" spans="1:39">
      <c r="A14169" s="76"/>
      <c r="C14169" s="77"/>
      <c r="M14169" s="80"/>
      <c r="T14169" s="4"/>
      <c r="V14169" s="4"/>
      <c r="W14169" s="4"/>
      <c r="X14169" s="4"/>
      <c r="AB14169" s="4"/>
      <c r="AL14169" s="81"/>
      <c r="AM14169" s="81"/>
    </row>
    <row r="14170" spans="1:39">
      <c r="A14170" s="76"/>
      <c r="C14170" s="77"/>
      <c r="M14170" s="80"/>
      <c r="T14170" s="4"/>
      <c r="V14170" s="4"/>
      <c r="W14170" s="4"/>
      <c r="X14170" s="4"/>
      <c r="AB14170" s="4"/>
      <c r="AL14170" s="81"/>
      <c r="AM14170" s="81"/>
    </row>
    <row r="14171" spans="1:39">
      <c r="A14171" s="76"/>
      <c r="C14171" s="77"/>
      <c r="M14171" s="80"/>
      <c r="T14171" s="4"/>
      <c r="V14171" s="4"/>
      <c r="W14171" s="4"/>
      <c r="X14171" s="4"/>
      <c r="AB14171" s="4"/>
      <c r="AL14171" s="81"/>
      <c r="AM14171" s="81"/>
    </row>
    <row r="14172" spans="1:39">
      <c r="A14172" s="76"/>
      <c r="C14172" s="77"/>
      <c r="M14172" s="80"/>
      <c r="T14172" s="4"/>
      <c r="V14172" s="4"/>
      <c r="W14172" s="4"/>
      <c r="X14172" s="4"/>
      <c r="AB14172" s="4"/>
      <c r="AL14172" s="81"/>
      <c r="AM14172" s="81"/>
    </row>
    <row r="14173" spans="1:39">
      <c r="A14173" s="76"/>
      <c r="C14173" s="77"/>
      <c r="M14173" s="80"/>
      <c r="T14173" s="4"/>
      <c r="V14173" s="4"/>
      <c r="W14173" s="4"/>
      <c r="X14173" s="4"/>
      <c r="AB14173" s="4"/>
      <c r="AL14173" s="81"/>
      <c r="AM14173" s="81"/>
    </row>
    <row r="14174" spans="1:39">
      <c r="A14174" s="76"/>
      <c r="C14174" s="77"/>
      <c r="M14174" s="80"/>
      <c r="T14174" s="4"/>
      <c r="V14174" s="4"/>
      <c r="W14174" s="4"/>
      <c r="X14174" s="4"/>
      <c r="AB14174" s="4"/>
      <c r="AL14174" s="81"/>
      <c r="AM14174" s="81"/>
    </row>
    <row r="14175" spans="1:39">
      <c r="A14175" s="76"/>
      <c r="C14175" s="77"/>
      <c r="M14175" s="80"/>
      <c r="T14175" s="4"/>
      <c r="V14175" s="4"/>
      <c r="W14175" s="4"/>
      <c r="X14175" s="4"/>
      <c r="AB14175" s="4"/>
      <c r="AL14175" s="81"/>
      <c r="AM14175" s="81"/>
    </row>
    <row r="14176" spans="1:39">
      <c r="A14176" s="76"/>
      <c r="C14176" s="77"/>
      <c r="M14176" s="80"/>
      <c r="T14176" s="4"/>
      <c r="V14176" s="4"/>
      <c r="W14176" s="4"/>
      <c r="X14176" s="4"/>
      <c r="AB14176" s="4"/>
      <c r="AL14176" s="81"/>
      <c r="AM14176" s="81"/>
    </row>
    <row r="14177" spans="1:39">
      <c r="A14177" s="76"/>
      <c r="C14177" s="77"/>
      <c r="M14177" s="80"/>
      <c r="T14177" s="4"/>
      <c r="V14177" s="4"/>
      <c r="W14177" s="4"/>
      <c r="X14177" s="4"/>
      <c r="AB14177" s="4"/>
      <c r="AL14177" s="81"/>
      <c r="AM14177" s="81"/>
    </row>
    <row r="14178" spans="1:39">
      <c r="A14178" s="76"/>
      <c r="C14178" s="77"/>
      <c r="M14178" s="80"/>
      <c r="T14178" s="4"/>
      <c r="V14178" s="4"/>
      <c r="W14178" s="4"/>
      <c r="X14178" s="4"/>
      <c r="AB14178" s="4"/>
      <c r="AL14178" s="81"/>
      <c r="AM14178" s="81"/>
    </row>
    <row r="14179" spans="1:39">
      <c r="A14179" s="76"/>
      <c r="C14179" s="77"/>
      <c r="M14179" s="80"/>
      <c r="T14179" s="4"/>
      <c r="V14179" s="4"/>
      <c r="W14179" s="4"/>
      <c r="X14179" s="4"/>
      <c r="AB14179" s="4"/>
      <c r="AL14179" s="81"/>
      <c r="AM14179" s="81"/>
    </row>
    <row r="14180" spans="1:39">
      <c r="A14180" s="76"/>
      <c r="C14180" s="77"/>
      <c r="M14180" s="80"/>
      <c r="T14180" s="4"/>
      <c r="V14180" s="4"/>
      <c r="W14180" s="4"/>
      <c r="X14180" s="4"/>
      <c r="AB14180" s="4"/>
      <c r="AL14180" s="81"/>
      <c r="AM14180" s="81"/>
    </row>
    <row r="14181" spans="1:39">
      <c r="A14181" s="76"/>
      <c r="C14181" s="77"/>
      <c r="M14181" s="80"/>
      <c r="T14181" s="4"/>
      <c r="V14181" s="4"/>
      <c r="W14181" s="4"/>
      <c r="X14181" s="4"/>
      <c r="AB14181" s="4"/>
      <c r="AL14181" s="81"/>
      <c r="AM14181" s="81"/>
    </row>
    <row r="14182" spans="1:39">
      <c r="A14182" s="76"/>
      <c r="C14182" s="77"/>
      <c r="M14182" s="80"/>
      <c r="T14182" s="4"/>
      <c r="V14182" s="4"/>
      <c r="W14182" s="4"/>
      <c r="X14182" s="4"/>
      <c r="AB14182" s="4"/>
      <c r="AL14182" s="81"/>
      <c r="AM14182" s="81"/>
    </row>
    <row r="14183" spans="1:39">
      <c r="A14183" s="76"/>
      <c r="C14183" s="77"/>
      <c r="M14183" s="80"/>
      <c r="T14183" s="4"/>
      <c r="V14183" s="4"/>
      <c r="W14183" s="4"/>
      <c r="X14183" s="4"/>
      <c r="AB14183" s="4"/>
      <c r="AL14183" s="81"/>
      <c r="AM14183" s="81"/>
    </row>
    <row r="14184" spans="1:39">
      <c r="A14184" s="76"/>
      <c r="C14184" s="77"/>
      <c r="M14184" s="80"/>
      <c r="T14184" s="4"/>
      <c r="V14184" s="4"/>
      <c r="W14184" s="4"/>
      <c r="X14184" s="4"/>
      <c r="AB14184" s="4"/>
      <c r="AL14184" s="81"/>
      <c r="AM14184" s="81"/>
    </row>
    <row r="14185" spans="1:39">
      <c r="A14185" s="76"/>
      <c r="C14185" s="77"/>
      <c r="M14185" s="80"/>
      <c r="T14185" s="4"/>
      <c r="V14185" s="4"/>
      <c r="W14185" s="4"/>
      <c r="X14185" s="4"/>
      <c r="AB14185" s="4"/>
      <c r="AL14185" s="81"/>
      <c r="AM14185" s="81"/>
    </row>
    <row r="14186" spans="1:39">
      <c r="A14186" s="76"/>
      <c r="C14186" s="77"/>
      <c r="M14186" s="80"/>
      <c r="T14186" s="4"/>
      <c r="V14186" s="4"/>
      <c r="W14186" s="4"/>
      <c r="X14186" s="4"/>
      <c r="AB14186" s="4"/>
      <c r="AL14186" s="81"/>
      <c r="AM14186" s="81"/>
    </row>
    <row r="14187" spans="1:39">
      <c r="A14187" s="76"/>
      <c r="C14187" s="77"/>
      <c r="M14187" s="80"/>
      <c r="T14187" s="4"/>
      <c r="V14187" s="4"/>
      <c r="W14187" s="4"/>
      <c r="X14187" s="4"/>
      <c r="AB14187" s="4"/>
      <c r="AL14187" s="81"/>
      <c r="AM14187" s="81"/>
    </row>
    <row r="14188" spans="1:39">
      <c r="A14188" s="76"/>
      <c r="C14188" s="77"/>
      <c r="M14188" s="80"/>
      <c r="T14188" s="4"/>
      <c r="V14188" s="4"/>
      <c r="W14188" s="4"/>
      <c r="X14188" s="4"/>
      <c r="AB14188" s="4"/>
      <c r="AL14188" s="81"/>
      <c r="AM14188" s="81"/>
    </row>
    <row r="14189" spans="1:39">
      <c r="A14189" s="76"/>
      <c r="C14189" s="77"/>
      <c r="M14189" s="80"/>
      <c r="T14189" s="4"/>
      <c r="V14189" s="4"/>
      <c r="W14189" s="4"/>
      <c r="X14189" s="4"/>
      <c r="AB14189" s="4"/>
      <c r="AL14189" s="81"/>
      <c r="AM14189" s="81"/>
    </row>
    <row r="14190" spans="1:39">
      <c r="A14190" s="76"/>
      <c r="C14190" s="77"/>
      <c r="M14190" s="80"/>
      <c r="T14190" s="4"/>
      <c r="V14190" s="4"/>
      <c r="W14190" s="4"/>
      <c r="X14190" s="4"/>
      <c r="AB14190" s="4"/>
      <c r="AL14190" s="81"/>
      <c r="AM14190" s="81"/>
    </row>
    <row r="14191" spans="1:39">
      <c r="A14191" s="76"/>
      <c r="C14191" s="77"/>
      <c r="M14191" s="80"/>
      <c r="T14191" s="4"/>
      <c r="V14191" s="4"/>
      <c r="W14191" s="4"/>
      <c r="X14191" s="4"/>
      <c r="AB14191" s="4"/>
      <c r="AL14191" s="81"/>
      <c r="AM14191" s="81"/>
    </row>
    <row r="14192" spans="1:39">
      <c r="A14192" s="76"/>
      <c r="C14192" s="77"/>
      <c r="M14192" s="80"/>
      <c r="T14192" s="4"/>
      <c r="V14192" s="4"/>
      <c r="W14192" s="4"/>
      <c r="X14192" s="4"/>
      <c r="AB14192" s="4"/>
      <c r="AL14192" s="81"/>
      <c r="AM14192" s="81"/>
    </row>
    <row r="14193" spans="1:39">
      <c r="A14193" s="76"/>
      <c r="C14193" s="77"/>
      <c r="M14193" s="80"/>
      <c r="T14193" s="4"/>
      <c r="V14193" s="4"/>
      <c r="W14193" s="4"/>
      <c r="X14193" s="4"/>
      <c r="AB14193" s="4"/>
      <c r="AL14193" s="81"/>
      <c r="AM14193" s="81"/>
    </row>
    <row r="14194" spans="1:39">
      <c r="A14194" s="76"/>
      <c r="C14194" s="77"/>
      <c r="M14194" s="80"/>
      <c r="T14194" s="4"/>
      <c r="V14194" s="4"/>
      <c r="W14194" s="4"/>
      <c r="X14194" s="4"/>
      <c r="AB14194" s="4"/>
      <c r="AL14194" s="81"/>
      <c r="AM14194" s="81"/>
    </row>
    <row r="14195" spans="1:39">
      <c r="A14195" s="76"/>
      <c r="C14195" s="77"/>
      <c r="M14195" s="80"/>
      <c r="T14195" s="4"/>
      <c r="V14195" s="4"/>
      <c r="W14195" s="4"/>
      <c r="X14195" s="4"/>
      <c r="AB14195" s="4"/>
      <c r="AL14195" s="81"/>
      <c r="AM14195" s="81"/>
    </row>
    <row r="14196" spans="1:39">
      <c r="A14196" s="76"/>
      <c r="C14196" s="77"/>
      <c r="M14196" s="80"/>
      <c r="T14196" s="4"/>
      <c r="V14196" s="4"/>
      <c r="W14196" s="4"/>
      <c r="X14196" s="4"/>
      <c r="AB14196" s="4"/>
      <c r="AL14196" s="81"/>
      <c r="AM14196" s="81"/>
    </row>
    <row r="14197" spans="1:39">
      <c r="A14197" s="76"/>
      <c r="C14197" s="77"/>
      <c r="M14197" s="80"/>
      <c r="T14197" s="4"/>
      <c r="V14197" s="4"/>
      <c r="W14197" s="4"/>
      <c r="X14197" s="4"/>
      <c r="AB14197" s="4"/>
      <c r="AL14197" s="81"/>
      <c r="AM14197" s="81"/>
    </row>
    <row r="14198" spans="1:39">
      <c r="A14198" s="76"/>
      <c r="C14198" s="77"/>
      <c r="M14198" s="80"/>
      <c r="T14198" s="4"/>
      <c r="V14198" s="4"/>
      <c r="W14198" s="4"/>
      <c r="X14198" s="4"/>
      <c r="AB14198" s="4"/>
      <c r="AL14198" s="81"/>
      <c r="AM14198" s="81"/>
    </row>
    <row r="14199" spans="1:39">
      <c r="A14199" s="76"/>
      <c r="C14199" s="77"/>
      <c r="M14199" s="80"/>
      <c r="T14199" s="4"/>
      <c r="V14199" s="4"/>
      <c r="W14199" s="4"/>
      <c r="X14199" s="4"/>
      <c r="AB14199" s="4"/>
      <c r="AL14199" s="81"/>
      <c r="AM14199" s="81"/>
    </row>
    <row r="14200" spans="1:39">
      <c r="A14200" s="76"/>
      <c r="C14200" s="77"/>
      <c r="M14200" s="80"/>
      <c r="T14200" s="4"/>
      <c r="V14200" s="4"/>
      <c r="W14200" s="4"/>
      <c r="X14200" s="4"/>
      <c r="AB14200" s="4"/>
      <c r="AL14200" s="81"/>
      <c r="AM14200" s="81"/>
    </row>
    <row r="14201" spans="1:39">
      <c r="A14201" s="76"/>
      <c r="C14201" s="77"/>
      <c r="M14201" s="80"/>
      <c r="T14201" s="4"/>
      <c r="V14201" s="4"/>
      <c r="W14201" s="4"/>
      <c r="X14201" s="4"/>
      <c r="AB14201" s="4"/>
      <c r="AL14201" s="81"/>
      <c r="AM14201" s="81"/>
    </row>
    <row r="14202" spans="1:39">
      <c r="A14202" s="76"/>
      <c r="C14202" s="77"/>
      <c r="M14202" s="80"/>
      <c r="T14202" s="4"/>
      <c r="V14202" s="4"/>
      <c r="W14202" s="4"/>
      <c r="X14202" s="4"/>
      <c r="AB14202" s="4"/>
      <c r="AL14202" s="81"/>
      <c r="AM14202" s="81"/>
    </row>
    <row r="14203" spans="1:39">
      <c r="A14203" s="76"/>
      <c r="C14203" s="77"/>
      <c r="M14203" s="80"/>
      <c r="T14203" s="4"/>
      <c r="V14203" s="4"/>
      <c r="W14203" s="4"/>
      <c r="X14203" s="4"/>
      <c r="AB14203" s="4"/>
      <c r="AL14203" s="81"/>
      <c r="AM14203" s="81"/>
    </row>
    <row r="14204" spans="1:39">
      <c r="A14204" s="76"/>
      <c r="C14204" s="77"/>
      <c r="M14204" s="80"/>
      <c r="T14204" s="4"/>
      <c r="V14204" s="4"/>
      <c r="W14204" s="4"/>
      <c r="X14204" s="4"/>
      <c r="AB14204" s="4"/>
      <c r="AL14204" s="81"/>
      <c r="AM14204" s="81"/>
    </row>
    <row r="14205" spans="1:39">
      <c r="A14205" s="76"/>
      <c r="C14205" s="77"/>
      <c r="M14205" s="80"/>
      <c r="T14205" s="4"/>
      <c r="V14205" s="4"/>
      <c r="W14205" s="4"/>
      <c r="X14205" s="4"/>
      <c r="AB14205" s="4"/>
      <c r="AL14205" s="81"/>
      <c r="AM14205" s="81"/>
    </row>
    <row r="14206" spans="1:39">
      <c r="A14206" s="76"/>
      <c r="C14206" s="77"/>
      <c r="M14206" s="80"/>
      <c r="T14206" s="4"/>
      <c r="V14206" s="4"/>
      <c r="W14206" s="4"/>
      <c r="X14206" s="4"/>
      <c r="AB14206" s="4"/>
      <c r="AL14206" s="81"/>
      <c r="AM14206" s="81"/>
    </row>
    <row r="14207" spans="1:39">
      <c r="A14207" s="76"/>
      <c r="C14207" s="77"/>
      <c r="M14207" s="80"/>
      <c r="T14207" s="4"/>
      <c r="V14207" s="4"/>
      <c r="W14207" s="4"/>
      <c r="X14207" s="4"/>
      <c r="AB14207" s="4"/>
      <c r="AL14207" s="81"/>
      <c r="AM14207" s="81"/>
    </row>
    <row r="14208" spans="1:39">
      <c r="A14208" s="76"/>
      <c r="C14208" s="77"/>
      <c r="M14208" s="80"/>
      <c r="T14208" s="4"/>
      <c r="V14208" s="4"/>
      <c r="W14208" s="4"/>
      <c r="X14208" s="4"/>
      <c r="AB14208" s="4"/>
      <c r="AL14208" s="81"/>
      <c r="AM14208" s="81"/>
    </row>
    <row r="14209" spans="1:39">
      <c r="A14209" s="76"/>
      <c r="C14209" s="77"/>
      <c r="M14209" s="80"/>
      <c r="T14209" s="4"/>
      <c r="V14209" s="4"/>
      <c r="W14209" s="4"/>
      <c r="X14209" s="4"/>
      <c r="AB14209" s="4"/>
      <c r="AL14209" s="81"/>
      <c r="AM14209" s="81"/>
    </row>
    <row r="14210" spans="1:39">
      <c r="A14210" s="76"/>
      <c r="C14210" s="77"/>
      <c r="M14210" s="80"/>
      <c r="T14210" s="4"/>
      <c r="V14210" s="4"/>
      <c r="W14210" s="4"/>
      <c r="X14210" s="4"/>
      <c r="AB14210" s="4"/>
      <c r="AL14210" s="81"/>
      <c r="AM14210" s="81"/>
    </row>
    <row r="14211" spans="1:39">
      <c r="A14211" s="76"/>
      <c r="C14211" s="77"/>
      <c r="M14211" s="80"/>
      <c r="T14211" s="4"/>
      <c r="V14211" s="4"/>
      <c r="W14211" s="4"/>
      <c r="X14211" s="4"/>
      <c r="AB14211" s="4"/>
      <c r="AL14211" s="81"/>
      <c r="AM14211" s="81"/>
    </row>
    <row r="14212" spans="1:39">
      <c r="A14212" s="76"/>
      <c r="C14212" s="77"/>
      <c r="M14212" s="80"/>
      <c r="T14212" s="4"/>
      <c r="V14212" s="4"/>
      <c r="W14212" s="4"/>
      <c r="X14212" s="4"/>
      <c r="AB14212" s="4"/>
      <c r="AL14212" s="81"/>
      <c r="AM14212" s="81"/>
    </row>
    <row r="14213" spans="1:39">
      <c r="A14213" s="76"/>
      <c r="C14213" s="77"/>
      <c r="M14213" s="80"/>
      <c r="T14213" s="4"/>
      <c r="V14213" s="4"/>
      <c r="W14213" s="4"/>
      <c r="X14213" s="4"/>
      <c r="AB14213" s="4"/>
      <c r="AL14213" s="81"/>
      <c r="AM14213" s="81"/>
    </row>
    <row r="14214" spans="1:39">
      <c r="A14214" s="76"/>
      <c r="C14214" s="77"/>
      <c r="M14214" s="80"/>
      <c r="T14214" s="4"/>
      <c r="V14214" s="4"/>
      <c r="W14214" s="4"/>
      <c r="X14214" s="4"/>
      <c r="AB14214" s="4"/>
      <c r="AL14214" s="81"/>
      <c r="AM14214" s="81"/>
    </row>
    <row r="14215" spans="1:39">
      <c r="A14215" s="76"/>
      <c r="C14215" s="77"/>
      <c r="M14215" s="80"/>
      <c r="T14215" s="4"/>
      <c r="V14215" s="4"/>
      <c r="W14215" s="4"/>
      <c r="X14215" s="4"/>
      <c r="AB14215" s="4"/>
      <c r="AL14215" s="81"/>
      <c r="AM14215" s="81"/>
    </row>
    <row r="14216" spans="1:39">
      <c r="A14216" s="76"/>
      <c r="C14216" s="77"/>
      <c r="M14216" s="80"/>
      <c r="T14216" s="4"/>
      <c r="V14216" s="4"/>
      <c r="W14216" s="4"/>
      <c r="X14216" s="4"/>
      <c r="AB14216" s="4"/>
      <c r="AL14216" s="81"/>
      <c r="AM14216" s="81"/>
    </row>
    <row r="14217" spans="1:39">
      <c r="A14217" s="76"/>
      <c r="C14217" s="77"/>
      <c r="M14217" s="80"/>
      <c r="T14217" s="4"/>
      <c r="V14217" s="4"/>
      <c r="W14217" s="4"/>
      <c r="X14217" s="4"/>
      <c r="AB14217" s="4"/>
      <c r="AL14217" s="81"/>
      <c r="AM14217" s="81"/>
    </row>
    <row r="14218" spans="1:39">
      <c r="A14218" s="76"/>
      <c r="C14218" s="77"/>
      <c r="M14218" s="80"/>
      <c r="T14218" s="4"/>
      <c r="V14218" s="4"/>
      <c r="W14218" s="4"/>
      <c r="X14218" s="4"/>
      <c r="AB14218" s="4"/>
      <c r="AL14218" s="81"/>
      <c r="AM14218" s="81"/>
    </row>
    <row r="14219" spans="1:39">
      <c r="A14219" s="76"/>
      <c r="C14219" s="77"/>
      <c r="M14219" s="80"/>
      <c r="T14219" s="4"/>
      <c r="V14219" s="4"/>
      <c r="W14219" s="4"/>
      <c r="X14219" s="4"/>
      <c r="AB14219" s="4"/>
      <c r="AL14219" s="81"/>
      <c r="AM14219" s="81"/>
    </row>
    <row r="14220" spans="1:39">
      <c r="A14220" s="76"/>
      <c r="C14220" s="77"/>
      <c r="M14220" s="80"/>
      <c r="T14220" s="4"/>
      <c r="V14220" s="4"/>
      <c r="W14220" s="4"/>
      <c r="X14220" s="4"/>
      <c r="AB14220" s="4"/>
      <c r="AL14220" s="81"/>
      <c r="AM14220" s="81"/>
    </row>
    <row r="14221" spans="1:39">
      <c r="A14221" s="76"/>
      <c r="C14221" s="77"/>
      <c r="M14221" s="80"/>
      <c r="T14221" s="4"/>
      <c r="V14221" s="4"/>
      <c r="W14221" s="4"/>
      <c r="X14221" s="4"/>
      <c r="AB14221" s="4"/>
      <c r="AL14221" s="81"/>
      <c r="AM14221" s="81"/>
    </row>
    <row r="14222" spans="1:39">
      <c r="A14222" s="76"/>
      <c r="C14222" s="77"/>
      <c r="M14222" s="80"/>
      <c r="T14222" s="4"/>
      <c r="V14222" s="4"/>
      <c r="W14222" s="4"/>
      <c r="X14222" s="4"/>
      <c r="AB14222" s="4"/>
      <c r="AL14222" s="81"/>
      <c r="AM14222" s="81"/>
    </row>
    <row r="14223" spans="1:39">
      <c r="A14223" s="76"/>
      <c r="C14223" s="77"/>
      <c r="M14223" s="80"/>
      <c r="T14223" s="4"/>
      <c r="V14223" s="4"/>
      <c r="W14223" s="4"/>
      <c r="X14223" s="4"/>
      <c r="AB14223" s="4"/>
      <c r="AL14223" s="81"/>
      <c r="AM14223" s="81"/>
    </row>
    <row r="14224" spans="1:39">
      <c r="A14224" s="76"/>
      <c r="C14224" s="77"/>
      <c r="M14224" s="80"/>
      <c r="T14224" s="4"/>
      <c r="V14224" s="4"/>
      <c r="W14224" s="4"/>
      <c r="X14224" s="4"/>
      <c r="AB14224" s="4"/>
      <c r="AL14224" s="81"/>
      <c r="AM14224" s="81"/>
    </row>
    <row r="14225" spans="1:39">
      <c r="A14225" s="76"/>
      <c r="C14225" s="77"/>
      <c r="M14225" s="80"/>
      <c r="T14225" s="4"/>
      <c r="V14225" s="4"/>
      <c r="W14225" s="4"/>
      <c r="X14225" s="4"/>
      <c r="AB14225" s="4"/>
      <c r="AL14225" s="81"/>
      <c r="AM14225" s="81"/>
    </row>
    <row r="14226" spans="1:39">
      <c r="A14226" s="76"/>
      <c r="C14226" s="77"/>
      <c r="M14226" s="80"/>
      <c r="T14226" s="4"/>
      <c r="V14226" s="4"/>
      <c r="W14226" s="4"/>
      <c r="X14226" s="4"/>
      <c r="AB14226" s="4"/>
      <c r="AL14226" s="81"/>
      <c r="AM14226" s="81"/>
    </row>
    <row r="14227" spans="1:39">
      <c r="A14227" s="76"/>
      <c r="C14227" s="77"/>
      <c r="M14227" s="80"/>
      <c r="T14227" s="4"/>
      <c r="V14227" s="4"/>
      <c r="W14227" s="4"/>
      <c r="X14227" s="4"/>
      <c r="AB14227" s="4"/>
      <c r="AL14227" s="81"/>
      <c r="AM14227" s="81"/>
    </row>
    <row r="14228" spans="1:39">
      <c r="A14228" s="76"/>
      <c r="C14228" s="77"/>
      <c r="M14228" s="80"/>
      <c r="T14228" s="4"/>
      <c r="V14228" s="4"/>
      <c r="W14228" s="4"/>
      <c r="X14228" s="4"/>
      <c r="AB14228" s="4"/>
      <c r="AL14228" s="81"/>
      <c r="AM14228" s="81"/>
    </row>
    <row r="14229" spans="1:39">
      <c r="A14229" s="76"/>
      <c r="C14229" s="77"/>
      <c r="M14229" s="80"/>
      <c r="T14229" s="4"/>
      <c r="V14229" s="4"/>
      <c r="W14229" s="4"/>
      <c r="X14229" s="4"/>
      <c r="AB14229" s="4"/>
      <c r="AL14229" s="81"/>
      <c r="AM14229" s="81"/>
    </row>
    <row r="14230" spans="1:39">
      <c r="A14230" s="76"/>
      <c r="C14230" s="77"/>
      <c r="M14230" s="80"/>
      <c r="T14230" s="4"/>
      <c r="V14230" s="4"/>
      <c r="W14230" s="4"/>
      <c r="X14230" s="4"/>
      <c r="AB14230" s="4"/>
      <c r="AL14230" s="81"/>
      <c r="AM14230" s="81"/>
    </row>
    <row r="14231" spans="1:39">
      <c r="A14231" s="76"/>
      <c r="C14231" s="77"/>
      <c r="M14231" s="80"/>
      <c r="T14231" s="4"/>
      <c r="V14231" s="4"/>
      <c r="W14231" s="4"/>
      <c r="X14231" s="4"/>
      <c r="AB14231" s="4"/>
      <c r="AL14231" s="81"/>
      <c r="AM14231" s="81"/>
    </row>
    <row r="14232" spans="1:39">
      <c r="A14232" s="76"/>
      <c r="C14232" s="77"/>
      <c r="M14232" s="80"/>
      <c r="T14232" s="4"/>
      <c r="V14232" s="4"/>
      <c r="W14232" s="4"/>
      <c r="X14232" s="4"/>
      <c r="AB14232" s="4"/>
      <c r="AL14232" s="81"/>
      <c r="AM14232" s="81"/>
    </row>
    <row r="14233" spans="1:39">
      <c r="A14233" s="76"/>
      <c r="C14233" s="77"/>
      <c r="M14233" s="80"/>
      <c r="T14233" s="4"/>
      <c r="V14233" s="4"/>
      <c r="W14233" s="4"/>
      <c r="X14233" s="4"/>
      <c r="AB14233" s="4"/>
      <c r="AL14233" s="81"/>
      <c r="AM14233" s="81"/>
    </row>
    <row r="14234" spans="1:39">
      <c r="A14234" s="76"/>
      <c r="C14234" s="77"/>
      <c r="M14234" s="80"/>
      <c r="T14234" s="4"/>
      <c r="V14234" s="4"/>
      <c r="W14234" s="4"/>
      <c r="X14234" s="4"/>
      <c r="AB14234" s="4"/>
      <c r="AL14234" s="81"/>
      <c r="AM14234" s="81"/>
    </row>
    <row r="14235" spans="1:39">
      <c r="A14235" s="76"/>
      <c r="C14235" s="77"/>
      <c r="M14235" s="80"/>
      <c r="T14235" s="4"/>
      <c r="V14235" s="4"/>
      <c r="W14235" s="4"/>
      <c r="X14235" s="4"/>
      <c r="AB14235" s="4"/>
      <c r="AL14235" s="81"/>
      <c r="AM14235" s="81"/>
    </row>
    <row r="14236" spans="1:39">
      <c r="A14236" s="76"/>
      <c r="C14236" s="77"/>
      <c r="M14236" s="80"/>
      <c r="T14236" s="4"/>
      <c r="V14236" s="4"/>
      <c r="W14236" s="4"/>
      <c r="X14236" s="4"/>
      <c r="AB14236" s="4"/>
      <c r="AL14236" s="81"/>
      <c r="AM14236" s="81"/>
    </row>
    <row r="14237" spans="1:39">
      <c r="A14237" s="76"/>
      <c r="C14237" s="77"/>
      <c r="M14237" s="80"/>
      <c r="T14237" s="4"/>
      <c r="V14237" s="4"/>
      <c r="W14237" s="4"/>
      <c r="X14237" s="4"/>
      <c r="AB14237" s="4"/>
      <c r="AL14237" s="81"/>
      <c r="AM14237" s="81"/>
    </row>
    <row r="14238" spans="1:39">
      <c r="A14238" s="76"/>
      <c r="C14238" s="77"/>
      <c r="M14238" s="80"/>
      <c r="T14238" s="4"/>
      <c r="V14238" s="4"/>
      <c r="W14238" s="4"/>
      <c r="X14238" s="4"/>
      <c r="AB14238" s="4"/>
      <c r="AL14238" s="81"/>
      <c r="AM14238" s="81"/>
    </row>
    <row r="14239" spans="1:39">
      <c r="A14239" s="76"/>
      <c r="C14239" s="77"/>
      <c r="M14239" s="80"/>
      <c r="T14239" s="4"/>
      <c r="V14239" s="4"/>
      <c r="W14239" s="4"/>
      <c r="X14239" s="4"/>
      <c r="AB14239" s="4"/>
      <c r="AL14239" s="81"/>
      <c r="AM14239" s="81"/>
    </row>
    <row r="14240" spans="1:39">
      <c r="A14240" s="76"/>
      <c r="C14240" s="77"/>
      <c r="M14240" s="80"/>
      <c r="T14240" s="4"/>
      <c r="V14240" s="4"/>
      <c r="W14240" s="4"/>
      <c r="X14240" s="4"/>
      <c r="AB14240" s="4"/>
      <c r="AL14240" s="81"/>
      <c r="AM14240" s="81"/>
    </row>
    <row r="14241" spans="1:39">
      <c r="A14241" s="76"/>
      <c r="C14241" s="77"/>
      <c r="M14241" s="80"/>
      <c r="T14241" s="4"/>
      <c r="V14241" s="4"/>
      <c r="W14241" s="4"/>
      <c r="X14241" s="4"/>
      <c r="AB14241" s="4"/>
      <c r="AL14241" s="81"/>
      <c r="AM14241" s="81"/>
    </row>
    <row r="14242" spans="1:39">
      <c r="A14242" s="76"/>
      <c r="C14242" s="77"/>
      <c r="M14242" s="80"/>
      <c r="T14242" s="4"/>
      <c r="V14242" s="4"/>
      <c r="W14242" s="4"/>
      <c r="X14242" s="4"/>
      <c r="AB14242" s="4"/>
      <c r="AL14242" s="81"/>
      <c r="AM14242" s="81"/>
    </row>
    <row r="14243" spans="1:39">
      <c r="A14243" s="76"/>
      <c r="C14243" s="77"/>
      <c r="M14243" s="80"/>
      <c r="T14243" s="4"/>
      <c r="V14243" s="4"/>
      <c r="W14243" s="4"/>
      <c r="X14243" s="4"/>
      <c r="AB14243" s="4"/>
      <c r="AL14243" s="81"/>
      <c r="AM14243" s="81"/>
    </row>
    <row r="14244" spans="1:39">
      <c r="A14244" s="76"/>
      <c r="C14244" s="77"/>
      <c r="M14244" s="80"/>
      <c r="T14244" s="4"/>
      <c r="V14244" s="4"/>
      <c r="W14244" s="4"/>
      <c r="X14244" s="4"/>
      <c r="AB14244" s="4"/>
      <c r="AL14244" s="81"/>
      <c r="AM14244" s="81"/>
    </row>
    <row r="14245" spans="1:39">
      <c r="A14245" s="76"/>
      <c r="C14245" s="77"/>
      <c r="M14245" s="80"/>
      <c r="T14245" s="4"/>
      <c r="V14245" s="4"/>
      <c r="W14245" s="4"/>
      <c r="X14245" s="4"/>
      <c r="AB14245" s="4"/>
      <c r="AL14245" s="81"/>
      <c r="AM14245" s="81"/>
    </row>
    <row r="14246" spans="1:39">
      <c r="A14246" s="76"/>
      <c r="C14246" s="77"/>
      <c r="M14246" s="80"/>
      <c r="T14246" s="4"/>
      <c r="V14246" s="4"/>
      <c r="W14246" s="4"/>
      <c r="X14246" s="4"/>
      <c r="AB14246" s="4"/>
      <c r="AL14246" s="81"/>
      <c r="AM14246" s="81"/>
    </row>
    <row r="14247" spans="1:39">
      <c r="A14247" s="76"/>
      <c r="C14247" s="77"/>
      <c r="M14247" s="80"/>
      <c r="T14247" s="4"/>
      <c r="V14247" s="4"/>
      <c r="W14247" s="4"/>
      <c r="X14247" s="4"/>
      <c r="AB14247" s="4"/>
      <c r="AL14247" s="81"/>
      <c r="AM14247" s="81"/>
    </row>
    <row r="14248" spans="1:39">
      <c r="A14248" s="76"/>
      <c r="C14248" s="77"/>
      <c r="M14248" s="80"/>
      <c r="T14248" s="4"/>
      <c r="V14248" s="4"/>
      <c r="W14248" s="4"/>
      <c r="X14248" s="4"/>
      <c r="AB14248" s="4"/>
      <c r="AL14248" s="81"/>
      <c r="AM14248" s="81"/>
    </row>
    <row r="14249" spans="1:39">
      <c r="A14249" s="76"/>
      <c r="C14249" s="77"/>
      <c r="M14249" s="80"/>
      <c r="T14249" s="4"/>
      <c r="V14249" s="4"/>
      <c r="W14249" s="4"/>
      <c r="X14249" s="4"/>
      <c r="AB14249" s="4"/>
      <c r="AL14249" s="81"/>
      <c r="AM14249" s="81"/>
    </row>
    <row r="14250" spans="1:39">
      <c r="A14250" s="76"/>
      <c r="C14250" s="77"/>
      <c r="M14250" s="80"/>
      <c r="T14250" s="4"/>
      <c r="V14250" s="4"/>
      <c r="W14250" s="4"/>
      <c r="X14250" s="4"/>
      <c r="AB14250" s="4"/>
      <c r="AL14250" s="81"/>
      <c r="AM14250" s="81"/>
    </row>
    <row r="14251" spans="1:39">
      <c r="A14251" s="76"/>
      <c r="C14251" s="77"/>
      <c r="M14251" s="80"/>
      <c r="T14251" s="4"/>
      <c r="V14251" s="4"/>
      <c r="W14251" s="4"/>
      <c r="X14251" s="4"/>
      <c r="AB14251" s="4"/>
      <c r="AL14251" s="81"/>
      <c r="AM14251" s="81"/>
    </row>
    <row r="14252" spans="1:39">
      <c r="A14252" s="76"/>
      <c r="C14252" s="77"/>
      <c r="M14252" s="80"/>
      <c r="T14252" s="4"/>
      <c r="V14252" s="4"/>
      <c r="W14252" s="4"/>
      <c r="X14252" s="4"/>
      <c r="AB14252" s="4"/>
      <c r="AL14252" s="81"/>
      <c r="AM14252" s="81"/>
    </row>
    <row r="14253" spans="1:39">
      <c r="A14253" s="76"/>
      <c r="C14253" s="77"/>
      <c r="M14253" s="80"/>
      <c r="T14253" s="4"/>
      <c r="V14253" s="4"/>
      <c r="W14253" s="4"/>
      <c r="X14253" s="4"/>
      <c r="AB14253" s="4"/>
      <c r="AL14253" s="81"/>
      <c r="AM14253" s="81"/>
    </row>
    <row r="14254" spans="1:39">
      <c r="A14254" s="76"/>
      <c r="C14254" s="77"/>
      <c r="M14254" s="80"/>
      <c r="T14254" s="4"/>
      <c r="V14254" s="4"/>
      <c r="W14254" s="4"/>
      <c r="X14254" s="4"/>
      <c r="AB14254" s="4"/>
      <c r="AL14254" s="81"/>
      <c r="AM14254" s="81"/>
    </row>
    <row r="14255" spans="1:39">
      <c r="A14255" s="76"/>
      <c r="C14255" s="77"/>
      <c r="M14255" s="80"/>
      <c r="T14255" s="4"/>
      <c r="V14255" s="4"/>
      <c r="W14255" s="4"/>
      <c r="X14255" s="4"/>
      <c r="AB14255" s="4"/>
      <c r="AL14255" s="81"/>
      <c r="AM14255" s="81"/>
    </row>
    <row r="14256" spans="1:39">
      <c r="A14256" s="76"/>
      <c r="C14256" s="77"/>
      <c r="M14256" s="80"/>
      <c r="T14256" s="4"/>
      <c r="V14256" s="4"/>
      <c r="W14256" s="4"/>
      <c r="X14256" s="4"/>
      <c r="AB14256" s="4"/>
      <c r="AL14256" s="81"/>
      <c r="AM14256" s="81"/>
    </row>
    <row r="14257" spans="1:39">
      <c r="A14257" s="76"/>
      <c r="C14257" s="77"/>
      <c r="M14257" s="80"/>
      <c r="T14257" s="4"/>
      <c r="V14257" s="4"/>
      <c r="W14257" s="4"/>
      <c r="X14257" s="4"/>
      <c r="AB14257" s="4"/>
      <c r="AL14257" s="81"/>
      <c r="AM14257" s="81"/>
    </row>
    <row r="14258" spans="1:39">
      <c r="A14258" s="76"/>
      <c r="C14258" s="77"/>
      <c r="M14258" s="80"/>
      <c r="T14258" s="4"/>
      <c r="V14258" s="4"/>
      <c r="W14258" s="4"/>
      <c r="X14258" s="4"/>
      <c r="AB14258" s="4"/>
      <c r="AL14258" s="81"/>
      <c r="AM14258" s="81"/>
    </row>
    <row r="14259" spans="1:39">
      <c r="A14259" s="76"/>
      <c r="C14259" s="77"/>
      <c r="M14259" s="80"/>
      <c r="T14259" s="4"/>
      <c r="V14259" s="4"/>
      <c r="W14259" s="4"/>
      <c r="X14259" s="4"/>
      <c r="AB14259" s="4"/>
      <c r="AL14259" s="81"/>
      <c r="AM14259" s="81"/>
    </row>
    <row r="14260" spans="1:39">
      <c r="A14260" s="76"/>
      <c r="C14260" s="77"/>
      <c r="M14260" s="80"/>
      <c r="T14260" s="4"/>
      <c r="V14260" s="4"/>
      <c r="W14260" s="4"/>
      <c r="X14260" s="4"/>
      <c r="AB14260" s="4"/>
      <c r="AL14260" s="81"/>
      <c r="AM14260" s="81"/>
    </row>
    <row r="14261" spans="1:39">
      <c r="A14261" s="76"/>
      <c r="C14261" s="77"/>
      <c r="M14261" s="80"/>
      <c r="T14261" s="4"/>
      <c r="V14261" s="4"/>
      <c r="W14261" s="4"/>
      <c r="X14261" s="4"/>
      <c r="AB14261" s="4"/>
      <c r="AL14261" s="81"/>
      <c r="AM14261" s="81"/>
    </row>
    <row r="14262" spans="1:39">
      <c r="A14262" s="76"/>
      <c r="C14262" s="77"/>
      <c r="M14262" s="80"/>
      <c r="T14262" s="4"/>
      <c r="V14262" s="4"/>
      <c r="W14262" s="4"/>
      <c r="X14262" s="4"/>
      <c r="AB14262" s="4"/>
      <c r="AL14262" s="81"/>
      <c r="AM14262" s="81"/>
    </row>
    <row r="14263" spans="1:39">
      <c r="A14263" s="76"/>
      <c r="C14263" s="77"/>
      <c r="M14263" s="80"/>
      <c r="T14263" s="4"/>
      <c r="V14263" s="4"/>
      <c r="W14263" s="4"/>
      <c r="X14263" s="4"/>
      <c r="AB14263" s="4"/>
      <c r="AL14263" s="81"/>
      <c r="AM14263" s="81"/>
    </row>
    <row r="14264" spans="1:39">
      <c r="A14264" s="76"/>
      <c r="C14264" s="77"/>
      <c r="M14264" s="80"/>
      <c r="T14264" s="4"/>
      <c r="V14264" s="4"/>
      <c r="W14264" s="4"/>
      <c r="X14264" s="4"/>
      <c r="AB14264" s="4"/>
      <c r="AL14264" s="81"/>
      <c r="AM14264" s="81"/>
    </row>
    <row r="14265" spans="1:39">
      <c r="A14265" s="76"/>
      <c r="C14265" s="77"/>
      <c r="M14265" s="80"/>
      <c r="T14265" s="4"/>
      <c r="V14265" s="4"/>
      <c r="W14265" s="4"/>
      <c r="X14265" s="4"/>
      <c r="AB14265" s="4"/>
      <c r="AL14265" s="81"/>
      <c r="AM14265" s="81"/>
    </row>
    <row r="14266" spans="1:39">
      <c r="A14266" s="76"/>
      <c r="C14266" s="77"/>
      <c r="M14266" s="80"/>
      <c r="T14266" s="4"/>
      <c r="V14266" s="4"/>
      <c r="W14266" s="4"/>
      <c r="X14266" s="4"/>
      <c r="AB14266" s="4"/>
      <c r="AL14266" s="81"/>
      <c r="AM14266" s="81"/>
    </row>
    <row r="14267" spans="1:39">
      <c r="A14267" s="76"/>
      <c r="C14267" s="77"/>
      <c r="M14267" s="80"/>
      <c r="T14267" s="4"/>
      <c r="V14267" s="4"/>
      <c r="W14267" s="4"/>
      <c r="X14267" s="4"/>
      <c r="AB14267" s="4"/>
      <c r="AL14267" s="81"/>
      <c r="AM14267" s="81"/>
    </row>
    <row r="14268" spans="1:39">
      <c r="A14268" s="76"/>
      <c r="C14268" s="77"/>
      <c r="M14268" s="80"/>
      <c r="T14268" s="4"/>
      <c r="V14268" s="4"/>
      <c r="W14268" s="4"/>
      <c r="X14268" s="4"/>
      <c r="AB14268" s="4"/>
      <c r="AL14268" s="81"/>
      <c r="AM14268" s="81"/>
    </row>
    <row r="14269" spans="1:39">
      <c r="A14269" s="76"/>
      <c r="C14269" s="77"/>
      <c r="M14269" s="80"/>
      <c r="T14269" s="4"/>
      <c r="V14269" s="4"/>
      <c r="W14269" s="4"/>
      <c r="X14269" s="4"/>
      <c r="AB14269" s="4"/>
      <c r="AL14269" s="81"/>
      <c r="AM14269" s="81"/>
    </row>
    <row r="14270" spans="1:39">
      <c r="A14270" s="76"/>
      <c r="C14270" s="77"/>
      <c r="M14270" s="80"/>
      <c r="T14270" s="4"/>
      <c r="V14270" s="4"/>
      <c r="W14270" s="4"/>
      <c r="X14270" s="4"/>
      <c r="AB14270" s="4"/>
      <c r="AL14270" s="81"/>
      <c r="AM14270" s="81"/>
    </row>
    <row r="14271" spans="1:39">
      <c r="A14271" s="76"/>
      <c r="C14271" s="77"/>
      <c r="M14271" s="80"/>
      <c r="T14271" s="4"/>
      <c r="V14271" s="4"/>
      <c r="W14271" s="4"/>
      <c r="X14271" s="4"/>
      <c r="AB14271" s="4"/>
      <c r="AL14271" s="81"/>
      <c r="AM14271" s="81"/>
    </row>
    <row r="14272" spans="1:39">
      <c r="A14272" s="76"/>
      <c r="C14272" s="77"/>
      <c r="M14272" s="80"/>
      <c r="T14272" s="4"/>
      <c r="V14272" s="4"/>
      <c r="W14272" s="4"/>
      <c r="X14272" s="4"/>
      <c r="AB14272" s="4"/>
      <c r="AL14272" s="81"/>
      <c r="AM14272" s="81"/>
    </row>
    <row r="14273" spans="1:39">
      <c r="A14273" s="76"/>
      <c r="C14273" s="77"/>
      <c r="M14273" s="80"/>
      <c r="T14273" s="4"/>
      <c r="V14273" s="4"/>
      <c r="W14273" s="4"/>
      <c r="X14273" s="4"/>
      <c r="AB14273" s="4"/>
      <c r="AL14273" s="81"/>
      <c r="AM14273" s="81"/>
    </row>
    <row r="14274" spans="1:39">
      <c r="A14274" s="76"/>
      <c r="C14274" s="77"/>
      <c r="M14274" s="80"/>
      <c r="T14274" s="4"/>
      <c r="V14274" s="4"/>
      <c r="W14274" s="4"/>
      <c r="X14274" s="4"/>
      <c r="AB14274" s="4"/>
      <c r="AL14274" s="81"/>
      <c r="AM14274" s="81"/>
    </row>
    <row r="14275" spans="1:39">
      <c r="A14275" s="76"/>
      <c r="C14275" s="77"/>
      <c r="M14275" s="80"/>
      <c r="T14275" s="4"/>
      <c r="V14275" s="4"/>
      <c r="W14275" s="4"/>
      <c r="X14275" s="4"/>
      <c r="AB14275" s="4"/>
      <c r="AL14275" s="81"/>
      <c r="AM14275" s="81"/>
    </row>
    <row r="14276" spans="1:39">
      <c r="A14276" s="76"/>
      <c r="C14276" s="77"/>
      <c r="M14276" s="80"/>
      <c r="T14276" s="4"/>
      <c r="V14276" s="4"/>
      <c r="W14276" s="4"/>
      <c r="X14276" s="4"/>
      <c r="AB14276" s="4"/>
      <c r="AL14276" s="81"/>
      <c r="AM14276" s="81"/>
    </row>
    <row r="14277" spans="1:39">
      <c r="A14277" s="76"/>
      <c r="C14277" s="77"/>
      <c r="M14277" s="80"/>
      <c r="T14277" s="4"/>
      <c r="V14277" s="4"/>
      <c r="W14277" s="4"/>
      <c r="X14277" s="4"/>
      <c r="AB14277" s="4"/>
      <c r="AL14277" s="81"/>
      <c r="AM14277" s="81"/>
    </row>
    <row r="14278" spans="1:39">
      <c r="A14278" s="76"/>
      <c r="C14278" s="77"/>
      <c r="M14278" s="80"/>
      <c r="T14278" s="4"/>
      <c r="V14278" s="4"/>
      <c r="W14278" s="4"/>
      <c r="X14278" s="4"/>
      <c r="AB14278" s="4"/>
      <c r="AL14278" s="81"/>
      <c r="AM14278" s="81"/>
    </row>
    <row r="14279" spans="1:39">
      <c r="A14279" s="76"/>
      <c r="C14279" s="77"/>
      <c r="M14279" s="80"/>
      <c r="T14279" s="4"/>
      <c r="V14279" s="4"/>
      <c r="W14279" s="4"/>
      <c r="X14279" s="4"/>
      <c r="AB14279" s="4"/>
      <c r="AL14279" s="81"/>
      <c r="AM14279" s="81"/>
    </row>
    <row r="14280" spans="1:39">
      <c r="A14280" s="76"/>
      <c r="C14280" s="77"/>
      <c r="M14280" s="80"/>
      <c r="T14280" s="4"/>
      <c r="V14280" s="4"/>
      <c r="W14280" s="4"/>
      <c r="X14280" s="4"/>
      <c r="AB14280" s="4"/>
      <c r="AL14280" s="81"/>
      <c r="AM14280" s="81"/>
    </row>
    <row r="14281" spans="1:39">
      <c r="A14281" s="76"/>
      <c r="C14281" s="77"/>
      <c r="M14281" s="80"/>
      <c r="T14281" s="4"/>
      <c r="V14281" s="4"/>
      <c r="W14281" s="4"/>
      <c r="X14281" s="4"/>
      <c r="AB14281" s="4"/>
      <c r="AL14281" s="81"/>
      <c r="AM14281" s="81"/>
    </row>
    <row r="14282" spans="1:39">
      <c r="A14282" s="76"/>
      <c r="C14282" s="77"/>
      <c r="M14282" s="80"/>
      <c r="T14282" s="4"/>
      <c r="V14282" s="4"/>
      <c r="W14282" s="4"/>
      <c r="X14282" s="4"/>
      <c r="AB14282" s="4"/>
      <c r="AL14282" s="81"/>
      <c r="AM14282" s="81"/>
    </row>
    <row r="14283" spans="1:39">
      <c r="A14283" s="76"/>
      <c r="C14283" s="77"/>
      <c r="M14283" s="80"/>
      <c r="T14283" s="4"/>
      <c r="V14283" s="4"/>
      <c r="W14283" s="4"/>
      <c r="X14283" s="4"/>
      <c r="AB14283" s="4"/>
      <c r="AL14283" s="81"/>
      <c r="AM14283" s="81"/>
    </row>
    <row r="14284" spans="1:39">
      <c r="A14284" s="76"/>
      <c r="C14284" s="77"/>
      <c r="M14284" s="80"/>
      <c r="T14284" s="4"/>
      <c r="V14284" s="4"/>
      <c r="W14284" s="4"/>
      <c r="X14284" s="4"/>
      <c r="AB14284" s="4"/>
      <c r="AL14284" s="81"/>
      <c r="AM14284" s="81"/>
    </row>
    <row r="14285" spans="1:39">
      <c r="A14285" s="76"/>
      <c r="C14285" s="77"/>
      <c r="M14285" s="80"/>
      <c r="T14285" s="4"/>
      <c r="V14285" s="4"/>
      <c r="W14285" s="4"/>
      <c r="X14285" s="4"/>
      <c r="AB14285" s="4"/>
      <c r="AL14285" s="81"/>
      <c r="AM14285" s="81"/>
    </row>
    <row r="14286" spans="1:39">
      <c r="A14286" s="76"/>
      <c r="C14286" s="77"/>
      <c r="M14286" s="80"/>
      <c r="T14286" s="4"/>
      <c r="V14286" s="4"/>
      <c r="W14286" s="4"/>
      <c r="X14286" s="4"/>
      <c r="AB14286" s="4"/>
      <c r="AL14286" s="81"/>
      <c r="AM14286" s="81"/>
    </row>
    <row r="14287" spans="1:39">
      <c r="A14287" s="76"/>
      <c r="C14287" s="77"/>
      <c r="M14287" s="80"/>
      <c r="T14287" s="4"/>
      <c r="V14287" s="4"/>
      <c r="W14287" s="4"/>
      <c r="X14287" s="4"/>
      <c r="AB14287" s="4"/>
      <c r="AL14287" s="81"/>
      <c r="AM14287" s="81"/>
    </row>
    <row r="14288" spans="1:39">
      <c r="A14288" s="76"/>
      <c r="C14288" s="77"/>
      <c r="M14288" s="80"/>
      <c r="T14288" s="4"/>
      <c r="V14288" s="4"/>
      <c r="W14288" s="4"/>
      <c r="X14288" s="4"/>
      <c r="AB14288" s="4"/>
      <c r="AL14288" s="81"/>
      <c r="AM14288" s="81"/>
    </row>
    <row r="14289" spans="1:39">
      <c r="A14289" s="76"/>
      <c r="C14289" s="77"/>
      <c r="M14289" s="80"/>
      <c r="T14289" s="4"/>
      <c r="V14289" s="4"/>
      <c r="W14289" s="4"/>
      <c r="X14289" s="4"/>
      <c r="AB14289" s="4"/>
      <c r="AL14289" s="81"/>
      <c r="AM14289" s="81"/>
    </row>
    <row r="14290" spans="1:39">
      <c r="A14290" s="76"/>
      <c r="C14290" s="77"/>
      <c r="M14290" s="80"/>
      <c r="T14290" s="4"/>
      <c r="V14290" s="4"/>
      <c r="W14290" s="4"/>
      <c r="X14290" s="4"/>
      <c r="AB14290" s="4"/>
      <c r="AL14290" s="81"/>
      <c r="AM14290" s="81"/>
    </row>
    <row r="14291" spans="1:39">
      <c r="A14291" s="76"/>
      <c r="C14291" s="77"/>
      <c r="M14291" s="80"/>
      <c r="T14291" s="4"/>
      <c r="V14291" s="4"/>
      <c r="W14291" s="4"/>
      <c r="X14291" s="4"/>
      <c r="AB14291" s="4"/>
      <c r="AL14291" s="81"/>
      <c r="AM14291" s="81"/>
    </row>
    <row r="14292" spans="1:39">
      <c r="A14292" s="76"/>
      <c r="C14292" s="77"/>
      <c r="M14292" s="80"/>
      <c r="T14292" s="4"/>
      <c r="V14292" s="4"/>
      <c r="W14292" s="4"/>
      <c r="X14292" s="4"/>
      <c r="AB14292" s="4"/>
      <c r="AL14292" s="81"/>
      <c r="AM14292" s="81"/>
    </row>
    <row r="14293" spans="1:39">
      <c r="A14293" s="76"/>
      <c r="C14293" s="77"/>
      <c r="M14293" s="80"/>
      <c r="T14293" s="4"/>
      <c r="V14293" s="4"/>
      <c r="W14293" s="4"/>
      <c r="X14293" s="4"/>
      <c r="AB14293" s="4"/>
      <c r="AL14293" s="81"/>
      <c r="AM14293" s="81"/>
    </row>
    <row r="14294" spans="1:39">
      <c r="A14294" s="76"/>
      <c r="C14294" s="77"/>
      <c r="M14294" s="80"/>
      <c r="T14294" s="4"/>
      <c r="V14294" s="4"/>
      <c r="W14294" s="4"/>
      <c r="X14294" s="4"/>
      <c r="AB14294" s="4"/>
      <c r="AL14294" s="81"/>
      <c r="AM14294" s="81"/>
    </row>
    <row r="14295" spans="1:39">
      <c r="A14295" s="76"/>
      <c r="C14295" s="77"/>
      <c r="M14295" s="80"/>
      <c r="T14295" s="4"/>
      <c r="V14295" s="4"/>
      <c r="W14295" s="4"/>
      <c r="X14295" s="4"/>
      <c r="AB14295" s="4"/>
      <c r="AL14295" s="81"/>
      <c r="AM14295" s="81"/>
    </row>
    <row r="14296" spans="1:39">
      <c r="A14296" s="76"/>
      <c r="C14296" s="77"/>
      <c r="M14296" s="80"/>
      <c r="T14296" s="4"/>
      <c r="V14296" s="4"/>
      <c r="W14296" s="4"/>
      <c r="X14296" s="4"/>
      <c r="AB14296" s="4"/>
      <c r="AL14296" s="81"/>
      <c r="AM14296" s="81"/>
    </row>
    <row r="14297" spans="1:39">
      <c r="A14297" s="76"/>
      <c r="C14297" s="77"/>
      <c r="M14297" s="80"/>
      <c r="T14297" s="4"/>
      <c r="V14297" s="4"/>
      <c r="W14297" s="4"/>
      <c r="X14297" s="4"/>
      <c r="AB14297" s="4"/>
      <c r="AL14297" s="81"/>
      <c r="AM14297" s="81"/>
    </row>
    <row r="14298" spans="1:39">
      <c r="A14298" s="76"/>
      <c r="C14298" s="77"/>
      <c r="M14298" s="80"/>
      <c r="T14298" s="4"/>
      <c r="V14298" s="4"/>
      <c r="W14298" s="4"/>
      <c r="X14298" s="4"/>
      <c r="AB14298" s="4"/>
      <c r="AL14298" s="81"/>
      <c r="AM14298" s="81"/>
    </row>
    <row r="14299" spans="1:39">
      <c r="A14299" s="76"/>
      <c r="C14299" s="77"/>
      <c r="M14299" s="80"/>
      <c r="T14299" s="4"/>
      <c r="V14299" s="4"/>
      <c r="W14299" s="4"/>
      <c r="X14299" s="4"/>
      <c r="AB14299" s="4"/>
      <c r="AL14299" s="81"/>
      <c r="AM14299" s="81"/>
    </row>
    <row r="14300" spans="1:39">
      <c r="A14300" s="76"/>
      <c r="C14300" s="77"/>
      <c r="M14300" s="80"/>
      <c r="T14300" s="4"/>
      <c r="V14300" s="4"/>
      <c r="W14300" s="4"/>
      <c r="X14300" s="4"/>
      <c r="AB14300" s="4"/>
      <c r="AL14300" s="81"/>
      <c r="AM14300" s="81"/>
    </row>
    <row r="14301" spans="1:39">
      <c r="A14301" s="76"/>
      <c r="C14301" s="77"/>
      <c r="M14301" s="80"/>
      <c r="T14301" s="4"/>
      <c r="V14301" s="4"/>
      <c r="W14301" s="4"/>
      <c r="X14301" s="4"/>
      <c r="AB14301" s="4"/>
      <c r="AL14301" s="81"/>
      <c r="AM14301" s="81"/>
    </row>
    <row r="14302" spans="1:39">
      <c r="A14302" s="76"/>
      <c r="C14302" s="77"/>
      <c r="M14302" s="80"/>
      <c r="T14302" s="4"/>
      <c r="V14302" s="4"/>
      <c r="W14302" s="4"/>
      <c r="X14302" s="4"/>
      <c r="AB14302" s="4"/>
      <c r="AL14302" s="81"/>
      <c r="AM14302" s="81"/>
    </row>
    <row r="14303" spans="1:39">
      <c r="A14303" s="76"/>
      <c r="C14303" s="77"/>
      <c r="M14303" s="80"/>
      <c r="T14303" s="4"/>
      <c r="V14303" s="4"/>
      <c r="W14303" s="4"/>
      <c r="X14303" s="4"/>
      <c r="AB14303" s="4"/>
      <c r="AL14303" s="81"/>
      <c r="AM14303" s="81"/>
    </row>
    <row r="14304" spans="1:39">
      <c r="A14304" s="76"/>
      <c r="C14304" s="77"/>
      <c r="M14304" s="80"/>
      <c r="T14304" s="4"/>
      <c r="V14304" s="4"/>
      <c r="W14304" s="4"/>
      <c r="X14304" s="4"/>
      <c r="AB14304" s="4"/>
      <c r="AL14304" s="81"/>
      <c r="AM14304" s="81"/>
    </row>
    <row r="14305" spans="1:39">
      <c r="A14305" s="76"/>
      <c r="C14305" s="77"/>
      <c r="M14305" s="80"/>
      <c r="T14305" s="4"/>
      <c r="V14305" s="4"/>
      <c r="W14305" s="4"/>
      <c r="X14305" s="4"/>
      <c r="AB14305" s="4"/>
      <c r="AL14305" s="81"/>
      <c r="AM14305" s="81"/>
    </row>
    <row r="14306" spans="1:39">
      <c r="A14306" s="76"/>
      <c r="C14306" s="77"/>
      <c r="M14306" s="80"/>
      <c r="T14306" s="4"/>
      <c r="V14306" s="4"/>
      <c r="W14306" s="4"/>
      <c r="X14306" s="4"/>
      <c r="AB14306" s="4"/>
      <c r="AL14306" s="81"/>
      <c r="AM14306" s="81"/>
    </row>
    <row r="14307" spans="1:39">
      <c r="A14307" s="76"/>
      <c r="C14307" s="77"/>
      <c r="M14307" s="80"/>
      <c r="T14307" s="4"/>
      <c r="V14307" s="4"/>
      <c r="W14307" s="4"/>
      <c r="X14307" s="4"/>
      <c r="AB14307" s="4"/>
      <c r="AL14307" s="81"/>
      <c r="AM14307" s="81"/>
    </row>
    <row r="14308" spans="1:39">
      <c r="A14308" s="76"/>
      <c r="C14308" s="77"/>
      <c r="M14308" s="80"/>
      <c r="T14308" s="4"/>
      <c r="V14308" s="4"/>
      <c r="W14308" s="4"/>
      <c r="X14308" s="4"/>
      <c r="AB14308" s="4"/>
      <c r="AL14308" s="81"/>
      <c r="AM14308" s="81"/>
    </row>
    <row r="14309" spans="1:39">
      <c r="A14309" s="76"/>
      <c r="C14309" s="77"/>
      <c r="M14309" s="80"/>
      <c r="T14309" s="4"/>
      <c r="V14309" s="4"/>
      <c r="W14309" s="4"/>
      <c r="X14309" s="4"/>
      <c r="AB14309" s="4"/>
      <c r="AL14309" s="81"/>
      <c r="AM14309" s="81"/>
    </row>
    <row r="14310" spans="1:39">
      <c r="A14310" s="76"/>
      <c r="C14310" s="77"/>
      <c r="M14310" s="80"/>
      <c r="T14310" s="4"/>
      <c r="V14310" s="4"/>
      <c r="W14310" s="4"/>
      <c r="X14310" s="4"/>
      <c r="AB14310" s="4"/>
      <c r="AL14310" s="81"/>
      <c r="AM14310" s="81"/>
    </row>
    <row r="14311" spans="1:39">
      <c r="A14311" s="76"/>
      <c r="C14311" s="77"/>
      <c r="M14311" s="80"/>
      <c r="T14311" s="4"/>
      <c r="V14311" s="4"/>
      <c r="W14311" s="4"/>
      <c r="X14311" s="4"/>
      <c r="AB14311" s="4"/>
      <c r="AL14311" s="81"/>
      <c r="AM14311" s="81"/>
    </row>
    <row r="14312" spans="1:39">
      <c r="A14312" s="76"/>
      <c r="C14312" s="77"/>
      <c r="M14312" s="80"/>
      <c r="T14312" s="4"/>
      <c r="V14312" s="4"/>
      <c r="W14312" s="4"/>
      <c r="X14312" s="4"/>
      <c r="AB14312" s="4"/>
      <c r="AL14312" s="81"/>
      <c r="AM14312" s="81"/>
    </row>
    <row r="14313" spans="1:39">
      <c r="A14313" s="76"/>
      <c r="C14313" s="77"/>
      <c r="M14313" s="80"/>
      <c r="T14313" s="4"/>
      <c r="V14313" s="4"/>
      <c r="W14313" s="4"/>
      <c r="X14313" s="4"/>
      <c r="AB14313" s="4"/>
      <c r="AL14313" s="81"/>
      <c r="AM14313" s="81"/>
    </row>
    <row r="14314" spans="1:39">
      <c r="A14314" s="76"/>
      <c r="C14314" s="77"/>
      <c r="M14314" s="80"/>
      <c r="T14314" s="4"/>
      <c r="V14314" s="4"/>
      <c r="W14314" s="4"/>
      <c r="X14314" s="4"/>
      <c r="AB14314" s="4"/>
      <c r="AL14314" s="81"/>
      <c r="AM14314" s="81"/>
    </row>
    <row r="14315" spans="1:39">
      <c r="A14315" s="76"/>
      <c r="C14315" s="77"/>
      <c r="M14315" s="80"/>
      <c r="T14315" s="4"/>
      <c r="V14315" s="4"/>
      <c r="W14315" s="4"/>
      <c r="X14315" s="4"/>
      <c r="AB14315" s="4"/>
      <c r="AL14315" s="81"/>
      <c r="AM14315" s="81"/>
    </row>
    <row r="14316" spans="1:39">
      <c r="A14316" s="76"/>
      <c r="C14316" s="77"/>
      <c r="M14316" s="80"/>
      <c r="T14316" s="4"/>
      <c r="V14316" s="4"/>
      <c r="W14316" s="4"/>
      <c r="X14316" s="4"/>
      <c r="AB14316" s="4"/>
      <c r="AL14316" s="81"/>
      <c r="AM14316" s="81"/>
    </row>
    <row r="14317" spans="1:39">
      <c r="A14317" s="76"/>
      <c r="C14317" s="77"/>
      <c r="M14317" s="80"/>
      <c r="T14317" s="4"/>
      <c r="V14317" s="4"/>
      <c r="W14317" s="4"/>
      <c r="X14317" s="4"/>
      <c r="AB14317" s="4"/>
      <c r="AL14317" s="81"/>
      <c r="AM14317" s="81"/>
    </row>
    <row r="14318" spans="1:39">
      <c r="A14318" s="76"/>
      <c r="C14318" s="77"/>
      <c r="M14318" s="80"/>
      <c r="T14318" s="4"/>
      <c r="V14318" s="4"/>
      <c r="W14318" s="4"/>
      <c r="X14318" s="4"/>
      <c r="AB14318" s="4"/>
      <c r="AL14318" s="81"/>
      <c r="AM14318" s="81"/>
    </row>
    <row r="14319" spans="1:39">
      <c r="A14319" s="76"/>
      <c r="C14319" s="77"/>
      <c r="M14319" s="80"/>
      <c r="T14319" s="4"/>
      <c r="V14319" s="4"/>
      <c r="W14319" s="4"/>
      <c r="X14319" s="4"/>
      <c r="AB14319" s="4"/>
      <c r="AL14319" s="81"/>
      <c r="AM14319" s="81"/>
    </row>
    <row r="14320" spans="1:39">
      <c r="A14320" s="76"/>
      <c r="C14320" s="77"/>
      <c r="M14320" s="80"/>
      <c r="T14320" s="4"/>
      <c r="V14320" s="4"/>
      <c r="W14320" s="4"/>
      <c r="X14320" s="4"/>
      <c r="AB14320" s="4"/>
      <c r="AL14320" s="81"/>
      <c r="AM14320" s="81"/>
    </row>
    <row r="14321" spans="1:39">
      <c r="A14321" s="76"/>
      <c r="C14321" s="77"/>
      <c r="M14321" s="80"/>
      <c r="T14321" s="4"/>
      <c r="V14321" s="4"/>
      <c r="W14321" s="4"/>
      <c r="X14321" s="4"/>
      <c r="AB14321" s="4"/>
      <c r="AL14321" s="81"/>
      <c r="AM14321" s="81"/>
    </row>
    <row r="14322" spans="1:39">
      <c r="A14322" s="76"/>
      <c r="C14322" s="77"/>
      <c r="M14322" s="80"/>
      <c r="T14322" s="4"/>
      <c r="V14322" s="4"/>
      <c r="W14322" s="4"/>
      <c r="X14322" s="4"/>
      <c r="AB14322" s="4"/>
      <c r="AL14322" s="81"/>
      <c r="AM14322" s="81"/>
    </row>
    <row r="14323" spans="1:39">
      <c r="A14323" s="76"/>
      <c r="C14323" s="77"/>
      <c r="M14323" s="80"/>
      <c r="T14323" s="4"/>
      <c r="V14323" s="4"/>
      <c r="W14323" s="4"/>
      <c r="X14323" s="4"/>
      <c r="AB14323" s="4"/>
      <c r="AL14323" s="81"/>
      <c r="AM14323" s="81"/>
    </row>
    <row r="14324" spans="1:39">
      <c r="A14324" s="76"/>
      <c r="C14324" s="77"/>
      <c r="M14324" s="80"/>
      <c r="T14324" s="4"/>
      <c r="V14324" s="4"/>
      <c r="W14324" s="4"/>
      <c r="X14324" s="4"/>
      <c r="AB14324" s="4"/>
      <c r="AL14324" s="81"/>
      <c r="AM14324" s="81"/>
    </row>
    <row r="14325" spans="1:39">
      <c r="A14325" s="76"/>
      <c r="C14325" s="77"/>
      <c r="M14325" s="80"/>
      <c r="T14325" s="4"/>
      <c r="V14325" s="4"/>
      <c r="W14325" s="4"/>
      <c r="X14325" s="4"/>
      <c r="AB14325" s="4"/>
      <c r="AL14325" s="81"/>
      <c r="AM14325" s="81"/>
    </row>
    <row r="14326" spans="1:39">
      <c r="A14326" s="76"/>
      <c r="C14326" s="77"/>
      <c r="M14326" s="80"/>
      <c r="T14326" s="4"/>
      <c r="V14326" s="4"/>
      <c r="W14326" s="4"/>
      <c r="X14326" s="4"/>
      <c r="AB14326" s="4"/>
      <c r="AL14326" s="81"/>
      <c r="AM14326" s="81"/>
    </row>
    <row r="14327" spans="1:39">
      <c r="A14327" s="76"/>
      <c r="C14327" s="77"/>
      <c r="M14327" s="80"/>
      <c r="T14327" s="4"/>
      <c r="V14327" s="4"/>
      <c r="W14327" s="4"/>
      <c r="X14327" s="4"/>
      <c r="AB14327" s="4"/>
      <c r="AL14327" s="81"/>
      <c r="AM14327" s="81"/>
    </row>
    <row r="14328" spans="1:39">
      <c r="A14328" s="76"/>
      <c r="C14328" s="77"/>
      <c r="M14328" s="80"/>
      <c r="T14328" s="4"/>
      <c r="V14328" s="4"/>
      <c r="W14328" s="4"/>
      <c r="X14328" s="4"/>
      <c r="AB14328" s="4"/>
      <c r="AL14328" s="81"/>
      <c r="AM14328" s="81"/>
    </row>
    <row r="14329" spans="1:39">
      <c r="A14329" s="76"/>
      <c r="C14329" s="77"/>
      <c r="M14329" s="80"/>
      <c r="T14329" s="4"/>
      <c r="V14329" s="4"/>
      <c r="W14329" s="4"/>
      <c r="X14329" s="4"/>
      <c r="AB14329" s="4"/>
      <c r="AL14329" s="81"/>
      <c r="AM14329" s="81"/>
    </row>
    <row r="14330" spans="1:39">
      <c r="A14330" s="76"/>
      <c r="C14330" s="77"/>
      <c r="M14330" s="80"/>
      <c r="T14330" s="4"/>
      <c r="V14330" s="4"/>
      <c r="W14330" s="4"/>
      <c r="X14330" s="4"/>
      <c r="AB14330" s="4"/>
      <c r="AL14330" s="81"/>
      <c r="AM14330" s="81"/>
    </row>
    <row r="14331" spans="1:39">
      <c r="A14331" s="76"/>
      <c r="C14331" s="77"/>
      <c r="M14331" s="80"/>
      <c r="T14331" s="4"/>
      <c r="V14331" s="4"/>
      <c r="W14331" s="4"/>
      <c r="X14331" s="4"/>
      <c r="AB14331" s="4"/>
      <c r="AL14331" s="81"/>
      <c r="AM14331" s="81"/>
    </row>
    <row r="14332" spans="1:39">
      <c r="A14332" s="76"/>
      <c r="C14332" s="77"/>
      <c r="M14332" s="80"/>
      <c r="T14332" s="4"/>
      <c r="V14332" s="4"/>
      <c r="W14332" s="4"/>
      <c r="X14332" s="4"/>
      <c r="AB14332" s="4"/>
      <c r="AL14332" s="81"/>
      <c r="AM14332" s="81"/>
    </row>
    <row r="14333" spans="1:39">
      <c r="A14333" s="76"/>
      <c r="C14333" s="77"/>
      <c r="M14333" s="80"/>
      <c r="T14333" s="4"/>
      <c r="V14333" s="4"/>
      <c r="W14333" s="4"/>
      <c r="X14333" s="4"/>
      <c r="AB14333" s="4"/>
      <c r="AL14333" s="81"/>
      <c r="AM14333" s="81"/>
    </row>
    <row r="14334" spans="1:39">
      <c r="A14334" s="76"/>
      <c r="C14334" s="77"/>
      <c r="M14334" s="80"/>
      <c r="T14334" s="4"/>
      <c r="V14334" s="4"/>
      <c r="W14334" s="4"/>
      <c r="X14334" s="4"/>
      <c r="AB14334" s="4"/>
      <c r="AL14334" s="81"/>
      <c r="AM14334" s="81"/>
    </row>
    <row r="14335" spans="1:39">
      <c r="A14335" s="76"/>
      <c r="C14335" s="77"/>
      <c r="M14335" s="80"/>
      <c r="T14335" s="4"/>
      <c r="V14335" s="4"/>
      <c r="W14335" s="4"/>
      <c r="X14335" s="4"/>
      <c r="AB14335" s="4"/>
      <c r="AL14335" s="81"/>
      <c r="AM14335" s="81"/>
    </row>
    <row r="14336" spans="1:39">
      <c r="A14336" s="76"/>
      <c r="C14336" s="77"/>
      <c r="M14336" s="80"/>
      <c r="T14336" s="4"/>
      <c r="V14336" s="4"/>
      <c r="W14336" s="4"/>
      <c r="X14336" s="4"/>
      <c r="AB14336" s="4"/>
      <c r="AL14336" s="81"/>
      <c r="AM14336" s="81"/>
    </row>
    <row r="14337" spans="1:39">
      <c r="A14337" s="76"/>
      <c r="C14337" s="77"/>
      <c r="M14337" s="80"/>
      <c r="T14337" s="4"/>
      <c r="V14337" s="4"/>
      <c r="W14337" s="4"/>
      <c r="X14337" s="4"/>
      <c r="AB14337" s="4"/>
      <c r="AL14337" s="81"/>
      <c r="AM14337" s="81"/>
    </row>
    <row r="14338" spans="1:39">
      <c r="A14338" s="76"/>
      <c r="C14338" s="77"/>
      <c r="M14338" s="80"/>
      <c r="T14338" s="4"/>
      <c r="V14338" s="4"/>
      <c r="W14338" s="4"/>
      <c r="X14338" s="4"/>
      <c r="AB14338" s="4"/>
      <c r="AL14338" s="81"/>
      <c r="AM14338" s="81"/>
    </row>
    <row r="14339" spans="1:39">
      <c r="A14339" s="76"/>
      <c r="C14339" s="77"/>
      <c r="M14339" s="80"/>
      <c r="T14339" s="4"/>
      <c r="V14339" s="4"/>
      <c r="W14339" s="4"/>
      <c r="X14339" s="4"/>
      <c r="AB14339" s="4"/>
      <c r="AL14339" s="81"/>
      <c r="AM14339" s="81"/>
    </row>
    <row r="14340" spans="1:39">
      <c r="A14340" s="76"/>
      <c r="C14340" s="77"/>
      <c r="M14340" s="80"/>
      <c r="T14340" s="4"/>
      <c r="V14340" s="4"/>
      <c r="W14340" s="4"/>
      <c r="X14340" s="4"/>
      <c r="AB14340" s="4"/>
      <c r="AL14340" s="81"/>
      <c r="AM14340" s="81"/>
    </row>
    <row r="14341" spans="1:39">
      <c r="A14341" s="76"/>
      <c r="C14341" s="77"/>
      <c r="M14341" s="80"/>
      <c r="T14341" s="4"/>
      <c r="V14341" s="4"/>
      <c r="W14341" s="4"/>
      <c r="X14341" s="4"/>
      <c r="AB14341" s="4"/>
      <c r="AL14341" s="81"/>
      <c r="AM14341" s="81"/>
    </row>
    <row r="14342" spans="1:39">
      <c r="A14342" s="76"/>
      <c r="C14342" s="77"/>
      <c r="M14342" s="80"/>
      <c r="T14342" s="4"/>
      <c r="V14342" s="4"/>
      <c r="W14342" s="4"/>
      <c r="X14342" s="4"/>
      <c r="AB14342" s="4"/>
      <c r="AL14342" s="81"/>
      <c r="AM14342" s="81"/>
    </row>
    <row r="14343" spans="1:39">
      <c r="A14343" s="76"/>
      <c r="C14343" s="77"/>
      <c r="M14343" s="80"/>
      <c r="T14343" s="4"/>
      <c r="V14343" s="4"/>
      <c r="W14343" s="4"/>
      <c r="X14343" s="4"/>
      <c r="AB14343" s="4"/>
      <c r="AL14343" s="81"/>
      <c r="AM14343" s="81"/>
    </row>
    <row r="14344" spans="1:39">
      <c r="A14344" s="76"/>
      <c r="C14344" s="77"/>
      <c r="M14344" s="80"/>
      <c r="T14344" s="4"/>
      <c r="V14344" s="4"/>
      <c r="W14344" s="4"/>
      <c r="X14344" s="4"/>
      <c r="AB14344" s="4"/>
      <c r="AL14344" s="81"/>
      <c r="AM14344" s="81"/>
    </row>
    <row r="14345" spans="1:39">
      <c r="A14345" s="76"/>
      <c r="C14345" s="77"/>
      <c r="M14345" s="80"/>
      <c r="T14345" s="4"/>
      <c r="V14345" s="4"/>
      <c r="W14345" s="4"/>
      <c r="X14345" s="4"/>
      <c r="AB14345" s="4"/>
      <c r="AL14345" s="81"/>
      <c r="AM14345" s="81"/>
    </row>
    <row r="14346" spans="1:39">
      <c r="A14346" s="76"/>
      <c r="C14346" s="77"/>
      <c r="M14346" s="80"/>
      <c r="T14346" s="4"/>
      <c r="V14346" s="4"/>
      <c r="W14346" s="4"/>
      <c r="X14346" s="4"/>
      <c r="AB14346" s="4"/>
      <c r="AL14346" s="81"/>
      <c r="AM14346" s="81"/>
    </row>
    <row r="14347" spans="1:39">
      <c r="A14347" s="76"/>
      <c r="C14347" s="77"/>
      <c r="M14347" s="80"/>
      <c r="T14347" s="4"/>
      <c r="V14347" s="4"/>
      <c r="W14347" s="4"/>
      <c r="X14347" s="4"/>
      <c r="AB14347" s="4"/>
      <c r="AL14347" s="81"/>
      <c r="AM14347" s="81"/>
    </row>
    <row r="14348" spans="1:39">
      <c r="A14348" s="76"/>
      <c r="C14348" s="77"/>
      <c r="M14348" s="80"/>
      <c r="T14348" s="4"/>
      <c r="V14348" s="4"/>
      <c r="W14348" s="4"/>
      <c r="X14348" s="4"/>
      <c r="AB14348" s="4"/>
      <c r="AL14348" s="81"/>
      <c r="AM14348" s="81"/>
    </row>
    <row r="14349" spans="1:39">
      <c r="A14349" s="76"/>
      <c r="C14349" s="77"/>
      <c r="M14349" s="80"/>
      <c r="T14349" s="4"/>
      <c r="V14349" s="4"/>
      <c r="W14349" s="4"/>
      <c r="X14349" s="4"/>
      <c r="AB14349" s="4"/>
      <c r="AL14349" s="81"/>
      <c r="AM14349" s="81"/>
    </row>
    <row r="14350" spans="1:39">
      <c r="A14350" s="76"/>
      <c r="C14350" s="77"/>
      <c r="M14350" s="80"/>
      <c r="T14350" s="4"/>
      <c r="V14350" s="4"/>
      <c r="W14350" s="4"/>
      <c r="X14350" s="4"/>
      <c r="AB14350" s="4"/>
      <c r="AL14350" s="81"/>
      <c r="AM14350" s="81"/>
    </row>
    <row r="14351" spans="1:39">
      <c r="A14351" s="76"/>
      <c r="C14351" s="77"/>
      <c r="M14351" s="80"/>
      <c r="T14351" s="4"/>
      <c r="V14351" s="4"/>
      <c r="W14351" s="4"/>
      <c r="X14351" s="4"/>
      <c r="AB14351" s="4"/>
      <c r="AL14351" s="81"/>
      <c r="AM14351" s="81"/>
    </row>
    <row r="14352" spans="1:39">
      <c r="A14352" s="76"/>
      <c r="C14352" s="77"/>
      <c r="M14352" s="80"/>
      <c r="T14352" s="4"/>
      <c r="V14352" s="4"/>
      <c r="W14352" s="4"/>
      <c r="X14352" s="4"/>
      <c r="AB14352" s="4"/>
      <c r="AL14352" s="81"/>
      <c r="AM14352" s="81"/>
    </row>
    <row r="14353" spans="1:39">
      <c r="A14353" s="76"/>
      <c r="C14353" s="77"/>
      <c r="M14353" s="80"/>
      <c r="T14353" s="4"/>
      <c r="V14353" s="4"/>
      <c r="W14353" s="4"/>
      <c r="X14353" s="4"/>
      <c r="AB14353" s="4"/>
      <c r="AL14353" s="81"/>
      <c r="AM14353" s="81"/>
    </row>
    <row r="14354" spans="1:39">
      <c r="A14354" s="76"/>
      <c r="C14354" s="77"/>
      <c r="M14354" s="80"/>
      <c r="T14354" s="4"/>
      <c r="V14354" s="4"/>
      <c r="W14354" s="4"/>
      <c r="X14354" s="4"/>
      <c r="AB14354" s="4"/>
      <c r="AL14354" s="81"/>
      <c r="AM14354" s="81"/>
    </row>
    <row r="14355" spans="1:39">
      <c r="A14355" s="76"/>
      <c r="C14355" s="77"/>
      <c r="M14355" s="80"/>
      <c r="T14355" s="4"/>
      <c r="V14355" s="4"/>
      <c r="W14355" s="4"/>
      <c r="X14355" s="4"/>
      <c r="AB14355" s="4"/>
      <c r="AL14355" s="81"/>
      <c r="AM14355" s="81"/>
    </row>
    <row r="14356" spans="1:39">
      <c r="A14356" s="76"/>
      <c r="C14356" s="77"/>
      <c r="M14356" s="80"/>
      <c r="T14356" s="4"/>
      <c r="V14356" s="4"/>
      <c r="W14356" s="4"/>
      <c r="X14356" s="4"/>
      <c r="AB14356" s="4"/>
      <c r="AL14356" s="81"/>
      <c r="AM14356" s="81"/>
    </row>
    <row r="14357" spans="1:39">
      <c r="A14357" s="76"/>
      <c r="C14357" s="77"/>
      <c r="M14357" s="80"/>
      <c r="T14357" s="4"/>
      <c r="V14357" s="4"/>
      <c r="W14357" s="4"/>
      <c r="X14357" s="4"/>
      <c r="AB14357" s="4"/>
      <c r="AL14357" s="81"/>
      <c r="AM14357" s="81"/>
    </row>
    <row r="14358" spans="1:39">
      <c r="A14358" s="76"/>
      <c r="C14358" s="77"/>
      <c r="M14358" s="80"/>
      <c r="T14358" s="4"/>
      <c r="V14358" s="4"/>
      <c r="W14358" s="4"/>
      <c r="X14358" s="4"/>
      <c r="AB14358" s="4"/>
      <c r="AL14358" s="81"/>
      <c r="AM14358" s="81"/>
    </row>
    <row r="14359" spans="1:39">
      <c r="A14359" s="76"/>
      <c r="C14359" s="77"/>
      <c r="M14359" s="80"/>
      <c r="T14359" s="4"/>
      <c r="V14359" s="4"/>
      <c r="W14359" s="4"/>
      <c r="X14359" s="4"/>
      <c r="AB14359" s="4"/>
      <c r="AL14359" s="81"/>
      <c r="AM14359" s="81"/>
    </row>
    <row r="14360" spans="1:39">
      <c r="A14360" s="76"/>
      <c r="C14360" s="77"/>
      <c r="M14360" s="80"/>
      <c r="T14360" s="4"/>
      <c r="V14360" s="4"/>
      <c r="W14360" s="4"/>
      <c r="X14360" s="4"/>
      <c r="AB14360" s="4"/>
      <c r="AL14360" s="81"/>
      <c r="AM14360" s="81"/>
    </row>
    <row r="14361" spans="1:39">
      <c r="A14361" s="76"/>
      <c r="C14361" s="77"/>
      <c r="M14361" s="80"/>
      <c r="T14361" s="4"/>
      <c r="V14361" s="4"/>
      <c r="W14361" s="4"/>
      <c r="X14361" s="4"/>
      <c r="AB14361" s="4"/>
      <c r="AL14361" s="81"/>
      <c r="AM14361" s="81"/>
    </row>
    <row r="14362" spans="1:39">
      <c r="A14362" s="76"/>
      <c r="C14362" s="77"/>
      <c r="M14362" s="80"/>
      <c r="T14362" s="4"/>
      <c r="V14362" s="4"/>
      <c r="W14362" s="4"/>
      <c r="X14362" s="4"/>
      <c r="AB14362" s="4"/>
      <c r="AL14362" s="81"/>
      <c r="AM14362" s="81"/>
    </row>
    <row r="14363" spans="1:39">
      <c r="A14363" s="76"/>
      <c r="C14363" s="77"/>
      <c r="M14363" s="80"/>
      <c r="T14363" s="4"/>
      <c r="V14363" s="4"/>
      <c r="W14363" s="4"/>
      <c r="X14363" s="4"/>
      <c r="AB14363" s="4"/>
      <c r="AL14363" s="81"/>
      <c r="AM14363" s="81"/>
    </row>
    <row r="14364" spans="1:39">
      <c r="A14364" s="76"/>
      <c r="C14364" s="77"/>
      <c r="M14364" s="80"/>
      <c r="T14364" s="4"/>
      <c r="V14364" s="4"/>
      <c r="W14364" s="4"/>
      <c r="X14364" s="4"/>
      <c r="AB14364" s="4"/>
      <c r="AL14364" s="81"/>
      <c r="AM14364" s="81"/>
    </row>
    <row r="14365" spans="1:39">
      <c r="A14365" s="76"/>
      <c r="C14365" s="77"/>
      <c r="M14365" s="80"/>
      <c r="T14365" s="4"/>
      <c r="V14365" s="4"/>
      <c r="W14365" s="4"/>
      <c r="X14365" s="4"/>
      <c r="AB14365" s="4"/>
      <c r="AL14365" s="81"/>
      <c r="AM14365" s="81"/>
    </row>
    <row r="14366" spans="1:39">
      <c r="A14366" s="76"/>
      <c r="C14366" s="77"/>
      <c r="M14366" s="80"/>
      <c r="T14366" s="4"/>
      <c r="V14366" s="4"/>
      <c r="W14366" s="4"/>
      <c r="X14366" s="4"/>
      <c r="AB14366" s="4"/>
      <c r="AL14366" s="81"/>
      <c r="AM14366" s="81"/>
    </row>
    <row r="14367" spans="1:39">
      <c r="A14367" s="76"/>
      <c r="C14367" s="77"/>
      <c r="M14367" s="80"/>
      <c r="T14367" s="4"/>
      <c r="V14367" s="4"/>
      <c r="W14367" s="4"/>
      <c r="X14367" s="4"/>
      <c r="AB14367" s="4"/>
      <c r="AL14367" s="81"/>
      <c r="AM14367" s="81"/>
    </row>
    <row r="14368" spans="1:39">
      <c r="A14368" s="76"/>
      <c r="C14368" s="77"/>
      <c r="M14368" s="80"/>
      <c r="T14368" s="4"/>
      <c r="V14368" s="4"/>
      <c r="W14368" s="4"/>
      <c r="X14368" s="4"/>
      <c r="AB14368" s="4"/>
      <c r="AL14368" s="81"/>
      <c r="AM14368" s="81"/>
    </row>
    <row r="14369" spans="1:39">
      <c r="A14369" s="76"/>
      <c r="C14369" s="77"/>
      <c r="M14369" s="80"/>
      <c r="T14369" s="4"/>
      <c r="V14369" s="4"/>
      <c r="W14369" s="4"/>
      <c r="X14369" s="4"/>
      <c r="AB14369" s="4"/>
      <c r="AL14369" s="81"/>
      <c r="AM14369" s="81"/>
    </row>
    <row r="14370" spans="1:39">
      <c r="A14370" s="76"/>
      <c r="C14370" s="77"/>
      <c r="M14370" s="80"/>
      <c r="T14370" s="4"/>
      <c r="V14370" s="4"/>
      <c r="W14370" s="4"/>
      <c r="X14370" s="4"/>
      <c r="AB14370" s="4"/>
      <c r="AL14370" s="81"/>
      <c r="AM14370" s="81"/>
    </row>
    <row r="14371" spans="1:39">
      <c r="A14371" s="76"/>
      <c r="C14371" s="77"/>
      <c r="M14371" s="80"/>
      <c r="T14371" s="4"/>
      <c r="V14371" s="4"/>
      <c r="W14371" s="4"/>
      <c r="X14371" s="4"/>
      <c r="AB14371" s="4"/>
      <c r="AL14371" s="81"/>
      <c r="AM14371" s="81"/>
    </row>
    <row r="14372" spans="1:39">
      <c r="A14372" s="76"/>
      <c r="C14372" s="77"/>
      <c r="M14372" s="80"/>
      <c r="T14372" s="4"/>
      <c r="V14372" s="4"/>
      <c r="W14372" s="4"/>
      <c r="X14372" s="4"/>
      <c r="AB14372" s="4"/>
      <c r="AL14372" s="81"/>
      <c r="AM14372" s="81"/>
    </row>
    <row r="14373" spans="1:39">
      <c r="A14373" s="76"/>
      <c r="C14373" s="77"/>
      <c r="M14373" s="80"/>
      <c r="T14373" s="4"/>
      <c r="V14373" s="4"/>
      <c r="W14373" s="4"/>
      <c r="X14373" s="4"/>
      <c r="AB14373" s="4"/>
      <c r="AL14373" s="81"/>
      <c r="AM14373" s="81"/>
    </row>
    <row r="14374" spans="1:39">
      <c r="A14374" s="76"/>
      <c r="C14374" s="77"/>
      <c r="M14374" s="80"/>
      <c r="T14374" s="4"/>
      <c r="V14374" s="4"/>
      <c r="W14374" s="4"/>
      <c r="X14374" s="4"/>
      <c r="AB14374" s="4"/>
      <c r="AL14374" s="81"/>
      <c r="AM14374" s="81"/>
    </row>
    <row r="14375" spans="1:39">
      <c r="A14375" s="76"/>
      <c r="C14375" s="77"/>
      <c r="M14375" s="80"/>
      <c r="T14375" s="4"/>
      <c r="V14375" s="4"/>
      <c r="W14375" s="4"/>
      <c r="X14375" s="4"/>
      <c r="AB14375" s="4"/>
      <c r="AL14375" s="81"/>
      <c r="AM14375" s="81"/>
    </row>
    <row r="14376" spans="1:39">
      <c r="A14376" s="76"/>
      <c r="C14376" s="77"/>
      <c r="M14376" s="80"/>
      <c r="T14376" s="4"/>
      <c r="V14376" s="4"/>
      <c r="W14376" s="4"/>
      <c r="X14376" s="4"/>
      <c r="AB14376" s="4"/>
      <c r="AL14376" s="81"/>
      <c r="AM14376" s="81"/>
    </row>
    <row r="14377" spans="1:39">
      <c r="A14377" s="76"/>
      <c r="C14377" s="77"/>
      <c r="M14377" s="80"/>
      <c r="T14377" s="4"/>
      <c r="V14377" s="4"/>
      <c r="W14377" s="4"/>
      <c r="X14377" s="4"/>
      <c r="AB14377" s="4"/>
      <c r="AL14377" s="81"/>
      <c r="AM14377" s="81"/>
    </row>
    <row r="14378" spans="1:39">
      <c r="A14378" s="76"/>
      <c r="C14378" s="77"/>
      <c r="M14378" s="80"/>
      <c r="T14378" s="4"/>
      <c r="V14378" s="4"/>
      <c r="W14378" s="4"/>
      <c r="X14378" s="4"/>
      <c r="AB14378" s="4"/>
      <c r="AL14378" s="81"/>
      <c r="AM14378" s="81"/>
    </row>
    <row r="14379" spans="1:39">
      <c r="A14379" s="76"/>
      <c r="C14379" s="77"/>
      <c r="M14379" s="80"/>
      <c r="T14379" s="4"/>
      <c r="V14379" s="4"/>
      <c r="W14379" s="4"/>
      <c r="X14379" s="4"/>
      <c r="AB14379" s="4"/>
      <c r="AL14379" s="81"/>
      <c r="AM14379" s="81"/>
    </row>
    <row r="14380" spans="1:39">
      <c r="A14380" s="76"/>
      <c r="C14380" s="77"/>
      <c r="M14380" s="80"/>
      <c r="T14380" s="4"/>
      <c r="V14380" s="4"/>
      <c r="W14380" s="4"/>
      <c r="X14380" s="4"/>
      <c r="AB14380" s="4"/>
      <c r="AL14380" s="81"/>
      <c r="AM14380" s="81"/>
    </row>
    <row r="14381" spans="1:39">
      <c r="A14381" s="76"/>
      <c r="C14381" s="77"/>
      <c r="M14381" s="80"/>
      <c r="T14381" s="4"/>
      <c r="V14381" s="4"/>
      <c r="W14381" s="4"/>
      <c r="X14381" s="4"/>
      <c r="AB14381" s="4"/>
      <c r="AL14381" s="81"/>
      <c r="AM14381" s="81"/>
    </row>
    <row r="14382" spans="1:39">
      <c r="A14382" s="76"/>
      <c r="C14382" s="77"/>
      <c r="M14382" s="80"/>
      <c r="T14382" s="4"/>
      <c r="V14382" s="4"/>
      <c r="W14382" s="4"/>
      <c r="X14382" s="4"/>
      <c r="AB14382" s="4"/>
      <c r="AL14382" s="81"/>
      <c r="AM14382" s="81"/>
    </row>
    <row r="14383" spans="1:39">
      <c r="A14383" s="76"/>
      <c r="C14383" s="77"/>
      <c r="M14383" s="80"/>
      <c r="T14383" s="4"/>
      <c r="V14383" s="4"/>
      <c r="W14383" s="4"/>
      <c r="X14383" s="4"/>
      <c r="AB14383" s="4"/>
      <c r="AL14383" s="81"/>
      <c r="AM14383" s="81"/>
    </row>
    <row r="14384" spans="1:39">
      <c r="A14384" s="76"/>
      <c r="C14384" s="77"/>
      <c r="M14384" s="80"/>
      <c r="T14384" s="4"/>
      <c r="V14384" s="4"/>
      <c r="W14384" s="4"/>
      <c r="X14384" s="4"/>
      <c r="AB14384" s="4"/>
      <c r="AL14384" s="81"/>
      <c r="AM14384" s="81"/>
    </row>
    <row r="14385" spans="1:39">
      <c r="A14385" s="76"/>
      <c r="C14385" s="77"/>
      <c r="M14385" s="80"/>
      <c r="T14385" s="4"/>
      <c r="V14385" s="4"/>
      <c r="W14385" s="4"/>
      <c r="X14385" s="4"/>
      <c r="AB14385" s="4"/>
      <c r="AL14385" s="81"/>
      <c r="AM14385" s="81"/>
    </row>
    <row r="14386" spans="1:39">
      <c r="A14386" s="76"/>
      <c r="C14386" s="77"/>
      <c r="M14386" s="80"/>
      <c r="T14386" s="4"/>
      <c r="V14386" s="4"/>
      <c r="W14386" s="4"/>
      <c r="X14386" s="4"/>
      <c r="AB14386" s="4"/>
      <c r="AL14386" s="81"/>
      <c r="AM14386" s="81"/>
    </row>
    <row r="14387" spans="1:39">
      <c r="A14387" s="76"/>
      <c r="C14387" s="77"/>
      <c r="M14387" s="80"/>
      <c r="T14387" s="4"/>
      <c r="V14387" s="4"/>
      <c r="W14387" s="4"/>
      <c r="X14387" s="4"/>
      <c r="AB14387" s="4"/>
      <c r="AL14387" s="81"/>
      <c r="AM14387" s="81"/>
    </row>
    <row r="14388" spans="1:39">
      <c r="A14388" s="76"/>
      <c r="C14388" s="77"/>
      <c r="M14388" s="80"/>
      <c r="T14388" s="4"/>
      <c r="V14388" s="4"/>
      <c r="W14388" s="4"/>
      <c r="X14388" s="4"/>
      <c r="AB14388" s="4"/>
      <c r="AL14388" s="81"/>
      <c r="AM14388" s="81"/>
    </row>
    <row r="14389" spans="1:39">
      <c r="A14389" s="76"/>
      <c r="C14389" s="77"/>
      <c r="M14389" s="80"/>
      <c r="T14389" s="4"/>
      <c r="V14389" s="4"/>
      <c r="W14389" s="4"/>
      <c r="X14389" s="4"/>
      <c r="AB14389" s="4"/>
      <c r="AL14389" s="81"/>
      <c r="AM14389" s="81"/>
    </row>
    <row r="14390" spans="1:39">
      <c r="A14390" s="76"/>
      <c r="C14390" s="77"/>
      <c r="M14390" s="80"/>
      <c r="T14390" s="4"/>
      <c r="V14390" s="4"/>
      <c r="W14390" s="4"/>
      <c r="X14390" s="4"/>
      <c r="AB14390" s="4"/>
      <c r="AL14390" s="81"/>
      <c r="AM14390" s="81"/>
    </row>
    <row r="14391" spans="1:39">
      <c r="A14391" s="76"/>
      <c r="C14391" s="77"/>
      <c r="M14391" s="80"/>
      <c r="T14391" s="4"/>
      <c r="V14391" s="4"/>
      <c r="W14391" s="4"/>
      <c r="X14391" s="4"/>
      <c r="AB14391" s="4"/>
      <c r="AL14391" s="81"/>
      <c r="AM14391" s="81"/>
    </row>
    <row r="14392" spans="1:39">
      <c r="A14392" s="76"/>
      <c r="C14392" s="77"/>
      <c r="M14392" s="80"/>
      <c r="T14392" s="4"/>
      <c r="V14392" s="4"/>
      <c r="W14392" s="4"/>
      <c r="X14392" s="4"/>
      <c r="AB14392" s="4"/>
      <c r="AL14392" s="81"/>
      <c r="AM14392" s="81"/>
    </row>
    <row r="14393" spans="1:39">
      <c r="A14393" s="76"/>
      <c r="C14393" s="77"/>
      <c r="M14393" s="80"/>
      <c r="T14393" s="4"/>
      <c r="V14393" s="4"/>
      <c r="W14393" s="4"/>
      <c r="X14393" s="4"/>
      <c r="AB14393" s="4"/>
      <c r="AL14393" s="81"/>
      <c r="AM14393" s="81"/>
    </row>
    <row r="14394" spans="1:39">
      <c r="A14394" s="76"/>
      <c r="C14394" s="77"/>
      <c r="M14394" s="80"/>
      <c r="T14394" s="4"/>
      <c r="V14394" s="4"/>
      <c r="W14394" s="4"/>
      <c r="X14394" s="4"/>
      <c r="AB14394" s="4"/>
      <c r="AL14394" s="81"/>
      <c r="AM14394" s="81"/>
    </row>
    <row r="14395" spans="1:39">
      <c r="A14395" s="76"/>
      <c r="C14395" s="77"/>
      <c r="M14395" s="80"/>
      <c r="T14395" s="4"/>
      <c r="V14395" s="4"/>
      <c r="W14395" s="4"/>
      <c r="X14395" s="4"/>
      <c r="AB14395" s="4"/>
      <c r="AL14395" s="81"/>
      <c r="AM14395" s="81"/>
    </row>
    <row r="14396" spans="1:39">
      <c r="A14396" s="76"/>
      <c r="C14396" s="77"/>
      <c r="M14396" s="80"/>
      <c r="T14396" s="4"/>
      <c r="V14396" s="4"/>
      <c r="W14396" s="4"/>
      <c r="X14396" s="4"/>
      <c r="AB14396" s="4"/>
      <c r="AL14396" s="81"/>
      <c r="AM14396" s="81"/>
    </row>
    <row r="14397" spans="1:39">
      <c r="A14397" s="76"/>
      <c r="C14397" s="77"/>
      <c r="M14397" s="80"/>
      <c r="T14397" s="4"/>
      <c r="V14397" s="4"/>
      <c r="W14397" s="4"/>
      <c r="X14397" s="4"/>
      <c r="AB14397" s="4"/>
      <c r="AL14397" s="81"/>
      <c r="AM14397" s="81"/>
    </row>
    <row r="14398" spans="1:39">
      <c r="A14398" s="76"/>
      <c r="C14398" s="77"/>
      <c r="M14398" s="80"/>
      <c r="T14398" s="4"/>
      <c r="V14398" s="4"/>
      <c r="W14398" s="4"/>
      <c r="X14398" s="4"/>
      <c r="AB14398" s="4"/>
      <c r="AL14398" s="81"/>
      <c r="AM14398" s="81"/>
    </row>
    <row r="14399" spans="1:39">
      <c r="A14399" s="76"/>
      <c r="C14399" s="77"/>
      <c r="M14399" s="80"/>
      <c r="T14399" s="4"/>
      <c r="V14399" s="4"/>
      <c r="W14399" s="4"/>
      <c r="X14399" s="4"/>
      <c r="AB14399" s="4"/>
      <c r="AL14399" s="81"/>
      <c r="AM14399" s="81"/>
    </row>
    <row r="14400" spans="1:39">
      <c r="A14400" s="76"/>
      <c r="C14400" s="77"/>
      <c r="M14400" s="80"/>
      <c r="T14400" s="4"/>
      <c r="V14400" s="4"/>
      <c r="W14400" s="4"/>
      <c r="X14400" s="4"/>
      <c r="AB14400" s="4"/>
      <c r="AL14400" s="81"/>
      <c r="AM14400" s="81"/>
    </row>
    <row r="14401" spans="1:39">
      <c r="A14401" s="76"/>
      <c r="C14401" s="77"/>
      <c r="M14401" s="80"/>
      <c r="T14401" s="4"/>
      <c r="V14401" s="4"/>
      <c r="W14401" s="4"/>
      <c r="X14401" s="4"/>
      <c r="AB14401" s="4"/>
      <c r="AL14401" s="81"/>
      <c r="AM14401" s="81"/>
    </row>
    <row r="14402" spans="1:39">
      <c r="A14402" s="76"/>
      <c r="C14402" s="77"/>
      <c r="M14402" s="80"/>
      <c r="T14402" s="4"/>
      <c r="V14402" s="4"/>
      <c r="W14402" s="4"/>
      <c r="X14402" s="4"/>
      <c r="AB14402" s="4"/>
      <c r="AL14402" s="81"/>
      <c r="AM14402" s="81"/>
    </row>
    <row r="14403" spans="1:39">
      <c r="A14403" s="76"/>
      <c r="C14403" s="77"/>
      <c r="M14403" s="80"/>
      <c r="T14403" s="4"/>
      <c r="V14403" s="4"/>
      <c r="W14403" s="4"/>
      <c r="X14403" s="4"/>
      <c r="AB14403" s="4"/>
      <c r="AL14403" s="81"/>
      <c r="AM14403" s="81"/>
    </row>
    <row r="14404" spans="1:39">
      <c r="A14404" s="76"/>
      <c r="C14404" s="77"/>
      <c r="M14404" s="80"/>
      <c r="T14404" s="4"/>
      <c r="V14404" s="4"/>
      <c r="W14404" s="4"/>
      <c r="X14404" s="4"/>
      <c r="AB14404" s="4"/>
      <c r="AL14404" s="81"/>
      <c r="AM14404" s="81"/>
    </row>
    <row r="14405" spans="1:39">
      <c r="A14405" s="76"/>
      <c r="C14405" s="77"/>
      <c r="M14405" s="80"/>
      <c r="T14405" s="4"/>
      <c r="V14405" s="4"/>
      <c r="W14405" s="4"/>
      <c r="X14405" s="4"/>
      <c r="AB14405" s="4"/>
      <c r="AL14405" s="81"/>
      <c r="AM14405" s="81"/>
    </row>
    <row r="14406" spans="1:39">
      <c r="A14406" s="76"/>
      <c r="C14406" s="77"/>
      <c r="M14406" s="80"/>
      <c r="T14406" s="4"/>
      <c r="V14406" s="4"/>
      <c r="W14406" s="4"/>
      <c r="X14406" s="4"/>
      <c r="AB14406" s="4"/>
      <c r="AL14406" s="81"/>
      <c r="AM14406" s="81"/>
    </row>
    <row r="14407" spans="1:39">
      <c r="A14407" s="76"/>
      <c r="C14407" s="77"/>
      <c r="M14407" s="80"/>
      <c r="T14407" s="4"/>
      <c r="V14407" s="4"/>
      <c r="W14407" s="4"/>
      <c r="X14407" s="4"/>
      <c r="AB14407" s="4"/>
      <c r="AL14407" s="81"/>
      <c r="AM14407" s="81"/>
    </row>
    <row r="14408" spans="1:39">
      <c r="A14408" s="76"/>
      <c r="C14408" s="77"/>
      <c r="M14408" s="80"/>
      <c r="T14408" s="4"/>
      <c r="V14408" s="4"/>
      <c r="W14408" s="4"/>
      <c r="X14408" s="4"/>
      <c r="AB14408" s="4"/>
      <c r="AL14408" s="81"/>
      <c r="AM14408" s="81"/>
    </row>
    <row r="14409" spans="1:39">
      <c r="A14409" s="76"/>
      <c r="C14409" s="77"/>
      <c r="M14409" s="80"/>
      <c r="T14409" s="4"/>
      <c r="V14409" s="4"/>
      <c r="W14409" s="4"/>
      <c r="X14409" s="4"/>
      <c r="AB14409" s="4"/>
      <c r="AL14409" s="81"/>
      <c r="AM14409" s="81"/>
    </row>
    <row r="14410" spans="1:39">
      <c r="A14410" s="76"/>
      <c r="C14410" s="77"/>
      <c r="M14410" s="80"/>
      <c r="T14410" s="4"/>
      <c r="V14410" s="4"/>
      <c r="W14410" s="4"/>
      <c r="X14410" s="4"/>
      <c r="AB14410" s="4"/>
      <c r="AL14410" s="81"/>
      <c r="AM14410" s="81"/>
    </row>
    <row r="14411" spans="1:39">
      <c r="A14411" s="76"/>
      <c r="C14411" s="77"/>
      <c r="M14411" s="80"/>
      <c r="T14411" s="4"/>
      <c r="V14411" s="4"/>
      <c r="W14411" s="4"/>
      <c r="X14411" s="4"/>
      <c r="AB14411" s="4"/>
      <c r="AL14411" s="81"/>
      <c r="AM14411" s="81"/>
    </row>
    <row r="14412" spans="1:39">
      <c r="A14412" s="76"/>
      <c r="C14412" s="77"/>
      <c r="M14412" s="80"/>
      <c r="T14412" s="4"/>
      <c r="V14412" s="4"/>
      <c r="W14412" s="4"/>
      <c r="X14412" s="4"/>
      <c r="AB14412" s="4"/>
      <c r="AL14412" s="81"/>
      <c r="AM14412" s="81"/>
    </row>
    <row r="14413" spans="1:39">
      <c r="A14413" s="76"/>
      <c r="C14413" s="77"/>
      <c r="M14413" s="80"/>
      <c r="T14413" s="4"/>
      <c r="V14413" s="4"/>
      <c r="W14413" s="4"/>
      <c r="X14413" s="4"/>
      <c r="AB14413" s="4"/>
      <c r="AL14413" s="81"/>
      <c r="AM14413" s="81"/>
    </row>
    <row r="14414" spans="1:39">
      <c r="A14414" s="76"/>
      <c r="C14414" s="77"/>
      <c r="M14414" s="80"/>
      <c r="T14414" s="4"/>
      <c r="V14414" s="4"/>
      <c r="W14414" s="4"/>
      <c r="X14414" s="4"/>
      <c r="AB14414" s="4"/>
      <c r="AL14414" s="81"/>
      <c r="AM14414" s="81"/>
    </row>
    <row r="14415" spans="1:39">
      <c r="A14415" s="76"/>
      <c r="C14415" s="77"/>
      <c r="M14415" s="80"/>
      <c r="T14415" s="4"/>
      <c r="V14415" s="4"/>
      <c r="W14415" s="4"/>
      <c r="X14415" s="4"/>
      <c r="AB14415" s="4"/>
      <c r="AL14415" s="81"/>
      <c r="AM14415" s="81"/>
    </row>
    <row r="14416" spans="1:39">
      <c r="A14416" s="76"/>
      <c r="C14416" s="77"/>
      <c r="M14416" s="80"/>
      <c r="T14416" s="4"/>
      <c r="V14416" s="4"/>
      <c r="W14416" s="4"/>
      <c r="X14416" s="4"/>
      <c r="AB14416" s="4"/>
      <c r="AL14416" s="81"/>
      <c r="AM14416" s="81"/>
    </row>
    <row r="14417" spans="1:39">
      <c r="A14417" s="76"/>
      <c r="C14417" s="77"/>
      <c r="M14417" s="80"/>
      <c r="T14417" s="4"/>
      <c r="V14417" s="4"/>
      <c r="W14417" s="4"/>
      <c r="X14417" s="4"/>
      <c r="AB14417" s="4"/>
      <c r="AL14417" s="81"/>
      <c r="AM14417" s="81"/>
    </row>
    <row r="14418" spans="1:39">
      <c r="A14418" s="76"/>
      <c r="C14418" s="77"/>
      <c r="M14418" s="80"/>
      <c r="T14418" s="4"/>
      <c r="V14418" s="4"/>
      <c r="W14418" s="4"/>
      <c r="X14418" s="4"/>
      <c r="AB14418" s="4"/>
      <c r="AL14418" s="81"/>
      <c r="AM14418" s="81"/>
    </row>
    <row r="14419" spans="1:39">
      <c r="A14419" s="76"/>
      <c r="C14419" s="77"/>
      <c r="M14419" s="80"/>
      <c r="T14419" s="4"/>
      <c r="V14419" s="4"/>
      <c r="W14419" s="4"/>
      <c r="X14419" s="4"/>
      <c r="AB14419" s="4"/>
      <c r="AL14419" s="81"/>
      <c r="AM14419" s="81"/>
    </row>
    <row r="14420" spans="1:39">
      <c r="A14420" s="76"/>
      <c r="C14420" s="77"/>
      <c r="M14420" s="80"/>
      <c r="T14420" s="4"/>
      <c r="V14420" s="4"/>
      <c r="W14420" s="4"/>
      <c r="X14420" s="4"/>
      <c r="AB14420" s="4"/>
      <c r="AL14420" s="81"/>
      <c r="AM14420" s="81"/>
    </row>
    <row r="14421" spans="1:39">
      <c r="A14421" s="76"/>
      <c r="C14421" s="77"/>
      <c r="M14421" s="80"/>
      <c r="T14421" s="4"/>
      <c r="V14421" s="4"/>
      <c r="W14421" s="4"/>
      <c r="X14421" s="4"/>
      <c r="AB14421" s="4"/>
      <c r="AL14421" s="81"/>
      <c r="AM14421" s="81"/>
    </row>
    <row r="14422" spans="1:39">
      <c r="A14422" s="76"/>
      <c r="C14422" s="77"/>
      <c r="M14422" s="80"/>
      <c r="T14422" s="4"/>
      <c r="V14422" s="4"/>
      <c r="W14422" s="4"/>
      <c r="X14422" s="4"/>
      <c r="AB14422" s="4"/>
      <c r="AL14422" s="81"/>
      <c r="AM14422" s="81"/>
    </row>
    <row r="14423" spans="1:39">
      <c r="A14423" s="76"/>
      <c r="C14423" s="77"/>
      <c r="M14423" s="80"/>
      <c r="T14423" s="4"/>
      <c r="V14423" s="4"/>
      <c r="W14423" s="4"/>
      <c r="X14423" s="4"/>
      <c r="AB14423" s="4"/>
      <c r="AL14423" s="81"/>
      <c r="AM14423" s="81"/>
    </row>
    <row r="14424" spans="1:39">
      <c r="A14424" s="76"/>
      <c r="C14424" s="77"/>
      <c r="M14424" s="80"/>
      <c r="T14424" s="4"/>
      <c r="V14424" s="4"/>
      <c r="W14424" s="4"/>
      <c r="X14424" s="4"/>
      <c r="AB14424" s="4"/>
      <c r="AL14424" s="81"/>
      <c r="AM14424" s="81"/>
    </row>
    <row r="14425" spans="1:39">
      <c r="A14425" s="76"/>
      <c r="C14425" s="77"/>
      <c r="M14425" s="80"/>
      <c r="T14425" s="4"/>
      <c r="V14425" s="4"/>
      <c r="W14425" s="4"/>
      <c r="X14425" s="4"/>
      <c r="AB14425" s="4"/>
      <c r="AL14425" s="81"/>
      <c r="AM14425" s="81"/>
    </row>
    <row r="14426" spans="1:39">
      <c r="A14426" s="76"/>
      <c r="C14426" s="77"/>
      <c r="M14426" s="80"/>
      <c r="T14426" s="4"/>
      <c r="V14426" s="4"/>
      <c r="W14426" s="4"/>
      <c r="X14426" s="4"/>
      <c r="AB14426" s="4"/>
      <c r="AL14426" s="81"/>
      <c r="AM14426" s="81"/>
    </row>
    <row r="14427" spans="1:39">
      <c r="A14427" s="76"/>
      <c r="C14427" s="77"/>
      <c r="M14427" s="80"/>
      <c r="T14427" s="4"/>
      <c r="V14427" s="4"/>
      <c r="W14427" s="4"/>
      <c r="X14427" s="4"/>
      <c r="AB14427" s="4"/>
      <c r="AL14427" s="81"/>
      <c r="AM14427" s="81"/>
    </row>
    <row r="14428" spans="1:39">
      <c r="A14428" s="76"/>
      <c r="C14428" s="77"/>
      <c r="M14428" s="80"/>
      <c r="T14428" s="4"/>
      <c r="V14428" s="4"/>
      <c r="W14428" s="4"/>
      <c r="X14428" s="4"/>
      <c r="AB14428" s="4"/>
      <c r="AL14428" s="81"/>
      <c r="AM14428" s="81"/>
    </row>
    <row r="14429" spans="1:39">
      <c r="A14429" s="76"/>
      <c r="C14429" s="77"/>
      <c r="M14429" s="80"/>
      <c r="T14429" s="4"/>
      <c r="V14429" s="4"/>
      <c r="W14429" s="4"/>
      <c r="X14429" s="4"/>
      <c r="AB14429" s="4"/>
      <c r="AL14429" s="81"/>
      <c r="AM14429" s="81"/>
    </row>
    <row r="14430" spans="1:39">
      <c r="A14430" s="76"/>
      <c r="C14430" s="77"/>
      <c r="M14430" s="80"/>
      <c r="T14430" s="4"/>
      <c r="V14430" s="4"/>
      <c r="W14430" s="4"/>
      <c r="X14430" s="4"/>
      <c r="AB14430" s="4"/>
      <c r="AL14430" s="81"/>
      <c r="AM14430" s="81"/>
    </row>
    <row r="14431" spans="1:39">
      <c r="A14431" s="76"/>
      <c r="C14431" s="77"/>
      <c r="M14431" s="80"/>
      <c r="T14431" s="4"/>
      <c r="V14431" s="4"/>
      <c r="W14431" s="4"/>
      <c r="X14431" s="4"/>
      <c r="AB14431" s="4"/>
      <c r="AL14431" s="81"/>
      <c r="AM14431" s="81"/>
    </row>
    <row r="14432" spans="1:39">
      <c r="A14432" s="76"/>
      <c r="C14432" s="77"/>
      <c r="M14432" s="80"/>
      <c r="T14432" s="4"/>
      <c r="V14432" s="4"/>
      <c r="W14432" s="4"/>
      <c r="X14432" s="4"/>
      <c r="AB14432" s="4"/>
      <c r="AL14432" s="81"/>
      <c r="AM14432" s="81"/>
    </row>
    <row r="14433" spans="1:39">
      <c r="A14433" s="76"/>
      <c r="C14433" s="77"/>
      <c r="M14433" s="80"/>
      <c r="T14433" s="4"/>
      <c r="V14433" s="4"/>
      <c r="W14433" s="4"/>
      <c r="X14433" s="4"/>
      <c r="AB14433" s="4"/>
      <c r="AL14433" s="81"/>
      <c r="AM14433" s="81"/>
    </row>
    <row r="14434" spans="1:39">
      <c r="A14434" s="76"/>
      <c r="C14434" s="77"/>
      <c r="M14434" s="80"/>
      <c r="T14434" s="4"/>
      <c r="V14434" s="4"/>
      <c r="W14434" s="4"/>
      <c r="X14434" s="4"/>
      <c r="AB14434" s="4"/>
      <c r="AL14434" s="81"/>
      <c r="AM14434" s="81"/>
    </row>
    <row r="14435" spans="1:39">
      <c r="A14435" s="76"/>
      <c r="C14435" s="77"/>
      <c r="M14435" s="80"/>
      <c r="T14435" s="4"/>
      <c r="V14435" s="4"/>
      <c r="W14435" s="4"/>
      <c r="X14435" s="4"/>
      <c r="AB14435" s="4"/>
      <c r="AL14435" s="81"/>
      <c r="AM14435" s="81"/>
    </row>
    <row r="14436" spans="1:39">
      <c r="A14436" s="76"/>
      <c r="C14436" s="77"/>
      <c r="M14436" s="80"/>
      <c r="T14436" s="4"/>
      <c r="V14436" s="4"/>
      <c r="W14436" s="4"/>
      <c r="X14436" s="4"/>
      <c r="AB14436" s="4"/>
      <c r="AL14436" s="81"/>
      <c r="AM14436" s="81"/>
    </row>
    <row r="14437" spans="1:39">
      <c r="A14437" s="76"/>
      <c r="C14437" s="77"/>
      <c r="M14437" s="80"/>
      <c r="T14437" s="4"/>
      <c r="V14437" s="4"/>
      <c r="W14437" s="4"/>
      <c r="X14437" s="4"/>
      <c r="AB14437" s="4"/>
      <c r="AL14437" s="81"/>
      <c r="AM14437" s="81"/>
    </row>
    <row r="14438" spans="1:39">
      <c r="A14438" s="76"/>
      <c r="C14438" s="77"/>
      <c r="M14438" s="80"/>
      <c r="T14438" s="4"/>
      <c r="V14438" s="4"/>
      <c r="W14438" s="4"/>
      <c r="X14438" s="4"/>
      <c r="AB14438" s="4"/>
      <c r="AL14438" s="81"/>
      <c r="AM14438" s="81"/>
    </row>
    <row r="14439" spans="1:39">
      <c r="A14439" s="76"/>
      <c r="C14439" s="77"/>
      <c r="M14439" s="80"/>
      <c r="T14439" s="4"/>
      <c r="V14439" s="4"/>
      <c r="W14439" s="4"/>
      <c r="X14439" s="4"/>
      <c r="AB14439" s="4"/>
      <c r="AL14439" s="81"/>
      <c r="AM14439" s="81"/>
    </row>
    <row r="14440" spans="1:39">
      <c r="A14440" s="76"/>
      <c r="C14440" s="77"/>
      <c r="M14440" s="80"/>
      <c r="T14440" s="4"/>
      <c r="V14440" s="4"/>
      <c r="W14440" s="4"/>
      <c r="X14440" s="4"/>
      <c r="AB14440" s="4"/>
      <c r="AL14440" s="81"/>
      <c r="AM14440" s="81"/>
    </row>
    <row r="14441" spans="1:39">
      <c r="A14441" s="76"/>
      <c r="C14441" s="77"/>
      <c r="M14441" s="80"/>
      <c r="T14441" s="4"/>
      <c r="V14441" s="4"/>
      <c r="W14441" s="4"/>
      <c r="X14441" s="4"/>
      <c r="AB14441" s="4"/>
      <c r="AL14441" s="81"/>
      <c r="AM14441" s="81"/>
    </row>
    <row r="14442" spans="1:39">
      <c r="A14442" s="76"/>
      <c r="C14442" s="77"/>
      <c r="M14442" s="80"/>
      <c r="T14442" s="4"/>
      <c r="V14442" s="4"/>
      <c r="W14442" s="4"/>
      <c r="X14442" s="4"/>
      <c r="AB14442" s="4"/>
      <c r="AL14442" s="81"/>
      <c r="AM14442" s="81"/>
    </row>
    <row r="14443" spans="1:39">
      <c r="A14443" s="76"/>
      <c r="C14443" s="77"/>
      <c r="M14443" s="80"/>
      <c r="T14443" s="4"/>
      <c r="V14443" s="4"/>
      <c r="W14443" s="4"/>
      <c r="X14443" s="4"/>
      <c r="AB14443" s="4"/>
      <c r="AL14443" s="81"/>
      <c r="AM14443" s="81"/>
    </row>
    <row r="14444" spans="1:39">
      <c r="A14444" s="76"/>
      <c r="C14444" s="77"/>
      <c r="M14444" s="80"/>
      <c r="T14444" s="4"/>
      <c r="V14444" s="4"/>
      <c r="W14444" s="4"/>
      <c r="X14444" s="4"/>
      <c r="AB14444" s="4"/>
      <c r="AL14444" s="81"/>
      <c r="AM14444" s="81"/>
    </row>
    <row r="14445" spans="1:39">
      <c r="A14445" s="76"/>
      <c r="C14445" s="77"/>
      <c r="M14445" s="80"/>
      <c r="T14445" s="4"/>
      <c r="V14445" s="4"/>
      <c r="W14445" s="4"/>
      <c r="X14445" s="4"/>
      <c r="AB14445" s="4"/>
      <c r="AL14445" s="81"/>
      <c r="AM14445" s="81"/>
    </row>
    <row r="14446" spans="1:39">
      <c r="A14446" s="76"/>
      <c r="C14446" s="77"/>
      <c r="M14446" s="80"/>
      <c r="T14446" s="4"/>
      <c r="V14446" s="4"/>
      <c r="W14446" s="4"/>
      <c r="X14446" s="4"/>
      <c r="AB14446" s="4"/>
      <c r="AL14446" s="81"/>
      <c r="AM14446" s="81"/>
    </row>
    <row r="14447" spans="1:39">
      <c r="A14447" s="76"/>
      <c r="C14447" s="77"/>
      <c r="M14447" s="80"/>
      <c r="T14447" s="4"/>
      <c r="V14447" s="4"/>
      <c r="W14447" s="4"/>
      <c r="X14447" s="4"/>
      <c r="AB14447" s="4"/>
      <c r="AL14447" s="81"/>
      <c r="AM14447" s="81"/>
    </row>
    <row r="14448" spans="1:39">
      <c r="A14448" s="76"/>
      <c r="C14448" s="77"/>
      <c r="M14448" s="80"/>
      <c r="T14448" s="4"/>
      <c r="V14448" s="4"/>
      <c r="W14448" s="4"/>
      <c r="X14448" s="4"/>
      <c r="AB14448" s="4"/>
      <c r="AL14448" s="81"/>
      <c r="AM14448" s="81"/>
    </row>
    <row r="14449" spans="1:39">
      <c r="A14449" s="76"/>
      <c r="C14449" s="77"/>
      <c r="M14449" s="80"/>
      <c r="T14449" s="4"/>
      <c r="V14449" s="4"/>
      <c r="W14449" s="4"/>
      <c r="X14449" s="4"/>
      <c r="AB14449" s="4"/>
      <c r="AL14449" s="81"/>
      <c r="AM14449" s="81"/>
    </row>
    <row r="14450" spans="1:39">
      <c r="A14450" s="76"/>
      <c r="C14450" s="77"/>
      <c r="M14450" s="80"/>
      <c r="T14450" s="4"/>
      <c r="V14450" s="4"/>
      <c r="W14450" s="4"/>
      <c r="X14450" s="4"/>
      <c r="AB14450" s="4"/>
      <c r="AL14450" s="81"/>
      <c r="AM14450" s="81"/>
    </row>
    <row r="14451" spans="1:39">
      <c r="A14451" s="76"/>
      <c r="C14451" s="77"/>
      <c r="M14451" s="80"/>
      <c r="T14451" s="4"/>
      <c r="V14451" s="4"/>
      <c r="W14451" s="4"/>
      <c r="X14451" s="4"/>
      <c r="AB14451" s="4"/>
      <c r="AL14451" s="81"/>
      <c r="AM14451" s="81"/>
    </row>
    <row r="14452" spans="1:39">
      <c r="A14452" s="76"/>
      <c r="C14452" s="77"/>
      <c r="M14452" s="80"/>
      <c r="T14452" s="4"/>
      <c r="V14452" s="4"/>
      <c r="W14452" s="4"/>
      <c r="X14452" s="4"/>
      <c r="AB14452" s="4"/>
      <c r="AL14452" s="81"/>
      <c r="AM14452" s="81"/>
    </row>
    <row r="14453" spans="1:39">
      <c r="A14453" s="76"/>
      <c r="C14453" s="77"/>
      <c r="M14453" s="80"/>
      <c r="T14453" s="4"/>
      <c r="V14453" s="4"/>
      <c r="W14453" s="4"/>
      <c r="X14453" s="4"/>
      <c r="AB14453" s="4"/>
      <c r="AL14453" s="81"/>
      <c r="AM14453" s="81"/>
    </row>
    <row r="14454" spans="1:39">
      <c r="A14454" s="76"/>
      <c r="C14454" s="77"/>
      <c r="M14454" s="80"/>
      <c r="T14454" s="4"/>
      <c r="V14454" s="4"/>
      <c r="W14454" s="4"/>
      <c r="X14454" s="4"/>
      <c r="AB14454" s="4"/>
      <c r="AL14454" s="81"/>
      <c r="AM14454" s="81"/>
    </row>
    <row r="14455" spans="1:39">
      <c r="A14455" s="76"/>
      <c r="C14455" s="77"/>
      <c r="M14455" s="80"/>
      <c r="T14455" s="4"/>
      <c r="V14455" s="4"/>
      <c r="W14455" s="4"/>
      <c r="X14455" s="4"/>
      <c r="AB14455" s="4"/>
      <c r="AL14455" s="81"/>
      <c r="AM14455" s="81"/>
    </row>
    <row r="14456" spans="1:39">
      <c r="A14456" s="76"/>
      <c r="C14456" s="77"/>
      <c r="M14456" s="80"/>
      <c r="T14456" s="4"/>
      <c r="V14456" s="4"/>
      <c r="W14456" s="4"/>
      <c r="X14456" s="4"/>
      <c r="AB14456" s="4"/>
      <c r="AL14456" s="81"/>
      <c r="AM14456" s="81"/>
    </row>
    <row r="14457" spans="1:39">
      <c r="A14457" s="76"/>
      <c r="C14457" s="77"/>
      <c r="M14457" s="80"/>
      <c r="T14457" s="4"/>
      <c r="V14457" s="4"/>
      <c r="W14457" s="4"/>
      <c r="X14457" s="4"/>
      <c r="AB14457" s="4"/>
      <c r="AL14457" s="81"/>
      <c r="AM14457" s="81"/>
    </row>
    <row r="14458" spans="1:39">
      <c r="A14458" s="76"/>
      <c r="C14458" s="77"/>
      <c r="M14458" s="80"/>
      <c r="T14458" s="4"/>
      <c r="V14458" s="4"/>
      <c r="W14458" s="4"/>
      <c r="X14458" s="4"/>
      <c r="AB14458" s="4"/>
      <c r="AL14458" s="81"/>
      <c r="AM14458" s="81"/>
    </row>
    <row r="14459" spans="1:39">
      <c r="A14459" s="76"/>
      <c r="C14459" s="77"/>
      <c r="M14459" s="80"/>
      <c r="T14459" s="4"/>
      <c r="V14459" s="4"/>
      <c r="W14459" s="4"/>
      <c r="X14459" s="4"/>
      <c r="AB14459" s="4"/>
      <c r="AL14459" s="81"/>
      <c r="AM14459" s="81"/>
    </row>
    <row r="14460" spans="1:39">
      <c r="A14460" s="76"/>
      <c r="C14460" s="77"/>
      <c r="M14460" s="80"/>
      <c r="T14460" s="4"/>
      <c r="V14460" s="4"/>
      <c r="W14460" s="4"/>
      <c r="X14460" s="4"/>
      <c r="AB14460" s="4"/>
      <c r="AL14460" s="81"/>
      <c r="AM14460" s="81"/>
    </row>
    <row r="14461" spans="1:39">
      <c r="A14461" s="76"/>
      <c r="C14461" s="77"/>
      <c r="M14461" s="80"/>
      <c r="T14461" s="4"/>
      <c r="V14461" s="4"/>
      <c r="W14461" s="4"/>
      <c r="X14461" s="4"/>
      <c r="AB14461" s="4"/>
      <c r="AL14461" s="81"/>
      <c r="AM14461" s="81"/>
    </row>
    <row r="14462" spans="1:39">
      <c r="A14462" s="76"/>
      <c r="C14462" s="77"/>
      <c r="M14462" s="80"/>
      <c r="T14462" s="4"/>
      <c r="V14462" s="4"/>
      <c r="W14462" s="4"/>
      <c r="X14462" s="4"/>
      <c r="AB14462" s="4"/>
      <c r="AL14462" s="81"/>
      <c r="AM14462" s="81"/>
    </row>
    <row r="14463" spans="1:39">
      <c r="A14463" s="76"/>
      <c r="C14463" s="77"/>
      <c r="M14463" s="80"/>
      <c r="T14463" s="4"/>
      <c r="V14463" s="4"/>
      <c r="W14463" s="4"/>
      <c r="X14463" s="4"/>
      <c r="AB14463" s="4"/>
      <c r="AL14463" s="81"/>
      <c r="AM14463" s="81"/>
    </row>
    <row r="14464" spans="1:39">
      <c r="A14464" s="76"/>
      <c r="C14464" s="77"/>
      <c r="M14464" s="80"/>
      <c r="T14464" s="4"/>
      <c r="V14464" s="4"/>
      <c r="W14464" s="4"/>
      <c r="X14464" s="4"/>
      <c r="AB14464" s="4"/>
      <c r="AL14464" s="81"/>
      <c r="AM14464" s="81"/>
    </row>
    <row r="14465" spans="1:39">
      <c r="A14465" s="76"/>
      <c r="C14465" s="77"/>
      <c r="M14465" s="80"/>
      <c r="T14465" s="4"/>
      <c r="V14465" s="4"/>
      <c r="W14465" s="4"/>
      <c r="X14465" s="4"/>
      <c r="AB14465" s="4"/>
      <c r="AL14465" s="81"/>
      <c r="AM14465" s="81"/>
    </row>
    <row r="14466" spans="1:39">
      <c r="A14466" s="76"/>
      <c r="C14466" s="77"/>
      <c r="M14466" s="80"/>
      <c r="T14466" s="4"/>
      <c r="V14466" s="4"/>
      <c r="W14466" s="4"/>
      <c r="X14466" s="4"/>
      <c r="AB14466" s="4"/>
      <c r="AL14466" s="81"/>
      <c r="AM14466" s="81"/>
    </row>
    <row r="14467" spans="1:39">
      <c r="A14467" s="76"/>
      <c r="C14467" s="77"/>
      <c r="M14467" s="80"/>
      <c r="T14467" s="4"/>
      <c r="V14467" s="4"/>
      <c r="W14467" s="4"/>
      <c r="X14467" s="4"/>
      <c r="AB14467" s="4"/>
      <c r="AL14467" s="81"/>
      <c r="AM14467" s="81"/>
    </row>
    <row r="14468" spans="1:39">
      <c r="A14468" s="76"/>
      <c r="C14468" s="77"/>
      <c r="M14468" s="80"/>
      <c r="T14468" s="4"/>
      <c r="V14468" s="4"/>
      <c r="W14468" s="4"/>
      <c r="X14468" s="4"/>
      <c r="AB14468" s="4"/>
      <c r="AL14468" s="81"/>
      <c r="AM14468" s="81"/>
    </row>
    <row r="14469" spans="1:39">
      <c r="A14469" s="76"/>
      <c r="C14469" s="77"/>
      <c r="M14469" s="80"/>
      <c r="T14469" s="4"/>
      <c r="V14469" s="4"/>
      <c r="W14469" s="4"/>
      <c r="X14469" s="4"/>
      <c r="AB14469" s="4"/>
      <c r="AL14469" s="81"/>
      <c r="AM14469" s="81"/>
    </row>
    <row r="14470" spans="1:39">
      <c r="A14470" s="76"/>
      <c r="C14470" s="77"/>
      <c r="M14470" s="80"/>
      <c r="T14470" s="4"/>
      <c r="V14470" s="4"/>
      <c r="W14470" s="4"/>
      <c r="X14470" s="4"/>
      <c r="AB14470" s="4"/>
      <c r="AL14470" s="81"/>
      <c r="AM14470" s="81"/>
    </row>
    <row r="14471" spans="1:39">
      <c r="A14471" s="76"/>
      <c r="C14471" s="77"/>
      <c r="M14471" s="80"/>
      <c r="T14471" s="4"/>
      <c r="V14471" s="4"/>
      <c r="W14471" s="4"/>
      <c r="X14471" s="4"/>
      <c r="AB14471" s="4"/>
      <c r="AL14471" s="81"/>
      <c r="AM14471" s="81"/>
    </row>
    <row r="14472" spans="1:39">
      <c r="A14472" s="76"/>
      <c r="C14472" s="77"/>
      <c r="M14472" s="80"/>
      <c r="T14472" s="4"/>
      <c r="V14472" s="4"/>
      <c r="W14472" s="4"/>
      <c r="X14472" s="4"/>
      <c r="AB14472" s="4"/>
      <c r="AL14472" s="81"/>
      <c r="AM14472" s="81"/>
    </row>
    <row r="14473" spans="1:39">
      <c r="A14473" s="76"/>
      <c r="C14473" s="77"/>
      <c r="M14473" s="80"/>
      <c r="T14473" s="4"/>
      <c r="V14473" s="4"/>
      <c r="W14473" s="4"/>
      <c r="X14473" s="4"/>
      <c r="AB14473" s="4"/>
      <c r="AL14473" s="81"/>
      <c r="AM14473" s="81"/>
    </row>
    <row r="14474" spans="1:39">
      <c r="A14474" s="76"/>
      <c r="C14474" s="77"/>
      <c r="M14474" s="80"/>
      <c r="T14474" s="4"/>
      <c r="V14474" s="4"/>
      <c r="W14474" s="4"/>
      <c r="X14474" s="4"/>
      <c r="AB14474" s="4"/>
      <c r="AL14474" s="81"/>
      <c r="AM14474" s="81"/>
    </row>
    <row r="14475" spans="1:39">
      <c r="A14475" s="76"/>
      <c r="C14475" s="77"/>
      <c r="M14475" s="80"/>
      <c r="T14475" s="4"/>
      <c r="V14475" s="4"/>
      <c r="W14475" s="4"/>
      <c r="X14475" s="4"/>
      <c r="AB14475" s="4"/>
      <c r="AL14475" s="81"/>
      <c r="AM14475" s="81"/>
    </row>
    <row r="14476" spans="1:39">
      <c r="A14476" s="76"/>
      <c r="C14476" s="77"/>
      <c r="M14476" s="80"/>
      <c r="T14476" s="4"/>
      <c r="V14476" s="4"/>
      <c r="W14476" s="4"/>
      <c r="X14476" s="4"/>
      <c r="AB14476" s="4"/>
      <c r="AL14476" s="81"/>
      <c r="AM14476" s="81"/>
    </row>
    <row r="14477" spans="1:39">
      <c r="A14477" s="76"/>
      <c r="C14477" s="77"/>
      <c r="M14477" s="80"/>
      <c r="T14477" s="4"/>
      <c r="V14477" s="4"/>
      <c r="W14477" s="4"/>
      <c r="X14477" s="4"/>
      <c r="AB14477" s="4"/>
      <c r="AL14477" s="81"/>
      <c r="AM14477" s="81"/>
    </row>
    <row r="14478" spans="1:39">
      <c r="A14478" s="76"/>
      <c r="C14478" s="77"/>
      <c r="M14478" s="80"/>
      <c r="T14478" s="4"/>
      <c r="V14478" s="4"/>
      <c r="W14478" s="4"/>
      <c r="X14478" s="4"/>
      <c r="AB14478" s="4"/>
      <c r="AL14478" s="81"/>
      <c r="AM14478" s="81"/>
    </row>
    <row r="14479" spans="1:39">
      <c r="A14479" s="76"/>
      <c r="C14479" s="77"/>
      <c r="M14479" s="80"/>
      <c r="T14479" s="4"/>
      <c r="V14479" s="4"/>
      <c r="W14479" s="4"/>
      <c r="X14479" s="4"/>
      <c r="AB14479" s="4"/>
      <c r="AL14479" s="81"/>
      <c r="AM14479" s="81"/>
    </row>
    <row r="14480" spans="1:39">
      <c r="A14480" s="76"/>
      <c r="C14480" s="77"/>
      <c r="M14480" s="80"/>
      <c r="T14480" s="4"/>
      <c r="V14480" s="4"/>
      <c r="W14480" s="4"/>
      <c r="X14480" s="4"/>
      <c r="AB14480" s="4"/>
      <c r="AL14480" s="81"/>
      <c r="AM14480" s="81"/>
    </row>
    <row r="14481" spans="1:39">
      <c r="A14481" s="76"/>
      <c r="C14481" s="77"/>
      <c r="M14481" s="80"/>
      <c r="T14481" s="4"/>
      <c r="V14481" s="4"/>
      <c r="W14481" s="4"/>
      <c r="X14481" s="4"/>
      <c r="AB14481" s="4"/>
      <c r="AL14481" s="81"/>
      <c r="AM14481" s="81"/>
    </row>
    <row r="14482" spans="1:39">
      <c r="A14482" s="76"/>
      <c r="C14482" s="77"/>
      <c r="M14482" s="80"/>
      <c r="T14482" s="4"/>
      <c r="V14482" s="4"/>
      <c r="W14482" s="4"/>
      <c r="X14482" s="4"/>
      <c r="AB14482" s="4"/>
      <c r="AL14482" s="81"/>
      <c r="AM14482" s="81"/>
    </row>
    <row r="14483" spans="1:39">
      <c r="A14483" s="76"/>
      <c r="C14483" s="77"/>
      <c r="M14483" s="80"/>
      <c r="T14483" s="4"/>
      <c r="V14483" s="4"/>
      <c r="W14483" s="4"/>
      <c r="X14483" s="4"/>
      <c r="AB14483" s="4"/>
      <c r="AL14483" s="81"/>
      <c r="AM14483" s="81"/>
    </row>
    <row r="14484" spans="1:39">
      <c r="A14484" s="76"/>
      <c r="C14484" s="77"/>
      <c r="M14484" s="80"/>
      <c r="T14484" s="4"/>
      <c r="V14484" s="4"/>
      <c r="W14484" s="4"/>
      <c r="X14484" s="4"/>
      <c r="AB14484" s="4"/>
      <c r="AL14484" s="81"/>
      <c r="AM14484" s="81"/>
    </row>
    <row r="14485" spans="1:39">
      <c r="A14485" s="76"/>
      <c r="C14485" s="77"/>
      <c r="M14485" s="80"/>
      <c r="T14485" s="4"/>
      <c r="V14485" s="4"/>
      <c r="W14485" s="4"/>
      <c r="X14485" s="4"/>
      <c r="AB14485" s="4"/>
      <c r="AL14485" s="81"/>
      <c r="AM14485" s="81"/>
    </row>
    <row r="14486" spans="1:39">
      <c r="A14486" s="76"/>
      <c r="C14486" s="77"/>
      <c r="M14486" s="80"/>
      <c r="T14486" s="4"/>
      <c r="V14486" s="4"/>
      <c r="W14486" s="4"/>
      <c r="X14486" s="4"/>
      <c r="AB14486" s="4"/>
      <c r="AL14486" s="81"/>
      <c r="AM14486" s="81"/>
    </row>
    <row r="14487" spans="1:39">
      <c r="A14487" s="76"/>
      <c r="C14487" s="77"/>
      <c r="M14487" s="80"/>
      <c r="T14487" s="4"/>
      <c r="V14487" s="4"/>
      <c r="W14487" s="4"/>
      <c r="X14487" s="4"/>
      <c r="AB14487" s="4"/>
      <c r="AL14487" s="81"/>
      <c r="AM14487" s="81"/>
    </row>
    <row r="14488" spans="1:39">
      <c r="A14488" s="76"/>
      <c r="C14488" s="77"/>
      <c r="M14488" s="80"/>
      <c r="T14488" s="4"/>
      <c r="V14488" s="4"/>
      <c r="W14488" s="4"/>
      <c r="X14488" s="4"/>
      <c r="AB14488" s="4"/>
      <c r="AL14488" s="81"/>
      <c r="AM14488" s="81"/>
    </row>
    <row r="14489" spans="1:39">
      <c r="A14489" s="76"/>
      <c r="C14489" s="77"/>
      <c r="M14489" s="80"/>
      <c r="T14489" s="4"/>
      <c r="V14489" s="4"/>
      <c r="W14489" s="4"/>
      <c r="X14489" s="4"/>
      <c r="AB14489" s="4"/>
      <c r="AL14489" s="81"/>
      <c r="AM14489" s="81"/>
    </row>
    <row r="14490" spans="1:39">
      <c r="A14490" s="76"/>
      <c r="C14490" s="77"/>
      <c r="M14490" s="80"/>
      <c r="T14490" s="4"/>
      <c r="V14490" s="4"/>
      <c r="W14490" s="4"/>
      <c r="X14490" s="4"/>
      <c r="AB14490" s="4"/>
      <c r="AL14490" s="81"/>
      <c r="AM14490" s="81"/>
    </row>
    <row r="14491" spans="1:39">
      <c r="A14491" s="76"/>
      <c r="C14491" s="77"/>
      <c r="M14491" s="80"/>
      <c r="T14491" s="4"/>
      <c r="V14491" s="4"/>
      <c r="W14491" s="4"/>
      <c r="X14491" s="4"/>
      <c r="AB14491" s="4"/>
      <c r="AL14491" s="81"/>
      <c r="AM14491" s="81"/>
    </row>
    <row r="14492" spans="1:39">
      <c r="A14492" s="76"/>
      <c r="C14492" s="77"/>
      <c r="M14492" s="80"/>
      <c r="T14492" s="4"/>
      <c r="V14492" s="4"/>
      <c r="W14492" s="4"/>
      <c r="X14492" s="4"/>
      <c r="AB14492" s="4"/>
      <c r="AL14492" s="81"/>
      <c r="AM14492" s="81"/>
    </row>
    <row r="14493" spans="1:39">
      <c r="A14493" s="76"/>
      <c r="C14493" s="77"/>
      <c r="M14493" s="80"/>
      <c r="T14493" s="4"/>
      <c r="V14493" s="4"/>
      <c r="W14493" s="4"/>
      <c r="X14493" s="4"/>
      <c r="AB14493" s="4"/>
      <c r="AL14493" s="81"/>
      <c r="AM14493" s="81"/>
    </row>
    <row r="14494" spans="1:39">
      <c r="A14494" s="76"/>
      <c r="C14494" s="77"/>
      <c r="M14494" s="80"/>
      <c r="T14494" s="4"/>
      <c r="V14494" s="4"/>
      <c r="W14494" s="4"/>
      <c r="X14494" s="4"/>
      <c r="AB14494" s="4"/>
      <c r="AL14494" s="81"/>
      <c r="AM14494" s="81"/>
    </row>
    <row r="14495" spans="1:39">
      <c r="A14495" s="76"/>
      <c r="C14495" s="77"/>
      <c r="M14495" s="80"/>
      <c r="T14495" s="4"/>
      <c r="V14495" s="4"/>
      <c r="W14495" s="4"/>
      <c r="X14495" s="4"/>
      <c r="AB14495" s="4"/>
      <c r="AL14495" s="81"/>
      <c r="AM14495" s="81"/>
    </row>
    <row r="14496" spans="1:39">
      <c r="A14496" s="76"/>
      <c r="C14496" s="77"/>
      <c r="M14496" s="80"/>
      <c r="T14496" s="4"/>
      <c r="V14496" s="4"/>
      <c r="W14496" s="4"/>
      <c r="X14496" s="4"/>
      <c r="AB14496" s="4"/>
      <c r="AL14496" s="81"/>
      <c r="AM14496" s="81"/>
    </row>
    <row r="14497" spans="1:39">
      <c r="A14497" s="76"/>
      <c r="C14497" s="77"/>
      <c r="M14497" s="80"/>
      <c r="T14497" s="4"/>
      <c r="V14497" s="4"/>
      <c r="W14497" s="4"/>
      <c r="X14497" s="4"/>
      <c r="AB14497" s="4"/>
      <c r="AL14497" s="81"/>
      <c r="AM14497" s="81"/>
    </row>
    <row r="14498" spans="1:39">
      <c r="A14498" s="76"/>
      <c r="C14498" s="77"/>
      <c r="M14498" s="80"/>
      <c r="T14498" s="4"/>
      <c r="V14498" s="4"/>
      <c r="W14498" s="4"/>
      <c r="X14498" s="4"/>
      <c r="AB14498" s="4"/>
      <c r="AL14498" s="81"/>
      <c r="AM14498" s="81"/>
    </row>
    <row r="14499" spans="1:39">
      <c r="A14499" s="76"/>
      <c r="C14499" s="77"/>
      <c r="M14499" s="80"/>
      <c r="T14499" s="4"/>
      <c r="V14499" s="4"/>
      <c r="W14499" s="4"/>
      <c r="X14499" s="4"/>
      <c r="AB14499" s="4"/>
      <c r="AL14499" s="81"/>
      <c r="AM14499" s="81"/>
    </row>
    <row r="14500" spans="1:39">
      <c r="A14500" s="76"/>
      <c r="C14500" s="77"/>
      <c r="M14500" s="80"/>
      <c r="T14500" s="4"/>
      <c r="V14500" s="4"/>
      <c r="W14500" s="4"/>
      <c r="X14500" s="4"/>
      <c r="AB14500" s="4"/>
      <c r="AL14500" s="81"/>
      <c r="AM14500" s="81"/>
    </row>
    <row r="14501" spans="1:39">
      <c r="A14501" s="76"/>
      <c r="C14501" s="77"/>
      <c r="M14501" s="80"/>
      <c r="T14501" s="4"/>
      <c r="V14501" s="4"/>
      <c r="W14501" s="4"/>
      <c r="X14501" s="4"/>
      <c r="AB14501" s="4"/>
      <c r="AL14501" s="81"/>
      <c r="AM14501" s="81"/>
    </row>
    <row r="14502" spans="1:39">
      <c r="A14502" s="76"/>
      <c r="C14502" s="77"/>
      <c r="M14502" s="80"/>
      <c r="T14502" s="4"/>
      <c r="V14502" s="4"/>
      <c r="W14502" s="4"/>
      <c r="X14502" s="4"/>
      <c r="AB14502" s="4"/>
      <c r="AL14502" s="81"/>
      <c r="AM14502" s="81"/>
    </row>
    <row r="14503" spans="1:39">
      <c r="A14503" s="76"/>
      <c r="C14503" s="77"/>
      <c r="M14503" s="80"/>
      <c r="T14503" s="4"/>
      <c r="V14503" s="4"/>
      <c r="W14503" s="4"/>
      <c r="X14503" s="4"/>
      <c r="AB14503" s="4"/>
      <c r="AL14503" s="81"/>
      <c r="AM14503" s="81"/>
    </row>
    <row r="14504" spans="1:39">
      <c r="A14504" s="76"/>
      <c r="C14504" s="77"/>
      <c r="M14504" s="80"/>
      <c r="T14504" s="4"/>
      <c r="V14504" s="4"/>
      <c r="W14504" s="4"/>
      <c r="X14504" s="4"/>
      <c r="AB14504" s="4"/>
      <c r="AL14504" s="81"/>
      <c r="AM14504" s="81"/>
    </row>
    <row r="14505" spans="1:39">
      <c r="A14505" s="76"/>
      <c r="C14505" s="77"/>
      <c r="M14505" s="80"/>
      <c r="T14505" s="4"/>
      <c r="V14505" s="4"/>
      <c r="W14505" s="4"/>
      <c r="X14505" s="4"/>
      <c r="AB14505" s="4"/>
      <c r="AL14505" s="81"/>
      <c r="AM14505" s="81"/>
    </row>
    <row r="14506" spans="1:39">
      <c r="A14506" s="76"/>
      <c r="C14506" s="77"/>
      <c r="M14506" s="80"/>
      <c r="T14506" s="4"/>
      <c r="V14506" s="4"/>
      <c r="W14506" s="4"/>
      <c r="X14506" s="4"/>
      <c r="AB14506" s="4"/>
      <c r="AL14506" s="81"/>
      <c r="AM14506" s="81"/>
    </row>
    <row r="14507" spans="1:39">
      <c r="A14507" s="76"/>
      <c r="C14507" s="77"/>
      <c r="M14507" s="80"/>
      <c r="T14507" s="4"/>
      <c r="V14507" s="4"/>
      <c r="W14507" s="4"/>
      <c r="X14507" s="4"/>
      <c r="AB14507" s="4"/>
      <c r="AL14507" s="81"/>
      <c r="AM14507" s="81"/>
    </row>
    <row r="14508" spans="1:39">
      <c r="A14508" s="76"/>
      <c r="C14508" s="77"/>
      <c r="M14508" s="80"/>
      <c r="T14508" s="4"/>
      <c r="V14508" s="4"/>
      <c r="W14508" s="4"/>
      <c r="X14508" s="4"/>
      <c r="AB14508" s="4"/>
      <c r="AL14508" s="81"/>
      <c r="AM14508" s="81"/>
    </row>
    <row r="14509" spans="1:39">
      <c r="A14509" s="76"/>
      <c r="C14509" s="77"/>
      <c r="M14509" s="80"/>
      <c r="T14509" s="4"/>
      <c r="V14509" s="4"/>
      <c r="W14509" s="4"/>
      <c r="X14509" s="4"/>
      <c r="AB14509" s="4"/>
      <c r="AL14509" s="81"/>
      <c r="AM14509" s="81"/>
    </row>
    <row r="14510" spans="1:39">
      <c r="A14510" s="76"/>
      <c r="C14510" s="77"/>
      <c r="M14510" s="80"/>
      <c r="T14510" s="4"/>
      <c r="V14510" s="4"/>
      <c r="W14510" s="4"/>
      <c r="X14510" s="4"/>
      <c r="AB14510" s="4"/>
      <c r="AL14510" s="81"/>
      <c r="AM14510" s="81"/>
    </row>
    <row r="14511" spans="1:39">
      <c r="A14511" s="76"/>
      <c r="C14511" s="77"/>
      <c r="M14511" s="80"/>
      <c r="T14511" s="4"/>
      <c r="V14511" s="4"/>
      <c r="W14511" s="4"/>
      <c r="X14511" s="4"/>
      <c r="AB14511" s="4"/>
      <c r="AL14511" s="81"/>
      <c r="AM14511" s="81"/>
    </row>
    <row r="14512" spans="1:39">
      <c r="A14512" s="76"/>
      <c r="C14512" s="77"/>
      <c r="M14512" s="80"/>
      <c r="T14512" s="4"/>
      <c r="V14512" s="4"/>
      <c r="W14512" s="4"/>
      <c r="X14512" s="4"/>
      <c r="AB14512" s="4"/>
      <c r="AL14512" s="81"/>
      <c r="AM14512" s="81"/>
    </row>
    <row r="14513" spans="1:39">
      <c r="A14513" s="76"/>
      <c r="C14513" s="77"/>
      <c r="M14513" s="80"/>
      <c r="T14513" s="4"/>
      <c r="V14513" s="4"/>
      <c r="W14513" s="4"/>
      <c r="X14513" s="4"/>
      <c r="AB14513" s="4"/>
      <c r="AL14513" s="81"/>
      <c r="AM14513" s="81"/>
    </row>
    <row r="14514" spans="1:39">
      <c r="A14514" s="76"/>
      <c r="C14514" s="77"/>
      <c r="M14514" s="80"/>
      <c r="T14514" s="4"/>
      <c r="V14514" s="4"/>
      <c r="W14514" s="4"/>
      <c r="X14514" s="4"/>
      <c r="AB14514" s="4"/>
      <c r="AL14514" s="81"/>
      <c r="AM14514" s="81"/>
    </row>
    <row r="14515" spans="1:39">
      <c r="A14515" s="76"/>
      <c r="C14515" s="77"/>
      <c r="M14515" s="80"/>
      <c r="T14515" s="4"/>
      <c r="V14515" s="4"/>
      <c r="W14515" s="4"/>
      <c r="X14515" s="4"/>
      <c r="AB14515" s="4"/>
      <c r="AL14515" s="81"/>
      <c r="AM14515" s="81"/>
    </row>
    <row r="14516" spans="1:39">
      <c r="A14516" s="76"/>
      <c r="C14516" s="77"/>
      <c r="M14516" s="80"/>
      <c r="T14516" s="4"/>
      <c r="V14516" s="4"/>
      <c r="W14516" s="4"/>
      <c r="X14516" s="4"/>
      <c r="AB14516" s="4"/>
      <c r="AL14516" s="81"/>
      <c r="AM14516" s="81"/>
    </row>
    <row r="14517" spans="1:39">
      <c r="A14517" s="76"/>
      <c r="C14517" s="77"/>
      <c r="M14517" s="80"/>
      <c r="T14517" s="4"/>
      <c r="V14517" s="4"/>
      <c r="W14517" s="4"/>
      <c r="X14517" s="4"/>
      <c r="AB14517" s="4"/>
      <c r="AL14517" s="81"/>
      <c r="AM14517" s="81"/>
    </row>
    <row r="14518" spans="1:39">
      <c r="A14518" s="76"/>
      <c r="C14518" s="77"/>
      <c r="M14518" s="80"/>
      <c r="T14518" s="4"/>
      <c r="V14518" s="4"/>
      <c r="W14518" s="4"/>
      <c r="X14518" s="4"/>
      <c r="AB14518" s="4"/>
      <c r="AL14518" s="81"/>
      <c r="AM14518" s="81"/>
    </row>
    <row r="14519" spans="1:39">
      <c r="A14519" s="76"/>
      <c r="C14519" s="77"/>
      <c r="M14519" s="80"/>
      <c r="T14519" s="4"/>
      <c r="V14519" s="4"/>
      <c r="W14519" s="4"/>
      <c r="X14519" s="4"/>
      <c r="AB14519" s="4"/>
      <c r="AL14519" s="81"/>
      <c r="AM14519" s="81"/>
    </row>
    <row r="14520" spans="1:39">
      <c r="A14520" s="76"/>
      <c r="C14520" s="77"/>
      <c r="M14520" s="80"/>
      <c r="T14520" s="4"/>
      <c r="V14520" s="4"/>
      <c r="W14520" s="4"/>
      <c r="X14520" s="4"/>
      <c r="AB14520" s="4"/>
      <c r="AL14520" s="81"/>
      <c r="AM14520" s="81"/>
    </row>
    <row r="14521" spans="1:39">
      <c r="A14521" s="76"/>
      <c r="C14521" s="77"/>
      <c r="M14521" s="80"/>
      <c r="T14521" s="4"/>
      <c r="V14521" s="4"/>
      <c r="W14521" s="4"/>
      <c r="X14521" s="4"/>
      <c r="AB14521" s="4"/>
      <c r="AL14521" s="81"/>
      <c r="AM14521" s="81"/>
    </row>
    <row r="14522" spans="1:39">
      <c r="A14522" s="76"/>
      <c r="C14522" s="77"/>
      <c r="M14522" s="80"/>
      <c r="T14522" s="4"/>
      <c r="V14522" s="4"/>
      <c r="W14522" s="4"/>
      <c r="X14522" s="4"/>
      <c r="AB14522" s="4"/>
      <c r="AL14522" s="81"/>
      <c r="AM14522" s="81"/>
    </row>
    <row r="14523" spans="1:39">
      <c r="A14523" s="76"/>
      <c r="C14523" s="77"/>
      <c r="M14523" s="80"/>
      <c r="T14523" s="4"/>
      <c r="V14523" s="4"/>
      <c r="W14523" s="4"/>
      <c r="X14523" s="4"/>
      <c r="AB14523" s="4"/>
      <c r="AL14523" s="81"/>
      <c r="AM14523" s="81"/>
    </row>
    <row r="14524" spans="1:39">
      <c r="A14524" s="76"/>
      <c r="C14524" s="77"/>
      <c r="M14524" s="80"/>
      <c r="T14524" s="4"/>
      <c r="V14524" s="4"/>
      <c r="W14524" s="4"/>
      <c r="X14524" s="4"/>
      <c r="AB14524" s="4"/>
      <c r="AL14524" s="81"/>
      <c r="AM14524" s="81"/>
    </row>
    <row r="14525" spans="1:39">
      <c r="A14525" s="76"/>
      <c r="C14525" s="77"/>
      <c r="M14525" s="80"/>
      <c r="T14525" s="4"/>
      <c r="V14525" s="4"/>
      <c r="W14525" s="4"/>
      <c r="X14525" s="4"/>
      <c r="AB14525" s="4"/>
      <c r="AL14525" s="81"/>
      <c r="AM14525" s="81"/>
    </row>
    <row r="14526" spans="1:39">
      <c r="A14526" s="76"/>
      <c r="C14526" s="77"/>
      <c r="M14526" s="80"/>
      <c r="T14526" s="4"/>
      <c r="V14526" s="4"/>
      <c r="W14526" s="4"/>
      <c r="X14526" s="4"/>
      <c r="AB14526" s="4"/>
      <c r="AL14526" s="81"/>
      <c r="AM14526" s="81"/>
    </row>
    <row r="14527" spans="1:39">
      <c r="A14527" s="76"/>
      <c r="C14527" s="77"/>
      <c r="M14527" s="80"/>
      <c r="T14527" s="4"/>
      <c r="V14527" s="4"/>
      <c r="W14527" s="4"/>
      <c r="X14527" s="4"/>
      <c r="AB14527" s="4"/>
      <c r="AL14527" s="81"/>
      <c r="AM14527" s="81"/>
    </row>
    <row r="14528" spans="1:39">
      <c r="A14528" s="76"/>
      <c r="C14528" s="77"/>
      <c r="M14528" s="80"/>
      <c r="T14528" s="4"/>
      <c r="V14528" s="4"/>
      <c r="W14528" s="4"/>
      <c r="X14528" s="4"/>
      <c r="AB14528" s="4"/>
      <c r="AL14528" s="81"/>
      <c r="AM14528" s="81"/>
    </row>
    <row r="14529" spans="1:39">
      <c r="A14529" s="76"/>
      <c r="C14529" s="77"/>
      <c r="M14529" s="80"/>
      <c r="T14529" s="4"/>
      <c r="V14529" s="4"/>
      <c r="W14529" s="4"/>
      <c r="X14529" s="4"/>
      <c r="AB14529" s="4"/>
      <c r="AL14529" s="81"/>
      <c r="AM14529" s="81"/>
    </row>
    <row r="14530" spans="1:39">
      <c r="A14530" s="76"/>
      <c r="C14530" s="77"/>
      <c r="M14530" s="80"/>
      <c r="T14530" s="4"/>
      <c r="V14530" s="4"/>
      <c r="W14530" s="4"/>
      <c r="X14530" s="4"/>
      <c r="AB14530" s="4"/>
      <c r="AL14530" s="81"/>
      <c r="AM14530" s="81"/>
    </row>
    <row r="14531" spans="1:39">
      <c r="A14531" s="76"/>
      <c r="C14531" s="77"/>
      <c r="M14531" s="80"/>
      <c r="T14531" s="4"/>
      <c r="V14531" s="4"/>
      <c r="W14531" s="4"/>
      <c r="X14531" s="4"/>
      <c r="AB14531" s="4"/>
      <c r="AL14531" s="81"/>
      <c r="AM14531" s="81"/>
    </row>
    <row r="14532" spans="1:39">
      <c r="A14532" s="76"/>
      <c r="C14532" s="77"/>
      <c r="M14532" s="80"/>
      <c r="T14532" s="4"/>
      <c r="V14532" s="4"/>
      <c r="W14532" s="4"/>
      <c r="X14532" s="4"/>
      <c r="AB14532" s="4"/>
      <c r="AL14532" s="81"/>
      <c r="AM14532" s="81"/>
    </row>
    <row r="14533" spans="1:39">
      <c r="A14533" s="76"/>
      <c r="C14533" s="77"/>
      <c r="M14533" s="80"/>
      <c r="T14533" s="4"/>
      <c r="V14533" s="4"/>
      <c r="W14533" s="4"/>
      <c r="X14533" s="4"/>
      <c r="AB14533" s="4"/>
      <c r="AL14533" s="81"/>
      <c r="AM14533" s="81"/>
    </row>
    <row r="14534" spans="1:39">
      <c r="A14534" s="76"/>
      <c r="C14534" s="77"/>
      <c r="M14534" s="80"/>
      <c r="T14534" s="4"/>
      <c r="V14534" s="4"/>
      <c r="W14534" s="4"/>
      <c r="X14534" s="4"/>
      <c r="AB14534" s="4"/>
      <c r="AL14534" s="81"/>
      <c r="AM14534" s="81"/>
    </row>
    <row r="14535" spans="1:39">
      <c r="A14535" s="76"/>
      <c r="C14535" s="77"/>
      <c r="M14535" s="80"/>
      <c r="T14535" s="4"/>
      <c r="V14535" s="4"/>
      <c r="W14535" s="4"/>
      <c r="X14535" s="4"/>
      <c r="AB14535" s="4"/>
      <c r="AL14535" s="81"/>
      <c r="AM14535" s="81"/>
    </row>
    <row r="14536" spans="1:39">
      <c r="A14536" s="76"/>
      <c r="C14536" s="77"/>
      <c r="M14536" s="80"/>
      <c r="T14536" s="4"/>
      <c r="V14536" s="4"/>
      <c r="W14536" s="4"/>
      <c r="X14536" s="4"/>
      <c r="AB14536" s="4"/>
      <c r="AL14536" s="81"/>
      <c r="AM14536" s="81"/>
    </row>
    <row r="14537" spans="1:39">
      <c r="A14537" s="76"/>
      <c r="C14537" s="77"/>
      <c r="M14537" s="80"/>
      <c r="T14537" s="4"/>
      <c r="V14537" s="4"/>
      <c r="W14537" s="4"/>
      <c r="X14537" s="4"/>
      <c r="AB14537" s="4"/>
      <c r="AL14537" s="81"/>
      <c r="AM14537" s="81"/>
    </row>
    <row r="14538" spans="1:39">
      <c r="A14538" s="76"/>
      <c r="C14538" s="77"/>
      <c r="M14538" s="80"/>
      <c r="T14538" s="4"/>
      <c r="V14538" s="4"/>
      <c r="W14538" s="4"/>
      <c r="X14538" s="4"/>
      <c r="AB14538" s="4"/>
      <c r="AL14538" s="81"/>
      <c r="AM14538" s="81"/>
    </row>
    <row r="14539" spans="1:39">
      <c r="A14539" s="76"/>
      <c r="C14539" s="77"/>
      <c r="M14539" s="80"/>
      <c r="T14539" s="4"/>
      <c r="V14539" s="4"/>
      <c r="W14539" s="4"/>
      <c r="X14539" s="4"/>
      <c r="AB14539" s="4"/>
      <c r="AL14539" s="81"/>
      <c r="AM14539" s="81"/>
    </row>
    <row r="14540" spans="1:39">
      <c r="A14540" s="76"/>
      <c r="C14540" s="77"/>
      <c r="M14540" s="80"/>
      <c r="T14540" s="4"/>
      <c r="V14540" s="4"/>
      <c r="W14540" s="4"/>
      <c r="X14540" s="4"/>
      <c r="AB14540" s="4"/>
      <c r="AL14540" s="81"/>
      <c r="AM14540" s="81"/>
    </row>
    <row r="14541" spans="1:39">
      <c r="A14541" s="76"/>
      <c r="C14541" s="77"/>
      <c r="M14541" s="80"/>
      <c r="T14541" s="4"/>
      <c r="V14541" s="4"/>
      <c r="W14541" s="4"/>
      <c r="X14541" s="4"/>
      <c r="AB14541" s="4"/>
      <c r="AL14541" s="81"/>
      <c r="AM14541" s="81"/>
    </row>
    <row r="14542" spans="1:39">
      <c r="A14542" s="76"/>
      <c r="C14542" s="77"/>
      <c r="M14542" s="80"/>
      <c r="T14542" s="4"/>
      <c r="V14542" s="4"/>
      <c r="W14542" s="4"/>
      <c r="X14542" s="4"/>
      <c r="AB14542" s="4"/>
      <c r="AL14542" s="81"/>
      <c r="AM14542" s="81"/>
    </row>
    <row r="14543" spans="1:39">
      <c r="A14543" s="76"/>
      <c r="C14543" s="77"/>
      <c r="M14543" s="80"/>
      <c r="T14543" s="4"/>
      <c r="V14543" s="4"/>
      <c r="W14543" s="4"/>
      <c r="X14543" s="4"/>
      <c r="AB14543" s="4"/>
      <c r="AL14543" s="81"/>
      <c r="AM14543" s="81"/>
    </row>
    <row r="14544" spans="1:39">
      <c r="A14544" s="76"/>
      <c r="C14544" s="77"/>
      <c r="M14544" s="80"/>
      <c r="T14544" s="4"/>
      <c r="V14544" s="4"/>
      <c r="W14544" s="4"/>
      <c r="X14544" s="4"/>
      <c r="AB14544" s="4"/>
      <c r="AL14544" s="81"/>
      <c r="AM14544" s="81"/>
    </row>
    <row r="14545" spans="1:39">
      <c r="A14545" s="76"/>
      <c r="C14545" s="77"/>
      <c r="M14545" s="80"/>
      <c r="T14545" s="4"/>
      <c r="V14545" s="4"/>
      <c r="W14545" s="4"/>
      <c r="X14545" s="4"/>
      <c r="AB14545" s="4"/>
      <c r="AL14545" s="81"/>
      <c r="AM14545" s="81"/>
    </row>
    <row r="14546" spans="1:39">
      <c r="A14546" s="76"/>
      <c r="C14546" s="77"/>
      <c r="M14546" s="80"/>
      <c r="T14546" s="4"/>
      <c r="V14546" s="4"/>
      <c r="W14546" s="4"/>
      <c r="X14546" s="4"/>
      <c r="AB14546" s="4"/>
      <c r="AL14546" s="81"/>
      <c r="AM14546" s="81"/>
    </row>
    <row r="14547" spans="1:39">
      <c r="A14547" s="76"/>
      <c r="C14547" s="77"/>
      <c r="M14547" s="80"/>
      <c r="T14547" s="4"/>
      <c r="V14547" s="4"/>
      <c r="W14547" s="4"/>
      <c r="X14547" s="4"/>
      <c r="AB14547" s="4"/>
      <c r="AL14547" s="81"/>
      <c r="AM14547" s="81"/>
    </row>
    <row r="14548" spans="1:39">
      <c r="A14548" s="76"/>
      <c r="C14548" s="77"/>
      <c r="M14548" s="80"/>
      <c r="T14548" s="4"/>
      <c r="V14548" s="4"/>
      <c r="W14548" s="4"/>
      <c r="X14548" s="4"/>
      <c r="AB14548" s="4"/>
      <c r="AL14548" s="81"/>
      <c r="AM14548" s="81"/>
    </row>
    <row r="14549" spans="1:39">
      <c r="A14549" s="76"/>
      <c r="C14549" s="77"/>
      <c r="M14549" s="80"/>
      <c r="T14549" s="4"/>
      <c r="V14549" s="4"/>
      <c r="W14549" s="4"/>
      <c r="X14549" s="4"/>
      <c r="AB14549" s="4"/>
      <c r="AL14549" s="81"/>
      <c r="AM14549" s="81"/>
    </row>
    <row r="14550" spans="1:39">
      <c r="A14550" s="76"/>
      <c r="C14550" s="77"/>
      <c r="M14550" s="80"/>
      <c r="T14550" s="4"/>
      <c r="V14550" s="4"/>
      <c r="W14550" s="4"/>
      <c r="X14550" s="4"/>
      <c r="AB14550" s="4"/>
      <c r="AL14550" s="81"/>
      <c r="AM14550" s="81"/>
    </row>
    <row r="14551" spans="1:39">
      <c r="A14551" s="76"/>
      <c r="C14551" s="77"/>
      <c r="M14551" s="80"/>
      <c r="T14551" s="4"/>
      <c r="V14551" s="4"/>
      <c r="W14551" s="4"/>
      <c r="X14551" s="4"/>
      <c r="AB14551" s="4"/>
      <c r="AL14551" s="81"/>
      <c r="AM14551" s="81"/>
    </row>
    <row r="14552" spans="1:39">
      <c r="A14552" s="76"/>
      <c r="C14552" s="77"/>
      <c r="M14552" s="80"/>
      <c r="T14552" s="4"/>
      <c r="V14552" s="4"/>
      <c r="W14552" s="4"/>
      <c r="X14552" s="4"/>
      <c r="AB14552" s="4"/>
      <c r="AL14552" s="81"/>
      <c r="AM14552" s="81"/>
    </row>
    <row r="14553" spans="1:39">
      <c r="A14553" s="76"/>
      <c r="C14553" s="77"/>
      <c r="M14553" s="80"/>
      <c r="T14553" s="4"/>
      <c r="V14553" s="4"/>
      <c r="W14553" s="4"/>
      <c r="X14553" s="4"/>
      <c r="AB14553" s="4"/>
      <c r="AL14553" s="81"/>
      <c r="AM14553" s="81"/>
    </row>
    <row r="14554" spans="1:39">
      <c r="A14554" s="76"/>
      <c r="C14554" s="77"/>
      <c r="M14554" s="80"/>
      <c r="T14554" s="4"/>
      <c r="V14554" s="4"/>
      <c r="W14554" s="4"/>
      <c r="X14554" s="4"/>
      <c r="AB14554" s="4"/>
      <c r="AL14554" s="81"/>
      <c r="AM14554" s="81"/>
    </row>
    <row r="14555" spans="1:39">
      <c r="A14555" s="76"/>
      <c r="C14555" s="77"/>
      <c r="M14555" s="80"/>
      <c r="T14555" s="4"/>
      <c r="V14555" s="4"/>
      <c r="W14555" s="4"/>
      <c r="X14555" s="4"/>
      <c r="AB14555" s="4"/>
      <c r="AL14555" s="81"/>
      <c r="AM14555" s="81"/>
    </row>
    <row r="14556" spans="1:39">
      <c r="A14556" s="76"/>
      <c r="C14556" s="77"/>
      <c r="M14556" s="80"/>
      <c r="T14556" s="4"/>
      <c r="V14556" s="4"/>
      <c r="W14556" s="4"/>
      <c r="X14556" s="4"/>
      <c r="AB14556" s="4"/>
      <c r="AL14556" s="81"/>
      <c r="AM14556" s="81"/>
    </row>
    <row r="14557" spans="1:39">
      <c r="A14557" s="76"/>
      <c r="C14557" s="77"/>
      <c r="M14557" s="80"/>
      <c r="T14557" s="4"/>
      <c r="V14557" s="4"/>
      <c r="W14557" s="4"/>
      <c r="X14557" s="4"/>
      <c r="AB14557" s="4"/>
      <c r="AL14557" s="81"/>
      <c r="AM14557" s="81"/>
    </row>
    <row r="14558" spans="1:39">
      <c r="A14558" s="76"/>
      <c r="C14558" s="77"/>
      <c r="M14558" s="80"/>
      <c r="T14558" s="4"/>
      <c r="V14558" s="4"/>
      <c r="W14558" s="4"/>
      <c r="X14558" s="4"/>
      <c r="AB14558" s="4"/>
      <c r="AL14558" s="81"/>
      <c r="AM14558" s="81"/>
    </row>
    <row r="14559" spans="1:39">
      <c r="A14559" s="76"/>
      <c r="C14559" s="77"/>
      <c r="M14559" s="80"/>
      <c r="T14559" s="4"/>
      <c r="V14559" s="4"/>
      <c r="W14559" s="4"/>
      <c r="X14559" s="4"/>
      <c r="AB14559" s="4"/>
      <c r="AL14559" s="81"/>
      <c r="AM14559" s="81"/>
    </row>
    <row r="14560" spans="1:39">
      <c r="A14560" s="76"/>
      <c r="C14560" s="77"/>
      <c r="M14560" s="80"/>
      <c r="T14560" s="4"/>
      <c r="V14560" s="4"/>
      <c r="W14560" s="4"/>
      <c r="X14560" s="4"/>
      <c r="AB14560" s="4"/>
      <c r="AL14560" s="81"/>
      <c r="AM14560" s="81"/>
    </row>
    <row r="14561" spans="1:39">
      <c r="A14561" s="76"/>
      <c r="C14561" s="77"/>
      <c r="M14561" s="80"/>
      <c r="T14561" s="4"/>
      <c r="V14561" s="4"/>
      <c r="W14561" s="4"/>
      <c r="X14561" s="4"/>
      <c r="AB14561" s="4"/>
      <c r="AL14561" s="81"/>
      <c r="AM14561" s="81"/>
    </row>
    <row r="14562" spans="1:39">
      <c r="A14562" s="76"/>
      <c r="C14562" s="77"/>
      <c r="M14562" s="80"/>
      <c r="T14562" s="4"/>
      <c r="V14562" s="4"/>
      <c r="W14562" s="4"/>
      <c r="X14562" s="4"/>
      <c r="AB14562" s="4"/>
      <c r="AL14562" s="81"/>
      <c r="AM14562" s="81"/>
    </row>
    <row r="14563" spans="1:39">
      <c r="A14563" s="76"/>
      <c r="C14563" s="77"/>
      <c r="M14563" s="80"/>
      <c r="T14563" s="4"/>
      <c r="V14563" s="4"/>
      <c r="W14563" s="4"/>
      <c r="X14563" s="4"/>
      <c r="AB14563" s="4"/>
      <c r="AL14563" s="81"/>
      <c r="AM14563" s="81"/>
    </row>
    <row r="14564" spans="1:39">
      <c r="A14564" s="76"/>
      <c r="C14564" s="77"/>
      <c r="M14564" s="80"/>
      <c r="T14564" s="4"/>
      <c r="V14564" s="4"/>
      <c r="W14564" s="4"/>
      <c r="X14564" s="4"/>
      <c r="AB14564" s="4"/>
      <c r="AL14564" s="81"/>
      <c r="AM14564" s="81"/>
    </row>
    <row r="14565" spans="1:39">
      <c r="A14565" s="76"/>
      <c r="C14565" s="77"/>
      <c r="M14565" s="80"/>
      <c r="T14565" s="4"/>
      <c r="V14565" s="4"/>
      <c r="W14565" s="4"/>
      <c r="X14565" s="4"/>
      <c r="AB14565" s="4"/>
      <c r="AL14565" s="81"/>
      <c r="AM14565" s="81"/>
    </row>
    <row r="14566" spans="1:39">
      <c r="A14566" s="76"/>
      <c r="C14566" s="77"/>
      <c r="M14566" s="80"/>
      <c r="T14566" s="4"/>
      <c r="V14566" s="4"/>
      <c r="W14566" s="4"/>
      <c r="X14566" s="4"/>
      <c r="AB14566" s="4"/>
      <c r="AL14566" s="81"/>
      <c r="AM14566" s="81"/>
    </row>
    <row r="14567" spans="1:39">
      <c r="A14567" s="76"/>
      <c r="C14567" s="77"/>
      <c r="M14567" s="80"/>
      <c r="T14567" s="4"/>
      <c r="V14567" s="4"/>
      <c r="W14567" s="4"/>
      <c r="X14567" s="4"/>
      <c r="AB14567" s="4"/>
      <c r="AL14567" s="81"/>
      <c r="AM14567" s="81"/>
    </row>
    <row r="14568" spans="1:39">
      <c r="A14568" s="76"/>
      <c r="C14568" s="77"/>
      <c r="M14568" s="80"/>
      <c r="T14568" s="4"/>
      <c r="V14568" s="4"/>
      <c r="W14568" s="4"/>
      <c r="X14568" s="4"/>
      <c r="AB14568" s="4"/>
      <c r="AL14568" s="81"/>
      <c r="AM14568" s="81"/>
    </row>
    <row r="14569" spans="1:39">
      <c r="A14569" s="76"/>
      <c r="C14569" s="77"/>
      <c r="M14569" s="80"/>
      <c r="T14569" s="4"/>
      <c r="V14569" s="4"/>
      <c r="W14569" s="4"/>
      <c r="X14569" s="4"/>
      <c r="AB14569" s="4"/>
      <c r="AL14569" s="81"/>
      <c r="AM14569" s="81"/>
    </row>
    <row r="14570" spans="1:39">
      <c r="A14570" s="76"/>
      <c r="C14570" s="77"/>
      <c r="M14570" s="80"/>
      <c r="T14570" s="4"/>
      <c r="V14570" s="4"/>
      <c r="W14570" s="4"/>
      <c r="X14570" s="4"/>
      <c r="AB14570" s="4"/>
      <c r="AL14570" s="81"/>
      <c r="AM14570" s="81"/>
    </row>
    <row r="14571" spans="1:39">
      <c r="A14571" s="76"/>
      <c r="C14571" s="77"/>
      <c r="M14571" s="80"/>
      <c r="T14571" s="4"/>
      <c r="V14571" s="4"/>
      <c r="W14571" s="4"/>
      <c r="X14571" s="4"/>
      <c r="AB14571" s="4"/>
      <c r="AL14571" s="81"/>
      <c r="AM14571" s="81"/>
    </row>
    <row r="14572" spans="1:39">
      <c r="A14572" s="76"/>
      <c r="C14572" s="77"/>
      <c r="M14572" s="80"/>
      <c r="T14572" s="4"/>
      <c r="V14572" s="4"/>
      <c r="W14572" s="4"/>
      <c r="X14572" s="4"/>
      <c r="AB14572" s="4"/>
      <c r="AL14572" s="81"/>
      <c r="AM14572" s="81"/>
    </row>
    <row r="14573" spans="1:39">
      <c r="A14573" s="76"/>
      <c r="C14573" s="77"/>
      <c r="M14573" s="80"/>
      <c r="T14573" s="4"/>
      <c r="V14573" s="4"/>
      <c r="W14573" s="4"/>
      <c r="X14573" s="4"/>
      <c r="AB14573" s="4"/>
      <c r="AL14573" s="81"/>
      <c r="AM14573" s="81"/>
    </row>
    <row r="14574" spans="1:39">
      <c r="A14574" s="76"/>
      <c r="C14574" s="77"/>
      <c r="M14574" s="80"/>
      <c r="T14574" s="4"/>
      <c r="V14574" s="4"/>
      <c r="W14574" s="4"/>
      <c r="X14574" s="4"/>
      <c r="AB14574" s="4"/>
      <c r="AL14574" s="81"/>
      <c r="AM14574" s="81"/>
    </row>
    <row r="14575" spans="1:39">
      <c r="A14575" s="76"/>
      <c r="C14575" s="77"/>
      <c r="M14575" s="80"/>
      <c r="T14575" s="4"/>
      <c r="V14575" s="4"/>
      <c r="W14575" s="4"/>
      <c r="X14575" s="4"/>
      <c r="AB14575" s="4"/>
      <c r="AL14575" s="81"/>
      <c r="AM14575" s="81"/>
    </row>
    <row r="14576" spans="1:39">
      <c r="A14576" s="76"/>
      <c r="C14576" s="77"/>
      <c r="M14576" s="80"/>
      <c r="T14576" s="4"/>
      <c r="V14576" s="4"/>
      <c r="W14576" s="4"/>
      <c r="X14576" s="4"/>
      <c r="AB14576" s="4"/>
      <c r="AL14576" s="81"/>
      <c r="AM14576" s="81"/>
    </row>
    <row r="14577" spans="1:39">
      <c r="A14577" s="76"/>
      <c r="C14577" s="77"/>
      <c r="M14577" s="80"/>
      <c r="T14577" s="4"/>
      <c r="V14577" s="4"/>
      <c r="W14577" s="4"/>
      <c r="X14577" s="4"/>
      <c r="AB14577" s="4"/>
      <c r="AL14577" s="81"/>
      <c r="AM14577" s="81"/>
    </row>
    <row r="14578" spans="1:39">
      <c r="A14578" s="76"/>
      <c r="C14578" s="77"/>
      <c r="M14578" s="80"/>
      <c r="T14578" s="4"/>
      <c r="V14578" s="4"/>
      <c r="W14578" s="4"/>
      <c r="X14578" s="4"/>
      <c r="AB14578" s="4"/>
      <c r="AL14578" s="81"/>
      <c r="AM14578" s="81"/>
    </row>
    <row r="14579" spans="1:39">
      <c r="A14579" s="76"/>
      <c r="C14579" s="77"/>
      <c r="M14579" s="80"/>
      <c r="T14579" s="4"/>
      <c r="V14579" s="4"/>
      <c r="W14579" s="4"/>
      <c r="X14579" s="4"/>
      <c r="AB14579" s="4"/>
      <c r="AL14579" s="81"/>
      <c r="AM14579" s="81"/>
    </row>
    <row r="14580" spans="1:39">
      <c r="A14580" s="76"/>
      <c r="C14580" s="77"/>
      <c r="M14580" s="80"/>
      <c r="T14580" s="4"/>
      <c r="V14580" s="4"/>
      <c r="W14580" s="4"/>
      <c r="X14580" s="4"/>
      <c r="AB14580" s="4"/>
      <c r="AL14580" s="81"/>
      <c r="AM14580" s="81"/>
    </row>
    <row r="14581" spans="1:39">
      <c r="A14581" s="76"/>
      <c r="C14581" s="77"/>
      <c r="M14581" s="80"/>
      <c r="T14581" s="4"/>
      <c r="V14581" s="4"/>
      <c r="W14581" s="4"/>
      <c r="X14581" s="4"/>
      <c r="AB14581" s="4"/>
      <c r="AL14581" s="81"/>
      <c r="AM14581" s="81"/>
    </row>
    <row r="14582" spans="1:39">
      <c r="A14582" s="76"/>
      <c r="C14582" s="77"/>
      <c r="M14582" s="80"/>
      <c r="T14582" s="4"/>
      <c r="V14582" s="4"/>
      <c r="W14582" s="4"/>
      <c r="X14582" s="4"/>
      <c r="AB14582" s="4"/>
      <c r="AL14582" s="81"/>
      <c r="AM14582" s="81"/>
    </row>
    <row r="14583" spans="1:39">
      <c r="A14583" s="76"/>
      <c r="C14583" s="77"/>
      <c r="M14583" s="80"/>
      <c r="T14583" s="4"/>
      <c r="V14583" s="4"/>
      <c r="W14583" s="4"/>
      <c r="X14583" s="4"/>
      <c r="AB14583" s="4"/>
      <c r="AL14583" s="81"/>
      <c r="AM14583" s="81"/>
    </row>
    <row r="14584" spans="1:39">
      <c r="A14584" s="76"/>
      <c r="C14584" s="77"/>
      <c r="M14584" s="80"/>
      <c r="T14584" s="4"/>
      <c r="V14584" s="4"/>
      <c r="W14584" s="4"/>
      <c r="X14584" s="4"/>
      <c r="AB14584" s="4"/>
      <c r="AL14584" s="81"/>
      <c r="AM14584" s="81"/>
    </row>
    <row r="14585" spans="1:39">
      <c r="A14585" s="76"/>
      <c r="C14585" s="77"/>
      <c r="M14585" s="80"/>
      <c r="T14585" s="4"/>
      <c r="V14585" s="4"/>
      <c r="W14585" s="4"/>
      <c r="X14585" s="4"/>
      <c r="AB14585" s="4"/>
      <c r="AL14585" s="81"/>
      <c r="AM14585" s="81"/>
    </row>
    <row r="14586" spans="1:39">
      <c r="A14586" s="76"/>
      <c r="C14586" s="77"/>
      <c r="M14586" s="80"/>
      <c r="T14586" s="4"/>
      <c r="V14586" s="4"/>
      <c r="W14586" s="4"/>
      <c r="X14586" s="4"/>
      <c r="AB14586" s="4"/>
      <c r="AL14586" s="81"/>
      <c r="AM14586" s="81"/>
    </row>
    <row r="14587" spans="1:39">
      <c r="A14587" s="76"/>
      <c r="C14587" s="77"/>
      <c r="M14587" s="80"/>
      <c r="T14587" s="4"/>
      <c r="V14587" s="4"/>
      <c r="W14587" s="4"/>
      <c r="X14587" s="4"/>
      <c r="AB14587" s="4"/>
      <c r="AL14587" s="81"/>
      <c r="AM14587" s="81"/>
    </row>
    <row r="14588" spans="1:39">
      <c r="A14588" s="76"/>
      <c r="C14588" s="77"/>
      <c r="M14588" s="80"/>
      <c r="T14588" s="4"/>
      <c r="V14588" s="4"/>
      <c r="W14588" s="4"/>
      <c r="X14588" s="4"/>
      <c r="AB14588" s="4"/>
      <c r="AL14588" s="81"/>
      <c r="AM14588" s="81"/>
    </row>
    <row r="14589" spans="1:39">
      <c r="A14589" s="76"/>
      <c r="C14589" s="77"/>
      <c r="M14589" s="80"/>
      <c r="T14589" s="4"/>
      <c r="V14589" s="4"/>
      <c r="W14589" s="4"/>
      <c r="X14589" s="4"/>
      <c r="AB14589" s="4"/>
      <c r="AL14589" s="81"/>
      <c r="AM14589" s="81"/>
    </row>
    <row r="14590" spans="1:39">
      <c r="A14590" s="76"/>
      <c r="C14590" s="77"/>
      <c r="M14590" s="80"/>
      <c r="T14590" s="4"/>
      <c r="V14590" s="4"/>
      <c r="W14590" s="4"/>
      <c r="X14590" s="4"/>
      <c r="AB14590" s="4"/>
      <c r="AL14590" s="81"/>
      <c r="AM14590" s="81"/>
    </row>
    <row r="14591" spans="1:39">
      <c r="A14591" s="76"/>
      <c r="C14591" s="77"/>
      <c r="M14591" s="80"/>
      <c r="T14591" s="4"/>
      <c r="V14591" s="4"/>
      <c r="W14591" s="4"/>
      <c r="X14591" s="4"/>
      <c r="AB14591" s="4"/>
      <c r="AL14591" s="81"/>
      <c r="AM14591" s="81"/>
    </row>
    <row r="14592" spans="1:39">
      <c r="A14592" s="76"/>
      <c r="C14592" s="77"/>
      <c r="M14592" s="80"/>
      <c r="T14592" s="4"/>
      <c r="V14592" s="4"/>
      <c r="W14592" s="4"/>
      <c r="X14592" s="4"/>
      <c r="AB14592" s="4"/>
      <c r="AL14592" s="81"/>
      <c r="AM14592" s="81"/>
    </row>
    <row r="14593" spans="1:39">
      <c r="A14593" s="76"/>
      <c r="C14593" s="77"/>
      <c r="M14593" s="80"/>
      <c r="T14593" s="4"/>
      <c r="V14593" s="4"/>
      <c r="W14593" s="4"/>
      <c r="X14593" s="4"/>
      <c r="AB14593" s="4"/>
      <c r="AL14593" s="81"/>
      <c r="AM14593" s="81"/>
    </row>
    <row r="14594" spans="1:39">
      <c r="A14594" s="76"/>
      <c r="C14594" s="77"/>
      <c r="M14594" s="80"/>
      <c r="T14594" s="4"/>
      <c r="V14594" s="4"/>
      <c r="W14594" s="4"/>
      <c r="X14594" s="4"/>
      <c r="AB14594" s="4"/>
      <c r="AL14594" s="81"/>
      <c r="AM14594" s="81"/>
    </row>
    <row r="14595" spans="1:39">
      <c r="A14595" s="76"/>
      <c r="C14595" s="77"/>
      <c r="M14595" s="80"/>
      <c r="T14595" s="4"/>
      <c r="V14595" s="4"/>
      <c r="W14595" s="4"/>
      <c r="X14595" s="4"/>
      <c r="AB14595" s="4"/>
      <c r="AL14595" s="81"/>
      <c r="AM14595" s="81"/>
    </row>
    <row r="14596" spans="1:39">
      <c r="A14596" s="76"/>
      <c r="C14596" s="77"/>
      <c r="M14596" s="80"/>
      <c r="T14596" s="4"/>
      <c r="V14596" s="4"/>
      <c r="W14596" s="4"/>
      <c r="X14596" s="4"/>
      <c r="AB14596" s="4"/>
      <c r="AL14596" s="81"/>
      <c r="AM14596" s="81"/>
    </row>
    <row r="14597" spans="1:39">
      <c r="A14597" s="76"/>
      <c r="C14597" s="77"/>
      <c r="M14597" s="80"/>
      <c r="T14597" s="4"/>
      <c r="V14597" s="4"/>
      <c r="W14597" s="4"/>
      <c r="X14597" s="4"/>
      <c r="AB14597" s="4"/>
      <c r="AL14597" s="81"/>
      <c r="AM14597" s="81"/>
    </row>
    <row r="14598" spans="1:39">
      <c r="A14598" s="76"/>
      <c r="C14598" s="77"/>
      <c r="M14598" s="80"/>
      <c r="T14598" s="4"/>
      <c r="V14598" s="4"/>
      <c r="W14598" s="4"/>
      <c r="X14598" s="4"/>
      <c r="AB14598" s="4"/>
      <c r="AL14598" s="81"/>
      <c r="AM14598" s="81"/>
    </row>
    <row r="14599" spans="1:39">
      <c r="A14599" s="76"/>
      <c r="C14599" s="77"/>
      <c r="M14599" s="80"/>
      <c r="T14599" s="4"/>
      <c r="V14599" s="4"/>
      <c r="W14599" s="4"/>
      <c r="X14599" s="4"/>
      <c r="AB14599" s="4"/>
      <c r="AL14599" s="81"/>
      <c r="AM14599" s="81"/>
    </row>
    <row r="14600" spans="1:39">
      <c r="A14600" s="76"/>
      <c r="C14600" s="77"/>
      <c r="M14600" s="80"/>
      <c r="T14600" s="4"/>
      <c r="V14600" s="4"/>
      <c r="W14600" s="4"/>
      <c r="X14600" s="4"/>
      <c r="AB14600" s="4"/>
      <c r="AL14600" s="81"/>
      <c r="AM14600" s="81"/>
    </row>
    <row r="14601" spans="1:39">
      <c r="A14601" s="76"/>
      <c r="C14601" s="77"/>
      <c r="M14601" s="80"/>
      <c r="T14601" s="4"/>
      <c r="V14601" s="4"/>
      <c r="W14601" s="4"/>
      <c r="X14601" s="4"/>
      <c r="AB14601" s="4"/>
      <c r="AL14601" s="81"/>
      <c r="AM14601" s="81"/>
    </row>
    <row r="14602" spans="1:39">
      <c r="A14602" s="76"/>
      <c r="C14602" s="77"/>
      <c r="M14602" s="80"/>
      <c r="T14602" s="4"/>
      <c r="V14602" s="4"/>
      <c r="W14602" s="4"/>
      <c r="X14602" s="4"/>
      <c r="AB14602" s="4"/>
      <c r="AL14602" s="81"/>
      <c r="AM14602" s="81"/>
    </row>
    <row r="14603" spans="1:39">
      <c r="A14603" s="76"/>
      <c r="C14603" s="77"/>
      <c r="M14603" s="80"/>
      <c r="T14603" s="4"/>
      <c r="V14603" s="4"/>
      <c r="W14603" s="4"/>
      <c r="X14603" s="4"/>
      <c r="AB14603" s="4"/>
      <c r="AL14603" s="81"/>
      <c r="AM14603" s="81"/>
    </row>
    <row r="14604" spans="1:39">
      <c r="A14604" s="76"/>
      <c r="C14604" s="77"/>
      <c r="M14604" s="80"/>
      <c r="T14604" s="4"/>
      <c r="V14604" s="4"/>
      <c r="W14604" s="4"/>
      <c r="X14604" s="4"/>
      <c r="AB14604" s="4"/>
      <c r="AL14604" s="81"/>
      <c r="AM14604" s="81"/>
    </row>
    <row r="14605" spans="1:39">
      <c r="A14605" s="76"/>
      <c r="C14605" s="77"/>
      <c r="M14605" s="80"/>
      <c r="T14605" s="4"/>
      <c r="V14605" s="4"/>
      <c r="W14605" s="4"/>
      <c r="X14605" s="4"/>
      <c r="AB14605" s="4"/>
      <c r="AL14605" s="81"/>
      <c r="AM14605" s="81"/>
    </row>
    <row r="14606" spans="1:39">
      <c r="A14606" s="76"/>
      <c r="C14606" s="77"/>
      <c r="M14606" s="80"/>
      <c r="T14606" s="4"/>
      <c r="V14606" s="4"/>
      <c r="W14606" s="4"/>
      <c r="X14606" s="4"/>
      <c r="AB14606" s="4"/>
      <c r="AL14606" s="81"/>
      <c r="AM14606" s="81"/>
    </row>
    <row r="14607" spans="1:39">
      <c r="A14607" s="76"/>
      <c r="C14607" s="77"/>
      <c r="M14607" s="80"/>
      <c r="T14607" s="4"/>
      <c r="V14607" s="4"/>
      <c r="W14607" s="4"/>
      <c r="X14607" s="4"/>
      <c r="AB14607" s="4"/>
      <c r="AL14607" s="81"/>
      <c r="AM14607" s="81"/>
    </row>
    <row r="14608" spans="1:39">
      <c r="A14608" s="76"/>
      <c r="C14608" s="77"/>
      <c r="M14608" s="80"/>
      <c r="T14608" s="4"/>
      <c r="V14608" s="4"/>
      <c r="W14608" s="4"/>
      <c r="X14608" s="4"/>
      <c r="AB14608" s="4"/>
      <c r="AL14608" s="81"/>
      <c r="AM14608" s="81"/>
    </row>
    <row r="14609" spans="1:39">
      <c r="A14609" s="76"/>
      <c r="C14609" s="77"/>
      <c r="M14609" s="80"/>
      <c r="T14609" s="4"/>
      <c r="V14609" s="4"/>
      <c r="W14609" s="4"/>
      <c r="X14609" s="4"/>
      <c r="AB14609" s="4"/>
      <c r="AL14609" s="81"/>
      <c r="AM14609" s="81"/>
    </row>
    <row r="14610" spans="1:39">
      <c r="A14610" s="76"/>
      <c r="C14610" s="77"/>
      <c r="M14610" s="80"/>
      <c r="T14610" s="4"/>
      <c r="V14610" s="4"/>
      <c r="W14610" s="4"/>
      <c r="X14610" s="4"/>
      <c r="AB14610" s="4"/>
      <c r="AL14610" s="81"/>
      <c r="AM14610" s="81"/>
    </row>
    <row r="14611" spans="1:39">
      <c r="A14611" s="76"/>
      <c r="C14611" s="77"/>
      <c r="M14611" s="80"/>
      <c r="T14611" s="4"/>
      <c r="V14611" s="4"/>
      <c r="W14611" s="4"/>
      <c r="X14611" s="4"/>
      <c r="AB14611" s="4"/>
      <c r="AL14611" s="81"/>
      <c r="AM14611" s="81"/>
    </row>
    <row r="14612" spans="1:39">
      <c r="A14612" s="76"/>
      <c r="C14612" s="77"/>
      <c r="M14612" s="80"/>
      <c r="T14612" s="4"/>
      <c r="V14612" s="4"/>
      <c r="W14612" s="4"/>
      <c r="X14612" s="4"/>
      <c r="AB14612" s="4"/>
      <c r="AL14612" s="81"/>
      <c r="AM14612" s="81"/>
    </row>
    <row r="14613" spans="1:39">
      <c r="A14613" s="76"/>
      <c r="C14613" s="77"/>
      <c r="M14613" s="80"/>
      <c r="T14613" s="4"/>
      <c r="V14613" s="4"/>
      <c r="W14613" s="4"/>
      <c r="X14613" s="4"/>
      <c r="AB14613" s="4"/>
      <c r="AL14613" s="81"/>
      <c r="AM14613" s="81"/>
    </row>
    <row r="14614" spans="1:39">
      <c r="A14614" s="76"/>
      <c r="C14614" s="77"/>
      <c r="M14614" s="80"/>
      <c r="T14614" s="4"/>
      <c r="V14614" s="4"/>
      <c r="W14614" s="4"/>
      <c r="X14614" s="4"/>
      <c r="AB14614" s="4"/>
      <c r="AL14614" s="81"/>
      <c r="AM14614" s="81"/>
    </row>
    <row r="14615" spans="1:39">
      <c r="A14615" s="76"/>
      <c r="C14615" s="77"/>
      <c r="M14615" s="80"/>
      <c r="T14615" s="4"/>
      <c r="V14615" s="4"/>
      <c r="W14615" s="4"/>
      <c r="X14615" s="4"/>
      <c r="AB14615" s="4"/>
      <c r="AL14615" s="81"/>
      <c r="AM14615" s="81"/>
    </row>
    <row r="14616" spans="1:39">
      <c r="A14616" s="76"/>
      <c r="C14616" s="77"/>
      <c r="M14616" s="80"/>
      <c r="T14616" s="4"/>
      <c r="V14616" s="4"/>
      <c r="W14616" s="4"/>
      <c r="X14616" s="4"/>
      <c r="AB14616" s="4"/>
      <c r="AL14616" s="81"/>
      <c r="AM14616" s="81"/>
    </row>
    <row r="14617" spans="1:39">
      <c r="A14617" s="76"/>
      <c r="C14617" s="77"/>
      <c r="M14617" s="80"/>
      <c r="T14617" s="4"/>
      <c r="V14617" s="4"/>
      <c r="W14617" s="4"/>
      <c r="X14617" s="4"/>
      <c r="AB14617" s="4"/>
      <c r="AL14617" s="81"/>
      <c r="AM14617" s="81"/>
    </row>
    <row r="14618" spans="1:39">
      <c r="A14618" s="76"/>
      <c r="C14618" s="77"/>
      <c r="M14618" s="80"/>
      <c r="T14618" s="4"/>
      <c r="V14618" s="4"/>
      <c r="W14618" s="4"/>
      <c r="X14618" s="4"/>
      <c r="AB14618" s="4"/>
      <c r="AL14618" s="81"/>
      <c r="AM14618" s="81"/>
    </row>
    <row r="14619" spans="1:39">
      <c r="A14619" s="76"/>
      <c r="C14619" s="77"/>
      <c r="M14619" s="80"/>
      <c r="T14619" s="4"/>
      <c r="V14619" s="4"/>
      <c r="W14619" s="4"/>
      <c r="X14619" s="4"/>
      <c r="AB14619" s="4"/>
      <c r="AL14619" s="81"/>
      <c r="AM14619" s="81"/>
    </row>
    <row r="14620" spans="1:39">
      <c r="A14620" s="76"/>
      <c r="C14620" s="77"/>
      <c r="M14620" s="80"/>
      <c r="T14620" s="4"/>
      <c r="V14620" s="4"/>
      <c r="W14620" s="4"/>
      <c r="X14620" s="4"/>
      <c r="AB14620" s="4"/>
      <c r="AL14620" s="81"/>
      <c r="AM14620" s="81"/>
    </row>
    <row r="14621" spans="1:39">
      <c r="A14621" s="76"/>
      <c r="C14621" s="77"/>
      <c r="M14621" s="80"/>
      <c r="T14621" s="4"/>
      <c r="V14621" s="4"/>
      <c r="W14621" s="4"/>
      <c r="X14621" s="4"/>
      <c r="AB14621" s="4"/>
      <c r="AL14621" s="81"/>
      <c r="AM14621" s="81"/>
    </row>
    <row r="14622" spans="1:39">
      <c r="A14622" s="76"/>
      <c r="C14622" s="77"/>
      <c r="M14622" s="80"/>
      <c r="T14622" s="4"/>
      <c r="V14622" s="4"/>
      <c r="W14622" s="4"/>
      <c r="X14622" s="4"/>
      <c r="AB14622" s="4"/>
      <c r="AL14622" s="81"/>
      <c r="AM14622" s="81"/>
    </row>
    <row r="14623" spans="1:39">
      <c r="A14623" s="76"/>
      <c r="C14623" s="77"/>
      <c r="M14623" s="80"/>
      <c r="T14623" s="4"/>
      <c r="V14623" s="4"/>
      <c r="W14623" s="4"/>
      <c r="X14623" s="4"/>
      <c r="AB14623" s="4"/>
      <c r="AL14623" s="81"/>
      <c r="AM14623" s="81"/>
    </row>
    <row r="14624" spans="1:39">
      <c r="A14624" s="76"/>
      <c r="C14624" s="77"/>
      <c r="M14624" s="80"/>
      <c r="T14624" s="4"/>
      <c r="V14624" s="4"/>
      <c r="W14624" s="4"/>
      <c r="X14624" s="4"/>
      <c r="AB14624" s="4"/>
      <c r="AL14624" s="81"/>
      <c r="AM14624" s="81"/>
    </row>
    <row r="14625" spans="1:39">
      <c r="A14625" s="76"/>
      <c r="C14625" s="77"/>
      <c r="M14625" s="80"/>
      <c r="T14625" s="4"/>
      <c r="V14625" s="4"/>
      <c r="W14625" s="4"/>
      <c r="X14625" s="4"/>
      <c r="AB14625" s="4"/>
      <c r="AL14625" s="81"/>
      <c r="AM14625" s="81"/>
    </row>
    <row r="14626" spans="1:39">
      <c r="A14626" s="76"/>
      <c r="C14626" s="77"/>
      <c r="M14626" s="80"/>
      <c r="T14626" s="4"/>
      <c r="V14626" s="4"/>
      <c r="W14626" s="4"/>
      <c r="X14626" s="4"/>
      <c r="AB14626" s="4"/>
      <c r="AL14626" s="81"/>
      <c r="AM14626" s="81"/>
    </row>
    <row r="14627" spans="1:39">
      <c r="A14627" s="76"/>
      <c r="C14627" s="77"/>
      <c r="M14627" s="80"/>
      <c r="T14627" s="4"/>
      <c r="V14627" s="4"/>
      <c r="W14627" s="4"/>
      <c r="X14627" s="4"/>
      <c r="AB14627" s="4"/>
      <c r="AL14627" s="81"/>
      <c r="AM14627" s="81"/>
    </row>
    <row r="14628" spans="1:39">
      <c r="A14628" s="76"/>
      <c r="C14628" s="77"/>
      <c r="M14628" s="80"/>
      <c r="T14628" s="4"/>
      <c r="V14628" s="4"/>
      <c r="W14628" s="4"/>
      <c r="X14628" s="4"/>
      <c r="AB14628" s="4"/>
      <c r="AL14628" s="81"/>
      <c r="AM14628" s="81"/>
    </row>
    <row r="14629" spans="1:39">
      <c r="A14629" s="76"/>
      <c r="C14629" s="77"/>
      <c r="M14629" s="80"/>
      <c r="T14629" s="4"/>
      <c r="V14629" s="4"/>
      <c r="W14629" s="4"/>
      <c r="X14629" s="4"/>
      <c r="AB14629" s="4"/>
      <c r="AL14629" s="81"/>
      <c r="AM14629" s="81"/>
    </row>
    <row r="14630" spans="1:39">
      <c r="A14630" s="76"/>
      <c r="C14630" s="77"/>
      <c r="M14630" s="80"/>
      <c r="T14630" s="4"/>
      <c r="V14630" s="4"/>
      <c r="W14630" s="4"/>
      <c r="X14630" s="4"/>
      <c r="AB14630" s="4"/>
      <c r="AL14630" s="81"/>
      <c r="AM14630" s="81"/>
    </row>
    <row r="14631" spans="1:39">
      <c r="A14631" s="76"/>
      <c r="C14631" s="77"/>
      <c r="M14631" s="80"/>
      <c r="T14631" s="4"/>
      <c r="V14631" s="4"/>
      <c r="W14631" s="4"/>
      <c r="X14631" s="4"/>
      <c r="AB14631" s="4"/>
      <c r="AL14631" s="81"/>
      <c r="AM14631" s="81"/>
    </row>
    <row r="14632" spans="1:39">
      <c r="A14632" s="76"/>
      <c r="C14632" s="77"/>
      <c r="M14632" s="80"/>
      <c r="T14632" s="4"/>
      <c r="V14632" s="4"/>
      <c r="W14632" s="4"/>
      <c r="X14632" s="4"/>
      <c r="AB14632" s="4"/>
      <c r="AL14632" s="81"/>
      <c r="AM14632" s="81"/>
    </row>
    <row r="14633" spans="1:39">
      <c r="A14633" s="76"/>
      <c r="C14633" s="77"/>
      <c r="M14633" s="80"/>
      <c r="T14633" s="4"/>
      <c r="V14633" s="4"/>
      <c r="W14633" s="4"/>
      <c r="X14633" s="4"/>
      <c r="AB14633" s="4"/>
      <c r="AL14633" s="81"/>
      <c r="AM14633" s="81"/>
    </row>
    <row r="14634" spans="1:39">
      <c r="A14634" s="76"/>
      <c r="C14634" s="77"/>
      <c r="M14634" s="80"/>
      <c r="T14634" s="4"/>
      <c r="V14634" s="4"/>
      <c r="W14634" s="4"/>
      <c r="X14634" s="4"/>
      <c r="AB14634" s="4"/>
      <c r="AL14634" s="81"/>
      <c r="AM14634" s="81"/>
    </row>
    <row r="14635" spans="1:39">
      <c r="A14635" s="76"/>
      <c r="C14635" s="77"/>
      <c r="M14635" s="80"/>
      <c r="T14635" s="4"/>
      <c r="V14635" s="4"/>
      <c r="W14635" s="4"/>
      <c r="X14635" s="4"/>
      <c r="AB14635" s="4"/>
      <c r="AL14635" s="81"/>
      <c r="AM14635" s="81"/>
    </row>
    <row r="14636" spans="1:39">
      <c r="A14636" s="76"/>
      <c r="C14636" s="77"/>
      <c r="M14636" s="80"/>
      <c r="T14636" s="4"/>
      <c r="V14636" s="4"/>
      <c r="W14636" s="4"/>
      <c r="X14636" s="4"/>
      <c r="AB14636" s="4"/>
      <c r="AL14636" s="81"/>
      <c r="AM14636" s="81"/>
    </row>
    <row r="14637" spans="1:39">
      <c r="A14637" s="76"/>
      <c r="C14637" s="77"/>
      <c r="M14637" s="80"/>
      <c r="T14637" s="4"/>
      <c r="V14637" s="4"/>
      <c r="W14637" s="4"/>
      <c r="X14637" s="4"/>
      <c r="AB14637" s="4"/>
      <c r="AL14637" s="81"/>
      <c r="AM14637" s="81"/>
    </row>
    <row r="14638" spans="1:39">
      <c r="A14638" s="76"/>
      <c r="C14638" s="77"/>
      <c r="M14638" s="80"/>
      <c r="T14638" s="4"/>
      <c r="V14638" s="4"/>
      <c r="W14638" s="4"/>
      <c r="X14638" s="4"/>
      <c r="AB14638" s="4"/>
      <c r="AL14638" s="81"/>
      <c r="AM14638" s="81"/>
    </row>
    <row r="14639" spans="1:39">
      <c r="A14639" s="76"/>
      <c r="C14639" s="77"/>
      <c r="M14639" s="80"/>
      <c r="T14639" s="4"/>
      <c r="V14639" s="4"/>
      <c r="W14639" s="4"/>
      <c r="X14639" s="4"/>
      <c r="AB14639" s="4"/>
      <c r="AL14639" s="81"/>
      <c r="AM14639" s="81"/>
    </row>
    <row r="14640" spans="1:39">
      <c r="A14640" s="76"/>
      <c r="C14640" s="77"/>
      <c r="M14640" s="80"/>
      <c r="T14640" s="4"/>
      <c r="V14640" s="4"/>
      <c r="W14640" s="4"/>
      <c r="X14640" s="4"/>
      <c r="AB14640" s="4"/>
      <c r="AL14640" s="81"/>
      <c r="AM14640" s="81"/>
    </row>
    <row r="14641" spans="1:39">
      <c r="A14641" s="76"/>
      <c r="C14641" s="77"/>
      <c r="M14641" s="80"/>
      <c r="T14641" s="4"/>
      <c r="V14641" s="4"/>
      <c r="W14641" s="4"/>
      <c r="X14641" s="4"/>
      <c r="AB14641" s="4"/>
      <c r="AL14641" s="81"/>
      <c r="AM14641" s="81"/>
    </row>
    <row r="14642" spans="1:39">
      <c r="A14642" s="76"/>
      <c r="C14642" s="77"/>
      <c r="M14642" s="80"/>
      <c r="T14642" s="4"/>
      <c r="V14642" s="4"/>
      <c r="W14642" s="4"/>
      <c r="X14642" s="4"/>
      <c r="AB14642" s="4"/>
      <c r="AL14642" s="81"/>
      <c r="AM14642" s="81"/>
    </row>
    <row r="14643" spans="1:39">
      <c r="A14643" s="76"/>
      <c r="C14643" s="77"/>
      <c r="M14643" s="80"/>
      <c r="T14643" s="4"/>
      <c r="V14643" s="4"/>
      <c r="W14643" s="4"/>
      <c r="X14643" s="4"/>
      <c r="AB14643" s="4"/>
      <c r="AL14643" s="81"/>
      <c r="AM14643" s="81"/>
    </row>
    <row r="14644" spans="1:39">
      <c r="A14644" s="76"/>
      <c r="C14644" s="77"/>
      <c r="M14644" s="80"/>
      <c r="T14644" s="4"/>
      <c r="V14644" s="4"/>
      <c r="W14644" s="4"/>
      <c r="X14644" s="4"/>
      <c r="AB14644" s="4"/>
      <c r="AL14644" s="81"/>
      <c r="AM14644" s="81"/>
    </row>
    <row r="14645" spans="1:39">
      <c r="A14645" s="76"/>
      <c r="C14645" s="77"/>
      <c r="M14645" s="80"/>
      <c r="T14645" s="4"/>
      <c r="V14645" s="4"/>
      <c r="W14645" s="4"/>
      <c r="X14645" s="4"/>
      <c r="AB14645" s="4"/>
      <c r="AL14645" s="81"/>
      <c r="AM14645" s="81"/>
    </row>
    <row r="14646" spans="1:39">
      <c r="A14646" s="76"/>
      <c r="C14646" s="77"/>
      <c r="M14646" s="80"/>
      <c r="T14646" s="4"/>
      <c r="V14646" s="4"/>
      <c r="W14646" s="4"/>
      <c r="X14646" s="4"/>
      <c r="AB14646" s="4"/>
      <c r="AL14646" s="81"/>
      <c r="AM14646" s="81"/>
    </row>
    <row r="14647" spans="1:39">
      <c r="A14647" s="76"/>
      <c r="C14647" s="77"/>
      <c r="M14647" s="80"/>
      <c r="T14647" s="4"/>
      <c r="V14647" s="4"/>
      <c r="W14647" s="4"/>
      <c r="X14647" s="4"/>
      <c r="AB14647" s="4"/>
      <c r="AL14647" s="81"/>
      <c r="AM14647" s="81"/>
    </row>
    <row r="14648" spans="1:39">
      <c r="A14648" s="76"/>
      <c r="C14648" s="77"/>
      <c r="M14648" s="80"/>
      <c r="T14648" s="4"/>
      <c r="V14648" s="4"/>
      <c r="W14648" s="4"/>
      <c r="X14648" s="4"/>
      <c r="AB14648" s="4"/>
      <c r="AL14648" s="81"/>
      <c r="AM14648" s="81"/>
    </row>
    <row r="14649" spans="1:39">
      <c r="A14649" s="76"/>
      <c r="C14649" s="77"/>
      <c r="M14649" s="80"/>
      <c r="T14649" s="4"/>
      <c r="V14649" s="4"/>
      <c r="W14649" s="4"/>
      <c r="X14649" s="4"/>
      <c r="AB14649" s="4"/>
      <c r="AL14649" s="81"/>
      <c r="AM14649" s="81"/>
    </row>
    <row r="14650" spans="1:39">
      <c r="A14650" s="76"/>
      <c r="C14650" s="77"/>
      <c r="M14650" s="80"/>
      <c r="T14650" s="4"/>
      <c r="V14650" s="4"/>
      <c r="W14650" s="4"/>
      <c r="X14650" s="4"/>
      <c r="AB14650" s="4"/>
      <c r="AL14650" s="81"/>
      <c r="AM14650" s="81"/>
    </row>
    <row r="14651" spans="1:39">
      <c r="A14651" s="76"/>
      <c r="C14651" s="77"/>
      <c r="M14651" s="80"/>
      <c r="T14651" s="4"/>
      <c r="V14651" s="4"/>
      <c r="W14651" s="4"/>
      <c r="X14651" s="4"/>
      <c r="AB14651" s="4"/>
      <c r="AL14651" s="81"/>
      <c r="AM14651" s="81"/>
    </row>
    <row r="14652" spans="1:39">
      <c r="A14652" s="76"/>
      <c r="C14652" s="77"/>
      <c r="M14652" s="80"/>
      <c r="T14652" s="4"/>
      <c r="V14652" s="4"/>
      <c r="W14652" s="4"/>
      <c r="X14652" s="4"/>
      <c r="AB14652" s="4"/>
      <c r="AL14652" s="81"/>
      <c r="AM14652" s="81"/>
    </row>
    <row r="14653" spans="1:39">
      <c r="A14653" s="76"/>
      <c r="C14653" s="77"/>
      <c r="M14653" s="80"/>
      <c r="T14653" s="4"/>
      <c r="V14653" s="4"/>
      <c r="W14653" s="4"/>
      <c r="X14653" s="4"/>
      <c r="AB14653" s="4"/>
      <c r="AL14653" s="81"/>
      <c r="AM14653" s="81"/>
    </row>
    <row r="14654" spans="1:39">
      <c r="A14654" s="76"/>
      <c r="C14654" s="77"/>
      <c r="M14654" s="80"/>
      <c r="T14654" s="4"/>
      <c r="V14654" s="4"/>
      <c r="W14654" s="4"/>
      <c r="X14654" s="4"/>
      <c r="AB14654" s="4"/>
      <c r="AL14654" s="81"/>
      <c r="AM14654" s="81"/>
    </row>
    <row r="14655" spans="1:39">
      <c r="A14655" s="76"/>
      <c r="C14655" s="77"/>
      <c r="M14655" s="80"/>
      <c r="T14655" s="4"/>
      <c r="V14655" s="4"/>
      <c r="W14655" s="4"/>
      <c r="X14655" s="4"/>
      <c r="AB14655" s="4"/>
      <c r="AL14655" s="81"/>
      <c r="AM14655" s="81"/>
    </row>
    <row r="14656" spans="1:39">
      <c r="A14656" s="76"/>
      <c r="C14656" s="77"/>
      <c r="M14656" s="80"/>
      <c r="T14656" s="4"/>
      <c r="V14656" s="4"/>
      <c r="W14656" s="4"/>
      <c r="X14656" s="4"/>
      <c r="AB14656" s="4"/>
      <c r="AL14656" s="81"/>
      <c r="AM14656" s="81"/>
    </row>
    <row r="14657" spans="1:39">
      <c r="A14657" s="76"/>
      <c r="C14657" s="77"/>
      <c r="M14657" s="80"/>
      <c r="T14657" s="4"/>
      <c r="V14657" s="4"/>
      <c r="W14657" s="4"/>
      <c r="X14657" s="4"/>
      <c r="AB14657" s="4"/>
      <c r="AL14657" s="81"/>
      <c r="AM14657" s="81"/>
    </row>
    <row r="14658" spans="1:39">
      <c r="A14658" s="76"/>
      <c r="C14658" s="77"/>
      <c r="M14658" s="80"/>
      <c r="T14658" s="4"/>
      <c r="V14658" s="4"/>
      <c r="W14658" s="4"/>
      <c r="X14658" s="4"/>
      <c r="AB14658" s="4"/>
      <c r="AL14658" s="81"/>
      <c r="AM14658" s="81"/>
    </row>
    <row r="14659" spans="1:39">
      <c r="A14659" s="76"/>
      <c r="C14659" s="77"/>
      <c r="M14659" s="80"/>
      <c r="T14659" s="4"/>
      <c r="V14659" s="4"/>
      <c r="W14659" s="4"/>
      <c r="X14659" s="4"/>
      <c r="AB14659" s="4"/>
      <c r="AL14659" s="81"/>
      <c r="AM14659" s="81"/>
    </row>
    <row r="14660" spans="1:39">
      <c r="A14660" s="76"/>
      <c r="C14660" s="77"/>
      <c r="M14660" s="80"/>
      <c r="T14660" s="4"/>
      <c r="V14660" s="4"/>
      <c r="W14660" s="4"/>
      <c r="X14660" s="4"/>
      <c r="AB14660" s="4"/>
      <c r="AL14660" s="81"/>
      <c r="AM14660" s="81"/>
    </row>
    <row r="14661" spans="1:39">
      <c r="A14661" s="76"/>
      <c r="C14661" s="77"/>
      <c r="M14661" s="80"/>
      <c r="T14661" s="4"/>
      <c r="V14661" s="4"/>
      <c r="W14661" s="4"/>
      <c r="X14661" s="4"/>
      <c r="AB14661" s="4"/>
      <c r="AL14661" s="81"/>
      <c r="AM14661" s="81"/>
    </row>
    <row r="14662" spans="1:39">
      <c r="A14662" s="76"/>
      <c r="C14662" s="77"/>
      <c r="M14662" s="80"/>
      <c r="T14662" s="4"/>
      <c r="V14662" s="4"/>
      <c r="W14662" s="4"/>
      <c r="X14662" s="4"/>
      <c r="AB14662" s="4"/>
      <c r="AL14662" s="81"/>
      <c r="AM14662" s="81"/>
    </row>
    <row r="14663" spans="1:39">
      <c r="A14663" s="76"/>
      <c r="C14663" s="77"/>
      <c r="M14663" s="80"/>
      <c r="T14663" s="4"/>
      <c r="V14663" s="4"/>
      <c r="W14663" s="4"/>
      <c r="X14663" s="4"/>
      <c r="AB14663" s="4"/>
      <c r="AL14663" s="81"/>
      <c r="AM14663" s="81"/>
    </row>
    <row r="14664" spans="1:39">
      <c r="A14664" s="76"/>
      <c r="C14664" s="77"/>
      <c r="M14664" s="80"/>
      <c r="T14664" s="4"/>
      <c r="V14664" s="4"/>
      <c r="W14664" s="4"/>
      <c r="X14664" s="4"/>
      <c r="AB14664" s="4"/>
      <c r="AL14664" s="81"/>
      <c r="AM14664" s="81"/>
    </row>
    <row r="14665" spans="1:39">
      <c r="A14665" s="76"/>
      <c r="C14665" s="77"/>
      <c r="M14665" s="80"/>
      <c r="T14665" s="4"/>
      <c r="V14665" s="4"/>
      <c r="W14665" s="4"/>
      <c r="X14665" s="4"/>
      <c r="AB14665" s="4"/>
      <c r="AL14665" s="81"/>
      <c r="AM14665" s="81"/>
    </row>
    <row r="14666" spans="1:39">
      <c r="A14666" s="76"/>
      <c r="C14666" s="77"/>
      <c r="M14666" s="80"/>
      <c r="T14666" s="4"/>
      <c r="V14666" s="4"/>
      <c r="W14666" s="4"/>
      <c r="X14666" s="4"/>
      <c r="AB14666" s="4"/>
      <c r="AL14666" s="81"/>
      <c r="AM14666" s="81"/>
    </row>
    <row r="14667" spans="1:39">
      <c r="A14667" s="76"/>
      <c r="C14667" s="77"/>
      <c r="M14667" s="80"/>
      <c r="T14667" s="4"/>
      <c r="V14667" s="4"/>
      <c r="W14667" s="4"/>
      <c r="X14667" s="4"/>
      <c r="AB14667" s="4"/>
      <c r="AL14667" s="81"/>
      <c r="AM14667" s="81"/>
    </row>
    <row r="14668" spans="1:39">
      <c r="A14668" s="76"/>
      <c r="C14668" s="77"/>
      <c r="M14668" s="80"/>
      <c r="T14668" s="4"/>
      <c r="V14668" s="4"/>
      <c r="W14668" s="4"/>
      <c r="X14668" s="4"/>
      <c r="AB14668" s="4"/>
      <c r="AL14668" s="81"/>
      <c r="AM14668" s="81"/>
    </row>
    <row r="14669" spans="1:39">
      <c r="A14669" s="76"/>
      <c r="C14669" s="77"/>
      <c r="M14669" s="80"/>
      <c r="T14669" s="4"/>
      <c r="V14669" s="4"/>
      <c r="W14669" s="4"/>
      <c r="X14669" s="4"/>
      <c r="AB14669" s="4"/>
      <c r="AL14669" s="81"/>
      <c r="AM14669" s="81"/>
    </row>
    <row r="14670" spans="1:39">
      <c r="A14670" s="76"/>
      <c r="C14670" s="77"/>
      <c r="M14670" s="80"/>
      <c r="T14670" s="4"/>
      <c r="V14670" s="4"/>
      <c r="W14670" s="4"/>
      <c r="X14670" s="4"/>
      <c r="AB14670" s="4"/>
      <c r="AL14670" s="81"/>
      <c r="AM14670" s="81"/>
    </row>
    <row r="14671" spans="1:39">
      <c r="A14671" s="76"/>
      <c r="C14671" s="77"/>
      <c r="M14671" s="80"/>
      <c r="T14671" s="4"/>
      <c r="V14671" s="4"/>
      <c r="W14671" s="4"/>
      <c r="X14671" s="4"/>
      <c r="AB14671" s="4"/>
      <c r="AL14671" s="81"/>
      <c r="AM14671" s="81"/>
    </row>
    <row r="14672" spans="1:39">
      <c r="A14672" s="76"/>
      <c r="C14672" s="77"/>
      <c r="M14672" s="80"/>
      <c r="T14672" s="4"/>
      <c r="V14672" s="4"/>
      <c r="W14672" s="4"/>
      <c r="X14672" s="4"/>
      <c r="AB14672" s="4"/>
      <c r="AL14672" s="81"/>
      <c r="AM14672" s="81"/>
    </row>
    <row r="14673" spans="1:39">
      <c r="A14673" s="76"/>
      <c r="C14673" s="77"/>
      <c r="M14673" s="80"/>
      <c r="T14673" s="4"/>
      <c r="V14673" s="4"/>
      <c r="W14673" s="4"/>
      <c r="X14673" s="4"/>
      <c r="AB14673" s="4"/>
      <c r="AL14673" s="81"/>
      <c r="AM14673" s="81"/>
    </row>
    <row r="14674" spans="1:39">
      <c r="A14674" s="76"/>
      <c r="C14674" s="77"/>
      <c r="M14674" s="80"/>
      <c r="T14674" s="4"/>
      <c r="V14674" s="4"/>
      <c r="W14674" s="4"/>
      <c r="X14674" s="4"/>
      <c r="AB14674" s="4"/>
      <c r="AL14674" s="81"/>
      <c r="AM14674" s="81"/>
    </row>
    <row r="14675" spans="1:39">
      <c r="A14675" s="76"/>
      <c r="C14675" s="77"/>
      <c r="M14675" s="80"/>
      <c r="T14675" s="4"/>
      <c r="V14675" s="4"/>
      <c r="W14675" s="4"/>
      <c r="X14675" s="4"/>
      <c r="AB14675" s="4"/>
      <c r="AL14675" s="81"/>
      <c r="AM14675" s="81"/>
    </row>
    <row r="14676" spans="1:39">
      <c r="A14676" s="76"/>
      <c r="C14676" s="77"/>
      <c r="M14676" s="80"/>
      <c r="T14676" s="4"/>
      <c r="V14676" s="4"/>
      <c r="W14676" s="4"/>
      <c r="X14676" s="4"/>
      <c r="AB14676" s="4"/>
      <c r="AL14676" s="81"/>
      <c r="AM14676" s="81"/>
    </row>
    <row r="14677" spans="1:39">
      <c r="A14677" s="76"/>
      <c r="C14677" s="77"/>
      <c r="M14677" s="80"/>
      <c r="T14677" s="4"/>
      <c r="V14677" s="4"/>
      <c r="W14677" s="4"/>
      <c r="X14677" s="4"/>
      <c r="AB14677" s="4"/>
      <c r="AL14677" s="81"/>
      <c r="AM14677" s="81"/>
    </row>
    <row r="14678" spans="1:39">
      <c r="A14678" s="76"/>
      <c r="C14678" s="77"/>
      <c r="M14678" s="80"/>
      <c r="T14678" s="4"/>
      <c r="V14678" s="4"/>
      <c r="W14678" s="4"/>
      <c r="X14678" s="4"/>
      <c r="AB14678" s="4"/>
      <c r="AL14678" s="81"/>
      <c r="AM14678" s="81"/>
    </row>
    <row r="14679" spans="1:39">
      <c r="A14679" s="76"/>
      <c r="C14679" s="77"/>
      <c r="M14679" s="80"/>
      <c r="T14679" s="4"/>
      <c r="V14679" s="4"/>
      <c r="W14679" s="4"/>
      <c r="X14679" s="4"/>
      <c r="AB14679" s="4"/>
      <c r="AL14679" s="81"/>
      <c r="AM14679" s="81"/>
    </row>
    <row r="14680" spans="1:39">
      <c r="A14680" s="76"/>
      <c r="C14680" s="77"/>
      <c r="M14680" s="80"/>
      <c r="T14680" s="4"/>
      <c r="V14680" s="4"/>
      <c r="W14680" s="4"/>
      <c r="X14680" s="4"/>
      <c r="AB14680" s="4"/>
      <c r="AL14680" s="81"/>
      <c r="AM14680" s="81"/>
    </row>
    <row r="14681" spans="1:39">
      <c r="A14681" s="76"/>
      <c r="C14681" s="77"/>
      <c r="M14681" s="80"/>
      <c r="T14681" s="4"/>
      <c r="V14681" s="4"/>
      <c r="W14681" s="4"/>
      <c r="X14681" s="4"/>
      <c r="AB14681" s="4"/>
      <c r="AL14681" s="81"/>
      <c r="AM14681" s="81"/>
    </row>
    <row r="14682" spans="1:39">
      <c r="A14682" s="76"/>
      <c r="C14682" s="77"/>
      <c r="M14682" s="80"/>
      <c r="T14682" s="4"/>
      <c r="V14682" s="4"/>
      <c r="W14682" s="4"/>
      <c r="X14682" s="4"/>
      <c r="AB14682" s="4"/>
      <c r="AL14682" s="81"/>
      <c r="AM14682" s="81"/>
    </row>
    <row r="14683" spans="1:39">
      <c r="A14683" s="76"/>
      <c r="C14683" s="77"/>
      <c r="M14683" s="80"/>
      <c r="T14683" s="4"/>
      <c r="V14683" s="4"/>
      <c r="W14683" s="4"/>
      <c r="X14683" s="4"/>
      <c r="AB14683" s="4"/>
      <c r="AL14683" s="81"/>
      <c r="AM14683" s="81"/>
    </row>
    <row r="14684" spans="1:39">
      <c r="A14684" s="76"/>
      <c r="C14684" s="77"/>
      <c r="M14684" s="80"/>
      <c r="T14684" s="4"/>
      <c r="V14684" s="4"/>
      <c r="W14684" s="4"/>
      <c r="X14684" s="4"/>
      <c r="AB14684" s="4"/>
      <c r="AL14684" s="81"/>
      <c r="AM14684" s="81"/>
    </row>
    <row r="14685" spans="1:39">
      <c r="A14685" s="76"/>
      <c r="C14685" s="77"/>
      <c r="M14685" s="80"/>
      <c r="T14685" s="4"/>
      <c r="V14685" s="4"/>
      <c r="W14685" s="4"/>
      <c r="X14685" s="4"/>
      <c r="AB14685" s="4"/>
      <c r="AL14685" s="81"/>
      <c r="AM14685" s="81"/>
    </row>
    <row r="14686" spans="1:39">
      <c r="A14686" s="76"/>
      <c r="C14686" s="77"/>
      <c r="M14686" s="80"/>
      <c r="T14686" s="4"/>
      <c r="V14686" s="4"/>
      <c r="W14686" s="4"/>
      <c r="X14686" s="4"/>
      <c r="AB14686" s="4"/>
      <c r="AL14686" s="81"/>
      <c r="AM14686" s="81"/>
    </row>
    <row r="14687" spans="1:39">
      <c r="A14687" s="76"/>
      <c r="C14687" s="77"/>
      <c r="M14687" s="80"/>
      <c r="T14687" s="4"/>
      <c r="V14687" s="4"/>
      <c r="W14687" s="4"/>
      <c r="X14687" s="4"/>
      <c r="AB14687" s="4"/>
      <c r="AL14687" s="81"/>
      <c r="AM14687" s="81"/>
    </row>
    <row r="14688" spans="1:39">
      <c r="A14688" s="76"/>
      <c r="C14688" s="77"/>
      <c r="M14688" s="80"/>
      <c r="T14688" s="4"/>
      <c r="V14688" s="4"/>
      <c r="W14688" s="4"/>
      <c r="X14688" s="4"/>
      <c r="AB14688" s="4"/>
      <c r="AL14688" s="81"/>
      <c r="AM14688" s="81"/>
    </row>
    <row r="14689" spans="1:39">
      <c r="A14689" s="76"/>
      <c r="C14689" s="77"/>
      <c r="M14689" s="80"/>
      <c r="T14689" s="4"/>
      <c r="V14689" s="4"/>
      <c r="W14689" s="4"/>
      <c r="X14689" s="4"/>
      <c r="AB14689" s="4"/>
      <c r="AL14689" s="81"/>
      <c r="AM14689" s="81"/>
    </row>
    <row r="14690" spans="1:39">
      <c r="A14690" s="76"/>
      <c r="C14690" s="77"/>
      <c r="M14690" s="80"/>
      <c r="T14690" s="4"/>
      <c r="V14690" s="4"/>
      <c r="W14690" s="4"/>
      <c r="X14690" s="4"/>
      <c r="AB14690" s="4"/>
      <c r="AL14690" s="81"/>
      <c r="AM14690" s="81"/>
    </row>
    <row r="14691" spans="1:39">
      <c r="A14691" s="76"/>
      <c r="C14691" s="77"/>
      <c r="M14691" s="80"/>
      <c r="T14691" s="4"/>
      <c r="V14691" s="4"/>
      <c r="W14691" s="4"/>
      <c r="X14691" s="4"/>
      <c r="AB14691" s="4"/>
      <c r="AL14691" s="81"/>
      <c r="AM14691" s="81"/>
    </row>
    <row r="14692" spans="1:39">
      <c r="A14692" s="76"/>
      <c r="C14692" s="77"/>
      <c r="M14692" s="80"/>
      <c r="T14692" s="4"/>
      <c r="V14692" s="4"/>
      <c r="W14692" s="4"/>
      <c r="X14692" s="4"/>
      <c r="AB14692" s="4"/>
      <c r="AL14692" s="81"/>
      <c r="AM14692" s="81"/>
    </row>
    <row r="14693" spans="1:39">
      <c r="A14693" s="76"/>
      <c r="C14693" s="77"/>
      <c r="M14693" s="80"/>
      <c r="T14693" s="4"/>
      <c r="V14693" s="4"/>
      <c r="W14693" s="4"/>
      <c r="X14693" s="4"/>
      <c r="AB14693" s="4"/>
      <c r="AL14693" s="81"/>
      <c r="AM14693" s="81"/>
    </row>
    <row r="14694" spans="1:39">
      <c r="A14694" s="76"/>
      <c r="C14694" s="77"/>
      <c r="M14694" s="80"/>
      <c r="T14694" s="4"/>
      <c r="V14694" s="4"/>
      <c r="W14694" s="4"/>
      <c r="X14694" s="4"/>
      <c r="AB14694" s="4"/>
      <c r="AL14694" s="81"/>
      <c r="AM14694" s="81"/>
    </row>
    <row r="14695" spans="1:39">
      <c r="A14695" s="76"/>
      <c r="C14695" s="77"/>
      <c r="M14695" s="80"/>
      <c r="T14695" s="4"/>
      <c r="V14695" s="4"/>
      <c r="W14695" s="4"/>
      <c r="X14695" s="4"/>
      <c r="AB14695" s="4"/>
      <c r="AL14695" s="81"/>
      <c r="AM14695" s="81"/>
    </row>
    <row r="14696" spans="1:39">
      <c r="A14696" s="76"/>
      <c r="C14696" s="77"/>
      <c r="M14696" s="80"/>
      <c r="T14696" s="4"/>
      <c r="V14696" s="4"/>
      <c r="W14696" s="4"/>
      <c r="X14696" s="4"/>
      <c r="AB14696" s="4"/>
      <c r="AL14696" s="81"/>
      <c r="AM14696" s="81"/>
    </row>
    <row r="14697" spans="1:39">
      <c r="A14697" s="76"/>
      <c r="C14697" s="77"/>
      <c r="M14697" s="80"/>
      <c r="T14697" s="4"/>
      <c r="V14697" s="4"/>
      <c r="W14697" s="4"/>
      <c r="X14697" s="4"/>
      <c r="AB14697" s="4"/>
      <c r="AL14697" s="81"/>
      <c r="AM14697" s="81"/>
    </row>
    <row r="14698" spans="1:39">
      <c r="A14698" s="76"/>
      <c r="C14698" s="77"/>
      <c r="M14698" s="80"/>
      <c r="T14698" s="4"/>
      <c r="V14698" s="4"/>
      <c r="W14698" s="4"/>
      <c r="X14698" s="4"/>
      <c r="AB14698" s="4"/>
      <c r="AL14698" s="81"/>
      <c r="AM14698" s="81"/>
    </row>
    <row r="14699" spans="1:39">
      <c r="A14699" s="76"/>
      <c r="C14699" s="77"/>
      <c r="M14699" s="80"/>
      <c r="T14699" s="4"/>
      <c r="V14699" s="4"/>
      <c r="W14699" s="4"/>
      <c r="X14699" s="4"/>
      <c r="AB14699" s="4"/>
      <c r="AL14699" s="81"/>
      <c r="AM14699" s="81"/>
    </row>
    <row r="14700" spans="1:39">
      <c r="A14700" s="76"/>
      <c r="C14700" s="77"/>
      <c r="M14700" s="80"/>
      <c r="T14700" s="4"/>
      <c r="V14700" s="4"/>
      <c r="W14700" s="4"/>
      <c r="X14700" s="4"/>
      <c r="AB14700" s="4"/>
      <c r="AL14700" s="81"/>
      <c r="AM14700" s="81"/>
    </row>
    <row r="14701" spans="1:39">
      <c r="A14701" s="76"/>
      <c r="C14701" s="77"/>
      <c r="M14701" s="80"/>
      <c r="T14701" s="4"/>
      <c r="V14701" s="4"/>
      <c r="W14701" s="4"/>
      <c r="X14701" s="4"/>
      <c r="AB14701" s="4"/>
      <c r="AL14701" s="81"/>
      <c r="AM14701" s="81"/>
    </row>
    <row r="14702" spans="1:39">
      <c r="A14702" s="76"/>
      <c r="C14702" s="77"/>
      <c r="M14702" s="80"/>
      <c r="T14702" s="4"/>
      <c r="V14702" s="4"/>
      <c r="W14702" s="4"/>
      <c r="X14702" s="4"/>
      <c r="AB14702" s="4"/>
      <c r="AL14702" s="81"/>
      <c r="AM14702" s="81"/>
    </row>
    <row r="14703" spans="1:39">
      <c r="A14703" s="76"/>
      <c r="C14703" s="77"/>
      <c r="M14703" s="80"/>
      <c r="T14703" s="4"/>
      <c r="V14703" s="4"/>
      <c r="W14703" s="4"/>
      <c r="X14703" s="4"/>
      <c r="AB14703" s="4"/>
      <c r="AL14703" s="81"/>
      <c r="AM14703" s="81"/>
    </row>
    <row r="14704" spans="1:39">
      <c r="A14704" s="76"/>
      <c r="C14704" s="77"/>
      <c r="M14704" s="80"/>
      <c r="T14704" s="4"/>
      <c r="V14704" s="4"/>
      <c r="W14704" s="4"/>
      <c r="X14704" s="4"/>
      <c r="AB14704" s="4"/>
      <c r="AL14704" s="81"/>
      <c r="AM14704" s="81"/>
    </row>
    <row r="14705" spans="1:39">
      <c r="A14705" s="76"/>
      <c r="C14705" s="77"/>
      <c r="M14705" s="80"/>
      <c r="T14705" s="4"/>
      <c r="V14705" s="4"/>
      <c r="W14705" s="4"/>
      <c r="X14705" s="4"/>
      <c r="AB14705" s="4"/>
      <c r="AL14705" s="81"/>
      <c r="AM14705" s="81"/>
    </row>
    <row r="14706" spans="1:39">
      <c r="A14706" s="76"/>
      <c r="C14706" s="77"/>
      <c r="M14706" s="80"/>
      <c r="T14706" s="4"/>
      <c r="V14706" s="4"/>
      <c r="W14706" s="4"/>
      <c r="X14706" s="4"/>
      <c r="AB14706" s="4"/>
      <c r="AL14706" s="81"/>
      <c r="AM14706" s="81"/>
    </row>
    <row r="14707" spans="1:39">
      <c r="A14707" s="76"/>
      <c r="C14707" s="77"/>
      <c r="M14707" s="80"/>
      <c r="T14707" s="4"/>
      <c r="V14707" s="4"/>
      <c r="W14707" s="4"/>
      <c r="X14707" s="4"/>
      <c r="AB14707" s="4"/>
      <c r="AL14707" s="81"/>
      <c r="AM14707" s="81"/>
    </row>
    <row r="14708" spans="1:39">
      <c r="A14708" s="76"/>
      <c r="C14708" s="77"/>
      <c r="M14708" s="80"/>
      <c r="T14708" s="4"/>
      <c r="V14708" s="4"/>
      <c r="W14708" s="4"/>
      <c r="X14708" s="4"/>
      <c r="AB14708" s="4"/>
      <c r="AL14708" s="81"/>
      <c r="AM14708" s="81"/>
    </row>
    <row r="14709" spans="1:39">
      <c r="A14709" s="76"/>
      <c r="C14709" s="77"/>
      <c r="M14709" s="80"/>
      <c r="T14709" s="4"/>
      <c r="V14709" s="4"/>
      <c r="W14709" s="4"/>
      <c r="X14709" s="4"/>
      <c r="AB14709" s="4"/>
      <c r="AL14709" s="81"/>
      <c r="AM14709" s="81"/>
    </row>
    <row r="14710" spans="1:39">
      <c r="A14710" s="76"/>
      <c r="C14710" s="77"/>
      <c r="M14710" s="80"/>
      <c r="T14710" s="4"/>
      <c r="V14710" s="4"/>
      <c r="W14710" s="4"/>
      <c r="X14710" s="4"/>
      <c r="AB14710" s="4"/>
      <c r="AL14710" s="81"/>
      <c r="AM14710" s="81"/>
    </row>
    <row r="14711" spans="1:39">
      <c r="A14711" s="76"/>
      <c r="C14711" s="77"/>
      <c r="M14711" s="80"/>
      <c r="T14711" s="4"/>
      <c r="V14711" s="4"/>
      <c r="W14711" s="4"/>
      <c r="X14711" s="4"/>
      <c r="AB14711" s="4"/>
      <c r="AL14711" s="81"/>
      <c r="AM14711" s="81"/>
    </row>
    <row r="14712" spans="1:39">
      <c r="A14712" s="76"/>
      <c r="C14712" s="77"/>
      <c r="M14712" s="80"/>
      <c r="T14712" s="4"/>
      <c r="V14712" s="4"/>
      <c r="W14712" s="4"/>
      <c r="X14712" s="4"/>
      <c r="AB14712" s="4"/>
      <c r="AL14712" s="81"/>
      <c r="AM14712" s="81"/>
    </row>
    <row r="14713" spans="1:39">
      <c r="A14713" s="76"/>
      <c r="C14713" s="77"/>
      <c r="M14713" s="80"/>
      <c r="T14713" s="4"/>
      <c r="V14713" s="4"/>
      <c r="W14713" s="4"/>
      <c r="X14713" s="4"/>
      <c r="AB14713" s="4"/>
      <c r="AL14713" s="81"/>
      <c r="AM14713" s="81"/>
    </row>
    <row r="14714" spans="1:39">
      <c r="A14714" s="76"/>
      <c r="C14714" s="77"/>
      <c r="M14714" s="80"/>
      <c r="T14714" s="4"/>
      <c r="V14714" s="4"/>
      <c r="W14714" s="4"/>
      <c r="X14714" s="4"/>
      <c r="AB14714" s="4"/>
      <c r="AL14714" s="81"/>
      <c r="AM14714" s="81"/>
    </row>
    <row r="14715" spans="1:39">
      <c r="A14715" s="76"/>
      <c r="C14715" s="77"/>
      <c r="M14715" s="80"/>
      <c r="T14715" s="4"/>
      <c r="V14715" s="4"/>
      <c r="W14715" s="4"/>
      <c r="X14715" s="4"/>
      <c r="AB14715" s="4"/>
      <c r="AL14715" s="81"/>
      <c r="AM14715" s="81"/>
    </row>
    <row r="14716" spans="1:39">
      <c r="A14716" s="76"/>
      <c r="C14716" s="77"/>
      <c r="M14716" s="80"/>
      <c r="T14716" s="4"/>
      <c r="V14716" s="4"/>
      <c r="W14716" s="4"/>
      <c r="X14716" s="4"/>
      <c r="AB14716" s="4"/>
      <c r="AL14716" s="81"/>
      <c r="AM14716" s="81"/>
    </row>
    <row r="14717" spans="1:39">
      <c r="A14717" s="76"/>
      <c r="C14717" s="77"/>
      <c r="M14717" s="80"/>
      <c r="T14717" s="4"/>
      <c r="V14717" s="4"/>
      <c r="W14717" s="4"/>
      <c r="X14717" s="4"/>
      <c r="AB14717" s="4"/>
      <c r="AL14717" s="81"/>
      <c r="AM14717" s="81"/>
    </row>
    <row r="14718" spans="1:39">
      <c r="A14718" s="76"/>
      <c r="C14718" s="77"/>
      <c r="M14718" s="80"/>
      <c r="T14718" s="4"/>
      <c r="V14718" s="4"/>
      <c r="W14718" s="4"/>
      <c r="X14718" s="4"/>
      <c r="AB14718" s="4"/>
      <c r="AL14718" s="81"/>
      <c r="AM14718" s="81"/>
    </row>
    <row r="14719" spans="1:39">
      <c r="A14719" s="76"/>
      <c r="C14719" s="77"/>
      <c r="M14719" s="80"/>
      <c r="T14719" s="4"/>
      <c r="V14719" s="4"/>
      <c r="W14719" s="4"/>
      <c r="X14719" s="4"/>
      <c r="AB14719" s="4"/>
      <c r="AL14719" s="81"/>
      <c r="AM14719" s="81"/>
    </row>
    <row r="14720" spans="1:39">
      <c r="A14720" s="76"/>
      <c r="C14720" s="77"/>
      <c r="M14720" s="80"/>
      <c r="T14720" s="4"/>
      <c r="V14720" s="4"/>
      <c r="W14720" s="4"/>
      <c r="X14720" s="4"/>
      <c r="AB14720" s="4"/>
      <c r="AL14720" s="81"/>
      <c r="AM14720" s="81"/>
    </row>
    <row r="14721" spans="1:39">
      <c r="A14721" s="76"/>
      <c r="C14721" s="77"/>
      <c r="M14721" s="80"/>
      <c r="T14721" s="4"/>
      <c r="V14721" s="4"/>
      <c r="W14721" s="4"/>
      <c r="X14721" s="4"/>
      <c r="AB14721" s="4"/>
      <c r="AL14721" s="81"/>
      <c r="AM14721" s="81"/>
    </row>
    <row r="14722" spans="1:39">
      <c r="A14722" s="76"/>
      <c r="C14722" s="77"/>
      <c r="M14722" s="80"/>
      <c r="T14722" s="4"/>
      <c r="V14722" s="4"/>
      <c r="W14722" s="4"/>
      <c r="X14722" s="4"/>
      <c r="AB14722" s="4"/>
      <c r="AL14722" s="81"/>
      <c r="AM14722" s="81"/>
    </row>
    <row r="14723" spans="1:39">
      <c r="A14723" s="76"/>
      <c r="C14723" s="77"/>
      <c r="M14723" s="80"/>
      <c r="T14723" s="4"/>
      <c r="V14723" s="4"/>
      <c r="W14723" s="4"/>
      <c r="X14723" s="4"/>
      <c r="AB14723" s="4"/>
      <c r="AL14723" s="81"/>
      <c r="AM14723" s="81"/>
    </row>
    <row r="14724" spans="1:39">
      <c r="A14724" s="76"/>
      <c r="C14724" s="77"/>
      <c r="M14724" s="80"/>
      <c r="T14724" s="4"/>
      <c r="V14724" s="4"/>
      <c r="W14724" s="4"/>
      <c r="X14724" s="4"/>
      <c r="AB14724" s="4"/>
      <c r="AL14724" s="81"/>
      <c r="AM14724" s="81"/>
    </row>
    <row r="14725" spans="1:39">
      <c r="A14725" s="76"/>
      <c r="C14725" s="77"/>
      <c r="M14725" s="80"/>
      <c r="T14725" s="4"/>
      <c r="V14725" s="4"/>
      <c r="W14725" s="4"/>
      <c r="X14725" s="4"/>
      <c r="AB14725" s="4"/>
      <c r="AL14725" s="81"/>
      <c r="AM14725" s="81"/>
    </row>
    <row r="14726" spans="1:39">
      <c r="A14726" s="76"/>
      <c r="C14726" s="77"/>
      <c r="M14726" s="80"/>
      <c r="T14726" s="4"/>
      <c r="V14726" s="4"/>
      <c r="W14726" s="4"/>
      <c r="X14726" s="4"/>
      <c r="AB14726" s="4"/>
      <c r="AL14726" s="81"/>
      <c r="AM14726" s="81"/>
    </row>
    <row r="14727" spans="1:39">
      <c r="A14727" s="76"/>
      <c r="C14727" s="77"/>
      <c r="M14727" s="80"/>
      <c r="T14727" s="4"/>
      <c r="V14727" s="4"/>
      <c r="W14727" s="4"/>
      <c r="X14727" s="4"/>
      <c r="AB14727" s="4"/>
      <c r="AL14727" s="81"/>
      <c r="AM14727" s="81"/>
    </row>
    <row r="14728" spans="1:39">
      <c r="A14728" s="76"/>
      <c r="C14728" s="77"/>
      <c r="M14728" s="80"/>
      <c r="T14728" s="4"/>
      <c r="V14728" s="4"/>
      <c r="W14728" s="4"/>
      <c r="X14728" s="4"/>
      <c r="AB14728" s="4"/>
      <c r="AL14728" s="81"/>
      <c r="AM14728" s="81"/>
    </row>
    <row r="14729" spans="1:39">
      <c r="A14729" s="76"/>
      <c r="C14729" s="77"/>
      <c r="M14729" s="80"/>
      <c r="T14729" s="4"/>
      <c r="V14729" s="4"/>
      <c r="W14729" s="4"/>
      <c r="X14729" s="4"/>
      <c r="AB14729" s="4"/>
      <c r="AL14729" s="81"/>
      <c r="AM14729" s="81"/>
    </row>
    <row r="14730" spans="1:39">
      <c r="A14730" s="76"/>
      <c r="C14730" s="77"/>
      <c r="M14730" s="80"/>
      <c r="T14730" s="4"/>
      <c r="V14730" s="4"/>
      <c r="W14730" s="4"/>
      <c r="X14730" s="4"/>
      <c r="AB14730" s="4"/>
      <c r="AL14730" s="81"/>
      <c r="AM14730" s="81"/>
    </row>
    <row r="14731" spans="1:39">
      <c r="A14731" s="76"/>
      <c r="C14731" s="77"/>
      <c r="M14731" s="80"/>
      <c r="T14731" s="4"/>
      <c r="V14731" s="4"/>
      <c r="W14731" s="4"/>
      <c r="X14731" s="4"/>
      <c r="AB14731" s="4"/>
      <c r="AL14731" s="81"/>
      <c r="AM14731" s="81"/>
    </row>
    <row r="14732" spans="1:39">
      <c r="A14732" s="76"/>
      <c r="C14732" s="77"/>
      <c r="M14732" s="80"/>
      <c r="T14732" s="4"/>
      <c r="V14732" s="4"/>
      <c r="W14732" s="4"/>
      <c r="X14732" s="4"/>
      <c r="AB14732" s="4"/>
      <c r="AL14732" s="81"/>
      <c r="AM14732" s="81"/>
    </row>
    <row r="14733" spans="1:39">
      <c r="A14733" s="76"/>
      <c r="C14733" s="77"/>
      <c r="M14733" s="80"/>
      <c r="T14733" s="4"/>
      <c r="V14733" s="4"/>
      <c r="W14733" s="4"/>
      <c r="X14733" s="4"/>
      <c r="AB14733" s="4"/>
      <c r="AL14733" s="81"/>
      <c r="AM14733" s="81"/>
    </row>
    <row r="14734" spans="1:39">
      <c r="A14734" s="76"/>
      <c r="C14734" s="77"/>
      <c r="M14734" s="80"/>
      <c r="T14734" s="4"/>
      <c r="V14734" s="4"/>
      <c r="W14734" s="4"/>
      <c r="X14734" s="4"/>
      <c r="AB14734" s="4"/>
      <c r="AL14734" s="81"/>
      <c r="AM14734" s="81"/>
    </row>
    <row r="14735" spans="1:39">
      <c r="A14735" s="76"/>
      <c r="C14735" s="77"/>
      <c r="M14735" s="80"/>
      <c r="T14735" s="4"/>
      <c r="V14735" s="4"/>
      <c r="W14735" s="4"/>
      <c r="X14735" s="4"/>
      <c r="AB14735" s="4"/>
      <c r="AL14735" s="81"/>
      <c r="AM14735" s="81"/>
    </row>
    <row r="14736" spans="1:39">
      <c r="A14736" s="76"/>
      <c r="C14736" s="77"/>
      <c r="M14736" s="80"/>
      <c r="T14736" s="4"/>
      <c r="V14736" s="4"/>
      <c r="W14736" s="4"/>
      <c r="X14736" s="4"/>
      <c r="AB14736" s="4"/>
      <c r="AL14736" s="81"/>
      <c r="AM14736" s="81"/>
    </row>
    <row r="14737" spans="1:39">
      <c r="A14737" s="76"/>
      <c r="C14737" s="77"/>
      <c r="M14737" s="80"/>
      <c r="T14737" s="4"/>
      <c r="V14737" s="4"/>
      <c r="W14737" s="4"/>
      <c r="X14737" s="4"/>
      <c r="AB14737" s="4"/>
      <c r="AL14737" s="81"/>
      <c r="AM14737" s="81"/>
    </row>
    <row r="14738" spans="1:39">
      <c r="A14738" s="76"/>
      <c r="C14738" s="77"/>
      <c r="M14738" s="80"/>
      <c r="T14738" s="4"/>
      <c r="V14738" s="4"/>
      <c r="W14738" s="4"/>
      <c r="X14738" s="4"/>
      <c r="AB14738" s="4"/>
      <c r="AL14738" s="81"/>
      <c r="AM14738" s="81"/>
    </row>
    <row r="14739" spans="1:39">
      <c r="A14739" s="76"/>
      <c r="C14739" s="77"/>
      <c r="M14739" s="80"/>
      <c r="T14739" s="4"/>
      <c r="V14739" s="4"/>
      <c r="W14739" s="4"/>
      <c r="X14739" s="4"/>
      <c r="AB14739" s="4"/>
      <c r="AL14739" s="81"/>
      <c r="AM14739" s="81"/>
    </row>
    <row r="14740" spans="1:39">
      <c r="A14740" s="76"/>
      <c r="C14740" s="77"/>
      <c r="M14740" s="80"/>
      <c r="T14740" s="4"/>
      <c r="V14740" s="4"/>
      <c r="W14740" s="4"/>
      <c r="X14740" s="4"/>
      <c r="AB14740" s="4"/>
      <c r="AL14740" s="81"/>
      <c r="AM14740" s="81"/>
    </row>
    <row r="14741" spans="1:39">
      <c r="A14741" s="76"/>
      <c r="C14741" s="77"/>
      <c r="M14741" s="80"/>
      <c r="T14741" s="4"/>
      <c r="V14741" s="4"/>
      <c r="W14741" s="4"/>
      <c r="X14741" s="4"/>
      <c r="AB14741" s="4"/>
      <c r="AL14741" s="81"/>
      <c r="AM14741" s="81"/>
    </row>
    <row r="14742" spans="1:39">
      <c r="A14742" s="76"/>
      <c r="C14742" s="77"/>
      <c r="M14742" s="80"/>
      <c r="T14742" s="4"/>
      <c r="V14742" s="4"/>
      <c r="W14742" s="4"/>
      <c r="X14742" s="4"/>
      <c r="AB14742" s="4"/>
      <c r="AL14742" s="81"/>
      <c r="AM14742" s="81"/>
    </row>
    <row r="14743" spans="1:39">
      <c r="A14743" s="76"/>
      <c r="C14743" s="77"/>
      <c r="M14743" s="80"/>
      <c r="T14743" s="4"/>
      <c r="V14743" s="4"/>
      <c r="W14743" s="4"/>
      <c r="X14743" s="4"/>
      <c r="AB14743" s="4"/>
      <c r="AL14743" s="81"/>
      <c r="AM14743" s="81"/>
    </row>
    <row r="14744" spans="1:39">
      <c r="A14744" s="76"/>
      <c r="C14744" s="77"/>
      <c r="M14744" s="80"/>
      <c r="T14744" s="4"/>
      <c r="V14744" s="4"/>
      <c r="W14744" s="4"/>
      <c r="X14744" s="4"/>
      <c r="AB14744" s="4"/>
      <c r="AL14744" s="81"/>
      <c r="AM14744" s="81"/>
    </row>
    <row r="14745" spans="1:39">
      <c r="A14745" s="76"/>
      <c r="C14745" s="77"/>
      <c r="M14745" s="80"/>
      <c r="T14745" s="4"/>
      <c r="V14745" s="4"/>
      <c r="W14745" s="4"/>
      <c r="X14745" s="4"/>
      <c r="AB14745" s="4"/>
      <c r="AL14745" s="81"/>
      <c r="AM14745" s="81"/>
    </row>
    <row r="14746" spans="1:39">
      <c r="A14746" s="76"/>
      <c r="C14746" s="77"/>
      <c r="M14746" s="80"/>
      <c r="T14746" s="4"/>
      <c r="V14746" s="4"/>
      <c r="W14746" s="4"/>
      <c r="X14746" s="4"/>
      <c r="AB14746" s="4"/>
      <c r="AL14746" s="81"/>
      <c r="AM14746" s="81"/>
    </row>
    <row r="14747" spans="1:39">
      <c r="A14747" s="76"/>
      <c r="C14747" s="77"/>
      <c r="M14747" s="80"/>
      <c r="T14747" s="4"/>
      <c r="V14747" s="4"/>
      <c r="W14747" s="4"/>
      <c r="X14747" s="4"/>
      <c r="AB14747" s="4"/>
      <c r="AL14747" s="81"/>
      <c r="AM14747" s="81"/>
    </row>
    <row r="14748" spans="1:39">
      <c r="A14748" s="76"/>
      <c r="C14748" s="77"/>
      <c r="M14748" s="80"/>
      <c r="T14748" s="4"/>
      <c r="V14748" s="4"/>
      <c r="W14748" s="4"/>
      <c r="X14748" s="4"/>
      <c r="AB14748" s="4"/>
      <c r="AL14748" s="81"/>
      <c r="AM14748" s="81"/>
    </row>
    <row r="14749" spans="1:39">
      <c r="A14749" s="76"/>
      <c r="C14749" s="77"/>
      <c r="M14749" s="80"/>
      <c r="T14749" s="4"/>
      <c r="V14749" s="4"/>
      <c r="W14749" s="4"/>
      <c r="X14749" s="4"/>
      <c r="AB14749" s="4"/>
      <c r="AL14749" s="81"/>
      <c r="AM14749" s="81"/>
    </row>
    <row r="14750" spans="1:39">
      <c r="A14750" s="76"/>
      <c r="C14750" s="77"/>
      <c r="M14750" s="80"/>
      <c r="T14750" s="4"/>
      <c r="V14750" s="4"/>
      <c r="W14750" s="4"/>
      <c r="X14750" s="4"/>
      <c r="AB14750" s="4"/>
      <c r="AL14750" s="81"/>
      <c r="AM14750" s="81"/>
    </row>
    <row r="14751" spans="1:39">
      <c r="A14751" s="76"/>
      <c r="C14751" s="77"/>
      <c r="M14751" s="80"/>
      <c r="T14751" s="4"/>
      <c r="V14751" s="4"/>
      <c r="W14751" s="4"/>
      <c r="X14751" s="4"/>
      <c r="AB14751" s="4"/>
      <c r="AL14751" s="81"/>
      <c r="AM14751" s="81"/>
    </row>
    <row r="14752" spans="1:39">
      <c r="A14752" s="76"/>
      <c r="C14752" s="77"/>
      <c r="M14752" s="80"/>
      <c r="T14752" s="4"/>
      <c r="V14752" s="4"/>
      <c r="W14752" s="4"/>
      <c r="X14752" s="4"/>
      <c r="AB14752" s="4"/>
      <c r="AL14752" s="81"/>
      <c r="AM14752" s="81"/>
    </row>
    <row r="14753" spans="1:39">
      <c r="A14753" s="76"/>
      <c r="C14753" s="77"/>
      <c r="M14753" s="80"/>
      <c r="T14753" s="4"/>
      <c r="V14753" s="4"/>
      <c r="W14753" s="4"/>
      <c r="X14753" s="4"/>
      <c r="AB14753" s="4"/>
      <c r="AL14753" s="81"/>
      <c r="AM14753" s="81"/>
    </row>
    <row r="14754" spans="1:39">
      <c r="A14754" s="76"/>
      <c r="C14754" s="77"/>
      <c r="M14754" s="80"/>
      <c r="T14754" s="4"/>
      <c r="V14754" s="4"/>
      <c r="W14754" s="4"/>
      <c r="X14754" s="4"/>
      <c r="AB14754" s="4"/>
      <c r="AL14754" s="81"/>
      <c r="AM14754" s="81"/>
    </row>
    <row r="14755" spans="1:39">
      <c r="A14755" s="76"/>
      <c r="C14755" s="77"/>
      <c r="M14755" s="80"/>
      <c r="T14755" s="4"/>
      <c r="V14755" s="4"/>
      <c r="W14755" s="4"/>
      <c r="X14755" s="4"/>
      <c r="AB14755" s="4"/>
      <c r="AL14755" s="81"/>
      <c r="AM14755" s="81"/>
    </row>
    <row r="14756" spans="1:39">
      <c r="A14756" s="76"/>
      <c r="C14756" s="77"/>
      <c r="M14756" s="80"/>
      <c r="T14756" s="4"/>
      <c r="V14756" s="4"/>
      <c r="W14756" s="4"/>
      <c r="X14756" s="4"/>
      <c r="AB14756" s="4"/>
      <c r="AL14756" s="81"/>
      <c r="AM14756" s="81"/>
    </row>
    <row r="14757" spans="1:39">
      <c r="A14757" s="76"/>
      <c r="C14757" s="77"/>
      <c r="M14757" s="80"/>
      <c r="T14757" s="4"/>
      <c r="V14757" s="4"/>
      <c r="W14757" s="4"/>
      <c r="X14757" s="4"/>
      <c r="AB14757" s="4"/>
      <c r="AL14757" s="81"/>
      <c r="AM14757" s="81"/>
    </row>
    <row r="14758" spans="1:39">
      <c r="A14758" s="76"/>
      <c r="C14758" s="77"/>
      <c r="M14758" s="80"/>
      <c r="T14758" s="4"/>
      <c r="V14758" s="4"/>
      <c r="W14758" s="4"/>
      <c r="X14758" s="4"/>
      <c r="AB14758" s="4"/>
      <c r="AL14758" s="81"/>
      <c r="AM14758" s="81"/>
    </row>
    <row r="14759" spans="1:39">
      <c r="A14759" s="76"/>
      <c r="C14759" s="77"/>
      <c r="M14759" s="80"/>
      <c r="T14759" s="4"/>
      <c r="V14759" s="4"/>
      <c r="W14759" s="4"/>
      <c r="X14759" s="4"/>
      <c r="AB14759" s="4"/>
      <c r="AL14759" s="81"/>
      <c r="AM14759" s="81"/>
    </row>
    <row r="14760" spans="1:39">
      <c r="A14760" s="76"/>
      <c r="C14760" s="77"/>
      <c r="M14760" s="80"/>
      <c r="T14760" s="4"/>
      <c r="V14760" s="4"/>
      <c r="W14760" s="4"/>
      <c r="X14760" s="4"/>
      <c r="AB14760" s="4"/>
      <c r="AL14760" s="81"/>
      <c r="AM14760" s="81"/>
    </row>
    <row r="14761" spans="1:39">
      <c r="A14761" s="76"/>
      <c r="C14761" s="77"/>
      <c r="M14761" s="80"/>
      <c r="T14761" s="4"/>
      <c r="V14761" s="4"/>
      <c r="W14761" s="4"/>
      <c r="X14761" s="4"/>
      <c r="AB14761" s="4"/>
      <c r="AL14761" s="81"/>
      <c r="AM14761" s="81"/>
    </row>
    <row r="14762" spans="1:39">
      <c r="A14762" s="76"/>
      <c r="C14762" s="77"/>
      <c r="M14762" s="80"/>
      <c r="T14762" s="4"/>
      <c r="V14762" s="4"/>
      <c r="W14762" s="4"/>
      <c r="X14762" s="4"/>
      <c r="AB14762" s="4"/>
      <c r="AL14762" s="81"/>
      <c r="AM14762" s="81"/>
    </row>
    <row r="14763" spans="1:39">
      <c r="A14763" s="76"/>
      <c r="C14763" s="77"/>
      <c r="M14763" s="80"/>
      <c r="T14763" s="4"/>
      <c r="V14763" s="4"/>
      <c r="W14763" s="4"/>
      <c r="X14763" s="4"/>
      <c r="AB14763" s="4"/>
      <c r="AL14763" s="81"/>
      <c r="AM14763" s="81"/>
    </row>
    <row r="14764" spans="1:39">
      <c r="A14764" s="76"/>
      <c r="C14764" s="77"/>
      <c r="M14764" s="80"/>
      <c r="T14764" s="4"/>
      <c r="V14764" s="4"/>
      <c r="W14764" s="4"/>
      <c r="X14764" s="4"/>
      <c r="AB14764" s="4"/>
      <c r="AL14764" s="81"/>
      <c r="AM14764" s="81"/>
    </row>
    <row r="14765" spans="1:39">
      <c r="A14765" s="76"/>
      <c r="C14765" s="77"/>
      <c r="M14765" s="80"/>
      <c r="T14765" s="4"/>
      <c r="V14765" s="4"/>
      <c r="W14765" s="4"/>
      <c r="X14765" s="4"/>
      <c r="AB14765" s="4"/>
      <c r="AL14765" s="81"/>
      <c r="AM14765" s="81"/>
    </row>
    <row r="14766" spans="1:39">
      <c r="A14766" s="76"/>
      <c r="C14766" s="77"/>
      <c r="M14766" s="80"/>
      <c r="T14766" s="4"/>
      <c r="V14766" s="4"/>
      <c r="W14766" s="4"/>
      <c r="X14766" s="4"/>
      <c r="AB14766" s="4"/>
      <c r="AL14766" s="81"/>
      <c r="AM14766" s="81"/>
    </row>
    <row r="14767" spans="1:39">
      <c r="A14767" s="76"/>
      <c r="C14767" s="77"/>
      <c r="M14767" s="80"/>
      <c r="T14767" s="4"/>
      <c r="V14767" s="4"/>
      <c r="W14767" s="4"/>
      <c r="X14767" s="4"/>
      <c r="AB14767" s="4"/>
      <c r="AL14767" s="81"/>
      <c r="AM14767" s="81"/>
    </row>
    <row r="14768" spans="1:39">
      <c r="A14768" s="76"/>
      <c r="C14768" s="77"/>
      <c r="M14768" s="80"/>
      <c r="T14768" s="4"/>
      <c r="V14768" s="4"/>
      <c r="W14768" s="4"/>
      <c r="X14768" s="4"/>
      <c r="AB14768" s="4"/>
      <c r="AL14768" s="81"/>
      <c r="AM14768" s="81"/>
    </row>
    <row r="14769" spans="1:39">
      <c r="A14769" s="76"/>
      <c r="C14769" s="77"/>
      <c r="M14769" s="80"/>
      <c r="T14769" s="4"/>
      <c r="V14769" s="4"/>
      <c r="W14769" s="4"/>
      <c r="X14769" s="4"/>
      <c r="AB14769" s="4"/>
      <c r="AL14769" s="81"/>
      <c r="AM14769" s="81"/>
    </row>
    <row r="14770" spans="1:39">
      <c r="A14770" s="76"/>
      <c r="C14770" s="77"/>
      <c r="M14770" s="80"/>
      <c r="T14770" s="4"/>
      <c r="V14770" s="4"/>
      <c r="W14770" s="4"/>
      <c r="X14770" s="4"/>
      <c r="AB14770" s="4"/>
      <c r="AL14770" s="81"/>
      <c r="AM14770" s="81"/>
    </row>
    <row r="14771" spans="1:39">
      <c r="A14771" s="76"/>
      <c r="C14771" s="77"/>
      <c r="M14771" s="80"/>
      <c r="T14771" s="4"/>
      <c r="V14771" s="4"/>
      <c r="W14771" s="4"/>
      <c r="X14771" s="4"/>
      <c r="AB14771" s="4"/>
      <c r="AL14771" s="81"/>
      <c r="AM14771" s="81"/>
    </row>
    <row r="14772" spans="1:39">
      <c r="A14772" s="76"/>
      <c r="C14772" s="77"/>
      <c r="M14772" s="80"/>
      <c r="T14772" s="4"/>
      <c r="V14772" s="4"/>
      <c r="W14772" s="4"/>
      <c r="X14772" s="4"/>
      <c r="AB14772" s="4"/>
      <c r="AL14772" s="81"/>
      <c r="AM14772" s="81"/>
    </row>
    <row r="14773" spans="1:39">
      <c r="A14773" s="76"/>
      <c r="C14773" s="77"/>
      <c r="M14773" s="80"/>
      <c r="T14773" s="4"/>
      <c r="V14773" s="4"/>
      <c r="W14773" s="4"/>
      <c r="X14773" s="4"/>
      <c r="AB14773" s="4"/>
      <c r="AL14773" s="81"/>
      <c r="AM14773" s="81"/>
    </row>
    <row r="14774" spans="1:39">
      <c r="A14774" s="76"/>
      <c r="C14774" s="77"/>
      <c r="M14774" s="80"/>
      <c r="T14774" s="4"/>
      <c r="V14774" s="4"/>
      <c r="W14774" s="4"/>
      <c r="X14774" s="4"/>
      <c r="AB14774" s="4"/>
      <c r="AL14774" s="81"/>
      <c r="AM14774" s="81"/>
    </row>
    <row r="14775" spans="1:39">
      <c r="A14775" s="76"/>
      <c r="C14775" s="77"/>
      <c r="M14775" s="80"/>
      <c r="T14775" s="4"/>
      <c r="V14775" s="4"/>
      <c r="W14775" s="4"/>
      <c r="X14775" s="4"/>
      <c r="AB14775" s="4"/>
      <c r="AL14775" s="81"/>
      <c r="AM14775" s="81"/>
    </row>
    <row r="14776" spans="1:39">
      <c r="A14776" s="76"/>
      <c r="C14776" s="77"/>
      <c r="M14776" s="80"/>
      <c r="T14776" s="4"/>
      <c r="V14776" s="4"/>
      <c r="W14776" s="4"/>
      <c r="X14776" s="4"/>
      <c r="AB14776" s="4"/>
      <c r="AL14776" s="81"/>
      <c r="AM14776" s="81"/>
    </row>
    <row r="14777" spans="1:39">
      <c r="A14777" s="76"/>
      <c r="C14777" s="77"/>
      <c r="M14777" s="80"/>
      <c r="T14777" s="4"/>
      <c r="V14777" s="4"/>
      <c r="W14777" s="4"/>
      <c r="X14777" s="4"/>
      <c r="AB14777" s="4"/>
      <c r="AL14777" s="81"/>
      <c r="AM14777" s="81"/>
    </row>
    <row r="14778" spans="1:39">
      <c r="A14778" s="76"/>
      <c r="C14778" s="77"/>
      <c r="M14778" s="80"/>
      <c r="T14778" s="4"/>
      <c r="V14778" s="4"/>
      <c r="W14778" s="4"/>
      <c r="X14778" s="4"/>
      <c r="AB14778" s="4"/>
      <c r="AL14778" s="81"/>
      <c r="AM14778" s="81"/>
    </row>
    <row r="14779" spans="1:39">
      <c r="A14779" s="76"/>
      <c r="C14779" s="77"/>
      <c r="M14779" s="80"/>
      <c r="T14779" s="4"/>
      <c r="V14779" s="4"/>
      <c r="W14779" s="4"/>
      <c r="X14779" s="4"/>
      <c r="AB14779" s="4"/>
      <c r="AL14779" s="81"/>
      <c r="AM14779" s="81"/>
    </row>
    <row r="14780" spans="1:39">
      <c r="A14780" s="76"/>
      <c r="C14780" s="77"/>
      <c r="M14780" s="80"/>
      <c r="T14780" s="4"/>
      <c r="V14780" s="4"/>
      <c r="W14780" s="4"/>
      <c r="X14780" s="4"/>
      <c r="AB14780" s="4"/>
      <c r="AL14780" s="81"/>
      <c r="AM14780" s="81"/>
    </row>
    <row r="14781" spans="1:39">
      <c r="A14781" s="76"/>
      <c r="C14781" s="77"/>
      <c r="M14781" s="80"/>
      <c r="T14781" s="4"/>
      <c r="V14781" s="4"/>
      <c r="W14781" s="4"/>
      <c r="X14781" s="4"/>
      <c r="AB14781" s="4"/>
      <c r="AL14781" s="81"/>
      <c r="AM14781" s="81"/>
    </row>
    <row r="14782" spans="1:39">
      <c r="A14782" s="76"/>
      <c r="C14782" s="77"/>
      <c r="M14782" s="80"/>
      <c r="T14782" s="4"/>
      <c r="V14782" s="4"/>
      <c r="W14782" s="4"/>
      <c r="X14782" s="4"/>
      <c r="AB14782" s="4"/>
      <c r="AL14782" s="81"/>
      <c r="AM14782" s="81"/>
    </row>
    <row r="14783" spans="1:39">
      <c r="A14783" s="76"/>
      <c r="C14783" s="77"/>
      <c r="M14783" s="80"/>
      <c r="T14783" s="4"/>
      <c r="V14783" s="4"/>
      <c r="W14783" s="4"/>
      <c r="X14783" s="4"/>
      <c r="AB14783" s="4"/>
      <c r="AL14783" s="81"/>
      <c r="AM14783" s="81"/>
    </row>
    <row r="14784" spans="1:39">
      <c r="A14784" s="76"/>
      <c r="C14784" s="77"/>
      <c r="M14784" s="80"/>
      <c r="T14784" s="4"/>
      <c r="V14784" s="4"/>
      <c r="W14784" s="4"/>
      <c r="X14784" s="4"/>
      <c r="AB14784" s="4"/>
      <c r="AL14784" s="81"/>
      <c r="AM14784" s="81"/>
    </row>
    <row r="14785" spans="1:39">
      <c r="A14785" s="76"/>
      <c r="C14785" s="77"/>
      <c r="M14785" s="80"/>
      <c r="T14785" s="4"/>
      <c r="V14785" s="4"/>
      <c r="W14785" s="4"/>
      <c r="X14785" s="4"/>
      <c r="AB14785" s="4"/>
      <c r="AL14785" s="81"/>
      <c r="AM14785" s="81"/>
    </row>
    <row r="14786" spans="1:39">
      <c r="A14786" s="76"/>
      <c r="C14786" s="77"/>
      <c r="M14786" s="80"/>
      <c r="T14786" s="4"/>
      <c r="V14786" s="4"/>
      <c r="W14786" s="4"/>
      <c r="X14786" s="4"/>
      <c r="AB14786" s="4"/>
      <c r="AL14786" s="81"/>
      <c r="AM14786" s="81"/>
    </row>
    <row r="14787" spans="1:39">
      <c r="A14787" s="76"/>
      <c r="C14787" s="77"/>
      <c r="M14787" s="80"/>
      <c r="T14787" s="4"/>
      <c r="V14787" s="4"/>
      <c r="W14787" s="4"/>
      <c r="X14787" s="4"/>
      <c r="AB14787" s="4"/>
      <c r="AL14787" s="81"/>
      <c r="AM14787" s="81"/>
    </row>
    <row r="14788" spans="1:39">
      <c r="A14788" s="76"/>
      <c r="C14788" s="77"/>
      <c r="M14788" s="80"/>
      <c r="T14788" s="4"/>
      <c r="V14788" s="4"/>
      <c r="W14788" s="4"/>
      <c r="X14788" s="4"/>
      <c r="AB14788" s="4"/>
      <c r="AL14788" s="81"/>
      <c r="AM14788" s="81"/>
    </row>
    <row r="14789" spans="1:39">
      <c r="A14789" s="76"/>
      <c r="C14789" s="77"/>
      <c r="M14789" s="80"/>
      <c r="T14789" s="4"/>
      <c r="V14789" s="4"/>
      <c r="W14789" s="4"/>
      <c r="X14789" s="4"/>
      <c r="AB14789" s="4"/>
      <c r="AL14789" s="81"/>
      <c r="AM14789" s="81"/>
    </row>
    <row r="14790" spans="1:39">
      <c r="A14790" s="76"/>
      <c r="C14790" s="77"/>
      <c r="M14790" s="80"/>
      <c r="T14790" s="4"/>
      <c r="V14790" s="4"/>
      <c r="W14790" s="4"/>
      <c r="X14790" s="4"/>
      <c r="AB14790" s="4"/>
      <c r="AL14790" s="81"/>
      <c r="AM14790" s="81"/>
    </row>
    <row r="14791" spans="1:39">
      <c r="A14791" s="76"/>
      <c r="C14791" s="77"/>
      <c r="M14791" s="80"/>
      <c r="T14791" s="4"/>
      <c r="V14791" s="4"/>
      <c r="W14791" s="4"/>
      <c r="X14791" s="4"/>
      <c r="AB14791" s="4"/>
      <c r="AL14791" s="81"/>
      <c r="AM14791" s="81"/>
    </row>
    <row r="14792" spans="1:39">
      <c r="A14792" s="76"/>
      <c r="C14792" s="77"/>
      <c r="M14792" s="80"/>
      <c r="T14792" s="4"/>
      <c r="V14792" s="4"/>
      <c r="W14792" s="4"/>
      <c r="X14792" s="4"/>
      <c r="AB14792" s="4"/>
      <c r="AL14792" s="81"/>
      <c r="AM14792" s="81"/>
    </row>
    <row r="14793" spans="1:39">
      <c r="A14793" s="76"/>
      <c r="C14793" s="77"/>
      <c r="M14793" s="80"/>
      <c r="T14793" s="4"/>
      <c r="V14793" s="4"/>
      <c r="W14793" s="4"/>
      <c r="X14793" s="4"/>
      <c r="AB14793" s="4"/>
      <c r="AL14793" s="81"/>
      <c r="AM14793" s="81"/>
    </row>
    <row r="14794" spans="1:39">
      <c r="A14794" s="76"/>
      <c r="C14794" s="77"/>
      <c r="M14794" s="80"/>
      <c r="T14794" s="4"/>
      <c r="V14794" s="4"/>
      <c r="W14794" s="4"/>
      <c r="X14794" s="4"/>
      <c r="AB14794" s="4"/>
      <c r="AL14794" s="81"/>
      <c r="AM14794" s="81"/>
    </row>
    <row r="14795" spans="1:39">
      <c r="A14795" s="76"/>
      <c r="C14795" s="77"/>
      <c r="M14795" s="80"/>
      <c r="T14795" s="4"/>
      <c r="V14795" s="4"/>
      <c r="W14795" s="4"/>
      <c r="X14795" s="4"/>
      <c r="AB14795" s="4"/>
      <c r="AL14795" s="81"/>
      <c r="AM14795" s="81"/>
    </row>
    <row r="14796" spans="1:39">
      <c r="A14796" s="76"/>
      <c r="C14796" s="77"/>
      <c r="M14796" s="80"/>
      <c r="T14796" s="4"/>
      <c r="V14796" s="4"/>
      <c r="W14796" s="4"/>
      <c r="X14796" s="4"/>
      <c r="AB14796" s="4"/>
      <c r="AL14796" s="81"/>
      <c r="AM14796" s="81"/>
    </row>
    <row r="14797" spans="1:39">
      <c r="A14797" s="76"/>
      <c r="C14797" s="77"/>
      <c r="M14797" s="80"/>
      <c r="T14797" s="4"/>
      <c r="V14797" s="4"/>
      <c r="W14797" s="4"/>
      <c r="X14797" s="4"/>
      <c r="AB14797" s="4"/>
      <c r="AL14797" s="81"/>
      <c r="AM14797" s="81"/>
    </row>
    <row r="14798" spans="1:39">
      <c r="A14798" s="76"/>
      <c r="C14798" s="77"/>
      <c r="M14798" s="80"/>
      <c r="T14798" s="4"/>
      <c r="V14798" s="4"/>
      <c r="W14798" s="4"/>
      <c r="X14798" s="4"/>
      <c r="AB14798" s="4"/>
      <c r="AL14798" s="81"/>
      <c r="AM14798" s="81"/>
    </row>
    <row r="14799" spans="1:39">
      <c r="A14799" s="76"/>
      <c r="C14799" s="77"/>
      <c r="M14799" s="80"/>
      <c r="T14799" s="4"/>
      <c r="V14799" s="4"/>
      <c r="W14799" s="4"/>
      <c r="X14799" s="4"/>
      <c r="AB14799" s="4"/>
      <c r="AL14799" s="81"/>
      <c r="AM14799" s="81"/>
    </row>
    <row r="14800" spans="1:39">
      <c r="A14800" s="76"/>
      <c r="C14800" s="77"/>
      <c r="M14800" s="80"/>
      <c r="T14800" s="4"/>
      <c r="V14800" s="4"/>
      <c r="W14800" s="4"/>
      <c r="X14800" s="4"/>
      <c r="AB14800" s="4"/>
      <c r="AL14800" s="81"/>
      <c r="AM14800" s="81"/>
    </row>
    <row r="14801" spans="1:39">
      <c r="A14801" s="76"/>
      <c r="C14801" s="77"/>
      <c r="M14801" s="80"/>
      <c r="T14801" s="4"/>
      <c r="V14801" s="4"/>
      <c r="W14801" s="4"/>
      <c r="X14801" s="4"/>
      <c r="AB14801" s="4"/>
      <c r="AL14801" s="81"/>
      <c r="AM14801" s="81"/>
    </row>
    <row r="14802" spans="1:39">
      <c r="A14802" s="76"/>
      <c r="C14802" s="77"/>
      <c r="M14802" s="80"/>
      <c r="T14802" s="4"/>
      <c r="V14802" s="4"/>
      <c r="W14802" s="4"/>
      <c r="X14802" s="4"/>
      <c r="AB14802" s="4"/>
      <c r="AL14802" s="81"/>
      <c r="AM14802" s="81"/>
    </row>
    <row r="14803" spans="1:39">
      <c r="A14803" s="76"/>
      <c r="C14803" s="77"/>
      <c r="M14803" s="80"/>
      <c r="T14803" s="4"/>
      <c r="V14803" s="4"/>
      <c r="W14803" s="4"/>
      <c r="X14803" s="4"/>
      <c r="AB14803" s="4"/>
      <c r="AL14803" s="81"/>
      <c r="AM14803" s="81"/>
    </row>
    <row r="14804" spans="1:39">
      <c r="A14804" s="76"/>
      <c r="C14804" s="77"/>
      <c r="M14804" s="80"/>
      <c r="T14804" s="4"/>
      <c r="V14804" s="4"/>
      <c r="W14804" s="4"/>
      <c r="X14804" s="4"/>
      <c r="AB14804" s="4"/>
      <c r="AL14804" s="81"/>
      <c r="AM14804" s="81"/>
    </row>
    <row r="14805" spans="1:39">
      <c r="A14805" s="76"/>
      <c r="C14805" s="77"/>
      <c r="M14805" s="80"/>
      <c r="T14805" s="4"/>
      <c r="V14805" s="4"/>
      <c r="W14805" s="4"/>
      <c r="X14805" s="4"/>
      <c r="AB14805" s="4"/>
      <c r="AL14805" s="81"/>
      <c r="AM14805" s="81"/>
    </row>
    <row r="14806" spans="1:39">
      <c r="A14806" s="76"/>
      <c r="C14806" s="77"/>
      <c r="M14806" s="80"/>
      <c r="T14806" s="4"/>
      <c r="V14806" s="4"/>
      <c r="W14806" s="4"/>
      <c r="X14806" s="4"/>
      <c r="AB14806" s="4"/>
      <c r="AL14806" s="81"/>
      <c r="AM14806" s="81"/>
    </row>
    <row r="14807" spans="1:39">
      <c r="A14807" s="76"/>
      <c r="C14807" s="77"/>
      <c r="M14807" s="80"/>
      <c r="T14807" s="4"/>
      <c r="V14807" s="4"/>
      <c r="W14807" s="4"/>
      <c r="X14807" s="4"/>
      <c r="AB14807" s="4"/>
      <c r="AL14807" s="81"/>
      <c r="AM14807" s="81"/>
    </row>
    <row r="14808" spans="1:39">
      <c r="A14808" s="76"/>
      <c r="C14808" s="77"/>
      <c r="M14808" s="80"/>
      <c r="T14808" s="4"/>
      <c r="V14808" s="4"/>
      <c r="W14808" s="4"/>
      <c r="X14808" s="4"/>
      <c r="AB14808" s="4"/>
      <c r="AL14808" s="81"/>
      <c r="AM14808" s="81"/>
    </row>
    <row r="14809" spans="1:39">
      <c r="A14809" s="76"/>
      <c r="C14809" s="77"/>
      <c r="M14809" s="80"/>
      <c r="T14809" s="4"/>
      <c r="V14809" s="4"/>
      <c r="W14809" s="4"/>
      <c r="X14809" s="4"/>
      <c r="AB14809" s="4"/>
      <c r="AL14809" s="81"/>
      <c r="AM14809" s="81"/>
    </row>
    <row r="14810" spans="1:39">
      <c r="A14810" s="76"/>
      <c r="C14810" s="77"/>
      <c r="M14810" s="80"/>
      <c r="T14810" s="4"/>
      <c r="V14810" s="4"/>
      <c r="W14810" s="4"/>
      <c r="X14810" s="4"/>
      <c r="AB14810" s="4"/>
      <c r="AL14810" s="81"/>
      <c r="AM14810" s="81"/>
    </row>
    <row r="14811" spans="1:39">
      <c r="A14811" s="76"/>
      <c r="C14811" s="77"/>
      <c r="M14811" s="80"/>
      <c r="T14811" s="4"/>
      <c r="V14811" s="4"/>
      <c r="W14811" s="4"/>
      <c r="X14811" s="4"/>
      <c r="AB14811" s="4"/>
      <c r="AL14811" s="81"/>
      <c r="AM14811" s="81"/>
    </row>
    <row r="14812" spans="1:39">
      <c r="A14812" s="76"/>
      <c r="C14812" s="77"/>
      <c r="M14812" s="80"/>
      <c r="T14812" s="4"/>
      <c r="V14812" s="4"/>
      <c r="W14812" s="4"/>
      <c r="X14812" s="4"/>
      <c r="AB14812" s="4"/>
      <c r="AL14812" s="81"/>
      <c r="AM14812" s="81"/>
    </row>
    <row r="14813" spans="1:39">
      <c r="A14813" s="76"/>
      <c r="C14813" s="77"/>
      <c r="M14813" s="80"/>
      <c r="T14813" s="4"/>
      <c r="V14813" s="4"/>
      <c r="W14813" s="4"/>
      <c r="X14813" s="4"/>
      <c r="AB14813" s="4"/>
      <c r="AL14813" s="81"/>
      <c r="AM14813" s="81"/>
    </row>
    <row r="14814" spans="1:39">
      <c r="A14814" s="76"/>
      <c r="C14814" s="77"/>
      <c r="M14814" s="80"/>
      <c r="T14814" s="4"/>
      <c r="V14814" s="4"/>
      <c r="W14814" s="4"/>
      <c r="X14814" s="4"/>
      <c r="AB14814" s="4"/>
      <c r="AL14814" s="81"/>
      <c r="AM14814" s="81"/>
    </row>
    <row r="14815" spans="1:39">
      <c r="A14815" s="76"/>
      <c r="C14815" s="77"/>
      <c r="M14815" s="80"/>
      <c r="T14815" s="4"/>
      <c r="V14815" s="4"/>
      <c r="W14815" s="4"/>
      <c r="X14815" s="4"/>
      <c r="AB14815" s="4"/>
      <c r="AL14815" s="81"/>
      <c r="AM14815" s="81"/>
    </row>
    <row r="14816" spans="1:39">
      <c r="A14816" s="76"/>
      <c r="C14816" s="77"/>
      <c r="M14816" s="80"/>
      <c r="T14816" s="4"/>
      <c r="V14816" s="4"/>
      <c r="W14816" s="4"/>
      <c r="X14816" s="4"/>
      <c r="AB14816" s="4"/>
      <c r="AL14816" s="81"/>
      <c r="AM14816" s="81"/>
    </row>
    <row r="14817" spans="1:39">
      <c r="A14817" s="76"/>
      <c r="C14817" s="77"/>
      <c r="M14817" s="80"/>
      <c r="T14817" s="4"/>
      <c r="V14817" s="4"/>
      <c r="W14817" s="4"/>
      <c r="X14817" s="4"/>
      <c r="AB14817" s="4"/>
      <c r="AL14817" s="81"/>
      <c r="AM14817" s="81"/>
    </row>
    <row r="14818" spans="1:39">
      <c r="A14818" s="76"/>
      <c r="C14818" s="77"/>
      <c r="M14818" s="80"/>
      <c r="T14818" s="4"/>
      <c r="V14818" s="4"/>
      <c r="W14818" s="4"/>
      <c r="X14818" s="4"/>
      <c r="AB14818" s="4"/>
      <c r="AL14818" s="81"/>
      <c r="AM14818" s="81"/>
    </row>
    <row r="14819" spans="1:39">
      <c r="A14819" s="76"/>
      <c r="C14819" s="77"/>
      <c r="M14819" s="80"/>
      <c r="T14819" s="4"/>
      <c r="V14819" s="4"/>
      <c r="W14819" s="4"/>
      <c r="X14819" s="4"/>
      <c r="AB14819" s="4"/>
      <c r="AL14819" s="81"/>
      <c r="AM14819" s="81"/>
    </row>
    <row r="14820" spans="1:39">
      <c r="A14820" s="76"/>
      <c r="C14820" s="77"/>
      <c r="M14820" s="80"/>
      <c r="T14820" s="4"/>
      <c r="V14820" s="4"/>
      <c r="W14820" s="4"/>
      <c r="X14820" s="4"/>
      <c r="AB14820" s="4"/>
      <c r="AL14820" s="81"/>
      <c r="AM14820" s="81"/>
    </row>
    <row r="14821" spans="1:39">
      <c r="A14821" s="76"/>
      <c r="C14821" s="77"/>
      <c r="M14821" s="80"/>
      <c r="T14821" s="4"/>
      <c r="V14821" s="4"/>
      <c r="W14821" s="4"/>
      <c r="X14821" s="4"/>
      <c r="AB14821" s="4"/>
      <c r="AL14821" s="81"/>
      <c r="AM14821" s="81"/>
    </row>
    <row r="14822" spans="1:39">
      <c r="A14822" s="76"/>
      <c r="C14822" s="77"/>
      <c r="M14822" s="80"/>
      <c r="T14822" s="4"/>
      <c r="V14822" s="4"/>
      <c r="W14822" s="4"/>
      <c r="X14822" s="4"/>
      <c r="AB14822" s="4"/>
      <c r="AL14822" s="81"/>
      <c r="AM14822" s="81"/>
    </row>
    <row r="14823" spans="1:39">
      <c r="A14823" s="76"/>
      <c r="C14823" s="77"/>
      <c r="M14823" s="80"/>
      <c r="T14823" s="4"/>
      <c r="V14823" s="4"/>
      <c r="W14823" s="4"/>
      <c r="X14823" s="4"/>
      <c r="AB14823" s="4"/>
      <c r="AL14823" s="81"/>
      <c r="AM14823" s="81"/>
    </row>
    <row r="14824" spans="1:39">
      <c r="A14824" s="76"/>
      <c r="C14824" s="77"/>
      <c r="M14824" s="80"/>
      <c r="T14824" s="4"/>
      <c r="V14824" s="4"/>
      <c r="W14824" s="4"/>
      <c r="X14824" s="4"/>
      <c r="AB14824" s="4"/>
      <c r="AL14824" s="81"/>
      <c r="AM14824" s="81"/>
    </row>
    <row r="14825" spans="1:39">
      <c r="A14825" s="76"/>
      <c r="C14825" s="77"/>
      <c r="M14825" s="80"/>
      <c r="T14825" s="4"/>
      <c r="V14825" s="4"/>
      <c r="W14825" s="4"/>
      <c r="X14825" s="4"/>
      <c r="AB14825" s="4"/>
      <c r="AL14825" s="81"/>
      <c r="AM14825" s="81"/>
    </row>
    <row r="14826" spans="1:39">
      <c r="A14826" s="76"/>
      <c r="C14826" s="77"/>
      <c r="M14826" s="80"/>
      <c r="T14826" s="4"/>
      <c r="V14826" s="4"/>
      <c r="W14826" s="4"/>
      <c r="X14826" s="4"/>
      <c r="AB14826" s="4"/>
      <c r="AL14826" s="81"/>
      <c r="AM14826" s="81"/>
    </row>
    <row r="14827" spans="1:39">
      <c r="A14827" s="76"/>
      <c r="C14827" s="77"/>
      <c r="M14827" s="80"/>
      <c r="T14827" s="4"/>
      <c r="V14827" s="4"/>
      <c r="W14827" s="4"/>
      <c r="X14827" s="4"/>
      <c r="AB14827" s="4"/>
      <c r="AL14827" s="81"/>
      <c r="AM14827" s="81"/>
    </row>
    <row r="14828" spans="1:39">
      <c r="A14828" s="76"/>
      <c r="C14828" s="77"/>
      <c r="M14828" s="80"/>
      <c r="T14828" s="4"/>
      <c r="V14828" s="4"/>
      <c r="W14828" s="4"/>
      <c r="X14828" s="4"/>
      <c r="AB14828" s="4"/>
      <c r="AL14828" s="81"/>
      <c r="AM14828" s="81"/>
    </row>
    <row r="14829" spans="1:39">
      <c r="A14829" s="76"/>
      <c r="C14829" s="77"/>
      <c r="M14829" s="80"/>
      <c r="T14829" s="4"/>
      <c r="V14829" s="4"/>
      <c r="W14829" s="4"/>
      <c r="X14829" s="4"/>
      <c r="AB14829" s="4"/>
      <c r="AL14829" s="81"/>
      <c r="AM14829" s="81"/>
    </row>
    <row r="14830" spans="1:39">
      <c r="A14830" s="76"/>
      <c r="C14830" s="77"/>
      <c r="M14830" s="80"/>
      <c r="T14830" s="4"/>
      <c r="V14830" s="4"/>
      <c r="W14830" s="4"/>
      <c r="X14830" s="4"/>
      <c r="AB14830" s="4"/>
      <c r="AL14830" s="81"/>
      <c r="AM14830" s="81"/>
    </row>
    <row r="14831" spans="1:39">
      <c r="A14831" s="76"/>
      <c r="C14831" s="77"/>
      <c r="M14831" s="80"/>
      <c r="T14831" s="4"/>
      <c r="V14831" s="4"/>
      <c r="W14831" s="4"/>
      <c r="X14831" s="4"/>
      <c r="AB14831" s="4"/>
      <c r="AL14831" s="81"/>
      <c r="AM14831" s="81"/>
    </row>
    <row r="14832" spans="1:39">
      <c r="A14832" s="76"/>
      <c r="C14832" s="77"/>
      <c r="M14832" s="80"/>
      <c r="T14832" s="4"/>
      <c r="V14832" s="4"/>
      <c r="W14832" s="4"/>
      <c r="X14832" s="4"/>
      <c r="AB14832" s="4"/>
      <c r="AL14832" s="81"/>
      <c r="AM14832" s="81"/>
    </row>
    <row r="14833" spans="1:39">
      <c r="A14833" s="76"/>
      <c r="C14833" s="77"/>
      <c r="M14833" s="80"/>
      <c r="T14833" s="4"/>
      <c r="V14833" s="4"/>
      <c r="W14833" s="4"/>
      <c r="X14833" s="4"/>
      <c r="AB14833" s="4"/>
      <c r="AL14833" s="81"/>
      <c r="AM14833" s="81"/>
    </row>
    <row r="14834" spans="1:39">
      <c r="A14834" s="76"/>
      <c r="C14834" s="77"/>
      <c r="M14834" s="80"/>
      <c r="T14834" s="4"/>
      <c r="V14834" s="4"/>
      <c r="W14834" s="4"/>
      <c r="X14834" s="4"/>
      <c r="AB14834" s="4"/>
      <c r="AL14834" s="81"/>
      <c r="AM14834" s="81"/>
    </row>
    <row r="14835" spans="1:39">
      <c r="A14835" s="76"/>
      <c r="C14835" s="77"/>
      <c r="M14835" s="80"/>
      <c r="T14835" s="4"/>
      <c r="V14835" s="4"/>
      <c r="W14835" s="4"/>
      <c r="X14835" s="4"/>
      <c r="AB14835" s="4"/>
      <c r="AL14835" s="81"/>
      <c r="AM14835" s="81"/>
    </row>
    <row r="14836" spans="1:39">
      <c r="A14836" s="76"/>
      <c r="C14836" s="77"/>
      <c r="M14836" s="80"/>
      <c r="T14836" s="4"/>
      <c r="V14836" s="4"/>
      <c r="W14836" s="4"/>
      <c r="X14836" s="4"/>
      <c r="AB14836" s="4"/>
      <c r="AL14836" s="81"/>
      <c r="AM14836" s="81"/>
    </row>
    <row r="14837" spans="1:39">
      <c r="A14837" s="76"/>
      <c r="C14837" s="77"/>
      <c r="M14837" s="80"/>
      <c r="T14837" s="4"/>
      <c r="V14837" s="4"/>
      <c r="W14837" s="4"/>
      <c r="X14837" s="4"/>
      <c r="AB14837" s="4"/>
      <c r="AL14837" s="81"/>
      <c r="AM14837" s="81"/>
    </row>
    <row r="14838" spans="1:39">
      <c r="A14838" s="76"/>
      <c r="C14838" s="77"/>
      <c r="M14838" s="80"/>
      <c r="T14838" s="4"/>
      <c r="V14838" s="4"/>
      <c r="W14838" s="4"/>
      <c r="X14838" s="4"/>
      <c r="AB14838" s="4"/>
      <c r="AL14838" s="81"/>
      <c r="AM14838" s="81"/>
    </row>
    <row r="14839" spans="1:39">
      <c r="A14839" s="76"/>
      <c r="C14839" s="77"/>
      <c r="M14839" s="80"/>
      <c r="T14839" s="4"/>
      <c r="V14839" s="4"/>
      <c r="W14839" s="4"/>
      <c r="X14839" s="4"/>
      <c r="AB14839" s="4"/>
      <c r="AL14839" s="81"/>
      <c r="AM14839" s="81"/>
    </row>
    <row r="14840" spans="1:39">
      <c r="A14840" s="76"/>
      <c r="C14840" s="77"/>
      <c r="M14840" s="80"/>
      <c r="T14840" s="4"/>
      <c r="V14840" s="4"/>
      <c r="W14840" s="4"/>
      <c r="X14840" s="4"/>
      <c r="AB14840" s="4"/>
      <c r="AL14840" s="81"/>
      <c r="AM14840" s="81"/>
    </row>
    <row r="14841" spans="1:39">
      <c r="A14841" s="76"/>
      <c r="C14841" s="77"/>
      <c r="M14841" s="80"/>
      <c r="T14841" s="4"/>
      <c r="V14841" s="4"/>
      <c r="W14841" s="4"/>
      <c r="X14841" s="4"/>
      <c r="AB14841" s="4"/>
      <c r="AL14841" s="81"/>
      <c r="AM14841" s="81"/>
    </row>
    <row r="14842" spans="1:39">
      <c r="A14842" s="76"/>
      <c r="C14842" s="77"/>
      <c r="M14842" s="80"/>
      <c r="T14842" s="4"/>
      <c r="V14842" s="4"/>
      <c r="W14842" s="4"/>
      <c r="X14842" s="4"/>
      <c r="AB14842" s="4"/>
      <c r="AL14842" s="81"/>
      <c r="AM14842" s="81"/>
    </row>
    <row r="14843" spans="1:39">
      <c r="A14843" s="76"/>
      <c r="C14843" s="77"/>
      <c r="M14843" s="80"/>
      <c r="T14843" s="4"/>
      <c r="V14843" s="4"/>
      <c r="W14843" s="4"/>
      <c r="X14843" s="4"/>
      <c r="AB14843" s="4"/>
      <c r="AL14843" s="81"/>
      <c r="AM14843" s="81"/>
    </row>
    <row r="14844" spans="1:39">
      <c r="A14844" s="76"/>
      <c r="C14844" s="77"/>
      <c r="M14844" s="80"/>
      <c r="T14844" s="4"/>
      <c r="V14844" s="4"/>
      <c r="W14844" s="4"/>
      <c r="X14844" s="4"/>
      <c r="AB14844" s="4"/>
      <c r="AL14844" s="81"/>
      <c r="AM14844" s="81"/>
    </row>
    <row r="14845" spans="1:39">
      <c r="A14845" s="76"/>
      <c r="C14845" s="77"/>
      <c r="M14845" s="80"/>
      <c r="T14845" s="4"/>
      <c r="V14845" s="4"/>
      <c r="W14845" s="4"/>
      <c r="X14845" s="4"/>
      <c r="AB14845" s="4"/>
      <c r="AL14845" s="81"/>
      <c r="AM14845" s="81"/>
    </row>
    <row r="14846" spans="1:39">
      <c r="A14846" s="76"/>
      <c r="C14846" s="77"/>
      <c r="M14846" s="80"/>
      <c r="T14846" s="4"/>
      <c r="V14846" s="4"/>
      <c r="W14846" s="4"/>
      <c r="X14846" s="4"/>
      <c r="AB14846" s="4"/>
      <c r="AL14846" s="81"/>
      <c r="AM14846" s="81"/>
    </row>
    <row r="14847" spans="1:39">
      <c r="A14847" s="76"/>
      <c r="C14847" s="77"/>
      <c r="M14847" s="80"/>
      <c r="T14847" s="4"/>
      <c r="V14847" s="4"/>
      <c r="W14847" s="4"/>
      <c r="X14847" s="4"/>
      <c r="AB14847" s="4"/>
      <c r="AL14847" s="81"/>
      <c r="AM14847" s="81"/>
    </row>
    <row r="14848" spans="1:39">
      <c r="A14848" s="76"/>
      <c r="C14848" s="77"/>
      <c r="M14848" s="80"/>
      <c r="T14848" s="4"/>
      <c r="V14848" s="4"/>
      <c r="W14848" s="4"/>
      <c r="X14848" s="4"/>
      <c r="AB14848" s="4"/>
      <c r="AL14848" s="81"/>
      <c r="AM14848" s="81"/>
    </row>
    <row r="14849" spans="1:39">
      <c r="A14849" s="76"/>
      <c r="C14849" s="77"/>
      <c r="M14849" s="80"/>
      <c r="T14849" s="4"/>
      <c r="V14849" s="4"/>
      <c r="W14849" s="4"/>
      <c r="X14849" s="4"/>
      <c r="AB14849" s="4"/>
      <c r="AL14849" s="81"/>
      <c r="AM14849" s="81"/>
    </row>
    <row r="14850" spans="1:39">
      <c r="A14850" s="76"/>
      <c r="C14850" s="77"/>
      <c r="M14850" s="80"/>
      <c r="T14850" s="4"/>
      <c r="V14850" s="4"/>
      <c r="W14850" s="4"/>
      <c r="X14850" s="4"/>
      <c r="AB14850" s="4"/>
      <c r="AL14850" s="81"/>
      <c r="AM14850" s="81"/>
    </row>
    <row r="14851" spans="1:39">
      <c r="A14851" s="76"/>
      <c r="C14851" s="77"/>
      <c r="M14851" s="80"/>
      <c r="T14851" s="4"/>
      <c r="V14851" s="4"/>
      <c r="W14851" s="4"/>
      <c r="X14851" s="4"/>
      <c r="AB14851" s="4"/>
      <c r="AL14851" s="81"/>
      <c r="AM14851" s="81"/>
    </row>
    <row r="14852" spans="1:39">
      <c r="A14852" s="76"/>
      <c r="C14852" s="77"/>
      <c r="M14852" s="80"/>
      <c r="T14852" s="4"/>
      <c r="V14852" s="4"/>
      <c r="W14852" s="4"/>
      <c r="X14852" s="4"/>
      <c r="AB14852" s="4"/>
      <c r="AL14852" s="81"/>
      <c r="AM14852" s="81"/>
    </row>
    <row r="14853" spans="1:39">
      <c r="A14853" s="76"/>
      <c r="C14853" s="77"/>
      <c r="M14853" s="80"/>
      <c r="T14853" s="4"/>
      <c r="V14853" s="4"/>
      <c r="W14853" s="4"/>
      <c r="X14853" s="4"/>
      <c r="AB14853" s="4"/>
      <c r="AL14853" s="81"/>
      <c r="AM14853" s="81"/>
    </row>
    <row r="14854" spans="1:39">
      <c r="A14854" s="76"/>
      <c r="C14854" s="77"/>
      <c r="M14854" s="80"/>
      <c r="T14854" s="4"/>
      <c r="V14854" s="4"/>
      <c r="W14854" s="4"/>
      <c r="X14854" s="4"/>
      <c r="AB14854" s="4"/>
      <c r="AL14854" s="81"/>
      <c r="AM14854" s="81"/>
    </row>
    <row r="14855" spans="1:39">
      <c r="A14855" s="76"/>
      <c r="C14855" s="77"/>
      <c r="M14855" s="80"/>
      <c r="T14855" s="4"/>
      <c r="V14855" s="4"/>
      <c r="W14855" s="4"/>
      <c r="X14855" s="4"/>
      <c r="AB14855" s="4"/>
      <c r="AL14855" s="81"/>
      <c r="AM14855" s="81"/>
    </row>
    <row r="14856" spans="1:39">
      <c r="A14856" s="76"/>
      <c r="C14856" s="77"/>
      <c r="M14856" s="80"/>
      <c r="T14856" s="4"/>
      <c r="V14856" s="4"/>
      <c r="W14856" s="4"/>
      <c r="X14856" s="4"/>
      <c r="AB14856" s="4"/>
      <c r="AL14856" s="81"/>
      <c r="AM14856" s="81"/>
    </row>
    <row r="14857" spans="1:39">
      <c r="A14857" s="76"/>
      <c r="C14857" s="77"/>
      <c r="M14857" s="80"/>
      <c r="T14857" s="4"/>
      <c r="V14857" s="4"/>
      <c r="W14857" s="4"/>
      <c r="X14857" s="4"/>
      <c r="AB14857" s="4"/>
      <c r="AL14857" s="81"/>
      <c r="AM14857" s="81"/>
    </row>
    <row r="14858" spans="1:39">
      <c r="A14858" s="76"/>
      <c r="C14858" s="77"/>
      <c r="M14858" s="80"/>
      <c r="T14858" s="4"/>
      <c r="V14858" s="4"/>
      <c r="W14858" s="4"/>
      <c r="X14858" s="4"/>
      <c r="AB14858" s="4"/>
      <c r="AL14858" s="81"/>
      <c r="AM14858" s="81"/>
    </row>
    <row r="14859" spans="1:39">
      <c r="A14859" s="76"/>
      <c r="C14859" s="77"/>
      <c r="M14859" s="80"/>
      <c r="T14859" s="4"/>
      <c r="V14859" s="4"/>
      <c r="W14859" s="4"/>
      <c r="X14859" s="4"/>
      <c r="AB14859" s="4"/>
      <c r="AL14859" s="81"/>
      <c r="AM14859" s="81"/>
    </row>
    <row r="14860" spans="1:39">
      <c r="A14860" s="76"/>
      <c r="C14860" s="77"/>
      <c r="M14860" s="80"/>
      <c r="T14860" s="4"/>
      <c r="V14860" s="4"/>
      <c r="W14860" s="4"/>
      <c r="X14860" s="4"/>
      <c r="AB14860" s="4"/>
      <c r="AL14860" s="81"/>
      <c r="AM14860" s="81"/>
    </row>
    <row r="14861" spans="1:39">
      <c r="A14861" s="76"/>
      <c r="C14861" s="77"/>
      <c r="M14861" s="80"/>
      <c r="T14861" s="4"/>
      <c r="V14861" s="4"/>
      <c r="W14861" s="4"/>
      <c r="X14861" s="4"/>
      <c r="AB14861" s="4"/>
      <c r="AL14861" s="81"/>
      <c r="AM14861" s="81"/>
    </row>
    <row r="14862" spans="1:39">
      <c r="A14862" s="76"/>
      <c r="C14862" s="77"/>
      <c r="M14862" s="80"/>
      <c r="T14862" s="4"/>
      <c r="V14862" s="4"/>
      <c r="W14862" s="4"/>
      <c r="X14862" s="4"/>
      <c r="AB14862" s="4"/>
      <c r="AL14862" s="81"/>
      <c r="AM14862" s="81"/>
    </row>
    <row r="14863" spans="1:39">
      <c r="A14863" s="76"/>
      <c r="C14863" s="77"/>
      <c r="M14863" s="80"/>
      <c r="T14863" s="4"/>
      <c r="V14863" s="4"/>
      <c r="W14863" s="4"/>
      <c r="X14863" s="4"/>
      <c r="AB14863" s="4"/>
      <c r="AL14863" s="81"/>
      <c r="AM14863" s="81"/>
    </row>
    <row r="14864" spans="1:39">
      <c r="A14864" s="76"/>
      <c r="C14864" s="77"/>
      <c r="M14864" s="80"/>
      <c r="T14864" s="4"/>
      <c r="V14864" s="4"/>
      <c r="W14864" s="4"/>
      <c r="X14864" s="4"/>
      <c r="AB14864" s="4"/>
      <c r="AL14864" s="81"/>
      <c r="AM14864" s="81"/>
    </row>
    <row r="14865" spans="1:39">
      <c r="A14865" s="76"/>
      <c r="C14865" s="77"/>
      <c r="M14865" s="80"/>
      <c r="T14865" s="4"/>
      <c r="V14865" s="4"/>
      <c r="W14865" s="4"/>
      <c r="X14865" s="4"/>
      <c r="AB14865" s="4"/>
      <c r="AL14865" s="81"/>
      <c r="AM14865" s="81"/>
    </row>
    <row r="14866" spans="1:39">
      <c r="A14866" s="76"/>
      <c r="C14866" s="77"/>
      <c r="M14866" s="80"/>
      <c r="T14866" s="4"/>
      <c r="V14866" s="4"/>
      <c r="W14866" s="4"/>
      <c r="X14866" s="4"/>
      <c r="AB14866" s="4"/>
      <c r="AL14866" s="81"/>
      <c r="AM14866" s="81"/>
    </row>
    <row r="14867" spans="1:39">
      <c r="A14867" s="76"/>
      <c r="C14867" s="77"/>
      <c r="M14867" s="80"/>
      <c r="T14867" s="4"/>
      <c r="V14867" s="4"/>
      <c r="W14867" s="4"/>
      <c r="X14867" s="4"/>
      <c r="AB14867" s="4"/>
      <c r="AL14867" s="81"/>
      <c r="AM14867" s="81"/>
    </row>
    <row r="14868" spans="1:39">
      <c r="A14868" s="76"/>
      <c r="C14868" s="77"/>
      <c r="M14868" s="80"/>
      <c r="T14868" s="4"/>
      <c r="V14868" s="4"/>
      <c r="W14868" s="4"/>
      <c r="X14868" s="4"/>
      <c r="AB14868" s="4"/>
      <c r="AL14868" s="81"/>
      <c r="AM14868" s="81"/>
    </row>
    <row r="14869" spans="1:39">
      <c r="A14869" s="76"/>
      <c r="C14869" s="77"/>
      <c r="M14869" s="80"/>
      <c r="T14869" s="4"/>
      <c r="V14869" s="4"/>
      <c r="W14869" s="4"/>
      <c r="X14869" s="4"/>
      <c r="AB14869" s="4"/>
      <c r="AL14869" s="81"/>
      <c r="AM14869" s="81"/>
    </row>
    <row r="14870" spans="1:39">
      <c r="A14870" s="76"/>
      <c r="C14870" s="77"/>
      <c r="M14870" s="80"/>
      <c r="T14870" s="4"/>
      <c r="V14870" s="4"/>
      <c r="W14870" s="4"/>
      <c r="X14870" s="4"/>
      <c r="AB14870" s="4"/>
      <c r="AL14870" s="81"/>
      <c r="AM14870" s="81"/>
    </row>
    <row r="14871" spans="1:39">
      <c r="A14871" s="76"/>
      <c r="C14871" s="77"/>
      <c r="M14871" s="80"/>
      <c r="T14871" s="4"/>
      <c r="V14871" s="4"/>
      <c r="W14871" s="4"/>
      <c r="X14871" s="4"/>
      <c r="AB14871" s="4"/>
      <c r="AL14871" s="81"/>
      <c r="AM14871" s="81"/>
    </row>
    <row r="14872" spans="1:39">
      <c r="A14872" s="76"/>
      <c r="C14872" s="77"/>
      <c r="M14872" s="80"/>
      <c r="T14872" s="4"/>
      <c r="V14872" s="4"/>
      <c r="W14872" s="4"/>
      <c r="X14872" s="4"/>
      <c r="AB14872" s="4"/>
      <c r="AL14872" s="81"/>
      <c r="AM14872" s="81"/>
    </row>
    <row r="14873" spans="1:39">
      <c r="A14873" s="76"/>
      <c r="C14873" s="77"/>
      <c r="M14873" s="80"/>
      <c r="T14873" s="4"/>
      <c r="V14873" s="4"/>
      <c r="W14873" s="4"/>
      <c r="X14873" s="4"/>
      <c r="AB14873" s="4"/>
      <c r="AL14873" s="81"/>
      <c r="AM14873" s="81"/>
    </row>
    <row r="14874" spans="1:39">
      <c r="A14874" s="76"/>
      <c r="C14874" s="77"/>
      <c r="M14874" s="80"/>
      <c r="T14874" s="4"/>
      <c r="V14874" s="4"/>
      <c r="W14874" s="4"/>
      <c r="X14874" s="4"/>
      <c r="AB14874" s="4"/>
      <c r="AL14874" s="81"/>
      <c r="AM14874" s="81"/>
    </row>
    <row r="14875" spans="1:39">
      <c r="A14875" s="76"/>
      <c r="C14875" s="77"/>
      <c r="M14875" s="80"/>
      <c r="T14875" s="4"/>
      <c r="V14875" s="4"/>
      <c r="W14875" s="4"/>
      <c r="X14875" s="4"/>
      <c r="AB14875" s="4"/>
      <c r="AL14875" s="81"/>
      <c r="AM14875" s="81"/>
    </row>
    <row r="14876" spans="1:39">
      <c r="A14876" s="76"/>
      <c r="C14876" s="77"/>
      <c r="M14876" s="80"/>
      <c r="T14876" s="4"/>
      <c r="V14876" s="4"/>
      <c r="W14876" s="4"/>
      <c r="X14876" s="4"/>
      <c r="AB14876" s="4"/>
      <c r="AL14876" s="81"/>
      <c r="AM14876" s="81"/>
    </row>
    <row r="14877" spans="1:39">
      <c r="A14877" s="76"/>
      <c r="C14877" s="77"/>
      <c r="M14877" s="80"/>
      <c r="T14877" s="4"/>
      <c r="V14877" s="4"/>
      <c r="W14877" s="4"/>
      <c r="X14877" s="4"/>
      <c r="AB14877" s="4"/>
      <c r="AL14877" s="81"/>
      <c r="AM14877" s="81"/>
    </row>
    <row r="14878" spans="1:39">
      <c r="A14878" s="76"/>
      <c r="C14878" s="77"/>
      <c r="M14878" s="80"/>
      <c r="T14878" s="4"/>
      <c r="V14878" s="4"/>
      <c r="W14878" s="4"/>
      <c r="X14878" s="4"/>
      <c r="AB14878" s="4"/>
      <c r="AL14878" s="81"/>
      <c r="AM14878" s="81"/>
    </row>
    <row r="14879" spans="1:39">
      <c r="A14879" s="76"/>
      <c r="C14879" s="77"/>
      <c r="M14879" s="80"/>
      <c r="T14879" s="4"/>
      <c r="V14879" s="4"/>
      <c r="W14879" s="4"/>
      <c r="X14879" s="4"/>
      <c r="AB14879" s="4"/>
      <c r="AL14879" s="81"/>
      <c r="AM14879" s="81"/>
    </row>
    <row r="14880" spans="1:39">
      <c r="A14880" s="76"/>
      <c r="C14880" s="77"/>
      <c r="M14880" s="80"/>
      <c r="T14880" s="4"/>
      <c r="V14880" s="4"/>
      <c r="W14880" s="4"/>
      <c r="X14880" s="4"/>
      <c r="AB14880" s="4"/>
      <c r="AL14880" s="81"/>
      <c r="AM14880" s="81"/>
    </row>
    <row r="14881" spans="1:39">
      <c r="A14881" s="76"/>
      <c r="C14881" s="77"/>
      <c r="M14881" s="80"/>
      <c r="T14881" s="4"/>
      <c r="V14881" s="4"/>
      <c r="W14881" s="4"/>
      <c r="X14881" s="4"/>
      <c r="AB14881" s="4"/>
      <c r="AL14881" s="81"/>
      <c r="AM14881" s="81"/>
    </row>
    <row r="14882" spans="1:39">
      <c r="A14882" s="76"/>
      <c r="C14882" s="77"/>
      <c r="M14882" s="80"/>
      <c r="T14882" s="4"/>
      <c r="V14882" s="4"/>
      <c r="W14882" s="4"/>
      <c r="X14882" s="4"/>
      <c r="AB14882" s="4"/>
      <c r="AL14882" s="81"/>
      <c r="AM14882" s="81"/>
    </row>
    <row r="14883" spans="1:39">
      <c r="A14883" s="76"/>
      <c r="C14883" s="77"/>
      <c r="M14883" s="80"/>
      <c r="T14883" s="4"/>
      <c r="V14883" s="4"/>
      <c r="W14883" s="4"/>
      <c r="X14883" s="4"/>
      <c r="AB14883" s="4"/>
      <c r="AL14883" s="81"/>
      <c r="AM14883" s="81"/>
    </row>
    <row r="14884" spans="1:39">
      <c r="A14884" s="76"/>
      <c r="C14884" s="77"/>
      <c r="M14884" s="80"/>
      <c r="T14884" s="4"/>
      <c r="V14884" s="4"/>
      <c r="W14884" s="4"/>
      <c r="X14884" s="4"/>
      <c r="AB14884" s="4"/>
      <c r="AL14884" s="81"/>
      <c r="AM14884" s="81"/>
    </row>
    <row r="14885" spans="1:39">
      <c r="A14885" s="76"/>
      <c r="C14885" s="77"/>
      <c r="M14885" s="80"/>
      <c r="T14885" s="4"/>
      <c r="V14885" s="4"/>
      <c r="W14885" s="4"/>
      <c r="X14885" s="4"/>
      <c r="AB14885" s="4"/>
      <c r="AL14885" s="81"/>
      <c r="AM14885" s="81"/>
    </row>
    <row r="14886" spans="1:39">
      <c r="A14886" s="76"/>
      <c r="C14886" s="77"/>
      <c r="M14886" s="80"/>
      <c r="T14886" s="4"/>
      <c r="V14886" s="4"/>
      <c r="W14886" s="4"/>
      <c r="X14886" s="4"/>
      <c r="AB14886" s="4"/>
      <c r="AL14886" s="81"/>
      <c r="AM14886" s="81"/>
    </row>
    <row r="14887" spans="1:39">
      <c r="A14887" s="76"/>
      <c r="C14887" s="77"/>
      <c r="M14887" s="80"/>
      <c r="T14887" s="4"/>
      <c r="V14887" s="4"/>
      <c r="W14887" s="4"/>
      <c r="X14887" s="4"/>
      <c r="AB14887" s="4"/>
      <c r="AL14887" s="81"/>
      <c r="AM14887" s="81"/>
    </row>
    <row r="14888" spans="1:39">
      <c r="A14888" s="76"/>
      <c r="C14888" s="77"/>
      <c r="M14888" s="80"/>
      <c r="T14888" s="4"/>
      <c r="V14888" s="4"/>
      <c r="W14888" s="4"/>
      <c r="X14888" s="4"/>
      <c r="AB14888" s="4"/>
      <c r="AL14888" s="81"/>
      <c r="AM14888" s="81"/>
    </row>
    <row r="14889" spans="1:39">
      <c r="A14889" s="76"/>
      <c r="C14889" s="77"/>
      <c r="M14889" s="80"/>
      <c r="T14889" s="4"/>
      <c r="V14889" s="4"/>
      <c r="W14889" s="4"/>
      <c r="X14889" s="4"/>
      <c r="AB14889" s="4"/>
      <c r="AL14889" s="81"/>
      <c r="AM14889" s="81"/>
    </row>
    <row r="14890" spans="1:39">
      <c r="A14890" s="76"/>
      <c r="C14890" s="77"/>
      <c r="M14890" s="80"/>
      <c r="T14890" s="4"/>
      <c r="V14890" s="4"/>
      <c r="W14890" s="4"/>
      <c r="X14890" s="4"/>
      <c r="AB14890" s="4"/>
      <c r="AL14890" s="81"/>
      <c r="AM14890" s="81"/>
    </row>
    <row r="14891" spans="1:39">
      <c r="A14891" s="76"/>
      <c r="C14891" s="77"/>
      <c r="M14891" s="80"/>
      <c r="T14891" s="4"/>
      <c r="V14891" s="4"/>
      <c r="W14891" s="4"/>
      <c r="X14891" s="4"/>
      <c r="AB14891" s="4"/>
      <c r="AL14891" s="81"/>
      <c r="AM14891" s="81"/>
    </row>
    <row r="14892" spans="1:39">
      <c r="A14892" s="76"/>
      <c r="C14892" s="77"/>
      <c r="M14892" s="80"/>
      <c r="T14892" s="4"/>
      <c r="V14892" s="4"/>
      <c r="W14892" s="4"/>
      <c r="X14892" s="4"/>
      <c r="AB14892" s="4"/>
      <c r="AL14892" s="81"/>
      <c r="AM14892" s="81"/>
    </row>
    <row r="14893" spans="1:39">
      <c r="A14893" s="76"/>
      <c r="C14893" s="77"/>
      <c r="M14893" s="80"/>
      <c r="T14893" s="4"/>
      <c r="V14893" s="4"/>
      <c r="W14893" s="4"/>
      <c r="X14893" s="4"/>
      <c r="AB14893" s="4"/>
      <c r="AL14893" s="81"/>
      <c r="AM14893" s="81"/>
    </row>
    <row r="14894" spans="1:39">
      <c r="A14894" s="76"/>
      <c r="C14894" s="77"/>
      <c r="M14894" s="80"/>
      <c r="T14894" s="4"/>
      <c r="V14894" s="4"/>
      <c r="W14894" s="4"/>
      <c r="X14894" s="4"/>
      <c r="AB14894" s="4"/>
      <c r="AL14894" s="81"/>
      <c r="AM14894" s="81"/>
    </row>
    <row r="14895" spans="1:39">
      <c r="A14895" s="76"/>
      <c r="C14895" s="77"/>
      <c r="M14895" s="80"/>
      <c r="T14895" s="4"/>
      <c r="V14895" s="4"/>
      <c r="W14895" s="4"/>
      <c r="X14895" s="4"/>
      <c r="AB14895" s="4"/>
      <c r="AL14895" s="81"/>
      <c r="AM14895" s="81"/>
    </row>
    <row r="14896" spans="1:39">
      <c r="A14896" s="76"/>
      <c r="C14896" s="77"/>
      <c r="M14896" s="80"/>
      <c r="T14896" s="4"/>
      <c r="V14896" s="4"/>
      <c r="W14896" s="4"/>
      <c r="X14896" s="4"/>
      <c r="AB14896" s="4"/>
      <c r="AL14896" s="81"/>
      <c r="AM14896" s="81"/>
    </row>
    <row r="14897" spans="1:39">
      <c r="A14897" s="76"/>
      <c r="C14897" s="77"/>
      <c r="M14897" s="80"/>
      <c r="T14897" s="4"/>
      <c r="V14897" s="4"/>
      <c r="W14897" s="4"/>
      <c r="X14897" s="4"/>
      <c r="AB14897" s="4"/>
      <c r="AL14897" s="81"/>
      <c r="AM14897" s="81"/>
    </row>
    <row r="14898" spans="1:39">
      <c r="A14898" s="76"/>
      <c r="C14898" s="77"/>
      <c r="M14898" s="80"/>
      <c r="T14898" s="4"/>
      <c r="V14898" s="4"/>
      <c r="W14898" s="4"/>
      <c r="X14898" s="4"/>
      <c r="AB14898" s="4"/>
      <c r="AL14898" s="81"/>
      <c r="AM14898" s="81"/>
    </row>
    <row r="14899" spans="1:39">
      <c r="A14899" s="76"/>
      <c r="C14899" s="77"/>
      <c r="M14899" s="80"/>
      <c r="T14899" s="4"/>
      <c r="V14899" s="4"/>
      <c r="W14899" s="4"/>
      <c r="X14899" s="4"/>
      <c r="AB14899" s="4"/>
      <c r="AL14899" s="81"/>
      <c r="AM14899" s="81"/>
    </row>
    <row r="14900" spans="1:39">
      <c r="A14900" s="76"/>
      <c r="C14900" s="77"/>
      <c r="M14900" s="80"/>
      <c r="T14900" s="4"/>
      <c r="V14900" s="4"/>
      <c r="W14900" s="4"/>
      <c r="X14900" s="4"/>
      <c r="AB14900" s="4"/>
      <c r="AL14900" s="81"/>
      <c r="AM14900" s="81"/>
    </row>
    <row r="14901" spans="1:39">
      <c r="A14901" s="76"/>
      <c r="C14901" s="77"/>
      <c r="M14901" s="80"/>
      <c r="T14901" s="4"/>
      <c r="V14901" s="4"/>
      <c r="W14901" s="4"/>
      <c r="X14901" s="4"/>
      <c r="AB14901" s="4"/>
      <c r="AL14901" s="81"/>
      <c r="AM14901" s="81"/>
    </row>
    <row r="14902" spans="1:39">
      <c r="A14902" s="76"/>
      <c r="C14902" s="77"/>
      <c r="M14902" s="80"/>
      <c r="T14902" s="4"/>
      <c r="V14902" s="4"/>
      <c r="W14902" s="4"/>
      <c r="X14902" s="4"/>
      <c r="AB14902" s="4"/>
      <c r="AL14902" s="81"/>
      <c r="AM14902" s="81"/>
    </row>
    <row r="14903" spans="1:39">
      <c r="A14903" s="76"/>
      <c r="C14903" s="77"/>
      <c r="M14903" s="80"/>
      <c r="T14903" s="4"/>
      <c r="V14903" s="4"/>
      <c r="W14903" s="4"/>
      <c r="X14903" s="4"/>
      <c r="AB14903" s="4"/>
      <c r="AL14903" s="81"/>
      <c r="AM14903" s="81"/>
    </row>
    <row r="14904" spans="1:39">
      <c r="A14904" s="76"/>
      <c r="C14904" s="77"/>
      <c r="M14904" s="80"/>
      <c r="T14904" s="4"/>
      <c r="V14904" s="4"/>
      <c r="W14904" s="4"/>
      <c r="X14904" s="4"/>
      <c r="AB14904" s="4"/>
      <c r="AL14904" s="81"/>
      <c r="AM14904" s="81"/>
    </row>
    <row r="14905" spans="1:39">
      <c r="A14905" s="76"/>
      <c r="C14905" s="77"/>
      <c r="M14905" s="80"/>
      <c r="T14905" s="4"/>
      <c r="V14905" s="4"/>
      <c r="W14905" s="4"/>
      <c r="X14905" s="4"/>
      <c r="AB14905" s="4"/>
      <c r="AL14905" s="81"/>
      <c r="AM14905" s="81"/>
    </row>
    <row r="14906" spans="1:39">
      <c r="A14906" s="76"/>
      <c r="C14906" s="77"/>
      <c r="M14906" s="80"/>
      <c r="T14906" s="4"/>
      <c r="V14906" s="4"/>
      <c r="W14906" s="4"/>
      <c r="X14906" s="4"/>
      <c r="AB14906" s="4"/>
      <c r="AL14906" s="81"/>
      <c r="AM14906" s="81"/>
    </row>
    <row r="14907" spans="1:39">
      <c r="A14907" s="76"/>
      <c r="C14907" s="77"/>
      <c r="M14907" s="80"/>
      <c r="T14907" s="4"/>
      <c r="V14907" s="4"/>
      <c r="W14907" s="4"/>
      <c r="X14907" s="4"/>
      <c r="AB14907" s="4"/>
      <c r="AL14907" s="81"/>
      <c r="AM14907" s="81"/>
    </row>
    <row r="14908" spans="1:39">
      <c r="A14908" s="76"/>
      <c r="C14908" s="77"/>
      <c r="M14908" s="80"/>
      <c r="T14908" s="4"/>
      <c r="V14908" s="4"/>
      <c r="W14908" s="4"/>
      <c r="X14908" s="4"/>
      <c r="AB14908" s="4"/>
      <c r="AL14908" s="81"/>
      <c r="AM14908" s="81"/>
    </row>
    <row r="14909" spans="1:39">
      <c r="A14909" s="76"/>
      <c r="C14909" s="77"/>
      <c r="M14909" s="80"/>
      <c r="T14909" s="4"/>
      <c r="V14909" s="4"/>
      <c r="W14909" s="4"/>
      <c r="X14909" s="4"/>
      <c r="AB14909" s="4"/>
      <c r="AL14909" s="81"/>
      <c r="AM14909" s="81"/>
    </row>
    <row r="14910" spans="1:39">
      <c r="A14910" s="76"/>
      <c r="C14910" s="77"/>
      <c r="M14910" s="80"/>
      <c r="T14910" s="4"/>
      <c r="V14910" s="4"/>
      <c r="W14910" s="4"/>
      <c r="X14910" s="4"/>
      <c r="AB14910" s="4"/>
      <c r="AL14910" s="81"/>
      <c r="AM14910" s="81"/>
    </row>
    <row r="14911" spans="1:39">
      <c r="A14911" s="76"/>
      <c r="C14911" s="77"/>
      <c r="M14911" s="80"/>
      <c r="T14911" s="4"/>
      <c r="V14911" s="4"/>
      <c r="W14911" s="4"/>
      <c r="X14911" s="4"/>
      <c r="AB14911" s="4"/>
      <c r="AL14911" s="81"/>
      <c r="AM14911" s="81"/>
    </row>
    <row r="14912" spans="1:39">
      <c r="A14912" s="76"/>
      <c r="C14912" s="77"/>
      <c r="M14912" s="80"/>
      <c r="T14912" s="4"/>
      <c r="V14912" s="4"/>
      <c r="W14912" s="4"/>
      <c r="X14912" s="4"/>
      <c r="AB14912" s="4"/>
      <c r="AL14912" s="81"/>
      <c r="AM14912" s="81"/>
    </row>
    <row r="14913" spans="1:39">
      <c r="A14913" s="76"/>
      <c r="C14913" s="77"/>
      <c r="M14913" s="80"/>
      <c r="T14913" s="4"/>
      <c r="V14913" s="4"/>
      <c r="W14913" s="4"/>
      <c r="X14913" s="4"/>
      <c r="AB14913" s="4"/>
      <c r="AL14913" s="81"/>
      <c r="AM14913" s="81"/>
    </row>
    <row r="14914" spans="1:39">
      <c r="A14914" s="76"/>
      <c r="C14914" s="77"/>
      <c r="M14914" s="80"/>
      <c r="T14914" s="4"/>
      <c r="V14914" s="4"/>
      <c r="W14914" s="4"/>
      <c r="X14914" s="4"/>
      <c r="AB14914" s="4"/>
      <c r="AL14914" s="81"/>
      <c r="AM14914" s="81"/>
    </row>
    <row r="14915" spans="1:39">
      <c r="A14915" s="76"/>
      <c r="C14915" s="77"/>
      <c r="M14915" s="80"/>
      <c r="T14915" s="4"/>
      <c r="V14915" s="4"/>
      <c r="W14915" s="4"/>
      <c r="X14915" s="4"/>
      <c r="AB14915" s="4"/>
      <c r="AL14915" s="81"/>
      <c r="AM14915" s="81"/>
    </row>
    <row r="14916" spans="1:39">
      <c r="A14916" s="76"/>
      <c r="C14916" s="77"/>
      <c r="M14916" s="80"/>
      <c r="T14916" s="4"/>
      <c r="V14916" s="4"/>
      <c r="W14916" s="4"/>
      <c r="X14916" s="4"/>
      <c r="AB14916" s="4"/>
      <c r="AL14916" s="81"/>
      <c r="AM14916" s="81"/>
    </row>
    <row r="14917" spans="1:39">
      <c r="A14917" s="76"/>
      <c r="C14917" s="77"/>
      <c r="M14917" s="80"/>
      <c r="T14917" s="4"/>
      <c r="V14917" s="4"/>
      <c r="W14917" s="4"/>
      <c r="X14917" s="4"/>
      <c r="AB14917" s="4"/>
      <c r="AL14917" s="81"/>
      <c r="AM14917" s="81"/>
    </row>
    <row r="14918" spans="1:39">
      <c r="A14918" s="76"/>
      <c r="C14918" s="77"/>
      <c r="M14918" s="80"/>
      <c r="T14918" s="4"/>
      <c r="V14918" s="4"/>
      <c r="W14918" s="4"/>
      <c r="X14918" s="4"/>
      <c r="AB14918" s="4"/>
      <c r="AL14918" s="81"/>
      <c r="AM14918" s="81"/>
    </row>
    <row r="14919" spans="1:39">
      <c r="A14919" s="76"/>
      <c r="C14919" s="77"/>
      <c r="M14919" s="80"/>
      <c r="T14919" s="4"/>
      <c r="V14919" s="4"/>
      <c r="W14919" s="4"/>
      <c r="X14919" s="4"/>
      <c r="AB14919" s="4"/>
      <c r="AL14919" s="81"/>
      <c r="AM14919" s="81"/>
    </row>
    <row r="14920" spans="1:39">
      <c r="A14920" s="76"/>
      <c r="C14920" s="77"/>
      <c r="M14920" s="80"/>
      <c r="T14920" s="4"/>
      <c r="V14920" s="4"/>
      <c r="W14920" s="4"/>
      <c r="X14920" s="4"/>
      <c r="AB14920" s="4"/>
      <c r="AL14920" s="81"/>
      <c r="AM14920" s="81"/>
    </row>
    <row r="14921" spans="1:39">
      <c r="A14921" s="76"/>
      <c r="C14921" s="77"/>
      <c r="M14921" s="80"/>
      <c r="T14921" s="4"/>
      <c r="V14921" s="4"/>
      <c r="W14921" s="4"/>
      <c r="X14921" s="4"/>
      <c r="AB14921" s="4"/>
      <c r="AL14921" s="81"/>
      <c r="AM14921" s="81"/>
    </row>
    <row r="14922" spans="1:39">
      <c r="A14922" s="76"/>
      <c r="C14922" s="77"/>
      <c r="M14922" s="80"/>
      <c r="T14922" s="4"/>
      <c r="V14922" s="4"/>
      <c r="W14922" s="4"/>
      <c r="X14922" s="4"/>
      <c r="AB14922" s="4"/>
      <c r="AL14922" s="81"/>
      <c r="AM14922" s="81"/>
    </row>
    <row r="14923" spans="1:39">
      <c r="A14923" s="76"/>
      <c r="C14923" s="77"/>
      <c r="M14923" s="80"/>
      <c r="T14923" s="4"/>
      <c r="V14923" s="4"/>
      <c r="W14923" s="4"/>
      <c r="X14923" s="4"/>
      <c r="AB14923" s="4"/>
      <c r="AL14923" s="81"/>
      <c r="AM14923" s="81"/>
    </row>
    <row r="14924" spans="1:39">
      <c r="A14924" s="76"/>
      <c r="C14924" s="77"/>
      <c r="M14924" s="80"/>
      <c r="T14924" s="4"/>
      <c r="V14924" s="4"/>
      <c r="W14924" s="4"/>
      <c r="X14924" s="4"/>
      <c r="AB14924" s="4"/>
      <c r="AL14924" s="81"/>
      <c r="AM14924" s="81"/>
    </row>
    <row r="14925" spans="1:39">
      <c r="A14925" s="76"/>
      <c r="C14925" s="77"/>
      <c r="M14925" s="80"/>
      <c r="T14925" s="4"/>
      <c r="V14925" s="4"/>
      <c r="W14925" s="4"/>
      <c r="X14925" s="4"/>
      <c r="AB14925" s="4"/>
      <c r="AL14925" s="81"/>
      <c r="AM14925" s="81"/>
    </row>
    <row r="14926" spans="1:39">
      <c r="A14926" s="76"/>
      <c r="C14926" s="77"/>
      <c r="M14926" s="80"/>
      <c r="T14926" s="4"/>
      <c r="V14926" s="4"/>
      <c r="W14926" s="4"/>
      <c r="X14926" s="4"/>
      <c r="AB14926" s="4"/>
      <c r="AL14926" s="81"/>
      <c r="AM14926" s="81"/>
    </row>
    <row r="14927" spans="1:39">
      <c r="A14927" s="76"/>
      <c r="C14927" s="77"/>
      <c r="M14927" s="80"/>
      <c r="T14927" s="4"/>
      <c r="V14927" s="4"/>
      <c r="W14927" s="4"/>
      <c r="X14927" s="4"/>
      <c r="AB14927" s="4"/>
      <c r="AL14927" s="81"/>
      <c r="AM14927" s="81"/>
    </row>
    <row r="14928" spans="1:39">
      <c r="A14928" s="76"/>
      <c r="C14928" s="77"/>
      <c r="M14928" s="80"/>
      <c r="T14928" s="4"/>
      <c r="V14928" s="4"/>
      <c r="W14928" s="4"/>
      <c r="X14928" s="4"/>
      <c r="AB14928" s="4"/>
      <c r="AL14928" s="81"/>
      <c r="AM14928" s="81"/>
    </row>
    <row r="14929" spans="1:39">
      <c r="A14929" s="76"/>
      <c r="C14929" s="77"/>
      <c r="M14929" s="80"/>
      <c r="T14929" s="4"/>
      <c r="V14929" s="4"/>
      <c r="W14929" s="4"/>
      <c r="X14929" s="4"/>
      <c r="AB14929" s="4"/>
      <c r="AL14929" s="81"/>
      <c r="AM14929" s="81"/>
    </row>
    <row r="14930" spans="1:39">
      <c r="A14930" s="76"/>
      <c r="C14930" s="77"/>
      <c r="M14930" s="80"/>
      <c r="T14930" s="4"/>
      <c r="V14930" s="4"/>
      <c r="W14930" s="4"/>
      <c r="X14930" s="4"/>
      <c r="AB14930" s="4"/>
      <c r="AL14930" s="81"/>
      <c r="AM14930" s="81"/>
    </row>
    <row r="14931" spans="1:39">
      <c r="A14931" s="76"/>
      <c r="C14931" s="77"/>
      <c r="M14931" s="80"/>
      <c r="T14931" s="4"/>
      <c r="V14931" s="4"/>
      <c r="W14931" s="4"/>
      <c r="X14931" s="4"/>
      <c r="AB14931" s="4"/>
      <c r="AL14931" s="81"/>
      <c r="AM14931" s="81"/>
    </row>
    <row r="14932" spans="1:39">
      <c r="A14932" s="76"/>
      <c r="C14932" s="77"/>
      <c r="M14932" s="80"/>
      <c r="T14932" s="4"/>
      <c r="V14932" s="4"/>
      <c r="W14932" s="4"/>
      <c r="X14932" s="4"/>
      <c r="AB14932" s="4"/>
      <c r="AL14932" s="81"/>
      <c r="AM14932" s="81"/>
    </row>
    <row r="14933" spans="1:39">
      <c r="A14933" s="76"/>
      <c r="C14933" s="77"/>
      <c r="M14933" s="80"/>
      <c r="T14933" s="4"/>
      <c r="V14933" s="4"/>
      <c r="W14933" s="4"/>
      <c r="X14933" s="4"/>
      <c r="AB14933" s="4"/>
      <c r="AL14933" s="81"/>
      <c r="AM14933" s="81"/>
    </row>
    <row r="14934" spans="1:39">
      <c r="A14934" s="76"/>
      <c r="C14934" s="77"/>
      <c r="M14934" s="80"/>
      <c r="T14934" s="4"/>
      <c r="V14934" s="4"/>
      <c r="W14934" s="4"/>
      <c r="X14934" s="4"/>
      <c r="AB14934" s="4"/>
      <c r="AL14934" s="81"/>
      <c r="AM14934" s="81"/>
    </row>
    <row r="14935" spans="1:39">
      <c r="A14935" s="76"/>
      <c r="C14935" s="77"/>
      <c r="M14935" s="80"/>
      <c r="T14935" s="4"/>
      <c r="V14935" s="4"/>
      <c r="W14935" s="4"/>
      <c r="X14935" s="4"/>
      <c r="AB14935" s="4"/>
      <c r="AL14935" s="81"/>
      <c r="AM14935" s="81"/>
    </row>
    <row r="14936" spans="1:39">
      <c r="A14936" s="76"/>
      <c r="C14936" s="77"/>
      <c r="M14936" s="80"/>
      <c r="T14936" s="4"/>
      <c r="V14936" s="4"/>
      <c r="W14936" s="4"/>
      <c r="X14936" s="4"/>
      <c r="AB14936" s="4"/>
      <c r="AL14936" s="81"/>
      <c r="AM14936" s="81"/>
    </row>
    <row r="14937" spans="1:39">
      <c r="A14937" s="76"/>
      <c r="C14937" s="77"/>
      <c r="M14937" s="80"/>
      <c r="T14937" s="4"/>
      <c r="V14937" s="4"/>
      <c r="W14937" s="4"/>
      <c r="X14937" s="4"/>
      <c r="AB14937" s="4"/>
      <c r="AL14937" s="81"/>
      <c r="AM14937" s="81"/>
    </row>
    <row r="14938" spans="1:39">
      <c r="A14938" s="76"/>
      <c r="C14938" s="77"/>
      <c r="M14938" s="80"/>
      <c r="T14938" s="4"/>
      <c r="V14938" s="4"/>
      <c r="W14938" s="4"/>
      <c r="X14938" s="4"/>
      <c r="AB14938" s="4"/>
      <c r="AL14938" s="81"/>
      <c r="AM14938" s="81"/>
    </row>
    <row r="14939" spans="1:39">
      <c r="A14939" s="76"/>
      <c r="C14939" s="77"/>
      <c r="M14939" s="80"/>
      <c r="T14939" s="4"/>
      <c r="V14939" s="4"/>
      <c r="W14939" s="4"/>
      <c r="X14939" s="4"/>
      <c r="AB14939" s="4"/>
      <c r="AL14939" s="81"/>
      <c r="AM14939" s="81"/>
    </row>
    <row r="14940" spans="1:39">
      <c r="A14940" s="76"/>
      <c r="C14940" s="77"/>
      <c r="M14940" s="80"/>
      <c r="T14940" s="4"/>
      <c r="V14940" s="4"/>
      <c r="W14940" s="4"/>
      <c r="X14940" s="4"/>
      <c r="AB14940" s="4"/>
      <c r="AL14940" s="81"/>
      <c r="AM14940" s="81"/>
    </row>
    <row r="14941" spans="1:39">
      <c r="A14941" s="76"/>
      <c r="C14941" s="77"/>
      <c r="M14941" s="80"/>
      <c r="T14941" s="4"/>
      <c r="V14941" s="4"/>
      <c r="W14941" s="4"/>
      <c r="X14941" s="4"/>
      <c r="AB14941" s="4"/>
      <c r="AL14941" s="81"/>
      <c r="AM14941" s="81"/>
    </row>
    <row r="14942" spans="1:39">
      <c r="A14942" s="76"/>
      <c r="C14942" s="77"/>
      <c r="M14942" s="80"/>
      <c r="T14942" s="4"/>
      <c r="V14942" s="4"/>
      <c r="W14942" s="4"/>
      <c r="X14942" s="4"/>
      <c r="AB14942" s="4"/>
      <c r="AL14942" s="81"/>
      <c r="AM14942" s="81"/>
    </row>
    <row r="14943" spans="1:39">
      <c r="A14943" s="76"/>
      <c r="C14943" s="77"/>
      <c r="M14943" s="80"/>
      <c r="T14943" s="4"/>
      <c r="V14943" s="4"/>
      <c r="W14943" s="4"/>
      <c r="X14943" s="4"/>
      <c r="AB14943" s="4"/>
      <c r="AL14943" s="81"/>
      <c r="AM14943" s="81"/>
    </row>
    <row r="14944" spans="1:39">
      <c r="A14944" s="76"/>
      <c r="C14944" s="77"/>
      <c r="M14944" s="80"/>
      <c r="T14944" s="4"/>
      <c r="V14944" s="4"/>
      <c r="W14944" s="4"/>
      <c r="X14944" s="4"/>
      <c r="AB14944" s="4"/>
      <c r="AL14944" s="81"/>
      <c r="AM14944" s="81"/>
    </row>
    <row r="14945" spans="1:39">
      <c r="A14945" s="76"/>
      <c r="C14945" s="77"/>
      <c r="M14945" s="80"/>
      <c r="T14945" s="4"/>
      <c r="V14945" s="4"/>
      <c r="W14945" s="4"/>
      <c r="X14945" s="4"/>
      <c r="AB14945" s="4"/>
      <c r="AL14945" s="81"/>
      <c r="AM14945" s="81"/>
    </row>
    <row r="14946" spans="1:39">
      <c r="A14946" s="76"/>
      <c r="C14946" s="77"/>
      <c r="M14946" s="80"/>
      <c r="T14946" s="4"/>
      <c r="V14946" s="4"/>
      <c r="W14946" s="4"/>
      <c r="X14946" s="4"/>
      <c r="AB14946" s="4"/>
      <c r="AL14946" s="81"/>
      <c r="AM14946" s="81"/>
    </row>
    <row r="14947" spans="1:39">
      <c r="A14947" s="76"/>
      <c r="C14947" s="77"/>
      <c r="M14947" s="80"/>
      <c r="T14947" s="4"/>
      <c r="V14947" s="4"/>
      <c r="W14947" s="4"/>
      <c r="X14947" s="4"/>
      <c r="AB14947" s="4"/>
      <c r="AL14947" s="81"/>
      <c r="AM14947" s="81"/>
    </row>
    <row r="14948" spans="1:39">
      <c r="A14948" s="76"/>
      <c r="C14948" s="77"/>
      <c r="M14948" s="80"/>
      <c r="T14948" s="4"/>
      <c r="V14948" s="4"/>
      <c r="W14948" s="4"/>
      <c r="X14948" s="4"/>
      <c r="AB14948" s="4"/>
      <c r="AL14948" s="81"/>
      <c r="AM14948" s="81"/>
    </row>
    <row r="14949" spans="1:39">
      <c r="A14949" s="76"/>
      <c r="C14949" s="77"/>
      <c r="M14949" s="80"/>
      <c r="T14949" s="4"/>
      <c r="V14949" s="4"/>
      <c r="W14949" s="4"/>
      <c r="X14949" s="4"/>
      <c r="AB14949" s="4"/>
      <c r="AL14949" s="81"/>
      <c r="AM14949" s="81"/>
    </row>
    <row r="14950" spans="1:39">
      <c r="A14950" s="76"/>
      <c r="C14950" s="77"/>
      <c r="M14950" s="80"/>
      <c r="T14950" s="4"/>
      <c r="V14950" s="4"/>
      <c r="W14950" s="4"/>
      <c r="X14950" s="4"/>
      <c r="AB14950" s="4"/>
      <c r="AL14950" s="81"/>
      <c r="AM14950" s="81"/>
    </row>
    <row r="14951" spans="1:39">
      <c r="A14951" s="76"/>
      <c r="C14951" s="77"/>
      <c r="M14951" s="80"/>
      <c r="T14951" s="4"/>
      <c r="V14951" s="4"/>
      <c r="W14951" s="4"/>
      <c r="X14951" s="4"/>
      <c r="AB14951" s="4"/>
      <c r="AL14951" s="81"/>
      <c r="AM14951" s="81"/>
    </row>
    <row r="14952" spans="1:39">
      <c r="A14952" s="76"/>
      <c r="C14952" s="77"/>
      <c r="M14952" s="80"/>
      <c r="T14952" s="4"/>
      <c r="V14952" s="4"/>
      <c r="W14952" s="4"/>
      <c r="X14952" s="4"/>
      <c r="AB14952" s="4"/>
      <c r="AL14952" s="81"/>
      <c r="AM14952" s="81"/>
    </row>
    <row r="14953" spans="1:39">
      <c r="A14953" s="76"/>
      <c r="C14953" s="77"/>
      <c r="M14953" s="80"/>
      <c r="T14953" s="4"/>
      <c r="V14953" s="4"/>
      <c r="W14953" s="4"/>
      <c r="X14953" s="4"/>
      <c r="AB14953" s="4"/>
      <c r="AL14953" s="81"/>
      <c r="AM14953" s="81"/>
    </row>
    <row r="14954" spans="1:39">
      <c r="A14954" s="76"/>
      <c r="C14954" s="77"/>
      <c r="M14954" s="80"/>
      <c r="T14954" s="4"/>
      <c r="V14954" s="4"/>
      <c r="W14954" s="4"/>
      <c r="X14954" s="4"/>
      <c r="AB14954" s="4"/>
      <c r="AL14954" s="81"/>
      <c r="AM14954" s="81"/>
    </row>
    <row r="14955" spans="1:39">
      <c r="A14955" s="76"/>
      <c r="C14955" s="77"/>
      <c r="M14955" s="80"/>
      <c r="T14955" s="4"/>
      <c r="V14955" s="4"/>
      <c r="W14955" s="4"/>
      <c r="X14955" s="4"/>
      <c r="AB14955" s="4"/>
      <c r="AL14955" s="81"/>
      <c r="AM14955" s="81"/>
    </row>
    <row r="14956" spans="1:39">
      <c r="A14956" s="76"/>
      <c r="C14956" s="77"/>
      <c r="M14956" s="80"/>
      <c r="T14956" s="4"/>
      <c r="V14956" s="4"/>
      <c r="W14956" s="4"/>
      <c r="X14956" s="4"/>
      <c r="AB14956" s="4"/>
      <c r="AL14956" s="81"/>
      <c r="AM14956" s="81"/>
    </row>
    <row r="14957" spans="1:39">
      <c r="A14957" s="76"/>
      <c r="C14957" s="77"/>
      <c r="M14957" s="80"/>
      <c r="T14957" s="4"/>
      <c r="V14957" s="4"/>
      <c r="W14957" s="4"/>
      <c r="X14957" s="4"/>
      <c r="AB14957" s="4"/>
      <c r="AL14957" s="81"/>
      <c r="AM14957" s="81"/>
    </row>
    <row r="14958" spans="1:39">
      <c r="A14958" s="76"/>
      <c r="C14958" s="77"/>
      <c r="M14958" s="80"/>
      <c r="T14958" s="4"/>
      <c r="V14958" s="4"/>
      <c r="W14958" s="4"/>
      <c r="X14958" s="4"/>
      <c r="AB14958" s="4"/>
      <c r="AL14958" s="81"/>
      <c r="AM14958" s="81"/>
    </row>
    <row r="14959" spans="1:39">
      <c r="A14959" s="76"/>
      <c r="C14959" s="77"/>
      <c r="M14959" s="80"/>
      <c r="T14959" s="4"/>
      <c r="V14959" s="4"/>
      <c r="W14959" s="4"/>
      <c r="X14959" s="4"/>
      <c r="AB14959" s="4"/>
      <c r="AL14959" s="81"/>
      <c r="AM14959" s="81"/>
    </row>
    <row r="14960" spans="1:39">
      <c r="A14960" s="76"/>
      <c r="C14960" s="77"/>
      <c r="M14960" s="80"/>
      <c r="T14960" s="4"/>
      <c r="V14960" s="4"/>
      <c r="W14960" s="4"/>
      <c r="X14960" s="4"/>
      <c r="AB14960" s="4"/>
      <c r="AL14960" s="81"/>
      <c r="AM14960" s="81"/>
    </row>
    <row r="14961" spans="1:39">
      <c r="A14961" s="76"/>
      <c r="C14961" s="77"/>
      <c r="M14961" s="80"/>
      <c r="T14961" s="4"/>
      <c r="V14961" s="4"/>
      <c r="W14961" s="4"/>
      <c r="X14961" s="4"/>
      <c r="AB14961" s="4"/>
      <c r="AL14961" s="81"/>
      <c r="AM14961" s="81"/>
    </row>
    <row r="14962" spans="1:39">
      <c r="A14962" s="76"/>
      <c r="C14962" s="77"/>
      <c r="M14962" s="80"/>
      <c r="T14962" s="4"/>
      <c r="V14962" s="4"/>
      <c r="W14962" s="4"/>
      <c r="X14962" s="4"/>
      <c r="AB14962" s="4"/>
      <c r="AL14962" s="81"/>
      <c r="AM14962" s="81"/>
    </row>
    <row r="14963" spans="1:39">
      <c r="A14963" s="76"/>
      <c r="C14963" s="77"/>
      <c r="M14963" s="80"/>
      <c r="T14963" s="4"/>
      <c r="V14963" s="4"/>
      <c r="W14963" s="4"/>
      <c r="X14963" s="4"/>
      <c r="AB14963" s="4"/>
      <c r="AL14963" s="81"/>
      <c r="AM14963" s="81"/>
    </row>
    <row r="14964" spans="1:39">
      <c r="A14964" s="76"/>
      <c r="C14964" s="77"/>
      <c r="M14964" s="80"/>
      <c r="T14964" s="4"/>
      <c r="V14964" s="4"/>
      <c r="W14964" s="4"/>
      <c r="X14964" s="4"/>
      <c r="AB14964" s="4"/>
      <c r="AL14964" s="81"/>
      <c r="AM14964" s="81"/>
    </row>
    <row r="14965" spans="1:39">
      <c r="A14965" s="76"/>
      <c r="C14965" s="77"/>
      <c r="M14965" s="80"/>
      <c r="T14965" s="4"/>
      <c r="V14965" s="4"/>
      <c r="W14965" s="4"/>
      <c r="X14965" s="4"/>
      <c r="AB14965" s="4"/>
      <c r="AL14965" s="81"/>
      <c r="AM14965" s="81"/>
    </row>
    <row r="14966" spans="1:39">
      <c r="A14966" s="76"/>
      <c r="C14966" s="77"/>
      <c r="M14966" s="80"/>
      <c r="T14966" s="4"/>
      <c r="V14966" s="4"/>
      <c r="W14966" s="4"/>
      <c r="X14966" s="4"/>
      <c r="AB14966" s="4"/>
      <c r="AL14966" s="81"/>
      <c r="AM14966" s="81"/>
    </row>
    <row r="14967" spans="1:39">
      <c r="A14967" s="76"/>
      <c r="C14967" s="77"/>
      <c r="M14967" s="80"/>
      <c r="T14967" s="4"/>
      <c r="V14967" s="4"/>
      <c r="W14967" s="4"/>
      <c r="X14967" s="4"/>
      <c r="AB14967" s="4"/>
      <c r="AL14967" s="81"/>
      <c r="AM14967" s="81"/>
    </row>
    <row r="14968" spans="1:39">
      <c r="A14968" s="76"/>
      <c r="C14968" s="77"/>
      <c r="M14968" s="80"/>
      <c r="T14968" s="4"/>
      <c r="V14968" s="4"/>
      <c r="W14968" s="4"/>
      <c r="X14968" s="4"/>
      <c r="AB14968" s="4"/>
      <c r="AL14968" s="81"/>
      <c r="AM14968" s="81"/>
    </row>
    <row r="14969" spans="1:39">
      <c r="A14969" s="76"/>
      <c r="C14969" s="77"/>
      <c r="M14969" s="80"/>
      <c r="T14969" s="4"/>
      <c r="V14969" s="4"/>
      <c r="W14969" s="4"/>
      <c r="X14969" s="4"/>
      <c r="AB14969" s="4"/>
      <c r="AL14969" s="81"/>
      <c r="AM14969" s="81"/>
    </row>
    <row r="14970" spans="1:39">
      <c r="A14970" s="76"/>
      <c r="C14970" s="77"/>
      <c r="M14970" s="80"/>
      <c r="T14970" s="4"/>
      <c r="V14970" s="4"/>
      <c r="W14970" s="4"/>
      <c r="X14970" s="4"/>
      <c r="AB14970" s="4"/>
      <c r="AL14970" s="81"/>
      <c r="AM14970" s="81"/>
    </row>
    <row r="14971" spans="1:39">
      <c r="A14971" s="76"/>
      <c r="C14971" s="77"/>
      <c r="M14971" s="80"/>
      <c r="T14971" s="4"/>
      <c r="V14971" s="4"/>
      <c r="W14971" s="4"/>
      <c r="X14971" s="4"/>
      <c r="AB14971" s="4"/>
      <c r="AL14971" s="81"/>
      <c r="AM14971" s="81"/>
    </row>
    <row r="14972" spans="1:39">
      <c r="A14972" s="76"/>
      <c r="C14972" s="77"/>
      <c r="M14972" s="80"/>
      <c r="T14972" s="4"/>
      <c r="V14972" s="4"/>
      <c r="W14972" s="4"/>
      <c r="X14972" s="4"/>
      <c r="AB14972" s="4"/>
      <c r="AL14972" s="81"/>
      <c r="AM14972" s="81"/>
    </row>
    <row r="14973" spans="1:39">
      <c r="A14973" s="76"/>
      <c r="C14973" s="77"/>
      <c r="M14973" s="80"/>
      <c r="T14973" s="4"/>
      <c r="V14973" s="4"/>
      <c r="W14973" s="4"/>
      <c r="X14973" s="4"/>
      <c r="AB14973" s="4"/>
      <c r="AL14973" s="81"/>
      <c r="AM14973" s="81"/>
    </row>
    <row r="14974" spans="1:39">
      <c r="A14974" s="76"/>
      <c r="C14974" s="77"/>
      <c r="M14974" s="80"/>
      <c r="T14974" s="4"/>
      <c r="V14974" s="4"/>
      <c r="W14974" s="4"/>
      <c r="X14974" s="4"/>
      <c r="AB14974" s="4"/>
      <c r="AL14974" s="81"/>
      <c r="AM14974" s="81"/>
    </row>
    <row r="14975" spans="1:39">
      <c r="A14975" s="76"/>
      <c r="C14975" s="77"/>
      <c r="M14975" s="80"/>
      <c r="T14975" s="4"/>
      <c r="V14975" s="4"/>
      <c r="W14975" s="4"/>
      <c r="X14975" s="4"/>
      <c r="AB14975" s="4"/>
      <c r="AL14975" s="81"/>
      <c r="AM14975" s="81"/>
    </row>
    <row r="14976" spans="1:39">
      <c r="A14976" s="76"/>
      <c r="C14976" s="77"/>
      <c r="M14976" s="80"/>
      <c r="T14976" s="4"/>
      <c r="V14976" s="4"/>
      <c r="W14976" s="4"/>
      <c r="X14976" s="4"/>
      <c r="AB14976" s="4"/>
      <c r="AL14976" s="81"/>
      <c r="AM14976" s="81"/>
    </row>
    <row r="14977" spans="1:39">
      <c r="A14977" s="76"/>
      <c r="C14977" s="77"/>
      <c r="M14977" s="80"/>
      <c r="T14977" s="4"/>
      <c r="V14977" s="4"/>
      <c r="W14977" s="4"/>
      <c r="X14977" s="4"/>
      <c r="AB14977" s="4"/>
      <c r="AL14977" s="81"/>
      <c r="AM14977" s="81"/>
    </row>
    <row r="14978" spans="1:39">
      <c r="A14978" s="76"/>
      <c r="C14978" s="77"/>
      <c r="M14978" s="80"/>
      <c r="T14978" s="4"/>
      <c r="V14978" s="4"/>
      <c r="W14978" s="4"/>
      <c r="X14978" s="4"/>
      <c r="AB14978" s="4"/>
      <c r="AL14978" s="81"/>
      <c r="AM14978" s="81"/>
    </row>
    <row r="14979" spans="1:39">
      <c r="A14979" s="76"/>
      <c r="C14979" s="77"/>
      <c r="M14979" s="80"/>
      <c r="T14979" s="4"/>
      <c r="V14979" s="4"/>
      <c r="W14979" s="4"/>
      <c r="X14979" s="4"/>
      <c r="AB14979" s="4"/>
      <c r="AL14979" s="81"/>
      <c r="AM14979" s="81"/>
    </row>
    <row r="14980" spans="1:39">
      <c r="A14980" s="76"/>
      <c r="C14980" s="77"/>
      <c r="M14980" s="80"/>
      <c r="T14980" s="4"/>
      <c r="V14980" s="4"/>
      <c r="W14980" s="4"/>
      <c r="X14980" s="4"/>
      <c r="AB14980" s="4"/>
      <c r="AL14980" s="81"/>
      <c r="AM14980" s="81"/>
    </row>
    <row r="14981" spans="1:39">
      <c r="A14981" s="76"/>
      <c r="C14981" s="77"/>
      <c r="M14981" s="80"/>
      <c r="T14981" s="4"/>
      <c r="V14981" s="4"/>
      <c r="W14981" s="4"/>
      <c r="X14981" s="4"/>
      <c r="AB14981" s="4"/>
      <c r="AL14981" s="81"/>
      <c r="AM14981" s="81"/>
    </row>
    <row r="14982" spans="1:39">
      <c r="A14982" s="76"/>
      <c r="C14982" s="77"/>
      <c r="M14982" s="80"/>
      <c r="T14982" s="4"/>
      <c r="V14982" s="4"/>
      <c r="W14982" s="4"/>
      <c r="X14982" s="4"/>
      <c r="AB14982" s="4"/>
      <c r="AL14982" s="81"/>
      <c r="AM14982" s="81"/>
    </row>
    <row r="14983" spans="1:39">
      <c r="A14983" s="76"/>
      <c r="C14983" s="77"/>
      <c r="M14983" s="80"/>
      <c r="T14983" s="4"/>
      <c r="V14983" s="4"/>
      <c r="W14983" s="4"/>
      <c r="X14983" s="4"/>
      <c r="AB14983" s="4"/>
      <c r="AL14983" s="81"/>
      <c r="AM14983" s="81"/>
    </row>
    <row r="14984" spans="1:39">
      <c r="A14984" s="76"/>
      <c r="C14984" s="77"/>
      <c r="M14984" s="80"/>
      <c r="T14984" s="4"/>
      <c r="V14984" s="4"/>
      <c r="W14984" s="4"/>
      <c r="X14984" s="4"/>
      <c r="AB14984" s="4"/>
      <c r="AL14984" s="81"/>
      <c r="AM14984" s="81"/>
    </row>
    <row r="14985" spans="1:39">
      <c r="A14985" s="76"/>
      <c r="C14985" s="77"/>
      <c r="M14985" s="80"/>
      <c r="T14985" s="4"/>
      <c r="V14985" s="4"/>
      <c r="W14985" s="4"/>
      <c r="X14985" s="4"/>
      <c r="AB14985" s="4"/>
      <c r="AL14985" s="81"/>
      <c r="AM14985" s="81"/>
    </row>
    <row r="14986" spans="1:39">
      <c r="A14986" s="76"/>
      <c r="C14986" s="77"/>
      <c r="M14986" s="80"/>
      <c r="T14986" s="4"/>
      <c r="V14986" s="4"/>
      <c r="W14986" s="4"/>
      <c r="X14986" s="4"/>
      <c r="AB14986" s="4"/>
      <c r="AL14986" s="81"/>
      <c r="AM14986" s="81"/>
    </row>
    <row r="14987" spans="1:39">
      <c r="A14987" s="76"/>
      <c r="C14987" s="77"/>
      <c r="M14987" s="80"/>
      <c r="T14987" s="4"/>
      <c r="V14987" s="4"/>
      <c r="W14987" s="4"/>
      <c r="X14987" s="4"/>
      <c r="AB14987" s="4"/>
      <c r="AL14987" s="81"/>
      <c r="AM14987" s="81"/>
    </row>
    <row r="14988" spans="1:39">
      <c r="A14988" s="76"/>
      <c r="C14988" s="77"/>
      <c r="M14988" s="80"/>
      <c r="T14988" s="4"/>
      <c r="V14988" s="4"/>
      <c r="W14988" s="4"/>
      <c r="X14988" s="4"/>
      <c r="AB14988" s="4"/>
      <c r="AL14988" s="81"/>
      <c r="AM14988" s="81"/>
    </row>
    <row r="14989" spans="1:39">
      <c r="A14989" s="76"/>
      <c r="C14989" s="77"/>
      <c r="M14989" s="80"/>
      <c r="T14989" s="4"/>
      <c r="V14989" s="4"/>
      <c r="W14989" s="4"/>
      <c r="X14989" s="4"/>
      <c r="AB14989" s="4"/>
      <c r="AL14989" s="81"/>
      <c r="AM14989" s="81"/>
    </row>
    <row r="14990" spans="1:39">
      <c r="A14990" s="76"/>
      <c r="C14990" s="77"/>
      <c r="M14990" s="80"/>
      <c r="T14990" s="4"/>
      <c r="V14990" s="4"/>
      <c r="W14990" s="4"/>
      <c r="X14990" s="4"/>
      <c r="AB14990" s="4"/>
      <c r="AL14990" s="81"/>
      <c r="AM14990" s="81"/>
    </row>
    <row r="14991" spans="1:39">
      <c r="A14991" s="76"/>
      <c r="C14991" s="77"/>
      <c r="M14991" s="80"/>
      <c r="T14991" s="4"/>
      <c r="V14991" s="4"/>
      <c r="W14991" s="4"/>
      <c r="X14991" s="4"/>
      <c r="AB14991" s="4"/>
      <c r="AL14991" s="81"/>
      <c r="AM14991" s="81"/>
    </row>
    <row r="14992" spans="1:39">
      <c r="A14992" s="76"/>
      <c r="C14992" s="77"/>
      <c r="M14992" s="80"/>
      <c r="T14992" s="4"/>
      <c r="V14992" s="4"/>
      <c r="W14992" s="4"/>
      <c r="X14992" s="4"/>
      <c r="AB14992" s="4"/>
      <c r="AL14992" s="81"/>
      <c r="AM14992" s="81"/>
    </row>
    <row r="14993" spans="1:39">
      <c r="A14993" s="76"/>
      <c r="C14993" s="77"/>
      <c r="M14993" s="80"/>
      <c r="T14993" s="4"/>
      <c r="V14993" s="4"/>
      <c r="W14993" s="4"/>
      <c r="X14993" s="4"/>
      <c r="AB14993" s="4"/>
      <c r="AL14993" s="81"/>
      <c r="AM14993" s="81"/>
    </row>
    <row r="14994" spans="1:39">
      <c r="A14994" s="76"/>
      <c r="C14994" s="77"/>
      <c r="M14994" s="80"/>
      <c r="T14994" s="4"/>
      <c r="V14994" s="4"/>
      <c r="W14994" s="4"/>
      <c r="X14994" s="4"/>
      <c r="AB14994" s="4"/>
      <c r="AL14994" s="81"/>
      <c r="AM14994" s="81"/>
    </row>
    <row r="14995" spans="1:39">
      <c r="A14995" s="76"/>
      <c r="C14995" s="77"/>
      <c r="M14995" s="80"/>
      <c r="T14995" s="4"/>
      <c r="V14995" s="4"/>
      <c r="W14995" s="4"/>
      <c r="X14995" s="4"/>
      <c r="AB14995" s="4"/>
      <c r="AL14995" s="81"/>
      <c r="AM14995" s="81"/>
    </row>
    <row r="14996" spans="1:39">
      <c r="A14996" s="76"/>
      <c r="C14996" s="77"/>
      <c r="M14996" s="80"/>
      <c r="T14996" s="4"/>
      <c r="V14996" s="4"/>
      <c r="W14996" s="4"/>
      <c r="X14996" s="4"/>
      <c r="AB14996" s="4"/>
      <c r="AL14996" s="81"/>
      <c r="AM14996" s="81"/>
    </row>
    <row r="14997" spans="1:39">
      <c r="A14997" s="76"/>
      <c r="C14997" s="77"/>
      <c r="M14997" s="80"/>
      <c r="T14997" s="4"/>
      <c r="V14997" s="4"/>
      <c r="W14997" s="4"/>
      <c r="X14997" s="4"/>
      <c r="AB14997" s="4"/>
      <c r="AL14997" s="81"/>
      <c r="AM14997" s="81"/>
    </row>
    <row r="14998" spans="1:39">
      <c r="A14998" s="76"/>
      <c r="C14998" s="77"/>
      <c r="M14998" s="80"/>
      <c r="T14998" s="4"/>
      <c r="V14998" s="4"/>
      <c r="W14998" s="4"/>
      <c r="X14998" s="4"/>
      <c r="AB14998" s="4"/>
      <c r="AL14998" s="81"/>
      <c r="AM14998" s="81"/>
    </row>
    <row r="14999" spans="1:39">
      <c r="A14999" s="76"/>
      <c r="C14999" s="77"/>
      <c r="M14999" s="80"/>
      <c r="T14999" s="4"/>
      <c r="V14999" s="4"/>
      <c r="W14999" s="4"/>
      <c r="X14999" s="4"/>
      <c r="AB14999" s="4"/>
      <c r="AL14999" s="81"/>
      <c r="AM14999" s="81"/>
    </row>
    <row r="15000" spans="1:39">
      <c r="A15000" s="76"/>
      <c r="C15000" s="77"/>
      <c r="M15000" s="80"/>
      <c r="T15000" s="4"/>
      <c r="V15000" s="4"/>
      <c r="W15000" s="4"/>
      <c r="X15000" s="4"/>
      <c r="AB15000" s="4"/>
      <c r="AL15000" s="81"/>
      <c r="AM15000" s="81"/>
    </row>
    <row r="15001" spans="1:39">
      <c r="A15001" s="76"/>
      <c r="C15001" s="77"/>
      <c r="M15001" s="80"/>
      <c r="T15001" s="4"/>
      <c r="V15001" s="4"/>
      <c r="W15001" s="4"/>
      <c r="X15001" s="4"/>
      <c r="AB15001" s="4"/>
      <c r="AL15001" s="81"/>
      <c r="AM15001" s="81"/>
    </row>
    <row r="15002" spans="1:39">
      <c r="A15002" s="76"/>
      <c r="C15002" s="77"/>
      <c r="M15002" s="80"/>
      <c r="T15002" s="4"/>
      <c r="V15002" s="4"/>
      <c r="W15002" s="4"/>
      <c r="X15002" s="4"/>
      <c r="AB15002" s="4"/>
      <c r="AL15002" s="81"/>
      <c r="AM15002" s="81"/>
    </row>
    <row r="15003" spans="1:39">
      <c r="A15003" s="76"/>
      <c r="C15003" s="77"/>
      <c r="M15003" s="80"/>
      <c r="T15003" s="4"/>
      <c r="V15003" s="4"/>
      <c r="W15003" s="4"/>
      <c r="X15003" s="4"/>
      <c r="AB15003" s="4"/>
      <c r="AL15003" s="81"/>
      <c r="AM15003" s="81"/>
    </row>
    <row r="15004" spans="1:39">
      <c r="A15004" s="76"/>
      <c r="C15004" s="77"/>
      <c r="M15004" s="80"/>
      <c r="T15004" s="4"/>
      <c r="V15004" s="4"/>
      <c r="W15004" s="4"/>
      <c r="X15004" s="4"/>
      <c r="AB15004" s="4"/>
      <c r="AL15004" s="81"/>
      <c r="AM15004" s="81"/>
    </row>
    <row r="15005" spans="1:39">
      <c r="A15005" s="76"/>
      <c r="C15005" s="77"/>
      <c r="M15005" s="80"/>
      <c r="T15005" s="4"/>
      <c r="V15005" s="4"/>
      <c r="W15005" s="4"/>
      <c r="X15005" s="4"/>
      <c r="AB15005" s="4"/>
      <c r="AL15005" s="81"/>
      <c r="AM15005" s="81"/>
    </row>
    <row r="15006" spans="1:39">
      <c r="A15006" s="76"/>
      <c r="C15006" s="77"/>
      <c r="M15006" s="80"/>
      <c r="T15006" s="4"/>
      <c r="V15006" s="4"/>
      <c r="W15006" s="4"/>
      <c r="X15006" s="4"/>
      <c r="AB15006" s="4"/>
      <c r="AL15006" s="81"/>
      <c r="AM15006" s="81"/>
    </row>
    <row r="15007" spans="1:39">
      <c r="A15007" s="76"/>
      <c r="C15007" s="77"/>
      <c r="M15007" s="80"/>
      <c r="T15007" s="4"/>
      <c r="V15007" s="4"/>
      <c r="W15007" s="4"/>
      <c r="X15007" s="4"/>
      <c r="AB15007" s="4"/>
      <c r="AL15007" s="81"/>
      <c r="AM15007" s="81"/>
    </row>
    <row r="15008" spans="1:39">
      <c r="A15008" s="76"/>
      <c r="C15008" s="77"/>
      <c r="M15008" s="80"/>
      <c r="T15008" s="4"/>
      <c r="V15008" s="4"/>
      <c r="W15008" s="4"/>
      <c r="X15008" s="4"/>
      <c r="AB15008" s="4"/>
      <c r="AL15008" s="81"/>
      <c r="AM15008" s="81"/>
    </row>
    <row r="15009" spans="1:39">
      <c r="A15009" s="76"/>
      <c r="C15009" s="77"/>
      <c r="M15009" s="80"/>
      <c r="T15009" s="4"/>
      <c r="V15009" s="4"/>
      <c r="W15009" s="4"/>
      <c r="X15009" s="4"/>
      <c r="AB15009" s="4"/>
      <c r="AL15009" s="81"/>
      <c r="AM15009" s="81"/>
    </row>
    <row r="15010" spans="1:39">
      <c r="A15010" s="76"/>
      <c r="C15010" s="77"/>
      <c r="M15010" s="80"/>
      <c r="T15010" s="4"/>
      <c r="V15010" s="4"/>
      <c r="W15010" s="4"/>
      <c r="X15010" s="4"/>
      <c r="AB15010" s="4"/>
      <c r="AL15010" s="81"/>
      <c r="AM15010" s="81"/>
    </row>
    <row r="15011" spans="1:39">
      <c r="A15011" s="76"/>
      <c r="C15011" s="77"/>
      <c r="M15011" s="80"/>
      <c r="T15011" s="4"/>
      <c r="V15011" s="4"/>
      <c r="W15011" s="4"/>
      <c r="X15011" s="4"/>
      <c r="AB15011" s="4"/>
      <c r="AL15011" s="81"/>
      <c r="AM15011" s="81"/>
    </row>
    <row r="15012" spans="1:39">
      <c r="A15012" s="76"/>
      <c r="C15012" s="77"/>
      <c r="M15012" s="80"/>
      <c r="T15012" s="4"/>
      <c r="V15012" s="4"/>
      <c r="W15012" s="4"/>
      <c r="X15012" s="4"/>
      <c r="AB15012" s="4"/>
      <c r="AL15012" s="81"/>
      <c r="AM15012" s="81"/>
    </row>
    <row r="15013" spans="1:39">
      <c r="A15013" s="76"/>
      <c r="C15013" s="77"/>
      <c r="M15013" s="80"/>
      <c r="T15013" s="4"/>
      <c r="V15013" s="4"/>
      <c r="W15013" s="4"/>
      <c r="X15013" s="4"/>
      <c r="AB15013" s="4"/>
      <c r="AL15013" s="81"/>
      <c r="AM15013" s="81"/>
    </row>
    <row r="15014" spans="1:39">
      <c r="A15014" s="76"/>
      <c r="C15014" s="77"/>
      <c r="M15014" s="80"/>
      <c r="T15014" s="4"/>
      <c r="V15014" s="4"/>
      <c r="W15014" s="4"/>
      <c r="X15014" s="4"/>
      <c r="AB15014" s="4"/>
      <c r="AL15014" s="81"/>
      <c r="AM15014" s="81"/>
    </row>
    <row r="15015" spans="1:39">
      <c r="A15015" s="76"/>
      <c r="C15015" s="77"/>
      <c r="M15015" s="80"/>
      <c r="T15015" s="4"/>
      <c r="V15015" s="4"/>
      <c r="W15015" s="4"/>
      <c r="X15015" s="4"/>
      <c r="AB15015" s="4"/>
      <c r="AL15015" s="81"/>
      <c r="AM15015" s="81"/>
    </row>
    <row r="15016" spans="1:39">
      <c r="A15016" s="76"/>
      <c r="C15016" s="77"/>
      <c r="M15016" s="80"/>
      <c r="T15016" s="4"/>
      <c r="V15016" s="4"/>
      <c r="W15016" s="4"/>
      <c r="X15016" s="4"/>
      <c r="AB15016" s="4"/>
      <c r="AL15016" s="81"/>
      <c r="AM15016" s="81"/>
    </row>
    <row r="15017" spans="1:39">
      <c r="A15017" s="76"/>
      <c r="C15017" s="77"/>
      <c r="M15017" s="80"/>
      <c r="T15017" s="4"/>
      <c r="V15017" s="4"/>
      <c r="W15017" s="4"/>
      <c r="X15017" s="4"/>
      <c r="AB15017" s="4"/>
      <c r="AL15017" s="81"/>
      <c r="AM15017" s="81"/>
    </row>
    <row r="15018" spans="1:39">
      <c r="A15018" s="76"/>
      <c r="C15018" s="77"/>
      <c r="M15018" s="80"/>
      <c r="T15018" s="4"/>
      <c r="V15018" s="4"/>
      <c r="W15018" s="4"/>
      <c r="X15018" s="4"/>
      <c r="AB15018" s="4"/>
      <c r="AL15018" s="81"/>
      <c r="AM15018" s="81"/>
    </row>
    <row r="15019" spans="1:39">
      <c r="A15019" s="76"/>
      <c r="C15019" s="77"/>
      <c r="M15019" s="80"/>
      <c r="T15019" s="4"/>
      <c r="V15019" s="4"/>
      <c r="W15019" s="4"/>
      <c r="X15019" s="4"/>
      <c r="AB15019" s="4"/>
      <c r="AL15019" s="81"/>
      <c r="AM15019" s="81"/>
    </row>
    <row r="15020" spans="1:39">
      <c r="A15020" s="76"/>
      <c r="C15020" s="77"/>
      <c r="M15020" s="80"/>
      <c r="T15020" s="4"/>
      <c r="V15020" s="4"/>
      <c r="W15020" s="4"/>
      <c r="X15020" s="4"/>
      <c r="AB15020" s="4"/>
      <c r="AL15020" s="81"/>
      <c r="AM15020" s="81"/>
    </row>
    <row r="15021" spans="1:39">
      <c r="A15021" s="76"/>
      <c r="C15021" s="77"/>
      <c r="M15021" s="80"/>
      <c r="T15021" s="4"/>
      <c r="V15021" s="4"/>
      <c r="W15021" s="4"/>
      <c r="X15021" s="4"/>
      <c r="AB15021" s="4"/>
      <c r="AL15021" s="81"/>
      <c r="AM15021" s="81"/>
    </row>
    <row r="15022" spans="1:39">
      <c r="A15022" s="76"/>
      <c r="C15022" s="77"/>
      <c r="M15022" s="80"/>
      <c r="T15022" s="4"/>
      <c r="V15022" s="4"/>
      <c r="W15022" s="4"/>
      <c r="X15022" s="4"/>
      <c r="AB15022" s="4"/>
      <c r="AL15022" s="81"/>
      <c r="AM15022" s="81"/>
    </row>
    <row r="15023" spans="1:39">
      <c r="A15023" s="76"/>
      <c r="C15023" s="77"/>
      <c r="M15023" s="80"/>
      <c r="T15023" s="4"/>
      <c r="V15023" s="4"/>
      <c r="W15023" s="4"/>
      <c r="X15023" s="4"/>
      <c r="AB15023" s="4"/>
      <c r="AL15023" s="81"/>
      <c r="AM15023" s="81"/>
    </row>
    <row r="15024" spans="1:39">
      <c r="A15024" s="76"/>
      <c r="C15024" s="77"/>
      <c r="M15024" s="80"/>
      <c r="T15024" s="4"/>
      <c r="V15024" s="4"/>
      <c r="W15024" s="4"/>
      <c r="X15024" s="4"/>
      <c r="AB15024" s="4"/>
      <c r="AL15024" s="81"/>
      <c r="AM15024" s="81"/>
    </row>
    <row r="15025" spans="1:39">
      <c r="A15025" s="76"/>
      <c r="C15025" s="77"/>
      <c r="M15025" s="80"/>
      <c r="T15025" s="4"/>
      <c r="V15025" s="4"/>
      <c r="W15025" s="4"/>
      <c r="X15025" s="4"/>
      <c r="AB15025" s="4"/>
      <c r="AL15025" s="81"/>
      <c r="AM15025" s="81"/>
    </row>
    <row r="15026" spans="1:39">
      <c r="A15026" s="76"/>
      <c r="C15026" s="77"/>
      <c r="M15026" s="80"/>
      <c r="T15026" s="4"/>
      <c r="V15026" s="4"/>
      <c r="W15026" s="4"/>
      <c r="X15026" s="4"/>
      <c r="AB15026" s="4"/>
      <c r="AL15026" s="81"/>
      <c r="AM15026" s="81"/>
    </row>
    <row r="15027" spans="1:39">
      <c r="A15027" s="76"/>
      <c r="C15027" s="77"/>
      <c r="M15027" s="80"/>
      <c r="T15027" s="4"/>
      <c r="V15027" s="4"/>
      <c r="W15027" s="4"/>
      <c r="X15027" s="4"/>
      <c r="AB15027" s="4"/>
      <c r="AL15027" s="81"/>
      <c r="AM15027" s="81"/>
    </row>
    <row r="15028" spans="1:39">
      <c r="A15028" s="76"/>
      <c r="C15028" s="77"/>
      <c r="M15028" s="80"/>
      <c r="T15028" s="4"/>
      <c r="V15028" s="4"/>
      <c r="W15028" s="4"/>
      <c r="X15028" s="4"/>
      <c r="AB15028" s="4"/>
      <c r="AL15028" s="81"/>
      <c r="AM15028" s="81"/>
    </row>
    <row r="15029" spans="1:39">
      <c r="A15029" s="76"/>
      <c r="C15029" s="77"/>
      <c r="M15029" s="80"/>
      <c r="T15029" s="4"/>
      <c r="V15029" s="4"/>
      <c r="W15029" s="4"/>
      <c r="X15029" s="4"/>
      <c r="AB15029" s="4"/>
      <c r="AL15029" s="81"/>
      <c r="AM15029" s="81"/>
    </row>
    <row r="15030" spans="1:39">
      <c r="A15030" s="76"/>
      <c r="C15030" s="77"/>
      <c r="M15030" s="80"/>
      <c r="T15030" s="4"/>
      <c r="V15030" s="4"/>
      <c r="W15030" s="4"/>
      <c r="X15030" s="4"/>
      <c r="AB15030" s="4"/>
      <c r="AL15030" s="81"/>
      <c r="AM15030" s="81"/>
    </row>
    <row r="15031" spans="1:39">
      <c r="A15031" s="76"/>
      <c r="C15031" s="77"/>
      <c r="M15031" s="80"/>
      <c r="T15031" s="4"/>
      <c r="V15031" s="4"/>
      <c r="W15031" s="4"/>
      <c r="X15031" s="4"/>
      <c r="AB15031" s="4"/>
      <c r="AL15031" s="81"/>
      <c r="AM15031" s="81"/>
    </row>
    <row r="15032" spans="1:39">
      <c r="A15032" s="76"/>
      <c r="C15032" s="77"/>
      <c r="M15032" s="80"/>
      <c r="T15032" s="4"/>
      <c r="V15032" s="4"/>
      <c r="W15032" s="4"/>
      <c r="X15032" s="4"/>
      <c r="AB15032" s="4"/>
      <c r="AL15032" s="81"/>
      <c r="AM15032" s="81"/>
    </row>
    <row r="15033" spans="1:39">
      <c r="A15033" s="76"/>
      <c r="C15033" s="77"/>
      <c r="M15033" s="80"/>
      <c r="T15033" s="4"/>
      <c r="V15033" s="4"/>
      <c r="W15033" s="4"/>
      <c r="X15033" s="4"/>
      <c r="AB15033" s="4"/>
      <c r="AL15033" s="81"/>
      <c r="AM15033" s="81"/>
    </row>
    <row r="15034" spans="1:39">
      <c r="A15034" s="76"/>
      <c r="C15034" s="77"/>
      <c r="M15034" s="80"/>
      <c r="T15034" s="4"/>
      <c r="V15034" s="4"/>
      <c r="W15034" s="4"/>
      <c r="X15034" s="4"/>
      <c r="AB15034" s="4"/>
      <c r="AL15034" s="81"/>
      <c r="AM15034" s="81"/>
    </row>
    <row r="15035" spans="1:39">
      <c r="A15035" s="76"/>
      <c r="C15035" s="77"/>
      <c r="M15035" s="80"/>
      <c r="T15035" s="4"/>
      <c r="V15035" s="4"/>
      <c r="W15035" s="4"/>
      <c r="X15035" s="4"/>
      <c r="AB15035" s="4"/>
      <c r="AL15035" s="81"/>
      <c r="AM15035" s="81"/>
    </row>
    <row r="15036" spans="1:39">
      <c r="A15036" s="76"/>
      <c r="C15036" s="77"/>
      <c r="M15036" s="80"/>
      <c r="T15036" s="4"/>
      <c r="V15036" s="4"/>
      <c r="W15036" s="4"/>
      <c r="X15036" s="4"/>
      <c r="AB15036" s="4"/>
      <c r="AL15036" s="81"/>
      <c r="AM15036" s="81"/>
    </row>
    <row r="15037" spans="1:39">
      <c r="A15037" s="76"/>
      <c r="C15037" s="77"/>
      <c r="M15037" s="80"/>
      <c r="T15037" s="4"/>
      <c r="V15037" s="4"/>
      <c r="W15037" s="4"/>
      <c r="X15037" s="4"/>
      <c r="AB15037" s="4"/>
      <c r="AL15037" s="81"/>
      <c r="AM15037" s="81"/>
    </row>
    <row r="15038" spans="1:39">
      <c r="A15038" s="76"/>
      <c r="C15038" s="77"/>
      <c r="M15038" s="80"/>
      <c r="T15038" s="4"/>
      <c r="V15038" s="4"/>
      <c r="W15038" s="4"/>
      <c r="X15038" s="4"/>
      <c r="AB15038" s="4"/>
      <c r="AL15038" s="81"/>
      <c r="AM15038" s="81"/>
    </row>
    <row r="15039" spans="1:39">
      <c r="A15039" s="76"/>
      <c r="C15039" s="77"/>
      <c r="M15039" s="80"/>
      <c r="T15039" s="4"/>
      <c r="V15039" s="4"/>
      <c r="W15039" s="4"/>
      <c r="X15039" s="4"/>
      <c r="AB15039" s="4"/>
      <c r="AL15039" s="81"/>
      <c r="AM15039" s="81"/>
    </row>
    <row r="15040" spans="1:39">
      <c r="A15040" s="76"/>
      <c r="C15040" s="77"/>
      <c r="M15040" s="80"/>
      <c r="T15040" s="4"/>
      <c r="V15040" s="4"/>
      <c r="W15040" s="4"/>
      <c r="X15040" s="4"/>
      <c r="AB15040" s="4"/>
      <c r="AL15040" s="81"/>
      <c r="AM15040" s="81"/>
    </row>
    <row r="15041" spans="1:39">
      <c r="A15041" s="76"/>
      <c r="C15041" s="77"/>
      <c r="M15041" s="80"/>
      <c r="T15041" s="4"/>
      <c r="V15041" s="4"/>
      <c r="W15041" s="4"/>
      <c r="X15041" s="4"/>
      <c r="AB15041" s="4"/>
      <c r="AL15041" s="81"/>
      <c r="AM15041" s="81"/>
    </row>
    <row r="15042" spans="1:39">
      <c r="A15042" s="76"/>
      <c r="C15042" s="77"/>
      <c r="M15042" s="80"/>
      <c r="T15042" s="4"/>
      <c r="V15042" s="4"/>
      <c r="W15042" s="4"/>
      <c r="X15042" s="4"/>
      <c r="AB15042" s="4"/>
      <c r="AL15042" s="81"/>
      <c r="AM15042" s="81"/>
    </row>
    <row r="15043" spans="1:39">
      <c r="A15043" s="76"/>
      <c r="C15043" s="77"/>
      <c r="M15043" s="80"/>
      <c r="T15043" s="4"/>
      <c r="V15043" s="4"/>
      <c r="W15043" s="4"/>
      <c r="X15043" s="4"/>
      <c r="AB15043" s="4"/>
      <c r="AL15043" s="81"/>
      <c r="AM15043" s="81"/>
    </row>
    <row r="15044" spans="1:39">
      <c r="A15044" s="76"/>
      <c r="C15044" s="77"/>
      <c r="M15044" s="80"/>
      <c r="T15044" s="4"/>
      <c r="V15044" s="4"/>
      <c r="W15044" s="4"/>
      <c r="X15044" s="4"/>
      <c r="AB15044" s="4"/>
      <c r="AL15044" s="81"/>
      <c r="AM15044" s="81"/>
    </row>
    <row r="15045" spans="1:39">
      <c r="A15045" s="76"/>
      <c r="C15045" s="77"/>
      <c r="M15045" s="80"/>
      <c r="T15045" s="4"/>
      <c r="V15045" s="4"/>
      <c r="W15045" s="4"/>
      <c r="X15045" s="4"/>
      <c r="AB15045" s="4"/>
      <c r="AL15045" s="81"/>
      <c r="AM15045" s="81"/>
    </row>
    <row r="15046" spans="1:39">
      <c r="A15046" s="76"/>
      <c r="C15046" s="77"/>
      <c r="M15046" s="80"/>
      <c r="T15046" s="4"/>
      <c r="V15046" s="4"/>
      <c r="W15046" s="4"/>
      <c r="X15046" s="4"/>
      <c r="AB15046" s="4"/>
      <c r="AL15046" s="81"/>
      <c r="AM15046" s="81"/>
    </row>
    <row r="15047" spans="1:39">
      <c r="A15047" s="76"/>
      <c r="C15047" s="77"/>
      <c r="M15047" s="80"/>
      <c r="T15047" s="4"/>
      <c r="V15047" s="4"/>
      <c r="W15047" s="4"/>
      <c r="X15047" s="4"/>
      <c r="AB15047" s="4"/>
      <c r="AL15047" s="81"/>
      <c r="AM15047" s="81"/>
    </row>
    <row r="15048" spans="1:39">
      <c r="A15048" s="76"/>
      <c r="C15048" s="77"/>
      <c r="M15048" s="80"/>
      <c r="T15048" s="4"/>
      <c r="V15048" s="4"/>
      <c r="W15048" s="4"/>
      <c r="X15048" s="4"/>
      <c r="AB15048" s="4"/>
      <c r="AL15048" s="81"/>
      <c r="AM15048" s="81"/>
    </row>
    <row r="15049" spans="1:39">
      <c r="A15049" s="76"/>
      <c r="C15049" s="77"/>
      <c r="M15049" s="80"/>
      <c r="T15049" s="4"/>
      <c r="V15049" s="4"/>
      <c r="W15049" s="4"/>
      <c r="X15049" s="4"/>
      <c r="AB15049" s="4"/>
      <c r="AL15049" s="81"/>
      <c r="AM15049" s="81"/>
    </row>
    <row r="15050" spans="1:39">
      <c r="A15050" s="76"/>
      <c r="C15050" s="77"/>
      <c r="M15050" s="80"/>
      <c r="T15050" s="4"/>
      <c r="V15050" s="4"/>
      <c r="W15050" s="4"/>
      <c r="X15050" s="4"/>
      <c r="AB15050" s="4"/>
      <c r="AL15050" s="81"/>
      <c r="AM15050" s="81"/>
    </row>
    <row r="15051" spans="1:39">
      <c r="A15051" s="76"/>
      <c r="C15051" s="77"/>
      <c r="M15051" s="80"/>
      <c r="T15051" s="4"/>
      <c r="V15051" s="4"/>
      <c r="W15051" s="4"/>
      <c r="X15051" s="4"/>
      <c r="AB15051" s="4"/>
      <c r="AL15051" s="81"/>
      <c r="AM15051" s="81"/>
    </row>
    <row r="15052" spans="1:39">
      <c r="A15052" s="76"/>
      <c r="C15052" s="77"/>
      <c r="M15052" s="80"/>
      <c r="T15052" s="4"/>
      <c r="V15052" s="4"/>
      <c r="W15052" s="4"/>
      <c r="X15052" s="4"/>
      <c r="AB15052" s="4"/>
      <c r="AL15052" s="81"/>
      <c r="AM15052" s="81"/>
    </row>
    <row r="15053" spans="1:39">
      <c r="A15053" s="76"/>
      <c r="C15053" s="77"/>
      <c r="M15053" s="80"/>
      <c r="T15053" s="4"/>
      <c r="V15053" s="4"/>
      <c r="W15053" s="4"/>
      <c r="X15053" s="4"/>
      <c r="AB15053" s="4"/>
      <c r="AL15053" s="81"/>
      <c r="AM15053" s="81"/>
    </row>
    <row r="15054" spans="1:39">
      <c r="A15054" s="76"/>
      <c r="C15054" s="77"/>
      <c r="M15054" s="80"/>
      <c r="T15054" s="4"/>
      <c r="V15054" s="4"/>
      <c r="W15054" s="4"/>
      <c r="X15054" s="4"/>
      <c r="AB15054" s="4"/>
      <c r="AL15054" s="81"/>
      <c r="AM15054" s="81"/>
    </row>
    <row r="15055" spans="1:39">
      <c r="A15055" s="76"/>
      <c r="C15055" s="77"/>
      <c r="M15055" s="80"/>
      <c r="T15055" s="4"/>
      <c r="V15055" s="4"/>
      <c r="W15055" s="4"/>
      <c r="X15055" s="4"/>
      <c r="AB15055" s="4"/>
      <c r="AL15055" s="81"/>
      <c r="AM15055" s="81"/>
    </row>
    <row r="15056" spans="1:39">
      <c r="A15056" s="76"/>
      <c r="C15056" s="77"/>
      <c r="M15056" s="80"/>
      <c r="T15056" s="4"/>
      <c r="V15056" s="4"/>
      <c r="W15056" s="4"/>
      <c r="X15056" s="4"/>
      <c r="AB15056" s="4"/>
      <c r="AL15056" s="81"/>
      <c r="AM15056" s="81"/>
    </row>
    <row r="15057" spans="1:39">
      <c r="A15057" s="76"/>
      <c r="C15057" s="77"/>
      <c r="M15057" s="80"/>
      <c r="T15057" s="4"/>
      <c r="V15057" s="4"/>
      <c r="W15057" s="4"/>
      <c r="X15057" s="4"/>
      <c r="AB15057" s="4"/>
      <c r="AL15057" s="81"/>
      <c r="AM15057" s="81"/>
    </row>
    <row r="15058" spans="1:39">
      <c r="A15058" s="76"/>
      <c r="C15058" s="77"/>
      <c r="M15058" s="80"/>
      <c r="T15058" s="4"/>
      <c r="V15058" s="4"/>
      <c r="W15058" s="4"/>
      <c r="X15058" s="4"/>
      <c r="AB15058" s="4"/>
      <c r="AL15058" s="81"/>
      <c r="AM15058" s="81"/>
    </row>
    <row r="15059" spans="1:39">
      <c r="A15059" s="76"/>
      <c r="C15059" s="77"/>
      <c r="M15059" s="80"/>
      <c r="T15059" s="4"/>
      <c r="V15059" s="4"/>
      <c r="W15059" s="4"/>
      <c r="X15059" s="4"/>
      <c r="AB15059" s="4"/>
      <c r="AL15059" s="81"/>
      <c r="AM15059" s="81"/>
    </row>
    <row r="15060" spans="1:39">
      <c r="A15060" s="76"/>
      <c r="C15060" s="77"/>
      <c r="M15060" s="80"/>
      <c r="T15060" s="4"/>
      <c r="V15060" s="4"/>
      <c r="W15060" s="4"/>
      <c r="X15060" s="4"/>
      <c r="AB15060" s="4"/>
      <c r="AL15060" s="81"/>
      <c r="AM15060" s="81"/>
    </row>
    <row r="15061" spans="1:39">
      <c r="A15061" s="76"/>
      <c r="C15061" s="77"/>
      <c r="M15061" s="80"/>
      <c r="T15061" s="4"/>
      <c r="V15061" s="4"/>
      <c r="W15061" s="4"/>
      <c r="X15061" s="4"/>
      <c r="AB15061" s="4"/>
      <c r="AL15061" s="81"/>
      <c r="AM15061" s="81"/>
    </row>
    <row r="15062" spans="1:39">
      <c r="A15062" s="76"/>
      <c r="C15062" s="77"/>
      <c r="M15062" s="80"/>
      <c r="T15062" s="4"/>
      <c r="V15062" s="4"/>
      <c r="W15062" s="4"/>
      <c r="X15062" s="4"/>
      <c r="AB15062" s="4"/>
      <c r="AL15062" s="81"/>
      <c r="AM15062" s="81"/>
    </row>
    <row r="15063" spans="1:39">
      <c r="A15063" s="76"/>
      <c r="C15063" s="77"/>
      <c r="M15063" s="80"/>
      <c r="T15063" s="4"/>
      <c r="V15063" s="4"/>
      <c r="W15063" s="4"/>
      <c r="X15063" s="4"/>
      <c r="AB15063" s="4"/>
      <c r="AL15063" s="81"/>
      <c r="AM15063" s="81"/>
    </row>
    <row r="15064" spans="1:39">
      <c r="A15064" s="76"/>
      <c r="C15064" s="77"/>
      <c r="M15064" s="80"/>
      <c r="T15064" s="4"/>
      <c r="V15064" s="4"/>
      <c r="W15064" s="4"/>
      <c r="X15064" s="4"/>
      <c r="AB15064" s="4"/>
      <c r="AL15064" s="81"/>
      <c r="AM15064" s="81"/>
    </row>
    <row r="15065" spans="1:39">
      <c r="A15065" s="76"/>
      <c r="C15065" s="77"/>
      <c r="M15065" s="80"/>
      <c r="T15065" s="4"/>
      <c r="V15065" s="4"/>
      <c r="W15065" s="4"/>
      <c r="X15065" s="4"/>
      <c r="AB15065" s="4"/>
      <c r="AL15065" s="81"/>
      <c r="AM15065" s="81"/>
    </row>
    <row r="15066" spans="1:39">
      <c r="A15066" s="76"/>
      <c r="C15066" s="77"/>
      <c r="M15066" s="80"/>
      <c r="T15066" s="4"/>
      <c r="V15066" s="4"/>
      <c r="W15066" s="4"/>
      <c r="X15066" s="4"/>
      <c r="AB15066" s="4"/>
      <c r="AL15066" s="81"/>
      <c r="AM15066" s="81"/>
    </row>
    <row r="15067" spans="1:39">
      <c r="A15067" s="76"/>
      <c r="C15067" s="77"/>
      <c r="M15067" s="80"/>
      <c r="T15067" s="4"/>
      <c r="V15067" s="4"/>
      <c r="W15067" s="4"/>
      <c r="X15067" s="4"/>
      <c r="AB15067" s="4"/>
      <c r="AL15067" s="81"/>
      <c r="AM15067" s="81"/>
    </row>
    <row r="15068" spans="1:39">
      <c r="A15068" s="76"/>
      <c r="C15068" s="77"/>
      <c r="M15068" s="80"/>
      <c r="T15068" s="4"/>
      <c r="V15068" s="4"/>
      <c r="W15068" s="4"/>
      <c r="X15068" s="4"/>
      <c r="AB15068" s="4"/>
      <c r="AL15068" s="81"/>
      <c r="AM15068" s="81"/>
    </row>
    <row r="15069" spans="1:39">
      <c r="A15069" s="76"/>
      <c r="C15069" s="77"/>
      <c r="M15069" s="80"/>
      <c r="T15069" s="4"/>
      <c r="V15069" s="4"/>
      <c r="W15069" s="4"/>
      <c r="X15069" s="4"/>
      <c r="AB15069" s="4"/>
      <c r="AL15069" s="81"/>
      <c r="AM15069" s="81"/>
    </row>
    <row r="15070" spans="1:39">
      <c r="A15070" s="76"/>
      <c r="C15070" s="77"/>
      <c r="M15070" s="80"/>
      <c r="T15070" s="4"/>
      <c r="V15070" s="4"/>
      <c r="W15070" s="4"/>
      <c r="X15070" s="4"/>
      <c r="AB15070" s="4"/>
      <c r="AL15070" s="81"/>
      <c r="AM15070" s="81"/>
    </row>
    <row r="15071" spans="1:39">
      <c r="A15071" s="76"/>
      <c r="C15071" s="77"/>
      <c r="M15071" s="80"/>
      <c r="T15071" s="4"/>
      <c r="V15071" s="4"/>
      <c r="W15071" s="4"/>
      <c r="X15071" s="4"/>
      <c r="AB15071" s="4"/>
      <c r="AL15071" s="81"/>
      <c r="AM15071" s="81"/>
    </row>
    <row r="15072" spans="1:39">
      <c r="A15072" s="76"/>
      <c r="C15072" s="77"/>
      <c r="M15072" s="80"/>
      <c r="T15072" s="4"/>
      <c r="V15072" s="4"/>
      <c r="W15072" s="4"/>
      <c r="X15072" s="4"/>
      <c r="AB15072" s="4"/>
      <c r="AL15072" s="81"/>
      <c r="AM15072" s="81"/>
    </row>
    <row r="15073" spans="1:39">
      <c r="A15073" s="76"/>
      <c r="C15073" s="77"/>
      <c r="M15073" s="80"/>
      <c r="T15073" s="4"/>
      <c r="V15073" s="4"/>
      <c r="W15073" s="4"/>
      <c r="X15073" s="4"/>
      <c r="AB15073" s="4"/>
      <c r="AL15073" s="81"/>
      <c r="AM15073" s="81"/>
    </row>
    <row r="15074" spans="1:39">
      <c r="A15074" s="76"/>
      <c r="C15074" s="77"/>
      <c r="M15074" s="80"/>
      <c r="T15074" s="4"/>
      <c r="V15074" s="4"/>
      <c r="W15074" s="4"/>
      <c r="X15074" s="4"/>
      <c r="AB15074" s="4"/>
      <c r="AL15074" s="81"/>
      <c r="AM15074" s="81"/>
    </row>
    <row r="15075" spans="1:39">
      <c r="A15075" s="76"/>
      <c r="C15075" s="77"/>
      <c r="M15075" s="80"/>
      <c r="T15075" s="4"/>
      <c r="V15075" s="4"/>
      <c r="W15075" s="4"/>
      <c r="X15075" s="4"/>
      <c r="AB15075" s="4"/>
      <c r="AL15075" s="81"/>
      <c r="AM15075" s="81"/>
    </row>
    <row r="15076" spans="1:39">
      <c r="A15076" s="76"/>
      <c r="C15076" s="77"/>
      <c r="M15076" s="80"/>
      <c r="T15076" s="4"/>
      <c r="V15076" s="4"/>
      <c r="W15076" s="4"/>
      <c r="X15076" s="4"/>
      <c r="AB15076" s="4"/>
      <c r="AL15076" s="81"/>
      <c r="AM15076" s="81"/>
    </row>
    <row r="15077" spans="1:39">
      <c r="A15077" s="76"/>
      <c r="C15077" s="77"/>
      <c r="M15077" s="80"/>
      <c r="T15077" s="4"/>
      <c r="V15077" s="4"/>
      <c r="W15077" s="4"/>
      <c r="X15077" s="4"/>
      <c r="AB15077" s="4"/>
      <c r="AL15077" s="81"/>
      <c r="AM15077" s="81"/>
    </row>
    <row r="15078" spans="1:39">
      <c r="A15078" s="76"/>
      <c r="C15078" s="77"/>
      <c r="M15078" s="80"/>
      <c r="T15078" s="4"/>
      <c r="V15078" s="4"/>
      <c r="W15078" s="4"/>
      <c r="X15078" s="4"/>
      <c r="AB15078" s="4"/>
      <c r="AL15078" s="81"/>
      <c r="AM15078" s="81"/>
    </row>
    <row r="15079" spans="1:39">
      <c r="A15079" s="76"/>
      <c r="C15079" s="77"/>
      <c r="M15079" s="80"/>
      <c r="T15079" s="4"/>
      <c r="V15079" s="4"/>
      <c r="W15079" s="4"/>
      <c r="X15079" s="4"/>
      <c r="AB15079" s="4"/>
      <c r="AL15079" s="81"/>
      <c r="AM15079" s="81"/>
    </row>
    <row r="15080" spans="1:39">
      <c r="A15080" s="76"/>
      <c r="C15080" s="77"/>
      <c r="M15080" s="80"/>
      <c r="T15080" s="4"/>
      <c r="V15080" s="4"/>
      <c r="W15080" s="4"/>
      <c r="X15080" s="4"/>
      <c r="AB15080" s="4"/>
      <c r="AL15080" s="81"/>
      <c r="AM15080" s="81"/>
    </row>
    <row r="15081" spans="1:39">
      <c r="A15081" s="76"/>
      <c r="C15081" s="77"/>
      <c r="M15081" s="80"/>
      <c r="T15081" s="4"/>
      <c r="V15081" s="4"/>
      <c r="W15081" s="4"/>
      <c r="X15081" s="4"/>
      <c r="AB15081" s="4"/>
      <c r="AL15081" s="81"/>
      <c r="AM15081" s="81"/>
    </row>
    <row r="15082" spans="1:39">
      <c r="A15082" s="76"/>
      <c r="C15082" s="77"/>
      <c r="M15082" s="80"/>
      <c r="T15082" s="4"/>
      <c r="V15082" s="4"/>
      <c r="W15082" s="4"/>
      <c r="X15082" s="4"/>
      <c r="AB15082" s="4"/>
      <c r="AL15082" s="81"/>
      <c r="AM15082" s="81"/>
    </row>
    <row r="15083" spans="1:39">
      <c r="A15083" s="76"/>
      <c r="C15083" s="77"/>
      <c r="M15083" s="80"/>
      <c r="T15083" s="4"/>
      <c r="V15083" s="4"/>
      <c r="W15083" s="4"/>
      <c r="X15083" s="4"/>
      <c r="AB15083" s="4"/>
      <c r="AL15083" s="81"/>
      <c r="AM15083" s="81"/>
    </row>
    <row r="15084" spans="1:39">
      <c r="A15084" s="76"/>
      <c r="C15084" s="77"/>
      <c r="M15084" s="80"/>
      <c r="T15084" s="4"/>
      <c r="V15084" s="4"/>
      <c r="W15084" s="4"/>
      <c r="X15084" s="4"/>
      <c r="AB15084" s="4"/>
      <c r="AL15084" s="81"/>
      <c r="AM15084" s="81"/>
    </row>
    <row r="15085" spans="1:39">
      <c r="A15085" s="76"/>
      <c r="C15085" s="77"/>
      <c r="M15085" s="80"/>
      <c r="T15085" s="4"/>
      <c r="V15085" s="4"/>
      <c r="W15085" s="4"/>
      <c r="X15085" s="4"/>
      <c r="AB15085" s="4"/>
      <c r="AL15085" s="81"/>
      <c r="AM15085" s="81"/>
    </row>
    <row r="15086" spans="1:39">
      <c r="A15086" s="76"/>
      <c r="C15086" s="77"/>
      <c r="M15086" s="80"/>
      <c r="T15086" s="4"/>
      <c r="V15086" s="4"/>
      <c r="W15086" s="4"/>
      <c r="X15086" s="4"/>
      <c r="AB15086" s="4"/>
      <c r="AL15086" s="81"/>
      <c r="AM15086" s="81"/>
    </row>
    <row r="15087" spans="1:39">
      <c r="A15087" s="76"/>
      <c r="C15087" s="77"/>
      <c r="M15087" s="80"/>
      <c r="T15087" s="4"/>
      <c r="V15087" s="4"/>
      <c r="W15087" s="4"/>
      <c r="X15087" s="4"/>
      <c r="AB15087" s="4"/>
      <c r="AL15087" s="81"/>
      <c r="AM15087" s="81"/>
    </row>
    <row r="15088" spans="1:39">
      <c r="A15088" s="76"/>
      <c r="C15088" s="77"/>
      <c r="M15088" s="80"/>
      <c r="T15088" s="4"/>
      <c r="V15088" s="4"/>
      <c r="W15088" s="4"/>
      <c r="X15088" s="4"/>
      <c r="AB15088" s="4"/>
      <c r="AL15088" s="81"/>
      <c r="AM15088" s="81"/>
    </row>
    <row r="15089" spans="1:39">
      <c r="A15089" s="76"/>
      <c r="C15089" s="77"/>
      <c r="M15089" s="80"/>
      <c r="T15089" s="4"/>
      <c r="V15089" s="4"/>
      <c r="W15089" s="4"/>
      <c r="X15089" s="4"/>
      <c r="AB15089" s="4"/>
      <c r="AL15089" s="81"/>
      <c r="AM15089" s="81"/>
    </row>
    <row r="15090" spans="1:39">
      <c r="A15090" s="76"/>
      <c r="C15090" s="77"/>
      <c r="M15090" s="80"/>
      <c r="T15090" s="4"/>
      <c r="V15090" s="4"/>
      <c r="W15090" s="4"/>
      <c r="X15090" s="4"/>
      <c r="AB15090" s="4"/>
      <c r="AL15090" s="81"/>
      <c r="AM15090" s="81"/>
    </row>
    <row r="15091" spans="1:39">
      <c r="A15091" s="76"/>
      <c r="C15091" s="77"/>
      <c r="M15091" s="80"/>
      <c r="T15091" s="4"/>
      <c r="V15091" s="4"/>
      <c r="W15091" s="4"/>
      <c r="X15091" s="4"/>
      <c r="AB15091" s="4"/>
      <c r="AL15091" s="81"/>
      <c r="AM15091" s="81"/>
    </row>
    <row r="15092" spans="1:39">
      <c r="A15092" s="76"/>
      <c r="C15092" s="77"/>
      <c r="M15092" s="80"/>
      <c r="T15092" s="4"/>
      <c r="V15092" s="4"/>
      <c r="W15092" s="4"/>
      <c r="X15092" s="4"/>
      <c r="AB15092" s="4"/>
      <c r="AL15092" s="81"/>
      <c r="AM15092" s="81"/>
    </row>
    <row r="15093" spans="1:39">
      <c r="A15093" s="76"/>
      <c r="C15093" s="77"/>
      <c r="M15093" s="80"/>
      <c r="T15093" s="4"/>
      <c r="V15093" s="4"/>
      <c r="W15093" s="4"/>
      <c r="X15093" s="4"/>
      <c r="AB15093" s="4"/>
      <c r="AL15093" s="81"/>
      <c r="AM15093" s="81"/>
    </row>
    <row r="15094" spans="1:39">
      <c r="A15094" s="76"/>
      <c r="C15094" s="77"/>
      <c r="M15094" s="80"/>
      <c r="T15094" s="4"/>
      <c r="V15094" s="4"/>
      <c r="W15094" s="4"/>
      <c r="X15094" s="4"/>
      <c r="AB15094" s="4"/>
      <c r="AL15094" s="81"/>
      <c r="AM15094" s="81"/>
    </row>
    <row r="15095" spans="1:39">
      <c r="A15095" s="76"/>
      <c r="C15095" s="77"/>
      <c r="M15095" s="80"/>
      <c r="T15095" s="4"/>
      <c r="V15095" s="4"/>
      <c r="W15095" s="4"/>
      <c r="X15095" s="4"/>
      <c r="AB15095" s="4"/>
      <c r="AL15095" s="81"/>
      <c r="AM15095" s="81"/>
    </row>
    <row r="15096" spans="1:39">
      <c r="A15096" s="76"/>
      <c r="C15096" s="77"/>
      <c r="M15096" s="80"/>
      <c r="T15096" s="4"/>
      <c r="V15096" s="4"/>
      <c r="W15096" s="4"/>
      <c r="X15096" s="4"/>
      <c r="AB15096" s="4"/>
      <c r="AL15096" s="81"/>
      <c r="AM15096" s="81"/>
    </row>
    <row r="15097" spans="1:39">
      <c r="A15097" s="76"/>
      <c r="C15097" s="77"/>
      <c r="M15097" s="80"/>
      <c r="T15097" s="4"/>
      <c r="V15097" s="4"/>
      <c r="W15097" s="4"/>
      <c r="X15097" s="4"/>
      <c r="AB15097" s="4"/>
      <c r="AL15097" s="81"/>
      <c r="AM15097" s="81"/>
    </row>
    <row r="15098" spans="1:39">
      <c r="A15098" s="76"/>
      <c r="C15098" s="77"/>
      <c r="M15098" s="80"/>
      <c r="T15098" s="4"/>
      <c r="V15098" s="4"/>
      <c r="W15098" s="4"/>
      <c r="X15098" s="4"/>
      <c r="AB15098" s="4"/>
      <c r="AL15098" s="81"/>
      <c r="AM15098" s="81"/>
    </row>
    <row r="15099" spans="1:39">
      <c r="A15099" s="76"/>
      <c r="C15099" s="77"/>
      <c r="M15099" s="80"/>
      <c r="T15099" s="4"/>
      <c r="V15099" s="4"/>
      <c r="W15099" s="4"/>
      <c r="X15099" s="4"/>
      <c r="AB15099" s="4"/>
      <c r="AL15099" s="81"/>
      <c r="AM15099" s="81"/>
    </row>
    <row r="15100" spans="1:39">
      <c r="A15100" s="76"/>
      <c r="C15100" s="77"/>
      <c r="M15100" s="80"/>
      <c r="T15100" s="4"/>
      <c r="V15100" s="4"/>
      <c r="W15100" s="4"/>
      <c r="X15100" s="4"/>
      <c r="AB15100" s="4"/>
      <c r="AL15100" s="81"/>
      <c r="AM15100" s="81"/>
    </row>
    <row r="15101" spans="1:39">
      <c r="A15101" s="76"/>
      <c r="C15101" s="77"/>
      <c r="M15101" s="80"/>
      <c r="T15101" s="4"/>
      <c r="V15101" s="4"/>
      <c r="W15101" s="4"/>
      <c r="X15101" s="4"/>
      <c r="AB15101" s="4"/>
      <c r="AL15101" s="81"/>
      <c r="AM15101" s="81"/>
    </row>
    <row r="15102" spans="1:39">
      <c r="A15102" s="76"/>
      <c r="C15102" s="77"/>
      <c r="M15102" s="80"/>
      <c r="T15102" s="4"/>
      <c r="V15102" s="4"/>
      <c r="W15102" s="4"/>
      <c r="X15102" s="4"/>
      <c r="AB15102" s="4"/>
      <c r="AL15102" s="81"/>
      <c r="AM15102" s="81"/>
    </row>
    <row r="15103" spans="1:39">
      <c r="A15103" s="76"/>
      <c r="C15103" s="77"/>
      <c r="M15103" s="80"/>
      <c r="T15103" s="4"/>
      <c r="V15103" s="4"/>
      <c r="W15103" s="4"/>
      <c r="X15103" s="4"/>
      <c r="AB15103" s="4"/>
      <c r="AL15103" s="81"/>
      <c r="AM15103" s="81"/>
    </row>
    <row r="15104" spans="1:39">
      <c r="A15104" s="76"/>
      <c r="C15104" s="77"/>
      <c r="M15104" s="80"/>
      <c r="T15104" s="4"/>
      <c r="V15104" s="4"/>
      <c r="W15104" s="4"/>
      <c r="X15104" s="4"/>
      <c r="AB15104" s="4"/>
      <c r="AL15104" s="81"/>
      <c r="AM15104" s="81"/>
    </row>
    <row r="15105" spans="1:39">
      <c r="A15105" s="76"/>
      <c r="C15105" s="77"/>
      <c r="M15105" s="80"/>
      <c r="T15105" s="4"/>
      <c r="V15105" s="4"/>
      <c r="W15105" s="4"/>
      <c r="X15105" s="4"/>
      <c r="AB15105" s="4"/>
      <c r="AL15105" s="81"/>
      <c r="AM15105" s="81"/>
    </row>
    <row r="15106" spans="1:39">
      <c r="A15106" s="76"/>
      <c r="C15106" s="77"/>
      <c r="M15106" s="80"/>
      <c r="T15106" s="4"/>
      <c r="V15106" s="4"/>
      <c r="W15106" s="4"/>
      <c r="X15106" s="4"/>
      <c r="AB15106" s="4"/>
      <c r="AL15106" s="81"/>
      <c r="AM15106" s="81"/>
    </row>
    <row r="15107" spans="1:39">
      <c r="A15107" s="76"/>
      <c r="C15107" s="77"/>
      <c r="M15107" s="80"/>
      <c r="T15107" s="4"/>
      <c r="V15107" s="4"/>
      <c r="W15107" s="4"/>
      <c r="X15107" s="4"/>
      <c r="AB15107" s="4"/>
      <c r="AL15107" s="81"/>
      <c r="AM15107" s="81"/>
    </row>
    <row r="15108" spans="1:39">
      <c r="A15108" s="76"/>
      <c r="C15108" s="77"/>
      <c r="M15108" s="80"/>
      <c r="T15108" s="4"/>
      <c r="V15108" s="4"/>
      <c r="W15108" s="4"/>
      <c r="X15108" s="4"/>
      <c r="AB15108" s="4"/>
      <c r="AL15108" s="81"/>
      <c r="AM15108" s="81"/>
    </row>
    <row r="15109" spans="1:39">
      <c r="A15109" s="76"/>
      <c r="C15109" s="77"/>
      <c r="M15109" s="80"/>
      <c r="T15109" s="4"/>
      <c r="V15109" s="4"/>
      <c r="W15109" s="4"/>
      <c r="X15109" s="4"/>
      <c r="AB15109" s="4"/>
      <c r="AL15109" s="81"/>
      <c r="AM15109" s="81"/>
    </row>
    <row r="15110" spans="1:39">
      <c r="A15110" s="76"/>
      <c r="C15110" s="77"/>
      <c r="M15110" s="80"/>
      <c r="T15110" s="4"/>
      <c r="V15110" s="4"/>
      <c r="W15110" s="4"/>
      <c r="X15110" s="4"/>
      <c r="AB15110" s="4"/>
      <c r="AL15110" s="81"/>
      <c r="AM15110" s="81"/>
    </row>
    <row r="15111" spans="1:39">
      <c r="A15111" s="76"/>
      <c r="C15111" s="77"/>
      <c r="M15111" s="80"/>
      <c r="T15111" s="4"/>
      <c r="V15111" s="4"/>
      <c r="W15111" s="4"/>
      <c r="X15111" s="4"/>
      <c r="AB15111" s="4"/>
      <c r="AL15111" s="81"/>
      <c r="AM15111" s="81"/>
    </row>
    <row r="15112" spans="1:39">
      <c r="A15112" s="76"/>
      <c r="C15112" s="77"/>
      <c r="M15112" s="80"/>
      <c r="T15112" s="4"/>
      <c r="V15112" s="4"/>
      <c r="W15112" s="4"/>
      <c r="X15112" s="4"/>
      <c r="AB15112" s="4"/>
      <c r="AL15112" s="81"/>
      <c r="AM15112" s="81"/>
    </row>
    <row r="15113" spans="1:39">
      <c r="A15113" s="76"/>
      <c r="C15113" s="77"/>
      <c r="M15113" s="80"/>
      <c r="T15113" s="4"/>
      <c r="V15113" s="4"/>
      <c r="W15113" s="4"/>
      <c r="X15113" s="4"/>
      <c r="AB15113" s="4"/>
      <c r="AL15113" s="81"/>
      <c r="AM15113" s="81"/>
    </row>
    <row r="15114" spans="1:39">
      <c r="A15114" s="76"/>
      <c r="C15114" s="77"/>
      <c r="M15114" s="80"/>
      <c r="T15114" s="4"/>
      <c r="V15114" s="4"/>
      <c r="W15114" s="4"/>
      <c r="X15114" s="4"/>
      <c r="AB15114" s="4"/>
      <c r="AL15114" s="81"/>
      <c r="AM15114" s="81"/>
    </row>
    <row r="15115" spans="1:39">
      <c r="A15115" s="76"/>
      <c r="C15115" s="77"/>
      <c r="M15115" s="80"/>
      <c r="T15115" s="4"/>
      <c r="V15115" s="4"/>
      <c r="W15115" s="4"/>
      <c r="X15115" s="4"/>
      <c r="AB15115" s="4"/>
      <c r="AL15115" s="81"/>
      <c r="AM15115" s="81"/>
    </row>
    <row r="15116" spans="1:39">
      <c r="A15116" s="76"/>
      <c r="C15116" s="77"/>
      <c r="M15116" s="80"/>
      <c r="T15116" s="4"/>
      <c r="V15116" s="4"/>
      <c r="W15116" s="4"/>
      <c r="X15116" s="4"/>
      <c r="AB15116" s="4"/>
      <c r="AL15116" s="81"/>
      <c r="AM15116" s="81"/>
    </row>
    <row r="15117" spans="1:39">
      <c r="A15117" s="76"/>
      <c r="C15117" s="77"/>
      <c r="M15117" s="80"/>
      <c r="T15117" s="4"/>
      <c r="V15117" s="4"/>
      <c r="W15117" s="4"/>
      <c r="X15117" s="4"/>
      <c r="AB15117" s="4"/>
      <c r="AL15117" s="81"/>
      <c r="AM15117" s="81"/>
    </row>
    <row r="15118" spans="1:39">
      <c r="A15118" s="76"/>
      <c r="C15118" s="77"/>
      <c r="M15118" s="80"/>
      <c r="T15118" s="4"/>
      <c r="V15118" s="4"/>
      <c r="W15118" s="4"/>
      <c r="X15118" s="4"/>
      <c r="AB15118" s="4"/>
      <c r="AL15118" s="81"/>
      <c r="AM15118" s="81"/>
    </row>
    <row r="15119" spans="1:39">
      <c r="A15119" s="76"/>
      <c r="C15119" s="77"/>
      <c r="M15119" s="80"/>
      <c r="T15119" s="4"/>
      <c r="V15119" s="4"/>
      <c r="W15119" s="4"/>
      <c r="X15119" s="4"/>
      <c r="AB15119" s="4"/>
      <c r="AL15119" s="81"/>
      <c r="AM15119" s="81"/>
    </row>
    <row r="15120" spans="1:39">
      <c r="A15120" s="76"/>
      <c r="C15120" s="77"/>
      <c r="M15120" s="80"/>
      <c r="T15120" s="4"/>
      <c r="V15120" s="4"/>
      <c r="W15120" s="4"/>
      <c r="X15120" s="4"/>
      <c r="AB15120" s="4"/>
      <c r="AL15120" s="81"/>
      <c r="AM15120" s="81"/>
    </row>
    <row r="15121" spans="1:39">
      <c r="A15121" s="76"/>
      <c r="C15121" s="77"/>
      <c r="M15121" s="80"/>
      <c r="T15121" s="4"/>
      <c r="V15121" s="4"/>
      <c r="W15121" s="4"/>
      <c r="X15121" s="4"/>
      <c r="AB15121" s="4"/>
      <c r="AL15121" s="81"/>
      <c r="AM15121" s="81"/>
    </row>
    <row r="15122" spans="1:39">
      <c r="A15122" s="76"/>
      <c r="C15122" s="77"/>
      <c r="M15122" s="80"/>
      <c r="T15122" s="4"/>
      <c r="V15122" s="4"/>
      <c r="W15122" s="4"/>
      <c r="X15122" s="4"/>
      <c r="AB15122" s="4"/>
      <c r="AL15122" s="81"/>
      <c r="AM15122" s="81"/>
    </row>
    <row r="15123" spans="1:39">
      <c r="A15123" s="76"/>
      <c r="C15123" s="77"/>
      <c r="M15123" s="80"/>
      <c r="T15123" s="4"/>
      <c r="V15123" s="4"/>
      <c r="W15123" s="4"/>
      <c r="X15123" s="4"/>
      <c r="AB15123" s="4"/>
      <c r="AL15123" s="81"/>
      <c r="AM15123" s="81"/>
    </row>
    <row r="15124" spans="1:39">
      <c r="A15124" s="76"/>
      <c r="C15124" s="77"/>
      <c r="M15124" s="80"/>
      <c r="T15124" s="4"/>
      <c r="V15124" s="4"/>
      <c r="W15124" s="4"/>
      <c r="X15124" s="4"/>
      <c r="AB15124" s="4"/>
      <c r="AL15124" s="81"/>
      <c r="AM15124" s="81"/>
    </row>
    <row r="15125" spans="1:39">
      <c r="A15125" s="76"/>
      <c r="C15125" s="77"/>
      <c r="M15125" s="80"/>
      <c r="T15125" s="4"/>
      <c r="V15125" s="4"/>
      <c r="W15125" s="4"/>
      <c r="X15125" s="4"/>
      <c r="AB15125" s="4"/>
      <c r="AL15125" s="81"/>
      <c r="AM15125" s="81"/>
    </row>
    <row r="15126" spans="1:39">
      <c r="A15126" s="76"/>
      <c r="C15126" s="77"/>
      <c r="M15126" s="80"/>
      <c r="T15126" s="4"/>
      <c r="V15126" s="4"/>
      <c r="W15126" s="4"/>
      <c r="X15126" s="4"/>
      <c r="AB15126" s="4"/>
      <c r="AL15126" s="81"/>
      <c r="AM15126" s="81"/>
    </row>
    <row r="15127" spans="1:39">
      <c r="A15127" s="76"/>
      <c r="C15127" s="77"/>
      <c r="M15127" s="80"/>
      <c r="T15127" s="4"/>
      <c r="V15127" s="4"/>
      <c r="W15127" s="4"/>
      <c r="X15127" s="4"/>
      <c r="AB15127" s="4"/>
      <c r="AL15127" s="81"/>
      <c r="AM15127" s="81"/>
    </row>
    <row r="15128" spans="1:39">
      <c r="A15128" s="76"/>
      <c r="C15128" s="77"/>
      <c r="M15128" s="80"/>
      <c r="T15128" s="4"/>
      <c r="V15128" s="4"/>
      <c r="W15128" s="4"/>
      <c r="X15128" s="4"/>
      <c r="AB15128" s="4"/>
      <c r="AL15128" s="81"/>
      <c r="AM15128" s="81"/>
    </row>
    <row r="15129" spans="1:39">
      <c r="A15129" s="76"/>
      <c r="C15129" s="77"/>
      <c r="M15129" s="80"/>
      <c r="T15129" s="4"/>
      <c r="V15129" s="4"/>
      <c r="W15129" s="4"/>
      <c r="X15129" s="4"/>
      <c r="AB15129" s="4"/>
      <c r="AL15129" s="81"/>
      <c r="AM15129" s="81"/>
    </row>
    <row r="15130" spans="1:39">
      <c r="A15130" s="76"/>
      <c r="C15130" s="77"/>
      <c r="M15130" s="80"/>
      <c r="T15130" s="4"/>
      <c r="V15130" s="4"/>
      <c r="W15130" s="4"/>
      <c r="X15130" s="4"/>
      <c r="AB15130" s="4"/>
      <c r="AL15130" s="81"/>
      <c r="AM15130" s="81"/>
    </row>
    <row r="15131" spans="1:39">
      <c r="A15131" s="76"/>
      <c r="C15131" s="77"/>
      <c r="M15131" s="80"/>
      <c r="T15131" s="4"/>
      <c r="V15131" s="4"/>
      <c r="W15131" s="4"/>
      <c r="X15131" s="4"/>
      <c r="AB15131" s="4"/>
      <c r="AL15131" s="81"/>
      <c r="AM15131" s="81"/>
    </row>
    <row r="15132" spans="1:39">
      <c r="A15132" s="76"/>
      <c r="C15132" s="77"/>
      <c r="M15132" s="80"/>
      <c r="T15132" s="4"/>
      <c r="V15132" s="4"/>
      <c r="W15132" s="4"/>
      <c r="X15132" s="4"/>
      <c r="AB15132" s="4"/>
      <c r="AL15132" s="81"/>
      <c r="AM15132" s="81"/>
    </row>
    <row r="15133" spans="1:39">
      <c r="A15133" s="76"/>
      <c r="C15133" s="77"/>
      <c r="M15133" s="80"/>
      <c r="T15133" s="4"/>
      <c r="V15133" s="4"/>
      <c r="W15133" s="4"/>
      <c r="X15133" s="4"/>
      <c r="AB15133" s="4"/>
      <c r="AL15133" s="81"/>
      <c r="AM15133" s="81"/>
    </row>
    <row r="15134" spans="1:39">
      <c r="A15134" s="76"/>
      <c r="C15134" s="77"/>
      <c r="M15134" s="80"/>
      <c r="T15134" s="4"/>
      <c r="V15134" s="4"/>
      <c r="W15134" s="4"/>
      <c r="X15134" s="4"/>
      <c r="AB15134" s="4"/>
      <c r="AL15134" s="81"/>
      <c r="AM15134" s="81"/>
    </row>
    <row r="15135" spans="1:39">
      <c r="A15135" s="76"/>
      <c r="C15135" s="77"/>
      <c r="M15135" s="80"/>
      <c r="T15135" s="4"/>
      <c r="V15135" s="4"/>
      <c r="W15135" s="4"/>
      <c r="X15135" s="4"/>
      <c r="AB15135" s="4"/>
      <c r="AL15135" s="81"/>
      <c r="AM15135" s="81"/>
    </row>
    <row r="15136" spans="1:39">
      <c r="A15136" s="76"/>
      <c r="C15136" s="77"/>
      <c r="M15136" s="80"/>
      <c r="T15136" s="4"/>
      <c r="V15136" s="4"/>
      <c r="W15136" s="4"/>
      <c r="X15136" s="4"/>
      <c r="AB15136" s="4"/>
      <c r="AL15136" s="81"/>
      <c r="AM15136" s="81"/>
    </row>
    <row r="15137" spans="1:39">
      <c r="A15137" s="76"/>
      <c r="C15137" s="77"/>
      <c r="M15137" s="80"/>
      <c r="T15137" s="4"/>
      <c r="V15137" s="4"/>
      <c r="W15137" s="4"/>
      <c r="X15137" s="4"/>
      <c r="AB15137" s="4"/>
      <c r="AL15137" s="81"/>
      <c r="AM15137" s="81"/>
    </row>
    <row r="15138" spans="1:39">
      <c r="A15138" s="76"/>
      <c r="C15138" s="77"/>
      <c r="M15138" s="80"/>
      <c r="T15138" s="4"/>
      <c r="V15138" s="4"/>
      <c r="W15138" s="4"/>
      <c r="X15138" s="4"/>
      <c r="AB15138" s="4"/>
      <c r="AL15138" s="81"/>
      <c r="AM15138" s="81"/>
    </row>
    <row r="15139" spans="1:39">
      <c r="A15139" s="76"/>
      <c r="C15139" s="77"/>
      <c r="M15139" s="80"/>
      <c r="T15139" s="4"/>
      <c r="V15139" s="4"/>
      <c r="W15139" s="4"/>
      <c r="X15139" s="4"/>
      <c r="AB15139" s="4"/>
      <c r="AL15139" s="81"/>
      <c r="AM15139" s="81"/>
    </row>
    <row r="15140" spans="1:39">
      <c r="A15140" s="76"/>
      <c r="C15140" s="77"/>
      <c r="M15140" s="80"/>
      <c r="T15140" s="4"/>
      <c r="V15140" s="4"/>
      <c r="W15140" s="4"/>
      <c r="X15140" s="4"/>
      <c r="AB15140" s="4"/>
      <c r="AL15140" s="81"/>
      <c r="AM15140" s="81"/>
    </row>
    <row r="15141" spans="1:39">
      <c r="A15141" s="76"/>
      <c r="C15141" s="77"/>
      <c r="M15141" s="80"/>
      <c r="T15141" s="4"/>
      <c r="V15141" s="4"/>
      <c r="W15141" s="4"/>
      <c r="X15141" s="4"/>
      <c r="AB15141" s="4"/>
      <c r="AL15141" s="81"/>
      <c r="AM15141" s="81"/>
    </row>
    <row r="15142" spans="1:39">
      <c r="A15142" s="76"/>
      <c r="C15142" s="77"/>
      <c r="M15142" s="80"/>
      <c r="T15142" s="4"/>
      <c r="V15142" s="4"/>
      <c r="W15142" s="4"/>
      <c r="X15142" s="4"/>
      <c r="AB15142" s="4"/>
      <c r="AL15142" s="81"/>
      <c r="AM15142" s="81"/>
    </row>
    <row r="15143" spans="1:39">
      <c r="A15143" s="76"/>
      <c r="C15143" s="77"/>
      <c r="M15143" s="80"/>
      <c r="T15143" s="4"/>
      <c r="V15143" s="4"/>
      <c r="W15143" s="4"/>
      <c r="X15143" s="4"/>
      <c r="AB15143" s="4"/>
      <c r="AL15143" s="81"/>
      <c r="AM15143" s="81"/>
    </row>
    <row r="15144" spans="1:39">
      <c r="A15144" s="76"/>
      <c r="C15144" s="77"/>
      <c r="M15144" s="80"/>
      <c r="T15144" s="4"/>
      <c r="V15144" s="4"/>
      <c r="W15144" s="4"/>
      <c r="X15144" s="4"/>
      <c r="AB15144" s="4"/>
      <c r="AL15144" s="81"/>
      <c r="AM15144" s="81"/>
    </row>
    <row r="15145" spans="1:39">
      <c r="A15145" s="76"/>
      <c r="C15145" s="77"/>
      <c r="M15145" s="80"/>
      <c r="T15145" s="4"/>
      <c r="V15145" s="4"/>
      <c r="W15145" s="4"/>
      <c r="X15145" s="4"/>
      <c r="AB15145" s="4"/>
      <c r="AL15145" s="81"/>
      <c r="AM15145" s="81"/>
    </row>
    <row r="15146" spans="1:39">
      <c r="A15146" s="76"/>
      <c r="C15146" s="77"/>
      <c r="M15146" s="80"/>
      <c r="T15146" s="4"/>
      <c r="V15146" s="4"/>
      <c r="W15146" s="4"/>
      <c r="X15146" s="4"/>
      <c r="AB15146" s="4"/>
      <c r="AL15146" s="81"/>
      <c r="AM15146" s="81"/>
    </row>
    <row r="15147" spans="1:39">
      <c r="A15147" s="76"/>
      <c r="C15147" s="77"/>
      <c r="M15147" s="80"/>
      <c r="T15147" s="4"/>
      <c r="V15147" s="4"/>
      <c r="W15147" s="4"/>
      <c r="X15147" s="4"/>
      <c r="AB15147" s="4"/>
      <c r="AL15147" s="81"/>
      <c r="AM15147" s="81"/>
    </row>
    <row r="15148" spans="1:39">
      <c r="A15148" s="76"/>
      <c r="C15148" s="77"/>
      <c r="M15148" s="80"/>
      <c r="T15148" s="4"/>
      <c r="V15148" s="4"/>
      <c r="W15148" s="4"/>
      <c r="X15148" s="4"/>
      <c r="AB15148" s="4"/>
      <c r="AL15148" s="81"/>
      <c r="AM15148" s="81"/>
    </row>
    <row r="15149" spans="1:39">
      <c r="A15149" s="76"/>
      <c r="C15149" s="77"/>
      <c r="M15149" s="80"/>
      <c r="T15149" s="4"/>
      <c r="V15149" s="4"/>
      <c r="W15149" s="4"/>
      <c r="X15149" s="4"/>
      <c r="AB15149" s="4"/>
      <c r="AL15149" s="81"/>
      <c r="AM15149" s="81"/>
    </row>
    <row r="15150" spans="1:39">
      <c r="A15150" s="76"/>
      <c r="C15150" s="77"/>
      <c r="M15150" s="80"/>
      <c r="T15150" s="4"/>
      <c r="V15150" s="4"/>
      <c r="W15150" s="4"/>
      <c r="X15150" s="4"/>
      <c r="AB15150" s="4"/>
      <c r="AL15150" s="81"/>
      <c r="AM15150" s="81"/>
    </row>
    <row r="15151" spans="1:39">
      <c r="A15151" s="76"/>
      <c r="C15151" s="77"/>
      <c r="M15151" s="80"/>
      <c r="T15151" s="4"/>
      <c r="V15151" s="4"/>
      <c r="W15151" s="4"/>
      <c r="X15151" s="4"/>
      <c r="AB15151" s="4"/>
      <c r="AL15151" s="81"/>
      <c r="AM15151" s="81"/>
    </row>
    <row r="15152" spans="1:39">
      <c r="A15152" s="76"/>
      <c r="C15152" s="77"/>
      <c r="M15152" s="80"/>
      <c r="T15152" s="4"/>
      <c r="V15152" s="4"/>
      <c r="W15152" s="4"/>
      <c r="X15152" s="4"/>
      <c r="AB15152" s="4"/>
      <c r="AL15152" s="81"/>
      <c r="AM15152" s="81"/>
    </row>
    <row r="15153" spans="1:39">
      <c r="A15153" s="76"/>
      <c r="C15153" s="77"/>
      <c r="M15153" s="80"/>
      <c r="T15153" s="4"/>
      <c r="V15153" s="4"/>
      <c r="W15153" s="4"/>
      <c r="X15153" s="4"/>
      <c r="AB15153" s="4"/>
      <c r="AL15153" s="81"/>
      <c r="AM15153" s="81"/>
    </row>
    <row r="15154" spans="1:39">
      <c r="A15154" s="76"/>
      <c r="C15154" s="77"/>
      <c r="M15154" s="80"/>
      <c r="T15154" s="4"/>
      <c r="V15154" s="4"/>
      <c r="W15154" s="4"/>
      <c r="X15154" s="4"/>
      <c r="AB15154" s="4"/>
      <c r="AL15154" s="81"/>
      <c r="AM15154" s="81"/>
    </row>
    <row r="15155" spans="1:39">
      <c r="A15155" s="76"/>
      <c r="C15155" s="77"/>
      <c r="M15155" s="80"/>
      <c r="T15155" s="4"/>
      <c r="V15155" s="4"/>
      <c r="W15155" s="4"/>
      <c r="X15155" s="4"/>
      <c r="AB15155" s="4"/>
      <c r="AL15155" s="81"/>
      <c r="AM15155" s="81"/>
    </row>
    <row r="15156" spans="1:39">
      <c r="A15156" s="76"/>
      <c r="C15156" s="77"/>
      <c r="M15156" s="80"/>
      <c r="T15156" s="4"/>
      <c r="V15156" s="4"/>
      <c r="W15156" s="4"/>
      <c r="X15156" s="4"/>
      <c r="AB15156" s="4"/>
      <c r="AL15156" s="81"/>
      <c r="AM15156" s="81"/>
    </row>
    <row r="15157" spans="1:39">
      <c r="A15157" s="76"/>
      <c r="C15157" s="77"/>
      <c r="M15157" s="80"/>
      <c r="T15157" s="4"/>
      <c r="V15157" s="4"/>
      <c r="W15157" s="4"/>
      <c r="X15157" s="4"/>
      <c r="AB15157" s="4"/>
      <c r="AL15157" s="81"/>
      <c r="AM15157" s="81"/>
    </row>
    <row r="15158" spans="1:39">
      <c r="A15158" s="76"/>
      <c r="C15158" s="77"/>
      <c r="M15158" s="80"/>
      <c r="T15158" s="4"/>
      <c r="V15158" s="4"/>
      <c r="W15158" s="4"/>
      <c r="X15158" s="4"/>
      <c r="AB15158" s="4"/>
      <c r="AL15158" s="81"/>
      <c r="AM15158" s="81"/>
    </row>
    <row r="15159" spans="1:39">
      <c r="A15159" s="76"/>
      <c r="C15159" s="77"/>
      <c r="M15159" s="80"/>
      <c r="T15159" s="4"/>
      <c r="V15159" s="4"/>
      <c r="W15159" s="4"/>
      <c r="X15159" s="4"/>
      <c r="AB15159" s="4"/>
      <c r="AL15159" s="81"/>
      <c r="AM15159" s="81"/>
    </row>
    <row r="15160" spans="1:39">
      <c r="A15160" s="76"/>
      <c r="C15160" s="77"/>
      <c r="M15160" s="80"/>
      <c r="T15160" s="4"/>
      <c r="V15160" s="4"/>
      <c r="W15160" s="4"/>
      <c r="X15160" s="4"/>
      <c r="AB15160" s="4"/>
      <c r="AL15160" s="81"/>
      <c r="AM15160" s="81"/>
    </row>
    <row r="15161" spans="1:39">
      <c r="A15161" s="76"/>
      <c r="C15161" s="77"/>
      <c r="M15161" s="80"/>
      <c r="T15161" s="4"/>
      <c r="V15161" s="4"/>
      <c r="W15161" s="4"/>
      <c r="X15161" s="4"/>
      <c r="AB15161" s="4"/>
      <c r="AL15161" s="81"/>
      <c r="AM15161" s="81"/>
    </row>
    <row r="15162" spans="1:39">
      <c r="A15162" s="76"/>
      <c r="C15162" s="77"/>
      <c r="M15162" s="80"/>
      <c r="T15162" s="4"/>
      <c r="V15162" s="4"/>
      <c r="W15162" s="4"/>
      <c r="X15162" s="4"/>
      <c r="AB15162" s="4"/>
      <c r="AL15162" s="81"/>
      <c r="AM15162" s="81"/>
    </row>
    <row r="15163" spans="1:39">
      <c r="A15163" s="76"/>
      <c r="C15163" s="77"/>
      <c r="M15163" s="80"/>
      <c r="T15163" s="4"/>
      <c r="V15163" s="4"/>
      <c r="W15163" s="4"/>
      <c r="X15163" s="4"/>
      <c r="AB15163" s="4"/>
      <c r="AL15163" s="81"/>
      <c r="AM15163" s="81"/>
    </row>
    <row r="15164" spans="1:39">
      <c r="A15164" s="76"/>
      <c r="C15164" s="77"/>
      <c r="M15164" s="80"/>
      <c r="T15164" s="4"/>
      <c r="V15164" s="4"/>
      <c r="W15164" s="4"/>
      <c r="X15164" s="4"/>
      <c r="AB15164" s="4"/>
      <c r="AL15164" s="81"/>
      <c r="AM15164" s="81"/>
    </row>
    <row r="15165" spans="1:39">
      <c r="A15165" s="76"/>
      <c r="C15165" s="77"/>
      <c r="M15165" s="80"/>
      <c r="T15165" s="4"/>
      <c r="V15165" s="4"/>
      <c r="W15165" s="4"/>
      <c r="X15165" s="4"/>
      <c r="AB15165" s="4"/>
      <c r="AL15165" s="81"/>
      <c r="AM15165" s="81"/>
    </row>
    <row r="15166" spans="1:39">
      <c r="A15166" s="76"/>
      <c r="C15166" s="77"/>
      <c r="M15166" s="80"/>
      <c r="T15166" s="4"/>
      <c r="V15166" s="4"/>
      <c r="W15166" s="4"/>
      <c r="X15166" s="4"/>
      <c r="AB15166" s="4"/>
      <c r="AL15166" s="81"/>
      <c r="AM15166" s="81"/>
    </row>
    <row r="15167" spans="1:39">
      <c r="A15167" s="76"/>
      <c r="C15167" s="77"/>
      <c r="M15167" s="80"/>
      <c r="T15167" s="4"/>
      <c r="V15167" s="4"/>
      <c r="W15167" s="4"/>
      <c r="X15167" s="4"/>
      <c r="AB15167" s="4"/>
      <c r="AL15167" s="81"/>
      <c r="AM15167" s="81"/>
    </row>
    <row r="15168" spans="1:39">
      <c r="A15168" s="76"/>
      <c r="C15168" s="77"/>
      <c r="M15168" s="80"/>
      <c r="T15168" s="4"/>
      <c r="V15168" s="4"/>
      <c r="W15168" s="4"/>
      <c r="X15168" s="4"/>
      <c r="AB15168" s="4"/>
      <c r="AL15168" s="81"/>
      <c r="AM15168" s="81"/>
    </row>
    <row r="15169" spans="1:39">
      <c r="A15169" s="76"/>
      <c r="C15169" s="77"/>
      <c r="M15169" s="80"/>
      <c r="T15169" s="4"/>
      <c r="V15169" s="4"/>
      <c r="W15169" s="4"/>
      <c r="X15169" s="4"/>
      <c r="AB15169" s="4"/>
      <c r="AL15169" s="81"/>
      <c r="AM15169" s="81"/>
    </row>
    <row r="15170" spans="1:39">
      <c r="A15170" s="76"/>
      <c r="C15170" s="77"/>
      <c r="M15170" s="80"/>
      <c r="T15170" s="4"/>
      <c r="V15170" s="4"/>
      <c r="W15170" s="4"/>
      <c r="X15170" s="4"/>
      <c r="AB15170" s="4"/>
      <c r="AL15170" s="81"/>
      <c r="AM15170" s="81"/>
    </row>
    <row r="15171" spans="1:39">
      <c r="A15171" s="76"/>
      <c r="C15171" s="77"/>
      <c r="M15171" s="80"/>
      <c r="T15171" s="4"/>
      <c r="V15171" s="4"/>
      <c r="W15171" s="4"/>
      <c r="X15171" s="4"/>
      <c r="AB15171" s="4"/>
      <c r="AL15171" s="81"/>
      <c r="AM15171" s="81"/>
    </row>
    <row r="15172" spans="1:39">
      <c r="A15172" s="76"/>
      <c r="C15172" s="77"/>
      <c r="M15172" s="80"/>
      <c r="T15172" s="4"/>
      <c r="V15172" s="4"/>
      <c r="W15172" s="4"/>
      <c r="X15172" s="4"/>
      <c r="AB15172" s="4"/>
      <c r="AL15172" s="81"/>
      <c r="AM15172" s="81"/>
    </row>
    <row r="15173" spans="1:39">
      <c r="A15173" s="76"/>
      <c r="C15173" s="77"/>
      <c r="M15173" s="80"/>
      <c r="T15173" s="4"/>
      <c r="V15173" s="4"/>
      <c r="W15173" s="4"/>
      <c r="X15173" s="4"/>
      <c r="AB15173" s="4"/>
      <c r="AL15173" s="81"/>
      <c r="AM15173" s="81"/>
    </row>
    <row r="15174" spans="1:39">
      <c r="A15174" s="76"/>
      <c r="C15174" s="77"/>
      <c r="M15174" s="80"/>
      <c r="T15174" s="4"/>
      <c r="V15174" s="4"/>
      <c r="W15174" s="4"/>
      <c r="X15174" s="4"/>
      <c r="AB15174" s="4"/>
      <c r="AL15174" s="81"/>
      <c r="AM15174" s="81"/>
    </row>
    <row r="15175" spans="1:39">
      <c r="A15175" s="76"/>
      <c r="C15175" s="77"/>
      <c r="M15175" s="80"/>
      <c r="T15175" s="4"/>
      <c r="V15175" s="4"/>
      <c r="W15175" s="4"/>
      <c r="X15175" s="4"/>
      <c r="AB15175" s="4"/>
      <c r="AL15175" s="81"/>
      <c r="AM15175" s="81"/>
    </row>
    <row r="15176" spans="1:39">
      <c r="A15176" s="76"/>
      <c r="C15176" s="77"/>
      <c r="M15176" s="80"/>
      <c r="T15176" s="4"/>
      <c r="V15176" s="4"/>
      <c r="W15176" s="4"/>
      <c r="X15176" s="4"/>
      <c r="AB15176" s="4"/>
      <c r="AL15176" s="81"/>
      <c r="AM15176" s="81"/>
    </row>
    <row r="15177" spans="1:39">
      <c r="A15177" s="76"/>
      <c r="C15177" s="77"/>
      <c r="M15177" s="80"/>
      <c r="T15177" s="4"/>
      <c r="V15177" s="4"/>
      <c r="W15177" s="4"/>
      <c r="X15177" s="4"/>
      <c r="AB15177" s="4"/>
      <c r="AL15177" s="81"/>
      <c r="AM15177" s="81"/>
    </row>
    <row r="15178" spans="1:39">
      <c r="A15178" s="76"/>
      <c r="C15178" s="77"/>
      <c r="M15178" s="80"/>
      <c r="T15178" s="4"/>
      <c r="V15178" s="4"/>
      <c r="W15178" s="4"/>
      <c r="X15178" s="4"/>
      <c r="AB15178" s="4"/>
      <c r="AL15178" s="81"/>
      <c r="AM15178" s="81"/>
    </row>
    <row r="15179" spans="1:39">
      <c r="A15179" s="76"/>
      <c r="C15179" s="77"/>
      <c r="M15179" s="80"/>
      <c r="T15179" s="4"/>
      <c r="V15179" s="4"/>
      <c r="W15179" s="4"/>
      <c r="X15179" s="4"/>
      <c r="AB15179" s="4"/>
      <c r="AL15179" s="81"/>
      <c r="AM15179" s="81"/>
    </row>
    <row r="15180" spans="1:39">
      <c r="A15180" s="76"/>
      <c r="C15180" s="77"/>
      <c r="M15180" s="80"/>
      <c r="T15180" s="4"/>
      <c r="V15180" s="4"/>
      <c r="W15180" s="4"/>
      <c r="X15180" s="4"/>
      <c r="AB15180" s="4"/>
      <c r="AL15180" s="81"/>
      <c r="AM15180" s="81"/>
    </row>
    <row r="15181" spans="1:39">
      <c r="A15181" s="76"/>
      <c r="C15181" s="77"/>
      <c r="M15181" s="80"/>
      <c r="T15181" s="4"/>
      <c r="V15181" s="4"/>
      <c r="W15181" s="4"/>
      <c r="X15181" s="4"/>
      <c r="AB15181" s="4"/>
      <c r="AL15181" s="81"/>
      <c r="AM15181" s="81"/>
    </row>
    <row r="15182" spans="1:39">
      <c r="A15182" s="76"/>
      <c r="C15182" s="77"/>
      <c r="M15182" s="80"/>
      <c r="T15182" s="4"/>
      <c r="V15182" s="4"/>
      <c r="W15182" s="4"/>
      <c r="X15182" s="4"/>
      <c r="AB15182" s="4"/>
      <c r="AL15182" s="81"/>
      <c r="AM15182" s="81"/>
    </row>
    <row r="15183" spans="1:39">
      <c r="A15183" s="76"/>
      <c r="C15183" s="77"/>
      <c r="M15183" s="80"/>
      <c r="T15183" s="4"/>
      <c r="V15183" s="4"/>
      <c r="W15183" s="4"/>
      <c r="X15183" s="4"/>
      <c r="AB15183" s="4"/>
      <c r="AL15183" s="81"/>
      <c r="AM15183" s="81"/>
    </row>
    <row r="15184" spans="1:39">
      <c r="A15184" s="76"/>
      <c r="C15184" s="77"/>
      <c r="M15184" s="80"/>
      <c r="T15184" s="4"/>
      <c r="V15184" s="4"/>
      <c r="W15184" s="4"/>
      <c r="X15184" s="4"/>
      <c r="AB15184" s="4"/>
      <c r="AL15184" s="81"/>
      <c r="AM15184" s="81"/>
    </row>
    <row r="15185" spans="1:39">
      <c r="A15185" s="76"/>
      <c r="C15185" s="77"/>
      <c r="M15185" s="80"/>
      <c r="T15185" s="4"/>
      <c r="V15185" s="4"/>
      <c r="W15185" s="4"/>
      <c r="X15185" s="4"/>
      <c r="AB15185" s="4"/>
      <c r="AL15185" s="81"/>
      <c r="AM15185" s="81"/>
    </row>
    <row r="15186" spans="1:39">
      <c r="A15186" s="76"/>
      <c r="C15186" s="77"/>
      <c r="M15186" s="80"/>
      <c r="T15186" s="4"/>
      <c r="V15186" s="4"/>
      <c r="W15186" s="4"/>
      <c r="X15186" s="4"/>
      <c r="AB15186" s="4"/>
      <c r="AL15186" s="81"/>
      <c r="AM15186" s="81"/>
    </row>
    <row r="15187" spans="1:39">
      <c r="A15187" s="76"/>
      <c r="C15187" s="77"/>
      <c r="M15187" s="80"/>
      <c r="T15187" s="4"/>
      <c r="V15187" s="4"/>
      <c r="W15187" s="4"/>
      <c r="X15187" s="4"/>
      <c r="AB15187" s="4"/>
      <c r="AL15187" s="81"/>
      <c r="AM15187" s="81"/>
    </row>
    <row r="15188" spans="1:39">
      <c r="A15188" s="76"/>
      <c r="C15188" s="77"/>
      <c r="M15188" s="80"/>
      <c r="T15188" s="4"/>
      <c r="V15188" s="4"/>
      <c r="W15188" s="4"/>
      <c r="X15188" s="4"/>
      <c r="AB15188" s="4"/>
      <c r="AL15188" s="81"/>
      <c r="AM15188" s="81"/>
    </row>
    <row r="15189" spans="1:39">
      <c r="A15189" s="76"/>
      <c r="C15189" s="77"/>
      <c r="M15189" s="80"/>
      <c r="T15189" s="4"/>
      <c r="V15189" s="4"/>
      <c r="W15189" s="4"/>
      <c r="X15189" s="4"/>
      <c r="AB15189" s="4"/>
      <c r="AL15189" s="81"/>
      <c r="AM15189" s="81"/>
    </row>
    <row r="15190" spans="1:39">
      <c r="A15190" s="76"/>
      <c r="C15190" s="77"/>
      <c r="M15190" s="80"/>
      <c r="T15190" s="4"/>
      <c r="V15190" s="4"/>
      <c r="W15190" s="4"/>
      <c r="X15190" s="4"/>
      <c r="AB15190" s="4"/>
      <c r="AL15190" s="81"/>
      <c r="AM15190" s="81"/>
    </row>
    <row r="15191" spans="1:39">
      <c r="A15191" s="76"/>
      <c r="C15191" s="77"/>
      <c r="M15191" s="80"/>
      <c r="T15191" s="4"/>
      <c r="V15191" s="4"/>
      <c r="W15191" s="4"/>
      <c r="X15191" s="4"/>
      <c r="AB15191" s="4"/>
      <c r="AL15191" s="81"/>
      <c r="AM15191" s="81"/>
    </row>
    <row r="15192" spans="1:39">
      <c r="A15192" s="76"/>
      <c r="C15192" s="77"/>
      <c r="M15192" s="80"/>
      <c r="T15192" s="4"/>
      <c r="V15192" s="4"/>
      <c r="W15192" s="4"/>
      <c r="X15192" s="4"/>
      <c r="AB15192" s="4"/>
      <c r="AL15192" s="81"/>
      <c r="AM15192" s="81"/>
    </row>
    <row r="15193" spans="1:39">
      <c r="A15193" s="76"/>
      <c r="C15193" s="77"/>
      <c r="M15193" s="80"/>
      <c r="T15193" s="4"/>
      <c r="V15193" s="4"/>
      <c r="W15193" s="4"/>
      <c r="X15193" s="4"/>
      <c r="AB15193" s="4"/>
      <c r="AL15193" s="81"/>
      <c r="AM15193" s="81"/>
    </row>
    <row r="15194" spans="1:39">
      <c r="A15194" s="76"/>
      <c r="C15194" s="77"/>
      <c r="M15194" s="80"/>
      <c r="T15194" s="4"/>
      <c r="V15194" s="4"/>
      <c r="W15194" s="4"/>
      <c r="X15194" s="4"/>
      <c r="AB15194" s="4"/>
      <c r="AL15194" s="81"/>
      <c r="AM15194" s="81"/>
    </row>
    <row r="15195" spans="1:39">
      <c r="A15195" s="76"/>
      <c r="C15195" s="77"/>
      <c r="M15195" s="80"/>
      <c r="T15195" s="4"/>
      <c r="V15195" s="4"/>
      <c r="W15195" s="4"/>
      <c r="X15195" s="4"/>
      <c r="AB15195" s="4"/>
      <c r="AL15195" s="81"/>
      <c r="AM15195" s="81"/>
    </row>
    <row r="15196" spans="1:39">
      <c r="A15196" s="76"/>
      <c r="C15196" s="77"/>
      <c r="M15196" s="80"/>
      <c r="T15196" s="4"/>
      <c r="V15196" s="4"/>
      <c r="W15196" s="4"/>
      <c r="X15196" s="4"/>
      <c r="AB15196" s="4"/>
      <c r="AL15196" s="81"/>
      <c r="AM15196" s="81"/>
    </row>
    <row r="15197" spans="1:39">
      <c r="A15197" s="76"/>
      <c r="C15197" s="77"/>
      <c r="M15197" s="80"/>
      <c r="T15197" s="4"/>
      <c r="V15197" s="4"/>
      <c r="W15197" s="4"/>
      <c r="X15197" s="4"/>
      <c r="AB15197" s="4"/>
      <c r="AL15197" s="81"/>
      <c r="AM15197" s="81"/>
    </row>
    <row r="15198" spans="1:39">
      <c r="A15198" s="76"/>
      <c r="C15198" s="77"/>
      <c r="M15198" s="80"/>
      <c r="T15198" s="4"/>
      <c r="V15198" s="4"/>
      <c r="W15198" s="4"/>
      <c r="X15198" s="4"/>
      <c r="AB15198" s="4"/>
      <c r="AL15198" s="81"/>
      <c r="AM15198" s="81"/>
    </row>
    <row r="15199" spans="1:39">
      <c r="A15199" s="76"/>
      <c r="C15199" s="77"/>
      <c r="M15199" s="80"/>
      <c r="T15199" s="4"/>
      <c r="V15199" s="4"/>
      <c r="W15199" s="4"/>
      <c r="X15199" s="4"/>
      <c r="AB15199" s="4"/>
      <c r="AL15199" s="81"/>
      <c r="AM15199" s="81"/>
    </row>
    <row r="15200" spans="1:39">
      <c r="A15200" s="76"/>
      <c r="C15200" s="77"/>
      <c r="M15200" s="80"/>
      <c r="T15200" s="4"/>
      <c r="V15200" s="4"/>
      <c r="W15200" s="4"/>
      <c r="X15200" s="4"/>
      <c r="AB15200" s="4"/>
      <c r="AL15200" s="81"/>
      <c r="AM15200" s="81"/>
    </row>
    <row r="15201" spans="1:39">
      <c r="A15201" s="76"/>
      <c r="C15201" s="77"/>
      <c r="M15201" s="80"/>
      <c r="T15201" s="4"/>
      <c r="V15201" s="4"/>
      <c r="W15201" s="4"/>
      <c r="X15201" s="4"/>
      <c r="AB15201" s="4"/>
      <c r="AL15201" s="81"/>
      <c r="AM15201" s="81"/>
    </row>
    <row r="15202" spans="1:39">
      <c r="A15202" s="76"/>
      <c r="C15202" s="77"/>
      <c r="M15202" s="80"/>
      <c r="T15202" s="4"/>
      <c r="V15202" s="4"/>
      <c r="W15202" s="4"/>
      <c r="X15202" s="4"/>
      <c r="AB15202" s="4"/>
      <c r="AL15202" s="81"/>
      <c r="AM15202" s="81"/>
    </row>
    <row r="15203" spans="1:39">
      <c r="A15203" s="76"/>
      <c r="C15203" s="77"/>
      <c r="M15203" s="80"/>
      <c r="T15203" s="4"/>
      <c r="V15203" s="4"/>
      <c r="W15203" s="4"/>
      <c r="X15203" s="4"/>
      <c r="AB15203" s="4"/>
      <c r="AL15203" s="81"/>
      <c r="AM15203" s="81"/>
    </row>
    <row r="15204" spans="1:39">
      <c r="A15204" s="76"/>
      <c r="C15204" s="77"/>
      <c r="M15204" s="80"/>
      <c r="T15204" s="4"/>
      <c r="V15204" s="4"/>
      <c r="W15204" s="4"/>
      <c r="X15204" s="4"/>
      <c r="AB15204" s="4"/>
      <c r="AL15204" s="81"/>
      <c r="AM15204" s="81"/>
    </row>
    <row r="15205" spans="1:39">
      <c r="A15205" s="76"/>
      <c r="C15205" s="77"/>
      <c r="M15205" s="80"/>
      <c r="T15205" s="4"/>
      <c r="V15205" s="4"/>
      <c r="W15205" s="4"/>
      <c r="X15205" s="4"/>
      <c r="AB15205" s="4"/>
      <c r="AL15205" s="81"/>
      <c r="AM15205" s="81"/>
    </row>
    <row r="15206" spans="1:39">
      <c r="A15206" s="76"/>
      <c r="C15206" s="77"/>
      <c r="M15206" s="80"/>
      <c r="T15206" s="4"/>
      <c r="V15206" s="4"/>
      <c r="W15206" s="4"/>
      <c r="X15206" s="4"/>
      <c r="AB15206" s="4"/>
      <c r="AL15206" s="81"/>
      <c r="AM15206" s="81"/>
    </row>
    <row r="15207" spans="1:39">
      <c r="A15207" s="76"/>
      <c r="C15207" s="77"/>
      <c r="M15207" s="80"/>
      <c r="T15207" s="4"/>
      <c r="V15207" s="4"/>
      <c r="W15207" s="4"/>
      <c r="X15207" s="4"/>
      <c r="AB15207" s="4"/>
      <c r="AL15207" s="81"/>
      <c r="AM15207" s="81"/>
    </row>
    <row r="15208" spans="1:39">
      <c r="A15208" s="76"/>
      <c r="C15208" s="77"/>
      <c r="M15208" s="80"/>
      <c r="T15208" s="4"/>
      <c r="V15208" s="4"/>
      <c r="W15208" s="4"/>
      <c r="X15208" s="4"/>
      <c r="AB15208" s="4"/>
      <c r="AL15208" s="81"/>
      <c r="AM15208" s="81"/>
    </row>
    <row r="15209" spans="1:39">
      <c r="A15209" s="76"/>
      <c r="C15209" s="77"/>
      <c r="M15209" s="80"/>
      <c r="T15209" s="4"/>
      <c r="V15209" s="4"/>
      <c r="W15209" s="4"/>
      <c r="X15209" s="4"/>
      <c r="AB15209" s="4"/>
      <c r="AL15209" s="81"/>
      <c r="AM15209" s="81"/>
    </row>
    <row r="15210" spans="1:39">
      <c r="A15210" s="76"/>
      <c r="C15210" s="77"/>
      <c r="M15210" s="80"/>
      <c r="T15210" s="4"/>
      <c r="V15210" s="4"/>
      <c r="W15210" s="4"/>
      <c r="X15210" s="4"/>
      <c r="AB15210" s="4"/>
      <c r="AL15210" s="81"/>
      <c r="AM15210" s="81"/>
    </row>
    <row r="15211" spans="1:39">
      <c r="A15211" s="76"/>
      <c r="C15211" s="77"/>
      <c r="M15211" s="80"/>
      <c r="T15211" s="4"/>
      <c r="V15211" s="4"/>
      <c r="W15211" s="4"/>
      <c r="X15211" s="4"/>
      <c r="AB15211" s="4"/>
      <c r="AL15211" s="81"/>
      <c r="AM15211" s="81"/>
    </row>
    <row r="15212" spans="1:39">
      <c r="A15212" s="76"/>
      <c r="C15212" s="77"/>
      <c r="M15212" s="80"/>
      <c r="T15212" s="4"/>
      <c r="V15212" s="4"/>
      <c r="W15212" s="4"/>
      <c r="X15212" s="4"/>
      <c r="AB15212" s="4"/>
      <c r="AL15212" s="81"/>
      <c r="AM15212" s="81"/>
    </row>
    <row r="15213" spans="1:39">
      <c r="A15213" s="76"/>
      <c r="C15213" s="77"/>
      <c r="M15213" s="80"/>
      <c r="T15213" s="4"/>
      <c r="V15213" s="4"/>
      <c r="W15213" s="4"/>
      <c r="X15213" s="4"/>
      <c r="AB15213" s="4"/>
      <c r="AL15213" s="81"/>
      <c r="AM15213" s="81"/>
    </row>
    <row r="15214" spans="1:39">
      <c r="A15214" s="76"/>
      <c r="C15214" s="77"/>
      <c r="M15214" s="80"/>
      <c r="T15214" s="4"/>
      <c r="V15214" s="4"/>
      <c r="W15214" s="4"/>
      <c r="X15214" s="4"/>
      <c r="AB15214" s="4"/>
      <c r="AL15214" s="81"/>
      <c r="AM15214" s="81"/>
    </row>
    <row r="15215" spans="1:39">
      <c r="A15215" s="76"/>
      <c r="C15215" s="77"/>
      <c r="M15215" s="80"/>
      <c r="T15215" s="4"/>
      <c r="V15215" s="4"/>
      <c r="W15215" s="4"/>
      <c r="X15215" s="4"/>
      <c r="AB15215" s="4"/>
      <c r="AL15215" s="81"/>
      <c r="AM15215" s="81"/>
    </row>
    <row r="15216" spans="1:39">
      <c r="A15216" s="76"/>
      <c r="C15216" s="77"/>
      <c r="M15216" s="80"/>
      <c r="T15216" s="4"/>
      <c r="V15216" s="4"/>
      <c r="W15216" s="4"/>
      <c r="X15216" s="4"/>
      <c r="AB15216" s="4"/>
      <c r="AL15216" s="81"/>
      <c r="AM15216" s="81"/>
    </row>
    <row r="15217" spans="1:39">
      <c r="A15217" s="76"/>
      <c r="C15217" s="77"/>
      <c r="M15217" s="80"/>
      <c r="T15217" s="4"/>
      <c r="V15217" s="4"/>
      <c r="W15217" s="4"/>
      <c r="X15217" s="4"/>
      <c r="AB15217" s="4"/>
      <c r="AL15217" s="81"/>
      <c r="AM15217" s="81"/>
    </row>
    <row r="15218" spans="1:39">
      <c r="A15218" s="76"/>
      <c r="C15218" s="77"/>
      <c r="M15218" s="80"/>
      <c r="T15218" s="4"/>
      <c r="V15218" s="4"/>
      <c r="W15218" s="4"/>
      <c r="X15218" s="4"/>
      <c r="AB15218" s="4"/>
      <c r="AL15218" s="81"/>
      <c r="AM15218" s="81"/>
    </row>
    <row r="15219" spans="1:39">
      <c r="A15219" s="76"/>
      <c r="C15219" s="77"/>
      <c r="M15219" s="80"/>
      <c r="T15219" s="4"/>
      <c r="V15219" s="4"/>
      <c r="W15219" s="4"/>
      <c r="X15219" s="4"/>
      <c r="AB15219" s="4"/>
      <c r="AL15219" s="81"/>
      <c r="AM15219" s="81"/>
    </row>
    <row r="15220" spans="1:39">
      <c r="A15220" s="76"/>
      <c r="C15220" s="77"/>
      <c r="M15220" s="80"/>
      <c r="T15220" s="4"/>
      <c r="V15220" s="4"/>
      <c r="W15220" s="4"/>
      <c r="X15220" s="4"/>
      <c r="AB15220" s="4"/>
      <c r="AL15220" s="81"/>
      <c r="AM15220" s="81"/>
    </row>
    <row r="15221" spans="1:39">
      <c r="A15221" s="76"/>
      <c r="C15221" s="77"/>
      <c r="M15221" s="80"/>
      <c r="T15221" s="4"/>
      <c r="V15221" s="4"/>
      <c r="W15221" s="4"/>
      <c r="X15221" s="4"/>
      <c r="AB15221" s="4"/>
      <c r="AL15221" s="81"/>
      <c r="AM15221" s="81"/>
    </row>
    <row r="15222" spans="1:39">
      <c r="A15222" s="76"/>
      <c r="C15222" s="77"/>
      <c r="M15222" s="80"/>
      <c r="T15222" s="4"/>
      <c r="V15222" s="4"/>
      <c r="W15222" s="4"/>
      <c r="X15222" s="4"/>
      <c r="AB15222" s="4"/>
      <c r="AL15222" s="81"/>
      <c r="AM15222" s="81"/>
    </row>
    <row r="15223" spans="1:39">
      <c r="A15223" s="76"/>
      <c r="C15223" s="77"/>
      <c r="M15223" s="80"/>
      <c r="T15223" s="4"/>
      <c r="V15223" s="4"/>
      <c r="W15223" s="4"/>
      <c r="X15223" s="4"/>
      <c r="AB15223" s="4"/>
      <c r="AL15223" s="81"/>
      <c r="AM15223" s="81"/>
    </row>
    <row r="15224" spans="1:39">
      <c r="A15224" s="76"/>
      <c r="C15224" s="77"/>
      <c r="M15224" s="80"/>
      <c r="T15224" s="4"/>
      <c r="V15224" s="4"/>
      <c r="W15224" s="4"/>
      <c r="X15224" s="4"/>
      <c r="AB15224" s="4"/>
      <c r="AL15224" s="81"/>
      <c r="AM15224" s="81"/>
    </row>
    <row r="15225" spans="1:39">
      <c r="A15225" s="76"/>
      <c r="C15225" s="77"/>
      <c r="M15225" s="80"/>
      <c r="T15225" s="4"/>
      <c r="V15225" s="4"/>
      <c r="W15225" s="4"/>
      <c r="X15225" s="4"/>
      <c r="AB15225" s="4"/>
      <c r="AL15225" s="81"/>
      <c r="AM15225" s="81"/>
    </row>
    <row r="15226" spans="1:39">
      <c r="A15226" s="76"/>
      <c r="C15226" s="77"/>
      <c r="M15226" s="80"/>
      <c r="T15226" s="4"/>
      <c r="V15226" s="4"/>
      <c r="W15226" s="4"/>
      <c r="X15226" s="4"/>
      <c r="AB15226" s="4"/>
      <c r="AL15226" s="81"/>
      <c r="AM15226" s="81"/>
    </row>
    <row r="15227" spans="1:39">
      <c r="A15227" s="76"/>
      <c r="C15227" s="77"/>
      <c r="M15227" s="80"/>
      <c r="T15227" s="4"/>
      <c r="V15227" s="4"/>
      <c r="W15227" s="4"/>
      <c r="X15227" s="4"/>
      <c r="AB15227" s="4"/>
      <c r="AL15227" s="81"/>
      <c r="AM15227" s="81"/>
    </row>
    <row r="15228" spans="1:39">
      <c r="A15228" s="76"/>
      <c r="C15228" s="77"/>
      <c r="M15228" s="80"/>
      <c r="T15228" s="4"/>
      <c r="V15228" s="4"/>
      <c r="W15228" s="4"/>
      <c r="X15228" s="4"/>
      <c r="AB15228" s="4"/>
      <c r="AL15228" s="81"/>
      <c r="AM15228" s="81"/>
    </row>
    <row r="15229" spans="1:39">
      <c r="A15229" s="76"/>
      <c r="C15229" s="77"/>
      <c r="M15229" s="80"/>
      <c r="T15229" s="4"/>
      <c r="V15229" s="4"/>
      <c r="W15229" s="4"/>
      <c r="X15229" s="4"/>
      <c r="AB15229" s="4"/>
      <c r="AL15229" s="81"/>
      <c r="AM15229" s="81"/>
    </row>
    <row r="15230" spans="1:39">
      <c r="A15230" s="76"/>
      <c r="C15230" s="77"/>
      <c r="M15230" s="80"/>
      <c r="T15230" s="4"/>
      <c r="V15230" s="4"/>
      <c r="W15230" s="4"/>
      <c r="X15230" s="4"/>
      <c r="AB15230" s="4"/>
      <c r="AL15230" s="81"/>
      <c r="AM15230" s="81"/>
    </row>
    <row r="15231" spans="1:39">
      <c r="A15231" s="76"/>
      <c r="C15231" s="77"/>
      <c r="M15231" s="80"/>
      <c r="T15231" s="4"/>
      <c r="V15231" s="4"/>
      <c r="W15231" s="4"/>
      <c r="X15231" s="4"/>
      <c r="AB15231" s="4"/>
      <c r="AL15231" s="81"/>
      <c r="AM15231" s="81"/>
    </row>
    <row r="15232" spans="1:39">
      <c r="A15232" s="76"/>
      <c r="C15232" s="77"/>
      <c r="M15232" s="80"/>
      <c r="T15232" s="4"/>
      <c r="V15232" s="4"/>
      <c r="W15232" s="4"/>
      <c r="X15232" s="4"/>
      <c r="AB15232" s="4"/>
      <c r="AL15232" s="81"/>
      <c r="AM15232" s="81"/>
    </row>
    <row r="15233" spans="1:39">
      <c r="A15233" s="76"/>
      <c r="C15233" s="77"/>
      <c r="M15233" s="80"/>
      <c r="T15233" s="4"/>
      <c r="V15233" s="4"/>
      <c r="W15233" s="4"/>
      <c r="X15233" s="4"/>
      <c r="AB15233" s="4"/>
      <c r="AL15233" s="81"/>
      <c r="AM15233" s="81"/>
    </row>
    <row r="15234" spans="1:39">
      <c r="A15234" s="76"/>
      <c r="C15234" s="77"/>
      <c r="M15234" s="80"/>
      <c r="T15234" s="4"/>
      <c r="V15234" s="4"/>
      <c r="W15234" s="4"/>
      <c r="X15234" s="4"/>
      <c r="AB15234" s="4"/>
      <c r="AL15234" s="81"/>
      <c r="AM15234" s="81"/>
    </row>
    <row r="15235" spans="1:39">
      <c r="A15235" s="76"/>
      <c r="C15235" s="77"/>
      <c r="M15235" s="80"/>
      <c r="T15235" s="4"/>
      <c r="V15235" s="4"/>
      <c r="W15235" s="4"/>
      <c r="X15235" s="4"/>
      <c r="AB15235" s="4"/>
      <c r="AL15235" s="81"/>
      <c r="AM15235" s="81"/>
    </row>
    <row r="15236" spans="1:39">
      <c r="A15236" s="76"/>
      <c r="C15236" s="77"/>
      <c r="M15236" s="80"/>
      <c r="T15236" s="4"/>
      <c r="V15236" s="4"/>
      <c r="W15236" s="4"/>
      <c r="X15236" s="4"/>
      <c r="AB15236" s="4"/>
      <c r="AL15236" s="81"/>
      <c r="AM15236" s="81"/>
    </row>
    <row r="15237" spans="1:39">
      <c r="A15237" s="76"/>
      <c r="C15237" s="77"/>
      <c r="M15237" s="80"/>
      <c r="T15237" s="4"/>
      <c r="V15237" s="4"/>
      <c r="W15237" s="4"/>
      <c r="X15237" s="4"/>
      <c r="AB15237" s="4"/>
      <c r="AL15237" s="81"/>
      <c r="AM15237" s="81"/>
    </row>
    <row r="15238" spans="1:39">
      <c r="A15238" s="76"/>
      <c r="C15238" s="77"/>
      <c r="M15238" s="80"/>
      <c r="T15238" s="4"/>
      <c r="V15238" s="4"/>
      <c r="W15238" s="4"/>
      <c r="X15238" s="4"/>
      <c r="AB15238" s="4"/>
      <c r="AL15238" s="81"/>
      <c r="AM15238" s="81"/>
    </row>
    <row r="15239" spans="1:39">
      <c r="A15239" s="76"/>
      <c r="C15239" s="77"/>
      <c r="M15239" s="80"/>
      <c r="T15239" s="4"/>
      <c r="V15239" s="4"/>
      <c r="W15239" s="4"/>
      <c r="X15239" s="4"/>
      <c r="AB15239" s="4"/>
      <c r="AL15239" s="81"/>
      <c r="AM15239" s="81"/>
    </row>
    <row r="15240" spans="1:39">
      <c r="A15240" s="76"/>
      <c r="C15240" s="77"/>
      <c r="M15240" s="80"/>
      <c r="T15240" s="4"/>
      <c r="V15240" s="4"/>
      <c r="W15240" s="4"/>
      <c r="X15240" s="4"/>
      <c r="AB15240" s="4"/>
      <c r="AL15240" s="81"/>
      <c r="AM15240" s="81"/>
    </row>
    <row r="15241" spans="1:39">
      <c r="A15241" s="76"/>
      <c r="C15241" s="77"/>
      <c r="M15241" s="80"/>
      <c r="T15241" s="4"/>
      <c r="V15241" s="4"/>
      <c r="W15241" s="4"/>
      <c r="X15241" s="4"/>
      <c r="AB15241" s="4"/>
      <c r="AL15241" s="81"/>
      <c r="AM15241" s="81"/>
    </row>
    <row r="15242" spans="1:39">
      <c r="A15242" s="76"/>
      <c r="C15242" s="77"/>
      <c r="M15242" s="80"/>
      <c r="T15242" s="4"/>
      <c r="V15242" s="4"/>
      <c r="W15242" s="4"/>
      <c r="X15242" s="4"/>
      <c r="AB15242" s="4"/>
      <c r="AL15242" s="81"/>
      <c r="AM15242" s="81"/>
    </row>
    <row r="15243" spans="1:39">
      <c r="A15243" s="76"/>
      <c r="C15243" s="77"/>
      <c r="M15243" s="80"/>
      <c r="T15243" s="4"/>
      <c r="V15243" s="4"/>
      <c r="W15243" s="4"/>
      <c r="X15243" s="4"/>
      <c r="AB15243" s="4"/>
      <c r="AL15243" s="81"/>
      <c r="AM15243" s="81"/>
    </row>
    <row r="15244" spans="1:39">
      <c r="A15244" s="76"/>
      <c r="C15244" s="77"/>
      <c r="M15244" s="80"/>
      <c r="T15244" s="4"/>
      <c r="V15244" s="4"/>
      <c r="W15244" s="4"/>
      <c r="X15244" s="4"/>
      <c r="AB15244" s="4"/>
      <c r="AL15244" s="81"/>
      <c r="AM15244" s="81"/>
    </row>
    <row r="15245" spans="1:39">
      <c r="A15245" s="76"/>
      <c r="C15245" s="77"/>
      <c r="M15245" s="80"/>
      <c r="T15245" s="4"/>
      <c r="V15245" s="4"/>
      <c r="W15245" s="4"/>
      <c r="X15245" s="4"/>
      <c r="AB15245" s="4"/>
      <c r="AL15245" s="81"/>
      <c r="AM15245" s="81"/>
    </row>
    <row r="15246" spans="1:39">
      <c r="A15246" s="76"/>
      <c r="C15246" s="77"/>
      <c r="M15246" s="80"/>
      <c r="T15246" s="4"/>
      <c r="V15246" s="4"/>
      <c r="W15246" s="4"/>
      <c r="X15246" s="4"/>
      <c r="AB15246" s="4"/>
      <c r="AL15246" s="81"/>
      <c r="AM15246" s="81"/>
    </row>
    <row r="15247" spans="1:39">
      <c r="A15247" s="76"/>
      <c r="C15247" s="77"/>
      <c r="M15247" s="80"/>
      <c r="T15247" s="4"/>
      <c r="V15247" s="4"/>
      <c r="W15247" s="4"/>
      <c r="X15247" s="4"/>
      <c r="AB15247" s="4"/>
      <c r="AL15247" s="81"/>
      <c r="AM15247" s="81"/>
    </row>
    <row r="15248" spans="1:39">
      <c r="A15248" s="76"/>
      <c r="C15248" s="77"/>
      <c r="M15248" s="80"/>
      <c r="T15248" s="4"/>
      <c r="V15248" s="4"/>
      <c r="W15248" s="4"/>
      <c r="X15248" s="4"/>
      <c r="AB15248" s="4"/>
      <c r="AL15248" s="81"/>
      <c r="AM15248" s="81"/>
    </row>
    <row r="15249" spans="1:39">
      <c r="A15249" s="76"/>
      <c r="C15249" s="77"/>
      <c r="M15249" s="80"/>
      <c r="T15249" s="4"/>
      <c r="V15249" s="4"/>
      <c r="W15249" s="4"/>
      <c r="X15249" s="4"/>
      <c r="AB15249" s="4"/>
      <c r="AL15249" s="81"/>
      <c r="AM15249" s="81"/>
    </row>
    <row r="15250" spans="1:39">
      <c r="A15250" s="76"/>
      <c r="C15250" s="77"/>
      <c r="M15250" s="80"/>
      <c r="T15250" s="4"/>
      <c r="V15250" s="4"/>
      <c r="W15250" s="4"/>
      <c r="X15250" s="4"/>
      <c r="AB15250" s="4"/>
      <c r="AL15250" s="81"/>
      <c r="AM15250" s="81"/>
    </row>
    <row r="15251" spans="1:39">
      <c r="A15251" s="76"/>
      <c r="C15251" s="77"/>
      <c r="M15251" s="80"/>
      <c r="T15251" s="4"/>
      <c r="V15251" s="4"/>
      <c r="W15251" s="4"/>
      <c r="X15251" s="4"/>
      <c r="AB15251" s="4"/>
      <c r="AL15251" s="81"/>
      <c r="AM15251" s="81"/>
    </row>
    <row r="15252" spans="1:39">
      <c r="A15252" s="76"/>
      <c r="C15252" s="77"/>
      <c r="M15252" s="80"/>
      <c r="T15252" s="4"/>
      <c r="V15252" s="4"/>
      <c r="W15252" s="4"/>
      <c r="X15252" s="4"/>
      <c r="AB15252" s="4"/>
      <c r="AL15252" s="81"/>
      <c r="AM15252" s="81"/>
    </row>
    <row r="15253" spans="1:39">
      <c r="A15253" s="76"/>
      <c r="C15253" s="77"/>
      <c r="M15253" s="80"/>
      <c r="T15253" s="4"/>
      <c r="V15253" s="4"/>
      <c r="W15253" s="4"/>
      <c r="X15253" s="4"/>
      <c r="AB15253" s="4"/>
      <c r="AL15253" s="81"/>
      <c r="AM15253" s="81"/>
    </row>
    <row r="15254" spans="1:39">
      <c r="A15254" s="76"/>
      <c r="C15254" s="77"/>
      <c r="M15254" s="80"/>
      <c r="T15254" s="4"/>
      <c r="V15254" s="4"/>
      <c r="W15254" s="4"/>
      <c r="X15254" s="4"/>
      <c r="AB15254" s="4"/>
      <c r="AL15254" s="81"/>
      <c r="AM15254" s="81"/>
    </row>
    <row r="15255" spans="1:39">
      <c r="A15255" s="76"/>
      <c r="C15255" s="77"/>
      <c r="M15255" s="80"/>
      <c r="T15255" s="4"/>
      <c r="V15255" s="4"/>
      <c r="W15255" s="4"/>
      <c r="X15255" s="4"/>
      <c r="AB15255" s="4"/>
      <c r="AL15255" s="81"/>
      <c r="AM15255" s="81"/>
    </row>
    <row r="15256" spans="1:39">
      <c r="A15256" s="76"/>
      <c r="C15256" s="77"/>
      <c r="M15256" s="80"/>
      <c r="T15256" s="4"/>
      <c r="V15256" s="4"/>
      <c r="W15256" s="4"/>
      <c r="X15256" s="4"/>
      <c r="AB15256" s="4"/>
      <c r="AL15256" s="81"/>
      <c r="AM15256" s="81"/>
    </row>
    <row r="15257" spans="1:39">
      <c r="A15257" s="76"/>
      <c r="C15257" s="77"/>
      <c r="M15257" s="80"/>
      <c r="T15257" s="4"/>
      <c r="V15257" s="4"/>
      <c r="W15257" s="4"/>
      <c r="X15257" s="4"/>
      <c r="AB15257" s="4"/>
      <c r="AL15257" s="81"/>
      <c r="AM15257" s="81"/>
    </row>
    <row r="15258" spans="1:39">
      <c r="A15258" s="76"/>
      <c r="C15258" s="77"/>
      <c r="M15258" s="80"/>
      <c r="T15258" s="4"/>
      <c r="V15258" s="4"/>
      <c r="W15258" s="4"/>
      <c r="X15258" s="4"/>
      <c r="AB15258" s="4"/>
      <c r="AL15258" s="81"/>
      <c r="AM15258" s="81"/>
    </row>
    <row r="15259" spans="1:39">
      <c r="A15259" s="76"/>
      <c r="C15259" s="77"/>
      <c r="M15259" s="80"/>
      <c r="T15259" s="4"/>
      <c r="V15259" s="4"/>
      <c r="W15259" s="4"/>
      <c r="X15259" s="4"/>
      <c r="AB15259" s="4"/>
      <c r="AL15259" s="81"/>
      <c r="AM15259" s="81"/>
    </row>
    <row r="15260" spans="1:39">
      <c r="A15260" s="76"/>
      <c r="C15260" s="77"/>
      <c r="M15260" s="80"/>
      <c r="T15260" s="4"/>
      <c r="V15260" s="4"/>
      <c r="W15260" s="4"/>
      <c r="X15260" s="4"/>
      <c r="AB15260" s="4"/>
      <c r="AL15260" s="81"/>
      <c r="AM15260" s="81"/>
    </row>
    <row r="15261" spans="1:39">
      <c r="A15261" s="76"/>
      <c r="C15261" s="77"/>
      <c r="M15261" s="80"/>
      <c r="T15261" s="4"/>
      <c r="V15261" s="4"/>
      <c r="W15261" s="4"/>
      <c r="X15261" s="4"/>
      <c r="AB15261" s="4"/>
      <c r="AL15261" s="81"/>
      <c r="AM15261" s="81"/>
    </row>
    <row r="15262" spans="1:39">
      <c r="A15262" s="76"/>
      <c r="C15262" s="77"/>
      <c r="M15262" s="80"/>
      <c r="T15262" s="4"/>
      <c r="V15262" s="4"/>
      <c r="W15262" s="4"/>
      <c r="X15262" s="4"/>
      <c r="AB15262" s="4"/>
      <c r="AL15262" s="81"/>
      <c r="AM15262" s="81"/>
    </row>
    <row r="15263" spans="1:39">
      <c r="A15263" s="76"/>
      <c r="C15263" s="77"/>
      <c r="M15263" s="80"/>
      <c r="T15263" s="4"/>
      <c r="V15263" s="4"/>
      <c r="W15263" s="4"/>
      <c r="X15263" s="4"/>
      <c r="AB15263" s="4"/>
      <c r="AL15263" s="81"/>
      <c r="AM15263" s="81"/>
    </row>
    <row r="15264" spans="1:39">
      <c r="A15264" s="76"/>
      <c r="C15264" s="77"/>
      <c r="M15264" s="80"/>
      <c r="T15264" s="4"/>
      <c r="V15264" s="4"/>
      <c r="W15264" s="4"/>
      <c r="X15264" s="4"/>
      <c r="AB15264" s="4"/>
      <c r="AL15264" s="81"/>
      <c r="AM15264" s="81"/>
    </row>
    <row r="15265" spans="1:39">
      <c r="A15265" s="76"/>
      <c r="C15265" s="77"/>
      <c r="M15265" s="80"/>
      <c r="T15265" s="4"/>
      <c r="V15265" s="4"/>
      <c r="W15265" s="4"/>
      <c r="X15265" s="4"/>
      <c r="AB15265" s="4"/>
      <c r="AL15265" s="81"/>
      <c r="AM15265" s="81"/>
    </row>
    <row r="15266" spans="1:39">
      <c r="A15266" s="76"/>
      <c r="C15266" s="77"/>
      <c r="M15266" s="80"/>
      <c r="T15266" s="4"/>
      <c r="V15266" s="4"/>
      <c r="W15266" s="4"/>
      <c r="X15266" s="4"/>
      <c r="AB15266" s="4"/>
      <c r="AL15266" s="81"/>
      <c r="AM15266" s="81"/>
    </row>
    <row r="15267" spans="1:39">
      <c r="A15267" s="76"/>
      <c r="C15267" s="77"/>
      <c r="M15267" s="80"/>
      <c r="T15267" s="4"/>
      <c r="V15267" s="4"/>
      <c r="W15267" s="4"/>
      <c r="X15267" s="4"/>
      <c r="AB15267" s="4"/>
      <c r="AL15267" s="81"/>
      <c r="AM15267" s="81"/>
    </row>
    <row r="15268" spans="1:39">
      <c r="A15268" s="76"/>
      <c r="C15268" s="77"/>
      <c r="M15268" s="80"/>
      <c r="T15268" s="4"/>
      <c r="V15268" s="4"/>
      <c r="W15268" s="4"/>
      <c r="X15268" s="4"/>
      <c r="AB15268" s="4"/>
      <c r="AL15268" s="81"/>
      <c r="AM15268" s="81"/>
    </row>
    <row r="15269" spans="1:39">
      <c r="A15269" s="76"/>
      <c r="C15269" s="77"/>
      <c r="M15269" s="80"/>
      <c r="T15269" s="4"/>
      <c r="V15269" s="4"/>
      <c r="W15269" s="4"/>
      <c r="X15269" s="4"/>
      <c r="AB15269" s="4"/>
      <c r="AL15269" s="81"/>
      <c r="AM15269" s="81"/>
    </row>
    <row r="15270" spans="1:39">
      <c r="A15270" s="76"/>
      <c r="C15270" s="77"/>
      <c r="M15270" s="80"/>
      <c r="T15270" s="4"/>
      <c r="V15270" s="4"/>
      <c r="W15270" s="4"/>
      <c r="X15270" s="4"/>
      <c r="AB15270" s="4"/>
      <c r="AL15270" s="81"/>
      <c r="AM15270" s="81"/>
    </row>
    <row r="15271" spans="1:39">
      <c r="A15271" s="76"/>
      <c r="C15271" s="77"/>
      <c r="M15271" s="80"/>
      <c r="T15271" s="4"/>
      <c r="V15271" s="4"/>
      <c r="W15271" s="4"/>
      <c r="X15271" s="4"/>
      <c r="AB15271" s="4"/>
      <c r="AL15271" s="81"/>
      <c r="AM15271" s="81"/>
    </row>
    <row r="15272" spans="1:39">
      <c r="A15272" s="76"/>
      <c r="C15272" s="77"/>
      <c r="M15272" s="80"/>
      <c r="T15272" s="4"/>
      <c r="V15272" s="4"/>
      <c r="W15272" s="4"/>
      <c r="X15272" s="4"/>
      <c r="AB15272" s="4"/>
      <c r="AL15272" s="81"/>
      <c r="AM15272" s="81"/>
    </row>
    <row r="15273" spans="1:39">
      <c r="A15273" s="76"/>
      <c r="C15273" s="77"/>
      <c r="M15273" s="80"/>
      <c r="T15273" s="4"/>
      <c r="V15273" s="4"/>
      <c r="W15273" s="4"/>
      <c r="X15273" s="4"/>
      <c r="AB15273" s="4"/>
      <c r="AL15273" s="81"/>
      <c r="AM15273" s="81"/>
    </row>
    <row r="15274" spans="1:39">
      <c r="A15274" s="76"/>
      <c r="C15274" s="77"/>
      <c r="M15274" s="80"/>
      <c r="T15274" s="4"/>
      <c r="V15274" s="4"/>
      <c r="W15274" s="4"/>
      <c r="X15274" s="4"/>
      <c r="AB15274" s="4"/>
      <c r="AL15274" s="81"/>
      <c r="AM15274" s="81"/>
    </row>
    <row r="15275" spans="1:39">
      <c r="A15275" s="76"/>
      <c r="C15275" s="77"/>
      <c r="M15275" s="80"/>
      <c r="T15275" s="4"/>
      <c r="V15275" s="4"/>
      <c r="W15275" s="4"/>
      <c r="X15275" s="4"/>
      <c r="AB15275" s="4"/>
      <c r="AL15275" s="81"/>
      <c r="AM15275" s="81"/>
    </row>
    <row r="15276" spans="1:39">
      <c r="A15276" s="76"/>
      <c r="C15276" s="77"/>
      <c r="M15276" s="80"/>
      <c r="T15276" s="4"/>
      <c r="V15276" s="4"/>
      <c r="W15276" s="4"/>
      <c r="X15276" s="4"/>
      <c r="AB15276" s="4"/>
      <c r="AL15276" s="81"/>
      <c r="AM15276" s="81"/>
    </row>
    <row r="15277" spans="1:39">
      <c r="A15277" s="76"/>
      <c r="C15277" s="77"/>
      <c r="M15277" s="80"/>
      <c r="T15277" s="4"/>
      <c r="V15277" s="4"/>
      <c r="W15277" s="4"/>
      <c r="X15277" s="4"/>
      <c r="AB15277" s="4"/>
      <c r="AL15277" s="81"/>
      <c r="AM15277" s="81"/>
    </row>
    <row r="15278" spans="1:39">
      <c r="A15278" s="76"/>
      <c r="C15278" s="77"/>
      <c r="M15278" s="80"/>
      <c r="T15278" s="4"/>
      <c r="V15278" s="4"/>
      <c r="W15278" s="4"/>
      <c r="X15278" s="4"/>
      <c r="AB15278" s="4"/>
      <c r="AL15278" s="81"/>
      <c r="AM15278" s="81"/>
    </row>
    <row r="15279" spans="1:39">
      <c r="A15279" s="76"/>
      <c r="C15279" s="77"/>
      <c r="M15279" s="80"/>
      <c r="T15279" s="4"/>
      <c r="V15279" s="4"/>
      <c r="W15279" s="4"/>
      <c r="X15279" s="4"/>
      <c r="AB15279" s="4"/>
      <c r="AL15279" s="81"/>
      <c r="AM15279" s="81"/>
    </row>
    <row r="15280" spans="1:39">
      <c r="A15280" s="76"/>
      <c r="C15280" s="77"/>
      <c r="M15280" s="80"/>
      <c r="T15280" s="4"/>
      <c r="V15280" s="4"/>
      <c r="W15280" s="4"/>
      <c r="X15280" s="4"/>
      <c r="AB15280" s="4"/>
      <c r="AL15280" s="81"/>
      <c r="AM15280" s="81"/>
    </row>
    <row r="15281" spans="1:39">
      <c r="A15281" s="76"/>
      <c r="C15281" s="77"/>
      <c r="M15281" s="80"/>
      <c r="T15281" s="4"/>
      <c r="V15281" s="4"/>
      <c r="W15281" s="4"/>
      <c r="X15281" s="4"/>
      <c r="AB15281" s="4"/>
      <c r="AL15281" s="81"/>
      <c r="AM15281" s="81"/>
    </row>
    <row r="15282" spans="1:39">
      <c r="A15282" s="76"/>
      <c r="C15282" s="77"/>
      <c r="M15282" s="80"/>
      <c r="T15282" s="4"/>
      <c r="V15282" s="4"/>
      <c r="W15282" s="4"/>
      <c r="X15282" s="4"/>
      <c r="AB15282" s="4"/>
      <c r="AL15282" s="81"/>
      <c r="AM15282" s="81"/>
    </row>
    <row r="15283" spans="1:39">
      <c r="A15283" s="76"/>
      <c r="C15283" s="77"/>
      <c r="M15283" s="80"/>
      <c r="T15283" s="4"/>
      <c r="V15283" s="4"/>
      <c r="W15283" s="4"/>
      <c r="X15283" s="4"/>
      <c r="AB15283" s="4"/>
      <c r="AL15283" s="81"/>
      <c r="AM15283" s="81"/>
    </row>
    <row r="15284" spans="1:39">
      <c r="A15284" s="76"/>
      <c r="C15284" s="77"/>
      <c r="M15284" s="80"/>
      <c r="T15284" s="4"/>
      <c r="V15284" s="4"/>
      <c r="W15284" s="4"/>
      <c r="X15284" s="4"/>
      <c r="AB15284" s="4"/>
      <c r="AL15284" s="81"/>
      <c r="AM15284" s="81"/>
    </row>
    <row r="15285" spans="1:39">
      <c r="A15285" s="76"/>
      <c r="C15285" s="77"/>
      <c r="M15285" s="80"/>
      <c r="T15285" s="4"/>
      <c r="V15285" s="4"/>
      <c r="W15285" s="4"/>
      <c r="X15285" s="4"/>
      <c r="AB15285" s="4"/>
      <c r="AL15285" s="81"/>
      <c r="AM15285" s="81"/>
    </row>
    <row r="15286" spans="1:39">
      <c r="A15286" s="76"/>
      <c r="C15286" s="77"/>
      <c r="M15286" s="80"/>
      <c r="T15286" s="4"/>
      <c r="V15286" s="4"/>
      <c r="W15286" s="4"/>
      <c r="X15286" s="4"/>
      <c r="AB15286" s="4"/>
      <c r="AL15286" s="81"/>
      <c r="AM15286" s="81"/>
    </row>
    <row r="15287" spans="1:39">
      <c r="A15287" s="76"/>
      <c r="C15287" s="77"/>
      <c r="M15287" s="80"/>
      <c r="T15287" s="4"/>
      <c r="V15287" s="4"/>
      <c r="W15287" s="4"/>
      <c r="X15287" s="4"/>
      <c r="AB15287" s="4"/>
      <c r="AL15287" s="81"/>
      <c r="AM15287" s="81"/>
    </row>
    <row r="15288" spans="1:39">
      <c r="A15288" s="76"/>
      <c r="C15288" s="77"/>
      <c r="M15288" s="80"/>
      <c r="T15288" s="4"/>
      <c r="V15288" s="4"/>
      <c r="W15288" s="4"/>
      <c r="X15288" s="4"/>
      <c r="AB15288" s="4"/>
      <c r="AL15288" s="81"/>
      <c r="AM15288" s="81"/>
    </row>
    <row r="15289" spans="1:39">
      <c r="A15289" s="76"/>
      <c r="C15289" s="77"/>
      <c r="M15289" s="80"/>
      <c r="T15289" s="4"/>
      <c r="V15289" s="4"/>
      <c r="W15289" s="4"/>
      <c r="X15289" s="4"/>
      <c r="AB15289" s="4"/>
      <c r="AL15289" s="81"/>
      <c r="AM15289" s="81"/>
    </row>
    <row r="15290" spans="1:39">
      <c r="A15290" s="76"/>
      <c r="C15290" s="77"/>
      <c r="M15290" s="80"/>
      <c r="T15290" s="4"/>
      <c r="V15290" s="4"/>
      <c r="W15290" s="4"/>
      <c r="X15290" s="4"/>
      <c r="AB15290" s="4"/>
      <c r="AL15290" s="81"/>
      <c r="AM15290" s="81"/>
    </row>
    <row r="15291" spans="1:39">
      <c r="A15291" s="76"/>
      <c r="C15291" s="77"/>
      <c r="M15291" s="80"/>
      <c r="T15291" s="4"/>
      <c r="V15291" s="4"/>
      <c r="W15291" s="4"/>
      <c r="X15291" s="4"/>
      <c r="AB15291" s="4"/>
      <c r="AL15291" s="81"/>
      <c r="AM15291" s="81"/>
    </row>
    <row r="15292" spans="1:39">
      <c r="A15292" s="76"/>
      <c r="C15292" s="77"/>
      <c r="M15292" s="80"/>
      <c r="T15292" s="4"/>
      <c r="V15292" s="4"/>
      <c r="W15292" s="4"/>
      <c r="X15292" s="4"/>
      <c r="AB15292" s="4"/>
      <c r="AL15292" s="81"/>
      <c r="AM15292" s="81"/>
    </row>
    <row r="15293" spans="1:39">
      <c r="A15293" s="76"/>
      <c r="C15293" s="77"/>
      <c r="M15293" s="80"/>
      <c r="T15293" s="4"/>
      <c r="V15293" s="4"/>
      <c r="W15293" s="4"/>
      <c r="X15293" s="4"/>
      <c r="AB15293" s="4"/>
      <c r="AL15293" s="81"/>
      <c r="AM15293" s="81"/>
    </row>
    <row r="15294" spans="1:39">
      <c r="A15294" s="76"/>
      <c r="C15294" s="77"/>
      <c r="M15294" s="80"/>
      <c r="T15294" s="4"/>
      <c r="V15294" s="4"/>
      <c r="W15294" s="4"/>
      <c r="X15294" s="4"/>
      <c r="AB15294" s="4"/>
      <c r="AL15294" s="81"/>
      <c r="AM15294" s="81"/>
    </row>
    <row r="15295" spans="1:39">
      <c r="A15295" s="76"/>
      <c r="C15295" s="77"/>
      <c r="M15295" s="80"/>
      <c r="T15295" s="4"/>
      <c r="V15295" s="4"/>
      <c r="W15295" s="4"/>
      <c r="X15295" s="4"/>
      <c r="AB15295" s="4"/>
      <c r="AL15295" s="81"/>
      <c r="AM15295" s="81"/>
    </row>
    <row r="15296" spans="1:39">
      <c r="A15296" s="76"/>
      <c r="C15296" s="77"/>
      <c r="M15296" s="80"/>
      <c r="T15296" s="4"/>
      <c r="V15296" s="4"/>
      <c r="W15296" s="4"/>
      <c r="X15296" s="4"/>
      <c r="AB15296" s="4"/>
      <c r="AL15296" s="81"/>
      <c r="AM15296" s="81"/>
    </row>
    <row r="15297" spans="1:39">
      <c r="A15297" s="76"/>
      <c r="C15297" s="77"/>
      <c r="M15297" s="80"/>
      <c r="T15297" s="4"/>
      <c r="V15297" s="4"/>
      <c r="W15297" s="4"/>
      <c r="X15297" s="4"/>
      <c r="AB15297" s="4"/>
      <c r="AL15297" s="81"/>
      <c r="AM15297" s="81"/>
    </row>
    <row r="15298" spans="1:39">
      <c r="A15298" s="76"/>
      <c r="C15298" s="77"/>
      <c r="M15298" s="80"/>
      <c r="T15298" s="4"/>
      <c r="V15298" s="4"/>
      <c r="W15298" s="4"/>
      <c r="X15298" s="4"/>
      <c r="AB15298" s="4"/>
      <c r="AL15298" s="81"/>
      <c r="AM15298" s="81"/>
    </row>
    <row r="15299" spans="1:39">
      <c r="A15299" s="76"/>
      <c r="C15299" s="77"/>
      <c r="M15299" s="80"/>
      <c r="T15299" s="4"/>
      <c r="V15299" s="4"/>
      <c r="W15299" s="4"/>
      <c r="X15299" s="4"/>
      <c r="AB15299" s="4"/>
      <c r="AL15299" s="81"/>
      <c r="AM15299" s="81"/>
    </row>
    <row r="15300" spans="1:39">
      <c r="A15300" s="76"/>
      <c r="C15300" s="77"/>
      <c r="M15300" s="80"/>
      <c r="T15300" s="4"/>
      <c r="V15300" s="4"/>
      <c r="W15300" s="4"/>
      <c r="X15300" s="4"/>
      <c r="AB15300" s="4"/>
      <c r="AL15300" s="81"/>
      <c r="AM15300" s="81"/>
    </row>
    <row r="15301" spans="1:39">
      <c r="A15301" s="76"/>
      <c r="C15301" s="77"/>
      <c r="M15301" s="80"/>
      <c r="T15301" s="4"/>
      <c r="V15301" s="4"/>
      <c r="W15301" s="4"/>
      <c r="X15301" s="4"/>
      <c r="AB15301" s="4"/>
      <c r="AL15301" s="81"/>
      <c r="AM15301" s="81"/>
    </row>
    <row r="15302" spans="1:39">
      <c r="A15302" s="76"/>
      <c r="C15302" s="77"/>
      <c r="M15302" s="80"/>
      <c r="T15302" s="4"/>
      <c r="V15302" s="4"/>
      <c r="W15302" s="4"/>
      <c r="X15302" s="4"/>
      <c r="AB15302" s="4"/>
      <c r="AL15302" s="81"/>
      <c r="AM15302" s="81"/>
    </row>
    <row r="15303" spans="1:39">
      <c r="A15303" s="76"/>
      <c r="C15303" s="77"/>
      <c r="M15303" s="80"/>
      <c r="T15303" s="4"/>
      <c r="V15303" s="4"/>
      <c r="W15303" s="4"/>
      <c r="X15303" s="4"/>
      <c r="AB15303" s="4"/>
      <c r="AL15303" s="81"/>
      <c r="AM15303" s="81"/>
    </row>
    <row r="15304" spans="1:39">
      <c r="A15304" s="76"/>
      <c r="C15304" s="77"/>
      <c r="M15304" s="80"/>
      <c r="T15304" s="4"/>
      <c r="V15304" s="4"/>
      <c r="W15304" s="4"/>
      <c r="X15304" s="4"/>
      <c r="AB15304" s="4"/>
      <c r="AL15304" s="81"/>
      <c r="AM15304" s="81"/>
    </row>
    <row r="15305" spans="1:39">
      <c r="A15305" s="76"/>
      <c r="C15305" s="77"/>
      <c r="M15305" s="80"/>
      <c r="T15305" s="4"/>
      <c r="V15305" s="4"/>
      <c r="W15305" s="4"/>
      <c r="X15305" s="4"/>
      <c r="AB15305" s="4"/>
      <c r="AL15305" s="81"/>
      <c r="AM15305" s="81"/>
    </row>
    <row r="15306" spans="1:39">
      <c r="A15306" s="76"/>
      <c r="C15306" s="77"/>
      <c r="M15306" s="80"/>
      <c r="T15306" s="4"/>
      <c r="V15306" s="4"/>
      <c r="W15306" s="4"/>
      <c r="X15306" s="4"/>
      <c r="AB15306" s="4"/>
      <c r="AL15306" s="81"/>
      <c r="AM15306" s="81"/>
    </row>
    <row r="15307" spans="1:39">
      <c r="A15307" s="76"/>
      <c r="C15307" s="77"/>
      <c r="M15307" s="80"/>
      <c r="T15307" s="4"/>
      <c r="V15307" s="4"/>
      <c r="W15307" s="4"/>
      <c r="X15307" s="4"/>
      <c r="AB15307" s="4"/>
      <c r="AL15307" s="81"/>
      <c r="AM15307" s="81"/>
    </row>
    <row r="15308" spans="1:39">
      <c r="A15308" s="76"/>
      <c r="C15308" s="77"/>
      <c r="M15308" s="80"/>
      <c r="T15308" s="4"/>
      <c r="V15308" s="4"/>
      <c r="W15308" s="4"/>
      <c r="X15308" s="4"/>
      <c r="AB15308" s="4"/>
      <c r="AL15308" s="81"/>
      <c r="AM15308" s="81"/>
    </row>
    <row r="15309" spans="1:39">
      <c r="A15309" s="76"/>
      <c r="C15309" s="77"/>
      <c r="M15309" s="80"/>
      <c r="T15309" s="4"/>
      <c r="V15309" s="4"/>
      <c r="W15309" s="4"/>
      <c r="X15309" s="4"/>
      <c r="AB15309" s="4"/>
      <c r="AL15309" s="81"/>
      <c r="AM15309" s="81"/>
    </row>
    <row r="15310" spans="1:39">
      <c r="A15310" s="76"/>
      <c r="C15310" s="77"/>
      <c r="M15310" s="80"/>
      <c r="T15310" s="4"/>
      <c r="V15310" s="4"/>
      <c r="W15310" s="4"/>
      <c r="X15310" s="4"/>
      <c r="AB15310" s="4"/>
      <c r="AL15310" s="81"/>
      <c r="AM15310" s="81"/>
    </row>
    <row r="15311" spans="1:39">
      <c r="A15311" s="76"/>
      <c r="C15311" s="77"/>
      <c r="M15311" s="80"/>
      <c r="T15311" s="4"/>
      <c r="V15311" s="4"/>
      <c r="W15311" s="4"/>
      <c r="X15311" s="4"/>
      <c r="AB15311" s="4"/>
      <c r="AL15311" s="81"/>
      <c r="AM15311" s="81"/>
    </row>
    <row r="15312" spans="1:39">
      <c r="A15312" s="76"/>
      <c r="C15312" s="77"/>
      <c r="M15312" s="80"/>
      <c r="T15312" s="4"/>
      <c r="V15312" s="4"/>
      <c r="W15312" s="4"/>
      <c r="X15312" s="4"/>
      <c r="AB15312" s="4"/>
      <c r="AL15312" s="81"/>
      <c r="AM15312" s="81"/>
    </row>
    <row r="15313" spans="1:39">
      <c r="A15313" s="76"/>
      <c r="C15313" s="77"/>
      <c r="M15313" s="80"/>
      <c r="T15313" s="4"/>
      <c r="V15313" s="4"/>
      <c r="W15313" s="4"/>
      <c r="X15313" s="4"/>
      <c r="AB15313" s="4"/>
      <c r="AL15313" s="81"/>
      <c r="AM15313" s="81"/>
    </row>
    <row r="15314" spans="1:39">
      <c r="A15314" s="76"/>
      <c r="C15314" s="77"/>
      <c r="M15314" s="80"/>
      <c r="T15314" s="4"/>
      <c r="V15314" s="4"/>
      <c r="W15314" s="4"/>
      <c r="X15314" s="4"/>
      <c r="AB15314" s="4"/>
      <c r="AL15314" s="81"/>
      <c r="AM15314" s="81"/>
    </row>
    <row r="15315" spans="1:39">
      <c r="A15315" s="76"/>
      <c r="C15315" s="77"/>
      <c r="M15315" s="80"/>
      <c r="T15315" s="4"/>
      <c r="V15315" s="4"/>
      <c r="W15315" s="4"/>
      <c r="X15315" s="4"/>
      <c r="AB15315" s="4"/>
      <c r="AL15315" s="81"/>
      <c r="AM15315" s="81"/>
    </row>
    <row r="15316" spans="1:39">
      <c r="A15316" s="76"/>
      <c r="C15316" s="77"/>
      <c r="M15316" s="80"/>
      <c r="T15316" s="4"/>
      <c r="V15316" s="4"/>
      <c r="W15316" s="4"/>
      <c r="X15316" s="4"/>
      <c r="AB15316" s="4"/>
      <c r="AL15316" s="81"/>
      <c r="AM15316" s="81"/>
    </row>
    <row r="15317" spans="1:39">
      <c r="A15317" s="76"/>
      <c r="C15317" s="77"/>
      <c r="M15317" s="80"/>
      <c r="T15317" s="4"/>
      <c r="V15317" s="4"/>
      <c r="W15317" s="4"/>
      <c r="X15317" s="4"/>
      <c r="AB15317" s="4"/>
      <c r="AL15317" s="81"/>
      <c r="AM15317" s="81"/>
    </row>
    <row r="15318" spans="1:39">
      <c r="A15318" s="76"/>
      <c r="C15318" s="77"/>
      <c r="M15318" s="80"/>
      <c r="T15318" s="4"/>
      <c r="V15318" s="4"/>
      <c r="W15318" s="4"/>
      <c r="X15318" s="4"/>
      <c r="AB15318" s="4"/>
      <c r="AL15318" s="81"/>
      <c r="AM15318" s="81"/>
    </row>
    <row r="15319" spans="1:39">
      <c r="A15319" s="76"/>
      <c r="C15319" s="77"/>
      <c r="M15319" s="80"/>
      <c r="T15319" s="4"/>
      <c r="V15319" s="4"/>
      <c r="W15319" s="4"/>
      <c r="X15319" s="4"/>
      <c r="AB15319" s="4"/>
      <c r="AL15319" s="81"/>
      <c r="AM15319" s="81"/>
    </row>
    <row r="15320" spans="1:39">
      <c r="A15320" s="76"/>
      <c r="C15320" s="77"/>
      <c r="M15320" s="80"/>
      <c r="T15320" s="4"/>
      <c r="V15320" s="4"/>
      <c r="W15320" s="4"/>
      <c r="X15320" s="4"/>
      <c r="AB15320" s="4"/>
      <c r="AL15320" s="81"/>
      <c r="AM15320" s="81"/>
    </row>
    <row r="15321" spans="1:39">
      <c r="A15321" s="76"/>
      <c r="C15321" s="77"/>
      <c r="M15321" s="80"/>
      <c r="T15321" s="4"/>
      <c r="V15321" s="4"/>
      <c r="W15321" s="4"/>
      <c r="X15321" s="4"/>
      <c r="AB15321" s="4"/>
      <c r="AL15321" s="81"/>
      <c r="AM15321" s="81"/>
    </row>
    <row r="15322" spans="1:39">
      <c r="A15322" s="76"/>
      <c r="C15322" s="77"/>
      <c r="M15322" s="80"/>
      <c r="T15322" s="4"/>
      <c r="V15322" s="4"/>
      <c r="W15322" s="4"/>
      <c r="X15322" s="4"/>
      <c r="AB15322" s="4"/>
      <c r="AL15322" s="81"/>
      <c r="AM15322" s="81"/>
    </row>
    <row r="15323" spans="1:39">
      <c r="A15323" s="76"/>
      <c r="C15323" s="77"/>
      <c r="M15323" s="80"/>
      <c r="T15323" s="4"/>
      <c r="V15323" s="4"/>
      <c r="W15323" s="4"/>
      <c r="X15323" s="4"/>
      <c r="AB15323" s="4"/>
      <c r="AL15323" s="81"/>
      <c r="AM15323" s="81"/>
    </row>
    <row r="15324" spans="1:39">
      <c r="A15324" s="76"/>
      <c r="C15324" s="77"/>
      <c r="M15324" s="80"/>
      <c r="T15324" s="4"/>
      <c r="V15324" s="4"/>
      <c r="W15324" s="4"/>
      <c r="X15324" s="4"/>
      <c r="AB15324" s="4"/>
      <c r="AL15324" s="81"/>
      <c r="AM15324" s="81"/>
    </row>
    <row r="15325" spans="1:39">
      <c r="A15325" s="76"/>
      <c r="C15325" s="77"/>
      <c r="M15325" s="80"/>
      <c r="T15325" s="4"/>
      <c r="V15325" s="4"/>
      <c r="W15325" s="4"/>
      <c r="X15325" s="4"/>
      <c r="AB15325" s="4"/>
      <c r="AL15325" s="81"/>
      <c r="AM15325" s="81"/>
    </row>
    <row r="15326" spans="1:39">
      <c r="A15326" s="76"/>
      <c r="C15326" s="77"/>
      <c r="M15326" s="80"/>
      <c r="T15326" s="4"/>
      <c r="V15326" s="4"/>
      <c r="W15326" s="4"/>
      <c r="X15326" s="4"/>
      <c r="AB15326" s="4"/>
      <c r="AL15326" s="81"/>
      <c r="AM15326" s="81"/>
    </row>
    <row r="15327" spans="1:39">
      <c r="A15327" s="76"/>
      <c r="C15327" s="77"/>
      <c r="M15327" s="80"/>
      <c r="T15327" s="4"/>
      <c r="V15327" s="4"/>
      <c r="W15327" s="4"/>
      <c r="X15327" s="4"/>
      <c r="AB15327" s="4"/>
      <c r="AL15327" s="81"/>
      <c r="AM15327" s="81"/>
    </row>
    <row r="15328" spans="1:39">
      <c r="A15328" s="76"/>
      <c r="C15328" s="77"/>
      <c r="M15328" s="80"/>
      <c r="T15328" s="4"/>
      <c r="V15328" s="4"/>
      <c r="W15328" s="4"/>
      <c r="X15328" s="4"/>
      <c r="AB15328" s="4"/>
      <c r="AL15328" s="81"/>
      <c r="AM15328" s="81"/>
    </row>
    <row r="15329" spans="1:39">
      <c r="A15329" s="76"/>
      <c r="C15329" s="77"/>
      <c r="M15329" s="80"/>
      <c r="T15329" s="4"/>
      <c r="V15329" s="4"/>
      <c r="W15329" s="4"/>
      <c r="X15329" s="4"/>
      <c r="AB15329" s="4"/>
      <c r="AL15329" s="81"/>
      <c r="AM15329" s="81"/>
    </row>
    <row r="15330" spans="1:39">
      <c r="A15330" s="76"/>
      <c r="C15330" s="77"/>
      <c r="M15330" s="80"/>
      <c r="T15330" s="4"/>
      <c r="V15330" s="4"/>
      <c r="W15330" s="4"/>
      <c r="X15330" s="4"/>
      <c r="AB15330" s="4"/>
      <c r="AL15330" s="81"/>
      <c r="AM15330" s="81"/>
    </row>
    <row r="15331" spans="1:39">
      <c r="A15331" s="76"/>
      <c r="C15331" s="77"/>
      <c r="M15331" s="80"/>
      <c r="T15331" s="4"/>
      <c r="V15331" s="4"/>
      <c r="W15331" s="4"/>
      <c r="X15331" s="4"/>
      <c r="AB15331" s="4"/>
      <c r="AL15331" s="81"/>
      <c r="AM15331" s="81"/>
    </row>
    <row r="15332" spans="1:39">
      <c r="A15332" s="76"/>
      <c r="C15332" s="77"/>
      <c r="M15332" s="80"/>
      <c r="T15332" s="4"/>
      <c r="V15332" s="4"/>
      <c r="W15332" s="4"/>
      <c r="X15332" s="4"/>
      <c r="AB15332" s="4"/>
      <c r="AL15332" s="81"/>
      <c r="AM15332" s="81"/>
    </row>
    <row r="15333" spans="1:39">
      <c r="A15333" s="76"/>
      <c r="C15333" s="77"/>
      <c r="M15333" s="80"/>
      <c r="T15333" s="4"/>
      <c r="V15333" s="4"/>
      <c r="W15333" s="4"/>
      <c r="X15333" s="4"/>
      <c r="AB15333" s="4"/>
      <c r="AL15333" s="81"/>
      <c r="AM15333" s="81"/>
    </row>
    <row r="15334" spans="1:39">
      <c r="A15334" s="76"/>
      <c r="C15334" s="77"/>
      <c r="M15334" s="80"/>
      <c r="T15334" s="4"/>
      <c r="V15334" s="4"/>
      <c r="W15334" s="4"/>
      <c r="X15334" s="4"/>
      <c r="AB15334" s="4"/>
      <c r="AL15334" s="81"/>
      <c r="AM15334" s="81"/>
    </row>
    <row r="15335" spans="1:39">
      <c r="A15335" s="76"/>
      <c r="C15335" s="77"/>
      <c r="M15335" s="80"/>
      <c r="T15335" s="4"/>
      <c r="V15335" s="4"/>
      <c r="W15335" s="4"/>
      <c r="X15335" s="4"/>
      <c r="AB15335" s="4"/>
      <c r="AL15335" s="81"/>
      <c r="AM15335" s="81"/>
    </row>
    <row r="15336" spans="1:39">
      <c r="A15336" s="76"/>
      <c r="C15336" s="77"/>
      <c r="M15336" s="80"/>
      <c r="T15336" s="4"/>
      <c r="V15336" s="4"/>
      <c r="W15336" s="4"/>
      <c r="X15336" s="4"/>
      <c r="AB15336" s="4"/>
      <c r="AL15336" s="81"/>
      <c r="AM15336" s="81"/>
    </row>
    <row r="15337" spans="1:39">
      <c r="A15337" s="76"/>
      <c r="C15337" s="77"/>
      <c r="M15337" s="80"/>
      <c r="T15337" s="4"/>
      <c r="V15337" s="4"/>
      <c r="W15337" s="4"/>
      <c r="X15337" s="4"/>
      <c r="AB15337" s="4"/>
      <c r="AL15337" s="81"/>
      <c r="AM15337" s="81"/>
    </row>
    <row r="15338" spans="1:39">
      <c r="A15338" s="76"/>
      <c r="C15338" s="77"/>
      <c r="M15338" s="80"/>
      <c r="T15338" s="4"/>
      <c r="V15338" s="4"/>
      <c r="W15338" s="4"/>
      <c r="X15338" s="4"/>
      <c r="AB15338" s="4"/>
      <c r="AL15338" s="81"/>
      <c r="AM15338" s="81"/>
    </row>
    <row r="15339" spans="1:39">
      <c r="A15339" s="76"/>
      <c r="C15339" s="77"/>
      <c r="M15339" s="80"/>
      <c r="T15339" s="4"/>
      <c r="V15339" s="4"/>
      <c r="W15339" s="4"/>
      <c r="X15339" s="4"/>
      <c r="AB15339" s="4"/>
      <c r="AL15339" s="81"/>
      <c r="AM15339" s="81"/>
    </row>
    <row r="15340" spans="1:39">
      <c r="A15340" s="76"/>
      <c r="C15340" s="77"/>
      <c r="M15340" s="80"/>
      <c r="T15340" s="4"/>
      <c r="V15340" s="4"/>
      <c r="W15340" s="4"/>
      <c r="X15340" s="4"/>
      <c r="AB15340" s="4"/>
      <c r="AL15340" s="81"/>
      <c r="AM15340" s="81"/>
    </row>
    <row r="15341" spans="1:39">
      <c r="A15341" s="76"/>
      <c r="C15341" s="77"/>
      <c r="M15341" s="80"/>
      <c r="T15341" s="4"/>
      <c r="V15341" s="4"/>
      <c r="W15341" s="4"/>
      <c r="X15341" s="4"/>
      <c r="AB15341" s="4"/>
      <c r="AL15341" s="81"/>
      <c r="AM15341" s="81"/>
    </row>
    <row r="15342" spans="1:39">
      <c r="A15342" s="76"/>
      <c r="C15342" s="77"/>
      <c r="M15342" s="80"/>
      <c r="T15342" s="4"/>
      <c r="V15342" s="4"/>
      <c r="W15342" s="4"/>
      <c r="X15342" s="4"/>
      <c r="AB15342" s="4"/>
      <c r="AL15342" s="81"/>
      <c r="AM15342" s="81"/>
    </row>
    <row r="15343" spans="1:39">
      <c r="A15343" s="76"/>
      <c r="C15343" s="77"/>
      <c r="M15343" s="80"/>
      <c r="T15343" s="4"/>
      <c r="V15343" s="4"/>
      <c r="W15343" s="4"/>
      <c r="X15343" s="4"/>
      <c r="AB15343" s="4"/>
      <c r="AL15343" s="81"/>
      <c r="AM15343" s="81"/>
    </row>
    <row r="15344" spans="1:39">
      <c r="A15344" s="76"/>
      <c r="C15344" s="77"/>
      <c r="M15344" s="80"/>
      <c r="T15344" s="4"/>
      <c r="V15344" s="4"/>
      <c r="W15344" s="4"/>
      <c r="X15344" s="4"/>
      <c r="AB15344" s="4"/>
      <c r="AL15344" s="81"/>
      <c r="AM15344" s="81"/>
    </row>
    <row r="15345" spans="1:39">
      <c r="A15345" s="76"/>
      <c r="C15345" s="77"/>
      <c r="M15345" s="80"/>
      <c r="T15345" s="4"/>
      <c r="V15345" s="4"/>
      <c r="W15345" s="4"/>
      <c r="X15345" s="4"/>
      <c r="AB15345" s="4"/>
      <c r="AL15345" s="81"/>
      <c r="AM15345" s="81"/>
    </row>
    <row r="15346" spans="1:39">
      <c r="A15346" s="76"/>
      <c r="C15346" s="77"/>
      <c r="M15346" s="80"/>
      <c r="T15346" s="4"/>
      <c r="V15346" s="4"/>
      <c r="W15346" s="4"/>
      <c r="X15346" s="4"/>
      <c r="AB15346" s="4"/>
      <c r="AL15346" s="81"/>
      <c r="AM15346" s="81"/>
    </row>
    <row r="15347" spans="1:39">
      <c r="A15347" s="76"/>
      <c r="C15347" s="77"/>
      <c r="M15347" s="80"/>
      <c r="T15347" s="4"/>
      <c r="V15347" s="4"/>
      <c r="W15347" s="4"/>
      <c r="X15347" s="4"/>
      <c r="AB15347" s="4"/>
      <c r="AL15347" s="81"/>
      <c r="AM15347" s="81"/>
    </row>
    <row r="15348" spans="1:39">
      <c r="A15348" s="76"/>
      <c r="C15348" s="77"/>
      <c r="M15348" s="80"/>
      <c r="T15348" s="4"/>
      <c r="V15348" s="4"/>
      <c r="W15348" s="4"/>
      <c r="X15348" s="4"/>
      <c r="AB15348" s="4"/>
      <c r="AL15348" s="81"/>
      <c r="AM15348" s="81"/>
    </row>
    <row r="15349" spans="1:39">
      <c r="A15349" s="76"/>
      <c r="C15349" s="77"/>
      <c r="M15349" s="80"/>
      <c r="T15349" s="4"/>
      <c r="V15349" s="4"/>
      <c r="W15349" s="4"/>
      <c r="X15349" s="4"/>
      <c r="AB15349" s="4"/>
      <c r="AL15349" s="81"/>
      <c r="AM15349" s="81"/>
    </row>
    <row r="15350" spans="1:39">
      <c r="A15350" s="76"/>
      <c r="C15350" s="77"/>
      <c r="M15350" s="80"/>
      <c r="T15350" s="4"/>
      <c r="V15350" s="4"/>
      <c r="W15350" s="4"/>
      <c r="X15350" s="4"/>
      <c r="AB15350" s="4"/>
      <c r="AL15350" s="81"/>
      <c r="AM15350" s="81"/>
    </row>
    <row r="15351" spans="1:39">
      <c r="A15351" s="76"/>
      <c r="C15351" s="77"/>
      <c r="M15351" s="80"/>
      <c r="T15351" s="4"/>
      <c r="V15351" s="4"/>
      <c r="W15351" s="4"/>
      <c r="X15351" s="4"/>
      <c r="AB15351" s="4"/>
      <c r="AL15351" s="81"/>
      <c r="AM15351" s="81"/>
    </row>
    <row r="15352" spans="1:39">
      <c r="A15352" s="76"/>
      <c r="C15352" s="77"/>
      <c r="M15352" s="80"/>
      <c r="T15352" s="4"/>
      <c r="V15352" s="4"/>
      <c r="W15352" s="4"/>
      <c r="X15352" s="4"/>
      <c r="AB15352" s="4"/>
      <c r="AL15352" s="81"/>
      <c r="AM15352" s="81"/>
    </row>
    <row r="15353" spans="1:39">
      <c r="A15353" s="76"/>
      <c r="C15353" s="77"/>
      <c r="M15353" s="80"/>
      <c r="T15353" s="4"/>
      <c r="V15353" s="4"/>
      <c r="W15353" s="4"/>
      <c r="X15353" s="4"/>
      <c r="AB15353" s="4"/>
      <c r="AL15353" s="81"/>
      <c r="AM15353" s="81"/>
    </row>
    <row r="15354" spans="1:39">
      <c r="A15354" s="76"/>
      <c r="C15354" s="77"/>
      <c r="M15354" s="80"/>
      <c r="T15354" s="4"/>
      <c r="V15354" s="4"/>
      <c r="W15354" s="4"/>
      <c r="X15354" s="4"/>
      <c r="AB15354" s="4"/>
      <c r="AL15354" s="81"/>
      <c r="AM15354" s="81"/>
    </row>
    <row r="15355" spans="1:39">
      <c r="A15355" s="76"/>
      <c r="C15355" s="77"/>
      <c r="M15355" s="80"/>
      <c r="T15355" s="4"/>
      <c r="V15355" s="4"/>
      <c r="W15355" s="4"/>
      <c r="X15355" s="4"/>
      <c r="AB15355" s="4"/>
      <c r="AL15355" s="81"/>
      <c r="AM15355" s="81"/>
    </row>
    <row r="15356" spans="1:39">
      <c r="A15356" s="76"/>
      <c r="C15356" s="77"/>
      <c r="M15356" s="80"/>
      <c r="T15356" s="4"/>
      <c r="V15356" s="4"/>
      <c r="W15356" s="4"/>
      <c r="X15356" s="4"/>
      <c r="AB15356" s="4"/>
      <c r="AL15356" s="81"/>
      <c r="AM15356" s="81"/>
    </row>
    <row r="15357" spans="1:39">
      <c r="A15357" s="76"/>
      <c r="C15357" s="77"/>
      <c r="M15357" s="80"/>
      <c r="T15357" s="4"/>
      <c r="V15357" s="4"/>
      <c r="W15357" s="4"/>
      <c r="X15357" s="4"/>
      <c r="AB15357" s="4"/>
      <c r="AL15357" s="81"/>
      <c r="AM15357" s="81"/>
    </row>
    <row r="15358" spans="1:39">
      <c r="A15358" s="76"/>
      <c r="C15358" s="77"/>
      <c r="M15358" s="80"/>
      <c r="T15358" s="4"/>
      <c r="V15358" s="4"/>
      <c r="W15358" s="4"/>
      <c r="X15358" s="4"/>
      <c r="AB15358" s="4"/>
      <c r="AL15358" s="81"/>
      <c r="AM15358" s="81"/>
    </row>
    <row r="15359" spans="1:39">
      <c r="A15359" s="76"/>
      <c r="C15359" s="77"/>
      <c r="M15359" s="80"/>
      <c r="T15359" s="4"/>
      <c r="V15359" s="4"/>
      <c r="W15359" s="4"/>
      <c r="X15359" s="4"/>
      <c r="AB15359" s="4"/>
      <c r="AL15359" s="81"/>
      <c r="AM15359" s="81"/>
    </row>
    <row r="15360" spans="1:39">
      <c r="A15360" s="76"/>
      <c r="C15360" s="77"/>
      <c r="M15360" s="80"/>
      <c r="T15360" s="4"/>
      <c r="V15360" s="4"/>
      <c r="W15360" s="4"/>
      <c r="X15360" s="4"/>
      <c r="AB15360" s="4"/>
      <c r="AL15360" s="81"/>
      <c r="AM15360" s="81"/>
    </row>
    <row r="15361" spans="1:39">
      <c r="A15361" s="76"/>
      <c r="C15361" s="77"/>
      <c r="M15361" s="80"/>
      <c r="T15361" s="4"/>
      <c r="V15361" s="4"/>
      <c r="W15361" s="4"/>
      <c r="X15361" s="4"/>
      <c r="AB15361" s="4"/>
      <c r="AL15361" s="81"/>
      <c r="AM15361" s="81"/>
    </row>
    <row r="15362" spans="1:39">
      <c r="A15362" s="76"/>
      <c r="C15362" s="77"/>
      <c r="M15362" s="80"/>
      <c r="T15362" s="4"/>
      <c r="V15362" s="4"/>
      <c r="W15362" s="4"/>
      <c r="X15362" s="4"/>
      <c r="AB15362" s="4"/>
      <c r="AL15362" s="81"/>
      <c r="AM15362" s="81"/>
    </row>
    <row r="15363" spans="1:39">
      <c r="A15363" s="76"/>
      <c r="C15363" s="77"/>
      <c r="M15363" s="80"/>
      <c r="T15363" s="4"/>
      <c r="V15363" s="4"/>
      <c r="W15363" s="4"/>
      <c r="X15363" s="4"/>
      <c r="AB15363" s="4"/>
      <c r="AL15363" s="81"/>
      <c r="AM15363" s="81"/>
    </row>
    <row r="15364" spans="1:39">
      <c r="A15364" s="76"/>
      <c r="C15364" s="77"/>
      <c r="M15364" s="80"/>
      <c r="T15364" s="4"/>
      <c r="V15364" s="4"/>
      <c r="W15364" s="4"/>
      <c r="X15364" s="4"/>
      <c r="AB15364" s="4"/>
      <c r="AL15364" s="81"/>
      <c r="AM15364" s="81"/>
    </row>
    <row r="15365" spans="1:39">
      <c r="A15365" s="76"/>
      <c r="C15365" s="77"/>
      <c r="M15365" s="80"/>
      <c r="T15365" s="4"/>
      <c r="V15365" s="4"/>
      <c r="W15365" s="4"/>
      <c r="X15365" s="4"/>
      <c r="AB15365" s="4"/>
      <c r="AL15365" s="81"/>
      <c r="AM15365" s="81"/>
    </row>
    <row r="15366" spans="1:39">
      <c r="A15366" s="76"/>
      <c r="C15366" s="77"/>
      <c r="M15366" s="80"/>
      <c r="T15366" s="4"/>
      <c r="V15366" s="4"/>
      <c r="W15366" s="4"/>
      <c r="X15366" s="4"/>
      <c r="AB15366" s="4"/>
      <c r="AL15366" s="81"/>
      <c r="AM15366" s="81"/>
    </row>
    <row r="15367" spans="1:39">
      <c r="A15367" s="76"/>
      <c r="C15367" s="77"/>
      <c r="M15367" s="80"/>
      <c r="T15367" s="4"/>
      <c r="V15367" s="4"/>
      <c r="W15367" s="4"/>
      <c r="X15367" s="4"/>
      <c r="AB15367" s="4"/>
      <c r="AL15367" s="81"/>
      <c r="AM15367" s="81"/>
    </row>
    <row r="15368" spans="1:39">
      <c r="A15368" s="76"/>
      <c r="C15368" s="77"/>
      <c r="M15368" s="80"/>
      <c r="T15368" s="4"/>
      <c r="V15368" s="4"/>
      <c r="W15368" s="4"/>
      <c r="X15368" s="4"/>
      <c r="AB15368" s="4"/>
      <c r="AL15368" s="81"/>
      <c r="AM15368" s="81"/>
    </row>
    <row r="15369" spans="1:39">
      <c r="A15369" s="76"/>
      <c r="C15369" s="77"/>
      <c r="M15369" s="80"/>
      <c r="T15369" s="4"/>
      <c r="V15369" s="4"/>
      <c r="W15369" s="4"/>
      <c r="X15369" s="4"/>
      <c r="AB15369" s="4"/>
      <c r="AL15369" s="81"/>
      <c r="AM15369" s="81"/>
    </row>
    <row r="15370" spans="1:39">
      <c r="A15370" s="76"/>
      <c r="C15370" s="77"/>
      <c r="M15370" s="80"/>
      <c r="T15370" s="4"/>
      <c r="V15370" s="4"/>
      <c r="W15370" s="4"/>
      <c r="X15370" s="4"/>
      <c r="AB15370" s="4"/>
      <c r="AL15370" s="81"/>
      <c r="AM15370" s="81"/>
    </row>
    <row r="15371" spans="1:39">
      <c r="A15371" s="76"/>
      <c r="C15371" s="77"/>
      <c r="M15371" s="80"/>
      <c r="T15371" s="4"/>
      <c r="V15371" s="4"/>
      <c r="W15371" s="4"/>
      <c r="X15371" s="4"/>
      <c r="AB15371" s="4"/>
      <c r="AL15371" s="81"/>
      <c r="AM15371" s="81"/>
    </row>
    <row r="15372" spans="1:39">
      <c r="A15372" s="76"/>
      <c r="C15372" s="77"/>
      <c r="M15372" s="80"/>
      <c r="T15372" s="4"/>
      <c r="V15372" s="4"/>
      <c r="W15372" s="4"/>
      <c r="X15372" s="4"/>
      <c r="AB15372" s="4"/>
      <c r="AL15372" s="81"/>
      <c r="AM15372" s="81"/>
    </row>
    <row r="15373" spans="1:39">
      <c r="A15373" s="76"/>
      <c r="C15373" s="77"/>
      <c r="M15373" s="80"/>
      <c r="T15373" s="4"/>
      <c r="V15373" s="4"/>
      <c r="W15373" s="4"/>
      <c r="X15373" s="4"/>
      <c r="AB15373" s="4"/>
      <c r="AL15373" s="81"/>
      <c r="AM15373" s="81"/>
    </row>
    <row r="15374" spans="1:39">
      <c r="A15374" s="76"/>
      <c r="C15374" s="77"/>
      <c r="M15374" s="80"/>
      <c r="T15374" s="4"/>
      <c r="V15374" s="4"/>
      <c r="W15374" s="4"/>
      <c r="X15374" s="4"/>
      <c r="AB15374" s="4"/>
      <c r="AL15374" s="81"/>
      <c r="AM15374" s="81"/>
    </row>
    <row r="15375" spans="1:39">
      <c r="A15375" s="76"/>
      <c r="C15375" s="77"/>
      <c r="M15375" s="80"/>
      <c r="T15375" s="4"/>
      <c r="V15375" s="4"/>
      <c r="W15375" s="4"/>
      <c r="X15375" s="4"/>
      <c r="AB15375" s="4"/>
      <c r="AL15375" s="81"/>
      <c r="AM15375" s="81"/>
    </row>
    <row r="15376" spans="1:39">
      <c r="A15376" s="76"/>
      <c r="C15376" s="77"/>
      <c r="M15376" s="80"/>
      <c r="T15376" s="4"/>
      <c r="V15376" s="4"/>
      <c r="W15376" s="4"/>
      <c r="X15376" s="4"/>
      <c r="AB15376" s="4"/>
      <c r="AL15376" s="81"/>
      <c r="AM15376" s="81"/>
    </row>
    <row r="15377" spans="1:39">
      <c r="A15377" s="76"/>
      <c r="C15377" s="77"/>
      <c r="M15377" s="80"/>
      <c r="T15377" s="4"/>
      <c r="V15377" s="4"/>
      <c r="W15377" s="4"/>
      <c r="X15377" s="4"/>
      <c r="AB15377" s="4"/>
      <c r="AL15377" s="81"/>
      <c r="AM15377" s="81"/>
    </row>
    <row r="15378" spans="1:39">
      <c r="A15378" s="76"/>
      <c r="C15378" s="77"/>
      <c r="M15378" s="80"/>
      <c r="T15378" s="4"/>
      <c r="V15378" s="4"/>
      <c r="W15378" s="4"/>
      <c r="X15378" s="4"/>
      <c r="AB15378" s="4"/>
      <c r="AL15378" s="81"/>
      <c r="AM15378" s="81"/>
    </row>
    <row r="15379" spans="1:39">
      <c r="A15379" s="76"/>
      <c r="C15379" s="77"/>
      <c r="M15379" s="80"/>
      <c r="T15379" s="4"/>
      <c r="V15379" s="4"/>
      <c r="W15379" s="4"/>
      <c r="X15379" s="4"/>
      <c r="AB15379" s="4"/>
      <c r="AL15379" s="81"/>
      <c r="AM15379" s="81"/>
    </row>
    <row r="15380" spans="1:39">
      <c r="A15380" s="76"/>
      <c r="C15380" s="77"/>
      <c r="M15380" s="80"/>
      <c r="T15380" s="4"/>
      <c r="V15380" s="4"/>
      <c r="W15380" s="4"/>
      <c r="X15380" s="4"/>
      <c r="AB15380" s="4"/>
      <c r="AL15380" s="81"/>
      <c r="AM15380" s="81"/>
    </row>
    <row r="15381" spans="1:39">
      <c r="A15381" s="76"/>
      <c r="C15381" s="77"/>
      <c r="M15381" s="80"/>
      <c r="T15381" s="4"/>
      <c r="V15381" s="4"/>
      <c r="W15381" s="4"/>
      <c r="X15381" s="4"/>
      <c r="AB15381" s="4"/>
      <c r="AL15381" s="81"/>
      <c r="AM15381" s="81"/>
    </row>
    <row r="15382" spans="1:39">
      <c r="A15382" s="76"/>
      <c r="C15382" s="77"/>
      <c r="M15382" s="80"/>
      <c r="T15382" s="4"/>
      <c r="V15382" s="4"/>
      <c r="W15382" s="4"/>
      <c r="X15382" s="4"/>
      <c r="AB15382" s="4"/>
      <c r="AL15382" s="81"/>
      <c r="AM15382" s="81"/>
    </row>
    <row r="15383" spans="1:39">
      <c r="A15383" s="76"/>
      <c r="C15383" s="77"/>
      <c r="M15383" s="80"/>
      <c r="T15383" s="4"/>
      <c r="V15383" s="4"/>
      <c r="W15383" s="4"/>
      <c r="X15383" s="4"/>
      <c r="AB15383" s="4"/>
      <c r="AL15383" s="81"/>
      <c r="AM15383" s="81"/>
    </row>
    <row r="15384" spans="1:39">
      <c r="A15384" s="76"/>
      <c r="C15384" s="77"/>
      <c r="M15384" s="80"/>
      <c r="T15384" s="4"/>
      <c r="V15384" s="4"/>
      <c r="W15384" s="4"/>
      <c r="X15384" s="4"/>
      <c r="AB15384" s="4"/>
      <c r="AL15384" s="81"/>
      <c r="AM15384" s="81"/>
    </row>
    <row r="15385" spans="1:39">
      <c r="A15385" s="76"/>
      <c r="C15385" s="77"/>
      <c r="M15385" s="80"/>
      <c r="T15385" s="4"/>
      <c r="V15385" s="4"/>
      <c r="W15385" s="4"/>
      <c r="X15385" s="4"/>
      <c r="AB15385" s="4"/>
      <c r="AL15385" s="81"/>
      <c r="AM15385" s="81"/>
    </row>
    <row r="15386" spans="1:39">
      <c r="A15386" s="76"/>
      <c r="C15386" s="77"/>
      <c r="M15386" s="80"/>
      <c r="T15386" s="4"/>
      <c r="V15386" s="4"/>
      <c r="W15386" s="4"/>
      <c r="X15386" s="4"/>
      <c r="AB15386" s="4"/>
      <c r="AL15386" s="81"/>
      <c r="AM15386" s="81"/>
    </row>
    <row r="15387" spans="1:39">
      <c r="A15387" s="76"/>
      <c r="C15387" s="77"/>
      <c r="M15387" s="80"/>
      <c r="T15387" s="4"/>
      <c r="V15387" s="4"/>
      <c r="W15387" s="4"/>
      <c r="X15387" s="4"/>
      <c r="AB15387" s="4"/>
      <c r="AL15387" s="81"/>
      <c r="AM15387" s="81"/>
    </row>
    <row r="15388" spans="1:39">
      <c r="A15388" s="76"/>
      <c r="C15388" s="77"/>
      <c r="M15388" s="80"/>
      <c r="T15388" s="4"/>
      <c r="V15388" s="4"/>
      <c r="W15388" s="4"/>
      <c r="X15388" s="4"/>
      <c r="AB15388" s="4"/>
      <c r="AL15388" s="81"/>
      <c r="AM15388" s="81"/>
    </row>
    <row r="15389" spans="1:39">
      <c r="A15389" s="76"/>
      <c r="C15389" s="77"/>
      <c r="M15389" s="80"/>
      <c r="T15389" s="4"/>
      <c r="V15389" s="4"/>
      <c r="W15389" s="4"/>
      <c r="X15389" s="4"/>
      <c r="AB15389" s="4"/>
      <c r="AL15389" s="81"/>
      <c r="AM15389" s="81"/>
    </row>
    <row r="15390" spans="1:39">
      <c r="A15390" s="76"/>
      <c r="C15390" s="77"/>
      <c r="M15390" s="80"/>
      <c r="T15390" s="4"/>
      <c r="V15390" s="4"/>
      <c r="W15390" s="4"/>
      <c r="X15390" s="4"/>
      <c r="AB15390" s="4"/>
      <c r="AL15390" s="81"/>
      <c r="AM15390" s="81"/>
    </row>
    <row r="15391" spans="1:39">
      <c r="A15391" s="76"/>
      <c r="C15391" s="77"/>
      <c r="M15391" s="80"/>
      <c r="T15391" s="4"/>
      <c r="V15391" s="4"/>
      <c r="W15391" s="4"/>
      <c r="X15391" s="4"/>
      <c r="AB15391" s="4"/>
      <c r="AL15391" s="81"/>
      <c r="AM15391" s="81"/>
    </row>
    <row r="15392" spans="1:39">
      <c r="A15392" s="76"/>
      <c r="C15392" s="77"/>
      <c r="M15392" s="80"/>
      <c r="T15392" s="4"/>
      <c r="V15392" s="4"/>
      <c r="W15392" s="4"/>
      <c r="X15392" s="4"/>
      <c r="AB15392" s="4"/>
      <c r="AL15392" s="81"/>
      <c r="AM15392" s="81"/>
    </row>
    <row r="15393" spans="1:39">
      <c r="A15393" s="76"/>
      <c r="C15393" s="77"/>
      <c r="M15393" s="80"/>
      <c r="T15393" s="4"/>
      <c r="V15393" s="4"/>
      <c r="W15393" s="4"/>
      <c r="X15393" s="4"/>
      <c r="AB15393" s="4"/>
      <c r="AL15393" s="81"/>
      <c r="AM15393" s="81"/>
    </row>
    <row r="15394" spans="1:39">
      <c r="A15394" s="76"/>
      <c r="C15394" s="77"/>
      <c r="M15394" s="80"/>
      <c r="T15394" s="4"/>
      <c r="V15394" s="4"/>
      <c r="W15394" s="4"/>
      <c r="X15394" s="4"/>
      <c r="AB15394" s="4"/>
      <c r="AL15394" s="81"/>
      <c r="AM15394" s="81"/>
    </row>
    <row r="15395" spans="1:39">
      <c r="A15395" s="76"/>
      <c r="C15395" s="77"/>
      <c r="M15395" s="80"/>
      <c r="T15395" s="4"/>
      <c r="V15395" s="4"/>
      <c r="W15395" s="4"/>
      <c r="X15395" s="4"/>
      <c r="AB15395" s="4"/>
      <c r="AL15395" s="81"/>
      <c r="AM15395" s="81"/>
    </row>
    <row r="15396" spans="1:39">
      <c r="A15396" s="76"/>
      <c r="C15396" s="77"/>
      <c r="M15396" s="80"/>
      <c r="T15396" s="4"/>
      <c r="V15396" s="4"/>
      <c r="W15396" s="4"/>
      <c r="X15396" s="4"/>
      <c r="AB15396" s="4"/>
      <c r="AL15396" s="81"/>
      <c r="AM15396" s="81"/>
    </row>
    <row r="15397" spans="1:39">
      <c r="A15397" s="76"/>
      <c r="C15397" s="77"/>
      <c r="M15397" s="80"/>
      <c r="T15397" s="4"/>
      <c r="V15397" s="4"/>
      <c r="W15397" s="4"/>
      <c r="X15397" s="4"/>
      <c r="AB15397" s="4"/>
      <c r="AL15397" s="81"/>
      <c r="AM15397" s="81"/>
    </row>
    <row r="15398" spans="1:39">
      <c r="A15398" s="76"/>
      <c r="C15398" s="77"/>
      <c r="M15398" s="80"/>
      <c r="T15398" s="4"/>
      <c r="V15398" s="4"/>
      <c r="W15398" s="4"/>
      <c r="X15398" s="4"/>
      <c r="AB15398" s="4"/>
      <c r="AL15398" s="81"/>
      <c r="AM15398" s="81"/>
    </row>
    <row r="15399" spans="1:39">
      <c r="A15399" s="76"/>
      <c r="C15399" s="77"/>
      <c r="M15399" s="80"/>
      <c r="T15399" s="4"/>
      <c r="V15399" s="4"/>
      <c r="W15399" s="4"/>
      <c r="X15399" s="4"/>
      <c r="AB15399" s="4"/>
      <c r="AL15399" s="81"/>
      <c r="AM15399" s="81"/>
    </row>
    <row r="15400" spans="1:39">
      <c r="A15400" s="76"/>
      <c r="C15400" s="77"/>
      <c r="M15400" s="80"/>
      <c r="T15400" s="4"/>
      <c r="V15400" s="4"/>
      <c r="W15400" s="4"/>
      <c r="X15400" s="4"/>
      <c r="AB15400" s="4"/>
      <c r="AL15400" s="81"/>
      <c r="AM15400" s="81"/>
    </row>
    <row r="15401" spans="1:39">
      <c r="A15401" s="76"/>
      <c r="C15401" s="77"/>
      <c r="M15401" s="80"/>
      <c r="T15401" s="4"/>
      <c r="V15401" s="4"/>
      <c r="W15401" s="4"/>
      <c r="X15401" s="4"/>
      <c r="AB15401" s="4"/>
      <c r="AL15401" s="81"/>
      <c r="AM15401" s="81"/>
    </row>
    <row r="15402" spans="1:39">
      <c r="A15402" s="76"/>
      <c r="C15402" s="77"/>
      <c r="M15402" s="80"/>
      <c r="T15402" s="4"/>
      <c r="V15402" s="4"/>
      <c r="W15402" s="4"/>
      <c r="X15402" s="4"/>
      <c r="AB15402" s="4"/>
      <c r="AL15402" s="81"/>
      <c r="AM15402" s="81"/>
    </row>
    <row r="15403" spans="1:39">
      <c r="A15403" s="76"/>
      <c r="C15403" s="77"/>
      <c r="M15403" s="80"/>
      <c r="T15403" s="4"/>
      <c r="V15403" s="4"/>
      <c r="W15403" s="4"/>
      <c r="X15403" s="4"/>
      <c r="AB15403" s="4"/>
      <c r="AL15403" s="81"/>
      <c r="AM15403" s="81"/>
    </row>
    <row r="15404" spans="1:39">
      <c r="A15404" s="76"/>
      <c r="C15404" s="77"/>
      <c r="M15404" s="80"/>
      <c r="T15404" s="4"/>
      <c r="V15404" s="4"/>
      <c r="W15404" s="4"/>
      <c r="X15404" s="4"/>
      <c r="AB15404" s="4"/>
      <c r="AL15404" s="81"/>
      <c r="AM15404" s="81"/>
    </row>
    <row r="15405" spans="1:39">
      <c r="A15405" s="76"/>
      <c r="C15405" s="77"/>
      <c r="M15405" s="80"/>
      <c r="T15405" s="4"/>
      <c r="V15405" s="4"/>
      <c r="W15405" s="4"/>
      <c r="X15405" s="4"/>
      <c r="AB15405" s="4"/>
      <c r="AL15405" s="81"/>
      <c r="AM15405" s="81"/>
    </row>
    <row r="15406" spans="1:39">
      <c r="A15406" s="76"/>
      <c r="C15406" s="77"/>
      <c r="M15406" s="80"/>
      <c r="T15406" s="4"/>
      <c r="V15406" s="4"/>
      <c r="W15406" s="4"/>
      <c r="X15406" s="4"/>
      <c r="AB15406" s="4"/>
      <c r="AL15406" s="81"/>
      <c r="AM15406" s="81"/>
    </row>
    <row r="15407" spans="1:39">
      <c r="A15407" s="76"/>
      <c r="C15407" s="77"/>
      <c r="M15407" s="80"/>
      <c r="T15407" s="4"/>
      <c r="V15407" s="4"/>
      <c r="W15407" s="4"/>
      <c r="X15407" s="4"/>
      <c r="AB15407" s="4"/>
      <c r="AL15407" s="81"/>
      <c r="AM15407" s="81"/>
    </row>
    <row r="15408" spans="1:39">
      <c r="A15408" s="76"/>
      <c r="C15408" s="77"/>
      <c r="M15408" s="80"/>
      <c r="T15408" s="4"/>
      <c r="V15408" s="4"/>
      <c r="W15408" s="4"/>
      <c r="X15408" s="4"/>
      <c r="AB15408" s="4"/>
      <c r="AL15408" s="81"/>
      <c r="AM15408" s="81"/>
    </row>
    <row r="15409" spans="1:39">
      <c r="A15409" s="76"/>
      <c r="C15409" s="77"/>
      <c r="M15409" s="80"/>
      <c r="T15409" s="4"/>
      <c r="V15409" s="4"/>
      <c r="W15409" s="4"/>
      <c r="X15409" s="4"/>
      <c r="AB15409" s="4"/>
      <c r="AL15409" s="81"/>
      <c r="AM15409" s="81"/>
    </row>
    <row r="15410" spans="1:39">
      <c r="A15410" s="76"/>
      <c r="C15410" s="77"/>
      <c r="M15410" s="80"/>
      <c r="T15410" s="4"/>
      <c r="V15410" s="4"/>
      <c r="W15410" s="4"/>
      <c r="X15410" s="4"/>
      <c r="AB15410" s="4"/>
      <c r="AL15410" s="81"/>
      <c r="AM15410" s="81"/>
    </row>
    <row r="15411" spans="1:39">
      <c r="A15411" s="76"/>
      <c r="C15411" s="77"/>
      <c r="M15411" s="80"/>
      <c r="T15411" s="4"/>
      <c r="V15411" s="4"/>
      <c r="W15411" s="4"/>
      <c r="X15411" s="4"/>
      <c r="AB15411" s="4"/>
      <c r="AL15411" s="81"/>
      <c r="AM15411" s="81"/>
    </row>
    <row r="15412" spans="1:39">
      <c r="A15412" s="76"/>
      <c r="C15412" s="77"/>
      <c r="M15412" s="80"/>
      <c r="T15412" s="4"/>
      <c r="V15412" s="4"/>
      <c r="W15412" s="4"/>
      <c r="X15412" s="4"/>
      <c r="AB15412" s="4"/>
      <c r="AL15412" s="81"/>
      <c r="AM15412" s="81"/>
    </row>
    <row r="15413" spans="1:39">
      <c r="A15413" s="76"/>
      <c r="C15413" s="77"/>
      <c r="M15413" s="80"/>
      <c r="T15413" s="4"/>
      <c r="V15413" s="4"/>
      <c r="W15413" s="4"/>
      <c r="X15413" s="4"/>
      <c r="AB15413" s="4"/>
      <c r="AL15413" s="81"/>
      <c r="AM15413" s="81"/>
    </row>
    <row r="15414" spans="1:39">
      <c r="A15414" s="76"/>
      <c r="C15414" s="77"/>
      <c r="M15414" s="80"/>
      <c r="T15414" s="4"/>
      <c r="V15414" s="4"/>
      <c r="W15414" s="4"/>
      <c r="X15414" s="4"/>
      <c r="AB15414" s="4"/>
      <c r="AL15414" s="81"/>
      <c r="AM15414" s="81"/>
    </row>
    <row r="15415" spans="1:39">
      <c r="A15415" s="76"/>
      <c r="C15415" s="77"/>
      <c r="M15415" s="80"/>
      <c r="T15415" s="4"/>
      <c r="V15415" s="4"/>
      <c r="W15415" s="4"/>
      <c r="X15415" s="4"/>
      <c r="AB15415" s="4"/>
      <c r="AL15415" s="81"/>
      <c r="AM15415" s="81"/>
    </row>
    <row r="15416" spans="1:39">
      <c r="A15416" s="76"/>
      <c r="C15416" s="77"/>
      <c r="M15416" s="80"/>
      <c r="T15416" s="4"/>
      <c r="V15416" s="4"/>
      <c r="W15416" s="4"/>
      <c r="X15416" s="4"/>
      <c r="AB15416" s="4"/>
      <c r="AL15416" s="81"/>
      <c r="AM15416" s="81"/>
    </row>
    <row r="15417" spans="1:39">
      <c r="A15417" s="76"/>
      <c r="C15417" s="77"/>
      <c r="M15417" s="80"/>
      <c r="T15417" s="4"/>
      <c r="V15417" s="4"/>
      <c r="W15417" s="4"/>
      <c r="X15417" s="4"/>
      <c r="AB15417" s="4"/>
      <c r="AL15417" s="81"/>
      <c r="AM15417" s="81"/>
    </row>
    <row r="15418" spans="1:39">
      <c r="A15418" s="76"/>
      <c r="C15418" s="77"/>
      <c r="M15418" s="80"/>
      <c r="T15418" s="4"/>
      <c r="V15418" s="4"/>
      <c r="W15418" s="4"/>
      <c r="X15418" s="4"/>
      <c r="AB15418" s="4"/>
      <c r="AL15418" s="81"/>
      <c r="AM15418" s="81"/>
    </row>
    <row r="15419" spans="1:39">
      <c r="A15419" s="76"/>
      <c r="C15419" s="77"/>
      <c r="M15419" s="80"/>
      <c r="T15419" s="4"/>
      <c r="V15419" s="4"/>
      <c r="W15419" s="4"/>
      <c r="X15419" s="4"/>
      <c r="AB15419" s="4"/>
      <c r="AL15419" s="81"/>
      <c r="AM15419" s="81"/>
    </row>
    <row r="15420" spans="1:39">
      <c r="A15420" s="76"/>
      <c r="C15420" s="77"/>
      <c r="M15420" s="80"/>
      <c r="T15420" s="4"/>
      <c r="V15420" s="4"/>
      <c r="W15420" s="4"/>
      <c r="X15420" s="4"/>
      <c r="AB15420" s="4"/>
      <c r="AL15420" s="81"/>
      <c r="AM15420" s="81"/>
    </row>
    <row r="15421" spans="1:39">
      <c r="A15421" s="76"/>
      <c r="C15421" s="77"/>
      <c r="M15421" s="80"/>
      <c r="T15421" s="4"/>
      <c r="V15421" s="4"/>
      <c r="W15421" s="4"/>
      <c r="X15421" s="4"/>
      <c r="AB15421" s="4"/>
      <c r="AL15421" s="81"/>
      <c r="AM15421" s="81"/>
    </row>
    <row r="15422" spans="1:39">
      <c r="A15422" s="76"/>
      <c r="C15422" s="77"/>
      <c r="M15422" s="80"/>
      <c r="T15422" s="4"/>
      <c r="V15422" s="4"/>
      <c r="W15422" s="4"/>
      <c r="X15422" s="4"/>
      <c r="AB15422" s="4"/>
      <c r="AL15422" s="81"/>
      <c r="AM15422" s="81"/>
    </row>
    <row r="15423" spans="1:39">
      <c r="A15423" s="76"/>
      <c r="C15423" s="77"/>
      <c r="M15423" s="80"/>
      <c r="T15423" s="4"/>
      <c r="V15423" s="4"/>
      <c r="W15423" s="4"/>
      <c r="X15423" s="4"/>
      <c r="AB15423" s="4"/>
      <c r="AL15423" s="81"/>
      <c r="AM15423" s="81"/>
    </row>
    <row r="15424" spans="1:39">
      <c r="A15424" s="76"/>
      <c r="C15424" s="77"/>
      <c r="M15424" s="80"/>
      <c r="T15424" s="4"/>
      <c r="V15424" s="4"/>
      <c r="W15424" s="4"/>
      <c r="X15424" s="4"/>
      <c r="AB15424" s="4"/>
      <c r="AL15424" s="81"/>
      <c r="AM15424" s="81"/>
    </row>
    <row r="15425" spans="1:39">
      <c r="A15425" s="76"/>
      <c r="C15425" s="77"/>
      <c r="M15425" s="80"/>
      <c r="T15425" s="4"/>
      <c r="V15425" s="4"/>
      <c r="W15425" s="4"/>
      <c r="X15425" s="4"/>
      <c r="AB15425" s="4"/>
      <c r="AL15425" s="81"/>
      <c r="AM15425" s="81"/>
    </row>
    <row r="15426" spans="1:39">
      <c r="A15426" s="76"/>
      <c r="C15426" s="77"/>
      <c r="M15426" s="80"/>
      <c r="T15426" s="4"/>
      <c r="V15426" s="4"/>
      <c r="W15426" s="4"/>
      <c r="X15426" s="4"/>
      <c r="AB15426" s="4"/>
      <c r="AL15426" s="81"/>
      <c r="AM15426" s="81"/>
    </row>
    <row r="15427" spans="1:39">
      <c r="A15427" s="76"/>
      <c r="C15427" s="77"/>
      <c r="M15427" s="80"/>
      <c r="T15427" s="4"/>
      <c r="V15427" s="4"/>
      <c r="W15427" s="4"/>
      <c r="X15427" s="4"/>
      <c r="AB15427" s="4"/>
      <c r="AL15427" s="81"/>
      <c r="AM15427" s="81"/>
    </row>
    <row r="15428" spans="1:39">
      <c r="A15428" s="76"/>
      <c r="C15428" s="77"/>
      <c r="M15428" s="80"/>
      <c r="T15428" s="4"/>
      <c r="V15428" s="4"/>
      <c r="W15428" s="4"/>
      <c r="X15428" s="4"/>
      <c r="AB15428" s="4"/>
      <c r="AL15428" s="81"/>
      <c r="AM15428" s="81"/>
    </row>
    <row r="15429" spans="1:39">
      <c r="A15429" s="76"/>
      <c r="C15429" s="77"/>
      <c r="M15429" s="80"/>
      <c r="T15429" s="4"/>
      <c r="V15429" s="4"/>
      <c r="W15429" s="4"/>
      <c r="X15429" s="4"/>
      <c r="AB15429" s="4"/>
      <c r="AL15429" s="81"/>
      <c r="AM15429" s="81"/>
    </row>
    <row r="15430" spans="1:39">
      <c r="A15430" s="76"/>
      <c r="C15430" s="77"/>
      <c r="M15430" s="80"/>
      <c r="T15430" s="4"/>
      <c r="V15430" s="4"/>
      <c r="W15430" s="4"/>
      <c r="X15430" s="4"/>
      <c r="AB15430" s="4"/>
      <c r="AL15430" s="81"/>
      <c r="AM15430" s="81"/>
    </row>
    <row r="15431" spans="1:39">
      <c r="A15431" s="76"/>
      <c r="C15431" s="77"/>
      <c r="M15431" s="80"/>
      <c r="T15431" s="4"/>
      <c r="V15431" s="4"/>
      <c r="W15431" s="4"/>
      <c r="X15431" s="4"/>
      <c r="AB15431" s="4"/>
      <c r="AL15431" s="81"/>
      <c r="AM15431" s="81"/>
    </row>
    <row r="15432" spans="1:39">
      <c r="A15432" s="76"/>
      <c r="C15432" s="77"/>
      <c r="M15432" s="80"/>
      <c r="T15432" s="4"/>
      <c r="V15432" s="4"/>
      <c r="W15432" s="4"/>
      <c r="X15432" s="4"/>
      <c r="AB15432" s="4"/>
      <c r="AL15432" s="81"/>
      <c r="AM15432" s="81"/>
    </row>
    <row r="15433" spans="1:39">
      <c r="A15433" s="76"/>
      <c r="C15433" s="77"/>
      <c r="M15433" s="80"/>
      <c r="T15433" s="4"/>
      <c r="V15433" s="4"/>
      <c r="W15433" s="4"/>
      <c r="X15433" s="4"/>
      <c r="AB15433" s="4"/>
      <c r="AL15433" s="81"/>
      <c r="AM15433" s="81"/>
    </row>
    <row r="15434" spans="1:39">
      <c r="A15434" s="76"/>
      <c r="C15434" s="77"/>
      <c r="M15434" s="80"/>
      <c r="T15434" s="4"/>
      <c r="V15434" s="4"/>
      <c r="W15434" s="4"/>
      <c r="X15434" s="4"/>
      <c r="AB15434" s="4"/>
      <c r="AL15434" s="81"/>
      <c r="AM15434" s="81"/>
    </row>
    <row r="15435" spans="1:39">
      <c r="A15435" s="76"/>
      <c r="C15435" s="77"/>
      <c r="M15435" s="80"/>
      <c r="T15435" s="4"/>
      <c r="V15435" s="4"/>
      <c r="W15435" s="4"/>
      <c r="X15435" s="4"/>
      <c r="AB15435" s="4"/>
      <c r="AL15435" s="81"/>
      <c r="AM15435" s="81"/>
    </row>
    <row r="15436" spans="1:39">
      <c r="A15436" s="76"/>
      <c r="C15436" s="77"/>
      <c r="M15436" s="80"/>
      <c r="T15436" s="4"/>
      <c r="V15436" s="4"/>
      <c r="W15436" s="4"/>
      <c r="X15436" s="4"/>
      <c r="AB15436" s="4"/>
      <c r="AL15436" s="81"/>
      <c r="AM15436" s="81"/>
    </row>
    <row r="15437" spans="1:39">
      <c r="A15437" s="76"/>
      <c r="C15437" s="77"/>
      <c r="M15437" s="80"/>
      <c r="T15437" s="4"/>
      <c r="V15437" s="4"/>
      <c r="W15437" s="4"/>
      <c r="X15437" s="4"/>
      <c r="AB15437" s="4"/>
      <c r="AL15437" s="81"/>
      <c r="AM15437" s="81"/>
    </row>
    <row r="15438" spans="1:39">
      <c r="A15438" s="76"/>
      <c r="C15438" s="77"/>
      <c r="M15438" s="80"/>
      <c r="T15438" s="4"/>
      <c r="V15438" s="4"/>
      <c r="W15438" s="4"/>
      <c r="X15438" s="4"/>
      <c r="AB15438" s="4"/>
      <c r="AL15438" s="81"/>
      <c r="AM15438" s="81"/>
    </row>
    <row r="15439" spans="1:39">
      <c r="A15439" s="76"/>
      <c r="C15439" s="77"/>
      <c r="M15439" s="80"/>
      <c r="T15439" s="4"/>
      <c r="V15439" s="4"/>
      <c r="W15439" s="4"/>
      <c r="X15439" s="4"/>
      <c r="AB15439" s="4"/>
      <c r="AL15439" s="81"/>
      <c r="AM15439" s="81"/>
    </row>
    <row r="15440" spans="1:39">
      <c r="A15440" s="76"/>
      <c r="C15440" s="77"/>
      <c r="M15440" s="80"/>
      <c r="T15440" s="4"/>
      <c r="V15440" s="4"/>
      <c r="W15440" s="4"/>
      <c r="X15440" s="4"/>
      <c r="AB15440" s="4"/>
      <c r="AL15440" s="81"/>
      <c r="AM15440" s="81"/>
    </row>
    <row r="15441" spans="1:39">
      <c r="A15441" s="76"/>
      <c r="C15441" s="77"/>
      <c r="M15441" s="80"/>
      <c r="T15441" s="4"/>
      <c r="V15441" s="4"/>
      <c r="W15441" s="4"/>
      <c r="X15441" s="4"/>
      <c r="AB15441" s="4"/>
      <c r="AL15441" s="81"/>
      <c r="AM15441" s="81"/>
    </row>
    <row r="15442" spans="1:39">
      <c r="A15442" s="76"/>
      <c r="C15442" s="77"/>
      <c r="M15442" s="80"/>
      <c r="T15442" s="4"/>
      <c r="V15442" s="4"/>
      <c r="W15442" s="4"/>
      <c r="X15442" s="4"/>
      <c r="AB15442" s="4"/>
      <c r="AL15442" s="81"/>
      <c r="AM15442" s="81"/>
    </row>
    <row r="15443" spans="1:39">
      <c r="A15443" s="76"/>
      <c r="C15443" s="77"/>
      <c r="M15443" s="80"/>
      <c r="T15443" s="4"/>
      <c r="V15443" s="4"/>
      <c r="W15443" s="4"/>
      <c r="X15443" s="4"/>
      <c r="AB15443" s="4"/>
      <c r="AL15443" s="81"/>
      <c r="AM15443" s="81"/>
    </row>
    <row r="15444" spans="1:39">
      <c r="A15444" s="76"/>
      <c r="C15444" s="77"/>
      <c r="M15444" s="80"/>
      <c r="T15444" s="4"/>
      <c r="V15444" s="4"/>
      <c r="W15444" s="4"/>
      <c r="X15444" s="4"/>
      <c r="AB15444" s="4"/>
      <c r="AL15444" s="81"/>
      <c r="AM15444" s="81"/>
    </row>
    <row r="15445" spans="1:39">
      <c r="A15445" s="76"/>
      <c r="C15445" s="77"/>
      <c r="M15445" s="80"/>
      <c r="T15445" s="4"/>
      <c r="V15445" s="4"/>
      <c r="W15445" s="4"/>
      <c r="X15445" s="4"/>
      <c r="AB15445" s="4"/>
      <c r="AL15445" s="81"/>
      <c r="AM15445" s="81"/>
    </row>
    <row r="15446" spans="1:39">
      <c r="A15446" s="76"/>
      <c r="C15446" s="77"/>
      <c r="M15446" s="80"/>
      <c r="T15446" s="4"/>
      <c r="V15446" s="4"/>
      <c r="W15446" s="4"/>
      <c r="X15446" s="4"/>
      <c r="AB15446" s="4"/>
      <c r="AL15446" s="81"/>
      <c r="AM15446" s="81"/>
    </row>
    <row r="15447" spans="1:39">
      <c r="A15447" s="76"/>
      <c r="C15447" s="77"/>
      <c r="M15447" s="80"/>
      <c r="T15447" s="4"/>
      <c r="V15447" s="4"/>
      <c r="W15447" s="4"/>
      <c r="X15447" s="4"/>
      <c r="AB15447" s="4"/>
      <c r="AL15447" s="81"/>
      <c r="AM15447" s="81"/>
    </row>
    <row r="15448" spans="1:39">
      <c r="A15448" s="76"/>
      <c r="C15448" s="77"/>
      <c r="M15448" s="80"/>
      <c r="T15448" s="4"/>
      <c r="V15448" s="4"/>
      <c r="W15448" s="4"/>
      <c r="X15448" s="4"/>
      <c r="AB15448" s="4"/>
      <c r="AL15448" s="81"/>
      <c r="AM15448" s="81"/>
    </row>
    <row r="15449" spans="1:39">
      <c r="A15449" s="76"/>
      <c r="C15449" s="77"/>
      <c r="M15449" s="80"/>
      <c r="T15449" s="4"/>
      <c r="V15449" s="4"/>
      <c r="W15449" s="4"/>
      <c r="X15449" s="4"/>
      <c r="AB15449" s="4"/>
      <c r="AL15449" s="81"/>
      <c r="AM15449" s="81"/>
    </row>
    <row r="15450" spans="1:39">
      <c r="A15450" s="76"/>
      <c r="C15450" s="77"/>
      <c r="M15450" s="80"/>
      <c r="T15450" s="4"/>
      <c r="V15450" s="4"/>
      <c r="W15450" s="4"/>
      <c r="X15450" s="4"/>
      <c r="AB15450" s="4"/>
      <c r="AL15450" s="81"/>
      <c r="AM15450" s="81"/>
    </row>
    <row r="15451" spans="1:39">
      <c r="A15451" s="76"/>
      <c r="C15451" s="77"/>
      <c r="M15451" s="80"/>
      <c r="T15451" s="4"/>
      <c r="V15451" s="4"/>
      <c r="W15451" s="4"/>
      <c r="X15451" s="4"/>
      <c r="AB15451" s="4"/>
      <c r="AL15451" s="81"/>
      <c r="AM15451" s="81"/>
    </row>
    <row r="15452" spans="1:39">
      <c r="A15452" s="76"/>
      <c r="C15452" s="77"/>
      <c r="M15452" s="80"/>
      <c r="T15452" s="4"/>
      <c r="V15452" s="4"/>
      <c r="W15452" s="4"/>
      <c r="X15452" s="4"/>
      <c r="AB15452" s="4"/>
      <c r="AL15452" s="81"/>
      <c r="AM15452" s="81"/>
    </row>
    <row r="15453" spans="1:39">
      <c r="A15453" s="76"/>
      <c r="C15453" s="77"/>
      <c r="M15453" s="80"/>
      <c r="T15453" s="4"/>
      <c r="V15453" s="4"/>
      <c r="W15453" s="4"/>
      <c r="X15453" s="4"/>
      <c r="AB15453" s="4"/>
      <c r="AL15453" s="81"/>
      <c r="AM15453" s="81"/>
    </row>
    <row r="15454" spans="1:39">
      <c r="A15454" s="76"/>
      <c r="C15454" s="77"/>
      <c r="M15454" s="80"/>
      <c r="T15454" s="4"/>
      <c r="V15454" s="4"/>
      <c r="W15454" s="4"/>
      <c r="X15454" s="4"/>
      <c r="AB15454" s="4"/>
      <c r="AL15454" s="81"/>
      <c r="AM15454" s="81"/>
    </row>
    <row r="15455" spans="1:39">
      <c r="A15455" s="76"/>
      <c r="C15455" s="77"/>
      <c r="M15455" s="80"/>
      <c r="T15455" s="4"/>
      <c r="V15455" s="4"/>
      <c r="W15455" s="4"/>
      <c r="X15455" s="4"/>
      <c r="AB15455" s="4"/>
      <c r="AL15455" s="81"/>
      <c r="AM15455" s="81"/>
    </row>
    <row r="15456" spans="1:39">
      <c r="A15456" s="76"/>
      <c r="C15456" s="77"/>
      <c r="M15456" s="80"/>
      <c r="T15456" s="4"/>
      <c r="V15456" s="4"/>
      <c r="W15456" s="4"/>
      <c r="X15456" s="4"/>
      <c r="AB15456" s="4"/>
      <c r="AL15456" s="81"/>
      <c r="AM15456" s="81"/>
    </row>
    <row r="15457" spans="1:39">
      <c r="A15457" s="76"/>
      <c r="C15457" s="77"/>
      <c r="M15457" s="80"/>
      <c r="T15457" s="4"/>
      <c r="V15457" s="4"/>
      <c r="W15457" s="4"/>
      <c r="X15457" s="4"/>
      <c r="AB15457" s="4"/>
      <c r="AL15457" s="81"/>
      <c r="AM15457" s="81"/>
    </row>
    <row r="15458" spans="1:39">
      <c r="A15458" s="76"/>
      <c r="C15458" s="77"/>
      <c r="M15458" s="80"/>
      <c r="T15458" s="4"/>
      <c r="V15458" s="4"/>
      <c r="W15458" s="4"/>
      <c r="X15458" s="4"/>
      <c r="AB15458" s="4"/>
      <c r="AL15458" s="81"/>
      <c r="AM15458" s="81"/>
    </row>
    <row r="15459" spans="1:39">
      <c r="A15459" s="76"/>
      <c r="C15459" s="77"/>
      <c r="M15459" s="80"/>
      <c r="T15459" s="4"/>
      <c r="V15459" s="4"/>
      <c r="W15459" s="4"/>
      <c r="X15459" s="4"/>
      <c r="AB15459" s="4"/>
      <c r="AL15459" s="81"/>
      <c r="AM15459" s="81"/>
    </row>
    <row r="15460" spans="1:39">
      <c r="A15460" s="76"/>
      <c r="C15460" s="77"/>
      <c r="M15460" s="80"/>
      <c r="T15460" s="4"/>
      <c r="V15460" s="4"/>
      <c r="W15460" s="4"/>
      <c r="X15460" s="4"/>
      <c r="AB15460" s="4"/>
      <c r="AL15460" s="81"/>
      <c r="AM15460" s="81"/>
    </row>
    <row r="15461" spans="1:39">
      <c r="A15461" s="76"/>
      <c r="C15461" s="77"/>
      <c r="M15461" s="80"/>
      <c r="T15461" s="4"/>
      <c r="V15461" s="4"/>
      <c r="W15461" s="4"/>
      <c r="X15461" s="4"/>
      <c r="AB15461" s="4"/>
      <c r="AL15461" s="81"/>
      <c r="AM15461" s="81"/>
    </row>
    <row r="15462" spans="1:39">
      <c r="A15462" s="76"/>
      <c r="C15462" s="77"/>
      <c r="M15462" s="80"/>
      <c r="T15462" s="4"/>
      <c r="V15462" s="4"/>
      <c r="W15462" s="4"/>
      <c r="X15462" s="4"/>
      <c r="AB15462" s="4"/>
      <c r="AL15462" s="81"/>
      <c r="AM15462" s="81"/>
    </row>
    <row r="15463" spans="1:39">
      <c r="A15463" s="76"/>
      <c r="C15463" s="77"/>
      <c r="M15463" s="80"/>
      <c r="T15463" s="4"/>
      <c r="V15463" s="4"/>
      <c r="W15463" s="4"/>
      <c r="X15463" s="4"/>
      <c r="AB15463" s="4"/>
      <c r="AL15463" s="81"/>
      <c r="AM15463" s="81"/>
    </row>
    <row r="15464" spans="1:39">
      <c r="A15464" s="76"/>
      <c r="C15464" s="77"/>
      <c r="M15464" s="80"/>
      <c r="T15464" s="4"/>
      <c r="V15464" s="4"/>
      <c r="W15464" s="4"/>
      <c r="X15464" s="4"/>
      <c r="AB15464" s="4"/>
      <c r="AL15464" s="81"/>
      <c r="AM15464" s="81"/>
    </row>
    <row r="15465" spans="1:39">
      <c r="A15465" s="76"/>
      <c r="C15465" s="77"/>
      <c r="M15465" s="80"/>
      <c r="T15465" s="4"/>
      <c r="V15465" s="4"/>
      <c r="W15465" s="4"/>
      <c r="X15465" s="4"/>
      <c r="AB15465" s="4"/>
      <c r="AL15465" s="81"/>
      <c r="AM15465" s="81"/>
    </row>
    <row r="15466" spans="1:39">
      <c r="A15466" s="76"/>
      <c r="C15466" s="77"/>
      <c r="M15466" s="80"/>
      <c r="T15466" s="4"/>
      <c r="V15466" s="4"/>
      <c r="W15466" s="4"/>
      <c r="X15466" s="4"/>
      <c r="AB15466" s="4"/>
      <c r="AL15466" s="81"/>
      <c r="AM15466" s="81"/>
    </row>
    <row r="15467" spans="1:39">
      <c r="A15467" s="76"/>
      <c r="C15467" s="77"/>
      <c r="M15467" s="80"/>
      <c r="T15467" s="4"/>
      <c r="V15467" s="4"/>
      <c r="W15467" s="4"/>
      <c r="X15467" s="4"/>
      <c r="AB15467" s="4"/>
      <c r="AL15467" s="81"/>
      <c r="AM15467" s="81"/>
    </row>
    <row r="15468" spans="1:39">
      <c r="A15468" s="76"/>
      <c r="C15468" s="77"/>
      <c r="M15468" s="80"/>
      <c r="T15468" s="4"/>
      <c r="V15468" s="4"/>
      <c r="W15468" s="4"/>
      <c r="X15468" s="4"/>
      <c r="AB15468" s="4"/>
      <c r="AL15468" s="81"/>
      <c r="AM15468" s="81"/>
    </row>
    <row r="15469" spans="1:39">
      <c r="A15469" s="76"/>
      <c r="C15469" s="77"/>
      <c r="M15469" s="80"/>
      <c r="T15469" s="4"/>
      <c r="V15469" s="4"/>
      <c r="W15469" s="4"/>
      <c r="X15469" s="4"/>
      <c r="AB15469" s="4"/>
      <c r="AL15469" s="81"/>
      <c r="AM15469" s="81"/>
    </row>
    <row r="15470" spans="1:39">
      <c r="A15470" s="76"/>
      <c r="C15470" s="77"/>
      <c r="M15470" s="80"/>
      <c r="T15470" s="4"/>
      <c r="V15470" s="4"/>
      <c r="W15470" s="4"/>
      <c r="X15470" s="4"/>
      <c r="AB15470" s="4"/>
      <c r="AL15470" s="81"/>
      <c r="AM15470" s="81"/>
    </row>
    <row r="15471" spans="1:39">
      <c r="A15471" s="76"/>
      <c r="C15471" s="77"/>
      <c r="M15471" s="80"/>
      <c r="T15471" s="4"/>
      <c r="V15471" s="4"/>
      <c r="W15471" s="4"/>
      <c r="X15471" s="4"/>
      <c r="AB15471" s="4"/>
      <c r="AL15471" s="81"/>
      <c r="AM15471" s="81"/>
    </row>
    <row r="15472" spans="1:39">
      <c r="A15472" s="76"/>
      <c r="C15472" s="77"/>
      <c r="M15472" s="80"/>
      <c r="T15472" s="4"/>
      <c r="V15472" s="4"/>
      <c r="W15472" s="4"/>
      <c r="X15472" s="4"/>
      <c r="AB15472" s="4"/>
      <c r="AL15472" s="81"/>
      <c r="AM15472" s="81"/>
    </row>
    <row r="15473" spans="1:39">
      <c r="A15473" s="76"/>
      <c r="C15473" s="77"/>
      <c r="M15473" s="80"/>
      <c r="T15473" s="4"/>
      <c r="V15473" s="4"/>
      <c r="W15473" s="4"/>
      <c r="X15473" s="4"/>
      <c r="AB15473" s="4"/>
      <c r="AL15473" s="81"/>
      <c r="AM15473" s="81"/>
    </row>
    <row r="15474" spans="1:39">
      <c r="A15474" s="76"/>
      <c r="C15474" s="77"/>
      <c r="M15474" s="80"/>
      <c r="T15474" s="4"/>
      <c r="V15474" s="4"/>
      <c r="W15474" s="4"/>
      <c r="X15474" s="4"/>
      <c r="AB15474" s="4"/>
      <c r="AL15474" s="81"/>
      <c r="AM15474" s="81"/>
    </row>
    <row r="15475" spans="1:39">
      <c r="A15475" s="76"/>
      <c r="C15475" s="77"/>
      <c r="M15475" s="80"/>
      <c r="T15475" s="4"/>
      <c r="V15475" s="4"/>
      <c r="W15475" s="4"/>
      <c r="X15475" s="4"/>
      <c r="AB15475" s="4"/>
      <c r="AL15475" s="81"/>
      <c r="AM15475" s="81"/>
    </row>
    <row r="15476" spans="1:39">
      <c r="A15476" s="76"/>
      <c r="C15476" s="77"/>
      <c r="M15476" s="80"/>
      <c r="T15476" s="4"/>
      <c r="V15476" s="4"/>
      <c r="W15476" s="4"/>
      <c r="X15476" s="4"/>
      <c r="AB15476" s="4"/>
      <c r="AL15476" s="81"/>
      <c r="AM15476" s="81"/>
    </row>
    <row r="15477" spans="1:39">
      <c r="A15477" s="76"/>
      <c r="C15477" s="77"/>
      <c r="M15477" s="80"/>
      <c r="T15477" s="4"/>
      <c r="V15477" s="4"/>
      <c r="W15477" s="4"/>
      <c r="X15477" s="4"/>
      <c r="AB15477" s="4"/>
      <c r="AL15477" s="81"/>
      <c r="AM15477" s="81"/>
    </row>
    <row r="15478" spans="1:39">
      <c r="A15478" s="76"/>
      <c r="C15478" s="77"/>
      <c r="M15478" s="80"/>
      <c r="T15478" s="4"/>
      <c r="V15478" s="4"/>
      <c r="W15478" s="4"/>
      <c r="X15478" s="4"/>
      <c r="AB15478" s="4"/>
      <c r="AL15478" s="81"/>
      <c r="AM15478" s="81"/>
    </row>
    <row r="15479" spans="1:39">
      <c r="A15479" s="76"/>
      <c r="C15479" s="77"/>
      <c r="M15479" s="80"/>
      <c r="T15479" s="4"/>
      <c r="V15479" s="4"/>
      <c r="W15479" s="4"/>
      <c r="X15479" s="4"/>
      <c r="AB15479" s="4"/>
      <c r="AL15479" s="81"/>
      <c r="AM15479" s="81"/>
    </row>
    <row r="15480" spans="1:39">
      <c r="A15480" s="76"/>
      <c r="C15480" s="77"/>
      <c r="M15480" s="80"/>
      <c r="T15480" s="4"/>
      <c r="V15480" s="4"/>
      <c r="W15480" s="4"/>
      <c r="X15480" s="4"/>
      <c r="AB15480" s="4"/>
      <c r="AL15480" s="81"/>
      <c r="AM15480" s="81"/>
    </row>
    <row r="15481" spans="1:39">
      <c r="A15481" s="76"/>
      <c r="C15481" s="77"/>
      <c r="M15481" s="80"/>
      <c r="T15481" s="4"/>
      <c r="V15481" s="4"/>
      <c r="W15481" s="4"/>
      <c r="X15481" s="4"/>
      <c r="AB15481" s="4"/>
      <c r="AL15481" s="81"/>
      <c r="AM15481" s="81"/>
    </row>
    <row r="15482" spans="1:39">
      <c r="A15482" s="76"/>
      <c r="C15482" s="77"/>
      <c r="M15482" s="80"/>
      <c r="T15482" s="4"/>
      <c r="V15482" s="4"/>
      <c r="W15482" s="4"/>
      <c r="X15482" s="4"/>
      <c r="AB15482" s="4"/>
      <c r="AL15482" s="81"/>
      <c r="AM15482" s="81"/>
    </row>
    <row r="15483" spans="1:39">
      <c r="A15483" s="76"/>
      <c r="C15483" s="77"/>
      <c r="M15483" s="80"/>
      <c r="T15483" s="4"/>
      <c r="V15483" s="4"/>
      <c r="W15483" s="4"/>
      <c r="X15483" s="4"/>
      <c r="AB15483" s="4"/>
      <c r="AL15483" s="81"/>
      <c r="AM15483" s="81"/>
    </row>
    <row r="15484" spans="1:39">
      <c r="A15484" s="76"/>
      <c r="C15484" s="77"/>
      <c r="M15484" s="80"/>
      <c r="T15484" s="4"/>
      <c r="V15484" s="4"/>
      <c r="W15484" s="4"/>
      <c r="X15484" s="4"/>
      <c r="AB15484" s="4"/>
      <c r="AL15484" s="81"/>
      <c r="AM15484" s="81"/>
    </row>
    <row r="15485" spans="1:39">
      <c r="A15485" s="76"/>
      <c r="C15485" s="77"/>
      <c r="M15485" s="80"/>
      <c r="T15485" s="4"/>
      <c r="V15485" s="4"/>
      <c r="W15485" s="4"/>
      <c r="X15485" s="4"/>
      <c r="AB15485" s="4"/>
      <c r="AL15485" s="81"/>
      <c r="AM15485" s="81"/>
    </row>
    <row r="15486" spans="1:39">
      <c r="A15486" s="76"/>
      <c r="C15486" s="77"/>
      <c r="M15486" s="80"/>
      <c r="T15486" s="4"/>
      <c r="V15486" s="4"/>
      <c r="W15486" s="4"/>
      <c r="X15486" s="4"/>
      <c r="AB15486" s="4"/>
      <c r="AL15486" s="81"/>
      <c r="AM15486" s="81"/>
    </row>
    <row r="15487" spans="1:39">
      <c r="A15487" s="76"/>
      <c r="C15487" s="77"/>
      <c r="M15487" s="80"/>
      <c r="T15487" s="4"/>
      <c r="V15487" s="4"/>
      <c r="W15487" s="4"/>
      <c r="X15487" s="4"/>
      <c r="AB15487" s="4"/>
      <c r="AL15487" s="81"/>
      <c r="AM15487" s="81"/>
    </row>
    <row r="15488" spans="1:39">
      <c r="A15488" s="76"/>
      <c r="C15488" s="77"/>
      <c r="M15488" s="80"/>
      <c r="T15488" s="4"/>
      <c r="V15488" s="4"/>
      <c r="W15488" s="4"/>
      <c r="X15488" s="4"/>
      <c r="AB15488" s="4"/>
      <c r="AL15488" s="81"/>
      <c r="AM15488" s="81"/>
    </row>
    <row r="15489" spans="1:39">
      <c r="A15489" s="76"/>
      <c r="C15489" s="77"/>
      <c r="M15489" s="80"/>
      <c r="T15489" s="4"/>
      <c r="V15489" s="4"/>
      <c r="W15489" s="4"/>
      <c r="X15489" s="4"/>
      <c r="AB15489" s="4"/>
      <c r="AL15489" s="81"/>
      <c r="AM15489" s="81"/>
    </row>
    <row r="15490" spans="1:39">
      <c r="A15490" s="76"/>
      <c r="C15490" s="77"/>
      <c r="M15490" s="80"/>
      <c r="T15490" s="4"/>
      <c r="V15490" s="4"/>
      <c r="W15490" s="4"/>
      <c r="X15490" s="4"/>
      <c r="AB15490" s="4"/>
      <c r="AL15490" s="81"/>
      <c r="AM15490" s="81"/>
    </row>
    <row r="15491" spans="1:39">
      <c r="A15491" s="76"/>
      <c r="C15491" s="77"/>
      <c r="M15491" s="80"/>
      <c r="T15491" s="4"/>
      <c r="V15491" s="4"/>
      <c r="W15491" s="4"/>
      <c r="X15491" s="4"/>
      <c r="AB15491" s="4"/>
      <c r="AL15491" s="81"/>
      <c r="AM15491" s="81"/>
    </row>
    <row r="15492" spans="1:39">
      <c r="A15492" s="76"/>
      <c r="C15492" s="77"/>
      <c r="M15492" s="80"/>
      <c r="T15492" s="4"/>
      <c r="V15492" s="4"/>
      <c r="W15492" s="4"/>
      <c r="X15492" s="4"/>
      <c r="AB15492" s="4"/>
      <c r="AL15492" s="81"/>
      <c r="AM15492" s="81"/>
    </row>
    <row r="15493" spans="1:39">
      <c r="A15493" s="76"/>
      <c r="C15493" s="77"/>
      <c r="M15493" s="80"/>
      <c r="T15493" s="4"/>
      <c r="V15493" s="4"/>
      <c r="W15493" s="4"/>
      <c r="X15493" s="4"/>
      <c r="AB15493" s="4"/>
      <c r="AL15493" s="81"/>
      <c r="AM15493" s="81"/>
    </row>
    <row r="15494" spans="1:39">
      <c r="A15494" s="76"/>
      <c r="C15494" s="77"/>
      <c r="M15494" s="80"/>
      <c r="T15494" s="4"/>
      <c r="V15494" s="4"/>
      <c r="W15494" s="4"/>
      <c r="X15494" s="4"/>
      <c r="AB15494" s="4"/>
      <c r="AL15494" s="81"/>
      <c r="AM15494" s="81"/>
    </row>
    <row r="15495" spans="1:39">
      <c r="A15495" s="76"/>
      <c r="C15495" s="77"/>
      <c r="M15495" s="80"/>
      <c r="T15495" s="4"/>
      <c r="V15495" s="4"/>
      <c r="W15495" s="4"/>
      <c r="X15495" s="4"/>
      <c r="AB15495" s="4"/>
      <c r="AL15495" s="81"/>
      <c r="AM15495" s="81"/>
    </row>
    <row r="15496" spans="1:39">
      <c r="A15496" s="76"/>
      <c r="C15496" s="77"/>
      <c r="M15496" s="80"/>
      <c r="T15496" s="4"/>
      <c r="V15496" s="4"/>
      <c r="W15496" s="4"/>
      <c r="X15496" s="4"/>
      <c r="AB15496" s="4"/>
      <c r="AL15496" s="81"/>
      <c r="AM15496" s="81"/>
    </row>
    <row r="15497" spans="1:39">
      <c r="A15497" s="76"/>
      <c r="C15497" s="77"/>
      <c r="M15497" s="80"/>
      <c r="T15497" s="4"/>
      <c r="V15497" s="4"/>
      <c r="W15497" s="4"/>
      <c r="X15497" s="4"/>
      <c r="AB15497" s="4"/>
      <c r="AL15497" s="81"/>
      <c r="AM15497" s="81"/>
    </row>
    <row r="15498" spans="1:39">
      <c r="A15498" s="76"/>
      <c r="C15498" s="77"/>
      <c r="M15498" s="80"/>
      <c r="T15498" s="4"/>
      <c r="V15498" s="4"/>
      <c r="W15498" s="4"/>
      <c r="X15498" s="4"/>
      <c r="AB15498" s="4"/>
      <c r="AL15498" s="81"/>
      <c r="AM15498" s="81"/>
    </row>
    <row r="15499" spans="1:39">
      <c r="A15499" s="76"/>
      <c r="C15499" s="77"/>
      <c r="M15499" s="80"/>
      <c r="T15499" s="4"/>
      <c r="V15499" s="4"/>
      <c r="W15499" s="4"/>
      <c r="X15499" s="4"/>
      <c r="AB15499" s="4"/>
      <c r="AL15499" s="81"/>
      <c r="AM15499" s="81"/>
    </row>
    <row r="15500" spans="1:39">
      <c r="A15500" s="76"/>
      <c r="C15500" s="77"/>
      <c r="M15500" s="80"/>
      <c r="T15500" s="4"/>
      <c r="V15500" s="4"/>
      <c r="W15500" s="4"/>
      <c r="X15500" s="4"/>
      <c r="AB15500" s="4"/>
      <c r="AL15500" s="81"/>
      <c r="AM15500" s="81"/>
    </row>
    <row r="15501" spans="1:39">
      <c r="A15501" s="76"/>
      <c r="C15501" s="77"/>
      <c r="M15501" s="80"/>
      <c r="T15501" s="4"/>
      <c r="V15501" s="4"/>
      <c r="W15501" s="4"/>
      <c r="X15501" s="4"/>
      <c r="AB15501" s="4"/>
      <c r="AL15501" s="81"/>
      <c r="AM15501" s="81"/>
    </row>
    <row r="15502" spans="1:39">
      <c r="A15502" s="76"/>
      <c r="C15502" s="77"/>
      <c r="M15502" s="80"/>
      <c r="T15502" s="4"/>
      <c r="V15502" s="4"/>
      <c r="W15502" s="4"/>
      <c r="X15502" s="4"/>
      <c r="AB15502" s="4"/>
      <c r="AL15502" s="81"/>
      <c r="AM15502" s="81"/>
    </row>
    <row r="15503" spans="1:39">
      <c r="A15503" s="76"/>
      <c r="C15503" s="77"/>
      <c r="M15503" s="80"/>
      <c r="T15503" s="4"/>
      <c r="V15503" s="4"/>
      <c r="W15503" s="4"/>
      <c r="X15503" s="4"/>
      <c r="AB15503" s="4"/>
      <c r="AL15503" s="81"/>
      <c r="AM15503" s="81"/>
    </row>
    <row r="15504" spans="1:39">
      <c r="A15504" s="76"/>
      <c r="C15504" s="77"/>
      <c r="M15504" s="80"/>
      <c r="T15504" s="4"/>
      <c r="V15504" s="4"/>
      <c r="W15504" s="4"/>
      <c r="X15504" s="4"/>
      <c r="AB15504" s="4"/>
      <c r="AL15504" s="81"/>
      <c r="AM15504" s="81"/>
    </row>
    <row r="15505" spans="1:39">
      <c r="A15505" s="76"/>
      <c r="C15505" s="77"/>
      <c r="M15505" s="80"/>
      <c r="T15505" s="4"/>
      <c r="V15505" s="4"/>
      <c r="W15505" s="4"/>
      <c r="X15505" s="4"/>
      <c r="AB15505" s="4"/>
      <c r="AL15505" s="81"/>
      <c r="AM15505" s="81"/>
    </row>
    <row r="15506" spans="1:39">
      <c r="A15506" s="76"/>
      <c r="C15506" s="77"/>
      <c r="M15506" s="80"/>
      <c r="T15506" s="4"/>
      <c r="V15506" s="4"/>
      <c r="W15506" s="4"/>
      <c r="X15506" s="4"/>
      <c r="AB15506" s="4"/>
      <c r="AL15506" s="81"/>
      <c r="AM15506" s="81"/>
    </row>
    <row r="15507" spans="1:39">
      <c r="A15507" s="76"/>
      <c r="C15507" s="77"/>
      <c r="M15507" s="80"/>
      <c r="T15507" s="4"/>
      <c r="V15507" s="4"/>
      <c r="W15507" s="4"/>
      <c r="X15507" s="4"/>
      <c r="AB15507" s="4"/>
      <c r="AL15507" s="81"/>
      <c r="AM15507" s="81"/>
    </row>
    <row r="15508" spans="1:39">
      <c r="A15508" s="76"/>
      <c r="C15508" s="77"/>
      <c r="M15508" s="80"/>
      <c r="T15508" s="4"/>
      <c r="V15508" s="4"/>
      <c r="W15508" s="4"/>
      <c r="X15508" s="4"/>
      <c r="AB15508" s="4"/>
      <c r="AL15508" s="81"/>
      <c r="AM15508" s="81"/>
    </row>
    <row r="15509" spans="1:39">
      <c r="A15509" s="76"/>
      <c r="C15509" s="77"/>
      <c r="M15509" s="80"/>
      <c r="T15509" s="4"/>
      <c r="V15509" s="4"/>
      <c r="W15509" s="4"/>
      <c r="X15509" s="4"/>
      <c r="AB15509" s="4"/>
      <c r="AL15509" s="81"/>
      <c r="AM15509" s="81"/>
    </row>
    <row r="15510" spans="1:39">
      <c r="A15510" s="76"/>
      <c r="C15510" s="77"/>
      <c r="M15510" s="80"/>
      <c r="T15510" s="4"/>
      <c r="V15510" s="4"/>
      <c r="W15510" s="4"/>
      <c r="X15510" s="4"/>
      <c r="AB15510" s="4"/>
      <c r="AL15510" s="81"/>
      <c r="AM15510" s="81"/>
    </row>
    <row r="15511" spans="1:39">
      <c r="A15511" s="76"/>
      <c r="C15511" s="77"/>
      <c r="M15511" s="80"/>
      <c r="T15511" s="4"/>
      <c r="V15511" s="4"/>
      <c r="W15511" s="4"/>
      <c r="X15511" s="4"/>
      <c r="AB15511" s="4"/>
      <c r="AL15511" s="81"/>
      <c r="AM15511" s="81"/>
    </row>
    <row r="15512" spans="1:39">
      <c r="A15512" s="76"/>
      <c r="C15512" s="77"/>
      <c r="M15512" s="80"/>
      <c r="T15512" s="4"/>
      <c r="V15512" s="4"/>
      <c r="W15512" s="4"/>
      <c r="X15512" s="4"/>
      <c r="AB15512" s="4"/>
      <c r="AL15512" s="81"/>
      <c r="AM15512" s="81"/>
    </row>
    <row r="15513" spans="1:39">
      <c r="A15513" s="76"/>
      <c r="C15513" s="77"/>
      <c r="M15513" s="80"/>
      <c r="T15513" s="4"/>
      <c r="V15513" s="4"/>
      <c r="W15513" s="4"/>
      <c r="X15513" s="4"/>
      <c r="AB15513" s="4"/>
      <c r="AL15513" s="81"/>
      <c r="AM15513" s="81"/>
    </row>
    <row r="15514" spans="1:39">
      <c r="A15514" s="76"/>
      <c r="C15514" s="77"/>
      <c r="M15514" s="80"/>
      <c r="T15514" s="4"/>
      <c r="V15514" s="4"/>
      <c r="W15514" s="4"/>
      <c r="X15514" s="4"/>
      <c r="AB15514" s="4"/>
      <c r="AL15514" s="81"/>
      <c r="AM15514" s="81"/>
    </row>
    <row r="15515" spans="1:39">
      <c r="A15515" s="76"/>
      <c r="C15515" s="77"/>
      <c r="M15515" s="80"/>
      <c r="T15515" s="4"/>
      <c r="V15515" s="4"/>
      <c r="W15515" s="4"/>
      <c r="X15515" s="4"/>
      <c r="AB15515" s="4"/>
      <c r="AL15515" s="81"/>
      <c r="AM15515" s="81"/>
    </row>
    <row r="15516" spans="1:39">
      <c r="A15516" s="76"/>
      <c r="C15516" s="77"/>
      <c r="M15516" s="80"/>
      <c r="T15516" s="4"/>
      <c r="V15516" s="4"/>
      <c r="W15516" s="4"/>
      <c r="X15516" s="4"/>
      <c r="AB15516" s="4"/>
      <c r="AL15516" s="81"/>
      <c r="AM15516" s="81"/>
    </row>
    <row r="15517" spans="1:39">
      <c r="A15517" s="76"/>
      <c r="C15517" s="77"/>
      <c r="M15517" s="80"/>
      <c r="T15517" s="4"/>
      <c r="V15517" s="4"/>
      <c r="W15517" s="4"/>
      <c r="X15517" s="4"/>
      <c r="AB15517" s="4"/>
      <c r="AL15517" s="81"/>
      <c r="AM15517" s="81"/>
    </row>
    <row r="15518" spans="1:39">
      <c r="A15518" s="76"/>
      <c r="C15518" s="77"/>
      <c r="M15518" s="80"/>
      <c r="T15518" s="4"/>
      <c r="V15518" s="4"/>
      <c r="W15518" s="4"/>
      <c r="X15518" s="4"/>
      <c r="AB15518" s="4"/>
      <c r="AL15518" s="81"/>
      <c r="AM15518" s="81"/>
    </row>
    <row r="15519" spans="1:39">
      <c r="A15519" s="76"/>
      <c r="C15519" s="77"/>
      <c r="M15519" s="80"/>
      <c r="T15519" s="4"/>
      <c r="V15519" s="4"/>
      <c r="W15519" s="4"/>
      <c r="X15519" s="4"/>
      <c r="AB15519" s="4"/>
      <c r="AL15519" s="81"/>
      <c r="AM15519" s="81"/>
    </row>
    <row r="15520" spans="1:39">
      <c r="A15520" s="76"/>
      <c r="C15520" s="77"/>
      <c r="M15520" s="80"/>
      <c r="T15520" s="4"/>
      <c r="V15520" s="4"/>
      <c r="W15520" s="4"/>
      <c r="X15520" s="4"/>
      <c r="AB15520" s="4"/>
      <c r="AL15520" s="81"/>
      <c r="AM15520" s="81"/>
    </row>
    <row r="15521" spans="1:39">
      <c r="A15521" s="76"/>
      <c r="C15521" s="77"/>
      <c r="M15521" s="80"/>
      <c r="T15521" s="4"/>
      <c r="V15521" s="4"/>
      <c r="W15521" s="4"/>
      <c r="X15521" s="4"/>
      <c r="AB15521" s="4"/>
      <c r="AL15521" s="81"/>
      <c r="AM15521" s="81"/>
    </row>
    <row r="15522" spans="1:39">
      <c r="A15522" s="76"/>
      <c r="C15522" s="77"/>
      <c r="M15522" s="80"/>
      <c r="T15522" s="4"/>
      <c r="V15522" s="4"/>
      <c r="W15522" s="4"/>
      <c r="X15522" s="4"/>
      <c r="AB15522" s="4"/>
      <c r="AL15522" s="81"/>
      <c r="AM15522" s="81"/>
    </row>
    <row r="15523" spans="1:39">
      <c r="A15523" s="76"/>
      <c r="C15523" s="77"/>
      <c r="M15523" s="80"/>
      <c r="T15523" s="4"/>
      <c r="V15523" s="4"/>
      <c r="W15523" s="4"/>
      <c r="X15523" s="4"/>
      <c r="AB15523" s="4"/>
      <c r="AL15523" s="81"/>
      <c r="AM15523" s="81"/>
    </row>
    <row r="15524" spans="1:39">
      <c r="A15524" s="76"/>
      <c r="C15524" s="77"/>
      <c r="M15524" s="80"/>
      <c r="T15524" s="4"/>
      <c r="V15524" s="4"/>
      <c r="W15524" s="4"/>
      <c r="X15524" s="4"/>
      <c r="AB15524" s="4"/>
      <c r="AL15524" s="81"/>
      <c r="AM15524" s="81"/>
    </row>
    <row r="15525" spans="1:39">
      <c r="A15525" s="76"/>
      <c r="C15525" s="77"/>
      <c r="M15525" s="80"/>
      <c r="T15525" s="4"/>
      <c r="V15525" s="4"/>
      <c r="W15525" s="4"/>
      <c r="X15525" s="4"/>
      <c r="AB15525" s="4"/>
      <c r="AL15525" s="81"/>
      <c r="AM15525" s="81"/>
    </row>
    <row r="15526" spans="1:39">
      <c r="A15526" s="76"/>
      <c r="C15526" s="77"/>
      <c r="M15526" s="80"/>
      <c r="T15526" s="4"/>
      <c r="V15526" s="4"/>
      <c r="W15526" s="4"/>
      <c r="X15526" s="4"/>
      <c r="AB15526" s="4"/>
      <c r="AL15526" s="81"/>
      <c r="AM15526" s="81"/>
    </row>
    <row r="15527" spans="1:39">
      <c r="A15527" s="76"/>
      <c r="C15527" s="77"/>
      <c r="M15527" s="80"/>
      <c r="T15527" s="4"/>
      <c r="V15527" s="4"/>
      <c r="W15527" s="4"/>
      <c r="X15527" s="4"/>
      <c r="AB15527" s="4"/>
      <c r="AL15527" s="81"/>
      <c r="AM15527" s="81"/>
    </row>
    <row r="15528" spans="1:39">
      <c r="A15528" s="76"/>
      <c r="C15528" s="77"/>
      <c r="M15528" s="80"/>
      <c r="T15528" s="4"/>
      <c r="V15528" s="4"/>
      <c r="W15528" s="4"/>
      <c r="X15528" s="4"/>
      <c r="AB15528" s="4"/>
      <c r="AL15528" s="81"/>
      <c r="AM15528" s="81"/>
    </row>
    <row r="15529" spans="1:39">
      <c r="A15529" s="76"/>
      <c r="C15529" s="77"/>
      <c r="M15529" s="80"/>
      <c r="T15529" s="4"/>
      <c r="V15529" s="4"/>
      <c r="W15529" s="4"/>
      <c r="X15529" s="4"/>
      <c r="AB15529" s="4"/>
      <c r="AL15529" s="81"/>
      <c r="AM15529" s="81"/>
    </row>
    <row r="15530" spans="1:39">
      <c r="A15530" s="76"/>
      <c r="C15530" s="77"/>
      <c r="M15530" s="80"/>
      <c r="T15530" s="4"/>
      <c r="V15530" s="4"/>
      <c r="W15530" s="4"/>
      <c r="X15530" s="4"/>
      <c r="AB15530" s="4"/>
      <c r="AL15530" s="81"/>
      <c r="AM15530" s="81"/>
    </row>
    <row r="15531" spans="1:39">
      <c r="A15531" s="76"/>
      <c r="C15531" s="77"/>
      <c r="M15531" s="80"/>
      <c r="T15531" s="4"/>
      <c r="V15531" s="4"/>
      <c r="W15531" s="4"/>
      <c r="X15531" s="4"/>
      <c r="AB15531" s="4"/>
      <c r="AL15531" s="81"/>
      <c r="AM15531" s="81"/>
    </row>
    <row r="15532" spans="1:39">
      <c r="A15532" s="76"/>
      <c r="C15532" s="77"/>
      <c r="M15532" s="80"/>
      <c r="T15532" s="4"/>
      <c r="V15532" s="4"/>
      <c r="W15532" s="4"/>
      <c r="X15532" s="4"/>
      <c r="AB15532" s="4"/>
      <c r="AL15532" s="81"/>
      <c r="AM15532" s="81"/>
    </row>
    <row r="15533" spans="1:39">
      <c r="A15533" s="76"/>
      <c r="C15533" s="77"/>
      <c r="M15533" s="80"/>
      <c r="T15533" s="4"/>
      <c r="V15533" s="4"/>
      <c r="W15533" s="4"/>
      <c r="X15533" s="4"/>
      <c r="AB15533" s="4"/>
      <c r="AL15533" s="81"/>
      <c r="AM15533" s="81"/>
    </row>
    <row r="15534" spans="1:39">
      <c r="A15534" s="76"/>
      <c r="C15534" s="77"/>
      <c r="M15534" s="80"/>
      <c r="T15534" s="4"/>
      <c r="V15534" s="4"/>
      <c r="W15534" s="4"/>
      <c r="X15534" s="4"/>
      <c r="AB15534" s="4"/>
      <c r="AL15534" s="81"/>
      <c r="AM15534" s="81"/>
    </row>
    <row r="15535" spans="1:39">
      <c r="A15535" s="76"/>
      <c r="C15535" s="77"/>
      <c r="M15535" s="80"/>
      <c r="T15535" s="4"/>
      <c r="V15535" s="4"/>
      <c r="W15535" s="4"/>
      <c r="X15535" s="4"/>
      <c r="AB15535" s="4"/>
      <c r="AL15535" s="81"/>
      <c r="AM15535" s="81"/>
    </row>
    <row r="15536" spans="1:39">
      <c r="A15536" s="76"/>
      <c r="C15536" s="77"/>
      <c r="M15536" s="80"/>
      <c r="T15536" s="4"/>
      <c r="V15536" s="4"/>
      <c r="W15536" s="4"/>
      <c r="X15536" s="4"/>
      <c r="AB15536" s="4"/>
      <c r="AL15536" s="81"/>
      <c r="AM15536" s="81"/>
    </row>
    <row r="15537" spans="1:39">
      <c r="A15537" s="76"/>
      <c r="C15537" s="77"/>
      <c r="M15537" s="80"/>
      <c r="T15537" s="4"/>
      <c r="V15537" s="4"/>
      <c r="W15537" s="4"/>
      <c r="X15537" s="4"/>
      <c r="AB15537" s="4"/>
      <c r="AL15537" s="81"/>
      <c r="AM15537" s="81"/>
    </row>
    <row r="15538" spans="1:39">
      <c r="A15538" s="76"/>
      <c r="C15538" s="77"/>
      <c r="M15538" s="80"/>
      <c r="T15538" s="4"/>
      <c r="V15538" s="4"/>
      <c r="W15538" s="4"/>
      <c r="X15538" s="4"/>
      <c r="AB15538" s="4"/>
      <c r="AL15538" s="81"/>
      <c r="AM15538" s="81"/>
    </row>
    <row r="15539" spans="1:39">
      <c r="A15539" s="76"/>
      <c r="C15539" s="77"/>
      <c r="M15539" s="80"/>
      <c r="T15539" s="4"/>
      <c r="V15539" s="4"/>
      <c r="W15539" s="4"/>
      <c r="X15539" s="4"/>
      <c r="AB15539" s="4"/>
      <c r="AL15539" s="81"/>
      <c r="AM15539" s="81"/>
    </row>
    <row r="15540" spans="1:39">
      <c r="A15540" s="76"/>
      <c r="C15540" s="77"/>
      <c r="M15540" s="80"/>
      <c r="T15540" s="4"/>
      <c r="V15540" s="4"/>
      <c r="W15540" s="4"/>
      <c r="X15540" s="4"/>
      <c r="AB15540" s="4"/>
      <c r="AL15540" s="81"/>
      <c r="AM15540" s="81"/>
    </row>
    <row r="15541" spans="1:39">
      <c r="A15541" s="76"/>
      <c r="C15541" s="77"/>
      <c r="M15541" s="80"/>
      <c r="T15541" s="4"/>
      <c r="V15541" s="4"/>
      <c r="W15541" s="4"/>
      <c r="X15541" s="4"/>
      <c r="AB15541" s="4"/>
      <c r="AL15541" s="81"/>
      <c r="AM15541" s="81"/>
    </row>
    <row r="15542" spans="1:39">
      <c r="A15542" s="76"/>
      <c r="C15542" s="77"/>
      <c r="M15542" s="80"/>
      <c r="T15542" s="4"/>
      <c r="V15542" s="4"/>
      <c r="W15542" s="4"/>
      <c r="X15542" s="4"/>
      <c r="AB15542" s="4"/>
      <c r="AL15542" s="81"/>
      <c r="AM15542" s="81"/>
    </row>
    <row r="15543" spans="1:39">
      <c r="A15543" s="76"/>
      <c r="C15543" s="77"/>
      <c r="M15543" s="80"/>
      <c r="T15543" s="4"/>
      <c r="V15543" s="4"/>
      <c r="W15543" s="4"/>
      <c r="X15543" s="4"/>
      <c r="AB15543" s="4"/>
      <c r="AL15543" s="81"/>
      <c r="AM15543" s="81"/>
    </row>
    <row r="15544" spans="1:39">
      <c r="A15544" s="76"/>
      <c r="C15544" s="77"/>
      <c r="M15544" s="80"/>
      <c r="T15544" s="4"/>
      <c r="V15544" s="4"/>
      <c r="W15544" s="4"/>
      <c r="X15544" s="4"/>
      <c r="AB15544" s="4"/>
      <c r="AL15544" s="81"/>
      <c r="AM15544" s="81"/>
    </row>
    <row r="15545" spans="1:39">
      <c r="A15545" s="76"/>
      <c r="C15545" s="77"/>
      <c r="M15545" s="80"/>
      <c r="T15545" s="4"/>
      <c r="V15545" s="4"/>
      <c r="W15545" s="4"/>
      <c r="X15545" s="4"/>
      <c r="AB15545" s="4"/>
      <c r="AL15545" s="81"/>
      <c r="AM15545" s="81"/>
    </row>
    <row r="15546" spans="1:39">
      <c r="A15546" s="76"/>
      <c r="C15546" s="77"/>
      <c r="M15546" s="80"/>
      <c r="T15546" s="4"/>
      <c r="V15546" s="4"/>
      <c r="W15546" s="4"/>
      <c r="X15546" s="4"/>
      <c r="AB15546" s="4"/>
      <c r="AL15546" s="81"/>
      <c r="AM15546" s="81"/>
    </row>
    <row r="15547" spans="1:39">
      <c r="A15547" s="76"/>
      <c r="C15547" s="77"/>
      <c r="M15547" s="80"/>
      <c r="T15547" s="4"/>
      <c r="V15547" s="4"/>
      <c r="W15547" s="4"/>
      <c r="X15547" s="4"/>
      <c r="AB15547" s="4"/>
      <c r="AL15547" s="81"/>
      <c r="AM15547" s="81"/>
    </row>
    <row r="15548" spans="1:39">
      <c r="A15548" s="76"/>
      <c r="C15548" s="77"/>
      <c r="M15548" s="80"/>
      <c r="T15548" s="4"/>
      <c r="V15548" s="4"/>
      <c r="W15548" s="4"/>
      <c r="X15548" s="4"/>
      <c r="AB15548" s="4"/>
      <c r="AL15548" s="81"/>
      <c r="AM15548" s="81"/>
    </row>
    <row r="15549" spans="1:39">
      <c r="A15549" s="76"/>
      <c r="C15549" s="77"/>
      <c r="M15549" s="80"/>
      <c r="T15549" s="4"/>
      <c r="V15549" s="4"/>
      <c r="W15549" s="4"/>
      <c r="X15549" s="4"/>
      <c r="AB15549" s="4"/>
      <c r="AL15549" s="81"/>
      <c r="AM15549" s="81"/>
    </row>
    <row r="15550" spans="1:39">
      <c r="A15550" s="76"/>
      <c r="C15550" s="77"/>
      <c r="M15550" s="80"/>
      <c r="T15550" s="4"/>
      <c r="V15550" s="4"/>
      <c r="W15550" s="4"/>
      <c r="X15550" s="4"/>
      <c r="AB15550" s="4"/>
      <c r="AL15550" s="81"/>
      <c r="AM15550" s="81"/>
    </row>
    <row r="15551" spans="1:39">
      <c r="A15551" s="76"/>
      <c r="C15551" s="77"/>
      <c r="M15551" s="80"/>
      <c r="T15551" s="4"/>
      <c r="V15551" s="4"/>
      <c r="W15551" s="4"/>
      <c r="X15551" s="4"/>
      <c r="AB15551" s="4"/>
      <c r="AL15551" s="81"/>
      <c r="AM15551" s="81"/>
    </row>
    <row r="15552" spans="1:39">
      <c r="A15552" s="76"/>
      <c r="C15552" s="77"/>
      <c r="M15552" s="80"/>
      <c r="T15552" s="4"/>
      <c r="V15552" s="4"/>
      <c r="W15552" s="4"/>
      <c r="X15552" s="4"/>
      <c r="AB15552" s="4"/>
      <c r="AL15552" s="81"/>
      <c r="AM15552" s="81"/>
    </row>
    <row r="15553" spans="1:39">
      <c r="A15553" s="76"/>
      <c r="C15553" s="77"/>
      <c r="M15553" s="80"/>
      <c r="T15553" s="4"/>
      <c r="V15553" s="4"/>
      <c r="W15553" s="4"/>
      <c r="X15553" s="4"/>
      <c r="AB15553" s="4"/>
      <c r="AL15553" s="81"/>
      <c r="AM15553" s="81"/>
    </row>
    <row r="15554" spans="1:39">
      <c r="A15554" s="76"/>
      <c r="C15554" s="77"/>
      <c r="M15554" s="80"/>
      <c r="T15554" s="4"/>
      <c r="V15554" s="4"/>
      <c r="W15554" s="4"/>
      <c r="X15554" s="4"/>
      <c r="AB15554" s="4"/>
      <c r="AL15554" s="81"/>
      <c r="AM15554" s="81"/>
    </row>
    <row r="15555" spans="1:39">
      <c r="A15555" s="76"/>
      <c r="C15555" s="77"/>
      <c r="M15555" s="80"/>
      <c r="T15555" s="4"/>
      <c r="V15555" s="4"/>
      <c r="W15555" s="4"/>
      <c r="X15555" s="4"/>
      <c r="AB15555" s="4"/>
      <c r="AL15555" s="81"/>
      <c r="AM15555" s="81"/>
    </row>
    <row r="15556" spans="1:39">
      <c r="A15556" s="76"/>
      <c r="C15556" s="77"/>
      <c r="M15556" s="80"/>
      <c r="T15556" s="4"/>
      <c r="V15556" s="4"/>
      <c r="W15556" s="4"/>
      <c r="X15556" s="4"/>
      <c r="AB15556" s="4"/>
      <c r="AL15556" s="81"/>
      <c r="AM15556" s="81"/>
    </row>
    <row r="15557" spans="1:39">
      <c r="A15557" s="76"/>
      <c r="C15557" s="77"/>
      <c r="M15557" s="80"/>
      <c r="T15557" s="4"/>
      <c r="V15557" s="4"/>
      <c r="W15557" s="4"/>
      <c r="X15557" s="4"/>
      <c r="AB15557" s="4"/>
      <c r="AL15557" s="81"/>
      <c r="AM15557" s="81"/>
    </row>
    <row r="15558" spans="1:39">
      <c r="A15558" s="76"/>
      <c r="C15558" s="77"/>
      <c r="M15558" s="80"/>
      <c r="T15558" s="4"/>
      <c r="V15558" s="4"/>
      <c r="W15558" s="4"/>
      <c r="X15558" s="4"/>
      <c r="AB15558" s="4"/>
      <c r="AL15558" s="81"/>
      <c r="AM15558" s="81"/>
    </row>
    <row r="15559" spans="1:39">
      <c r="A15559" s="76"/>
      <c r="C15559" s="77"/>
      <c r="M15559" s="80"/>
      <c r="T15559" s="4"/>
      <c r="V15559" s="4"/>
      <c r="W15559" s="4"/>
      <c r="X15559" s="4"/>
      <c r="AB15559" s="4"/>
      <c r="AL15559" s="81"/>
      <c r="AM15559" s="81"/>
    </row>
    <row r="15560" spans="1:39">
      <c r="A15560" s="76"/>
      <c r="C15560" s="77"/>
      <c r="M15560" s="80"/>
      <c r="T15560" s="4"/>
      <c r="V15560" s="4"/>
      <c r="W15560" s="4"/>
      <c r="X15560" s="4"/>
      <c r="AB15560" s="4"/>
      <c r="AL15560" s="81"/>
      <c r="AM15560" s="81"/>
    </row>
    <row r="15561" spans="1:39">
      <c r="A15561" s="76"/>
      <c r="C15561" s="77"/>
      <c r="M15561" s="80"/>
      <c r="T15561" s="4"/>
      <c r="V15561" s="4"/>
      <c r="W15561" s="4"/>
      <c r="X15561" s="4"/>
      <c r="AB15561" s="4"/>
      <c r="AL15561" s="81"/>
      <c r="AM15561" s="81"/>
    </row>
    <row r="15562" spans="1:39">
      <c r="A15562" s="76"/>
      <c r="C15562" s="77"/>
      <c r="M15562" s="80"/>
      <c r="T15562" s="4"/>
      <c r="V15562" s="4"/>
      <c r="W15562" s="4"/>
      <c r="X15562" s="4"/>
      <c r="AB15562" s="4"/>
      <c r="AL15562" s="81"/>
      <c r="AM15562" s="81"/>
    </row>
    <row r="15563" spans="1:39">
      <c r="A15563" s="76"/>
      <c r="C15563" s="77"/>
      <c r="M15563" s="80"/>
      <c r="T15563" s="4"/>
      <c r="V15563" s="4"/>
      <c r="W15563" s="4"/>
      <c r="X15563" s="4"/>
      <c r="AB15563" s="4"/>
      <c r="AL15563" s="81"/>
      <c r="AM15563" s="81"/>
    </row>
    <row r="15564" spans="1:39">
      <c r="A15564" s="76"/>
      <c r="C15564" s="77"/>
      <c r="M15564" s="80"/>
      <c r="T15564" s="4"/>
      <c r="V15564" s="4"/>
      <c r="W15564" s="4"/>
      <c r="X15564" s="4"/>
      <c r="AB15564" s="4"/>
      <c r="AL15564" s="81"/>
      <c r="AM15564" s="81"/>
    </row>
    <row r="15565" spans="1:39">
      <c r="A15565" s="76"/>
      <c r="C15565" s="77"/>
      <c r="M15565" s="80"/>
      <c r="T15565" s="4"/>
      <c r="V15565" s="4"/>
      <c r="W15565" s="4"/>
      <c r="X15565" s="4"/>
      <c r="AB15565" s="4"/>
      <c r="AL15565" s="81"/>
      <c r="AM15565" s="81"/>
    </row>
    <row r="15566" spans="1:39">
      <c r="A15566" s="76"/>
      <c r="C15566" s="77"/>
      <c r="M15566" s="80"/>
      <c r="T15566" s="4"/>
      <c r="V15566" s="4"/>
      <c r="W15566" s="4"/>
      <c r="X15566" s="4"/>
      <c r="AB15566" s="4"/>
      <c r="AL15566" s="81"/>
      <c r="AM15566" s="81"/>
    </row>
    <row r="15567" spans="1:39">
      <c r="A15567" s="76"/>
      <c r="C15567" s="77"/>
      <c r="M15567" s="80"/>
      <c r="T15567" s="4"/>
      <c r="V15567" s="4"/>
      <c r="W15567" s="4"/>
      <c r="X15567" s="4"/>
      <c r="AB15567" s="4"/>
      <c r="AL15567" s="81"/>
      <c r="AM15567" s="81"/>
    </row>
    <row r="15568" spans="1:39">
      <c r="A15568" s="76"/>
      <c r="C15568" s="77"/>
      <c r="M15568" s="80"/>
      <c r="T15568" s="4"/>
      <c r="V15568" s="4"/>
      <c r="W15568" s="4"/>
      <c r="X15568" s="4"/>
      <c r="AB15568" s="4"/>
      <c r="AL15568" s="81"/>
      <c r="AM15568" s="81"/>
    </row>
    <row r="15569" spans="1:39">
      <c r="A15569" s="76"/>
      <c r="C15569" s="77"/>
      <c r="M15569" s="80"/>
      <c r="T15569" s="4"/>
      <c r="V15569" s="4"/>
      <c r="W15569" s="4"/>
      <c r="X15569" s="4"/>
      <c r="AB15569" s="4"/>
      <c r="AL15569" s="81"/>
      <c r="AM15569" s="81"/>
    </row>
    <row r="15570" spans="1:39">
      <c r="A15570" s="76"/>
      <c r="C15570" s="77"/>
      <c r="M15570" s="80"/>
      <c r="T15570" s="4"/>
      <c r="V15570" s="4"/>
      <c r="W15570" s="4"/>
      <c r="X15570" s="4"/>
      <c r="AB15570" s="4"/>
      <c r="AL15570" s="81"/>
      <c r="AM15570" s="81"/>
    </row>
    <row r="15571" spans="1:39">
      <c r="A15571" s="76"/>
      <c r="C15571" s="77"/>
      <c r="M15571" s="80"/>
      <c r="T15571" s="4"/>
      <c r="V15571" s="4"/>
      <c r="W15571" s="4"/>
      <c r="X15571" s="4"/>
      <c r="AB15571" s="4"/>
      <c r="AL15571" s="81"/>
      <c r="AM15571" s="81"/>
    </row>
    <row r="15572" spans="1:39">
      <c r="A15572" s="76"/>
      <c r="C15572" s="77"/>
      <c r="M15572" s="80"/>
      <c r="T15572" s="4"/>
      <c r="V15572" s="4"/>
      <c r="W15572" s="4"/>
      <c r="X15572" s="4"/>
      <c r="AB15572" s="4"/>
      <c r="AL15572" s="81"/>
      <c r="AM15572" s="81"/>
    </row>
    <row r="15573" spans="1:39">
      <c r="A15573" s="76"/>
      <c r="C15573" s="77"/>
      <c r="M15573" s="80"/>
      <c r="T15573" s="4"/>
      <c r="V15573" s="4"/>
      <c r="W15573" s="4"/>
      <c r="X15573" s="4"/>
      <c r="AB15573" s="4"/>
      <c r="AL15573" s="81"/>
      <c r="AM15573" s="81"/>
    </row>
    <row r="15574" spans="1:39">
      <c r="A15574" s="76"/>
      <c r="C15574" s="77"/>
      <c r="M15574" s="80"/>
      <c r="T15574" s="4"/>
      <c r="V15574" s="4"/>
      <c r="W15574" s="4"/>
      <c r="X15574" s="4"/>
      <c r="AB15574" s="4"/>
      <c r="AL15574" s="81"/>
      <c r="AM15574" s="81"/>
    </row>
    <row r="15575" spans="1:39">
      <c r="A15575" s="76"/>
      <c r="C15575" s="77"/>
      <c r="M15575" s="80"/>
      <c r="T15575" s="4"/>
      <c r="V15575" s="4"/>
      <c r="W15575" s="4"/>
      <c r="X15575" s="4"/>
      <c r="AB15575" s="4"/>
      <c r="AL15575" s="81"/>
      <c r="AM15575" s="81"/>
    </row>
    <row r="15576" spans="1:39">
      <c r="A15576" s="76"/>
      <c r="C15576" s="77"/>
      <c r="M15576" s="80"/>
      <c r="T15576" s="4"/>
      <c r="V15576" s="4"/>
      <c r="W15576" s="4"/>
      <c r="X15576" s="4"/>
      <c r="AB15576" s="4"/>
      <c r="AL15576" s="81"/>
      <c r="AM15576" s="81"/>
    </row>
    <row r="15577" spans="1:39">
      <c r="A15577" s="76"/>
      <c r="C15577" s="77"/>
      <c r="M15577" s="80"/>
      <c r="T15577" s="4"/>
      <c r="V15577" s="4"/>
      <c r="W15577" s="4"/>
      <c r="X15577" s="4"/>
      <c r="AB15577" s="4"/>
      <c r="AL15577" s="81"/>
      <c r="AM15577" s="81"/>
    </row>
    <row r="15578" spans="1:39">
      <c r="A15578" s="76"/>
      <c r="C15578" s="77"/>
      <c r="M15578" s="80"/>
      <c r="T15578" s="4"/>
      <c r="V15578" s="4"/>
      <c r="W15578" s="4"/>
      <c r="X15578" s="4"/>
      <c r="AB15578" s="4"/>
      <c r="AL15578" s="81"/>
      <c r="AM15578" s="81"/>
    </row>
    <row r="15579" spans="1:39">
      <c r="A15579" s="76"/>
      <c r="C15579" s="77"/>
      <c r="M15579" s="80"/>
      <c r="T15579" s="4"/>
      <c r="V15579" s="4"/>
      <c r="W15579" s="4"/>
      <c r="X15579" s="4"/>
      <c r="AB15579" s="4"/>
      <c r="AL15579" s="81"/>
      <c r="AM15579" s="81"/>
    </row>
    <row r="15580" spans="1:39">
      <c r="A15580" s="76"/>
      <c r="C15580" s="77"/>
      <c r="M15580" s="80"/>
      <c r="T15580" s="4"/>
      <c r="V15580" s="4"/>
      <c r="W15580" s="4"/>
      <c r="X15580" s="4"/>
      <c r="AB15580" s="4"/>
      <c r="AL15580" s="81"/>
      <c r="AM15580" s="81"/>
    </row>
    <row r="15581" spans="1:39">
      <c r="A15581" s="76"/>
      <c r="C15581" s="77"/>
      <c r="M15581" s="80"/>
      <c r="T15581" s="4"/>
      <c r="V15581" s="4"/>
      <c r="W15581" s="4"/>
      <c r="X15581" s="4"/>
      <c r="AB15581" s="4"/>
      <c r="AL15581" s="81"/>
      <c r="AM15581" s="81"/>
    </row>
    <row r="15582" spans="1:39">
      <c r="A15582" s="76"/>
      <c r="C15582" s="77"/>
      <c r="M15582" s="80"/>
      <c r="T15582" s="4"/>
      <c r="V15582" s="4"/>
      <c r="W15582" s="4"/>
      <c r="X15582" s="4"/>
      <c r="AB15582" s="4"/>
      <c r="AL15582" s="81"/>
      <c r="AM15582" s="81"/>
    </row>
    <row r="15583" spans="1:39">
      <c r="A15583" s="76"/>
      <c r="C15583" s="77"/>
      <c r="M15583" s="80"/>
      <c r="T15583" s="4"/>
      <c r="V15583" s="4"/>
      <c r="W15583" s="4"/>
      <c r="X15583" s="4"/>
      <c r="AB15583" s="4"/>
      <c r="AL15583" s="81"/>
      <c r="AM15583" s="81"/>
    </row>
    <row r="15584" spans="1:39">
      <c r="A15584" s="76"/>
      <c r="C15584" s="77"/>
      <c r="M15584" s="80"/>
      <c r="T15584" s="4"/>
      <c r="V15584" s="4"/>
      <c r="W15584" s="4"/>
      <c r="X15584" s="4"/>
      <c r="AB15584" s="4"/>
      <c r="AL15584" s="81"/>
      <c r="AM15584" s="81"/>
    </row>
    <row r="15585" spans="1:39">
      <c r="A15585" s="76"/>
      <c r="C15585" s="77"/>
      <c r="M15585" s="80"/>
      <c r="T15585" s="4"/>
      <c r="V15585" s="4"/>
      <c r="W15585" s="4"/>
      <c r="X15585" s="4"/>
      <c r="AB15585" s="4"/>
      <c r="AL15585" s="81"/>
      <c r="AM15585" s="81"/>
    </row>
    <row r="15586" spans="1:39">
      <c r="A15586" s="76"/>
      <c r="C15586" s="77"/>
      <c r="M15586" s="80"/>
      <c r="T15586" s="4"/>
      <c r="V15586" s="4"/>
      <c r="W15586" s="4"/>
      <c r="X15586" s="4"/>
      <c r="AB15586" s="4"/>
      <c r="AL15586" s="81"/>
      <c r="AM15586" s="81"/>
    </row>
    <row r="15587" spans="1:39">
      <c r="A15587" s="76"/>
      <c r="C15587" s="77"/>
      <c r="M15587" s="80"/>
      <c r="T15587" s="4"/>
      <c r="V15587" s="4"/>
      <c r="W15587" s="4"/>
      <c r="X15587" s="4"/>
      <c r="AB15587" s="4"/>
      <c r="AL15587" s="81"/>
      <c r="AM15587" s="81"/>
    </row>
    <row r="15588" spans="1:39">
      <c r="A15588" s="76"/>
      <c r="C15588" s="77"/>
      <c r="M15588" s="80"/>
      <c r="T15588" s="4"/>
      <c r="V15588" s="4"/>
      <c r="W15588" s="4"/>
      <c r="X15588" s="4"/>
      <c r="AB15588" s="4"/>
      <c r="AL15588" s="81"/>
      <c r="AM15588" s="81"/>
    </row>
    <row r="15589" spans="1:39">
      <c r="A15589" s="76"/>
      <c r="C15589" s="77"/>
      <c r="M15589" s="80"/>
      <c r="T15589" s="4"/>
      <c r="V15589" s="4"/>
      <c r="W15589" s="4"/>
      <c r="X15589" s="4"/>
      <c r="AB15589" s="4"/>
      <c r="AL15589" s="81"/>
      <c r="AM15589" s="81"/>
    </row>
    <row r="15590" spans="1:39">
      <c r="A15590" s="76"/>
      <c r="C15590" s="77"/>
      <c r="M15590" s="80"/>
      <c r="T15590" s="4"/>
      <c r="V15590" s="4"/>
      <c r="W15590" s="4"/>
      <c r="X15590" s="4"/>
      <c r="AB15590" s="4"/>
      <c r="AL15590" s="81"/>
      <c r="AM15590" s="81"/>
    </row>
    <row r="15591" spans="1:39">
      <c r="A15591" s="76"/>
      <c r="C15591" s="77"/>
      <c r="M15591" s="80"/>
      <c r="T15591" s="4"/>
      <c r="V15591" s="4"/>
      <c r="W15591" s="4"/>
      <c r="X15591" s="4"/>
      <c r="AB15591" s="4"/>
      <c r="AL15591" s="81"/>
      <c r="AM15591" s="81"/>
    </row>
    <row r="15592" spans="1:39">
      <c r="A15592" s="76"/>
      <c r="C15592" s="77"/>
      <c r="M15592" s="80"/>
      <c r="T15592" s="4"/>
      <c r="V15592" s="4"/>
      <c r="W15592" s="4"/>
      <c r="X15592" s="4"/>
      <c r="AB15592" s="4"/>
      <c r="AL15592" s="81"/>
      <c r="AM15592" s="81"/>
    </row>
    <row r="15593" spans="1:39">
      <c r="A15593" s="76"/>
      <c r="C15593" s="77"/>
      <c r="M15593" s="80"/>
      <c r="T15593" s="4"/>
      <c r="V15593" s="4"/>
      <c r="W15593" s="4"/>
      <c r="X15593" s="4"/>
      <c r="AB15593" s="4"/>
      <c r="AL15593" s="81"/>
      <c r="AM15593" s="81"/>
    </row>
    <row r="15594" spans="1:39">
      <c r="A15594" s="76"/>
      <c r="C15594" s="77"/>
      <c r="M15594" s="80"/>
      <c r="T15594" s="4"/>
      <c r="V15594" s="4"/>
      <c r="W15594" s="4"/>
      <c r="X15594" s="4"/>
      <c r="AB15594" s="4"/>
      <c r="AL15594" s="81"/>
      <c r="AM15594" s="81"/>
    </row>
    <row r="15595" spans="1:39">
      <c r="A15595" s="76"/>
      <c r="C15595" s="77"/>
      <c r="M15595" s="80"/>
      <c r="T15595" s="4"/>
      <c r="V15595" s="4"/>
      <c r="W15595" s="4"/>
      <c r="X15595" s="4"/>
      <c r="AB15595" s="4"/>
      <c r="AL15595" s="81"/>
      <c r="AM15595" s="81"/>
    </row>
    <row r="15596" spans="1:39">
      <c r="A15596" s="76"/>
      <c r="C15596" s="77"/>
      <c r="M15596" s="80"/>
      <c r="T15596" s="4"/>
      <c r="V15596" s="4"/>
      <c r="W15596" s="4"/>
      <c r="X15596" s="4"/>
      <c r="AB15596" s="4"/>
      <c r="AL15596" s="81"/>
      <c r="AM15596" s="81"/>
    </row>
    <row r="15597" spans="1:39">
      <c r="A15597" s="76"/>
      <c r="C15597" s="77"/>
      <c r="M15597" s="80"/>
      <c r="T15597" s="4"/>
      <c r="V15597" s="4"/>
      <c r="W15597" s="4"/>
      <c r="X15597" s="4"/>
      <c r="AB15597" s="4"/>
      <c r="AL15597" s="81"/>
      <c r="AM15597" s="81"/>
    </row>
    <row r="15598" spans="1:39">
      <c r="A15598" s="76"/>
      <c r="C15598" s="77"/>
      <c r="M15598" s="80"/>
      <c r="T15598" s="4"/>
      <c r="V15598" s="4"/>
      <c r="W15598" s="4"/>
      <c r="X15598" s="4"/>
      <c r="AB15598" s="4"/>
      <c r="AL15598" s="81"/>
      <c r="AM15598" s="81"/>
    </row>
    <row r="15599" spans="1:39">
      <c r="A15599" s="76"/>
      <c r="C15599" s="77"/>
      <c r="M15599" s="80"/>
      <c r="T15599" s="4"/>
      <c r="V15599" s="4"/>
      <c r="W15599" s="4"/>
      <c r="X15599" s="4"/>
      <c r="AB15599" s="4"/>
      <c r="AL15599" s="81"/>
      <c r="AM15599" s="81"/>
    </row>
    <row r="15600" spans="1:39">
      <c r="A15600" s="76"/>
      <c r="C15600" s="77"/>
      <c r="M15600" s="80"/>
      <c r="T15600" s="4"/>
      <c r="V15600" s="4"/>
      <c r="W15600" s="4"/>
      <c r="X15600" s="4"/>
      <c r="AB15600" s="4"/>
      <c r="AL15600" s="81"/>
      <c r="AM15600" s="81"/>
    </row>
    <row r="15601" spans="1:39">
      <c r="A15601" s="76"/>
      <c r="C15601" s="77"/>
      <c r="M15601" s="80"/>
      <c r="T15601" s="4"/>
      <c r="V15601" s="4"/>
      <c r="W15601" s="4"/>
      <c r="X15601" s="4"/>
      <c r="AB15601" s="4"/>
      <c r="AL15601" s="81"/>
      <c r="AM15601" s="81"/>
    </row>
    <row r="15602" spans="1:39">
      <c r="A15602" s="76"/>
      <c r="C15602" s="77"/>
      <c r="M15602" s="80"/>
      <c r="T15602" s="4"/>
      <c r="V15602" s="4"/>
      <c r="W15602" s="4"/>
      <c r="X15602" s="4"/>
      <c r="AB15602" s="4"/>
      <c r="AL15602" s="81"/>
      <c r="AM15602" s="81"/>
    </row>
    <row r="15603" spans="1:39">
      <c r="A15603" s="76"/>
      <c r="C15603" s="77"/>
      <c r="M15603" s="80"/>
      <c r="T15603" s="4"/>
      <c r="V15603" s="4"/>
      <c r="W15603" s="4"/>
      <c r="X15603" s="4"/>
      <c r="AB15603" s="4"/>
      <c r="AL15603" s="81"/>
      <c r="AM15603" s="81"/>
    </row>
    <row r="15604" spans="1:39">
      <c r="A15604" s="76"/>
      <c r="C15604" s="77"/>
      <c r="M15604" s="80"/>
      <c r="T15604" s="4"/>
      <c r="V15604" s="4"/>
      <c r="W15604" s="4"/>
      <c r="X15604" s="4"/>
      <c r="AB15604" s="4"/>
      <c r="AL15604" s="81"/>
      <c r="AM15604" s="81"/>
    </row>
    <row r="15605" spans="1:39">
      <c r="A15605" s="76"/>
      <c r="C15605" s="77"/>
      <c r="M15605" s="80"/>
      <c r="T15605" s="4"/>
      <c r="V15605" s="4"/>
      <c r="W15605" s="4"/>
      <c r="X15605" s="4"/>
      <c r="AB15605" s="4"/>
      <c r="AL15605" s="81"/>
      <c r="AM15605" s="81"/>
    </row>
    <row r="15606" spans="1:39">
      <c r="A15606" s="76"/>
      <c r="C15606" s="77"/>
      <c r="M15606" s="80"/>
      <c r="T15606" s="4"/>
      <c r="V15606" s="4"/>
      <c r="W15606" s="4"/>
      <c r="X15606" s="4"/>
      <c r="AB15606" s="4"/>
      <c r="AL15606" s="81"/>
      <c r="AM15606" s="81"/>
    </row>
    <row r="15607" spans="1:39">
      <c r="A15607" s="76"/>
      <c r="C15607" s="77"/>
      <c r="M15607" s="80"/>
      <c r="T15607" s="4"/>
      <c r="V15607" s="4"/>
      <c r="W15607" s="4"/>
      <c r="X15607" s="4"/>
      <c r="AB15607" s="4"/>
      <c r="AL15607" s="81"/>
      <c r="AM15607" s="81"/>
    </row>
    <row r="15608" spans="1:39">
      <c r="A15608" s="76"/>
      <c r="C15608" s="77"/>
      <c r="M15608" s="80"/>
      <c r="T15608" s="4"/>
      <c r="V15608" s="4"/>
      <c r="W15608" s="4"/>
      <c r="X15608" s="4"/>
      <c r="AB15608" s="4"/>
      <c r="AL15608" s="81"/>
      <c r="AM15608" s="81"/>
    </row>
    <row r="15609" spans="1:39">
      <c r="A15609" s="76"/>
      <c r="C15609" s="77"/>
      <c r="M15609" s="80"/>
      <c r="T15609" s="4"/>
      <c r="V15609" s="4"/>
      <c r="W15609" s="4"/>
      <c r="X15609" s="4"/>
      <c r="AB15609" s="4"/>
      <c r="AL15609" s="81"/>
      <c r="AM15609" s="81"/>
    </row>
    <row r="15610" spans="1:39">
      <c r="A15610" s="76"/>
      <c r="C15610" s="77"/>
      <c r="M15610" s="80"/>
      <c r="T15610" s="4"/>
      <c r="V15610" s="4"/>
      <c r="W15610" s="4"/>
      <c r="X15610" s="4"/>
      <c r="AB15610" s="4"/>
      <c r="AL15610" s="81"/>
      <c r="AM15610" s="81"/>
    </row>
    <row r="15611" spans="1:39">
      <c r="A15611" s="76"/>
      <c r="C15611" s="77"/>
      <c r="M15611" s="80"/>
      <c r="T15611" s="4"/>
      <c r="V15611" s="4"/>
      <c r="W15611" s="4"/>
      <c r="X15611" s="4"/>
      <c r="AB15611" s="4"/>
      <c r="AL15611" s="81"/>
      <c r="AM15611" s="81"/>
    </row>
    <row r="15612" spans="1:39">
      <c r="A15612" s="76"/>
      <c r="C15612" s="77"/>
      <c r="M15612" s="80"/>
      <c r="T15612" s="4"/>
      <c r="V15612" s="4"/>
      <c r="W15612" s="4"/>
      <c r="X15612" s="4"/>
      <c r="AB15612" s="4"/>
      <c r="AL15612" s="81"/>
      <c r="AM15612" s="81"/>
    </row>
    <row r="15613" spans="1:39">
      <c r="A15613" s="76"/>
      <c r="C15613" s="77"/>
      <c r="M15613" s="80"/>
      <c r="T15613" s="4"/>
      <c r="V15613" s="4"/>
      <c r="W15613" s="4"/>
      <c r="X15613" s="4"/>
      <c r="AB15613" s="4"/>
      <c r="AL15613" s="81"/>
      <c r="AM15613" s="81"/>
    </row>
    <row r="15614" spans="1:39">
      <c r="A15614" s="76"/>
      <c r="C15614" s="77"/>
      <c r="M15614" s="80"/>
      <c r="T15614" s="4"/>
      <c r="V15614" s="4"/>
      <c r="W15614" s="4"/>
      <c r="X15614" s="4"/>
      <c r="AB15614" s="4"/>
      <c r="AL15614" s="81"/>
      <c r="AM15614" s="81"/>
    </row>
    <row r="15615" spans="1:39">
      <c r="A15615" s="76"/>
      <c r="C15615" s="77"/>
      <c r="M15615" s="80"/>
      <c r="T15615" s="4"/>
      <c r="V15615" s="4"/>
      <c r="W15615" s="4"/>
      <c r="X15615" s="4"/>
      <c r="AB15615" s="4"/>
      <c r="AL15615" s="81"/>
      <c r="AM15615" s="81"/>
    </row>
    <row r="15616" spans="1:39">
      <c r="A15616" s="76"/>
      <c r="C15616" s="77"/>
      <c r="M15616" s="80"/>
      <c r="T15616" s="4"/>
      <c r="V15616" s="4"/>
      <c r="W15616" s="4"/>
      <c r="X15616" s="4"/>
      <c r="AB15616" s="4"/>
      <c r="AL15616" s="81"/>
      <c r="AM15616" s="81"/>
    </row>
    <row r="15617" spans="1:39">
      <c r="A15617" s="76"/>
      <c r="C15617" s="77"/>
      <c r="M15617" s="80"/>
      <c r="T15617" s="4"/>
      <c r="V15617" s="4"/>
      <c r="W15617" s="4"/>
      <c r="X15617" s="4"/>
      <c r="AB15617" s="4"/>
      <c r="AL15617" s="81"/>
      <c r="AM15617" s="81"/>
    </row>
    <row r="15618" spans="1:39">
      <c r="A15618" s="76"/>
      <c r="C15618" s="77"/>
      <c r="M15618" s="80"/>
      <c r="T15618" s="4"/>
      <c r="V15618" s="4"/>
      <c r="W15618" s="4"/>
      <c r="X15618" s="4"/>
      <c r="AB15618" s="4"/>
      <c r="AL15618" s="81"/>
      <c r="AM15618" s="81"/>
    </row>
    <row r="15619" spans="1:39">
      <c r="A15619" s="76"/>
      <c r="C15619" s="77"/>
      <c r="M15619" s="80"/>
      <c r="T15619" s="4"/>
      <c r="V15619" s="4"/>
      <c r="W15619" s="4"/>
      <c r="X15619" s="4"/>
      <c r="AB15619" s="4"/>
      <c r="AL15619" s="81"/>
      <c r="AM15619" s="81"/>
    </row>
    <row r="15620" spans="1:39">
      <c r="A15620" s="76"/>
      <c r="C15620" s="77"/>
      <c r="M15620" s="80"/>
      <c r="T15620" s="4"/>
      <c r="V15620" s="4"/>
      <c r="W15620" s="4"/>
      <c r="X15620" s="4"/>
      <c r="AB15620" s="4"/>
      <c r="AL15620" s="81"/>
      <c r="AM15620" s="81"/>
    </row>
    <row r="15621" spans="1:39">
      <c r="A15621" s="76"/>
      <c r="C15621" s="77"/>
      <c r="M15621" s="80"/>
      <c r="T15621" s="4"/>
      <c r="V15621" s="4"/>
      <c r="W15621" s="4"/>
      <c r="X15621" s="4"/>
      <c r="AB15621" s="4"/>
      <c r="AL15621" s="81"/>
      <c r="AM15621" s="81"/>
    </row>
    <row r="15622" spans="1:39">
      <c r="A15622" s="76"/>
      <c r="C15622" s="77"/>
      <c r="M15622" s="80"/>
      <c r="T15622" s="4"/>
      <c r="V15622" s="4"/>
      <c r="W15622" s="4"/>
      <c r="X15622" s="4"/>
      <c r="AB15622" s="4"/>
      <c r="AL15622" s="81"/>
      <c r="AM15622" s="81"/>
    </row>
    <row r="15623" spans="1:39">
      <c r="A15623" s="76"/>
      <c r="C15623" s="77"/>
      <c r="M15623" s="80"/>
      <c r="T15623" s="4"/>
      <c r="V15623" s="4"/>
      <c r="W15623" s="4"/>
      <c r="X15623" s="4"/>
      <c r="AB15623" s="4"/>
      <c r="AL15623" s="81"/>
      <c r="AM15623" s="81"/>
    </row>
    <row r="15624" spans="1:39">
      <c r="A15624" s="76"/>
      <c r="C15624" s="77"/>
      <c r="M15624" s="80"/>
      <c r="T15624" s="4"/>
      <c r="V15624" s="4"/>
      <c r="W15624" s="4"/>
      <c r="X15624" s="4"/>
      <c r="AB15624" s="4"/>
      <c r="AL15624" s="81"/>
      <c r="AM15624" s="81"/>
    </row>
    <row r="15625" spans="1:39">
      <c r="A15625" s="76"/>
      <c r="C15625" s="77"/>
      <c r="M15625" s="80"/>
      <c r="T15625" s="4"/>
      <c r="V15625" s="4"/>
      <c r="W15625" s="4"/>
      <c r="X15625" s="4"/>
      <c r="AB15625" s="4"/>
      <c r="AL15625" s="81"/>
      <c r="AM15625" s="81"/>
    </row>
    <row r="15626" spans="1:39">
      <c r="A15626" s="76"/>
      <c r="C15626" s="77"/>
      <c r="M15626" s="80"/>
      <c r="T15626" s="4"/>
      <c r="V15626" s="4"/>
      <c r="W15626" s="4"/>
      <c r="X15626" s="4"/>
      <c r="AB15626" s="4"/>
      <c r="AL15626" s="81"/>
      <c r="AM15626" s="81"/>
    </row>
    <row r="15627" spans="1:39">
      <c r="A15627" s="76"/>
      <c r="C15627" s="77"/>
      <c r="M15627" s="80"/>
      <c r="T15627" s="4"/>
      <c r="V15627" s="4"/>
      <c r="W15627" s="4"/>
      <c r="X15627" s="4"/>
      <c r="AB15627" s="4"/>
      <c r="AL15627" s="81"/>
      <c r="AM15627" s="81"/>
    </row>
    <row r="15628" spans="1:39">
      <c r="A15628" s="76"/>
      <c r="C15628" s="77"/>
      <c r="M15628" s="80"/>
      <c r="T15628" s="4"/>
      <c r="V15628" s="4"/>
      <c r="W15628" s="4"/>
      <c r="X15628" s="4"/>
      <c r="AB15628" s="4"/>
      <c r="AL15628" s="81"/>
      <c r="AM15628" s="81"/>
    </row>
    <row r="15629" spans="1:39">
      <c r="A15629" s="76"/>
      <c r="C15629" s="77"/>
      <c r="M15629" s="80"/>
      <c r="T15629" s="4"/>
      <c r="V15629" s="4"/>
      <c r="W15629" s="4"/>
      <c r="X15629" s="4"/>
      <c r="AB15629" s="4"/>
      <c r="AL15629" s="81"/>
      <c r="AM15629" s="81"/>
    </row>
    <row r="15630" spans="1:39">
      <c r="A15630" s="76"/>
      <c r="C15630" s="77"/>
      <c r="M15630" s="80"/>
      <c r="T15630" s="4"/>
      <c r="V15630" s="4"/>
      <c r="W15630" s="4"/>
      <c r="X15630" s="4"/>
      <c r="AB15630" s="4"/>
      <c r="AL15630" s="81"/>
      <c r="AM15630" s="81"/>
    </row>
    <row r="15631" spans="1:39">
      <c r="A15631" s="76"/>
      <c r="C15631" s="77"/>
      <c r="M15631" s="80"/>
      <c r="T15631" s="4"/>
      <c r="V15631" s="4"/>
      <c r="W15631" s="4"/>
      <c r="X15631" s="4"/>
      <c r="AB15631" s="4"/>
      <c r="AL15631" s="81"/>
      <c r="AM15631" s="81"/>
    </row>
    <row r="15632" spans="1:39">
      <c r="A15632" s="76"/>
      <c r="C15632" s="77"/>
      <c r="M15632" s="80"/>
      <c r="T15632" s="4"/>
      <c r="V15632" s="4"/>
      <c r="W15632" s="4"/>
      <c r="X15632" s="4"/>
      <c r="AB15632" s="4"/>
      <c r="AL15632" s="81"/>
      <c r="AM15632" s="81"/>
    </row>
    <row r="15633" spans="1:39">
      <c r="A15633" s="76"/>
      <c r="C15633" s="77"/>
      <c r="M15633" s="80"/>
      <c r="T15633" s="4"/>
      <c r="V15633" s="4"/>
      <c r="W15633" s="4"/>
      <c r="X15633" s="4"/>
      <c r="AB15633" s="4"/>
      <c r="AL15633" s="81"/>
      <c r="AM15633" s="81"/>
    </row>
    <row r="15634" spans="1:39">
      <c r="A15634" s="76"/>
      <c r="C15634" s="77"/>
      <c r="M15634" s="80"/>
      <c r="T15634" s="4"/>
      <c r="V15634" s="4"/>
      <c r="W15634" s="4"/>
      <c r="X15634" s="4"/>
      <c r="AB15634" s="4"/>
      <c r="AL15634" s="81"/>
      <c r="AM15634" s="81"/>
    </row>
    <row r="15635" spans="1:39">
      <c r="A15635" s="76"/>
      <c r="C15635" s="77"/>
      <c r="M15635" s="80"/>
      <c r="T15635" s="4"/>
      <c r="V15635" s="4"/>
      <c r="W15635" s="4"/>
      <c r="X15635" s="4"/>
      <c r="AB15635" s="4"/>
      <c r="AL15635" s="81"/>
      <c r="AM15635" s="81"/>
    </row>
    <row r="15636" spans="1:39">
      <c r="A15636" s="76"/>
      <c r="C15636" s="77"/>
      <c r="M15636" s="80"/>
      <c r="T15636" s="4"/>
      <c r="V15636" s="4"/>
      <c r="W15636" s="4"/>
      <c r="X15636" s="4"/>
      <c r="AB15636" s="4"/>
      <c r="AL15636" s="81"/>
      <c r="AM15636" s="81"/>
    </row>
    <row r="15637" spans="1:39">
      <c r="A15637" s="76"/>
      <c r="C15637" s="77"/>
      <c r="M15637" s="80"/>
      <c r="T15637" s="4"/>
      <c r="V15637" s="4"/>
      <c r="W15637" s="4"/>
      <c r="X15637" s="4"/>
      <c r="AB15637" s="4"/>
      <c r="AL15637" s="81"/>
      <c r="AM15637" s="81"/>
    </row>
    <row r="15638" spans="1:39">
      <c r="A15638" s="76"/>
      <c r="C15638" s="77"/>
      <c r="M15638" s="80"/>
      <c r="T15638" s="4"/>
      <c r="V15638" s="4"/>
      <c r="W15638" s="4"/>
      <c r="X15638" s="4"/>
      <c r="AB15638" s="4"/>
      <c r="AL15638" s="81"/>
      <c r="AM15638" s="81"/>
    </row>
    <row r="15639" spans="1:39">
      <c r="A15639" s="76"/>
      <c r="C15639" s="77"/>
      <c r="M15639" s="80"/>
      <c r="T15639" s="4"/>
      <c r="V15639" s="4"/>
      <c r="W15639" s="4"/>
      <c r="X15639" s="4"/>
      <c r="AB15639" s="4"/>
      <c r="AL15639" s="81"/>
      <c r="AM15639" s="81"/>
    </row>
    <row r="15640" spans="1:39">
      <c r="A15640" s="76"/>
      <c r="C15640" s="77"/>
      <c r="M15640" s="80"/>
      <c r="T15640" s="4"/>
      <c r="V15640" s="4"/>
      <c r="W15640" s="4"/>
      <c r="X15640" s="4"/>
      <c r="AB15640" s="4"/>
      <c r="AL15640" s="81"/>
      <c r="AM15640" s="81"/>
    </row>
    <row r="15641" spans="1:39">
      <c r="A15641" s="76"/>
      <c r="C15641" s="77"/>
      <c r="M15641" s="80"/>
      <c r="T15641" s="4"/>
      <c r="V15641" s="4"/>
      <c r="W15641" s="4"/>
      <c r="X15641" s="4"/>
      <c r="AB15641" s="4"/>
      <c r="AL15641" s="81"/>
      <c r="AM15641" s="81"/>
    </row>
    <row r="15642" spans="1:39">
      <c r="A15642" s="76"/>
      <c r="C15642" s="77"/>
      <c r="M15642" s="80"/>
      <c r="T15642" s="4"/>
      <c r="V15642" s="4"/>
      <c r="W15642" s="4"/>
      <c r="X15642" s="4"/>
      <c r="AB15642" s="4"/>
      <c r="AL15642" s="81"/>
      <c r="AM15642" s="81"/>
    </row>
    <row r="15643" spans="1:39">
      <c r="A15643" s="76"/>
      <c r="C15643" s="77"/>
      <c r="M15643" s="80"/>
      <c r="T15643" s="4"/>
      <c r="V15643" s="4"/>
      <c r="W15643" s="4"/>
      <c r="X15643" s="4"/>
      <c r="AB15643" s="4"/>
      <c r="AL15643" s="81"/>
      <c r="AM15643" s="81"/>
    </row>
    <row r="15644" spans="1:39">
      <c r="A15644" s="76"/>
      <c r="C15644" s="77"/>
      <c r="M15644" s="80"/>
      <c r="T15644" s="4"/>
      <c r="V15644" s="4"/>
      <c r="W15644" s="4"/>
      <c r="X15644" s="4"/>
      <c r="AB15644" s="4"/>
      <c r="AL15644" s="81"/>
      <c r="AM15644" s="81"/>
    </row>
    <row r="15645" spans="1:39">
      <c r="A15645" s="76"/>
      <c r="C15645" s="77"/>
      <c r="M15645" s="80"/>
      <c r="T15645" s="4"/>
      <c r="V15645" s="4"/>
      <c r="W15645" s="4"/>
      <c r="X15645" s="4"/>
      <c r="AB15645" s="4"/>
      <c r="AL15645" s="81"/>
      <c r="AM15645" s="81"/>
    </row>
    <row r="15646" spans="1:39">
      <c r="A15646" s="76"/>
      <c r="C15646" s="77"/>
      <c r="M15646" s="80"/>
      <c r="T15646" s="4"/>
      <c r="V15646" s="4"/>
      <c r="W15646" s="4"/>
      <c r="X15646" s="4"/>
      <c r="AB15646" s="4"/>
      <c r="AL15646" s="81"/>
      <c r="AM15646" s="81"/>
    </row>
    <row r="15647" spans="1:39">
      <c r="A15647" s="76"/>
      <c r="C15647" s="77"/>
      <c r="M15647" s="80"/>
      <c r="T15647" s="4"/>
      <c r="V15647" s="4"/>
      <c r="W15647" s="4"/>
      <c r="X15647" s="4"/>
      <c r="AB15647" s="4"/>
      <c r="AL15647" s="81"/>
      <c r="AM15647" s="81"/>
    </row>
    <row r="15648" spans="1:39">
      <c r="A15648" s="76"/>
      <c r="C15648" s="77"/>
      <c r="M15648" s="80"/>
      <c r="T15648" s="4"/>
      <c r="V15648" s="4"/>
      <c r="W15648" s="4"/>
      <c r="X15648" s="4"/>
      <c r="AB15648" s="4"/>
      <c r="AL15648" s="81"/>
      <c r="AM15648" s="81"/>
    </row>
    <row r="15649" spans="1:39">
      <c r="A15649" s="76"/>
      <c r="C15649" s="77"/>
      <c r="M15649" s="80"/>
      <c r="T15649" s="4"/>
      <c r="V15649" s="4"/>
      <c r="W15649" s="4"/>
      <c r="X15649" s="4"/>
      <c r="AB15649" s="4"/>
      <c r="AL15649" s="81"/>
      <c r="AM15649" s="81"/>
    </row>
    <row r="15650" spans="1:39">
      <c r="A15650" s="76"/>
      <c r="C15650" s="77"/>
      <c r="M15650" s="80"/>
      <c r="T15650" s="4"/>
      <c r="V15650" s="4"/>
      <c r="W15650" s="4"/>
      <c r="X15650" s="4"/>
      <c r="AB15650" s="4"/>
      <c r="AL15650" s="81"/>
      <c r="AM15650" s="81"/>
    </row>
    <row r="15651" spans="1:39">
      <c r="A15651" s="76"/>
      <c r="C15651" s="77"/>
      <c r="M15651" s="80"/>
      <c r="T15651" s="4"/>
      <c r="V15651" s="4"/>
      <c r="W15651" s="4"/>
      <c r="X15651" s="4"/>
      <c r="AB15651" s="4"/>
      <c r="AL15651" s="81"/>
      <c r="AM15651" s="81"/>
    </row>
    <row r="15652" spans="1:39">
      <c r="A15652" s="76"/>
      <c r="C15652" s="77"/>
      <c r="M15652" s="80"/>
      <c r="T15652" s="4"/>
      <c r="V15652" s="4"/>
      <c r="W15652" s="4"/>
      <c r="X15652" s="4"/>
      <c r="AB15652" s="4"/>
      <c r="AL15652" s="81"/>
      <c r="AM15652" s="81"/>
    </row>
    <row r="15653" spans="1:39">
      <c r="A15653" s="76"/>
      <c r="C15653" s="77"/>
      <c r="M15653" s="80"/>
      <c r="T15653" s="4"/>
      <c r="V15653" s="4"/>
      <c r="W15653" s="4"/>
      <c r="X15653" s="4"/>
      <c r="AB15653" s="4"/>
      <c r="AL15653" s="81"/>
      <c r="AM15653" s="81"/>
    </row>
    <row r="15654" spans="1:39">
      <c r="A15654" s="76"/>
      <c r="C15654" s="77"/>
      <c r="M15654" s="80"/>
      <c r="T15654" s="4"/>
      <c r="V15654" s="4"/>
      <c r="W15654" s="4"/>
      <c r="X15654" s="4"/>
      <c r="AB15654" s="4"/>
      <c r="AL15654" s="81"/>
      <c r="AM15654" s="81"/>
    </row>
    <row r="15655" spans="1:39">
      <c r="A15655" s="76"/>
      <c r="C15655" s="77"/>
      <c r="M15655" s="80"/>
      <c r="T15655" s="4"/>
      <c r="V15655" s="4"/>
      <c r="W15655" s="4"/>
      <c r="X15655" s="4"/>
      <c r="AB15655" s="4"/>
      <c r="AL15655" s="81"/>
      <c r="AM15655" s="81"/>
    </row>
    <row r="15656" spans="1:39">
      <c r="A15656" s="76"/>
      <c r="C15656" s="77"/>
      <c r="M15656" s="80"/>
      <c r="T15656" s="4"/>
      <c r="V15656" s="4"/>
      <c r="W15656" s="4"/>
      <c r="X15656" s="4"/>
      <c r="AB15656" s="4"/>
      <c r="AL15656" s="81"/>
      <c r="AM15656" s="81"/>
    </row>
    <row r="15657" spans="1:39">
      <c r="A15657" s="76"/>
      <c r="C15657" s="77"/>
      <c r="M15657" s="80"/>
      <c r="T15657" s="4"/>
      <c r="V15657" s="4"/>
      <c r="W15657" s="4"/>
      <c r="X15657" s="4"/>
      <c r="AB15657" s="4"/>
      <c r="AL15657" s="81"/>
      <c r="AM15657" s="81"/>
    </row>
    <row r="15658" spans="1:39">
      <c r="A15658" s="76"/>
      <c r="C15658" s="77"/>
      <c r="M15658" s="80"/>
      <c r="T15658" s="4"/>
      <c r="V15658" s="4"/>
      <c r="W15658" s="4"/>
      <c r="X15658" s="4"/>
      <c r="AB15658" s="4"/>
      <c r="AL15658" s="81"/>
      <c r="AM15658" s="81"/>
    </row>
    <row r="15659" spans="1:39">
      <c r="A15659" s="76"/>
      <c r="C15659" s="77"/>
      <c r="M15659" s="80"/>
      <c r="T15659" s="4"/>
      <c r="V15659" s="4"/>
      <c r="W15659" s="4"/>
      <c r="X15659" s="4"/>
      <c r="AB15659" s="4"/>
      <c r="AL15659" s="81"/>
      <c r="AM15659" s="81"/>
    </row>
    <row r="15660" spans="1:39">
      <c r="A15660" s="76"/>
      <c r="C15660" s="77"/>
      <c r="M15660" s="80"/>
      <c r="T15660" s="4"/>
      <c r="V15660" s="4"/>
      <c r="W15660" s="4"/>
      <c r="X15660" s="4"/>
      <c r="AB15660" s="4"/>
      <c r="AL15660" s="81"/>
      <c r="AM15660" s="81"/>
    </row>
    <row r="15661" spans="1:39">
      <c r="A15661" s="76"/>
      <c r="C15661" s="77"/>
      <c r="M15661" s="80"/>
      <c r="T15661" s="4"/>
      <c r="V15661" s="4"/>
      <c r="W15661" s="4"/>
      <c r="X15661" s="4"/>
      <c r="AB15661" s="4"/>
      <c r="AL15661" s="81"/>
      <c r="AM15661" s="81"/>
    </row>
    <row r="15662" spans="1:39">
      <c r="A15662" s="76"/>
      <c r="C15662" s="77"/>
      <c r="M15662" s="80"/>
      <c r="T15662" s="4"/>
      <c r="V15662" s="4"/>
      <c r="W15662" s="4"/>
      <c r="X15662" s="4"/>
      <c r="AB15662" s="4"/>
      <c r="AL15662" s="81"/>
      <c r="AM15662" s="81"/>
    </row>
    <row r="15663" spans="1:39">
      <c r="A15663" s="76"/>
      <c r="C15663" s="77"/>
      <c r="M15663" s="80"/>
      <c r="T15663" s="4"/>
      <c r="V15663" s="4"/>
      <c r="W15663" s="4"/>
      <c r="X15663" s="4"/>
      <c r="AB15663" s="4"/>
      <c r="AL15663" s="81"/>
      <c r="AM15663" s="81"/>
    </row>
    <row r="15664" spans="1:39">
      <c r="A15664" s="76"/>
      <c r="C15664" s="77"/>
      <c r="M15664" s="80"/>
      <c r="T15664" s="4"/>
      <c r="V15664" s="4"/>
      <c r="W15664" s="4"/>
      <c r="X15664" s="4"/>
      <c r="AB15664" s="4"/>
      <c r="AL15664" s="81"/>
      <c r="AM15664" s="81"/>
    </row>
    <row r="15665" spans="1:39">
      <c r="A15665" s="76"/>
      <c r="C15665" s="77"/>
      <c r="M15665" s="80"/>
      <c r="T15665" s="4"/>
      <c r="V15665" s="4"/>
      <c r="W15665" s="4"/>
      <c r="X15665" s="4"/>
      <c r="AB15665" s="4"/>
      <c r="AL15665" s="81"/>
      <c r="AM15665" s="81"/>
    </row>
    <row r="15666" spans="1:39">
      <c r="A15666" s="76"/>
      <c r="C15666" s="77"/>
      <c r="M15666" s="80"/>
      <c r="T15666" s="4"/>
      <c r="V15666" s="4"/>
      <c r="W15666" s="4"/>
      <c r="X15666" s="4"/>
      <c r="AB15666" s="4"/>
      <c r="AL15666" s="81"/>
      <c r="AM15666" s="81"/>
    </row>
    <row r="15667" spans="1:39">
      <c r="A15667" s="76"/>
      <c r="C15667" s="77"/>
      <c r="M15667" s="80"/>
      <c r="T15667" s="4"/>
      <c r="V15667" s="4"/>
      <c r="W15667" s="4"/>
      <c r="X15667" s="4"/>
      <c r="AB15667" s="4"/>
      <c r="AL15667" s="81"/>
      <c r="AM15667" s="81"/>
    </row>
    <row r="15668" spans="1:39">
      <c r="A15668" s="76"/>
      <c r="C15668" s="77"/>
      <c r="M15668" s="80"/>
      <c r="T15668" s="4"/>
      <c r="V15668" s="4"/>
      <c r="W15668" s="4"/>
      <c r="X15668" s="4"/>
      <c r="AB15668" s="4"/>
      <c r="AL15668" s="81"/>
      <c r="AM15668" s="81"/>
    </row>
    <row r="15669" spans="1:39">
      <c r="A15669" s="76"/>
      <c r="C15669" s="77"/>
      <c r="M15669" s="80"/>
      <c r="T15669" s="4"/>
      <c r="V15669" s="4"/>
      <c r="W15669" s="4"/>
      <c r="X15669" s="4"/>
      <c r="AB15669" s="4"/>
      <c r="AL15669" s="81"/>
      <c r="AM15669" s="81"/>
    </row>
    <row r="15670" spans="1:39">
      <c r="A15670" s="76"/>
      <c r="C15670" s="77"/>
      <c r="M15670" s="80"/>
      <c r="T15670" s="4"/>
      <c r="V15670" s="4"/>
      <c r="W15670" s="4"/>
      <c r="X15670" s="4"/>
      <c r="AB15670" s="4"/>
      <c r="AL15670" s="81"/>
      <c r="AM15670" s="81"/>
    </row>
    <row r="15671" spans="1:39">
      <c r="A15671" s="76"/>
      <c r="C15671" s="77"/>
      <c r="M15671" s="80"/>
      <c r="T15671" s="4"/>
      <c r="V15671" s="4"/>
      <c r="W15671" s="4"/>
      <c r="X15671" s="4"/>
      <c r="AB15671" s="4"/>
      <c r="AL15671" s="81"/>
      <c r="AM15671" s="81"/>
    </row>
    <row r="15672" spans="1:39">
      <c r="A15672" s="76"/>
      <c r="C15672" s="77"/>
      <c r="M15672" s="80"/>
      <c r="T15672" s="4"/>
      <c r="V15672" s="4"/>
      <c r="W15672" s="4"/>
      <c r="X15672" s="4"/>
      <c r="AB15672" s="4"/>
      <c r="AL15672" s="81"/>
      <c r="AM15672" s="81"/>
    </row>
    <row r="15673" spans="1:39">
      <c r="A15673" s="76"/>
      <c r="C15673" s="77"/>
      <c r="M15673" s="80"/>
      <c r="T15673" s="4"/>
      <c r="V15673" s="4"/>
      <c r="W15673" s="4"/>
      <c r="X15673" s="4"/>
      <c r="AB15673" s="4"/>
      <c r="AL15673" s="81"/>
      <c r="AM15673" s="81"/>
    </row>
    <row r="15674" spans="1:39">
      <c r="A15674" s="76"/>
      <c r="C15674" s="77"/>
      <c r="M15674" s="80"/>
      <c r="T15674" s="4"/>
      <c r="V15674" s="4"/>
      <c r="W15674" s="4"/>
      <c r="X15674" s="4"/>
      <c r="AB15674" s="4"/>
      <c r="AL15674" s="81"/>
      <c r="AM15674" s="81"/>
    </row>
    <row r="15675" spans="1:39">
      <c r="A15675" s="76"/>
      <c r="C15675" s="77"/>
      <c r="M15675" s="80"/>
      <c r="T15675" s="4"/>
      <c r="V15675" s="4"/>
      <c r="W15675" s="4"/>
      <c r="X15675" s="4"/>
      <c r="AB15675" s="4"/>
      <c r="AL15675" s="81"/>
      <c r="AM15675" s="81"/>
    </row>
    <row r="15676" spans="1:39">
      <c r="A15676" s="76"/>
      <c r="C15676" s="77"/>
      <c r="M15676" s="80"/>
      <c r="T15676" s="4"/>
      <c r="V15676" s="4"/>
      <c r="W15676" s="4"/>
      <c r="X15676" s="4"/>
      <c r="AB15676" s="4"/>
      <c r="AL15676" s="81"/>
      <c r="AM15676" s="81"/>
    </row>
    <row r="15677" spans="1:39">
      <c r="A15677" s="76"/>
      <c r="C15677" s="77"/>
      <c r="M15677" s="80"/>
      <c r="T15677" s="4"/>
      <c r="V15677" s="4"/>
      <c r="W15677" s="4"/>
      <c r="X15677" s="4"/>
      <c r="AB15677" s="4"/>
      <c r="AL15677" s="81"/>
      <c r="AM15677" s="81"/>
    </row>
    <row r="15678" spans="1:39">
      <c r="A15678" s="76"/>
      <c r="C15678" s="77"/>
      <c r="M15678" s="80"/>
      <c r="T15678" s="4"/>
      <c r="V15678" s="4"/>
      <c r="W15678" s="4"/>
      <c r="X15678" s="4"/>
      <c r="AB15678" s="4"/>
      <c r="AL15678" s="81"/>
      <c r="AM15678" s="81"/>
    </row>
    <row r="15679" spans="1:39">
      <c r="A15679" s="76"/>
      <c r="C15679" s="77"/>
      <c r="M15679" s="80"/>
      <c r="T15679" s="4"/>
      <c r="V15679" s="4"/>
      <c r="W15679" s="4"/>
      <c r="X15679" s="4"/>
      <c r="AB15679" s="4"/>
      <c r="AL15679" s="81"/>
      <c r="AM15679" s="81"/>
    </row>
    <row r="15680" spans="1:39">
      <c r="A15680" s="76"/>
      <c r="C15680" s="77"/>
      <c r="M15680" s="80"/>
      <c r="T15680" s="4"/>
      <c r="V15680" s="4"/>
      <c r="W15680" s="4"/>
      <c r="X15680" s="4"/>
      <c r="AB15680" s="4"/>
      <c r="AL15680" s="81"/>
      <c r="AM15680" s="81"/>
    </row>
    <row r="15681" spans="1:39">
      <c r="A15681" s="76"/>
      <c r="C15681" s="77"/>
      <c r="M15681" s="80"/>
      <c r="T15681" s="4"/>
      <c r="V15681" s="4"/>
      <c r="W15681" s="4"/>
      <c r="X15681" s="4"/>
      <c r="AB15681" s="4"/>
      <c r="AL15681" s="81"/>
      <c r="AM15681" s="81"/>
    </row>
    <row r="15682" spans="1:39">
      <c r="A15682" s="76"/>
      <c r="C15682" s="77"/>
      <c r="M15682" s="80"/>
      <c r="T15682" s="4"/>
      <c r="V15682" s="4"/>
      <c r="W15682" s="4"/>
      <c r="X15682" s="4"/>
      <c r="AB15682" s="4"/>
      <c r="AL15682" s="81"/>
      <c r="AM15682" s="81"/>
    </row>
    <row r="15683" spans="1:39">
      <c r="A15683" s="76"/>
      <c r="C15683" s="77"/>
      <c r="M15683" s="80"/>
      <c r="T15683" s="4"/>
      <c r="V15683" s="4"/>
      <c r="W15683" s="4"/>
      <c r="X15683" s="4"/>
      <c r="AB15683" s="4"/>
      <c r="AL15683" s="81"/>
      <c r="AM15683" s="81"/>
    </row>
    <row r="15684" spans="1:39">
      <c r="A15684" s="76"/>
      <c r="C15684" s="77"/>
      <c r="M15684" s="80"/>
      <c r="T15684" s="4"/>
      <c r="V15684" s="4"/>
      <c r="W15684" s="4"/>
      <c r="X15684" s="4"/>
      <c r="AB15684" s="4"/>
      <c r="AL15684" s="81"/>
      <c r="AM15684" s="81"/>
    </row>
    <row r="15685" spans="1:39">
      <c r="A15685" s="76"/>
      <c r="C15685" s="77"/>
      <c r="M15685" s="80"/>
      <c r="T15685" s="4"/>
      <c r="V15685" s="4"/>
      <c r="W15685" s="4"/>
      <c r="X15685" s="4"/>
      <c r="AB15685" s="4"/>
      <c r="AL15685" s="81"/>
      <c r="AM15685" s="81"/>
    </row>
    <row r="15686" spans="1:39">
      <c r="A15686" s="76"/>
      <c r="C15686" s="77"/>
      <c r="M15686" s="80"/>
      <c r="T15686" s="4"/>
      <c r="V15686" s="4"/>
      <c r="W15686" s="4"/>
      <c r="X15686" s="4"/>
      <c r="AB15686" s="4"/>
      <c r="AL15686" s="81"/>
      <c r="AM15686" s="81"/>
    </row>
    <row r="15687" spans="1:39">
      <c r="A15687" s="76"/>
      <c r="C15687" s="77"/>
      <c r="M15687" s="80"/>
      <c r="T15687" s="4"/>
      <c r="V15687" s="4"/>
      <c r="W15687" s="4"/>
      <c r="X15687" s="4"/>
      <c r="AB15687" s="4"/>
      <c r="AL15687" s="81"/>
      <c r="AM15687" s="81"/>
    </row>
    <row r="15688" spans="1:39">
      <c r="A15688" s="76"/>
      <c r="C15688" s="77"/>
      <c r="M15688" s="80"/>
      <c r="T15688" s="4"/>
      <c r="V15688" s="4"/>
      <c r="W15688" s="4"/>
      <c r="X15688" s="4"/>
      <c r="AB15688" s="4"/>
      <c r="AL15688" s="81"/>
      <c r="AM15688" s="81"/>
    </row>
    <row r="15689" spans="1:39">
      <c r="A15689" s="76"/>
      <c r="C15689" s="77"/>
      <c r="M15689" s="80"/>
      <c r="T15689" s="4"/>
      <c r="V15689" s="4"/>
      <c r="W15689" s="4"/>
      <c r="X15689" s="4"/>
      <c r="AB15689" s="4"/>
      <c r="AL15689" s="81"/>
      <c r="AM15689" s="81"/>
    </row>
    <row r="15690" spans="1:39">
      <c r="A15690" s="76"/>
      <c r="C15690" s="77"/>
      <c r="M15690" s="80"/>
      <c r="T15690" s="4"/>
      <c r="V15690" s="4"/>
      <c r="W15690" s="4"/>
      <c r="X15690" s="4"/>
      <c r="AB15690" s="4"/>
      <c r="AL15690" s="81"/>
      <c r="AM15690" s="81"/>
    </row>
    <row r="15691" spans="1:39">
      <c r="A15691" s="76"/>
      <c r="C15691" s="77"/>
      <c r="M15691" s="80"/>
      <c r="T15691" s="4"/>
      <c r="V15691" s="4"/>
      <c r="W15691" s="4"/>
      <c r="X15691" s="4"/>
      <c r="AB15691" s="4"/>
      <c r="AL15691" s="81"/>
      <c r="AM15691" s="81"/>
    </row>
    <row r="15692" spans="1:39">
      <c r="A15692" s="76"/>
      <c r="C15692" s="77"/>
      <c r="M15692" s="80"/>
      <c r="T15692" s="4"/>
      <c r="V15692" s="4"/>
      <c r="W15692" s="4"/>
      <c r="X15692" s="4"/>
      <c r="AB15692" s="4"/>
      <c r="AL15692" s="81"/>
      <c r="AM15692" s="81"/>
    </row>
    <row r="15693" spans="1:39">
      <c r="A15693" s="76"/>
      <c r="C15693" s="77"/>
      <c r="M15693" s="80"/>
      <c r="T15693" s="4"/>
      <c r="V15693" s="4"/>
      <c r="W15693" s="4"/>
      <c r="X15693" s="4"/>
      <c r="AB15693" s="4"/>
      <c r="AL15693" s="81"/>
      <c r="AM15693" s="81"/>
    </row>
    <row r="15694" spans="1:39">
      <c r="A15694" s="76"/>
      <c r="C15694" s="77"/>
      <c r="M15694" s="80"/>
      <c r="T15694" s="4"/>
      <c r="V15694" s="4"/>
      <c r="W15694" s="4"/>
      <c r="X15694" s="4"/>
      <c r="AB15694" s="4"/>
      <c r="AL15694" s="81"/>
      <c r="AM15694" s="81"/>
    </row>
    <row r="15695" spans="1:39">
      <c r="A15695" s="76"/>
      <c r="C15695" s="77"/>
      <c r="M15695" s="80"/>
      <c r="T15695" s="4"/>
      <c r="V15695" s="4"/>
      <c r="W15695" s="4"/>
      <c r="X15695" s="4"/>
      <c r="AB15695" s="4"/>
      <c r="AL15695" s="81"/>
      <c r="AM15695" s="81"/>
    </row>
    <row r="15696" spans="1:39">
      <c r="A15696" s="76"/>
      <c r="C15696" s="77"/>
      <c r="M15696" s="80"/>
      <c r="T15696" s="4"/>
      <c r="V15696" s="4"/>
      <c r="W15696" s="4"/>
      <c r="X15696" s="4"/>
      <c r="AB15696" s="4"/>
      <c r="AL15696" s="81"/>
      <c r="AM15696" s="81"/>
    </row>
    <row r="15697" spans="1:39">
      <c r="A15697" s="76"/>
      <c r="C15697" s="77"/>
      <c r="M15697" s="80"/>
      <c r="T15697" s="4"/>
      <c r="V15697" s="4"/>
      <c r="W15697" s="4"/>
      <c r="X15697" s="4"/>
      <c r="AB15697" s="4"/>
      <c r="AL15697" s="81"/>
      <c r="AM15697" s="81"/>
    </row>
    <row r="15698" spans="1:39">
      <c r="A15698" s="76"/>
      <c r="C15698" s="77"/>
      <c r="M15698" s="80"/>
      <c r="T15698" s="4"/>
      <c r="V15698" s="4"/>
      <c r="W15698" s="4"/>
      <c r="X15698" s="4"/>
      <c r="AB15698" s="4"/>
      <c r="AL15698" s="81"/>
      <c r="AM15698" s="81"/>
    </row>
    <row r="15699" spans="1:39">
      <c r="A15699" s="76"/>
      <c r="C15699" s="77"/>
      <c r="M15699" s="80"/>
      <c r="T15699" s="4"/>
      <c r="V15699" s="4"/>
      <c r="W15699" s="4"/>
      <c r="X15699" s="4"/>
      <c r="AB15699" s="4"/>
      <c r="AL15699" s="81"/>
      <c r="AM15699" s="81"/>
    </row>
    <row r="15700" spans="1:39">
      <c r="A15700" s="76"/>
      <c r="C15700" s="77"/>
      <c r="M15700" s="80"/>
      <c r="T15700" s="4"/>
      <c r="V15700" s="4"/>
      <c r="W15700" s="4"/>
      <c r="X15700" s="4"/>
      <c r="AB15700" s="4"/>
      <c r="AL15700" s="81"/>
      <c r="AM15700" s="81"/>
    </row>
    <row r="15701" spans="1:39">
      <c r="A15701" s="76"/>
      <c r="C15701" s="77"/>
      <c r="M15701" s="80"/>
      <c r="T15701" s="4"/>
      <c r="V15701" s="4"/>
      <c r="W15701" s="4"/>
      <c r="X15701" s="4"/>
      <c r="AB15701" s="4"/>
      <c r="AL15701" s="81"/>
      <c r="AM15701" s="81"/>
    </row>
    <row r="15702" spans="1:39">
      <c r="A15702" s="76"/>
      <c r="C15702" s="77"/>
      <c r="M15702" s="80"/>
      <c r="T15702" s="4"/>
      <c r="V15702" s="4"/>
      <c r="W15702" s="4"/>
      <c r="X15702" s="4"/>
      <c r="AB15702" s="4"/>
      <c r="AL15702" s="81"/>
      <c r="AM15702" s="81"/>
    </row>
    <row r="15703" spans="1:39">
      <c r="A15703" s="76"/>
      <c r="C15703" s="77"/>
      <c r="M15703" s="80"/>
      <c r="T15703" s="4"/>
      <c r="V15703" s="4"/>
      <c r="W15703" s="4"/>
      <c r="X15703" s="4"/>
      <c r="AB15703" s="4"/>
      <c r="AL15703" s="81"/>
      <c r="AM15703" s="81"/>
    </row>
    <row r="15704" spans="1:39">
      <c r="A15704" s="76"/>
      <c r="C15704" s="77"/>
      <c r="M15704" s="80"/>
      <c r="T15704" s="4"/>
      <c r="V15704" s="4"/>
      <c r="W15704" s="4"/>
      <c r="X15704" s="4"/>
      <c r="AB15704" s="4"/>
      <c r="AL15704" s="81"/>
      <c r="AM15704" s="81"/>
    </row>
    <row r="15705" spans="1:39">
      <c r="A15705" s="76"/>
      <c r="C15705" s="77"/>
      <c r="M15705" s="80"/>
      <c r="T15705" s="4"/>
      <c r="V15705" s="4"/>
      <c r="W15705" s="4"/>
      <c r="X15705" s="4"/>
      <c r="AB15705" s="4"/>
      <c r="AL15705" s="81"/>
      <c r="AM15705" s="81"/>
    </row>
    <row r="15706" spans="1:39">
      <c r="A15706" s="76"/>
      <c r="C15706" s="77"/>
      <c r="M15706" s="80"/>
      <c r="T15706" s="4"/>
      <c r="V15706" s="4"/>
      <c r="W15706" s="4"/>
      <c r="X15706" s="4"/>
      <c r="AB15706" s="4"/>
      <c r="AL15706" s="81"/>
      <c r="AM15706" s="81"/>
    </row>
    <row r="15707" spans="1:39">
      <c r="A15707" s="76"/>
      <c r="C15707" s="77"/>
      <c r="M15707" s="80"/>
      <c r="T15707" s="4"/>
      <c r="V15707" s="4"/>
      <c r="W15707" s="4"/>
      <c r="X15707" s="4"/>
      <c r="AB15707" s="4"/>
      <c r="AL15707" s="81"/>
      <c r="AM15707" s="81"/>
    </row>
    <row r="15708" spans="1:39">
      <c r="A15708" s="76"/>
      <c r="C15708" s="77"/>
      <c r="M15708" s="80"/>
      <c r="T15708" s="4"/>
      <c r="V15708" s="4"/>
      <c r="W15708" s="4"/>
      <c r="X15708" s="4"/>
      <c r="AB15708" s="4"/>
      <c r="AL15708" s="81"/>
      <c r="AM15708" s="81"/>
    </row>
    <row r="15709" spans="1:39">
      <c r="A15709" s="76"/>
      <c r="C15709" s="77"/>
      <c r="M15709" s="80"/>
      <c r="T15709" s="4"/>
      <c r="V15709" s="4"/>
      <c r="W15709" s="4"/>
      <c r="X15709" s="4"/>
      <c r="AB15709" s="4"/>
      <c r="AL15709" s="81"/>
      <c r="AM15709" s="81"/>
    </row>
    <row r="15710" spans="1:39">
      <c r="A15710" s="76"/>
      <c r="C15710" s="77"/>
      <c r="M15710" s="80"/>
      <c r="T15710" s="4"/>
      <c r="V15710" s="4"/>
      <c r="W15710" s="4"/>
      <c r="X15710" s="4"/>
      <c r="AB15710" s="4"/>
      <c r="AL15710" s="81"/>
      <c r="AM15710" s="81"/>
    </row>
    <row r="15711" spans="1:39">
      <c r="A15711" s="76"/>
      <c r="C15711" s="77"/>
      <c r="M15711" s="80"/>
      <c r="T15711" s="4"/>
      <c r="V15711" s="4"/>
      <c r="W15711" s="4"/>
      <c r="X15711" s="4"/>
      <c r="AB15711" s="4"/>
      <c r="AL15711" s="81"/>
      <c r="AM15711" s="81"/>
    </row>
    <row r="15712" spans="1:39">
      <c r="A15712" s="76"/>
      <c r="C15712" s="77"/>
      <c r="M15712" s="80"/>
      <c r="T15712" s="4"/>
      <c r="V15712" s="4"/>
      <c r="W15712" s="4"/>
      <c r="X15712" s="4"/>
      <c r="AB15712" s="4"/>
      <c r="AL15712" s="81"/>
      <c r="AM15712" s="81"/>
    </row>
    <row r="15713" spans="1:39">
      <c r="A15713" s="76"/>
      <c r="C15713" s="77"/>
      <c r="M15713" s="80"/>
      <c r="T15713" s="4"/>
      <c r="V15713" s="4"/>
      <c r="W15713" s="4"/>
      <c r="X15713" s="4"/>
      <c r="AB15713" s="4"/>
      <c r="AL15713" s="81"/>
      <c r="AM15713" s="81"/>
    </row>
    <row r="15714" spans="1:39">
      <c r="A15714" s="76"/>
      <c r="C15714" s="77"/>
      <c r="M15714" s="80"/>
      <c r="T15714" s="4"/>
      <c r="V15714" s="4"/>
      <c r="W15714" s="4"/>
      <c r="X15714" s="4"/>
      <c r="AB15714" s="4"/>
      <c r="AL15714" s="81"/>
      <c r="AM15714" s="81"/>
    </row>
    <row r="15715" spans="1:39">
      <c r="A15715" s="76"/>
      <c r="C15715" s="77"/>
      <c r="M15715" s="80"/>
      <c r="T15715" s="4"/>
      <c r="V15715" s="4"/>
      <c r="W15715" s="4"/>
      <c r="X15715" s="4"/>
      <c r="AB15715" s="4"/>
      <c r="AL15715" s="81"/>
      <c r="AM15715" s="81"/>
    </row>
    <row r="15716" spans="1:39">
      <c r="A15716" s="76"/>
      <c r="C15716" s="77"/>
      <c r="M15716" s="80"/>
      <c r="T15716" s="4"/>
      <c r="V15716" s="4"/>
      <c r="W15716" s="4"/>
      <c r="X15716" s="4"/>
      <c r="AB15716" s="4"/>
      <c r="AL15716" s="81"/>
      <c r="AM15716" s="81"/>
    </row>
    <row r="15717" spans="1:39">
      <c r="A15717" s="76"/>
      <c r="C15717" s="77"/>
      <c r="M15717" s="80"/>
      <c r="T15717" s="4"/>
      <c r="V15717" s="4"/>
      <c r="W15717" s="4"/>
      <c r="X15717" s="4"/>
      <c r="AB15717" s="4"/>
      <c r="AL15717" s="81"/>
      <c r="AM15717" s="81"/>
    </row>
    <row r="15718" spans="1:39">
      <c r="A15718" s="76"/>
      <c r="C15718" s="77"/>
      <c r="M15718" s="80"/>
      <c r="T15718" s="4"/>
      <c r="V15718" s="4"/>
      <c r="W15718" s="4"/>
      <c r="X15718" s="4"/>
      <c r="AB15718" s="4"/>
      <c r="AL15718" s="81"/>
      <c r="AM15718" s="81"/>
    </row>
    <row r="15719" spans="1:39">
      <c r="A15719" s="76"/>
      <c r="C15719" s="77"/>
      <c r="M15719" s="80"/>
      <c r="T15719" s="4"/>
      <c r="V15719" s="4"/>
      <c r="W15719" s="4"/>
      <c r="X15719" s="4"/>
      <c r="AB15719" s="4"/>
      <c r="AL15719" s="81"/>
      <c r="AM15719" s="81"/>
    </row>
    <row r="15720" spans="1:39">
      <c r="A15720" s="76"/>
      <c r="C15720" s="77"/>
      <c r="M15720" s="80"/>
      <c r="T15720" s="4"/>
      <c r="V15720" s="4"/>
      <c r="W15720" s="4"/>
      <c r="X15720" s="4"/>
      <c r="AB15720" s="4"/>
      <c r="AL15720" s="81"/>
      <c r="AM15720" s="81"/>
    </row>
    <row r="15721" spans="1:39">
      <c r="A15721" s="76"/>
      <c r="C15721" s="77"/>
      <c r="M15721" s="80"/>
      <c r="T15721" s="4"/>
      <c r="V15721" s="4"/>
      <c r="W15721" s="4"/>
      <c r="X15721" s="4"/>
      <c r="AB15721" s="4"/>
      <c r="AL15721" s="81"/>
      <c r="AM15721" s="81"/>
    </row>
    <row r="15722" spans="1:39">
      <c r="A15722" s="76"/>
      <c r="C15722" s="77"/>
      <c r="M15722" s="80"/>
      <c r="T15722" s="4"/>
      <c r="V15722" s="4"/>
      <c r="W15722" s="4"/>
      <c r="X15722" s="4"/>
      <c r="AB15722" s="4"/>
      <c r="AL15722" s="81"/>
      <c r="AM15722" s="81"/>
    </row>
    <row r="15723" spans="1:39">
      <c r="A15723" s="76"/>
      <c r="C15723" s="77"/>
      <c r="M15723" s="80"/>
      <c r="T15723" s="4"/>
      <c r="V15723" s="4"/>
      <c r="W15723" s="4"/>
      <c r="X15723" s="4"/>
      <c r="AB15723" s="4"/>
      <c r="AL15723" s="81"/>
      <c r="AM15723" s="81"/>
    </row>
    <row r="15724" spans="1:39">
      <c r="A15724" s="76"/>
      <c r="C15724" s="77"/>
      <c r="M15724" s="80"/>
      <c r="T15724" s="4"/>
      <c r="V15724" s="4"/>
      <c r="W15724" s="4"/>
      <c r="X15724" s="4"/>
      <c r="AB15724" s="4"/>
      <c r="AL15724" s="81"/>
      <c r="AM15724" s="81"/>
    </row>
    <row r="15725" spans="1:39">
      <c r="A15725" s="76"/>
      <c r="C15725" s="77"/>
      <c r="M15725" s="80"/>
      <c r="T15725" s="4"/>
      <c r="V15725" s="4"/>
      <c r="W15725" s="4"/>
      <c r="X15725" s="4"/>
      <c r="AB15725" s="4"/>
      <c r="AL15725" s="81"/>
      <c r="AM15725" s="81"/>
    </row>
    <row r="15726" spans="1:39">
      <c r="A15726" s="76"/>
      <c r="C15726" s="77"/>
      <c r="M15726" s="80"/>
      <c r="T15726" s="4"/>
      <c r="V15726" s="4"/>
      <c r="W15726" s="4"/>
      <c r="X15726" s="4"/>
      <c r="AB15726" s="4"/>
      <c r="AL15726" s="81"/>
      <c r="AM15726" s="81"/>
    </row>
    <row r="15727" spans="1:39">
      <c r="A15727" s="76"/>
      <c r="C15727" s="77"/>
      <c r="M15727" s="80"/>
      <c r="T15727" s="4"/>
      <c r="V15727" s="4"/>
      <c r="W15727" s="4"/>
      <c r="X15727" s="4"/>
      <c r="AB15727" s="4"/>
      <c r="AL15727" s="81"/>
      <c r="AM15727" s="81"/>
    </row>
    <row r="15728" spans="1:39">
      <c r="A15728" s="76"/>
      <c r="C15728" s="77"/>
      <c r="M15728" s="80"/>
      <c r="T15728" s="4"/>
      <c r="V15728" s="4"/>
      <c r="W15728" s="4"/>
      <c r="X15728" s="4"/>
      <c r="AB15728" s="4"/>
      <c r="AL15728" s="81"/>
      <c r="AM15728" s="81"/>
    </row>
    <row r="15729" spans="1:39">
      <c r="A15729" s="76"/>
      <c r="C15729" s="77"/>
      <c r="M15729" s="80"/>
      <c r="T15729" s="4"/>
      <c r="V15729" s="4"/>
      <c r="W15729" s="4"/>
      <c r="X15729" s="4"/>
      <c r="AB15729" s="4"/>
      <c r="AL15729" s="81"/>
      <c r="AM15729" s="81"/>
    </row>
    <row r="15730" spans="1:39">
      <c r="A15730" s="76"/>
      <c r="C15730" s="77"/>
      <c r="M15730" s="80"/>
      <c r="T15730" s="4"/>
      <c r="V15730" s="4"/>
      <c r="W15730" s="4"/>
      <c r="X15730" s="4"/>
      <c r="AB15730" s="4"/>
      <c r="AL15730" s="81"/>
      <c r="AM15730" s="81"/>
    </row>
    <row r="15731" spans="1:39">
      <c r="A15731" s="76"/>
      <c r="C15731" s="77"/>
      <c r="M15731" s="80"/>
      <c r="T15731" s="4"/>
      <c r="V15731" s="4"/>
      <c r="W15731" s="4"/>
      <c r="X15731" s="4"/>
      <c r="AB15731" s="4"/>
      <c r="AL15731" s="81"/>
      <c r="AM15731" s="81"/>
    </row>
    <row r="15732" spans="1:39">
      <c r="A15732" s="76"/>
      <c r="C15732" s="77"/>
      <c r="M15732" s="80"/>
      <c r="T15732" s="4"/>
      <c r="V15732" s="4"/>
      <c r="W15732" s="4"/>
      <c r="X15732" s="4"/>
      <c r="AB15732" s="4"/>
      <c r="AL15732" s="81"/>
      <c r="AM15732" s="81"/>
    </row>
    <row r="15733" spans="1:39">
      <c r="A15733" s="76"/>
      <c r="C15733" s="77"/>
      <c r="M15733" s="80"/>
      <c r="T15733" s="4"/>
      <c r="V15733" s="4"/>
      <c r="W15733" s="4"/>
      <c r="X15733" s="4"/>
      <c r="AB15733" s="4"/>
      <c r="AL15733" s="81"/>
      <c r="AM15733" s="81"/>
    </row>
    <row r="15734" spans="1:39">
      <c r="A15734" s="76"/>
      <c r="C15734" s="77"/>
      <c r="M15734" s="80"/>
      <c r="T15734" s="4"/>
      <c r="V15734" s="4"/>
      <c r="W15734" s="4"/>
      <c r="X15734" s="4"/>
      <c r="AB15734" s="4"/>
      <c r="AL15734" s="81"/>
      <c r="AM15734" s="81"/>
    </row>
    <row r="15735" spans="1:39">
      <c r="A15735" s="76"/>
      <c r="C15735" s="77"/>
      <c r="M15735" s="80"/>
      <c r="T15735" s="4"/>
      <c r="V15735" s="4"/>
      <c r="W15735" s="4"/>
      <c r="X15735" s="4"/>
      <c r="AB15735" s="4"/>
      <c r="AL15735" s="81"/>
      <c r="AM15735" s="81"/>
    </row>
    <row r="15736" spans="1:39">
      <c r="A15736" s="76"/>
      <c r="C15736" s="77"/>
      <c r="M15736" s="80"/>
      <c r="T15736" s="4"/>
      <c r="V15736" s="4"/>
      <c r="W15736" s="4"/>
      <c r="X15736" s="4"/>
      <c r="AB15736" s="4"/>
      <c r="AL15736" s="81"/>
      <c r="AM15736" s="81"/>
    </row>
    <row r="15737" spans="1:39">
      <c r="A15737" s="76"/>
      <c r="C15737" s="77"/>
      <c r="M15737" s="80"/>
      <c r="T15737" s="4"/>
      <c r="V15737" s="4"/>
      <c r="W15737" s="4"/>
      <c r="X15737" s="4"/>
      <c r="AB15737" s="4"/>
      <c r="AL15737" s="81"/>
      <c r="AM15737" s="81"/>
    </row>
    <row r="15738" spans="1:39">
      <c r="A15738" s="76"/>
      <c r="C15738" s="77"/>
      <c r="M15738" s="80"/>
      <c r="T15738" s="4"/>
      <c r="V15738" s="4"/>
      <c r="W15738" s="4"/>
      <c r="X15738" s="4"/>
      <c r="AB15738" s="4"/>
      <c r="AL15738" s="81"/>
      <c r="AM15738" s="81"/>
    </row>
    <row r="15739" spans="1:39">
      <c r="A15739" s="76"/>
      <c r="C15739" s="77"/>
      <c r="M15739" s="80"/>
      <c r="T15739" s="4"/>
      <c r="V15739" s="4"/>
      <c r="W15739" s="4"/>
      <c r="X15739" s="4"/>
      <c r="AB15739" s="4"/>
      <c r="AL15739" s="81"/>
      <c r="AM15739" s="81"/>
    </row>
    <row r="15740" spans="1:39">
      <c r="A15740" s="76"/>
      <c r="C15740" s="77"/>
      <c r="M15740" s="80"/>
      <c r="T15740" s="4"/>
      <c r="V15740" s="4"/>
      <c r="W15740" s="4"/>
      <c r="X15740" s="4"/>
      <c r="AB15740" s="4"/>
      <c r="AL15740" s="81"/>
      <c r="AM15740" s="81"/>
    </row>
    <row r="15741" spans="1:39">
      <c r="A15741" s="76"/>
      <c r="C15741" s="77"/>
      <c r="M15741" s="80"/>
      <c r="T15741" s="4"/>
      <c r="V15741" s="4"/>
      <c r="W15741" s="4"/>
      <c r="X15741" s="4"/>
      <c r="AB15741" s="4"/>
      <c r="AL15741" s="81"/>
      <c r="AM15741" s="81"/>
    </row>
    <row r="15742" spans="1:39">
      <c r="A15742" s="76"/>
      <c r="C15742" s="77"/>
      <c r="M15742" s="80"/>
      <c r="T15742" s="4"/>
      <c r="V15742" s="4"/>
      <c r="W15742" s="4"/>
      <c r="X15742" s="4"/>
      <c r="AB15742" s="4"/>
      <c r="AL15742" s="81"/>
      <c r="AM15742" s="81"/>
    </row>
    <row r="15743" spans="1:39">
      <c r="A15743" s="76"/>
      <c r="C15743" s="77"/>
      <c r="M15743" s="80"/>
      <c r="T15743" s="4"/>
      <c r="V15743" s="4"/>
      <c r="W15743" s="4"/>
      <c r="X15743" s="4"/>
      <c r="AB15743" s="4"/>
      <c r="AL15743" s="81"/>
      <c r="AM15743" s="81"/>
    </row>
    <row r="15744" spans="1:39">
      <c r="A15744" s="76"/>
      <c r="C15744" s="77"/>
      <c r="M15744" s="80"/>
      <c r="T15744" s="4"/>
      <c r="V15744" s="4"/>
      <c r="W15744" s="4"/>
      <c r="X15744" s="4"/>
      <c r="AB15744" s="4"/>
      <c r="AL15744" s="81"/>
      <c r="AM15744" s="81"/>
    </row>
    <row r="15745" spans="1:39">
      <c r="A15745" s="76"/>
      <c r="C15745" s="77"/>
      <c r="M15745" s="80"/>
      <c r="T15745" s="4"/>
      <c r="V15745" s="4"/>
      <c r="W15745" s="4"/>
      <c r="X15745" s="4"/>
      <c r="AB15745" s="4"/>
      <c r="AL15745" s="81"/>
      <c r="AM15745" s="81"/>
    </row>
    <row r="15746" spans="1:39">
      <c r="A15746" s="76"/>
      <c r="C15746" s="77"/>
      <c r="M15746" s="80"/>
      <c r="T15746" s="4"/>
      <c r="V15746" s="4"/>
      <c r="W15746" s="4"/>
      <c r="X15746" s="4"/>
      <c r="AB15746" s="4"/>
      <c r="AL15746" s="81"/>
      <c r="AM15746" s="81"/>
    </row>
    <row r="15747" spans="1:39">
      <c r="A15747" s="76"/>
      <c r="C15747" s="77"/>
      <c r="M15747" s="80"/>
      <c r="T15747" s="4"/>
      <c r="V15747" s="4"/>
      <c r="W15747" s="4"/>
      <c r="X15747" s="4"/>
      <c r="AB15747" s="4"/>
      <c r="AL15747" s="81"/>
      <c r="AM15747" s="81"/>
    </row>
    <row r="15748" spans="1:39">
      <c r="A15748" s="76"/>
      <c r="C15748" s="77"/>
      <c r="M15748" s="80"/>
      <c r="T15748" s="4"/>
      <c r="V15748" s="4"/>
      <c r="W15748" s="4"/>
      <c r="X15748" s="4"/>
      <c r="AB15748" s="4"/>
      <c r="AL15748" s="81"/>
      <c r="AM15748" s="81"/>
    </row>
    <row r="15749" spans="1:39">
      <c r="A15749" s="76"/>
      <c r="C15749" s="77"/>
      <c r="M15749" s="80"/>
      <c r="T15749" s="4"/>
      <c r="V15749" s="4"/>
      <c r="W15749" s="4"/>
      <c r="X15749" s="4"/>
      <c r="AB15749" s="4"/>
      <c r="AL15749" s="81"/>
      <c r="AM15749" s="81"/>
    </row>
    <row r="15750" spans="1:39">
      <c r="A15750" s="76"/>
      <c r="C15750" s="77"/>
      <c r="M15750" s="80"/>
      <c r="T15750" s="4"/>
      <c r="V15750" s="4"/>
      <c r="W15750" s="4"/>
      <c r="X15750" s="4"/>
      <c r="AB15750" s="4"/>
      <c r="AL15750" s="81"/>
      <c r="AM15750" s="81"/>
    </row>
    <row r="15751" spans="1:39">
      <c r="A15751" s="76"/>
      <c r="C15751" s="77"/>
      <c r="M15751" s="80"/>
      <c r="T15751" s="4"/>
      <c r="V15751" s="4"/>
      <c r="W15751" s="4"/>
      <c r="X15751" s="4"/>
      <c r="AB15751" s="4"/>
      <c r="AL15751" s="81"/>
      <c r="AM15751" s="81"/>
    </row>
    <row r="15752" spans="1:39">
      <c r="A15752" s="76"/>
      <c r="C15752" s="77"/>
      <c r="M15752" s="80"/>
      <c r="T15752" s="4"/>
      <c r="V15752" s="4"/>
      <c r="W15752" s="4"/>
      <c r="X15752" s="4"/>
      <c r="AB15752" s="4"/>
      <c r="AL15752" s="81"/>
      <c r="AM15752" s="81"/>
    </row>
    <row r="15753" spans="1:39">
      <c r="A15753" s="76"/>
      <c r="C15753" s="77"/>
      <c r="M15753" s="80"/>
      <c r="T15753" s="4"/>
      <c r="V15753" s="4"/>
      <c r="W15753" s="4"/>
      <c r="X15753" s="4"/>
      <c r="AB15753" s="4"/>
      <c r="AL15753" s="81"/>
      <c r="AM15753" s="81"/>
    </row>
    <row r="15754" spans="1:39">
      <c r="A15754" s="76"/>
      <c r="C15754" s="77"/>
      <c r="M15754" s="80"/>
      <c r="T15754" s="4"/>
      <c r="V15754" s="4"/>
      <c r="W15754" s="4"/>
      <c r="X15754" s="4"/>
      <c r="AB15754" s="4"/>
      <c r="AL15754" s="81"/>
      <c r="AM15754" s="81"/>
    </row>
    <row r="15755" spans="1:39">
      <c r="A15755" s="76"/>
      <c r="C15755" s="77"/>
      <c r="M15755" s="80"/>
      <c r="T15755" s="4"/>
      <c r="V15755" s="4"/>
      <c r="W15755" s="4"/>
      <c r="X15755" s="4"/>
      <c r="AB15755" s="4"/>
      <c r="AL15755" s="81"/>
      <c r="AM15755" s="81"/>
    </row>
    <row r="15756" spans="1:39">
      <c r="A15756" s="76"/>
      <c r="C15756" s="77"/>
      <c r="M15756" s="80"/>
      <c r="T15756" s="4"/>
      <c r="V15756" s="4"/>
      <c r="W15756" s="4"/>
      <c r="X15756" s="4"/>
      <c r="AB15756" s="4"/>
      <c r="AL15756" s="81"/>
      <c r="AM15756" s="81"/>
    </row>
    <row r="15757" spans="1:39">
      <c r="A15757" s="76"/>
      <c r="C15757" s="77"/>
      <c r="M15757" s="80"/>
      <c r="T15757" s="4"/>
      <c r="V15757" s="4"/>
      <c r="W15757" s="4"/>
      <c r="X15757" s="4"/>
      <c r="AB15757" s="4"/>
      <c r="AL15757" s="81"/>
      <c r="AM15757" s="81"/>
    </row>
    <row r="15758" spans="1:39">
      <c r="A15758" s="76"/>
      <c r="C15758" s="77"/>
      <c r="M15758" s="80"/>
      <c r="T15758" s="4"/>
      <c r="V15758" s="4"/>
      <c r="W15758" s="4"/>
      <c r="X15758" s="4"/>
      <c r="AB15758" s="4"/>
      <c r="AL15758" s="81"/>
      <c r="AM15758" s="81"/>
    </row>
    <row r="15759" spans="1:39">
      <c r="A15759" s="76"/>
      <c r="C15759" s="77"/>
      <c r="M15759" s="80"/>
      <c r="T15759" s="4"/>
      <c r="V15759" s="4"/>
      <c r="W15759" s="4"/>
      <c r="X15759" s="4"/>
      <c r="AB15759" s="4"/>
      <c r="AL15759" s="81"/>
      <c r="AM15759" s="81"/>
    </row>
    <row r="15760" spans="1:39">
      <c r="A15760" s="76"/>
      <c r="C15760" s="77"/>
      <c r="M15760" s="80"/>
      <c r="T15760" s="4"/>
      <c r="V15760" s="4"/>
      <c r="W15760" s="4"/>
      <c r="X15760" s="4"/>
      <c r="AB15760" s="4"/>
      <c r="AL15760" s="81"/>
      <c r="AM15760" s="81"/>
    </row>
    <row r="15761" spans="1:39">
      <c r="A15761" s="76"/>
      <c r="C15761" s="77"/>
      <c r="M15761" s="80"/>
      <c r="T15761" s="4"/>
      <c r="V15761" s="4"/>
      <c r="W15761" s="4"/>
      <c r="X15761" s="4"/>
      <c r="AB15761" s="4"/>
      <c r="AL15761" s="81"/>
      <c r="AM15761" s="81"/>
    </row>
    <row r="15762" spans="1:39">
      <c r="A15762" s="76"/>
      <c r="C15762" s="77"/>
      <c r="M15762" s="80"/>
      <c r="T15762" s="4"/>
      <c r="V15762" s="4"/>
      <c r="W15762" s="4"/>
      <c r="X15762" s="4"/>
      <c r="AB15762" s="4"/>
      <c r="AL15762" s="81"/>
      <c r="AM15762" s="81"/>
    </row>
    <row r="15763" spans="1:39">
      <c r="A15763" s="76"/>
      <c r="C15763" s="77"/>
      <c r="M15763" s="80"/>
      <c r="T15763" s="4"/>
      <c r="V15763" s="4"/>
      <c r="W15763" s="4"/>
      <c r="X15763" s="4"/>
      <c r="AB15763" s="4"/>
      <c r="AL15763" s="81"/>
      <c r="AM15763" s="81"/>
    </row>
    <row r="15764" spans="1:39">
      <c r="A15764" s="76"/>
      <c r="C15764" s="77"/>
      <c r="M15764" s="80"/>
      <c r="T15764" s="4"/>
      <c r="V15764" s="4"/>
      <c r="W15764" s="4"/>
      <c r="X15764" s="4"/>
      <c r="AB15764" s="4"/>
      <c r="AL15764" s="81"/>
      <c r="AM15764" s="81"/>
    </row>
    <row r="15765" spans="1:39">
      <c r="A15765" s="76"/>
      <c r="C15765" s="77"/>
      <c r="M15765" s="80"/>
      <c r="T15765" s="4"/>
      <c r="V15765" s="4"/>
      <c r="W15765" s="4"/>
      <c r="X15765" s="4"/>
      <c r="AB15765" s="4"/>
      <c r="AL15765" s="81"/>
      <c r="AM15765" s="81"/>
    </row>
    <row r="15766" spans="1:39">
      <c r="A15766" s="76"/>
      <c r="C15766" s="77"/>
      <c r="M15766" s="80"/>
      <c r="T15766" s="4"/>
      <c r="V15766" s="4"/>
      <c r="W15766" s="4"/>
      <c r="X15766" s="4"/>
      <c r="AB15766" s="4"/>
      <c r="AL15766" s="81"/>
      <c r="AM15766" s="81"/>
    </row>
    <row r="15767" spans="1:39">
      <c r="A15767" s="76"/>
      <c r="C15767" s="77"/>
      <c r="M15767" s="80"/>
      <c r="T15767" s="4"/>
      <c r="V15767" s="4"/>
      <c r="W15767" s="4"/>
      <c r="X15767" s="4"/>
      <c r="AB15767" s="4"/>
      <c r="AL15767" s="81"/>
      <c r="AM15767" s="81"/>
    </row>
    <row r="15768" spans="1:39">
      <c r="A15768" s="76"/>
      <c r="C15768" s="77"/>
      <c r="M15768" s="80"/>
      <c r="T15768" s="4"/>
      <c r="V15768" s="4"/>
      <c r="W15768" s="4"/>
      <c r="X15768" s="4"/>
      <c r="AB15768" s="4"/>
      <c r="AL15768" s="81"/>
      <c r="AM15768" s="81"/>
    </row>
    <row r="15769" spans="1:39">
      <c r="A15769" s="76"/>
      <c r="C15769" s="77"/>
      <c r="M15769" s="80"/>
      <c r="T15769" s="4"/>
      <c r="V15769" s="4"/>
      <c r="W15769" s="4"/>
      <c r="X15769" s="4"/>
      <c r="AB15769" s="4"/>
      <c r="AL15769" s="81"/>
      <c r="AM15769" s="81"/>
    </row>
    <row r="15770" spans="1:39">
      <c r="A15770" s="76"/>
      <c r="C15770" s="77"/>
      <c r="M15770" s="80"/>
      <c r="T15770" s="4"/>
      <c r="V15770" s="4"/>
      <c r="W15770" s="4"/>
      <c r="X15770" s="4"/>
      <c r="AB15770" s="4"/>
      <c r="AL15770" s="81"/>
      <c r="AM15770" s="81"/>
    </row>
    <row r="15771" spans="1:39">
      <c r="A15771" s="76"/>
      <c r="C15771" s="77"/>
      <c r="M15771" s="80"/>
      <c r="T15771" s="4"/>
      <c r="V15771" s="4"/>
      <c r="W15771" s="4"/>
      <c r="X15771" s="4"/>
      <c r="AB15771" s="4"/>
      <c r="AL15771" s="81"/>
      <c r="AM15771" s="81"/>
    </row>
    <row r="15772" spans="1:39">
      <c r="A15772" s="76"/>
      <c r="C15772" s="77"/>
      <c r="M15772" s="80"/>
      <c r="T15772" s="4"/>
      <c r="V15772" s="4"/>
      <c r="W15772" s="4"/>
      <c r="X15772" s="4"/>
      <c r="AB15772" s="4"/>
      <c r="AL15772" s="81"/>
      <c r="AM15772" s="81"/>
    </row>
    <row r="15773" spans="1:39">
      <c r="A15773" s="76"/>
      <c r="C15773" s="77"/>
      <c r="M15773" s="80"/>
      <c r="T15773" s="4"/>
      <c r="V15773" s="4"/>
      <c r="W15773" s="4"/>
      <c r="X15773" s="4"/>
      <c r="AB15773" s="4"/>
      <c r="AL15773" s="81"/>
      <c r="AM15773" s="81"/>
    </row>
    <row r="15774" spans="1:39">
      <c r="A15774" s="76"/>
      <c r="C15774" s="77"/>
      <c r="M15774" s="80"/>
      <c r="T15774" s="4"/>
      <c r="V15774" s="4"/>
      <c r="W15774" s="4"/>
      <c r="X15774" s="4"/>
      <c r="AB15774" s="4"/>
      <c r="AL15774" s="81"/>
      <c r="AM15774" s="81"/>
    </row>
    <row r="15775" spans="1:39">
      <c r="A15775" s="76"/>
      <c r="C15775" s="77"/>
      <c r="M15775" s="80"/>
      <c r="T15775" s="4"/>
      <c r="V15775" s="4"/>
      <c r="W15775" s="4"/>
      <c r="X15775" s="4"/>
      <c r="AB15775" s="4"/>
      <c r="AL15775" s="81"/>
      <c r="AM15775" s="81"/>
    </row>
    <row r="15776" spans="1:39">
      <c r="A15776" s="76"/>
      <c r="C15776" s="77"/>
      <c r="M15776" s="80"/>
      <c r="T15776" s="4"/>
      <c r="V15776" s="4"/>
      <c r="W15776" s="4"/>
      <c r="X15776" s="4"/>
      <c r="AB15776" s="4"/>
      <c r="AL15776" s="81"/>
      <c r="AM15776" s="81"/>
    </row>
    <row r="15777" spans="1:39">
      <c r="A15777" s="76"/>
      <c r="C15777" s="77"/>
      <c r="M15777" s="80"/>
      <c r="T15777" s="4"/>
      <c r="V15777" s="4"/>
      <c r="W15777" s="4"/>
      <c r="X15777" s="4"/>
      <c r="AB15777" s="4"/>
      <c r="AL15777" s="81"/>
      <c r="AM15777" s="81"/>
    </row>
    <row r="15778" spans="1:39">
      <c r="A15778" s="76"/>
      <c r="C15778" s="77"/>
      <c r="M15778" s="80"/>
      <c r="T15778" s="4"/>
      <c r="V15778" s="4"/>
      <c r="W15778" s="4"/>
      <c r="X15778" s="4"/>
      <c r="AB15778" s="4"/>
      <c r="AL15778" s="81"/>
      <c r="AM15778" s="81"/>
    </row>
    <row r="15779" spans="1:39">
      <c r="A15779" s="76"/>
      <c r="C15779" s="77"/>
      <c r="M15779" s="80"/>
      <c r="T15779" s="4"/>
      <c r="V15779" s="4"/>
      <c r="W15779" s="4"/>
      <c r="X15779" s="4"/>
      <c r="AB15779" s="4"/>
      <c r="AL15779" s="81"/>
      <c r="AM15779" s="81"/>
    </row>
    <row r="15780" spans="1:39">
      <c r="A15780" s="76"/>
      <c r="C15780" s="77"/>
      <c r="M15780" s="80"/>
      <c r="T15780" s="4"/>
      <c r="V15780" s="4"/>
      <c r="W15780" s="4"/>
      <c r="X15780" s="4"/>
      <c r="AB15780" s="4"/>
      <c r="AL15780" s="81"/>
      <c r="AM15780" s="81"/>
    </row>
    <row r="15781" spans="1:39">
      <c r="A15781" s="76"/>
      <c r="C15781" s="77"/>
      <c r="M15781" s="80"/>
      <c r="T15781" s="4"/>
      <c r="V15781" s="4"/>
      <c r="W15781" s="4"/>
      <c r="X15781" s="4"/>
      <c r="AB15781" s="4"/>
      <c r="AL15781" s="81"/>
      <c r="AM15781" s="81"/>
    </row>
    <row r="15782" spans="1:39">
      <c r="A15782" s="76"/>
      <c r="C15782" s="77"/>
      <c r="M15782" s="80"/>
      <c r="T15782" s="4"/>
      <c r="V15782" s="4"/>
      <c r="W15782" s="4"/>
      <c r="X15782" s="4"/>
      <c r="AB15782" s="4"/>
      <c r="AL15782" s="81"/>
      <c r="AM15782" s="81"/>
    </row>
    <row r="15783" spans="1:39">
      <c r="A15783" s="76"/>
      <c r="C15783" s="77"/>
      <c r="M15783" s="80"/>
      <c r="T15783" s="4"/>
      <c r="V15783" s="4"/>
      <c r="W15783" s="4"/>
      <c r="X15783" s="4"/>
      <c r="AB15783" s="4"/>
      <c r="AL15783" s="81"/>
      <c r="AM15783" s="81"/>
    </row>
    <row r="15784" spans="1:39">
      <c r="A15784" s="76"/>
      <c r="C15784" s="77"/>
      <c r="M15784" s="80"/>
      <c r="T15784" s="4"/>
      <c r="V15784" s="4"/>
      <c r="W15784" s="4"/>
      <c r="X15784" s="4"/>
      <c r="AB15784" s="4"/>
      <c r="AL15784" s="81"/>
      <c r="AM15784" s="81"/>
    </row>
    <row r="15785" spans="1:39">
      <c r="A15785" s="76"/>
      <c r="C15785" s="77"/>
      <c r="M15785" s="80"/>
      <c r="T15785" s="4"/>
      <c r="V15785" s="4"/>
      <c r="W15785" s="4"/>
      <c r="X15785" s="4"/>
      <c r="AB15785" s="4"/>
      <c r="AL15785" s="81"/>
      <c r="AM15785" s="81"/>
    </row>
    <row r="15786" spans="1:39">
      <c r="A15786" s="76"/>
      <c r="C15786" s="77"/>
      <c r="M15786" s="80"/>
      <c r="T15786" s="4"/>
      <c r="V15786" s="4"/>
      <c r="W15786" s="4"/>
      <c r="X15786" s="4"/>
      <c r="AB15786" s="4"/>
      <c r="AL15786" s="81"/>
      <c r="AM15786" s="81"/>
    </row>
    <row r="15787" spans="1:39">
      <c r="A15787" s="76"/>
      <c r="C15787" s="77"/>
      <c r="M15787" s="80"/>
      <c r="T15787" s="4"/>
      <c r="V15787" s="4"/>
      <c r="W15787" s="4"/>
      <c r="X15787" s="4"/>
      <c r="AB15787" s="4"/>
      <c r="AL15787" s="81"/>
      <c r="AM15787" s="81"/>
    </row>
    <row r="15788" spans="1:39">
      <c r="A15788" s="76"/>
      <c r="C15788" s="77"/>
      <c r="M15788" s="80"/>
      <c r="T15788" s="4"/>
      <c r="V15788" s="4"/>
      <c r="W15788" s="4"/>
      <c r="X15788" s="4"/>
      <c r="AB15788" s="4"/>
      <c r="AL15788" s="81"/>
      <c r="AM15788" s="81"/>
    </row>
    <row r="15789" spans="1:39">
      <c r="A15789" s="76"/>
      <c r="C15789" s="77"/>
      <c r="M15789" s="80"/>
      <c r="T15789" s="4"/>
      <c r="V15789" s="4"/>
      <c r="W15789" s="4"/>
      <c r="X15789" s="4"/>
      <c r="AB15789" s="4"/>
      <c r="AL15789" s="81"/>
      <c r="AM15789" s="81"/>
    </row>
    <row r="15790" spans="1:39">
      <c r="A15790" s="76"/>
      <c r="C15790" s="77"/>
      <c r="M15790" s="80"/>
      <c r="T15790" s="4"/>
      <c r="V15790" s="4"/>
      <c r="W15790" s="4"/>
      <c r="X15790" s="4"/>
      <c r="AB15790" s="4"/>
      <c r="AL15790" s="81"/>
      <c r="AM15790" s="81"/>
    </row>
    <row r="15791" spans="1:39">
      <c r="A15791" s="76"/>
      <c r="C15791" s="77"/>
      <c r="M15791" s="80"/>
      <c r="T15791" s="4"/>
      <c r="V15791" s="4"/>
      <c r="W15791" s="4"/>
      <c r="X15791" s="4"/>
      <c r="AB15791" s="4"/>
      <c r="AL15791" s="81"/>
      <c r="AM15791" s="81"/>
    </row>
    <row r="15792" spans="1:39">
      <c r="A15792" s="76"/>
      <c r="C15792" s="77"/>
      <c r="M15792" s="80"/>
      <c r="T15792" s="4"/>
      <c r="V15792" s="4"/>
      <c r="W15792" s="4"/>
      <c r="X15792" s="4"/>
      <c r="AB15792" s="4"/>
      <c r="AL15792" s="81"/>
      <c r="AM15792" s="81"/>
    </row>
    <row r="15793" spans="1:39">
      <c r="A15793" s="76"/>
      <c r="C15793" s="77"/>
      <c r="M15793" s="80"/>
      <c r="T15793" s="4"/>
      <c r="V15793" s="4"/>
      <c r="W15793" s="4"/>
      <c r="X15793" s="4"/>
      <c r="AB15793" s="4"/>
      <c r="AL15793" s="81"/>
      <c r="AM15793" s="81"/>
    </row>
    <row r="15794" spans="1:39">
      <c r="A15794" s="76"/>
      <c r="C15794" s="77"/>
      <c r="M15794" s="80"/>
      <c r="T15794" s="4"/>
      <c r="V15794" s="4"/>
      <c r="W15794" s="4"/>
      <c r="X15794" s="4"/>
      <c r="AB15794" s="4"/>
      <c r="AL15794" s="81"/>
      <c r="AM15794" s="81"/>
    </row>
    <row r="15795" spans="1:39">
      <c r="A15795" s="76"/>
      <c r="C15795" s="77"/>
      <c r="M15795" s="80"/>
      <c r="T15795" s="4"/>
      <c r="V15795" s="4"/>
      <c r="W15795" s="4"/>
      <c r="X15795" s="4"/>
      <c r="AB15795" s="4"/>
      <c r="AL15795" s="81"/>
      <c r="AM15795" s="81"/>
    </row>
    <row r="15796" spans="1:39">
      <c r="A15796" s="76"/>
      <c r="C15796" s="77"/>
      <c r="M15796" s="80"/>
      <c r="T15796" s="4"/>
      <c r="V15796" s="4"/>
      <c r="W15796" s="4"/>
      <c r="X15796" s="4"/>
      <c r="AB15796" s="4"/>
      <c r="AL15796" s="81"/>
      <c r="AM15796" s="81"/>
    </row>
    <row r="15797" spans="1:39">
      <c r="A15797" s="76"/>
      <c r="C15797" s="77"/>
      <c r="M15797" s="80"/>
      <c r="T15797" s="4"/>
      <c r="V15797" s="4"/>
      <c r="W15797" s="4"/>
      <c r="X15797" s="4"/>
      <c r="AB15797" s="4"/>
      <c r="AL15797" s="81"/>
      <c r="AM15797" s="81"/>
    </row>
    <row r="15798" spans="1:39">
      <c r="A15798" s="76"/>
      <c r="C15798" s="77"/>
      <c r="M15798" s="80"/>
      <c r="T15798" s="4"/>
      <c r="V15798" s="4"/>
      <c r="W15798" s="4"/>
      <c r="X15798" s="4"/>
      <c r="AB15798" s="4"/>
      <c r="AL15798" s="81"/>
      <c r="AM15798" s="81"/>
    </row>
    <row r="15799" spans="1:39">
      <c r="A15799" s="76"/>
      <c r="C15799" s="77"/>
      <c r="M15799" s="80"/>
      <c r="T15799" s="4"/>
      <c r="V15799" s="4"/>
      <c r="W15799" s="4"/>
      <c r="X15799" s="4"/>
      <c r="AB15799" s="4"/>
      <c r="AL15799" s="81"/>
      <c r="AM15799" s="81"/>
    </row>
    <row r="15800" spans="1:39">
      <c r="A15800" s="76"/>
      <c r="C15800" s="77"/>
      <c r="M15800" s="80"/>
      <c r="T15800" s="4"/>
      <c r="V15800" s="4"/>
      <c r="W15800" s="4"/>
      <c r="X15800" s="4"/>
      <c r="AB15800" s="4"/>
      <c r="AL15800" s="81"/>
      <c r="AM15800" s="81"/>
    </row>
    <row r="15801" spans="1:39">
      <c r="A15801" s="76"/>
      <c r="C15801" s="77"/>
      <c r="M15801" s="80"/>
      <c r="T15801" s="4"/>
      <c r="V15801" s="4"/>
      <c r="W15801" s="4"/>
      <c r="X15801" s="4"/>
      <c r="AB15801" s="4"/>
      <c r="AL15801" s="81"/>
      <c r="AM15801" s="81"/>
    </row>
    <row r="15802" spans="1:39">
      <c r="A15802" s="76"/>
      <c r="C15802" s="77"/>
      <c r="M15802" s="80"/>
      <c r="T15802" s="4"/>
      <c r="V15802" s="4"/>
      <c r="W15802" s="4"/>
      <c r="X15802" s="4"/>
      <c r="AB15802" s="4"/>
      <c r="AL15802" s="81"/>
      <c r="AM15802" s="81"/>
    </row>
    <row r="15803" spans="1:39">
      <c r="A15803" s="76"/>
      <c r="C15803" s="77"/>
      <c r="M15803" s="80"/>
      <c r="T15803" s="4"/>
      <c r="V15803" s="4"/>
      <c r="W15803" s="4"/>
      <c r="X15803" s="4"/>
      <c r="AB15803" s="4"/>
      <c r="AL15803" s="81"/>
      <c r="AM15803" s="81"/>
    </row>
    <row r="15804" spans="1:39">
      <c r="A15804" s="76"/>
      <c r="C15804" s="77"/>
      <c r="M15804" s="80"/>
      <c r="T15804" s="4"/>
      <c r="V15804" s="4"/>
      <c r="W15804" s="4"/>
      <c r="X15804" s="4"/>
      <c r="AB15804" s="4"/>
      <c r="AL15804" s="81"/>
      <c r="AM15804" s="81"/>
    </row>
    <row r="15805" spans="1:39">
      <c r="A15805" s="76"/>
      <c r="C15805" s="77"/>
      <c r="M15805" s="80"/>
      <c r="T15805" s="4"/>
      <c r="V15805" s="4"/>
      <c r="W15805" s="4"/>
      <c r="X15805" s="4"/>
      <c r="AB15805" s="4"/>
      <c r="AL15805" s="81"/>
      <c r="AM15805" s="81"/>
    </row>
    <row r="15806" spans="1:39">
      <c r="A15806" s="76"/>
      <c r="C15806" s="77"/>
      <c r="M15806" s="80"/>
      <c r="T15806" s="4"/>
      <c r="V15806" s="4"/>
      <c r="W15806" s="4"/>
      <c r="X15806" s="4"/>
      <c r="AB15806" s="4"/>
      <c r="AL15806" s="81"/>
      <c r="AM15806" s="81"/>
    </row>
    <row r="15807" spans="1:39">
      <c r="A15807" s="76"/>
      <c r="C15807" s="77"/>
      <c r="M15807" s="80"/>
      <c r="T15807" s="4"/>
      <c r="V15807" s="4"/>
      <c r="W15807" s="4"/>
      <c r="X15807" s="4"/>
      <c r="AB15807" s="4"/>
      <c r="AL15807" s="81"/>
      <c r="AM15807" s="81"/>
    </row>
    <row r="15808" spans="1:39">
      <c r="A15808" s="76"/>
      <c r="C15808" s="77"/>
      <c r="M15808" s="80"/>
      <c r="T15808" s="4"/>
      <c r="V15808" s="4"/>
      <c r="W15808" s="4"/>
      <c r="X15808" s="4"/>
      <c r="AB15808" s="4"/>
      <c r="AL15808" s="81"/>
      <c r="AM15808" s="81"/>
    </row>
    <row r="15809" spans="1:39">
      <c r="A15809" s="76"/>
      <c r="C15809" s="77"/>
      <c r="M15809" s="80"/>
      <c r="T15809" s="4"/>
      <c r="V15809" s="4"/>
      <c r="W15809" s="4"/>
      <c r="X15809" s="4"/>
      <c r="AB15809" s="4"/>
      <c r="AL15809" s="81"/>
      <c r="AM15809" s="81"/>
    </row>
    <row r="15810" spans="1:39">
      <c r="A15810" s="76"/>
      <c r="C15810" s="77"/>
      <c r="M15810" s="80"/>
      <c r="T15810" s="4"/>
      <c r="V15810" s="4"/>
      <c r="W15810" s="4"/>
      <c r="X15810" s="4"/>
      <c r="AB15810" s="4"/>
      <c r="AL15810" s="81"/>
      <c r="AM15810" s="81"/>
    </row>
    <row r="15811" spans="1:39">
      <c r="A15811" s="76"/>
      <c r="C15811" s="77"/>
      <c r="M15811" s="80"/>
      <c r="T15811" s="4"/>
      <c r="V15811" s="4"/>
      <c r="W15811" s="4"/>
      <c r="X15811" s="4"/>
      <c r="AB15811" s="4"/>
      <c r="AL15811" s="81"/>
      <c r="AM15811" s="81"/>
    </row>
    <row r="15812" spans="1:39">
      <c r="A15812" s="76"/>
      <c r="C15812" s="77"/>
      <c r="M15812" s="80"/>
      <c r="T15812" s="4"/>
      <c r="V15812" s="4"/>
      <c r="W15812" s="4"/>
      <c r="X15812" s="4"/>
      <c r="AB15812" s="4"/>
      <c r="AL15812" s="81"/>
      <c r="AM15812" s="81"/>
    </row>
    <row r="15813" spans="1:39">
      <c r="A15813" s="76"/>
      <c r="C15813" s="77"/>
      <c r="M15813" s="80"/>
      <c r="T15813" s="4"/>
      <c r="V15813" s="4"/>
      <c r="W15813" s="4"/>
      <c r="X15813" s="4"/>
      <c r="AB15813" s="4"/>
      <c r="AL15813" s="81"/>
      <c r="AM15813" s="81"/>
    </row>
    <row r="15814" spans="1:39">
      <c r="A15814" s="76"/>
      <c r="C15814" s="77"/>
      <c r="M15814" s="80"/>
      <c r="T15814" s="4"/>
      <c r="V15814" s="4"/>
      <c r="W15814" s="4"/>
      <c r="X15814" s="4"/>
      <c r="AB15814" s="4"/>
      <c r="AL15814" s="81"/>
      <c r="AM15814" s="81"/>
    </row>
    <row r="15815" spans="1:39">
      <c r="A15815" s="76"/>
      <c r="C15815" s="77"/>
      <c r="M15815" s="80"/>
      <c r="T15815" s="4"/>
      <c r="V15815" s="4"/>
      <c r="W15815" s="4"/>
      <c r="X15815" s="4"/>
      <c r="AB15815" s="4"/>
      <c r="AL15815" s="81"/>
      <c r="AM15815" s="81"/>
    </row>
    <row r="15816" spans="1:39">
      <c r="A15816" s="76"/>
      <c r="C15816" s="77"/>
      <c r="M15816" s="80"/>
      <c r="T15816" s="4"/>
      <c r="V15816" s="4"/>
      <c r="W15816" s="4"/>
      <c r="X15816" s="4"/>
      <c r="AB15816" s="4"/>
      <c r="AL15816" s="81"/>
      <c r="AM15816" s="81"/>
    </row>
    <row r="15817" spans="1:39">
      <c r="A15817" s="76"/>
      <c r="C15817" s="77"/>
      <c r="M15817" s="80"/>
      <c r="T15817" s="4"/>
      <c r="V15817" s="4"/>
      <c r="W15817" s="4"/>
      <c r="X15817" s="4"/>
      <c r="AB15817" s="4"/>
      <c r="AL15817" s="81"/>
      <c r="AM15817" s="81"/>
    </row>
    <row r="15818" spans="1:39">
      <c r="A15818" s="76"/>
      <c r="C15818" s="77"/>
      <c r="M15818" s="80"/>
      <c r="T15818" s="4"/>
      <c r="V15818" s="4"/>
      <c r="W15818" s="4"/>
      <c r="X15818" s="4"/>
      <c r="AB15818" s="4"/>
      <c r="AL15818" s="81"/>
      <c r="AM15818" s="81"/>
    </row>
    <row r="15819" spans="1:39">
      <c r="A15819" s="76"/>
      <c r="C15819" s="77"/>
      <c r="M15819" s="80"/>
      <c r="T15819" s="4"/>
      <c r="V15819" s="4"/>
      <c r="W15819" s="4"/>
      <c r="X15819" s="4"/>
      <c r="AB15819" s="4"/>
      <c r="AL15819" s="81"/>
      <c r="AM15819" s="81"/>
    </row>
    <row r="15820" spans="1:39">
      <c r="A15820" s="76"/>
      <c r="C15820" s="77"/>
      <c r="M15820" s="80"/>
      <c r="T15820" s="4"/>
      <c r="V15820" s="4"/>
      <c r="W15820" s="4"/>
      <c r="X15820" s="4"/>
      <c r="AB15820" s="4"/>
      <c r="AL15820" s="81"/>
      <c r="AM15820" s="81"/>
    </row>
    <row r="15821" spans="1:39">
      <c r="A15821" s="76"/>
      <c r="C15821" s="77"/>
      <c r="M15821" s="80"/>
      <c r="T15821" s="4"/>
      <c r="V15821" s="4"/>
      <c r="W15821" s="4"/>
      <c r="X15821" s="4"/>
      <c r="AB15821" s="4"/>
      <c r="AL15821" s="81"/>
      <c r="AM15821" s="81"/>
    </row>
    <row r="15822" spans="1:39">
      <c r="A15822" s="76"/>
      <c r="C15822" s="77"/>
      <c r="M15822" s="80"/>
      <c r="T15822" s="4"/>
      <c r="V15822" s="4"/>
      <c r="W15822" s="4"/>
      <c r="X15822" s="4"/>
      <c r="AB15822" s="4"/>
      <c r="AL15822" s="81"/>
      <c r="AM15822" s="81"/>
    </row>
    <row r="15823" spans="1:39">
      <c r="A15823" s="76"/>
      <c r="C15823" s="77"/>
      <c r="M15823" s="80"/>
      <c r="T15823" s="4"/>
      <c r="V15823" s="4"/>
      <c r="W15823" s="4"/>
      <c r="X15823" s="4"/>
      <c r="AB15823" s="4"/>
      <c r="AL15823" s="81"/>
      <c r="AM15823" s="81"/>
    </row>
    <row r="15824" spans="1:39">
      <c r="A15824" s="76"/>
      <c r="C15824" s="77"/>
      <c r="M15824" s="80"/>
      <c r="T15824" s="4"/>
      <c r="V15824" s="4"/>
      <c r="W15824" s="4"/>
      <c r="X15824" s="4"/>
      <c r="AB15824" s="4"/>
      <c r="AL15824" s="81"/>
      <c r="AM15824" s="81"/>
    </row>
    <row r="15825" spans="1:39">
      <c r="A15825" s="76"/>
      <c r="C15825" s="77"/>
      <c r="M15825" s="80"/>
      <c r="T15825" s="4"/>
      <c r="V15825" s="4"/>
      <c r="W15825" s="4"/>
      <c r="X15825" s="4"/>
      <c r="AB15825" s="4"/>
      <c r="AL15825" s="81"/>
      <c r="AM15825" s="81"/>
    </row>
    <row r="15826" spans="1:39">
      <c r="A15826" s="76"/>
      <c r="C15826" s="77"/>
      <c r="M15826" s="80"/>
      <c r="T15826" s="4"/>
      <c r="V15826" s="4"/>
      <c r="W15826" s="4"/>
      <c r="X15826" s="4"/>
      <c r="AB15826" s="4"/>
      <c r="AL15826" s="81"/>
      <c r="AM15826" s="81"/>
    </row>
    <row r="15827" spans="1:39">
      <c r="A15827" s="76"/>
      <c r="C15827" s="77"/>
      <c r="M15827" s="80"/>
      <c r="T15827" s="4"/>
      <c r="V15827" s="4"/>
      <c r="W15827" s="4"/>
      <c r="X15827" s="4"/>
      <c r="AB15827" s="4"/>
      <c r="AL15827" s="81"/>
      <c r="AM15827" s="81"/>
    </row>
    <row r="15828" spans="1:39">
      <c r="A15828" s="76"/>
      <c r="C15828" s="77"/>
      <c r="M15828" s="80"/>
      <c r="T15828" s="4"/>
      <c r="V15828" s="4"/>
      <c r="W15828" s="4"/>
      <c r="X15828" s="4"/>
      <c r="AB15828" s="4"/>
      <c r="AL15828" s="81"/>
      <c r="AM15828" s="81"/>
    </row>
    <row r="15829" spans="1:39">
      <c r="A15829" s="76"/>
      <c r="C15829" s="77"/>
      <c r="M15829" s="80"/>
      <c r="T15829" s="4"/>
      <c r="V15829" s="4"/>
      <c r="W15829" s="4"/>
      <c r="X15829" s="4"/>
      <c r="AB15829" s="4"/>
      <c r="AL15829" s="81"/>
      <c r="AM15829" s="81"/>
    </row>
    <row r="15830" spans="1:39">
      <c r="A15830" s="76"/>
      <c r="C15830" s="77"/>
      <c r="M15830" s="80"/>
      <c r="T15830" s="4"/>
      <c r="V15830" s="4"/>
      <c r="W15830" s="4"/>
      <c r="X15830" s="4"/>
      <c r="AB15830" s="4"/>
      <c r="AL15830" s="81"/>
      <c r="AM15830" s="81"/>
    </row>
    <row r="15831" spans="1:39">
      <c r="A15831" s="76"/>
      <c r="C15831" s="77"/>
      <c r="M15831" s="80"/>
      <c r="T15831" s="4"/>
      <c r="V15831" s="4"/>
      <c r="W15831" s="4"/>
      <c r="X15831" s="4"/>
      <c r="AB15831" s="4"/>
      <c r="AL15831" s="81"/>
      <c r="AM15831" s="81"/>
    </row>
    <row r="15832" spans="1:39">
      <c r="A15832" s="76"/>
      <c r="C15832" s="77"/>
      <c r="M15832" s="80"/>
      <c r="T15832" s="4"/>
      <c r="V15832" s="4"/>
      <c r="W15832" s="4"/>
      <c r="X15832" s="4"/>
      <c r="AB15832" s="4"/>
      <c r="AL15832" s="81"/>
      <c r="AM15832" s="81"/>
    </row>
    <row r="15833" spans="1:39">
      <c r="A15833" s="76"/>
      <c r="C15833" s="77"/>
      <c r="M15833" s="80"/>
      <c r="T15833" s="4"/>
      <c r="V15833" s="4"/>
      <c r="W15833" s="4"/>
      <c r="X15833" s="4"/>
      <c r="AB15833" s="4"/>
      <c r="AL15833" s="81"/>
      <c r="AM15833" s="81"/>
    </row>
    <row r="15834" spans="1:39">
      <c r="A15834" s="76"/>
      <c r="C15834" s="77"/>
      <c r="M15834" s="80"/>
      <c r="T15834" s="4"/>
      <c r="V15834" s="4"/>
      <c r="W15834" s="4"/>
      <c r="X15834" s="4"/>
      <c r="AB15834" s="4"/>
      <c r="AL15834" s="81"/>
      <c r="AM15834" s="81"/>
    </row>
    <row r="15835" spans="1:39">
      <c r="A15835" s="76"/>
      <c r="C15835" s="77"/>
      <c r="M15835" s="80"/>
      <c r="T15835" s="4"/>
      <c r="V15835" s="4"/>
      <c r="W15835" s="4"/>
      <c r="X15835" s="4"/>
      <c r="AB15835" s="4"/>
      <c r="AL15835" s="81"/>
      <c r="AM15835" s="81"/>
    </row>
    <row r="15836" spans="1:39">
      <c r="A15836" s="76"/>
      <c r="C15836" s="77"/>
      <c r="M15836" s="80"/>
      <c r="T15836" s="4"/>
      <c r="V15836" s="4"/>
      <c r="W15836" s="4"/>
      <c r="X15836" s="4"/>
      <c r="AB15836" s="4"/>
      <c r="AL15836" s="81"/>
      <c r="AM15836" s="81"/>
    </row>
    <row r="15837" spans="1:39">
      <c r="A15837" s="76"/>
      <c r="C15837" s="77"/>
      <c r="M15837" s="80"/>
      <c r="T15837" s="4"/>
      <c r="V15837" s="4"/>
      <c r="W15837" s="4"/>
      <c r="X15837" s="4"/>
      <c r="AB15837" s="4"/>
      <c r="AL15837" s="81"/>
      <c r="AM15837" s="81"/>
    </row>
    <row r="15838" spans="1:39">
      <c r="A15838" s="76"/>
      <c r="C15838" s="77"/>
      <c r="M15838" s="80"/>
      <c r="T15838" s="4"/>
      <c r="V15838" s="4"/>
      <c r="W15838" s="4"/>
      <c r="X15838" s="4"/>
      <c r="AB15838" s="4"/>
      <c r="AL15838" s="81"/>
      <c r="AM15838" s="81"/>
    </row>
    <row r="15839" spans="1:39">
      <c r="A15839" s="76"/>
      <c r="C15839" s="77"/>
      <c r="M15839" s="80"/>
      <c r="T15839" s="4"/>
      <c r="V15839" s="4"/>
      <c r="W15839" s="4"/>
      <c r="X15839" s="4"/>
      <c r="AB15839" s="4"/>
      <c r="AL15839" s="81"/>
      <c r="AM15839" s="81"/>
    </row>
    <row r="15840" spans="1:39">
      <c r="A15840" s="76"/>
      <c r="C15840" s="77"/>
      <c r="M15840" s="80"/>
      <c r="T15840" s="4"/>
      <c r="V15840" s="4"/>
      <c r="W15840" s="4"/>
      <c r="X15840" s="4"/>
      <c r="AB15840" s="4"/>
      <c r="AL15840" s="81"/>
      <c r="AM15840" s="81"/>
    </row>
    <row r="15841" spans="1:39">
      <c r="A15841" s="76"/>
      <c r="C15841" s="77"/>
      <c r="M15841" s="80"/>
      <c r="T15841" s="4"/>
      <c r="V15841" s="4"/>
      <c r="W15841" s="4"/>
      <c r="X15841" s="4"/>
      <c r="AB15841" s="4"/>
      <c r="AL15841" s="81"/>
      <c r="AM15841" s="81"/>
    </row>
    <row r="15842" spans="1:39">
      <c r="A15842" s="76"/>
      <c r="C15842" s="77"/>
      <c r="M15842" s="80"/>
      <c r="T15842" s="4"/>
      <c r="V15842" s="4"/>
      <c r="W15842" s="4"/>
      <c r="X15842" s="4"/>
      <c r="AB15842" s="4"/>
      <c r="AL15842" s="81"/>
      <c r="AM15842" s="81"/>
    </row>
    <row r="15843" spans="1:39">
      <c r="A15843" s="76"/>
      <c r="C15843" s="77"/>
      <c r="M15843" s="80"/>
      <c r="T15843" s="4"/>
      <c r="V15843" s="4"/>
      <c r="W15843" s="4"/>
      <c r="X15843" s="4"/>
      <c r="AB15843" s="4"/>
      <c r="AL15843" s="81"/>
      <c r="AM15843" s="81"/>
    </row>
    <row r="15844" spans="1:39">
      <c r="A15844" s="76"/>
      <c r="C15844" s="77"/>
      <c r="M15844" s="80"/>
      <c r="T15844" s="4"/>
      <c r="V15844" s="4"/>
      <c r="W15844" s="4"/>
      <c r="X15844" s="4"/>
      <c r="AB15844" s="4"/>
      <c r="AL15844" s="81"/>
      <c r="AM15844" s="81"/>
    </row>
    <row r="15845" spans="1:39">
      <c r="A15845" s="76"/>
      <c r="C15845" s="77"/>
      <c r="M15845" s="80"/>
      <c r="T15845" s="4"/>
      <c r="V15845" s="4"/>
      <c r="W15845" s="4"/>
      <c r="X15845" s="4"/>
      <c r="AB15845" s="4"/>
      <c r="AL15845" s="81"/>
      <c r="AM15845" s="81"/>
    </row>
    <row r="15846" spans="1:39">
      <c r="A15846" s="76"/>
      <c r="C15846" s="77"/>
      <c r="M15846" s="80"/>
      <c r="T15846" s="4"/>
      <c r="V15846" s="4"/>
      <c r="W15846" s="4"/>
      <c r="X15846" s="4"/>
      <c r="AB15846" s="4"/>
      <c r="AL15846" s="81"/>
      <c r="AM15846" s="81"/>
    </row>
    <row r="15847" spans="1:39">
      <c r="A15847" s="76"/>
      <c r="C15847" s="77"/>
      <c r="M15847" s="80"/>
      <c r="T15847" s="4"/>
      <c r="V15847" s="4"/>
      <c r="W15847" s="4"/>
      <c r="X15847" s="4"/>
      <c r="AB15847" s="4"/>
      <c r="AL15847" s="81"/>
      <c r="AM15847" s="81"/>
    </row>
    <row r="15848" spans="1:39">
      <c r="A15848" s="76"/>
      <c r="C15848" s="77"/>
      <c r="M15848" s="80"/>
      <c r="T15848" s="4"/>
      <c r="V15848" s="4"/>
      <c r="W15848" s="4"/>
      <c r="X15848" s="4"/>
      <c r="AB15848" s="4"/>
      <c r="AL15848" s="81"/>
      <c r="AM15848" s="81"/>
    </row>
    <row r="15849" spans="1:39">
      <c r="A15849" s="76"/>
      <c r="C15849" s="77"/>
      <c r="M15849" s="80"/>
      <c r="T15849" s="4"/>
      <c r="V15849" s="4"/>
      <c r="W15849" s="4"/>
      <c r="X15849" s="4"/>
      <c r="AB15849" s="4"/>
      <c r="AL15849" s="81"/>
      <c r="AM15849" s="81"/>
    </row>
    <row r="15850" spans="1:39">
      <c r="A15850" s="76"/>
      <c r="C15850" s="77"/>
      <c r="M15850" s="80"/>
      <c r="T15850" s="4"/>
      <c r="V15850" s="4"/>
      <c r="W15850" s="4"/>
      <c r="X15850" s="4"/>
      <c r="AB15850" s="4"/>
      <c r="AL15850" s="81"/>
      <c r="AM15850" s="81"/>
    </row>
    <row r="15851" spans="1:39">
      <c r="A15851" s="76"/>
      <c r="C15851" s="77"/>
      <c r="M15851" s="80"/>
      <c r="T15851" s="4"/>
      <c r="V15851" s="4"/>
      <c r="W15851" s="4"/>
      <c r="X15851" s="4"/>
      <c r="AB15851" s="4"/>
      <c r="AL15851" s="81"/>
      <c r="AM15851" s="81"/>
    </row>
    <row r="15852" spans="1:39">
      <c r="A15852" s="76"/>
      <c r="C15852" s="77"/>
      <c r="M15852" s="80"/>
      <c r="T15852" s="4"/>
      <c r="V15852" s="4"/>
      <c r="W15852" s="4"/>
      <c r="X15852" s="4"/>
      <c r="AB15852" s="4"/>
      <c r="AL15852" s="81"/>
      <c r="AM15852" s="81"/>
    </row>
    <row r="15853" spans="1:39">
      <c r="A15853" s="76"/>
      <c r="C15853" s="77"/>
      <c r="M15853" s="80"/>
      <c r="T15853" s="4"/>
      <c r="V15853" s="4"/>
      <c r="W15853" s="4"/>
      <c r="X15853" s="4"/>
      <c r="AB15853" s="4"/>
      <c r="AL15853" s="81"/>
      <c r="AM15853" s="81"/>
    </row>
    <row r="15854" spans="1:39">
      <c r="A15854" s="76"/>
      <c r="C15854" s="77"/>
      <c r="M15854" s="80"/>
      <c r="T15854" s="4"/>
      <c r="V15854" s="4"/>
      <c r="W15854" s="4"/>
      <c r="X15854" s="4"/>
      <c r="AB15854" s="4"/>
      <c r="AL15854" s="81"/>
      <c r="AM15854" s="81"/>
    </row>
    <row r="15855" spans="1:39">
      <c r="A15855" s="76"/>
      <c r="C15855" s="77"/>
      <c r="M15855" s="80"/>
      <c r="T15855" s="4"/>
      <c r="V15855" s="4"/>
      <c r="W15855" s="4"/>
      <c r="X15855" s="4"/>
      <c r="AB15855" s="4"/>
      <c r="AL15855" s="81"/>
      <c r="AM15855" s="81"/>
    </row>
    <row r="15856" spans="1:39">
      <c r="A15856" s="76"/>
      <c r="C15856" s="77"/>
      <c r="M15856" s="80"/>
      <c r="T15856" s="4"/>
      <c r="V15856" s="4"/>
      <c r="W15856" s="4"/>
      <c r="X15856" s="4"/>
      <c r="AB15856" s="4"/>
      <c r="AL15856" s="81"/>
      <c r="AM15856" s="81"/>
    </row>
    <row r="15857" spans="1:39">
      <c r="A15857" s="76"/>
      <c r="C15857" s="77"/>
      <c r="M15857" s="80"/>
      <c r="T15857" s="4"/>
      <c r="V15857" s="4"/>
      <c r="W15857" s="4"/>
      <c r="X15857" s="4"/>
      <c r="AB15857" s="4"/>
      <c r="AL15857" s="81"/>
      <c r="AM15857" s="81"/>
    </row>
    <row r="15858" spans="1:39">
      <c r="A15858" s="76"/>
      <c r="C15858" s="77"/>
      <c r="M15858" s="80"/>
      <c r="T15858" s="4"/>
      <c r="V15858" s="4"/>
      <c r="W15858" s="4"/>
      <c r="X15858" s="4"/>
      <c r="AB15858" s="4"/>
      <c r="AL15858" s="81"/>
      <c r="AM15858" s="81"/>
    </row>
    <row r="15859" spans="1:39">
      <c r="A15859" s="76"/>
      <c r="C15859" s="77"/>
      <c r="M15859" s="80"/>
      <c r="T15859" s="4"/>
      <c r="V15859" s="4"/>
      <c r="W15859" s="4"/>
      <c r="X15859" s="4"/>
      <c r="AB15859" s="4"/>
      <c r="AL15859" s="81"/>
      <c r="AM15859" s="81"/>
    </row>
    <row r="15860" spans="1:39">
      <c r="A15860" s="76"/>
      <c r="C15860" s="77"/>
      <c r="M15860" s="80"/>
      <c r="T15860" s="4"/>
      <c r="V15860" s="4"/>
      <c r="W15860" s="4"/>
      <c r="X15860" s="4"/>
      <c r="AB15860" s="4"/>
      <c r="AL15860" s="81"/>
      <c r="AM15860" s="81"/>
    </row>
    <row r="15861" spans="1:39">
      <c r="A15861" s="76"/>
      <c r="C15861" s="77"/>
      <c r="M15861" s="80"/>
      <c r="T15861" s="4"/>
      <c r="V15861" s="4"/>
      <c r="W15861" s="4"/>
      <c r="X15861" s="4"/>
      <c r="AB15861" s="4"/>
      <c r="AL15861" s="81"/>
      <c r="AM15861" s="81"/>
    </row>
    <row r="15862" spans="1:39">
      <c r="A15862" s="76"/>
      <c r="C15862" s="77"/>
      <c r="M15862" s="80"/>
      <c r="T15862" s="4"/>
      <c r="V15862" s="4"/>
      <c r="W15862" s="4"/>
      <c r="X15862" s="4"/>
      <c r="AB15862" s="4"/>
      <c r="AL15862" s="81"/>
      <c r="AM15862" s="81"/>
    </row>
    <row r="15863" spans="1:39">
      <c r="A15863" s="76"/>
      <c r="C15863" s="77"/>
      <c r="M15863" s="80"/>
      <c r="T15863" s="4"/>
      <c r="V15863" s="4"/>
      <c r="W15863" s="4"/>
      <c r="X15863" s="4"/>
      <c r="AB15863" s="4"/>
      <c r="AL15863" s="81"/>
      <c r="AM15863" s="81"/>
    </row>
    <row r="15864" spans="1:39">
      <c r="A15864" s="76"/>
      <c r="C15864" s="77"/>
      <c r="M15864" s="80"/>
      <c r="T15864" s="4"/>
      <c r="V15864" s="4"/>
      <c r="W15864" s="4"/>
      <c r="X15864" s="4"/>
      <c r="AB15864" s="4"/>
      <c r="AL15864" s="81"/>
      <c r="AM15864" s="81"/>
    </row>
    <row r="15865" spans="1:39">
      <c r="A15865" s="76"/>
      <c r="C15865" s="77"/>
      <c r="M15865" s="80"/>
      <c r="T15865" s="4"/>
      <c r="V15865" s="4"/>
      <c r="W15865" s="4"/>
      <c r="X15865" s="4"/>
      <c r="AB15865" s="4"/>
      <c r="AL15865" s="81"/>
      <c r="AM15865" s="81"/>
    </row>
    <row r="15866" spans="1:39">
      <c r="A15866" s="76"/>
      <c r="C15866" s="77"/>
      <c r="M15866" s="80"/>
      <c r="T15866" s="4"/>
      <c r="V15866" s="4"/>
      <c r="W15866" s="4"/>
      <c r="X15866" s="4"/>
      <c r="AB15866" s="4"/>
      <c r="AL15866" s="81"/>
      <c r="AM15866" s="81"/>
    </row>
    <row r="15867" spans="1:39">
      <c r="A15867" s="76"/>
      <c r="C15867" s="77"/>
      <c r="M15867" s="80"/>
      <c r="T15867" s="4"/>
      <c r="V15867" s="4"/>
      <c r="W15867" s="4"/>
      <c r="X15867" s="4"/>
      <c r="AB15867" s="4"/>
      <c r="AL15867" s="81"/>
      <c r="AM15867" s="81"/>
    </row>
    <row r="15868" spans="1:39">
      <c r="A15868" s="76"/>
      <c r="C15868" s="77"/>
      <c r="M15868" s="80"/>
      <c r="T15868" s="4"/>
      <c r="V15868" s="4"/>
      <c r="W15868" s="4"/>
      <c r="X15868" s="4"/>
      <c r="AB15868" s="4"/>
      <c r="AL15868" s="81"/>
      <c r="AM15868" s="81"/>
    </row>
    <row r="15869" spans="1:39">
      <c r="A15869" s="76"/>
      <c r="C15869" s="77"/>
      <c r="M15869" s="80"/>
      <c r="T15869" s="4"/>
      <c r="V15869" s="4"/>
      <c r="W15869" s="4"/>
      <c r="X15869" s="4"/>
      <c r="AB15869" s="4"/>
      <c r="AL15869" s="81"/>
      <c r="AM15869" s="81"/>
    </row>
    <row r="15870" spans="1:39">
      <c r="A15870" s="76"/>
      <c r="C15870" s="77"/>
      <c r="M15870" s="80"/>
      <c r="T15870" s="4"/>
      <c r="V15870" s="4"/>
      <c r="W15870" s="4"/>
      <c r="X15870" s="4"/>
      <c r="AB15870" s="4"/>
      <c r="AL15870" s="81"/>
      <c r="AM15870" s="81"/>
    </row>
    <row r="15871" spans="1:39">
      <c r="A15871" s="76"/>
      <c r="C15871" s="77"/>
      <c r="M15871" s="80"/>
      <c r="T15871" s="4"/>
      <c r="V15871" s="4"/>
      <c r="W15871" s="4"/>
      <c r="X15871" s="4"/>
      <c r="AB15871" s="4"/>
      <c r="AL15871" s="81"/>
      <c r="AM15871" s="81"/>
    </row>
    <row r="15872" spans="1:39">
      <c r="A15872" s="76"/>
      <c r="C15872" s="77"/>
      <c r="M15872" s="80"/>
      <c r="T15872" s="4"/>
      <c r="V15872" s="4"/>
      <c r="W15872" s="4"/>
      <c r="X15872" s="4"/>
      <c r="AB15872" s="4"/>
      <c r="AL15872" s="81"/>
      <c r="AM15872" s="81"/>
    </row>
    <row r="15873" spans="1:39">
      <c r="A15873" s="76"/>
      <c r="C15873" s="77"/>
      <c r="M15873" s="80"/>
      <c r="T15873" s="4"/>
      <c r="V15873" s="4"/>
      <c r="W15873" s="4"/>
      <c r="X15873" s="4"/>
      <c r="AB15873" s="4"/>
      <c r="AL15873" s="81"/>
      <c r="AM15873" s="81"/>
    </row>
    <row r="15874" spans="1:39">
      <c r="A15874" s="76"/>
      <c r="C15874" s="77"/>
      <c r="M15874" s="80"/>
      <c r="T15874" s="4"/>
      <c r="V15874" s="4"/>
      <c r="W15874" s="4"/>
      <c r="X15874" s="4"/>
      <c r="AB15874" s="4"/>
      <c r="AL15874" s="81"/>
      <c r="AM15874" s="81"/>
    </row>
    <row r="15875" spans="1:39">
      <c r="A15875" s="76"/>
      <c r="C15875" s="77"/>
      <c r="M15875" s="80"/>
      <c r="T15875" s="4"/>
      <c r="V15875" s="4"/>
      <c r="W15875" s="4"/>
      <c r="X15875" s="4"/>
      <c r="AB15875" s="4"/>
      <c r="AL15875" s="81"/>
      <c r="AM15875" s="81"/>
    </row>
    <row r="15876" spans="1:39">
      <c r="A15876" s="76"/>
      <c r="C15876" s="77"/>
      <c r="M15876" s="80"/>
      <c r="T15876" s="4"/>
      <c r="V15876" s="4"/>
      <c r="W15876" s="4"/>
      <c r="X15876" s="4"/>
      <c r="AB15876" s="4"/>
      <c r="AL15876" s="81"/>
      <c r="AM15876" s="81"/>
    </row>
    <row r="15877" spans="1:39">
      <c r="A15877" s="76"/>
      <c r="C15877" s="77"/>
      <c r="M15877" s="80"/>
      <c r="T15877" s="4"/>
      <c r="V15877" s="4"/>
      <c r="W15877" s="4"/>
      <c r="X15877" s="4"/>
      <c r="AB15877" s="4"/>
      <c r="AL15877" s="81"/>
      <c r="AM15877" s="81"/>
    </row>
    <row r="15878" spans="1:39">
      <c r="A15878" s="76"/>
      <c r="C15878" s="77"/>
      <c r="M15878" s="80"/>
      <c r="T15878" s="4"/>
      <c r="V15878" s="4"/>
      <c r="W15878" s="4"/>
      <c r="X15878" s="4"/>
      <c r="AB15878" s="4"/>
      <c r="AL15878" s="81"/>
      <c r="AM15878" s="81"/>
    </row>
    <row r="15879" spans="1:39">
      <c r="A15879" s="76"/>
      <c r="C15879" s="77"/>
      <c r="M15879" s="80"/>
      <c r="T15879" s="4"/>
      <c r="V15879" s="4"/>
      <c r="W15879" s="4"/>
      <c r="X15879" s="4"/>
      <c r="AB15879" s="4"/>
      <c r="AL15879" s="81"/>
      <c r="AM15879" s="81"/>
    </row>
    <row r="15880" spans="1:39">
      <c r="A15880" s="76"/>
      <c r="C15880" s="77"/>
      <c r="M15880" s="80"/>
      <c r="T15880" s="4"/>
      <c r="V15880" s="4"/>
      <c r="W15880" s="4"/>
      <c r="X15880" s="4"/>
      <c r="AB15880" s="4"/>
      <c r="AL15880" s="81"/>
      <c r="AM15880" s="81"/>
    </row>
    <row r="15881" spans="1:39">
      <c r="A15881" s="76"/>
      <c r="C15881" s="77"/>
      <c r="M15881" s="80"/>
      <c r="T15881" s="4"/>
      <c r="V15881" s="4"/>
      <c r="W15881" s="4"/>
      <c r="X15881" s="4"/>
      <c r="AB15881" s="4"/>
      <c r="AL15881" s="81"/>
      <c r="AM15881" s="81"/>
    </row>
    <row r="15882" spans="1:39">
      <c r="A15882" s="76"/>
      <c r="C15882" s="77"/>
      <c r="M15882" s="80"/>
      <c r="T15882" s="4"/>
      <c r="V15882" s="4"/>
      <c r="W15882" s="4"/>
      <c r="X15882" s="4"/>
      <c r="AB15882" s="4"/>
      <c r="AL15882" s="81"/>
      <c r="AM15882" s="81"/>
    </row>
    <row r="15883" spans="1:39">
      <c r="A15883" s="76"/>
      <c r="C15883" s="77"/>
      <c r="M15883" s="80"/>
      <c r="T15883" s="4"/>
      <c r="V15883" s="4"/>
      <c r="W15883" s="4"/>
      <c r="X15883" s="4"/>
      <c r="AB15883" s="4"/>
      <c r="AL15883" s="81"/>
      <c r="AM15883" s="81"/>
    </row>
    <row r="15884" spans="1:39">
      <c r="A15884" s="76"/>
      <c r="C15884" s="77"/>
      <c r="M15884" s="80"/>
      <c r="T15884" s="4"/>
      <c r="V15884" s="4"/>
      <c r="W15884" s="4"/>
      <c r="X15884" s="4"/>
      <c r="AB15884" s="4"/>
      <c r="AL15884" s="81"/>
      <c r="AM15884" s="81"/>
    </row>
    <row r="15885" spans="1:39">
      <c r="A15885" s="76"/>
      <c r="C15885" s="77"/>
      <c r="M15885" s="80"/>
      <c r="T15885" s="4"/>
      <c r="V15885" s="4"/>
      <c r="W15885" s="4"/>
      <c r="X15885" s="4"/>
      <c r="AB15885" s="4"/>
      <c r="AL15885" s="81"/>
      <c r="AM15885" s="81"/>
    </row>
    <row r="15886" spans="1:39">
      <c r="A15886" s="76"/>
      <c r="C15886" s="77"/>
      <c r="M15886" s="80"/>
      <c r="T15886" s="4"/>
      <c r="V15886" s="4"/>
      <c r="W15886" s="4"/>
      <c r="X15886" s="4"/>
      <c r="AB15886" s="4"/>
      <c r="AL15886" s="81"/>
      <c r="AM15886" s="81"/>
    </row>
    <row r="15887" spans="1:39">
      <c r="A15887" s="76"/>
      <c r="C15887" s="77"/>
      <c r="M15887" s="80"/>
      <c r="T15887" s="4"/>
      <c r="V15887" s="4"/>
      <c r="W15887" s="4"/>
      <c r="X15887" s="4"/>
      <c r="AB15887" s="4"/>
      <c r="AL15887" s="81"/>
      <c r="AM15887" s="81"/>
    </row>
    <row r="15888" spans="1:39">
      <c r="A15888" s="76"/>
      <c r="C15888" s="77"/>
      <c r="M15888" s="80"/>
      <c r="T15888" s="4"/>
      <c r="V15888" s="4"/>
      <c r="W15888" s="4"/>
      <c r="X15888" s="4"/>
      <c r="AB15888" s="4"/>
      <c r="AL15888" s="81"/>
      <c r="AM15888" s="81"/>
    </row>
    <row r="15889" spans="1:39">
      <c r="A15889" s="76"/>
      <c r="C15889" s="77"/>
      <c r="M15889" s="80"/>
      <c r="T15889" s="4"/>
      <c r="V15889" s="4"/>
      <c r="W15889" s="4"/>
      <c r="X15889" s="4"/>
      <c r="AB15889" s="4"/>
      <c r="AL15889" s="81"/>
      <c r="AM15889" s="81"/>
    </row>
    <row r="15890" spans="1:39">
      <c r="A15890" s="76"/>
      <c r="C15890" s="77"/>
      <c r="M15890" s="80"/>
      <c r="T15890" s="4"/>
      <c r="V15890" s="4"/>
      <c r="W15890" s="4"/>
      <c r="X15890" s="4"/>
      <c r="AB15890" s="4"/>
      <c r="AL15890" s="81"/>
      <c r="AM15890" s="81"/>
    </row>
    <row r="15891" spans="1:39">
      <c r="A15891" s="76"/>
      <c r="C15891" s="77"/>
      <c r="M15891" s="80"/>
      <c r="T15891" s="4"/>
      <c r="V15891" s="4"/>
      <c r="W15891" s="4"/>
      <c r="X15891" s="4"/>
      <c r="AB15891" s="4"/>
      <c r="AL15891" s="81"/>
      <c r="AM15891" s="81"/>
    </row>
    <row r="15892" spans="1:39">
      <c r="A15892" s="76"/>
      <c r="C15892" s="77"/>
      <c r="M15892" s="80"/>
      <c r="T15892" s="4"/>
      <c r="V15892" s="4"/>
      <c r="W15892" s="4"/>
      <c r="X15892" s="4"/>
      <c r="AB15892" s="4"/>
      <c r="AL15892" s="81"/>
      <c r="AM15892" s="81"/>
    </row>
    <row r="15893" spans="1:39">
      <c r="A15893" s="76"/>
      <c r="C15893" s="77"/>
      <c r="M15893" s="80"/>
      <c r="T15893" s="4"/>
      <c r="V15893" s="4"/>
      <c r="W15893" s="4"/>
      <c r="X15893" s="4"/>
      <c r="AB15893" s="4"/>
      <c r="AL15893" s="81"/>
      <c r="AM15893" s="81"/>
    </row>
    <row r="15894" spans="1:39">
      <c r="A15894" s="76"/>
      <c r="C15894" s="77"/>
      <c r="M15894" s="80"/>
      <c r="T15894" s="4"/>
      <c r="V15894" s="4"/>
      <c r="W15894" s="4"/>
      <c r="X15894" s="4"/>
      <c r="AB15894" s="4"/>
      <c r="AL15894" s="81"/>
      <c r="AM15894" s="81"/>
    </row>
    <row r="15895" spans="1:39">
      <c r="A15895" s="76"/>
      <c r="C15895" s="77"/>
      <c r="M15895" s="80"/>
      <c r="T15895" s="4"/>
      <c r="V15895" s="4"/>
      <c r="W15895" s="4"/>
      <c r="X15895" s="4"/>
      <c r="AB15895" s="4"/>
      <c r="AL15895" s="81"/>
      <c r="AM15895" s="81"/>
    </row>
    <row r="15896" spans="1:39">
      <c r="A15896" s="76"/>
      <c r="C15896" s="77"/>
      <c r="M15896" s="80"/>
      <c r="T15896" s="4"/>
      <c r="V15896" s="4"/>
      <c r="W15896" s="4"/>
      <c r="X15896" s="4"/>
      <c r="AB15896" s="4"/>
      <c r="AL15896" s="81"/>
      <c r="AM15896" s="81"/>
    </row>
    <row r="15897" spans="1:39">
      <c r="A15897" s="76"/>
      <c r="C15897" s="77"/>
      <c r="M15897" s="80"/>
      <c r="T15897" s="4"/>
      <c r="V15897" s="4"/>
      <c r="W15897" s="4"/>
      <c r="X15897" s="4"/>
      <c r="AB15897" s="4"/>
      <c r="AL15897" s="81"/>
      <c r="AM15897" s="81"/>
    </row>
    <row r="15898" spans="1:39">
      <c r="A15898" s="76"/>
      <c r="C15898" s="77"/>
      <c r="M15898" s="80"/>
      <c r="T15898" s="4"/>
      <c r="V15898" s="4"/>
      <c r="W15898" s="4"/>
      <c r="X15898" s="4"/>
      <c r="AB15898" s="4"/>
      <c r="AL15898" s="81"/>
      <c r="AM15898" s="81"/>
    </row>
    <row r="15899" spans="1:39">
      <c r="A15899" s="76"/>
      <c r="C15899" s="77"/>
      <c r="M15899" s="80"/>
      <c r="T15899" s="4"/>
      <c r="V15899" s="4"/>
      <c r="W15899" s="4"/>
      <c r="X15899" s="4"/>
      <c r="AB15899" s="4"/>
      <c r="AL15899" s="81"/>
      <c r="AM15899" s="81"/>
    </row>
    <row r="15900" spans="1:39">
      <c r="A15900" s="76"/>
      <c r="C15900" s="77"/>
      <c r="M15900" s="80"/>
      <c r="T15900" s="4"/>
      <c r="V15900" s="4"/>
      <c r="W15900" s="4"/>
      <c r="X15900" s="4"/>
      <c r="AB15900" s="4"/>
      <c r="AL15900" s="81"/>
      <c r="AM15900" s="81"/>
    </row>
    <row r="15901" spans="1:39">
      <c r="A15901" s="76"/>
      <c r="C15901" s="77"/>
      <c r="M15901" s="80"/>
      <c r="T15901" s="4"/>
      <c r="V15901" s="4"/>
      <c r="W15901" s="4"/>
      <c r="X15901" s="4"/>
      <c r="AB15901" s="4"/>
      <c r="AL15901" s="81"/>
      <c r="AM15901" s="81"/>
    </row>
    <row r="15902" spans="1:39">
      <c r="A15902" s="76"/>
      <c r="C15902" s="77"/>
      <c r="M15902" s="80"/>
      <c r="T15902" s="4"/>
      <c r="V15902" s="4"/>
      <c r="W15902" s="4"/>
      <c r="X15902" s="4"/>
      <c r="AB15902" s="4"/>
      <c r="AL15902" s="81"/>
      <c r="AM15902" s="81"/>
    </row>
    <row r="15903" spans="1:39">
      <c r="A15903" s="76"/>
      <c r="C15903" s="77"/>
      <c r="M15903" s="80"/>
      <c r="T15903" s="4"/>
      <c r="V15903" s="4"/>
      <c r="W15903" s="4"/>
      <c r="X15903" s="4"/>
      <c r="AB15903" s="4"/>
      <c r="AL15903" s="81"/>
      <c r="AM15903" s="81"/>
    </row>
    <row r="15904" spans="1:39">
      <c r="A15904" s="76"/>
      <c r="C15904" s="77"/>
      <c r="M15904" s="80"/>
      <c r="T15904" s="4"/>
      <c r="V15904" s="4"/>
      <c r="W15904" s="4"/>
      <c r="X15904" s="4"/>
      <c r="AB15904" s="4"/>
      <c r="AL15904" s="81"/>
      <c r="AM15904" s="81"/>
    </row>
    <row r="15905" spans="1:39">
      <c r="A15905" s="76"/>
      <c r="C15905" s="77"/>
      <c r="M15905" s="80"/>
      <c r="T15905" s="4"/>
      <c r="V15905" s="4"/>
      <c r="W15905" s="4"/>
      <c r="X15905" s="4"/>
      <c r="AB15905" s="4"/>
      <c r="AL15905" s="81"/>
      <c r="AM15905" s="81"/>
    </row>
    <row r="15906" spans="1:39">
      <c r="A15906" s="76"/>
      <c r="C15906" s="77"/>
      <c r="M15906" s="80"/>
      <c r="T15906" s="4"/>
      <c r="V15906" s="4"/>
      <c r="W15906" s="4"/>
      <c r="X15906" s="4"/>
      <c r="AB15906" s="4"/>
      <c r="AL15906" s="81"/>
      <c r="AM15906" s="81"/>
    </row>
    <row r="15907" spans="1:39">
      <c r="A15907" s="76"/>
      <c r="C15907" s="77"/>
      <c r="M15907" s="80"/>
      <c r="T15907" s="4"/>
      <c r="V15907" s="4"/>
      <c r="W15907" s="4"/>
      <c r="X15907" s="4"/>
      <c r="AB15907" s="4"/>
      <c r="AL15907" s="81"/>
      <c r="AM15907" s="81"/>
    </row>
    <row r="15908" spans="1:39">
      <c r="A15908" s="76"/>
      <c r="C15908" s="77"/>
      <c r="M15908" s="80"/>
      <c r="T15908" s="4"/>
      <c r="V15908" s="4"/>
      <c r="W15908" s="4"/>
      <c r="X15908" s="4"/>
      <c r="AB15908" s="4"/>
      <c r="AL15908" s="81"/>
      <c r="AM15908" s="81"/>
    </row>
    <row r="15909" spans="1:39">
      <c r="A15909" s="76"/>
      <c r="C15909" s="77"/>
      <c r="M15909" s="80"/>
      <c r="T15909" s="4"/>
      <c r="V15909" s="4"/>
      <c r="W15909" s="4"/>
      <c r="X15909" s="4"/>
      <c r="AB15909" s="4"/>
      <c r="AL15909" s="81"/>
      <c r="AM15909" s="81"/>
    </row>
    <row r="15910" spans="1:39">
      <c r="A15910" s="76"/>
      <c r="C15910" s="77"/>
      <c r="M15910" s="80"/>
      <c r="T15910" s="4"/>
      <c r="V15910" s="4"/>
      <c r="W15910" s="4"/>
      <c r="X15910" s="4"/>
      <c r="AB15910" s="4"/>
      <c r="AL15910" s="81"/>
      <c r="AM15910" s="81"/>
    </row>
    <row r="15911" spans="1:39">
      <c r="A15911" s="76"/>
      <c r="C15911" s="77"/>
      <c r="M15911" s="80"/>
      <c r="T15911" s="4"/>
      <c r="V15911" s="4"/>
      <c r="W15911" s="4"/>
      <c r="X15911" s="4"/>
      <c r="AB15911" s="4"/>
      <c r="AL15911" s="81"/>
      <c r="AM15911" s="81"/>
    </row>
    <row r="15912" spans="1:39">
      <c r="A15912" s="76"/>
      <c r="C15912" s="77"/>
      <c r="M15912" s="80"/>
      <c r="T15912" s="4"/>
      <c r="V15912" s="4"/>
      <c r="W15912" s="4"/>
      <c r="X15912" s="4"/>
      <c r="AB15912" s="4"/>
      <c r="AL15912" s="81"/>
      <c r="AM15912" s="81"/>
    </row>
    <row r="15913" spans="1:39">
      <c r="A15913" s="76"/>
      <c r="C15913" s="77"/>
      <c r="M15913" s="80"/>
      <c r="T15913" s="4"/>
      <c r="V15913" s="4"/>
      <c r="W15913" s="4"/>
      <c r="X15913" s="4"/>
      <c r="AB15913" s="4"/>
      <c r="AL15913" s="81"/>
      <c r="AM15913" s="81"/>
    </row>
    <row r="15914" spans="1:39">
      <c r="A15914" s="76"/>
      <c r="C15914" s="77"/>
      <c r="M15914" s="80"/>
      <c r="T15914" s="4"/>
      <c r="V15914" s="4"/>
      <c r="W15914" s="4"/>
      <c r="X15914" s="4"/>
      <c r="AB15914" s="4"/>
      <c r="AL15914" s="81"/>
      <c r="AM15914" s="81"/>
    </row>
    <row r="15915" spans="1:39">
      <c r="A15915" s="76"/>
      <c r="C15915" s="77"/>
      <c r="M15915" s="80"/>
      <c r="T15915" s="4"/>
      <c r="V15915" s="4"/>
      <c r="W15915" s="4"/>
      <c r="X15915" s="4"/>
      <c r="AB15915" s="4"/>
      <c r="AL15915" s="81"/>
      <c r="AM15915" s="81"/>
    </row>
    <row r="15916" spans="1:39">
      <c r="A15916" s="76"/>
      <c r="C15916" s="77"/>
      <c r="M15916" s="80"/>
      <c r="T15916" s="4"/>
      <c r="V15916" s="4"/>
      <c r="W15916" s="4"/>
      <c r="X15916" s="4"/>
      <c r="AB15916" s="4"/>
      <c r="AL15916" s="81"/>
      <c r="AM15916" s="81"/>
    </row>
    <row r="15917" spans="1:39">
      <c r="A15917" s="76"/>
      <c r="C15917" s="77"/>
      <c r="M15917" s="80"/>
      <c r="T15917" s="4"/>
      <c r="V15917" s="4"/>
      <c r="W15917" s="4"/>
      <c r="X15917" s="4"/>
      <c r="AB15917" s="4"/>
      <c r="AL15917" s="81"/>
      <c r="AM15917" s="81"/>
    </row>
    <row r="15918" spans="1:39">
      <c r="A15918" s="76"/>
      <c r="C15918" s="77"/>
      <c r="M15918" s="80"/>
      <c r="T15918" s="4"/>
      <c r="V15918" s="4"/>
      <c r="W15918" s="4"/>
      <c r="X15918" s="4"/>
      <c r="AB15918" s="4"/>
      <c r="AL15918" s="81"/>
      <c r="AM15918" s="81"/>
    </row>
    <row r="15919" spans="1:39">
      <c r="A15919" s="76"/>
      <c r="C15919" s="77"/>
      <c r="M15919" s="80"/>
      <c r="T15919" s="4"/>
      <c r="V15919" s="4"/>
      <c r="W15919" s="4"/>
      <c r="X15919" s="4"/>
      <c r="AB15919" s="4"/>
      <c r="AL15919" s="81"/>
      <c r="AM15919" s="81"/>
    </row>
    <row r="15920" spans="1:39">
      <c r="A15920" s="76"/>
      <c r="C15920" s="77"/>
      <c r="M15920" s="80"/>
      <c r="T15920" s="4"/>
      <c r="V15920" s="4"/>
      <c r="W15920" s="4"/>
      <c r="X15920" s="4"/>
      <c r="AB15920" s="4"/>
      <c r="AL15920" s="81"/>
      <c r="AM15920" s="81"/>
    </row>
    <row r="15921" spans="1:39">
      <c r="A15921" s="76"/>
      <c r="C15921" s="77"/>
      <c r="M15921" s="80"/>
      <c r="T15921" s="4"/>
      <c r="V15921" s="4"/>
      <c r="W15921" s="4"/>
      <c r="X15921" s="4"/>
      <c r="AB15921" s="4"/>
      <c r="AL15921" s="81"/>
      <c r="AM15921" s="81"/>
    </row>
    <row r="15922" spans="1:39">
      <c r="A15922" s="76"/>
      <c r="C15922" s="77"/>
      <c r="M15922" s="80"/>
      <c r="T15922" s="4"/>
      <c r="V15922" s="4"/>
      <c r="W15922" s="4"/>
      <c r="X15922" s="4"/>
      <c r="AB15922" s="4"/>
      <c r="AL15922" s="81"/>
      <c r="AM15922" s="81"/>
    </row>
    <row r="15923" spans="1:39">
      <c r="A15923" s="76"/>
      <c r="C15923" s="77"/>
      <c r="M15923" s="80"/>
      <c r="T15923" s="4"/>
      <c r="V15923" s="4"/>
      <c r="W15923" s="4"/>
      <c r="X15923" s="4"/>
      <c r="AB15923" s="4"/>
      <c r="AL15923" s="81"/>
      <c r="AM15923" s="81"/>
    </row>
    <row r="15924" spans="1:39">
      <c r="A15924" s="76"/>
      <c r="C15924" s="77"/>
      <c r="M15924" s="80"/>
      <c r="T15924" s="4"/>
      <c r="V15924" s="4"/>
      <c r="W15924" s="4"/>
      <c r="X15924" s="4"/>
      <c r="AB15924" s="4"/>
      <c r="AL15924" s="81"/>
      <c r="AM15924" s="81"/>
    </row>
    <row r="15925" spans="1:39">
      <c r="A15925" s="76"/>
      <c r="C15925" s="77"/>
      <c r="M15925" s="80"/>
      <c r="T15925" s="4"/>
      <c r="V15925" s="4"/>
      <c r="W15925" s="4"/>
      <c r="X15925" s="4"/>
      <c r="AB15925" s="4"/>
      <c r="AL15925" s="81"/>
      <c r="AM15925" s="81"/>
    </row>
    <row r="15926" spans="1:39">
      <c r="A15926" s="76"/>
      <c r="C15926" s="77"/>
      <c r="M15926" s="80"/>
      <c r="T15926" s="4"/>
      <c r="V15926" s="4"/>
      <c r="W15926" s="4"/>
      <c r="X15926" s="4"/>
      <c r="AB15926" s="4"/>
      <c r="AL15926" s="81"/>
      <c r="AM15926" s="81"/>
    </row>
    <row r="15927" spans="1:39">
      <c r="A15927" s="76"/>
      <c r="C15927" s="77"/>
      <c r="M15927" s="80"/>
      <c r="T15927" s="4"/>
      <c r="V15927" s="4"/>
      <c r="W15927" s="4"/>
      <c r="X15927" s="4"/>
      <c r="AB15927" s="4"/>
      <c r="AL15927" s="81"/>
      <c r="AM15927" s="81"/>
    </row>
    <row r="15928" spans="1:39">
      <c r="A15928" s="76"/>
      <c r="C15928" s="77"/>
      <c r="M15928" s="80"/>
      <c r="T15928" s="4"/>
      <c r="V15928" s="4"/>
      <c r="W15928" s="4"/>
      <c r="X15928" s="4"/>
      <c r="AB15928" s="4"/>
      <c r="AL15928" s="81"/>
      <c r="AM15928" s="81"/>
    </row>
    <row r="15929" spans="1:39">
      <c r="A15929" s="76"/>
      <c r="C15929" s="77"/>
      <c r="M15929" s="80"/>
      <c r="T15929" s="4"/>
      <c r="V15929" s="4"/>
      <c r="W15929" s="4"/>
      <c r="X15929" s="4"/>
      <c r="AB15929" s="4"/>
      <c r="AL15929" s="81"/>
      <c r="AM15929" s="81"/>
    </row>
    <row r="15930" spans="1:39">
      <c r="A15930" s="76"/>
      <c r="C15930" s="77"/>
      <c r="M15930" s="80"/>
      <c r="T15930" s="4"/>
      <c r="V15930" s="4"/>
      <c r="W15930" s="4"/>
      <c r="X15930" s="4"/>
      <c r="AB15930" s="4"/>
      <c r="AL15930" s="81"/>
      <c r="AM15930" s="81"/>
    </row>
    <row r="15931" spans="1:39">
      <c r="A15931" s="76"/>
      <c r="C15931" s="77"/>
      <c r="M15931" s="80"/>
      <c r="T15931" s="4"/>
      <c r="V15931" s="4"/>
      <c r="W15931" s="4"/>
      <c r="X15931" s="4"/>
      <c r="AB15931" s="4"/>
      <c r="AL15931" s="81"/>
      <c r="AM15931" s="81"/>
    </row>
    <row r="15932" spans="1:39">
      <c r="A15932" s="76"/>
      <c r="C15932" s="77"/>
      <c r="M15932" s="80"/>
      <c r="T15932" s="4"/>
      <c r="V15932" s="4"/>
      <c r="W15932" s="4"/>
      <c r="X15932" s="4"/>
      <c r="AB15932" s="4"/>
      <c r="AL15932" s="81"/>
      <c r="AM15932" s="81"/>
    </row>
    <row r="15933" spans="1:39">
      <c r="A15933" s="76"/>
      <c r="C15933" s="77"/>
      <c r="M15933" s="80"/>
      <c r="T15933" s="4"/>
      <c r="V15933" s="4"/>
      <c r="W15933" s="4"/>
      <c r="X15933" s="4"/>
      <c r="AB15933" s="4"/>
      <c r="AL15933" s="81"/>
      <c r="AM15933" s="81"/>
    </row>
    <row r="15934" spans="1:39">
      <c r="A15934" s="76"/>
      <c r="C15934" s="77"/>
      <c r="M15934" s="80"/>
      <c r="T15934" s="4"/>
      <c r="V15934" s="4"/>
      <c r="W15934" s="4"/>
      <c r="X15934" s="4"/>
      <c r="AB15934" s="4"/>
      <c r="AL15934" s="81"/>
      <c r="AM15934" s="81"/>
    </row>
    <row r="15935" spans="1:39">
      <c r="A15935" s="76"/>
      <c r="C15935" s="77"/>
      <c r="M15935" s="80"/>
      <c r="T15935" s="4"/>
      <c r="V15935" s="4"/>
      <c r="W15935" s="4"/>
      <c r="X15935" s="4"/>
      <c r="AB15935" s="4"/>
      <c r="AL15935" s="81"/>
      <c r="AM15935" s="81"/>
    </row>
    <row r="15936" spans="1:39">
      <c r="A15936" s="76"/>
      <c r="C15936" s="77"/>
      <c r="M15936" s="80"/>
      <c r="T15936" s="4"/>
      <c r="V15936" s="4"/>
      <c r="W15936" s="4"/>
      <c r="X15936" s="4"/>
      <c r="AB15936" s="4"/>
      <c r="AL15936" s="81"/>
      <c r="AM15936" s="81"/>
    </row>
    <row r="15937" spans="1:39">
      <c r="A15937" s="76"/>
      <c r="C15937" s="77"/>
      <c r="M15937" s="80"/>
      <c r="T15937" s="4"/>
      <c r="V15937" s="4"/>
      <c r="W15937" s="4"/>
      <c r="X15937" s="4"/>
      <c r="AB15937" s="4"/>
      <c r="AL15937" s="81"/>
      <c r="AM15937" s="81"/>
    </row>
    <row r="15938" spans="1:39">
      <c r="A15938" s="76"/>
      <c r="C15938" s="77"/>
      <c r="M15938" s="80"/>
      <c r="T15938" s="4"/>
      <c r="V15938" s="4"/>
      <c r="W15938" s="4"/>
      <c r="X15938" s="4"/>
      <c r="AB15938" s="4"/>
      <c r="AL15938" s="81"/>
      <c r="AM15938" s="81"/>
    </row>
    <row r="15939" spans="1:39">
      <c r="A15939" s="76"/>
      <c r="C15939" s="77"/>
      <c r="M15939" s="80"/>
      <c r="T15939" s="4"/>
      <c r="V15939" s="4"/>
      <c r="W15939" s="4"/>
      <c r="X15939" s="4"/>
      <c r="AB15939" s="4"/>
      <c r="AL15939" s="81"/>
      <c r="AM15939" s="81"/>
    </row>
    <row r="15940" spans="1:39">
      <c r="A15940" s="76"/>
      <c r="C15940" s="77"/>
      <c r="M15940" s="80"/>
      <c r="T15940" s="4"/>
      <c r="V15940" s="4"/>
      <c r="W15940" s="4"/>
      <c r="X15940" s="4"/>
      <c r="AB15940" s="4"/>
      <c r="AL15940" s="81"/>
      <c r="AM15940" s="81"/>
    </row>
    <row r="15941" spans="1:39">
      <c r="A15941" s="76"/>
      <c r="C15941" s="77"/>
      <c r="M15941" s="80"/>
      <c r="T15941" s="4"/>
      <c r="V15941" s="4"/>
      <c r="W15941" s="4"/>
      <c r="X15941" s="4"/>
      <c r="AB15941" s="4"/>
      <c r="AL15941" s="81"/>
      <c r="AM15941" s="81"/>
    </row>
    <row r="15942" spans="1:39">
      <c r="A15942" s="76"/>
      <c r="C15942" s="77"/>
      <c r="M15942" s="80"/>
      <c r="T15942" s="4"/>
      <c r="V15942" s="4"/>
      <c r="W15942" s="4"/>
      <c r="X15942" s="4"/>
      <c r="AB15942" s="4"/>
      <c r="AL15942" s="81"/>
      <c r="AM15942" s="81"/>
    </row>
    <row r="15943" spans="1:39">
      <c r="A15943" s="76"/>
      <c r="C15943" s="77"/>
      <c r="M15943" s="80"/>
      <c r="T15943" s="4"/>
      <c r="V15943" s="4"/>
      <c r="W15943" s="4"/>
      <c r="X15943" s="4"/>
      <c r="AB15943" s="4"/>
      <c r="AL15943" s="81"/>
      <c r="AM15943" s="81"/>
    </row>
    <row r="15944" spans="1:39">
      <c r="A15944" s="76"/>
      <c r="C15944" s="77"/>
      <c r="M15944" s="80"/>
      <c r="T15944" s="4"/>
      <c r="V15944" s="4"/>
      <c r="W15944" s="4"/>
      <c r="X15944" s="4"/>
      <c r="AB15944" s="4"/>
      <c r="AL15944" s="81"/>
      <c r="AM15944" s="81"/>
    </row>
    <row r="15945" spans="1:39">
      <c r="A15945" s="76"/>
      <c r="C15945" s="77"/>
      <c r="M15945" s="80"/>
      <c r="T15945" s="4"/>
      <c r="V15945" s="4"/>
      <c r="W15945" s="4"/>
      <c r="X15945" s="4"/>
      <c r="AB15945" s="4"/>
      <c r="AL15945" s="81"/>
      <c r="AM15945" s="81"/>
    </row>
    <row r="15946" spans="1:39">
      <c r="A15946" s="76"/>
      <c r="C15946" s="77"/>
      <c r="M15946" s="80"/>
      <c r="T15946" s="4"/>
      <c r="V15946" s="4"/>
      <c r="W15946" s="4"/>
      <c r="X15946" s="4"/>
      <c r="AB15946" s="4"/>
      <c r="AL15946" s="81"/>
      <c r="AM15946" s="81"/>
    </row>
    <row r="15947" spans="1:39">
      <c r="A15947" s="76"/>
      <c r="C15947" s="77"/>
      <c r="M15947" s="80"/>
      <c r="T15947" s="4"/>
      <c r="V15947" s="4"/>
      <c r="W15947" s="4"/>
      <c r="X15947" s="4"/>
      <c r="AB15947" s="4"/>
      <c r="AL15947" s="81"/>
      <c r="AM15947" s="81"/>
    </row>
    <row r="15948" spans="1:39">
      <c r="A15948" s="76"/>
      <c r="C15948" s="77"/>
      <c r="M15948" s="80"/>
      <c r="T15948" s="4"/>
      <c r="V15948" s="4"/>
      <c r="W15948" s="4"/>
      <c r="X15948" s="4"/>
      <c r="AB15948" s="4"/>
      <c r="AL15948" s="81"/>
      <c r="AM15948" s="81"/>
    </row>
    <row r="15949" spans="1:39">
      <c r="A15949" s="76"/>
      <c r="C15949" s="77"/>
      <c r="M15949" s="80"/>
      <c r="T15949" s="4"/>
      <c r="V15949" s="4"/>
      <c r="W15949" s="4"/>
      <c r="X15949" s="4"/>
      <c r="AB15949" s="4"/>
      <c r="AL15949" s="81"/>
      <c r="AM15949" s="81"/>
    </row>
    <row r="15950" spans="1:39">
      <c r="A15950" s="76"/>
      <c r="C15950" s="77"/>
      <c r="M15950" s="80"/>
      <c r="T15950" s="4"/>
      <c r="V15950" s="4"/>
      <c r="W15950" s="4"/>
      <c r="X15950" s="4"/>
      <c r="AB15950" s="4"/>
      <c r="AL15950" s="81"/>
      <c r="AM15950" s="81"/>
    </row>
    <row r="15951" spans="1:39">
      <c r="A15951" s="76"/>
      <c r="C15951" s="77"/>
      <c r="M15951" s="80"/>
      <c r="T15951" s="4"/>
      <c r="V15951" s="4"/>
      <c r="W15951" s="4"/>
      <c r="X15951" s="4"/>
      <c r="AB15951" s="4"/>
      <c r="AL15951" s="81"/>
      <c r="AM15951" s="81"/>
    </row>
    <row r="15952" spans="1:39">
      <c r="A15952" s="76"/>
      <c r="C15952" s="77"/>
      <c r="M15952" s="80"/>
      <c r="T15952" s="4"/>
      <c r="V15952" s="4"/>
      <c r="W15952" s="4"/>
      <c r="X15952" s="4"/>
      <c r="AB15952" s="4"/>
      <c r="AL15952" s="81"/>
      <c r="AM15952" s="81"/>
    </row>
    <row r="15953" spans="1:39">
      <c r="A15953" s="76"/>
      <c r="C15953" s="77"/>
      <c r="M15953" s="80"/>
      <c r="T15953" s="4"/>
      <c r="V15953" s="4"/>
      <c r="W15953" s="4"/>
      <c r="X15953" s="4"/>
      <c r="AB15953" s="4"/>
      <c r="AL15953" s="81"/>
      <c r="AM15953" s="81"/>
    </row>
    <row r="15954" spans="1:39">
      <c r="A15954" s="76"/>
      <c r="C15954" s="77"/>
      <c r="M15954" s="80"/>
      <c r="T15954" s="4"/>
      <c r="V15954" s="4"/>
      <c r="W15954" s="4"/>
      <c r="X15954" s="4"/>
      <c r="AB15954" s="4"/>
      <c r="AL15954" s="81"/>
      <c r="AM15954" s="81"/>
    </row>
    <row r="15955" spans="1:39">
      <c r="A15955" s="76"/>
      <c r="C15955" s="77"/>
      <c r="M15955" s="80"/>
      <c r="T15955" s="4"/>
      <c r="V15955" s="4"/>
      <c r="W15955" s="4"/>
      <c r="X15955" s="4"/>
      <c r="AB15955" s="4"/>
      <c r="AL15955" s="81"/>
      <c r="AM15955" s="81"/>
    </row>
    <row r="15956" spans="1:39">
      <c r="A15956" s="76"/>
      <c r="C15956" s="77"/>
      <c r="M15956" s="80"/>
      <c r="T15956" s="4"/>
      <c r="V15956" s="4"/>
      <c r="W15956" s="4"/>
      <c r="X15956" s="4"/>
      <c r="AB15956" s="4"/>
      <c r="AL15956" s="81"/>
      <c r="AM15956" s="81"/>
    </row>
    <row r="15957" spans="1:39">
      <c r="A15957" s="76"/>
      <c r="C15957" s="77"/>
      <c r="M15957" s="80"/>
      <c r="T15957" s="4"/>
      <c r="V15957" s="4"/>
      <c r="W15957" s="4"/>
      <c r="X15957" s="4"/>
      <c r="AB15957" s="4"/>
      <c r="AL15957" s="81"/>
      <c r="AM15957" s="81"/>
    </row>
    <row r="15958" spans="1:39">
      <c r="A15958" s="76"/>
      <c r="C15958" s="77"/>
      <c r="M15958" s="80"/>
      <c r="T15958" s="4"/>
      <c r="V15958" s="4"/>
      <c r="W15958" s="4"/>
      <c r="X15958" s="4"/>
      <c r="AB15958" s="4"/>
      <c r="AL15958" s="81"/>
      <c r="AM15958" s="81"/>
    </row>
    <row r="15959" spans="1:39">
      <c r="A15959" s="76"/>
      <c r="C15959" s="77"/>
      <c r="M15959" s="80"/>
      <c r="T15959" s="4"/>
      <c r="V15959" s="4"/>
      <c r="W15959" s="4"/>
      <c r="X15959" s="4"/>
      <c r="AB15959" s="4"/>
      <c r="AL15959" s="81"/>
      <c r="AM15959" s="81"/>
    </row>
    <row r="15960" spans="1:39">
      <c r="A15960" s="76"/>
      <c r="C15960" s="77"/>
      <c r="M15960" s="80"/>
      <c r="T15960" s="4"/>
      <c r="V15960" s="4"/>
      <c r="W15960" s="4"/>
      <c r="X15960" s="4"/>
      <c r="AB15960" s="4"/>
      <c r="AL15960" s="81"/>
      <c r="AM15960" s="81"/>
    </row>
    <row r="15961" spans="1:39">
      <c r="A15961" s="76"/>
      <c r="C15961" s="77"/>
      <c r="M15961" s="80"/>
      <c r="T15961" s="4"/>
      <c r="V15961" s="4"/>
      <c r="W15961" s="4"/>
      <c r="X15961" s="4"/>
      <c r="AB15961" s="4"/>
      <c r="AL15961" s="81"/>
      <c r="AM15961" s="81"/>
    </row>
    <row r="15962" spans="1:39">
      <c r="A15962" s="76"/>
      <c r="C15962" s="77"/>
      <c r="M15962" s="80"/>
      <c r="T15962" s="4"/>
      <c r="V15962" s="4"/>
      <c r="W15962" s="4"/>
      <c r="X15962" s="4"/>
      <c r="AB15962" s="4"/>
      <c r="AL15962" s="81"/>
      <c r="AM15962" s="81"/>
    </row>
    <row r="15963" spans="1:39">
      <c r="A15963" s="76"/>
      <c r="C15963" s="77"/>
      <c r="M15963" s="80"/>
      <c r="T15963" s="4"/>
      <c r="V15963" s="4"/>
      <c r="W15963" s="4"/>
      <c r="X15963" s="4"/>
      <c r="AB15963" s="4"/>
      <c r="AL15963" s="81"/>
      <c r="AM15963" s="81"/>
    </row>
    <row r="15964" spans="1:39">
      <c r="A15964" s="76"/>
      <c r="C15964" s="77"/>
      <c r="M15964" s="80"/>
      <c r="T15964" s="4"/>
      <c r="V15964" s="4"/>
      <c r="W15964" s="4"/>
      <c r="X15964" s="4"/>
      <c r="AB15964" s="4"/>
      <c r="AL15964" s="81"/>
      <c r="AM15964" s="81"/>
    </row>
    <row r="15965" spans="1:39">
      <c r="A15965" s="76"/>
      <c r="C15965" s="77"/>
      <c r="M15965" s="80"/>
      <c r="T15965" s="4"/>
      <c r="V15965" s="4"/>
      <c r="W15965" s="4"/>
      <c r="X15965" s="4"/>
      <c r="AB15965" s="4"/>
      <c r="AL15965" s="81"/>
      <c r="AM15965" s="81"/>
    </row>
    <row r="15966" spans="1:39">
      <c r="A15966" s="76"/>
      <c r="C15966" s="77"/>
      <c r="M15966" s="80"/>
      <c r="T15966" s="4"/>
      <c r="V15966" s="4"/>
      <c r="W15966" s="4"/>
      <c r="X15966" s="4"/>
      <c r="AB15966" s="4"/>
      <c r="AL15966" s="81"/>
      <c r="AM15966" s="81"/>
    </row>
    <row r="15967" spans="1:39">
      <c r="A15967" s="76"/>
      <c r="C15967" s="77"/>
      <c r="M15967" s="80"/>
      <c r="T15967" s="4"/>
      <c r="V15967" s="4"/>
      <c r="W15967" s="4"/>
      <c r="X15967" s="4"/>
      <c r="AB15967" s="4"/>
      <c r="AL15967" s="81"/>
      <c r="AM15967" s="81"/>
    </row>
    <row r="15968" spans="1:39">
      <c r="A15968" s="76"/>
      <c r="C15968" s="77"/>
      <c r="M15968" s="80"/>
      <c r="T15968" s="4"/>
      <c r="V15968" s="4"/>
      <c r="W15968" s="4"/>
      <c r="X15968" s="4"/>
      <c r="AB15968" s="4"/>
      <c r="AL15968" s="81"/>
      <c r="AM15968" s="81"/>
    </row>
    <row r="15969" spans="1:39">
      <c r="A15969" s="76"/>
      <c r="C15969" s="77"/>
      <c r="M15969" s="80"/>
      <c r="T15969" s="4"/>
      <c r="V15969" s="4"/>
      <c r="W15969" s="4"/>
      <c r="X15969" s="4"/>
      <c r="AB15969" s="4"/>
      <c r="AL15969" s="81"/>
      <c r="AM15969" s="81"/>
    </row>
    <row r="15970" spans="1:39">
      <c r="A15970" s="76"/>
      <c r="C15970" s="77"/>
      <c r="M15970" s="80"/>
      <c r="T15970" s="4"/>
      <c r="V15970" s="4"/>
      <c r="W15970" s="4"/>
      <c r="X15970" s="4"/>
      <c r="AB15970" s="4"/>
      <c r="AL15970" s="81"/>
      <c r="AM15970" s="81"/>
    </row>
    <row r="15971" spans="1:39">
      <c r="A15971" s="76"/>
      <c r="C15971" s="77"/>
      <c r="M15971" s="80"/>
      <c r="T15971" s="4"/>
      <c r="V15971" s="4"/>
      <c r="W15971" s="4"/>
      <c r="X15971" s="4"/>
      <c r="AB15971" s="4"/>
      <c r="AL15971" s="81"/>
      <c r="AM15971" s="81"/>
    </row>
    <row r="15972" spans="1:39">
      <c r="A15972" s="76"/>
      <c r="C15972" s="77"/>
      <c r="M15972" s="80"/>
      <c r="T15972" s="4"/>
      <c r="V15972" s="4"/>
      <c r="W15972" s="4"/>
      <c r="X15972" s="4"/>
      <c r="AB15972" s="4"/>
      <c r="AL15972" s="81"/>
      <c r="AM15972" s="81"/>
    </row>
    <row r="15973" spans="1:39">
      <c r="A15973" s="76"/>
      <c r="C15973" s="77"/>
      <c r="M15973" s="80"/>
      <c r="T15973" s="4"/>
      <c r="V15973" s="4"/>
      <c r="W15973" s="4"/>
      <c r="X15973" s="4"/>
      <c r="AB15973" s="4"/>
      <c r="AL15973" s="81"/>
      <c r="AM15973" s="81"/>
    </row>
    <row r="15974" spans="1:39">
      <c r="A15974" s="76"/>
      <c r="C15974" s="77"/>
      <c r="M15974" s="80"/>
      <c r="T15974" s="4"/>
      <c r="V15974" s="4"/>
      <c r="W15974" s="4"/>
      <c r="X15974" s="4"/>
      <c r="AB15974" s="4"/>
      <c r="AL15974" s="81"/>
      <c r="AM15974" s="81"/>
    </row>
    <row r="15975" spans="1:39">
      <c r="A15975" s="76"/>
      <c r="C15975" s="77"/>
      <c r="M15975" s="80"/>
      <c r="T15975" s="4"/>
      <c r="V15975" s="4"/>
      <c r="W15975" s="4"/>
      <c r="X15975" s="4"/>
      <c r="AB15975" s="4"/>
      <c r="AL15975" s="81"/>
      <c r="AM15975" s="81"/>
    </row>
    <row r="15976" spans="1:39">
      <c r="A15976" s="76"/>
      <c r="C15976" s="77"/>
      <c r="M15976" s="80"/>
      <c r="T15976" s="4"/>
      <c r="V15976" s="4"/>
      <c r="W15976" s="4"/>
      <c r="X15976" s="4"/>
      <c r="AB15976" s="4"/>
      <c r="AL15976" s="81"/>
      <c r="AM15976" s="81"/>
    </row>
    <row r="15977" spans="1:39">
      <c r="A15977" s="76"/>
      <c r="C15977" s="77"/>
      <c r="M15977" s="80"/>
      <c r="T15977" s="4"/>
      <c r="V15977" s="4"/>
      <c r="W15977" s="4"/>
      <c r="X15977" s="4"/>
      <c r="AB15977" s="4"/>
      <c r="AL15977" s="81"/>
      <c r="AM15977" s="81"/>
    </row>
    <row r="15978" spans="1:39">
      <c r="A15978" s="76"/>
      <c r="C15978" s="77"/>
      <c r="M15978" s="80"/>
      <c r="T15978" s="4"/>
      <c r="V15978" s="4"/>
      <c r="W15978" s="4"/>
      <c r="X15978" s="4"/>
      <c r="AB15978" s="4"/>
      <c r="AL15978" s="81"/>
      <c r="AM15978" s="81"/>
    </row>
    <row r="15979" spans="1:39">
      <c r="A15979" s="76"/>
      <c r="C15979" s="77"/>
      <c r="M15979" s="80"/>
      <c r="T15979" s="4"/>
      <c r="V15979" s="4"/>
      <c r="W15979" s="4"/>
      <c r="X15979" s="4"/>
      <c r="AB15979" s="4"/>
      <c r="AL15979" s="81"/>
      <c r="AM15979" s="81"/>
    </row>
    <row r="15980" spans="1:39">
      <c r="A15980" s="76"/>
      <c r="C15980" s="77"/>
      <c r="M15980" s="80"/>
      <c r="T15980" s="4"/>
      <c r="V15980" s="4"/>
      <c r="W15980" s="4"/>
      <c r="X15980" s="4"/>
      <c r="AB15980" s="4"/>
      <c r="AL15980" s="81"/>
      <c r="AM15980" s="81"/>
    </row>
    <row r="15981" spans="1:39">
      <c r="A15981" s="76"/>
      <c r="C15981" s="77"/>
      <c r="M15981" s="80"/>
      <c r="T15981" s="4"/>
      <c r="V15981" s="4"/>
      <c r="W15981" s="4"/>
      <c r="X15981" s="4"/>
      <c r="AB15981" s="4"/>
      <c r="AL15981" s="81"/>
      <c r="AM15981" s="81"/>
    </row>
  </sheetData>
  <conditionalFormatting sqref="AH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">
    <cfRule type="colorScale" priority="2">
      <colorScale>
        <cfvo type="min"/>
        <cfvo type="max"/>
        <color rgb="FFFCFCFF"/>
        <color theme="8" tint="-0.249977111117893"/>
      </colorScale>
    </cfRule>
  </conditionalFormatting>
  <conditionalFormatting sqref="L2">
    <cfRule type="colorScale" priority="1">
      <colorScale>
        <cfvo type="min"/>
        <cfvo type="max"/>
        <color rgb="FFFCFCFF"/>
        <color theme="8" tint="-0.249977111117893"/>
      </colorScale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4085C-CEC9-479A-BF48-C3857E410038}">
  <dimension ref="A1:AE501"/>
  <sheetViews>
    <sheetView workbookViewId="0">
      <pane ySplit="2" topLeftCell="A67" activePane="bottomLeft" state="frozen"/>
      <selection pane="bottomLeft" activeCell="A67" sqref="A67"/>
    </sheetView>
  </sheetViews>
  <sheetFormatPr defaultRowHeight="15"/>
  <cols>
    <col min="1" max="1" width="10.42578125" bestFit="1" customWidth="1"/>
    <col min="2" max="2" width="5.5703125" style="2" bestFit="1" customWidth="1"/>
    <col min="3" max="3" width="7.42578125" style="2" bestFit="1" customWidth="1"/>
    <col min="4" max="4" width="8" style="2" bestFit="1" customWidth="1"/>
    <col min="5" max="5" width="17.42578125" style="5" customWidth="1"/>
    <col min="6" max="6" width="9.140625" style="4"/>
    <col min="7" max="7" width="9.140625" style="2"/>
    <col min="8" max="8" width="11.5703125" style="2" bestFit="1" customWidth="1"/>
    <col min="9" max="9" width="6.42578125" style="2" bestFit="1" customWidth="1"/>
    <col min="10" max="10" width="12.5703125" style="21" bestFit="1" customWidth="1"/>
    <col min="11" max="11" width="6.42578125" style="5" customWidth="1"/>
    <col min="12" max="12" width="9.140625" style="4"/>
    <col min="13" max="13" width="9.140625" style="2"/>
    <col min="14" max="14" width="9.5703125" style="2" bestFit="1" customWidth="1"/>
    <col min="15" max="15" width="7.7109375" style="2" bestFit="1" customWidth="1"/>
    <col min="16" max="16" width="7.42578125" style="4" bestFit="1" customWidth="1"/>
    <col min="17" max="17" width="7.28515625" style="2" bestFit="1" customWidth="1"/>
    <col min="18" max="18" width="8.42578125" style="2" bestFit="1" customWidth="1"/>
    <col min="19" max="19" width="6.85546875" style="43" customWidth="1"/>
    <col min="20" max="20" width="6.42578125" bestFit="1" customWidth="1"/>
    <col min="21" max="21" width="7.140625" style="45" customWidth="1"/>
    <col min="22" max="22" width="6.5703125" style="20" bestFit="1" customWidth="1"/>
    <col min="23" max="23" width="9.140625" style="48"/>
    <col min="24" max="24" width="9.140625" style="50"/>
    <col min="25" max="25" width="9.140625" style="5"/>
    <col min="26" max="26" width="9.140625" style="49"/>
    <col min="27" max="27" width="5.5703125" style="4" bestFit="1" customWidth="1"/>
    <col min="28" max="28" width="9.140625" style="4"/>
    <col min="30" max="31" width="14.5703125" style="2" bestFit="1" customWidth="1"/>
  </cols>
  <sheetData>
    <row r="1" spans="1:31" ht="15.75" thickBot="1">
      <c r="F1" s="54" t="s">
        <v>83</v>
      </c>
      <c r="L1" s="54" t="s">
        <v>84</v>
      </c>
      <c r="W1" s="55" t="s">
        <v>85</v>
      </c>
      <c r="Y1" s="56" t="s">
        <v>86</v>
      </c>
      <c r="Z1" s="57"/>
      <c r="AA1" s="54" t="s">
        <v>87</v>
      </c>
    </row>
    <row r="2" spans="1:31" s="41" customFormat="1">
      <c r="A2" s="31" t="s">
        <v>88</v>
      </c>
      <c r="B2" s="32" t="s">
        <v>89</v>
      </c>
      <c r="C2" s="32" t="s">
        <v>90</v>
      </c>
      <c r="D2" s="32" t="s">
        <v>91</v>
      </c>
      <c r="E2" s="33" t="s">
        <v>92</v>
      </c>
      <c r="F2" s="34" t="s">
        <v>20</v>
      </c>
      <c r="G2" s="32" t="s">
        <v>93</v>
      </c>
      <c r="H2" s="32" t="s">
        <v>94</v>
      </c>
      <c r="I2" s="32" t="s">
        <v>21</v>
      </c>
      <c r="J2" s="35" t="s">
        <v>95</v>
      </c>
      <c r="K2" s="36" t="s">
        <v>92</v>
      </c>
      <c r="L2" s="37" t="s">
        <v>22</v>
      </c>
      <c r="M2" s="38" t="s">
        <v>96</v>
      </c>
      <c r="N2" s="38" t="s">
        <v>23</v>
      </c>
      <c r="O2" s="38" t="s">
        <v>69</v>
      </c>
      <c r="P2" s="37" t="s">
        <v>70</v>
      </c>
      <c r="Q2" s="38" t="s">
        <v>97</v>
      </c>
      <c r="R2" s="38" t="s">
        <v>98</v>
      </c>
      <c r="S2" s="42" t="s">
        <v>99</v>
      </c>
      <c r="T2" s="39" t="s">
        <v>21</v>
      </c>
      <c r="U2" s="44" t="s">
        <v>95</v>
      </c>
      <c r="V2" s="40" t="s">
        <v>100</v>
      </c>
      <c r="W2" s="46" t="s">
        <v>101</v>
      </c>
      <c r="X2" s="47" t="s">
        <v>102</v>
      </c>
      <c r="Y2" s="33" t="s">
        <v>24</v>
      </c>
      <c r="Z2" s="58" t="s">
        <v>103</v>
      </c>
      <c r="AA2" s="34" t="s">
        <v>60</v>
      </c>
      <c r="AB2" s="34" t="s">
        <v>104</v>
      </c>
      <c r="AC2" s="41" t="s">
        <v>105</v>
      </c>
      <c r="AD2" s="32" t="s">
        <v>106</v>
      </c>
      <c r="AE2" s="32" t="s">
        <v>107</v>
      </c>
    </row>
    <row r="3" spans="1:31">
      <c r="A3" s="1">
        <v>43311</v>
      </c>
      <c r="B3" s="2">
        <v>0</v>
      </c>
      <c r="C3" s="3">
        <f ca="1">MATCH(A3,UTDATE,0)+SQM!$AB$3</f>
        <v>13</v>
      </c>
      <c r="D3" s="3">
        <f ca="1">MATCH(A3,UTDATE)+SQM!$AB$3</f>
        <v>125</v>
      </c>
      <c r="E3" s="5" t="str">
        <f ca="1">"SQM!L"&amp;C3&amp;":Z"&amp;D3</f>
        <v>SQM!L13:Z125</v>
      </c>
      <c r="F3" s="4">
        <f t="array" aca="1" ref="F3" ca="1">IF(MAX(IF(UTDATE=A3,MPSAS))&gt;0,MAX(IF(UTDATE=A3,MPSAS)),"")</f>
        <v>20.82</v>
      </c>
      <c r="G3" s="2">
        <f ca="1">VLOOKUP(F3,INDIRECT(E3),15,0)</f>
        <v>29</v>
      </c>
      <c r="H3" s="21">
        <f ca="1">INDIRECT("'SQM'!"&amp;"B"&amp;G3)</f>
        <v>0.16328703703703704</v>
      </c>
      <c r="I3" s="4">
        <f ca="1">H3*24</f>
        <v>3.9188888888888886</v>
      </c>
      <c r="J3" s="21">
        <f t="shared" ref="J3:J66" ca="1" si="0">A3+H3</f>
        <v>43311.163287037038</v>
      </c>
      <c r="K3" s="5" t="str">
        <f ca="1">"SQM!T"&amp;C3&amp;":Z"&amp;D3</f>
        <v>SQM!T13:Z125</v>
      </c>
      <c r="L3" s="4">
        <f t="array" aca="1" ref="L3" ca="1">IF(MAX(IF(UTDATE=A3,AVE_30))&gt;0,MAX(IF(UTDATE=A3,AVE_30)),"")</f>
        <v>20.72</v>
      </c>
      <c r="M3" s="2">
        <f ca="1">VLOOKUP(L3,INDIRECT(K3),7,0)</f>
        <v>28</v>
      </c>
      <c r="N3" s="4">
        <f ca="1">INDIRECT("'SQM'!"&amp;"U"&amp;G3)</f>
        <v>0.16639999999999944</v>
      </c>
      <c r="O3" s="4">
        <f ca="1">INDIRECT("'SQM'!"&amp;"W"&amp;M3)</f>
        <v>20.82</v>
      </c>
      <c r="P3" s="4">
        <f ca="1">INDIRECT("'SQM'!"&amp;"X"&amp;M3)</f>
        <v>20.34</v>
      </c>
      <c r="Q3" s="4">
        <f ca="1">O3-L3</f>
        <v>0.10000000000000142</v>
      </c>
      <c r="R3" s="4">
        <f ca="1">L3-P3</f>
        <v>0.37999999999999901</v>
      </c>
      <c r="S3" s="43">
        <f ca="1">INDIRECT("'SQM'!"&amp;"B"&amp;M3)</f>
        <v>0.15981481481481483</v>
      </c>
      <c r="T3" s="8">
        <f ca="1">S3*24</f>
        <v>3.8355555555555556</v>
      </c>
      <c r="U3" s="45">
        <f t="shared" ref="U3:U66" ca="1" si="1">A3+S3</f>
        <v>43311.159814814811</v>
      </c>
      <c r="V3" s="20">
        <f ca="1">INDIRECT("'SQM'!"&amp;"O"&amp;M3)</f>
        <v>3.8355555555555556</v>
      </c>
      <c r="W3" s="48" t="b">
        <f ca="1">INDIRECT("'SQM'!"&amp;"AD"&amp;M3)</f>
        <v>1</v>
      </c>
      <c r="X3" s="49">
        <f ca="1">IF(W3,L3,NA())</f>
        <v>20.72</v>
      </c>
      <c r="Y3" s="59">
        <f t="shared" ref="Y3:Y66" ca="1" si="2">INDIRECT("'SQM'!"&amp;"AH"&amp;M3)</f>
        <v>0.46319444444444446</v>
      </c>
      <c r="Z3" s="49">
        <f ca="1">IF(Y3&gt;SQM!$AB$9,Summary!L3,NA())</f>
        <v>20.72</v>
      </c>
      <c r="AA3" s="45" t="e">
        <f ca="1">IF(AND(NOT(ISNUMBER(Z3)),NOT(W3)),U3,NA())</f>
        <v>#N/A</v>
      </c>
      <c r="AB3" s="4" t="e">
        <f ca="1">IF(AND(NOT(ISNUMBER(Z3)),NOT(W3)),L3,NA())</f>
        <v>#N/A</v>
      </c>
      <c r="AC3" s="2" t="e">
        <f ca="1">IF(AB3&gt;0,1.2,NA())</f>
        <v>#N/A</v>
      </c>
      <c r="AD3" s="81" t="e">
        <f>IF(TEXT(A3,"mmmm")='1Month'!$A$3,TEXT(A3,"dd")+H3,NA())</f>
        <v>#N/A</v>
      </c>
      <c r="AE3" s="81" t="e">
        <f>IF(TEXT(A3,"mmmm")='1Month'!A$3,TEXT(A3,"dd")+S3,NA())</f>
        <v>#N/A</v>
      </c>
    </row>
    <row r="4" spans="1:31">
      <c r="A4" s="1">
        <v>43312</v>
      </c>
      <c r="B4" s="2">
        <v>0</v>
      </c>
      <c r="C4" s="3">
        <f ca="1">MATCH(A4,UTDATE,0)+SQM!$AB$3</f>
        <v>126</v>
      </c>
      <c r="D4" s="3">
        <f ca="1">MATCH(A4,UTDATE)+SQM!$AB$3</f>
        <v>231</v>
      </c>
      <c r="E4" s="5" t="str">
        <f t="shared" ref="E4:E67" ca="1" si="3">"SQM!L"&amp;C4&amp;":Z"&amp;D4</f>
        <v>SQM!L126:Z231</v>
      </c>
      <c r="F4" s="4">
        <f t="array" aca="1" ref="F4" ca="1">IF(MAX(IF(UTDATE=A4,MPSAS))&gt;0,MAX(IF(UTDATE=A4,MPSAS)),"")</f>
        <v>21.39</v>
      </c>
      <c r="G4" s="2">
        <f t="shared" ref="G4:G27" ca="1" si="4">VLOOKUP(F4,INDIRECT(E4),15,0)</f>
        <v>136</v>
      </c>
      <c r="H4" s="21">
        <f t="shared" ref="H4:H27" ca="1" si="5">INDIRECT("'SQM'!"&amp;"B"&amp;G4)</f>
        <v>0.16679398148148147</v>
      </c>
      <c r="I4" s="4">
        <f t="shared" ref="I4:I67" ca="1" si="6">H4*24</f>
        <v>4.0030555555555551</v>
      </c>
      <c r="J4" s="21">
        <f t="shared" ca="1" si="0"/>
        <v>43312.16679398148</v>
      </c>
      <c r="K4" s="5" t="str">
        <f t="shared" ref="K4:K67" ca="1" si="7">"SQM!T"&amp;C4&amp;":Z"&amp;D4</f>
        <v>SQM!T126:Z231</v>
      </c>
      <c r="L4" s="4">
        <f t="array" aca="1" ref="L4" ca="1">IF(MAX(IF(UTDATE=A4,AVE_30))&gt;0,MAX(IF(UTDATE=A4,AVE_30)),"")</f>
        <v>21.224</v>
      </c>
      <c r="M4" s="2">
        <f t="shared" ref="M4:M27" ca="1" si="8">VLOOKUP(L4,INDIRECT(K4),7,0)</f>
        <v>135</v>
      </c>
      <c r="N4" s="4">
        <f t="shared" ref="N4:N67" ca="1" si="9">INDIRECT("'SQM'!"&amp;"U"&amp;G4)</f>
        <v>0.12640000000000029</v>
      </c>
      <c r="O4" s="4">
        <f t="shared" ref="O4:O67" ca="1" si="10">INDIRECT("'SQM'!"&amp;"W"&amp;M4)</f>
        <v>21.39</v>
      </c>
      <c r="P4" s="4">
        <f t="shared" ref="P4:P67" ca="1" si="11">INDIRECT("'SQM'!"&amp;"X"&amp;M4)</f>
        <v>21.04</v>
      </c>
      <c r="Q4" s="4">
        <f t="shared" ref="Q4:Q27" ca="1" si="12">O4-L4</f>
        <v>0.16600000000000037</v>
      </c>
      <c r="R4" s="4">
        <f t="shared" ref="R4:R27" ca="1" si="13">L4-P4</f>
        <v>0.18400000000000105</v>
      </c>
      <c r="S4" s="43">
        <f t="shared" ref="S4:S27" ca="1" si="14">INDIRECT("'SQM'!"&amp;"B"&amp;M4)</f>
        <v>0.16331018518518517</v>
      </c>
      <c r="T4" s="8">
        <f t="shared" ref="T4:T27" ca="1" si="15">S4*24</f>
        <v>3.9194444444444443</v>
      </c>
      <c r="U4" s="45">
        <f t="shared" ca="1" si="1"/>
        <v>43312.163310185184</v>
      </c>
      <c r="V4" s="20">
        <f t="shared" ref="V4:V27" ca="1" si="16">INDIRECT("'SQM'!"&amp;"O"&amp;M4)</f>
        <v>3.9194444444444443</v>
      </c>
      <c r="W4" s="48" t="b">
        <f t="shared" ref="W4:W67" ca="1" si="17">INDIRECT("'SQM'!"&amp;"AD"&amp;M4)</f>
        <v>1</v>
      </c>
      <c r="X4" s="49">
        <f t="shared" ref="X4:X67" ca="1" si="18">IF(W4,L4,NA())</f>
        <v>21.224</v>
      </c>
      <c r="Y4" s="59">
        <f t="shared" ca="1" si="2"/>
        <v>0.40875000000000039</v>
      </c>
      <c r="Z4" s="49">
        <f ca="1">IF(Y4&gt;SQM!$AB$9,Summary!L4,NA())</f>
        <v>21.224</v>
      </c>
      <c r="AA4" s="45" t="e">
        <f t="shared" ref="AA4:AA67" ca="1" si="19">IF(AND(NOT(ISNUMBER(Z4)),NOT(W4)),U4,NA())</f>
        <v>#N/A</v>
      </c>
      <c r="AB4" s="4" t="e">
        <f t="shared" ref="AB4:AB67" ca="1" si="20">IF(AND(NOT(ISNUMBER(Z4)),NOT(W4)),L4,NA())</f>
        <v>#N/A</v>
      </c>
      <c r="AC4" s="2" t="e">
        <f t="shared" ref="AC4:AC67" ca="1" si="21">IF(AB4&gt;0,1.2,NA())</f>
        <v>#N/A</v>
      </c>
      <c r="AD4" s="81" t="e">
        <f>IF(TEXT(A4,"mmmm")='1Month'!$A$3,TEXT(A4,"dd")+H4,NA())</f>
        <v>#N/A</v>
      </c>
      <c r="AE4" s="81" t="e">
        <f>IF(TEXT(A4,"mmmm")='1Month'!A$3,TEXT(A4,"dd")+S4,NA())</f>
        <v>#N/A</v>
      </c>
    </row>
    <row r="5" spans="1:31">
      <c r="A5" s="1">
        <v>43313</v>
      </c>
      <c r="B5" s="2">
        <v>0</v>
      </c>
      <c r="C5" s="3">
        <f ca="1">MATCH(A5,UTDATE,0)+SQM!$AB$3</f>
        <v>232</v>
      </c>
      <c r="D5" s="3">
        <f ca="1">MATCH(A5,UTDATE)+SQM!$AB$3</f>
        <v>338</v>
      </c>
      <c r="E5" s="5" t="str">
        <f t="shared" ca="1" si="3"/>
        <v>SQM!L232:Z338</v>
      </c>
      <c r="F5" s="4">
        <f t="array" aca="1" ref="F5" ca="1">IF(MAX(IF(UTDATE=A5,MPSAS))&gt;0,MAX(IF(UTDATE=A5,MPSAS)),"")</f>
        <v>21.54</v>
      </c>
      <c r="G5" s="2">
        <f t="shared" ca="1" si="4"/>
        <v>244</v>
      </c>
      <c r="H5" s="21">
        <f t="shared" ca="1" si="5"/>
        <v>0.17027777777777778</v>
      </c>
      <c r="I5" s="4">
        <f t="shared" ca="1" si="6"/>
        <v>4.0866666666666669</v>
      </c>
      <c r="J5" s="21">
        <f t="shared" ca="1" si="0"/>
        <v>43313.170277777775</v>
      </c>
      <c r="K5" s="5" t="str">
        <f t="shared" ca="1" si="7"/>
        <v>SQM!T232:Z338</v>
      </c>
      <c r="L5" s="4">
        <f t="array" aca="1" ref="L5" ca="1">IF(MAX(IF(UTDATE=A5,AVE_30))&gt;0,MAX(IF(UTDATE=A5,AVE_30)),"")</f>
        <v>21.527999999999999</v>
      </c>
      <c r="M5" s="2">
        <f t="shared" ca="1" si="8"/>
        <v>248</v>
      </c>
      <c r="N5" s="4">
        <f t="shared" ca="1" si="9"/>
        <v>1.2799999999999302E-2</v>
      </c>
      <c r="O5" s="4">
        <f t="shared" ca="1" si="10"/>
        <v>21.54</v>
      </c>
      <c r="P5" s="4">
        <f t="shared" ca="1" si="11"/>
        <v>21.490000000000002</v>
      </c>
      <c r="Q5" s="4">
        <f t="shared" ca="1" si="12"/>
        <v>1.2000000000000455E-2</v>
      </c>
      <c r="R5" s="4">
        <f t="shared" ca="1" si="13"/>
        <v>3.7999999999996703E-2</v>
      </c>
      <c r="S5" s="43">
        <f t="shared" ca="1" si="14"/>
        <v>0.18416666666666667</v>
      </c>
      <c r="T5" s="8">
        <f t="shared" ca="1" si="15"/>
        <v>4.42</v>
      </c>
      <c r="U5" s="45">
        <f t="shared" ca="1" si="1"/>
        <v>43313.184166666666</v>
      </c>
      <c r="V5" s="20">
        <f t="shared" ca="1" si="16"/>
        <v>4.42</v>
      </c>
      <c r="W5" s="48" t="b">
        <f t="shared" ca="1" si="17"/>
        <v>1</v>
      </c>
      <c r="X5" s="49">
        <f t="shared" ca="1" si="18"/>
        <v>21.527999999999999</v>
      </c>
      <c r="Y5" s="59">
        <f t="shared" ca="1" si="2"/>
        <v>5.7777777777777629E-2</v>
      </c>
      <c r="Z5" s="49">
        <f ca="1">IF(Y5&gt;SQM!$AB$9,Summary!L5,NA())</f>
        <v>21.527999999999999</v>
      </c>
      <c r="AA5" s="45" t="e">
        <f t="shared" ca="1" si="19"/>
        <v>#N/A</v>
      </c>
      <c r="AB5" s="4" t="e">
        <f t="shared" ca="1" si="20"/>
        <v>#N/A</v>
      </c>
      <c r="AC5" s="2" t="e">
        <f t="shared" ca="1" si="21"/>
        <v>#N/A</v>
      </c>
      <c r="AD5" s="81">
        <f ca="1">IF(TEXT(A5,"mmmm")='1Month'!$A$3,TEXT(A5,"dd")+H5,NA())</f>
        <v>1.1702777777777778</v>
      </c>
      <c r="AE5" s="81">
        <f ca="1">IF(TEXT(A5,"mmmm")='1Month'!A$3,TEXT(A5,"dd")+S5,NA())</f>
        <v>1.1841666666666666</v>
      </c>
    </row>
    <row r="6" spans="1:31">
      <c r="A6" s="1">
        <v>43314</v>
      </c>
      <c r="B6" s="2">
        <v>0</v>
      </c>
      <c r="C6" s="3">
        <f ca="1">MATCH(A6,UTDATE,0)+SQM!$AB$3</f>
        <v>339</v>
      </c>
      <c r="D6" s="3">
        <f ca="1">MATCH(A6,UTDATE)+SQM!$AB$3</f>
        <v>450</v>
      </c>
      <c r="E6" s="5" t="str">
        <f t="shared" ca="1" si="3"/>
        <v>SQM!L339:Z450</v>
      </c>
      <c r="F6" s="4">
        <f t="array" aca="1" ref="F6" ca="1">IF(MAX(IF(UTDATE=A6,MPSAS))&gt;0,MAX(IF(UTDATE=A6,MPSAS)),"")</f>
        <v>21.29</v>
      </c>
      <c r="G6" s="2">
        <f t="shared" ca="1" si="4"/>
        <v>369</v>
      </c>
      <c r="H6" s="21">
        <f t="shared" ca="1" si="5"/>
        <v>0.21890046296296295</v>
      </c>
      <c r="I6" s="4">
        <f t="shared" ca="1" si="6"/>
        <v>5.2536111111111108</v>
      </c>
      <c r="J6" s="21">
        <f t="shared" ca="1" si="0"/>
        <v>43314.218900462962</v>
      </c>
      <c r="K6" s="5" t="str">
        <f t="shared" ca="1" si="7"/>
        <v>SQM!T339:Z450</v>
      </c>
      <c r="L6" s="4">
        <f t="array" aca="1" ref="L6" ca="1">IF(MAX(IF(UTDATE=A6,AVE_30))&gt;0,MAX(IF(UTDATE=A6,AVE_30)),"")</f>
        <v>21.23</v>
      </c>
      <c r="M6" s="2">
        <f t="shared" ca="1" si="8"/>
        <v>368</v>
      </c>
      <c r="N6" s="4">
        <f t="shared" ca="1" si="9"/>
        <v>8.7999999999999551E-2</v>
      </c>
      <c r="O6" s="4">
        <f t="shared" ca="1" si="10"/>
        <v>21.29</v>
      </c>
      <c r="P6" s="4">
        <f t="shared" ca="1" si="11"/>
        <v>20.98</v>
      </c>
      <c r="Q6" s="4">
        <f t="shared" ca="1" si="12"/>
        <v>5.9999999999998721E-2</v>
      </c>
      <c r="R6" s="4">
        <f t="shared" ca="1" si="13"/>
        <v>0.25</v>
      </c>
      <c r="S6" s="43">
        <f t="shared" ca="1" si="14"/>
        <v>0.21541666666666667</v>
      </c>
      <c r="T6" s="8">
        <f t="shared" ca="1" si="15"/>
        <v>5.17</v>
      </c>
      <c r="U6" s="45">
        <f t="shared" ca="1" si="1"/>
        <v>43314.215416666666</v>
      </c>
      <c r="V6" s="20">
        <f t="shared" ca="1" si="16"/>
        <v>5.17</v>
      </c>
      <c r="W6" s="48" t="b">
        <f t="shared" ca="1" si="17"/>
        <v>1</v>
      </c>
      <c r="X6" s="49">
        <f t="shared" ca="1" si="18"/>
        <v>21.23</v>
      </c>
      <c r="Y6" s="59">
        <f t="shared" ca="1" si="2"/>
        <v>0.16388888888888906</v>
      </c>
      <c r="Z6" s="49">
        <f ca="1">IF(Y6&gt;SQM!$AB$9,Summary!L6,NA())</f>
        <v>21.23</v>
      </c>
      <c r="AA6" s="45" t="e">
        <f t="shared" ca="1" si="19"/>
        <v>#N/A</v>
      </c>
      <c r="AB6" s="4" t="e">
        <f t="shared" ca="1" si="20"/>
        <v>#N/A</v>
      </c>
      <c r="AC6" s="2" t="e">
        <f t="shared" ca="1" si="21"/>
        <v>#N/A</v>
      </c>
      <c r="AD6" s="81">
        <f ca="1">IF(TEXT(A6,"mmmm")='1Month'!$A$3,TEXT(A6,"dd")+H6,NA())</f>
        <v>2.2189004629629627</v>
      </c>
      <c r="AE6" s="81">
        <f ca="1">IF(TEXT(A6,"mmmm")='1Month'!A$3,TEXT(A6,"dd")+S6,NA())</f>
        <v>2.2154166666666666</v>
      </c>
    </row>
    <row r="7" spans="1:31">
      <c r="A7" s="1">
        <v>43315</v>
      </c>
      <c r="B7" s="2">
        <v>0</v>
      </c>
      <c r="C7" s="3">
        <f ca="1">MATCH(A7,UTDATE,0)+SQM!$AB$3</f>
        <v>451</v>
      </c>
      <c r="D7" s="3">
        <f ca="1">MATCH(A7,UTDATE)+SQM!$AB$3</f>
        <v>558</v>
      </c>
      <c r="E7" s="5" t="str">
        <f t="shared" ca="1" si="3"/>
        <v>SQM!L451:Z558</v>
      </c>
      <c r="F7" s="4">
        <f t="array" aca="1" ref="F7" ca="1">IF(MAX(IF(UTDATE=A7,MPSAS))&gt;0,MAX(IF(UTDATE=A7,MPSAS)),"")</f>
        <v>21.19</v>
      </c>
      <c r="G7" s="2">
        <f t="shared" ca="1" si="4"/>
        <v>474</v>
      </c>
      <c r="H7" s="21">
        <f t="shared" ca="1" si="5"/>
        <v>0.2084722222222222</v>
      </c>
      <c r="I7" s="4">
        <f t="shared" ca="1" si="6"/>
        <v>5.003333333333333</v>
      </c>
      <c r="J7" s="21">
        <f t="shared" ca="1" si="0"/>
        <v>43315.208472222221</v>
      </c>
      <c r="K7" s="5" t="str">
        <f t="shared" ca="1" si="7"/>
        <v>SQM!T451:Z558</v>
      </c>
      <c r="L7" s="4">
        <f t="array" aca="1" ref="L7" ca="1">IF(MAX(IF(UTDATE=A7,AVE_30))&gt;0,MAX(IF(UTDATE=A7,AVE_30)),"")</f>
        <v>21.042000000000002</v>
      </c>
      <c r="M7" s="2">
        <f t="shared" ca="1" si="8"/>
        <v>490</v>
      </c>
      <c r="N7" s="4">
        <f t="shared" ca="1" si="9"/>
        <v>6.9599999999999801E-2</v>
      </c>
      <c r="O7" s="4">
        <f t="shared" ca="1" si="10"/>
        <v>21.13</v>
      </c>
      <c r="P7" s="4">
        <f t="shared" ca="1" si="11"/>
        <v>20.88</v>
      </c>
      <c r="Q7" s="4">
        <f t="shared" ca="1" si="12"/>
        <v>8.7999999999997414E-2</v>
      </c>
      <c r="R7" s="4">
        <f t="shared" ca="1" si="13"/>
        <v>0.16200000000000259</v>
      </c>
      <c r="S7" s="43">
        <f t="shared" ca="1" si="14"/>
        <v>0.26398148148148148</v>
      </c>
      <c r="T7" s="8">
        <f t="shared" ca="1" si="15"/>
        <v>6.3355555555555556</v>
      </c>
      <c r="U7" s="45">
        <f t="shared" ca="1" si="1"/>
        <v>43315.263981481483</v>
      </c>
      <c r="V7" s="20">
        <f t="shared" ca="1" si="16"/>
        <v>6.3355555555555556</v>
      </c>
      <c r="W7" s="48" t="b">
        <f t="shared" ca="1" si="17"/>
        <v>1</v>
      </c>
      <c r="X7" s="49">
        <f t="shared" ca="1" si="18"/>
        <v>21.042000000000002</v>
      </c>
      <c r="Y7" s="59">
        <f t="shared" ca="1" si="2"/>
        <v>0.20708333333333387</v>
      </c>
      <c r="Z7" s="49">
        <f ca="1">IF(Y7&gt;SQM!$AB$9,Summary!L7,NA())</f>
        <v>21.042000000000002</v>
      </c>
      <c r="AA7" s="45" t="e">
        <f t="shared" ca="1" si="19"/>
        <v>#N/A</v>
      </c>
      <c r="AB7" s="4" t="e">
        <f t="shared" ca="1" si="20"/>
        <v>#N/A</v>
      </c>
      <c r="AC7" s="2" t="e">
        <f t="shared" ca="1" si="21"/>
        <v>#N/A</v>
      </c>
      <c r="AD7" s="81">
        <f ca="1">IF(TEXT(A7,"mmmm")='1Month'!$A$3,TEXT(A7,"dd")+H7,NA())</f>
        <v>3.2084722222222224</v>
      </c>
      <c r="AE7" s="81">
        <f ca="1">IF(TEXT(A7,"mmmm")='1Month'!A$3,TEXT(A7,"dd")+S7,NA())</f>
        <v>3.2639814814814816</v>
      </c>
    </row>
    <row r="8" spans="1:31">
      <c r="A8" s="1">
        <v>43316</v>
      </c>
      <c r="B8" s="2">
        <v>1</v>
      </c>
      <c r="C8" s="3">
        <f ca="1">MATCH(A8,UTDATE,0)+SQM!$AB$3</f>
        <v>559</v>
      </c>
      <c r="D8" s="3">
        <f ca="1">MATCH(A8,UTDATE)+SQM!$AB$3</f>
        <v>668</v>
      </c>
      <c r="E8" s="5" t="str">
        <f t="shared" ca="1" si="3"/>
        <v>SQM!L559:Z668</v>
      </c>
      <c r="F8" s="4">
        <f t="array" aca="1" ref="F8" ca="1">IF(MAX(IF(UTDATE=A8,MPSAS))&gt;0,MAX(IF(UTDATE=A8,MPSAS)),"")</f>
        <v>21.62</v>
      </c>
      <c r="G8" s="2">
        <f t="shared" ca="1" si="4"/>
        <v>571</v>
      </c>
      <c r="H8" s="21">
        <f t="shared" ca="1" si="5"/>
        <v>0.17028935185185187</v>
      </c>
      <c r="I8" s="4">
        <f t="shared" ca="1" si="6"/>
        <v>4.0869444444444447</v>
      </c>
      <c r="J8" s="21">
        <f t="shared" ca="1" si="0"/>
        <v>43316.170289351852</v>
      </c>
      <c r="K8" s="5" t="str">
        <f t="shared" ca="1" si="7"/>
        <v>SQM!T559:Z668</v>
      </c>
      <c r="L8" s="4">
        <f t="array" aca="1" ref="L8" ca="1">IF(MAX(IF(UTDATE=A8,AVE_30))&gt;0,MAX(IF(UTDATE=A8,AVE_30)),"")</f>
        <v>21.608000000000001</v>
      </c>
      <c r="M8" s="2">
        <f t="shared" ca="1" si="8"/>
        <v>571</v>
      </c>
      <c r="N8" s="4">
        <f t="shared" ca="1" si="9"/>
        <v>7.1999999999995627E-3</v>
      </c>
      <c r="O8" s="4">
        <f t="shared" ca="1" si="10"/>
        <v>21.62</v>
      </c>
      <c r="P8" s="4">
        <f t="shared" ca="1" si="11"/>
        <v>21.580000000000002</v>
      </c>
      <c r="Q8" s="4">
        <f t="shared" ca="1" si="12"/>
        <v>1.2000000000000455E-2</v>
      </c>
      <c r="R8" s="4">
        <f t="shared" ca="1" si="13"/>
        <v>2.7999999999998693E-2</v>
      </c>
      <c r="S8" s="43">
        <f t="shared" ca="1" si="14"/>
        <v>0.17028935185185187</v>
      </c>
      <c r="T8" s="8">
        <f t="shared" ca="1" si="15"/>
        <v>4.0869444444444447</v>
      </c>
      <c r="U8" s="45">
        <f t="shared" ca="1" si="1"/>
        <v>43316.170289351852</v>
      </c>
      <c r="V8" s="20">
        <f t="shared" ca="1" si="16"/>
        <v>4.0869444444444447</v>
      </c>
      <c r="W8" s="48" t="b">
        <f t="shared" ca="1" si="17"/>
        <v>0</v>
      </c>
      <c r="X8" s="49" t="e">
        <f t="shared" ca="1" si="18"/>
        <v>#N/A</v>
      </c>
      <c r="Y8" s="59">
        <f t="shared" ca="1" si="2"/>
        <v>0.11999999999999893</v>
      </c>
      <c r="Z8" s="49">
        <f ca="1">IF(Y8&gt;SQM!$AB$9,Summary!L8,NA())</f>
        <v>21.608000000000001</v>
      </c>
      <c r="AA8" s="45" t="e">
        <f t="shared" ca="1" si="19"/>
        <v>#N/A</v>
      </c>
      <c r="AB8" s="4" t="e">
        <f t="shared" ca="1" si="20"/>
        <v>#N/A</v>
      </c>
      <c r="AC8" s="2" t="e">
        <f t="shared" ca="1" si="21"/>
        <v>#N/A</v>
      </c>
      <c r="AD8" s="81">
        <f ca="1">IF(TEXT(A8,"mmmm")='1Month'!$A$3,TEXT(A8,"dd")+H8,NA())</f>
        <v>4.170289351851852</v>
      </c>
      <c r="AE8" s="81">
        <f ca="1">IF(TEXT(A8,"mmmm")='1Month'!A$3,TEXT(A8,"dd")+S8,NA())</f>
        <v>4.170289351851852</v>
      </c>
    </row>
    <row r="9" spans="1:31">
      <c r="A9" s="1">
        <v>43317</v>
      </c>
      <c r="B9" s="2">
        <v>1</v>
      </c>
      <c r="C9" s="3">
        <f ca="1">MATCH(A9,UTDATE,0)+SQM!$AB$3</f>
        <v>669</v>
      </c>
      <c r="D9" s="3">
        <f ca="1">MATCH(A9,UTDATE)+SQM!$AB$3</f>
        <v>780</v>
      </c>
      <c r="E9" s="5" t="str">
        <f t="shared" ca="1" si="3"/>
        <v>SQM!L669:Z780</v>
      </c>
      <c r="F9" s="4">
        <f t="array" aca="1" ref="F9" ca="1">IF(MAX(IF(UTDATE=A9,MPSAS))&gt;0,MAX(IF(UTDATE=A9,MPSAS)),"")</f>
        <v>21.57</v>
      </c>
      <c r="G9" s="2">
        <f t="shared" ca="1" si="4"/>
        <v>720</v>
      </c>
      <c r="H9" s="21">
        <f t="shared" ca="1" si="5"/>
        <v>0.29184027777777777</v>
      </c>
      <c r="I9" s="4">
        <f t="shared" ca="1" si="6"/>
        <v>7.0041666666666664</v>
      </c>
      <c r="J9" s="21">
        <f t="shared" ca="1" si="0"/>
        <v>43317.29184027778</v>
      </c>
      <c r="K9" s="5" t="str">
        <f t="shared" ca="1" si="7"/>
        <v>SQM!T669:Z780</v>
      </c>
      <c r="L9" s="4">
        <f t="array" aca="1" ref="L9" ca="1">IF(MAX(IF(UTDATE=A9,AVE_30))&gt;0,MAX(IF(UTDATE=A9,AVE_30)),"")</f>
        <v>21.564</v>
      </c>
      <c r="M9" s="2">
        <f t="shared" ca="1" si="8"/>
        <v>718</v>
      </c>
      <c r="N9" s="4">
        <f t="shared" ca="1" si="9"/>
        <v>1.4400000000000546E-2</v>
      </c>
      <c r="O9" s="4">
        <f t="shared" ca="1" si="10"/>
        <v>21.57</v>
      </c>
      <c r="P9" s="4">
        <f t="shared" ca="1" si="11"/>
        <v>21.560000000000002</v>
      </c>
      <c r="Q9" s="4">
        <f t="shared" ca="1" si="12"/>
        <v>6.0000000000002274E-3</v>
      </c>
      <c r="R9" s="4">
        <f t="shared" ca="1" si="13"/>
        <v>3.9999999999977831E-3</v>
      </c>
      <c r="S9" s="43">
        <f t="shared" ca="1" si="14"/>
        <v>0.28489583333333335</v>
      </c>
      <c r="T9" s="8">
        <f t="shared" ca="1" si="15"/>
        <v>6.8375000000000004</v>
      </c>
      <c r="U9" s="45">
        <f t="shared" ca="1" si="1"/>
        <v>43317.284895833334</v>
      </c>
      <c r="V9" s="20">
        <f t="shared" ca="1" si="16"/>
        <v>6.8375000000000004</v>
      </c>
      <c r="W9" s="48" t="b">
        <f t="shared" ca="1" si="17"/>
        <v>1</v>
      </c>
      <c r="X9" s="49">
        <f t="shared" ca="1" si="18"/>
        <v>21.564</v>
      </c>
      <c r="Y9" s="59">
        <f t="shared" ca="1" si="2"/>
        <v>1.7222222222222545E-2</v>
      </c>
      <c r="Z9" s="49" t="e">
        <f ca="1">IF(Y9&gt;SQM!$AB$9,Summary!L9,NA())</f>
        <v>#N/A</v>
      </c>
      <c r="AA9" s="45" t="e">
        <f t="shared" ca="1" si="19"/>
        <v>#N/A</v>
      </c>
      <c r="AB9" s="4" t="e">
        <f t="shared" ca="1" si="20"/>
        <v>#N/A</v>
      </c>
      <c r="AC9" s="2" t="e">
        <f t="shared" ca="1" si="21"/>
        <v>#N/A</v>
      </c>
      <c r="AD9" s="81">
        <f ca="1">IF(TEXT(A9,"mmmm")='1Month'!$A$3,TEXT(A9,"dd")+H9,NA())</f>
        <v>5.2918402777777782</v>
      </c>
      <c r="AE9" s="81">
        <f ca="1">IF(TEXT(A9,"mmmm")='1Month'!A$3,TEXT(A9,"dd")+S9,NA())</f>
        <v>5.2848958333333336</v>
      </c>
    </row>
    <row r="10" spans="1:31">
      <c r="A10" s="1">
        <v>43318</v>
      </c>
      <c r="B10" s="2">
        <v>1</v>
      </c>
      <c r="C10" s="3">
        <f ca="1">MATCH(A10,UTDATE,0)+SQM!$AB$3</f>
        <v>781</v>
      </c>
      <c r="D10" s="3">
        <f ca="1">MATCH(A10,UTDATE)+SQM!$AB$3</f>
        <v>894</v>
      </c>
      <c r="E10" s="5" t="str">
        <f t="shared" ca="1" si="3"/>
        <v>SQM!L781:Z894</v>
      </c>
      <c r="F10" s="4">
        <f t="array" aca="1" ref="F10" ca="1">IF(MAX(IF(UTDATE=A10,MPSAS))&gt;0,MAX(IF(UTDATE=A10,MPSAS)),"")</f>
        <v>21.68</v>
      </c>
      <c r="G10" s="2">
        <f t="shared" ca="1" si="4"/>
        <v>843</v>
      </c>
      <c r="H10" s="21">
        <f t="shared" ca="1" si="5"/>
        <v>0.3231134259259259</v>
      </c>
      <c r="I10" s="4">
        <f t="shared" ca="1" si="6"/>
        <v>7.7547222222222221</v>
      </c>
      <c r="J10" s="21">
        <f t="shared" ca="1" si="0"/>
        <v>43318.323113425926</v>
      </c>
      <c r="K10" s="5" t="str">
        <f t="shared" ca="1" si="7"/>
        <v>SQM!T781:Z894</v>
      </c>
      <c r="L10" s="4">
        <f t="array" aca="1" ref="L10" ca="1">IF(MAX(IF(UTDATE=A10,AVE_30))&gt;0,MAX(IF(UTDATE=A10,AVE_30)),"")</f>
        <v>21.666000000000004</v>
      </c>
      <c r="M10" s="2">
        <f t="shared" ca="1" si="8"/>
        <v>842</v>
      </c>
      <c r="N10" s="4">
        <f t="shared" ca="1" si="9"/>
        <v>1.5199999999999391E-2</v>
      </c>
      <c r="O10" s="4">
        <f t="shared" ca="1" si="10"/>
        <v>21.68</v>
      </c>
      <c r="P10" s="4">
        <f t="shared" ca="1" si="11"/>
        <v>21.63</v>
      </c>
      <c r="Q10" s="4">
        <f t="shared" ca="1" si="12"/>
        <v>1.3999999999995794E-2</v>
      </c>
      <c r="R10" s="4">
        <f t="shared" ca="1" si="13"/>
        <v>3.6000000000004917E-2</v>
      </c>
      <c r="S10" s="43">
        <f t="shared" ca="1" si="14"/>
        <v>0.31964120370370369</v>
      </c>
      <c r="T10" s="8">
        <f t="shared" ca="1" si="15"/>
        <v>7.6713888888888881</v>
      </c>
      <c r="U10" s="45">
        <f t="shared" ca="1" si="1"/>
        <v>43318.319641203707</v>
      </c>
      <c r="V10" s="20">
        <f t="shared" ca="1" si="16"/>
        <v>7.6713888888888881</v>
      </c>
      <c r="W10" s="48" t="b">
        <f t="shared" ca="1" si="17"/>
        <v>1</v>
      </c>
      <c r="X10" s="49">
        <f t="shared" ca="1" si="18"/>
        <v>21.666000000000004</v>
      </c>
      <c r="Y10" s="59">
        <f t="shared" ca="1" si="2"/>
        <v>2.4166666666666892E-2</v>
      </c>
      <c r="Z10" s="49">
        <f ca="1">IF(Y10&gt;SQM!$AB$9,Summary!L10,NA())</f>
        <v>21.666000000000004</v>
      </c>
      <c r="AA10" s="45" t="e">
        <f t="shared" ca="1" si="19"/>
        <v>#N/A</v>
      </c>
      <c r="AB10" s="4" t="e">
        <f t="shared" ca="1" si="20"/>
        <v>#N/A</v>
      </c>
      <c r="AC10" s="2" t="e">
        <f t="shared" ca="1" si="21"/>
        <v>#N/A</v>
      </c>
      <c r="AD10" s="81">
        <f ca="1">IF(TEXT(A10,"mmmm")='1Month'!$A$3,TEXT(A10,"dd")+H10,NA())</f>
        <v>6.3231134259259258</v>
      </c>
      <c r="AE10" s="81">
        <f ca="1">IF(TEXT(A10,"mmmm")='1Month'!A$3,TEXT(A10,"dd")+S10,NA())</f>
        <v>6.3196412037037035</v>
      </c>
    </row>
    <row r="11" spans="1:31">
      <c r="A11" s="1">
        <v>43319</v>
      </c>
      <c r="B11" s="2">
        <v>1</v>
      </c>
      <c r="C11" s="3">
        <f ca="1">MATCH(A11,UTDATE,0)+SQM!$AB$3</f>
        <v>895</v>
      </c>
      <c r="D11" s="3">
        <f ca="1">MATCH(A11,UTDATE)+SQM!$AB$3</f>
        <v>1000</v>
      </c>
      <c r="E11" s="5" t="str">
        <f t="shared" ca="1" si="3"/>
        <v>SQM!L895:Z1000</v>
      </c>
      <c r="F11" s="4" t="e">
        <f t="array" aca="1" ref="F11" ca="1">IF(MAX(IF(UTDATE=A11,MPSAS))&gt;0,MAX(IF(UTDATE=A11,MPSAS)),"")</f>
        <v>#N/A</v>
      </c>
      <c r="G11" s="2" t="e">
        <f t="shared" ca="1" si="4"/>
        <v>#N/A</v>
      </c>
      <c r="H11" s="21" t="e">
        <f t="shared" ca="1" si="5"/>
        <v>#N/A</v>
      </c>
      <c r="I11" s="4" t="e">
        <f t="shared" ca="1" si="6"/>
        <v>#N/A</v>
      </c>
      <c r="J11" s="21" t="e">
        <f t="shared" ca="1" si="0"/>
        <v>#N/A</v>
      </c>
      <c r="K11" s="5" t="str">
        <f t="shared" ca="1" si="7"/>
        <v>SQM!T895:Z1000</v>
      </c>
      <c r="L11" s="4" t="e">
        <f t="array" aca="1" ref="L11" ca="1">IF(MAX(IF(UTDATE=A11,AVE_30))&gt;0,MAX(IF(UTDATE=A11,AVE_30)),"")</f>
        <v>#N/A</v>
      </c>
      <c r="M11" s="2" t="e">
        <f t="shared" ca="1" si="8"/>
        <v>#N/A</v>
      </c>
      <c r="N11" s="4" t="e">
        <f t="shared" ca="1" si="9"/>
        <v>#N/A</v>
      </c>
      <c r="O11" s="4" t="e">
        <f t="shared" ca="1" si="10"/>
        <v>#N/A</v>
      </c>
      <c r="P11" s="4" t="e">
        <f t="shared" ca="1" si="11"/>
        <v>#N/A</v>
      </c>
      <c r="Q11" s="4" t="e">
        <f t="shared" ca="1" si="12"/>
        <v>#N/A</v>
      </c>
      <c r="R11" s="4" t="e">
        <f t="shared" ca="1" si="13"/>
        <v>#N/A</v>
      </c>
      <c r="S11" s="43" t="e">
        <f t="shared" ca="1" si="14"/>
        <v>#N/A</v>
      </c>
      <c r="T11" s="8" t="e">
        <f t="shared" ca="1" si="15"/>
        <v>#N/A</v>
      </c>
      <c r="U11" s="45" t="e">
        <f t="shared" ca="1" si="1"/>
        <v>#N/A</v>
      </c>
      <c r="V11" s="20" t="e">
        <f t="shared" ca="1" si="16"/>
        <v>#N/A</v>
      </c>
      <c r="W11" s="48" t="e">
        <f t="shared" ca="1" si="17"/>
        <v>#N/A</v>
      </c>
      <c r="X11" s="49" t="e">
        <f t="shared" ca="1" si="18"/>
        <v>#N/A</v>
      </c>
      <c r="Y11" s="59" t="e">
        <f t="shared" ca="1" si="2"/>
        <v>#N/A</v>
      </c>
      <c r="Z11" s="49" t="e">
        <f ca="1">IF(Y11&gt;SQM!$AB$9,Summary!L11,NA())</f>
        <v>#N/A</v>
      </c>
      <c r="AA11" s="45" t="e">
        <f t="shared" ca="1" si="19"/>
        <v>#N/A</v>
      </c>
      <c r="AB11" s="4" t="e">
        <f t="shared" ca="1" si="20"/>
        <v>#N/A</v>
      </c>
      <c r="AC11" s="2" t="e">
        <f t="shared" ca="1" si="21"/>
        <v>#N/A</v>
      </c>
      <c r="AD11" s="81" t="e">
        <f ca="1">IF(TEXT(A11,"mmmm")='1Month'!$A$3,TEXT(A11,"dd")+H11,NA())</f>
        <v>#N/A</v>
      </c>
      <c r="AE11" s="81" t="e">
        <f ca="1">IF(TEXT(A11,"mmmm")='1Month'!A$3,TEXT(A11,"dd")+S11,NA())</f>
        <v>#N/A</v>
      </c>
    </row>
    <row r="12" spans="1:31">
      <c r="A12" s="1">
        <v>43320</v>
      </c>
      <c r="B12" s="2">
        <v>1</v>
      </c>
      <c r="C12" s="3" t="e">
        <f ca="1">MATCH(A12,UTDATE,0)+SQM!$AB$3</f>
        <v>#N/A</v>
      </c>
      <c r="D12" s="3">
        <f ca="1">MATCH(A12,UTDATE)+SQM!$AB$3</f>
        <v>1000</v>
      </c>
      <c r="E12" s="5" t="e">
        <f t="shared" ca="1" si="3"/>
        <v>#N/A</v>
      </c>
      <c r="F12" s="4" t="str">
        <f t="array" aca="1" ref="F12" ca="1">IF(MAX(IF(UTDATE=A12,MPSAS))&gt;0,MAX(IF(UTDATE=A12,MPSAS)),"")</f>
        <v/>
      </c>
      <c r="G12" s="2" t="e">
        <f t="shared" ca="1" si="4"/>
        <v>#N/A</v>
      </c>
      <c r="H12" s="21" t="e">
        <f t="shared" ca="1" si="5"/>
        <v>#N/A</v>
      </c>
      <c r="I12" s="4" t="e">
        <f t="shared" ca="1" si="6"/>
        <v>#N/A</v>
      </c>
      <c r="J12" s="21" t="e">
        <f t="shared" ca="1" si="0"/>
        <v>#N/A</v>
      </c>
      <c r="K12" s="5" t="e">
        <f t="shared" ca="1" si="7"/>
        <v>#N/A</v>
      </c>
      <c r="L12" s="4" t="str">
        <f t="array" aca="1" ref="L12" ca="1">IF(MAX(IF(UTDATE=A12,AVE_30))&gt;0,MAX(IF(UTDATE=A12,AVE_30)),"")</f>
        <v/>
      </c>
      <c r="M12" s="2" t="e">
        <f t="shared" ca="1" si="8"/>
        <v>#N/A</v>
      </c>
      <c r="N12" s="4" t="e">
        <f t="shared" ca="1" si="9"/>
        <v>#N/A</v>
      </c>
      <c r="O12" s="4" t="e">
        <f t="shared" ca="1" si="10"/>
        <v>#N/A</v>
      </c>
      <c r="P12" s="4" t="e">
        <f t="shared" ca="1" si="11"/>
        <v>#N/A</v>
      </c>
      <c r="Q12" s="4" t="e">
        <f t="shared" ca="1" si="12"/>
        <v>#N/A</v>
      </c>
      <c r="R12" s="4" t="e">
        <f t="shared" ca="1" si="13"/>
        <v>#VALUE!</v>
      </c>
      <c r="S12" s="43" t="e">
        <f t="shared" ca="1" si="14"/>
        <v>#N/A</v>
      </c>
      <c r="T12" s="8" t="e">
        <f t="shared" ca="1" si="15"/>
        <v>#N/A</v>
      </c>
      <c r="U12" s="45" t="e">
        <f t="shared" ca="1" si="1"/>
        <v>#N/A</v>
      </c>
      <c r="V12" s="20" t="e">
        <f t="shared" ca="1" si="16"/>
        <v>#N/A</v>
      </c>
      <c r="W12" s="48" t="e">
        <f t="shared" ca="1" si="17"/>
        <v>#N/A</v>
      </c>
      <c r="X12" s="49" t="e">
        <f t="shared" ca="1" si="18"/>
        <v>#N/A</v>
      </c>
      <c r="Y12" s="59" t="e">
        <f t="shared" ca="1" si="2"/>
        <v>#N/A</v>
      </c>
      <c r="Z12" s="49" t="e">
        <f ca="1">IF(Y12&gt;SQM!$AB$9,Summary!L12,NA())</f>
        <v>#N/A</v>
      </c>
      <c r="AA12" s="45" t="e">
        <f t="shared" ca="1" si="19"/>
        <v>#N/A</v>
      </c>
      <c r="AB12" s="4" t="e">
        <f t="shared" ca="1" si="20"/>
        <v>#N/A</v>
      </c>
      <c r="AC12" s="2" t="e">
        <f t="shared" ca="1" si="21"/>
        <v>#N/A</v>
      </c>
      <c r="AD12" s="81" t="e">
        <f ca="1">IF(TEXT(A12,"mmmm")='1Month'!$A$3,TEXT(A12,"dd")+H12,NA())</f>
        <v>#N/A</v>
      </c>
      <c r="AE12" s="81" t="e">
        <f ca="1">IF(TEXT(A12,"mmmm")='1Month'!A$3,TEXT(A12,"dd")+S12,NA())</f>
        <v>#N/A</v>
      </c>
    </row>
    <row r="13" spans="1:31">
      <c r="A13" s="1">
        <v>43321</v>
      </c>
      <c r="B13" s="2">
        <v>1</v>
      </c>
      <c r="C13" s="3" t="e">
        <f ca="1">MATCH(A13,UTDATE,0)+SQM!$AB$3</f>
        <v>#N/A</v>
      </c>
      <c r="D13" s="3">
        <f ca="1">MATCH(A13,UTDATE)+SQM!$AB$3</f>
        <v>1000</v>
      </c>
      <c r="E13" s="5" t="e">
        <f t="shared" ca="1" si="3"/>
        <v>#N/A</v>
      </c>
      <c r="F13" s="4" t="str">
        <f t="array" aca="1" ref="F13" ca="1">IF(MAX(IF(UTDATE=A13,MPSAS))&gt;0,MAX(IF(UTDATE=A13,MPSAS)),"")</f>
        <v/>
      </c>
      <c r="G13" s="2" t="e">
        <f t="shared" ca="1" si="4"/>
        <v>#N/A</v>
      </c>
      <c r="H13" s="21" t="e">
        <f t="shared" ca="1" si="5"/>
        <v>#N/A</v>
      </c>
      <c r="I13" s="4" t="e">
        <f t="shared" ca="1" si="6"/>
        <v>#N/A</v>
      </c>
      <c r="J13" s="21" t="e">
        <f t="shared" ca="1" si="0"/>
        <v>#N/A</v>
      </c>
      <c r="K13" s="5" t="e">
        <f t="shared" ca="1" si="7"/>
        <v>#N/A</v>
      </c>
      <c r="L13" s="4" t="str">
        <f t="array" aca="1" ref="L13" ca="1">IF(MAX(IF(UTDATE=A13,AVE_30))&gt;0,MAX(IF(UTDATE=A13,AVE_30)),"")</f>
        <v/>
      </c>
      <c r="M13" s="2" t="e">
        <f t="shared" ca="1" si="8"/>
        <v>#N/A</v>
      </c>
      <c r="N13" s="4" t="e">
        <f t="shared" ca="1" si="9"/>
        <v>#N/A</v>
      </c>
      <c r="O13" s="4" t="e">
        <f t="shared" ca="1" si="10"/>
        <v>#N/A</v>
      </c>
      <c r="P13" s="4" t="e">
        <f t="shared" ca="1" si="11"/>
        <v>#N/A</v>
      </c>
      <c r="Q13" s="4" t="e">
        <f t="shared" ca="1" si="12"/>
        <v>#N/A</v>
      </c>
      <c r="R13" s="4" t="e">
        <f t="shared" ca="1" si="13"/>
        <v>#VALUE!</v>
      </c>
      <c r="S13" s="43" t="e">
        <f t="shared" ca="1" si="14"/>
        <v>#N/A</v>
      </c>
      <c r="T13" s="8" t="e">
        <f t="shared" ca="1" si="15"/>
        <v>#N/A</v>
      </c>
      <c r="U13" s="45" t="e">
        <f t="shared" ca="1" si="1"/>
        <v>#N/A</v>
      </c>
      <c r="V13" s="20" t="e">
        <f t="shared" ca="1" si="16"/>
        <v>#N/A</v>
      </c>
      <c r="W13" s="48" t="e">
        <f t="shared" ca="1" si="17"/>
        <v>#N/A</v>
      </c>
      <c r="X13" s="49" t="e">
        <f t="shared" ca="1" si="18"/>
        <v>#N/A</v>
      </c>
      <c r="Y13" s="59" t="e">
        <f t="shared" ca="1" si="2"/>
        <v>#N/A</v>
      </c>
      <c r="Z13" s="49" t="e">
        <f ca="1">IF(Y13&gt;SQM!$AB$9,Summary!L13,NA())</f>
        <v>#N/A</v>
      </c>
      <c r="AA13" s="45" t="e">
        <f t="shared" ca="1" si="19"/>
        <v>#N/A</v>
      </c>
      <c r="AB13" s="4" t="e">
        <f t="shared" ca="1" si="20"/>
        <v>#N/A</v>
      </c>
      <c r="AC13" s="2" t="e">
        <f t="shared" ca="1" si="21"/>
        <v>#N/A</v>
      </c>
      <c r="AD13" s="81" t="e">
        <f ca="1">IF(TEXT(A13,"mmmm")='1Month'!$A$3,TEXT(A13,"dd")+H13,NA())</f>
        <v>#N/A</v>
      </c>
      <c r="AE13" s="81" t="e">
        <f ca="1">IF(TEXT(A13,"mmmm")='1Month'!A$3,TEXT(A13,"dd")+S13,NA())</f>
        <v>#N/A</v>
      </c>
    </row>
    <row r="14" spans="1:31">
      <c r="A14" s="1">
        <v>43322</v>
      </c>
      <c r="B14" s="2">
        <v>0</v>
      </c>
      <c r="C14" s="3" t="e">
        <f ca="1">MATCH(A14,UTDATE,0)+SQM!$AB$3</f>
        <v>#N/A</v>
      </c>
      <c r="D14" s="3">
        <f ca="1">MATCH(A14,UTDATE)+SQM!$AB$3</f>
        <v>1000</v>
      </c>
      <c r="E14" s="5" t="e">
        <f t="shared" ca="1" si="3"/>
        <v>#N/A</v>
      </c>
      <c r="F14" s="4" t="str">
        <f t="array" aca="1" ref="F14" ca="1">IF(MAX(IF(UTDATE=A14,MPSAS))&gt;0,MAX(IF(UTDATE=A14,MPSAS)),"")</f>
        <v/>
      </c>
      <c r="G14" s="2" t="e">
        <f t="shared" ca="1" si="4"/>
        <v>#N/A</v>
      </c>
      <c r="H14" s="21" t="e">
        <f t="shared" ca="1" si="5"/>
        <v>#N/A</v>
      </c>
      <c r="I14" s="4" t="e">
        <f t="shared" ca="1" si="6"/>
        <v>#N/A</v>
      </c>
      <c r="J14" s="21" t="e">
        <f t="shared" ca="1" si="0"/>
        <v>#N/A</v>
      </c>
      <c r="K14" s="5" t="e">
        <f t="shared" ca="1" si="7"/>
        <v>#N/A</v>
      </c>
      <c r="L14" s="4" t="str">
        <f t="array" aca="1" ref="L14" ca="1">IF(MAX(IF(UTDATE=A14,AVE_30))&gt;0,MAX(IF(UTDATE=A14,AVE_30)),"")</f>
        <v/>
      </c>
      <c r="M14" s="2" t="e">
        <f t="shared" ca="1" si="8"/>
        <v>#N/A</v>
      </c>
      <c r="N14" s="4" t="e">
        <f t="shared" ca="1" si="9"/>
        <v>#N/A</v>
      </c>
      <c r="O14" s="4" t="e">
        <f t="shared" ca="1" si="10"/>
        <v>#N/A</v>
      </c>
      <c r="P14" s="4" t="e">
        <f t="shared" ca="1" si="11"/>
        <v>#N/A</v>
      </c>
      <c r="Q14" s="4" t="e">
        <f t="shared" ca="1" si="12"/>
        <v>#N/A</v>
      </c>
      <c r="R14" s="4" t="e">
        <f t="shared" ca="1" si="13"/>
        <v>#VALUE!</v>
      </c>
      <c r="S14" s="43" t="e">
        <f t="shared" ca="1" si="14"/>
        <v>#N/A</v>
      </c>
      <c r="T14" s="8" t="e">
        <f t="shared" ca="1" si="15"/>
        <v>#N/A</v>
      </c>
      <c r="U14" s="45" t="e">
        <f t="shared" ca="1" si="1"/>
        <v>#N/A</v>
      </c>
      <c r="V14" s="20" t="e">
        <f t="shared" ca="1" si="16"/>
        <v>#N/A</v>
      </c>
      <c r="W14" s="48" t="e">
        <f t="shared" ca="1" si="17"/>
        <v>#N/A</v>
      </c>
      <c r="X14" s="49" t="e">
        <f t="shared" ca="1" si="18"/>
        <v>#N/A</v>
      </c>
      <c r="Y14" s="59" t="e">
        <f t="shared" ca="1" si="2"/>
        <v>#N/A</v>
      </c>
      <c r="Z14" s="49" t="e">
        <f ca="1">IF(Y14&gt;SQM!$AB$9,Summary!L14,NA())</f>
        <v>#N/A</v>
      </c>
      <c r="AA14" s="45" t="e">
        <f t="shared" ca="1" si="19"/>
        <v>#N/A</v>
      </c>
      <c r="AB14" s="4" t="e">
        <f t="shared" ca="1" si="20"/>
        <v>#N/A</v>
      </c>
      <c r="AC14" s="2" t="e">
        <f t="shared" ca="1" si="21"/>
        <v>#N/A</v>
      </c>
      <c r="AD14" s="81" t="e">
        <f ca="1">IF(TEXT(A14,"mmmm")='1Month'!$A$3,TEXT(A14,"dd")+H14,NA())</f>
        <v>#N/A</v>
      </c>
      <c r="AE14" s="81" t="e">
        <f ca="1">IF(TEXT(A14,"mmmm")='1Month'!A$3,TEXT(A14,"dd")+S14,NA())</f>
        <v>#N/A</v>
      </c>
    </row>
    <row r="15" spans="1:31">
      <c r="A15" s="1">
        <v>43323</v>
      </c>
      <c r="B15" s="2">
        <v>0</v>
      </c>
      <c r="C15" s="3" t="e">
        <f ca="1">MATCH(A15,UTDATE,0)+SQM!$AB$3</f>
        <v>#N/A</v>
      </c>
      <c r="D15" s="3">
        <f ca="1">MATCH(A15,UTDATE)+SQM!$AB$3</f>
        <v>1000</v>
      </c>
      <c r="E15" s="5" t="e">
        <f t="shared" ca="1" si="3"/>
        <v>#N/A</v>
      </c>
      <c r="F15" s="4" t="str">
        <f t="array" aca="1" ref="F15" ca="1">IF(MAX(IF(UTDATE=A15,MPSAS))&gt;0,MAX(IF(UTDATE=A15,MPSAS)),"")</f>
        <v/>
      </c>
      <c r="G15" s="2" t="e">
        <f t="shared" ca="1" si="4"/>
        <v>#N/A</v>
      </c>
      <c r="H15" s="21" t="e">
        <f t="shared" ca="1" si="5"/>
        <v>#N/A</v>
      </c>
      <c r="I15" s="4" t="e">
        <f t="shared" ca="1" si="6"/>
        <v>#N/A</v>
      </c>
      <c r="J15" s="21" t="e">
        <f t="shared" ca="1" si="0"/>
        <v>#N/A</v>
      </c>
      <c r="K15" s="5" t="e">
        <f t="shared" ca="1" si="7"/>
        <v>#N/A</v>
      </c>
      <c r="L15" s="4" t="str">
        <f t="array" aca="1" ref="L15" ca="1">IF(MAX(IF(UTDATE=A15,AVE_30))&gt;0,MAX(IF(UTDATE=A15,AVE_30)),"")</f>
        <v/>
      </c>
      <c r="M15" s="2" t="e">
        <f t="shared" ca="1" si="8"/>
        <v>#N/A</v>
      </c>
      <c r="N15" s="4" t="e">
        <f t="shared" ca="1" si="9"/>
        <v>#N/A</v>
      </c>
      <c r="O15" s="4" t="e">
        <f t="shared" ca="1" si="10"/>
        <v>#N/A</v>
      </c>
      <c r="P15" s="4" t="e">
        <f t="shared" ca="1" si="11"/>
        <v>#N/A</v>
      </c>
      <c r="Q15" s="4" t="e">
        <f t="shared" ca="1" si="12"/>
        <v>#N/A</v>
      </c>
      <c r="R15" s="4" t="e">
        <f t="shared" ca="1" si="13"/>
        <v>#VALUE!</v>
      </c>
      <c r="S15" s="43" t="e">
        <f t="shared" ca="1" si="14"/>
        <v>#N/A</v>
      </c>
      <c r="T15" s="8" t="e">
        <f t="shared" ca="1" si="15"/>
        <v>#N/A</v>
      </c>
      <c r="U15" s="45" t="e">
        <f t="shared" ca="1" si="1"/>
        <v>#N/A</v>
      </c>
      <c r="V15" s="20" t="e">
        <f t="shared" ca="1" si="16"/>
        <v>#N/A</v>
      </c>
      <c r="W15" s="48" t="e">
        <f t="shared" ca="1" si="17"/>
        <v>#N/A</v>
      </c>
      <c r="X15" s="49" t="e">
        <f t="shared" ca="1" si="18"/>
        <v>#N/A</v>
      </c>
      <c r="Y15" s="59" t="e">
        <f t="shared" ca="1" si="2"/>
        <v>#N/A</v>
      </c>
      <c r="Z15" s="49" t="e">
        <f ca="1">IF(Y15&gt;SQM!$AB$9,Summary!L15,NA())</f>
        <v>#N/A</v>
      </c>
      <c r="AA15" s="45" t="e">
        <f t="shared" ca="1" si="19"/>
        <v>#N/A</v>
      </c>
      <c r="AB15" s="4" t="e">
        <f t="shared" ca="1" si="20"/>
        <v>#N/A</v>
      </c>
      <c r="AC15" s="2" t="e">
        <f t="shared" ca="1" si="21"/>
        <v>#N/A</v>
      </c>
      <c r="AD15" s="81" t="e">
        <f ca="1">IF(TEXT(A15,"mmmm")='1Month'!$A$3,TEXT(A15,"dd")+H15,NA())</f>
        <v>#N/A</v>
      </c>
      <c r="AE15" s="81" t="e">
        <f ca="1">IF(TEXT(A15,"mmmm")='1Month'!A$3,TEXT(A15,"dd")+S15,NA())</f>
        <v>#N/A</v>
      </c>
    </row>
    <row r="16" spans="1:31">
      <c r="A16" s="1">
        <v>43324</v>
      </c>
      <c r="B16" s="2">
        <v>1</v>
      </c>
      <c r="C16" s="3" t="e">
        <f ca="1">MATCH(A16,UTDATE,0)+SQM!$AB$3</f>
        <v>#N/A</v>
      </c>
      <c r="D16" s="3">
        <f ca="1">MATCH(A16,UTDATE)+SQM!$AB$3</f>
        <v>1000</v>
      </c>
      <c r="E16" s="5" t="e">
        <f t="shared" ca="1" si="3"/>
        <v>#N/A</v>
      </c>
      <c r="F16" s="4" t="str">
        <f t="array" aca="1" ref="F16" ca="1">IF(MAX(IF(UTDATE=A16,MPSAS))&gt;0,MAX(IF(UTDATE=A16,MPSAS)),"")</f>
        <v/>
      </c>
      <c r="G16" s="2" t="e">
        <f t="shared" ca="1" si="4"/>
        <v>#N/A</v>
      </c>
      <c r="H16" s="21" t="e">
        <f t="shared" ca="1" si="5"/>
        <v>#N/A</v>
      </c>
      <c r="I16" s="4" t="e">
        <f t="shared" ca="1" si="6"/>
        <v>#N/A</v>
      </c>
      <c r="J16" s="21" t="e">
        <f t="shared" ca="1" si="0"/>
        <v>#N/A</v>
      </c>
      <c r="K16" s="5" t="e">
        <f t="shared" ca="1" si="7"/>
        <v>#N/A</v>
      </c>
      <c r="L16" s="4" t="str">
        <f t="array" aca="1" ref="L16" ca="1">IF(MAX(IF(UTDATE=A16,AVE_30))&gt;0,MAX(IF(UTDATE=A16,AVE_30)),"")</f>
        <v/>
      </c>
      <c r="M16" s="2" t="e">
        <f t="shared" ca="1" si="8"/>
        <v>#N/A</v>
      </c>
      <c r="N16" s="4" t="e">
        <f t="shared" ca="1" si="9"/>
        <v>#N/A</v>
      </c>
      <c r="O16" s="4" t="e">
        <f t="shared" ca="1" si="10"/>
        <v>#N/A</v>
      </c>
      <c r="P16" s="4" t="e">
        <f t="shared" ca="1" si="11"/>
        <v>#N/A</v>
      </c>
      <c r="Q16" s="4" t="e">
        <f t="shared" ca="1" si="12"/>
        <v>#N/A</v>
      </c>
      <c r="R16" s="4" t="e">
        <f t="shared" ca="1" si="13"/>
        <v>#VALUE!</v>
      </c>
      <c r="S16" s="43" t="e">
        <f t="shared" ca="1" si="14"/>
        <v>#N/A</v>
      </c>
      <c r="T16" s="8" t="e">
        <f t="shared" ca="1" si="15"/>
        <v>#N/A</v>
      </c>
      <c r="U16" s="45" t="e">
        <f t="shared" ca="1" si="1"/>
        <v>#N/A</v>
      </c>
      <c r="V16" s="20" t="e">
        <f t="shared" ca="1" si="16"/>
        <v>#N/A</v>
      </c>
      <c r="W16" s="48" t="e">
        <f t="shared" ca="1" si="17"/>
        <v>#N/A</v>
      </c>
      <c r="X16" s="49" t="e">
        <f t="shared" ca="1" si="18"/>
        <v>#N/A</v>
      </c>
      <c r="Y16" s="59" t="e">
        <f t="shared" ca="1" si="2"/>
        <v>#N/A</v>
      </c>
      <c r="Z16" s="49" t="e">
        <f ca="1">IF(Y16&gt;SQM!$AB$9,Summary!L16,NA())</f>
        <v>#N/A</v>
      </c>
      <c r="AA16" s="45" t="e">
        <f t="shared" ca="1" si="19"/>
        <v>#N/A</v>
      </c>
      <c r="AB16" s="4" t="e">
        <f t="shared" ca="1" si="20"/>
        <v>#N/A</v>
      </c>
      <c r="AC16" s="2" t="e">
        <f t="shared" ca="1" si="21"/>
        <v>#N/A</v>
      </c>
      <c r="AD16" s="81" t="e">
        <f ca="1">IF(TEXT(A16,"mmmm")='1Month'!$A$3,TEXT(A16,"dd")+H16,NA())</f>
        <v>#N/A</v>
      </c>
      <c r="AE16" s="81" t="e">
        <f ca="1">IF(TEXT(A16,"mmmm")='1Month'!A$3,TEXT(A16,"dd")+S16,NA())</f>
        <v>#N/A</v>
      </c>
    </row>
    <row r="17" spans="1:31">
      <c r="A17" s="1">
        <v>43325</v>
      </c>
      <c r="B17" s="2">
        <v>0</v>
      </c>
      <c r="C17" s="3" t="e">
        <f ca="1">MATCH(A17,UTDATE,0)+SQM!$AB$3</f>
        <v>#N/A</v>
      </c>
      <c r="D17" s="3">
        <f ca="1">MATCH(A17,UTDATE)+SQM!$AB$3</f>
        <v>1000</v>
      </c>
      <c r="E17" s="5" t="e">
        <f t="shared" ca="1" si="3"/>
        <v>#N/A</v>
      </c>
      <c r="F17" s="4" t="str">
        <f t="array" aca="1" ref="F17" ca="1">IF(MAX(IF(UTDATE=A17,MPSAS))&gt;0,MAX(IF(UTDATE=A17,MPSAS)),"")</f>
        <v/>
      </c>
      <c r="G17" s="2" t="e">
        <f t="shared" ca="1" si="4"/>
        <v>#N/A</v>
      </c>
      <c r="H17" s="21" t="e">
        <f t="shared" ca="1" si="5"/>
        <v>#N/A</v>
      </c>
      <c r="I17" s="4" t="e">
        <f t="shared" ca="1" si="6"/>
        <v>#N/A</v>
      </c>
      <c r="J17" s="21" t="e">
        <f t="shared" ca="1" si="0"/>
        <v>#N/A</v>
      </c>
      <c r="K17" s="5" t="e">
        <f t="shared" ca="1" si="7"/>
        <v>#N/A</v>
      </c>
      <c r="L17" s="4" t="str">
        <f t="array" aca="1" ref="L17" ca="1">IF(MAX(IF(UTDATE=A17,AVE_30))&gt;0,MAX(IF(UTDATE=A17,AVE_30)),"")</f>
        <v/>
      </c>
      <c r="M17" s="2" t="e">
        <f t="shared" ca="1" si="8"/>
        <v>#N/A</v>
      </c>
      <c r="N17" s="4" t="e">
        <f t="shared" ca="1" si="9"/>
        <v>#N/A</v>
      </c>
      <c r="O17" s="4" t="e">
        <f t="shared" ca="1" si="10"/>
        <v>#N/A</v>
      </c>
      <c r="P17" s="4" t="e">
        <f t="shared" ca="1" si="11"/>
        <v>#N/A</v>
      </c>
      <c r="Q17" s="4" t="e">
        <f t="shared" ca="1" si="12"/>
        <v>#N/A</v>
      </c>
      <c r="R17" s="4" t="e">
        <f t="shared" ca="1" si="13"/>
        <v>#VALUE!</v>
      </c>
      <c r="S17" s="43" t="e">
        <f t="shared" ca="1" si="14"/>
        <v>#N/A</v>
      </c>
      <c r="T17" s="8" t="e">
        <f t="shared" ca="1" si="15"/>
        <v>#N/A</v>
      </c>
      <c r="U17" s="45" t="e">
        <f t="shared" ca="1" si="1"/>
        <v>#N/A</v>
      </c>
      <c r="V17" s="20" t="e">
        <f t="shared" ca="1" si="16"/>
        <v>#N/A</v>
      </c>
      <c r="W17" s="48" t="e">
        <f t="shared" ca="1" si="17"/>
        <v>#N/A</v>
      </c>
      <c r="X17" s="49" t="e">
        <f t="shared" ca="1" si="18"/>
        <v>#N/A</v>
      </c>
      <c r="Y17" s="59" t="e">
        <f t="shared" ca="1" si="2"/>
        <v>#N/A</v>
      </c>
      <c r="Z17" s="49" t="e">
        <f ca="1">IF(Y17&gt;SQM!$AB$9,Summary!L17,NA())</f>
        <v>#N/A</v>
      </c>
      <c r="AA17" s="45" t="e">
        <f t="shared" ca="1" si="19"/>
        <v>#N/A</v>
      </c>
      <c r="AB17" s="4" t="e">
        <f t="shared" ca="1" si="20"/>
        <v>#N/A</v>
      </c>
      <c r="AC17" s="2" t="e">
        <f t="shared" ca="1" si="21"/>
        <v>#N/A</v>
      </c>
      <c r="AD17" s="81" t="e">
        <f ca="1">IF(TEXT(A17,"mmmm")='1Month'!$A$3,TEXT(A17,"dd")+H17,NA())</f>
        <v>#N/A</v>
      </c>
      <c r="AE17" s="81" t="e">
        <f ca="1">IF(TEXT(A17,"mmmm")='1Month'!A$3,TEXT(A17,"dd")+S17,NA())</f>
        <v>#N/A</v>
      </c>
    </row>
    <row r="18" spans="1:31">
      <c r="A18" s="1">
        <v>43326</v>
      </c>
      <c r="B18" s="2">
        <v>1</v>
      </c>
      <c r="C18" s="3" t="e">
        <f ca="1">MATCH(A18,UTDATE,0)+SQM!$AB$3</f>
        <v>#N/A</v>
      </c>
      <c r="D18" s="3">
        <f ca="1">MATCH(A18,UTDATE)+SQM!$AB$3</f>
        <v>1000</v>
      </c>
      <c r="E18" s="5" t="e">
        <f t="shared" ca="1" si="3"/>
        <v>#N/A</v>
      </c>
      <c r="F18" s="4" t="str">
        <f t="array" aca="1" ref="F18" ca="1">IF(MAX(IF(UTDATE=A18,MPSAS))&gt;0,MAX(IF(UTDATE=A18,MPSAS)),"")</f>
        <v/>
      </c>
      <c r="G18" s="2" t="e">
        <f t="shared" ca="1" si="4"/>
        <v>#N/A</v>
      </c>
      <c r="H18" s="21" t="e">
        <f t="shared" ca="1" si="5"/>
        <v>#N/A</v>
      </c>
      <c r="I18" s="4" t="e">
        <f t="shared" ca="1" si="6"/>
        <v>#N/A</v>
      </c>
      <c r="J18" s="21" t="e">
        <f t="shared" ca="1" si="0"/>
        <v>#N/A</v>
      </c>
      <c r="K18" s="5" t="e">
        <f t="shared" ca="1" si="7"/>
        <v>#N/A</v>
      </c>
      <c r="L18" s="4" t="str">
        <f t="array" aca="1" ref="L18" ca="1">IF(MAX(IF(UTDATE=A18,AVE_30))&gt;0,MAX(IF(UTDATE=A18,AVE_30)),"")</f>
        <v/>
      </c>
      <c r="M18" s="2" t="e">
        <f t="shared" ca="1" si="8"/>
        <v>#N/A</v>
      </c>
      <c r="N18" s="4" t="e">
        <f t="shared" ca="1" si="9"/>
        <v>#N/A</v>
      </c>
      <c r="O18" s="4" t="e">
        <f t="shared" ca="1" si="10"/>
        <v>#N/A</v>
      </c>
      <c r="P18" s="4" t="e">
        <f t="shared" ca="1" si="11"/>
        <v>#N/A</v>
      </c>
      <c r="Q18" s="4" t="e">
        <f t="shared" ca="1" si="12"/>
        <v>#N/A</v>
      </c>
      <c r="R18" s="4" t="e">
        <f t="shared" ca="1" si="13"/>
        <v>#VALUE!</v>
      </c>
      <c r="S18" s="43" t="e">
        <f t="shared" ca="1" si="14"/>
        <v>#N/A</v>
      </c>
      <c r="T18" s="8" t="e">
        <f t="shared" ca="1" si="15"/>
        <v>#N/A</v>
      </c>
      <c r="U18" s="45" t="e">
        <f t="shared" ca="1" si="1"/>
        <v>#N/A</v>
      </c>
      <c r="V18" s="20" t="e">
        <f t="shared" ca="1" si="16"/>
        <v>#N/A</v>
      </c>
      <c r="W18" s="48" t="e">
        <f t="shared" ca="1" si="17"/>
        <v>#N/A</v>
      </c>
      <c r="X18" s="49" t="e">
        <f t="shared" ca="1" si="18"/>
        <v>#N/A</v>
      </c>
      <c r="Y18" s="59" t="e">
        <f t="shared" ca="1" si="2"/>
        <v>#N/A</v>
      </c>
      <c r="Z18" s="49" t="e">
        <f ca="1">IF(Y18&gt;SQM!$AB$9,Summary!L18,NA())</f>
        <v>#N/A</v>
      </c>
      <c r="AA18" s="45" t="e">
        <f t="shared" ca="1" si="19"/>
        <v>#N/A</v>
      </c>
      <c r="AB18" s="4" t="e">
        <f t="shared" ca="1" si="20"/>
        <v>#N/A</v>
      </c>
      <c r="AC18" s="2" t="e">
        <f t="shared" ca="1" si="21"/>
        <v>#N/A</v>
      </c>
      <c r="AD18" s="81" t="e">
        <f ca="1">IF(TEXT(A18,"mmmm")='1Month'!$A$3,TEXT(A18,"dd")+H18,NA())</f>
        <v>#N/A</v>
      </c>
      <c r="AE18" s="81" t="e">
        <f ca="1">IF(TEXT(A18,"mmmm")='1Month'!A$3,TEXT(A18,"dd")+S18,NA())</f>
        <v>#N/A</v>
      </c>
    </row>
    <row r="19" spans="1:31">
      <c r="A19" s="1">
        <v>43327</v>
      </c>
      <c r="B19" s="2">
        <v>0</v>
      </c>
      <c r="C19" s="3" t="e">
        <f ca="1">MATCH(A19,UTDATE,0)+SQM!$AB$3</f>
        <v>#N/A</v>
      </c>
      <c r="D19" s="3">
        <f ca="1">MATCH(A19,UTDATE)+SQM!$AB$3</f>
        <v>1000</v>
      </c>
      <c r="E19" s="5" t="e">
        <f t="shared" ca="1" si="3"/>
        <v>#N/A</v>
      </c>
      <c r="F19" s="4" t="str">
        <f t="array" aca="1" ref="F19" ca="1">IF(MAX(IF(UTDATE=A19,MPSAS))&gt;0,MAX(IF(UTDATE=A19,MPSAS)),"")</f>
        <v/>
      </c>
      <c r="G19" s="2" t="e">
        <f t="shared" ca="1" si="4"/>
        <v>#N/A</v>
      </c>
      <c r="H19" s="21" t="e">
        <f t="shared" ca="1" si="5"/>
        <v>#N/A</v>
      </c>
      <c r="I19" s="4" t="e">
        <f t="shared" ca="1" si="6"/>
        <v>#N/A</v>
      </c>
      <c r="J19" s="21" t="e">
        <f t="shared" ca="1" si="0"/>
        <v>#N/A</v>
      </c>
      <c r="K19" s="5" t="e">
        <f t="shared" ca="1" si="7"/>
        <v>#N/A</v>
      </c>
      <c r="L19" s="4" t="str">
        <f t="array" aca="1" ref="L19" ca="1">IF(MAX(IF(UTDATE=A19,AVE_30))&gt;0,MAX(IF(UTDATE=A19,AVE_30)),"")</f>
        <v/>
      </c>
      <c r="M19" s="2" t="e">
        <f t="shared" ca="1" si="8"/>
        <v>#N/A</v>
      </c>
      <c r="N19" s="4" t="e">
        <f t="shared" ca="1" si="9"/>
        <v>#N/A</v>
      </c>
      <c r="O19" s="4" t="e">
        <f t="shared" ca="1" si="10"/>
        <v>#N/A</v>
      </c>
      <c r="P19" s="4" t="e">
        <f t="shared" ca="1" si="11"/>
        <v>#N/A</v>
      </c>
      <c r="Q19" s="4" t="e">
        <f t="shared" ca="1" si="12"/>
        <v>#N/A</v>
      </c>
      <c r="R19" s="4" t="e">
        <f t="shared" ca="1" si="13"/>
        <v>#VALUE!</v>
      </c>
      <c r="S19" s="43" t="e">
        <f t="shared" ca="1" si="14"/>
        <v>#N/A</v>
      </c>
      <c r="T19" s="8" t="e">
        <f t="shared" ca="1" si="15"/>
        <v>#N/A</v>
      </c>
      <c r="U19" s="45" t="e">
        <f t="shared" ca="1" si="1"/>
        <v>#N/A</v>
      </c>
      <c r="V19" s="20" t="e">
        <f t="shared" ca="1" si="16"/>
        <v>#N/A</v>
      </c>
      <c r="W19" s="48" t="e">
        <f t="shared" ca="1" si="17"/>
        <v>#N/A</v>
      </c>
      <c r="X19" s="49" t="e">
        <f t="shared" ca="1" si="18"/>
        <v>#N/A</v>
      </c>
      <c r="Y19" s="59" t="e">
        <f t="shared" ca="1" si="2"/>
        <v>#N/A</v>
      </c>
      <c r="Z19" s="49" t="e">
        <f ca="1">IF(Y19&gt;SQM!$AB$9,Summary!L19,NA())</f>
        <v>#N/A</v>
      </c>
      <c r="AA19" s="45" t="e">
        <f t="shared" ca="1" si="19"/>
        <v>#N/A</v>
      </c>
      <c r="AB19" s="4" t="e">
        <f t="shared" ca="1" si="20"/>
        <v>#N/A</v>
      </c>
      <c r="AC19" s="2" t="e">
        <f t="shared" ca="1" si="21"/>
        <v>#N/A</v>
      </c>
      <c r="AD19" s="81" t="e">
        <f ca="1">IF(TEXT(A19,"mmmm")='1Month'!$A$3,TEXT(A19,"dd")+H19,NA())</f>
        <v>#N/A</v>
      </c>
      <c r="AE19" s="81" t="e">
        <f ca="1">IF(TEXT(A19,"mmmm")='1Month'!A$3,TEXT(A19,"dd")+S19,NA())</f>
        <v>#N/A</v>
      </c>
    </row>
    <row r="20" spans="1:31">
      <c r="A20" s="1">
        <v>43328</v>
      </c>
      <c r="B20" s="2">
        <v>0</v>
      </c>
      <c r="C20" s="3" t="e">
        <f ca="1">MATCH(A20,UTDATE,0)+SQM!$AB$3</f>
        <v>#N/A</v>
      </c>
      <c r="D20" s="3">
        <f ca="1">MATCH(A20,UTDATE)+SQM!$AB$3</f>
        <v>1000</v>
      </c>
      <c r="E20" s="5" t="e">
        <f t="shared" ca="1" si="3"/>
        <v>#N/A</v>
      </c>
      <c r="F20" s="4" t="str">
        <f t="array" aca="1" ref="F20" ca="1">IF(MAX(IF(UTDATE=A20,MPSAS))&gt;0,MAX(IF(UTDATE=A20,MPSAS)),"")</f>
        <v/>
      </c>
      <c r="G20" s="2" t="e">
        <f t="shared" ca="1" si="4"/>
        <v>#N/A</v>
      </c>
      <c r="H20" s="21" t="e">
        <f t="shared" ca="1" si="5"/>
        <v>#N/A</v>
      </c>
      <c r="I20" s="4" t="e">
        <f t="shared" ca="1" si="6"/>
        <v>#N/A</v>
      </c>
      <c r="J20" s="21" t="e">
        <f t="shared" ca="1" si="0"/>
        <v>#N/A</v>
      </c>
      <c r="K20" s="5" t="e">
        <f t="shared" ca="1" si="7"/>
        <v>#N/A</v>
      </c>
      <c r="L20" s="4" t="str">
        <f t="array" aca="1" ref="L20" ca="1">IF(MAX(IF(UTDATE=A20,AVE_30))&gt;0,MAX(IF(UTDATE=A20,AVE_30)),"")</f>
        <v/>
      </c>
      <c r="M20" s="2" t="e">
        <f t="shared" ca="1" si="8"/>
        <v>#N/A</v>
      </c>
      <c r="N20" s="4" t="e">
        <f t="shared" ca="1" si="9"/>
        <v>#N/A</v>
      </c>
      <c r="O20" s="4" t="e">
        <f t="shared" ca="1" si="10"/>
        <v>#N/A</v>
      </c>
      <c r="P20" s="4" t="e">
        <f t="shared" ca="1" si="11"/>
        <v>#N/A</v>
      </c>
      <c r="Q20" s="4" t="e">
        <f t="shared" ca="1" si="12"/>
        <v>#N/A</v>
      </c>
      <c r="R20" s="4" t="e">
        <f t="shared" ca="1" si="13"/>
        <v>#VALUE!</v>
      </c>
      <c r="S20" s="43" t="e">
        <f t="shared" ca="1" si="14"/>
        <v>#N/A</v>
      </c>
      <c r="T20" s="8" t="e">
        <f t="shared" ca="1" si="15"/>
        <v>#N/A</v>
      </c>
      <c r="U20" s="45" t="e">
        <f t="shared" ca="1" si="1"/>
        <v>#N/A</v>
      </c>
      <c r="V20" s="20" t="e">
        <f t="shared" ca="1" si="16"/>
        <v>#N/A</v>
      </c>
      <c r="W20" s="48" t="e">
        <f t="shared" ca="1" si="17"/>
        <v>#N/A</v>
      </c>
      <c r="X20" s="49" t="e">
        <f t="shared" ca="1" si="18"/>
        <v>#N/A</v>
      </c>
      <c r="Y20" s="59" t="e">
        <f t="shared" ca="1" si="2"/>
        <v>#N/A</v>
      </c>
      <c r="Z20" s="49" t="e">
        <f ca="1">IF(Y20&gt;SQM!$AB$9,Summary!L20,NA())</f>
        <v>#N/A</v>
      </c>
      <c r="AA20" s="45" t="e">
        <f t="shared" ca="1" si="19"/>
        <v>#N/A</v>
      </c>
      <c r="AB20" s="4" t="e">
        <f t="shared" ca="1" si="20"/>
        <v>#N/A</v>
      </c>
      <c r="AC20" s="2" t="e">
        <f t="shared" ca="1" si="21"/>
        <v>#N/A</v>
      </c>
      <c r="AD20" s="81" t="e">
        <f ca="1">IF(TEXT(A20,"mmmm")='1Month'!$A$3,TEXT(A20,"dd")+H20,NA())</f>
        <v>#N/A</v>
      </c>
      <c r="AE20" s="81" t="e">
        <f ca="1">IF(TEXT(A20,"mmmm")='1Month'!A$3,TEXT(A20,"dd")+S20,NA())</f>
        <v>#N/A</v>
      </c>
    </row>
    <row r="21" spans="1:31">
      <c r="A21" s="1">
        <v>43329</v>
      </c>
      <c r="C21" s="3" t="e">
        <f ca="1">MATCH(A21,UTDATE,0)+SQM!$AB$3</f>
        <v>#N/A</v>
      </c>
      <c r="D21" s="3">
        <f ca="1">MATCH(A21,UTDATE)+SQM!$AB$3</f>
        <v>1000</v>
      </c>
      <c r="E21" s="5" t="e">
        <f t="shared" ca="1" si="3"/>
        <v>#N/A</v>
      </c>
      <c r="F21" s="4" t="str">
        <f t="array" aca="1" ref="F21" ca="1">IF(MAX(IF(UTDATE=A21,MPSAS))&gt;0,MAX(IF(UTDATE=A21,MPSAS)),"")</f>
        <v/>
      </c>
      <c r="G21" s="2" t="e">
        <f t="shared" ca="1" si="4"/>
        <v>#N/A</v>
      </c>
      <c r="H21" s="21" t="e">
        <f t="shared" ca="1" si="5"/>
        <v>#N/A</v>
      </c>
      <c r="I21" s="4" t="e">
        <f t="shared" ca="1" si="6"/>
        <v>#N/A</v>
      </c>
      <c r="J21" s="21" t="e">
        <f t="shared" ca="1" si="0"/>
        <v>#N/A</v>
      </c>
      <c r="K21" s="5" t="e">
        <f t="shared" ca="1" si="7"/>
        <v>#N/A</v>
      </c>
      <c r="L21" s="4" t="str">
        <f t="array" aca="1" ref="L21" ca="1">IF(MAX(IF(UTDATE=A21,AVE_30))&gt;0,MAX(IF(UTDATE=A21,AVE_30)),"")</f>
        <v/>
      </c>
      <c r="M21" s="2" t="e">
        <f t="shared" ca="1" si="8"/>
        <v>#N/A</v>
      </c>
      <c r="N21" s="4" t="e">
        <f t="shared" ca="1" si="9"/>
        <v>#N/A</v>
      </c>
      <c r="O21" s="4" t="e">
        <f t="shared" ca="1" si="10"/>
        <v>#N/A</v>
      </c>
      <c r="P21" s="4" t="e">
        <f t="shared" ca="1" si="11"/>
        <v>#N/A</v>
      </c>
      <c r="Q21" s="4" t="e">
        <f t="shared" ca="1" si="12"/>
        <v>#N/A</v>
      </c>
      <c r="R21" s="4" t="e">
        <f t="shared" ca="1" si="13"/>
        <v>#VALUE!</v>
      </c>
      <c r="S21" s="43" t="e">
        <f t="shared" ca="1" si="14"/>
        <v>#N/A</v>
      </c>
      <c r="T21" s="8" t="e">
        <f t="shared" ca="1" si="15"/>
        <v>#N/A</v>
      </c>
      <c r="U21" s="45" t="e">
        <f t="shared" ca="1" si="1"/>
        <v>#N/A</v>
      </c>
      <c r="V21" s="20" t="e">
        <f t="shared" ca="1" si="16"/>
        <v>#N/A</v>
      </c>
      <c r="W21" s="48" t="e">
        <f t="shared" ca="1" si="17"/>
        <v>#N/A</v>
      </c>
      <c r="X21" s="49" t="e">
        <f t="shared" ca="1" si="18"/>
        <v>#N/A</v>
      </c>
      <c r="Y21" s="59" t="e">
        <f t="shared" ca="1" si="2"/>
        <v>#N/A</v>
      </c>
      <c r="Z21" s="49" t="e">
        <f ca="1">IF(Y21&gt;SQM!$AB$9,Summary!L21,NA())</f>
        <v>#N/A</v>
      </c>
      <c r="AA21" s="45" t="e">
        <f t="shared" ca="1" si="19"/>
        <v>#N/A</v>
      </c>
      <c r="AB21" s="4" t="e">
        <f t="shared" ca="1" si="20"/>
        <v>#N/A</v>
      </c>
      <c r="AC21" s="2" t="e">
        <f t="shared" ca="1" si="21"/>
        <v>#N/A</v>
      </c>
      <c r="AD21" s="81" t="e">
        <f ca="1">IF(TEXT(A21,"mmmm")='1Month'!$A$3,TEXT(A21,"dd")+H21,NA())</f>
        <v>#N/A</v>
      </c>
      <c r="AE21" s="81" t="e">
        <f ca="1">IF(TEXT(A21,"mmmm")='1Month'!A$3,TEXT(A21,"dd")+S21,NA())</f>
        <v>#N/A</v>
      </c>
    </row>
    <row r="22" spans="1:31">
      <c r="A22" s="1">
        <v>43330</v>
      </c>
      <c r="C22" s="3" t="e">
        <f ca="1">MATCH(A22,UTDATE,0)+SQM!$AB$3</f>
        <v>#N/A</v>
      </c>
      <c r="D22" s="3">
        <f ca="1">MATCH(A22,UTDATE)+SQM!$AB$3</f>
        <v>1000</v>
      </c>
      <c r="E22" s="5" t="e">
        <f t="shared" ca="1" si="3"/>
        <v>#N/A</v>
      </c>
      <c r="F22" s="4" t="str">
        <f t="array" aca="1" ref="F22" ca="1">IF(MAX(IF(UTDATE=A22,MPSAS))&gt;0,MAX(IF(UTDATE=A22,MPSAS)),"")</f>
        <v/>
      </c>
      <c r="G22" s="2" t="e">
        <f t="shared" ca="1" si="4"/>
        <v>#N/A</v>
      </c>
      <c r="H22" s="21" t="e">
        <f t="shared" ca="1" si="5"/>
        <v>#N/A</v>
      </c>
      <c r="I22" s="4" t="e">
        <f t="shared" ca="1" si="6"/>
        <v>#N/A</v>
      </c>
      <c r="J22" s="21" t="e">
        <f t="shared" ca="1" si="0"/>
        <v>#N/A</v>
      </c>
      <c r="K22" s="5" t="e">
        <f t="shared" ca="1" si="7"/>
        <v>#N/A</v>
      </c>
      <c r="L22" s="4" t="str">
        <f t="array" aca="1" ref="L22" ca="1">IF(MAX(IF(UTDATE=A22,AVE_30))&gt;0,MAX(IF(UTDATE=A22,AVE_30)),"")</f>
        <v/>
      </c>
      <c r="M22" s="2" t="e">
        <f t="shared" ca="1" si="8"/>
        <v>#N/A</v>
      </c>
      <c r="N22" s="4" t="e">
        <f t="shared" ca="1" si="9"/>
        <v>#N/A</v>
      </c>
      <c r="O22" s="4" t="e">
        <f t="shared" ca="1" si="10"/>
        <v>#N/A</v>
      </c>
      <c r="P22" s="4" t="e">
        <f t="shared" ca="1" si="11"/>
        <v>#N/A</v>
      </c>
      <c r="Q22" s="4" t="e">
        <f t="shared" ca="1" si="12"/>
        <v>#N/A</v>
      </c>
      <c r="R22" s="4" t="e">
        <f t="shared" ca="1" si="13"/>
        <v>#VALUE!</v>
      </c>
      <c r="S22" s="43" t="e">
        <f t="shared" ca="1" si="14"/>
        <v>#N/A</v>
      </c>
      <c r="T22" s="8" t="e">
        <f t="shared" ca="1" si="15"/>
        <v>#N/A</v>
      </c>
      <c r="U22" s="45" t="e">
        <f t="shared" ca="1" si="1"/>
        <v>#N/A</v>
      </c>
      <c r="V22" s="20" t="e">
        <f t="shared" ca="1" si="16"/>
        <v>#N/A</v>
      </c>
      <c r="W22" s="48" t="e">
        <f t="shared" ca="1" si="17"/>
        <v>#N/A</v>
      </c>
      <c r="X22" s="49" t="e">
        <f t="shared" ca="1" si="18"/>
        <v>#N/A</v>
      </c>
      <c r="Y22" s="59" t="e">
        <f t="shared" ca="1" si="2"/>
        <v>#N/A</v>
      </c>
      <c r="Z22" s="49" t="e">
        <f ca="1">IF(Y22&gt;SQM!$AB$9,Summary!L22,NA())</f>
        <v>#N/A</v>
      </c>
      <c r="AA22" s="45" t="e">
        <f t="shared" ca="1" si="19"/>
        <v>#N/A</v>
      </c>
      <c r="AB22" s="4" t="e">
        <f t="shared" ca="1" si="20"/>
        <v>#N/A</v>
      </c>
      <c r="AC22" s="2" t="e">
        <f t="shared" ca="1" si="21"/>
        <v>#N/A</v>
      </c>
      <c r="AD22" s="81" t="e">
        <f ca="1">IF(TEXT(A22,"mmmm")='1Month'!$A$3,TEXT(A22,"dd")+H22,NA())</f>
        <v>#N/A</v>
      </c>
      <c r="AE22" s="81" t="e">
        <f ca="1">IF(TEXT(A22,"mmmm")='1Month'!A$3,TEXT(A22,"dd")+S22,NA())</f>
        <v>#N/A</v>
      </c>
    </row>
    <row r="23" spans="1:31">
      <c r="A23" s="1">
        <v>43331</v>
      </c>
      <c r="C23" s="3" t="e">
        <f ca="1">MATCH(A23,UTDATE,0)+SQM!$AB$3</f>
        <v>#N/A</v>
      </c>
      <c r="D23" s="3">
        <f ca="1">MATCH(A23,UTDATE)+SQM!$AB$3</f>
        <v>1000</v>
      </c>
      <c r="E23" s="5" t="e">
        <f t="shared" ca="1" si="3"/>
        <v>#N/A</v>
      </c>
      <c r="F23" s="4" t="str">
        <f t="array" aca="1" ref="F23" ca="1">IF(MAX(IF(UTDATE=A23,MPSAS))&gt;0,MAX(IF(UTDATE=A23,MPSAS)),"")</f>
        <v/>
      </c>
      <c r="G23" s="2" t="e">
        <f t="shared" ca="1" si="4"/>
        <v>#N/A</v>
      </c>
      <c r="H23" s="21" t="e">
        <f t="shared" ca="1" si="5"/>
        <v>#N/A</v>
      </c>
      <c r="I23" s="4" t="e">
        <f t="shared" ca="1" si="6"/>
        <v>#N/A</v>
      </c>
      <c r="J23" s="21" t="e">
        <f t="shared" ca="1" si="0"/>
        <v>#N/A</v>
      </c>
      <c r="K23" s="5" t="e">
        <f t="shared" ca="1" si="7"/>
        <v>#N/A</v>
      </c>
      <c r="L23" s="4" t="str">
        <f t="array" aca="1" ref="L23" ca="1">IF(MAX(IF(UTDATE=A23,AVE_30))&gt;0,MAX(IF(UTDATE=A23,AVE_30)),"")</f>
        <v/>
      </c>
      <c r="M23" s="2" t="e">
        <f t="shared" ca="1" si="8"/>
        <v>#N/A</v>
      </c>
      <c r="N23" s="4" t="e">
        <f t="shared" ca="1" si="9"/>
        <v>#N/A</v>
      </c>
      <c r="O23" s="4" t="e">
        <f t="shared" ca="1" si="10"/>
        <v>#N/A</v>
      </c>
      <c r="P23" s="4" t="e">
        <f t="shared" ca="1" si="11"/>
        <v>#N/A</v>
      </c>
      <c r="Q23" s="4" t="e">
        <f t="shared" ca="1" si="12"/>
        <v>#N/A</v>
      </c>
      <c r="R23" s="4" t="e">
        <f t="shared" ca="1" si="13"/>
        <v>#VALUE!</v>
      </c>
      <c r="S23" s="43" t="e">
        <f t="shared" ca="1" si="14"/>
        <v>#N/A</v>
      </c>
      <c r="T23" s="8" t="e">
        <f t="shared" ca="1" si="15"/>
        <v>#N/A</v>
      </c>
      <c r="U23" s="45" t="e">
        <f t="shared" ca="1" si="1"/>
        <v>#N/A</v>
      </c>
      <c r="V23" s="20" t="e">
        <f t="shared" ca="1" si="16"/>
        <v>#N/A</v>
      </c>
      <c r="W23" s="48" t="e">
        <f t="shared" ca="1" si="17"/>
        <v>#N/A</v>
      </c>
      <c r="X23" s="49" t="e">
        <f t="shared" ca="1" si="18"/>
        <v>#N/A</v>
      </c>
      <c r="Y23" s="59" t="e">
        <f t="shared" ca="1" si="2"/>
        <v>#N/A</v>
      </c>
      <c r="Z23" s="49" t="e">
        <f ca="1">IF(Y23&gt;SQM!$AB$9,Summary!L23,NA())</f>
        <v>#N/A</v>
      </c>
      <c r="AA23" s="45" t="e">
        <f t="shared" ca="1" si="19"/>
        <v>#N/A</v>
      </c>
      <c r="AB23" s="4" t="e">
        <f t="shared" ca="1" si="20"/>
        <v>#N/A</v>
      </c>
      <c r="AC23" s="2" t="e">
        <f t="shared" ca="1" si="21"/>
        <v>#N/A</v>
      </c>
      <c r="AD23" s="81" t="e">
        <f ca="1">IF(TEXT(A23,"mmmm")='1Month'!$A$3,TEXT(A23,"dd")+H23,NA())</f>
        <v>#N/A</v>
      </c>
      <c r="AE23" s="81" t="e">
        <f ca="1">IF(TEXT(A23,"mmmm")='1Month'!A$3,TEXT(A23,"dd")+S23,NA())</f>
        <v>#N/A</v>
      </c>
    </row>
    <row r="24" spans="1:31">
      <c r="A24" s="1">
        <v>43332</v>
      </c>
      <c r="C24" s="3" t="e">
        <f ca="1">MATCH(A24,UTDATE,0)+SQM!$AB$3</f>
        <v>#N/A</v>
      </c>
      <c r="D24" s="3">
        <f ca="1">MATCH(A24,UTDATE)+SQM!$AB$3</f>
        <v>1000</v>
      </c>
      <c r="E24" s="5" t="e">
        <f t="shared" ca="1" si="3"/>
        <v>#N/A</v>
      </c>
      <c r="F24" s="4" t="str">
        <f t="array" aca="1" ref="F24" ca="1">IF(MAX(IF(UTDATE=A24,MPSAS))&gt;0,MAX(IF(UTDATE=A24,MPSAS)),"")</f>
        <v/>
      </c>
      <c r="G24" s="2" t="e">
        <f t="shared" ca="1" si="4"/>
        <v>#N/A</v>
      </c>
      <c r="H24" s="21" t="e">
        <f t="shared" ca="1" si="5"/>
        <v>#N/A</v>
      </c>
      <c r="I24" s="4" t="e">
        <f t="shared" ca="1" si="6"/>
        <v>#N/A</v>
      </c>
      <c r="J24" s="21" t="e">
        <f t="shared" ca="1" si="0"/>
        <v>#N/A</v>
      </c>
      <c r="K24" s="5" t="e">
        <f t="shared" ca="1" si="7"/>
        <v>#N/A</v>
      </c>
      <c r="L24" s="4" t="str">
        <f t="array" aca="1" ref="L24" ca="1">IF(MAX(IF(UTDATE=A24,AVE_30))&gt;0,MAX(IF(UTDATE=A24,AVE_30)),"")</f>
        <v/>
      </c>
      <c r="M24" s="2" t="e">
        <f t="shared" ca="1" si="8"/>
        <v>#N/A</v>
      </c>
      <c r="N24" s="4" t="e">
        <f t="shared" ca="1" si="9"/>
        <v>#N/A</v>
      </c>
      <c r="O24" s="4" t="e">
        <f t="shared" ca="1" si="10"/>
        <v>#N/A</v>
      </c>
      <c r="P24" s="4" t="e">
        <f t="shared" ca="1" si="11"/>
        <v>#N/A</v>
      </c>
      <c r="Q24" s="4" t="e">
        <f t="shared" ca="1" si="12"/>
        <v>#N/A</v>
      </c>
      <c r="R24" s="4" t="e">
        <f t="shared" ca="1" si="13"/>
        <v>#VALUE!</v>
      </c>
      <c r="S24" s="43" t="e">
        <f t="shared" ca="1" si="14"/>
        <v>#N/A</v>
      </c>
      <c r="T24" s="8" t="e">
        <f t="shared" ca="1" si="15"/>
        <v>#N/A</v>
      </c>
      <c r="U24" s="45" t="e">
        <f t="shared" ca="1" si="1"/>
        <v>#N/A</v>
      </c>
      <c r="V24" s="20" t="e">
        <f t="shared" ca="1" si="16"/>
        <v>#N/A</v>
      </c>
      <c r="W24" s="48" t="e">
        <f t="shared" ca="1" si="17"/>
        <v>#N/A</v>
      </c>
      <c r="X24" s="49" t="e">
        <f t="shared" ca="1" si="18"/>
        <v>#N/A</v>
      </c>
      <c r="Y24" s="59" t="e">
        <f t="shared" ca="1" si="2"/>
        <v>#N/A</v>
      </c>
      <c r="Z24" s="49" t="e">
        <f ca="1">IF(Y24&gt;SQM!$AB$9,Summary!L24,NA())</f>
        <v>#N/A</v>
      </c>
      <c r="AA24" s="45" t="e">
        <f t="shared" ca="1" si="19"/>
        <v>#N/A</v>
      </c>
      <c r="AB24" s="4" t="e">
        <f t="shared" ca="1" si="20"/>
        <v>#N/A</v>
      </c>
      <c r="AC24" s="2" t="e">
        <f t="shared" ca="1" si="21"/>
        <v>#N/A</v>
      </c>
      <c r="AD24" s="81" t="e">
        <f ca="1">IF(TEXT(A24,"mmmm")='1Month'!$A$3,TEXT(A24,"dd")+H24,NA())</f>
        <v>#N/A</v>
      </c>
      <c r="AE24" s="81" t="e">
        <f ca="1">IF(TEXT(A24,"mmmm")='1Month'!A$3,TEXT(A24,"dd")+S24,NA())</f>
        <v>#N/A</v>
      </c>
    </row>
    <row r="25" spans="1:31">
      <c r="A25" s="1">
        <v>43333</v>
      </c>
      <c r="C25" s="3" t="e">
        <f ca="1">MATCH(A25,UTDATE,0)+SQM!$AB$3</f>
        <v>#N/A</v>
      </c>
      <c r="D25" s="3">
        <f ca="1">MATCH(A25,UTDATE)+SQM!$AB$3</f>
        <v>1000</v>
      </c>
      <c r="E25" s="5" t="e">
        <f t="shared" ca="1" si="3"/>
        <v>#N/A</v>
      </c>
      <c r="F25" s="4" t="str">
        <f t="array" aca="1" ref="F25" ca="1">IF(MAX(IF(UTDATE=A25,MPSAS))&gt;0,MAX(IF(UTDATE=A25,MPSAS)),"")</f>
        <v/>
      </c>
      <c r="G25" s="2" t="e">
        <f t="shared" ca="1" si="4"/>
        <v>#N/A</v>
      </c>
      <c r="H25" s="21" t="e">
        <f t="shared" ca="1" si="5"/>
        <v>#N/A</v>
      </c>
      <c r="I25" s="4" t="e">
        <f t="shared" ca="1" si="6"/>
        <v>#N/A</v>
      </c>
      <c r="J25" s="21" t="e">
        <f t="shared" ca="1" si="0"/>
        <v>#N/A</v>
      </c>
      <c r="K25" s="5" t="e">
        <f t="shared" ca="1" si="7"/>
        <v>#N/A</v>
      </c>
      <c r="L25" s="4" t="str">
        <f t="array" aca="1" ref="L25" ca="1">IF(MAX(IF(UTDATE=A25,AVE_30))&gt;0,MAX(IF(UTDATE=A25,AVE_30)),"")</f>
        <v/>
      </c>
      <c r="M25" s="2" t="e">
        <f t="shared" ca="1" si="8"/>
        <v>#N/A</v>
      </c>
      <c r="N25" s="4" t="e">
        <f t="shared" ca="1" si="9"/>
        <v>#N/A</v>
      </c>
      <c r="O25" s="4" t="e">
        <f t="shared" ca="1" si="10"/>
        <v>#N/A</v>
      </c>
      <c r="P25" s="4" t="e">
        <f t="shared" ca="1" si="11"/>
        <v>#N/A</v>
      </c>
      <c r="Q25" s="4" t="e">
        <f t="shared" ca="1" si="12"/>
        <v>#N/A</v>
      </c>
      <c r="R25" s="4" t="e">
        <f t="shared" ca="1" si="13"/>
        <v>#VALUE!</v>
      </c>
      <c r="S25" s="43" t="e">
        <f t="shared" ca="1" si="14"/>
        <v>#N/A</v>
      </c>
      <c r="T25" s="8" t="e">
        <f t="shared" ca="1" si="15"/>
        <v>#N/A</v>
      </c>
      <c r="U25" s="45" t="e">
        <f t="shared" ca="1" si="1"/>
        <v>#N/A</v>
      </c>
      <c r="V25" s="20" t="e">
        <f t="shared" ca="1" si="16"/>
        <v>#N/A</v>
      </c>
      <c r="W25" s="48" t="e">
        <f t="shared" ca="1" si="17"/>
        <v>#N/A</v>
      </c>
      <c r="X25" s="49" t="e">
        <f t="shared" ca="1" si="18"/>
        <v>#N/A</v>
      </c>
      <c r="Y25" s="59" t="e">
        <f t="shared" ca="1" si="2"/>
        <v>#N/A</v>
      </c>
      <c r="Z25" s="49" t="e">
        <f ca="1">IF(Y25&gt;SQM!$AB$9,Summary!L25,NA())</f>
        <v>#N/A</v>
      </c>
      <c r="AA25" s="45" t="e">
        <f t="shared" ca="1" si="19"/>
        <v>#N/A</v>
      </c>
      <c r="AB25" s="4" t="e">
        <f t="shared" ca="1" si="20"/>
        <v>#N/A</v>
      </c>
      <c r="AC25" s="2" t="e">
        <f t="shared" ca="1" si="21"/>
        <v>#N/A</v>
      </c>
      <c r="AD25" s="81" t="e">
        <f ca="1">IF(TEXT(A25,"mmmm")='1Month'!$A$3,TEXT(A25,"dd")+H25,NA())</f>
        <v>#N/A</v>
      </c>
      <c r="AE25" s="81" t="e">
        <f ca="1">IF(TEXT(A25,"mmmm")='1Month'!A$3,TEXT(A25,"dd")+S25,NA())</f>
        <v>#N/A</v>
      </c>
    </row>
    <row r="26" spans="1:31">
      <c r="A26" s="1">
        <v>43334</v>
      </c>
      <c r="C26" s="3" t="e">
        <f ca="1">MATCH(A26,UTDATE,0)+SQM!$AB$3</f>
        <v>#N/A</v>
      </c>
      <c r="D26" s="3">
        <f ca="1">MATCH(A26,UTDATE)+SQM!$AB$3</f>
        <v>1000</v>
      </c>
      <c r="E26" s="5" t="e">
        <f t="shared" ca="1" si="3"/>
        <v>#N/A</v>
      </c>
      <c r="F26" s="4" t="str">
        <f t="array" aca="1" ref="F26" ca="1">IF(MAX(IF(UTDATE=A26,MPSAS))&gt;0,MAX(IF(UTDATE=A26,MPSAS)),"")</f>
        <v/>
      </c>
      <c r="G26" s="2" t="e">
        <f t="shared" ca="1" si="4"/>
        <v>#N/A</v>
      </c>
      <c r="H26" s="21" t="e">
        <f t="shared" ca="1" si="5"/>
        <v>#N/A</v>
      </c>
      <c r="I26" s="4" t="e">
        <f t="shared" ca="1" si="6"/>
        <v>#N/A</v>
      </c>
      <c r="J26" s="21" t="e">
        <f t="shared" ca="1" si="0"/>
        <v>#N/A</v>
      </c>
      <c r="K26" s="5" t="e">
        <f t="shared" ca="1" si="7"/>
        <v>#N/A</v>
      </c>
      <c r="L26" s="4" t="str">
        <f t="array" aca="1" ref="L26" ca="1">IF(MAX(IF(UTDATE=A26,AVE_30))&gt;0,MAX(IF(UTDATE=A26,AVE_30)),"")</f>
        <v/>
      </c>
      <c r="M26" s="2" t="e">
        <f t="shared" ca="1" si="8"/>
        <v>#N/A</v>
      </c>
      <c r="N26" s="4" t="e">
        <f t="shared" ca="1" si="9"/>
        <v>#N/A</v>
      </c>
      <c r="O26" s="4" t="e">
        <f t="shared" ca="1" si="10"/>
        <v>#N/A</v>
      </c>
      <c r="P26" s="4" t="e">
        <f t="shared" ca="1" si="11"/>
        <v>#N/A</v>
      </c>
      <c r="Q26" s="4" t="e">
        <f t="shared" ca="1" si="12"/>
        <v>#N/A</v>
      </c>
      <c r="R26" s="4" t="e">
        <f t="shared" ca="1" si="13"/>
        <v>#VALUE!</v>
      </c>
      <c r="S26" s="43" t="e">
        <f t="shared" ca="1" si="14"/>
        <v>#N/A</v>
      </c>
      <c r="T26" s="8" t="e">
        <f t="shared" ca="1" si="15"/>
        <v>#N/A</v>
      </c>
      <c r="U26" s="45" t="e">
        <f t="shared" ca="1" si="1"/>
        <v>#N/A</v>
      </c>
      <c r="V26" s="20" t="e">
        <f t="shared" ca="1" si="16"/>
        <v>#N/A</v>
      </c>
      <c r="W26" s="48" t="e">
        <f t="shared" ca="1" si="17"/>
        <v>#N/A</v>
      </c>
      <c r="X26" s="49" t="e">
        <f t="shared" ca="1" si="18"/>
        <v>#N/A</v>
      </c>
      <c r="Y26" s="59" t="e">
        <f t="shared" ca="1" si="2"/>
        <v>#N/A</v>
      </c>
      <c r="Z26" s="49" t="e">
        <f ca="1">IF(Y26&gt;SQM!$AB$9,Summary!L26,NA())</f>
        <v>#N/A</v>
      </c>
      <c r="AA26" s="45" t="e">
        <f t="shared" ca="1" si="19"/>
        <v>#N/A</v>
      </c>
      <c r="AB26" s="4" t="e">
        <f t="shared" ca="1" si="20"/>
        <v>#N/A</v>
      </c>
      <c r="AC26" s="2" t="e">
        <f t="shared" ca="1" si="21"/>
        <v>#N/A</v>
      </c>
      <c r="AD26" s="81" t="e">
        <f ca="1">IF(TEXT(A26,"mmmm")='1Month'!$A$3,TEXT(A26,"dd")+H26,NA())</f>
        <v>#N/A</v>
      </c>
      <c r="AE26" s="81" t="e">
        <f ca="1">IF(TEXT(A26,"mmmm")='1Month'!A$3,TEXT(A26,"dd")+S26,NA())</f>
        <v>#N/A</v>
      </c>
    </row>
    <row r="27" spans="1:31">
      <c r="A27" s="1">
        <v>43335</v>
      </c>
      <c r="C27" s="3" t="e">
        <f ca="1">MATCH(A27,UTDATE,0)+SQM!$AB$3</f>
        <v>#N/A</v>
      </c>
      <c r="D27" s="3">
        <f ca="1">MATCH(A27,UTDATE)+SQM!$AB$3</f>
        <v>1000</v>
      </c>
      <c r="E27" s="5" t="e">
        <f t="shared" ca="1" si="3"/>
        <v>#N/A</v>
      </c>
      <c r="F27" s="4" t="str">
        <f t="array" aca="1" ref="F27" ca="1">IF(MAX(IF(UTDATE=A27,MPSAS))&gt;0,MAX(IF(UTDATE=A27,MPSAS)),"")</f>
        <v/>
      </c>
      <c r="G27" s="2" t="e">
        <f t="shared" ca="1" si="4"/>
        <v>#N/A</v>
      </c>
      <c r="H27" s="21" t="e">
        <f t="shared" ca="1" si="5"/>
        <v>#N/A</v>
      </c>
      <c r="I27" s="4" t="e">
        <f t="shared" ca="1" si="6"/>
        <v>#N/A</v>
      </c>
      <c r="J27" s="21" t="e">
        <f t="shared" ca="1" si="0"/>
        <v>#N/A</v>
      </c>
      <c r="K27" s="5" t="e">
        <f t="shared" ca="1" si="7"/>
        <v>#N/A</v>
      </c>
      <c r="L27" s="4" t="str">
        <f t="array" aca="1" ref="L27" ca="1">IF(MAX(IF(UTDATE=A27,AVE_30))&gt;0,MAX(IF(UTDATE=A27,AVE_30)),"")</f>
        <v/>
      </c>
      <c r="M27" s="2" t="e">
        <f t="shared" ca="1" si="8"/>
        <v>#N/A</v>
      </c>
      <c r="N27" s="4" t="e">
        <f t="shared" ca="1" si="9"/>
        <v>#N/A</v>
      </c>
      <c r="O27" s="4" t="e">
        <f t="shared" ca="1" si="10"/>
        <v>#N/A</v>
      </c>
      <c r="P27" s="4" t="e">
        <f t="shared" ca="1" si="11"/>
        <v>#N/A</v>
      </c>
      <c r="Q27" s="4" t="e">
        <f t="shared" ca="1" si="12"/>
        <v>#N/A</v>
      </c>
      <c r="R27" s="4" t="e">
        <f t="shared" ca="1" si="13"/>
        <v>#VALUE!</v>
      </c>
      <c r="S27" s="43" t="e">
        <f t="shared" ca="1" si="14"/>
        <v>#N/A</v>
      </c>
      <c r="T27" s="8" t="e">
        <f t="shared" ca="1" si="15"/>
        <v>#N/A</v>
      </c>
      <c r="U27" s="45" t="e">
        <f t="shared" ca="1" si="1"/>
        <v>#N/A</v>
      </c>
      <c r="V27" s="20" t="e">
        <f t="shared" ca="1" si="16"/>
        <v>#N/A</v>
      </c>
      <c r="W27" s="48" t="e">
        <f t="shared" ca="1" si="17"/>
        <v>#N/A</v>
      </c>
      <c r="X27" s="49" t="e">
        <f t="shared" ca="1" si="18"/>
        <v>#N/A</v>
      </c>
      <c r="Y27" s="59" t="e">
        <f t="shared" ca="1" si="2"/>
        <v>#N/A</v>
      </c>
      <c r="Z27" s="49" t="e">
        <f ca="1">IF(Y27&gt;SQM!$AB$9,Summary!L27,NA())</f>
        <v>#N/A</v>
      </c>
      <c r="AA27" s="45" t="e">
        <f t="shared" ca="1" si="19"/>
        <v>#N/A</v>
      </c>
      <c r="AB27" s="4" t="e">
        <f t="shared" ca="1" si="20"/>
        <v>#N/A</v>
      </c>
      <c r="AC27" s="2" t="e">
        <f t="shared" ca="1" si="21"/>
        <v>#N/A</v>
      </c>
      <c r="AD27" s="81" t="e">
        <f ca="1">IF(TEXT(A27,"mmmm")='1Month'!$A$3,TEXT(A27,"dd")+H27,NA())</f>
        <v>#N/A</v>
      </c>
      <c r="AE27" s="81" t="e">
        <f ca="1">IF(TEXT(A27,"mmmm")='1Month'!A$3,TEXT(A27,"dd")+S27,NA())</f>
        <v>#N/A</v>
      </c>
    </row>
    <row r="28" spans="1:31">
      <c r="A28" s="1">
        <v>43336</v>
      </c>
      <c r="C28" s="3" t="e">
        <f ca="1">MATCH(A28,UTDATE,0)+SQM!$AB$3</f>
        <v>#N/A</v>
      </c>
      <c r="D28" s="3">
        <f ca="1">MATCH(A28,UTDATE)+SQM!$AB$3</f>
        <v>1000</v>
      </c>
      <c r="E28" s="5" t="e">
        <f t="shared" ca="1" si="3"/>
        <v>#N/A</v>
      </c>
      <c r="F28" s="4" t="str">
        <f t="array" aca="1" ref="F28" ca="1">IF(MAX(IF(UTDATE=A28,MPSAS))&gt;0,MAX(IF(UTDATE=A28,MPSAS)),"")</f>
        <v/>
      </c>
      <c r="G28" s="2" t="e">
        <f t="shared" ref="G28:G91" ca="1" si="22">VLOOKUP(F28,INDIRECT(E28),15,0)</f>
        <v>#N/A</v>
      </c>
      <c r="H28" s="21" t="e">
        <f t="shared" ref="H28:H91" ca="1" si="23">INDIRECT("'SQM'!"&amp;"B"&amp;G28)</f>
        <v>#N/A</v>
      </c>
      <c r="I28" s="4" t="e">
        <f t="shared" ca="1" si="6"/>
        <v>#N/A</v>
      </c>
      <c r="J28" s="21" t="e">
        <f t="shared" ca="1" si="0"/>
        <v>#N/A</v>
      </c>
      <c r="K28" s="5" t="e">
        <f t="shared" ca="1" si="7"/>
        <v>#N/A</v>
      </c>
      <c r="L28" s="4" t="str">
        <f t="array" aca="1" ref="L28" ca="1">IF(MAX(IF(UTDATE=A28,AVE_30))&gt;0,MAX(IF(UTDATE=A28,AVE_30)),"")</f>
        <v/>
      </c>
      <c r="M28" s="2" t="e">
        <f t="shared" ref="M28:M91" ca="1" si="24">VLOOKUP(L28,INDIRECT(K28),7,0)</f>
        <v>#N/A</v>
      </c>
      <c r="N28" s="4" t="e">
        <f t="shared" ca="1" si="9"/>
        <v>#N/A</v>
      </c>
      <c r="O28" s="4" t="e">
        <f t="shared" ca="1" si="10"/>
        <v>#N/A</v>
      </c>
      <c r="P28" s="4" t="e">
        <f t="shared" ca="1" si="11"/>
        <v>#N/A</v>
      </c>
      <c r="Q28" s="4" t="e">
        <f t="shared" ref="Q28:Q91" ca="1" si="25">O28-L28</f>
        <v>#N/A</v>
      </c>
      <c r="R28" s="4" t="e">
        <f t="shared" ref="R28:R91" ca="1" si="26">L28-P28</f>
        <v>#VALUE!</v>
      </c>
      <c r="S28" s="43" t="e">
        <f t="shared" ref="S28:S91" ca="1" si="27">INDIRECT("'SQM'!"&amp;"B"&amp;M28)</f>
        <v>#N/A</v>
      </c>
      <c r="T28" s="8" t="e">
        <f t="shared" ref="T28:T91" ca="1" si="28">S28*24</f>
        <v>#N/A</v>
      </c>
      <c r="U28" s="45" t="e">
        <f t="shared" ca="1" si="1"/>
        <v>#N/A</v>
      </c>
      <c r="V28" s="20" t="e">
        <f t="shared" ref="V28:V91" ca="1" si="29">INDIRECT("'SQM'!"&amp;"O"&amp;M28)</f>
        <v>#N/A</v>
      </c>
      <c r="W28" s="48" t="e">
        <f t="shared" ca="1" si="17"/>
        <v>#N/A</v>
      </c>
      <c r="X28" s="49" t="e">
        <f t="shared" ca="1" si="18"/>
        <v>#N/A</v>
      </c>
      <c r="Y28" s="59" t="e">
        <f t="shared" ca="1" si="2"/>
        <v>#N/A</v>
      </c>
      <c r="Z28" s="49" t="e">
        <f ca="1">IF(Y28&gt;SQM!$AB$9,Summary!L28,NA())</f>
        <v>#N/A</v>
      </c>
      <c r="AA28" s="45" t="e">
        <f t="shared" ca="1" si="19"/>
        <v>#N/A</v>
      </c>
      <c r="AB28" s="4" t="e">
        <f t="shared" ca="1" si="20"/>
        <v>#N/A</v>
      </c>
      <c r="AC28" s="2" t="e">
        <f t="shared" ca="1" si="21"/>
        <v>#N/A</v>
      </c>
      <c r="AD28" s="81" t="e">
        <f ca="1">IF(TEXT(A28,"mmmm")='1Month'!$A$3,TEXT(A28,"dd")+H28,NA())</f>
        <v>#N/A</v>
      </c>
      <c r="AE28" s="81" t="e">
        <f ca="1">IF(TEXT(A28,"mmmm")='1Month'!A$3,TEXT(A28,"dd")+S28,NA())</f>
        <v>#N/A</v>
      </c>
    </row>
    <row r="29" spans="1:31">
      <c r="A29" s="1">
        <v>43337</v>
      </c>
      <c r="C29" s="3" t="e">
        <f ca="1">MATCH(A29,UTDATE,0)+SQM!$AB$3</f>
        <v>#N/A</v>
      </c>
      <c r="D29" s="3">
        <f ca="1">MATCH(A29,UTDATE)+SQM!$AB$3</f>
        <v>1000</v>
      </c>
      <c r="E29" s="5" t="e">
        <f t="shared" ca="1" si="3"/>
        <v>#N/A</v>
      </c>
      <c r="F29" s="4" t="str">
        <f t="array" aca="1" ref="F29" ca="1">IF(MAX(IF(UTDATE=A29,MPSAS))&gt;0,MAX(IF(UTDATE=A29,MPSAS)),"")</f>
        <v/>
      </c>
      <c r="G29" s="2" t="e">
        <f t="shared" ca="1" si="22"/>
        <v>#N/A</v>
      </c>
      <c r="H29" s="21" t="e">
        <f t="shared" ca="1" si="23"/>
        <v>#N/A</v>
      </c>
      <c r="I29" s="4" t="e">
        <f t="shared" ca="1" si="6"/>
        <v>#N/A</v>
      </c>
      <c r="J29" s="21" t="e">
        <f t="shared" ca="1" si="0"/>
        <v>#N/A</v>
      </c>
      <c r="K29" s="5" t="e">
        <f t="shared" ca="1" si="7"/>
        <v>#N/A</v>
      </c>
      <c r="L29" s="4" t="str">
        <f t="array" aca="1" ref="L29" ca="1">IF(MAX(IF(UTDATE=A29,AVE_30))&gt;0,MAX(IF(UTDATE=A29,AVE_30)),"")</f>
        <v/>
      </c>
      <c r="M29" s="2" t="e">
        <f t="shared" ca="1" si="24"/>
        <v>#N/A</v>
      </c>
      <c r="N29" s="4" t="e">
        <f t="shared" ca="1" si="9"/>
        <v>#N/A</v>
      </c>
      <c r="O29" s="4" t="e">
        <f t="shared" ca="1" si="10"/>
        <v>#N/A</v>
      </c>
      <c r="P29" s="4" t="e">
        <f t="shared" ca="1" si="11"/>
        <v>#N/A</v>
      </c>
      <c r="Q29" s="4" t="e">
        <f t="shared" ca="1" si="25"/>
        <v>#N/A</v>
      </c>
      <c r="R29" s="4" t="e">
        <f t="shared" ca="1" si="26"/>
        <v>#VALUE!</v>
      </c>
      <c r="S29" s="43" t="e">
        <f t="shared" ca="1" si="27"/>
        <v>#N/A</v>
      </c>
      <c r="T29" s="8" t="e">
        <f t="shared" ca="1" si="28"/>
        <v>#N/A</v>
      </c>
      <c r="U29" s="45" t="e">
        <f t="shared" ca="1" si="1"/>
        <v>#N/A</v>
      </c>
      <c r="V29" s="20" t="e">
        <f t="shared" ca="1" si="29"/>
        <v>#N/A</v>
      </c>
      <c r="W29" s="48" t="e">
        <f t="shared" ca="1" si="17"/>
        <v>#N/A</v>
      </c>
      <c r="X29" s="49" t="e">
        <f t="shared" ca="1" si="18"/>
        <v>#N/A</v>
      </c>
      <c r="Y29" s="59" t="e">
        <f t="shared" ca="1" si="2"/>
        <v>#N/A</v>
      </c>
      <c r="Z29" s="49" t="e">
        <f ca="1">IF(Y29&gt;SQM!$AB$9,Summary!L29,NA())</f>
        <v>#N/A</v>
      </c>
      <c r="AA29" s="45" t="e">
        <f t="shared" ca="1" si="19"/>
        <v>#N/A</v>
      </c>
      <c r="AB29" s="4" t="e">
        <f t="shared" ca="1" si="20"/>
        <v>#N/A</v>
      </c>
      <c r="AC29" s="2" t="e">
        <f t="shared" ca="1" si="21"/>
        <v>#N/A</v>
      </c>
      <c r="AD29" s="81" t="e">
        <f ca="1">IF(TEXT(A29,"mmmm")='1Month'!$A$3,TEXT(A29,"dd")+H29,NA())</f>
        <v>#N/A</v>
      </c>
      <c r="AE29" s="81" t="e">
        <f ca="1">IF(TEXT(A29,"mmmm")='1Month'!A$3,TEXT(A29,"dd")+S29,NA())</f>
        <v>#N/A</v>
      </c>
    </row>
    <row r="30" spans="1:31">
      <c r="A30" s="1">
        <v>43338</v>
      </c>
      <c r="C30" s="3" t="e">
        <f ca="1">MATCH(A30,UTDATE,0)+SQM!$AB$3</f>
        <v>#N/A</v>
      </c>
      <c r="D30" s="3">
        <f ca="1">MATCH(A30,UTDATE)+SQM!$AB$3</f>
        <v>1000</v>
      </c>
      <c r="E30" s="5" t="e">
        <f t="shared" ca="1" si="3"/>
        <v>#N/A</v>
      </c>
      <c r="F30" s="4" t="str">
        <f t="array" aca="1" ref="F30" ca="1">IF(MAX(IF(UTDATE=A30,MPSAS))&gt;0,MAX(IF(UTDATE=A30,MPSAS)),"")</f>
        <v/>
      </c>
      <c r="G30" s="2" t="e">
        <f t="shared" ca="1" si="22"/>
        <v>#N/A</v>
      </c>
      <c r="H30" s="21" t="e">
        <f t="shared" ca="1" si="23"/>
        <v>#N/A</v>
      </c>
      <c r="I30" s="4" t="e">
        <f t="shared" ca="1" si="6"/>
        <v>#N/A</v>
      </c>
      <c r="J30" s="21" t="e">
        <f t="shared" ca="1" si="0"/>
        <v>#N/A</v>
      </c>
      <c r="K30" s="5" t="e">
        <f t="shared" ca="1" si="7"/>
        <v>#N/A</v>
      </c>
      <c r="L30" s="4" t="str">
        <f t="array" aca="1" ref="L30" ca="1">IF(MAX(IF(UTDATE=A30,AVE_30))&gt;0,MAX(IF(UTDATE=A30,AVE_30)),"")</f>
        <v/>
      </c>
      <c r="M30" s="2" t="e">
        <f t="shared" ca="1" si="24"/>
        <v>#N/A</v>
      </c>
      <c r="N30" s="4" t="e">
        <f t="shared" ca="1" si="9"/>
        <v>#N/A</v>
      </c>
      <c r="O30" s="4" t="e">
        <f t="shared" ca="1" si="10"/>
        <v>#N/A</v>
      </c>
      <c r="P30" s="4" t="e">
        <f t="shared" ca="1" si="11"/>
        <v>#N/A</v>
      </c>
      <c r="Q30" s="4" t="e">
        <f t="shared" ca="1" si="25"/>
        <v>#N/A</v>
      </c>
      <c r="R30" s="4" t="e">
        <f t="shared" ca="1" si="26"/>
        <v>#VALUE!</v>
      </c>
      <c r="S30" s="43" t="e">
        <f t="shared" ca="1" si="27"/>
        <v>#N/A</v>
      </c>
      <c r="T30" s="8" t="e">
        <f t="shared" ca="1" si="28"/>
        <v>#N/A</v>
      </c>
      <c r="U30" s="45" t="e">
        <f t="shared" ca="1" si="1"/>
        <v>#N/A</v>
      </c>
      <c r="V30" s="20" t="e">
        <f t="shared" ca="1" si="29"/>
        <v>#N/A</v>
      </c>
      <c r="W30" s="48" t="e">
        <f t="shared" ca="1" si="17"/>
        <v>#N/A</v>
      </c>
      <c r="X30" s="49" t="e">
        <f t="shared" ca="1" si="18"/>
        <v>#N/A</v>
      </c>
      <c r="Y30" s="59" t="e">
        <f t="shared" ca="1" si="2"/>
        <v>#N/A</v>
      </c>
      <c r="Z30" s="49" t="e">
        <f ca="1">IF(Y30&gt;SQM!$AB$9,Summary!L30,NA())</f>
        <v>#N/A</v>
      </c>
      <c r="AA30" s="45" t="e">
        <f t="shared" ca="1" si="19"/>
        <v>#N/A</v>
      </c>
      <c r="AB30" s="4" t="e">
        <f t="shared" ca="1" si="20"/>
        <v>#N/A</v>
      </c>
      <c r="AC30" s="2" t="e">
        <f t="shared" ca="1" si="21"/>
        <v>#N/A</v>
      </c>
      <c r="AD30" s="81" t="e">
        <f ca="1">IF(TEXT(A30,"mmmm")='1Month'!$A$3,TEXT(A30,"dd")+H30,NA())</f>
        <v>#N/A</v>
      </c>
      <c r="AE30" s="81" t="e">
        <f ca="1">IF(TEXT(A30,"mmmm")='1Month'!A$3,TEXT(A30,"dd")+S30,NA())</f>
        <v>#N/A</v>
      </c>
    </row>
    <row r="31" spans="1:31">
      <c r="A31" s="1">
        <v>43339</v>
      </c>
      <c r="C31" s="3" t="e">
        <f ca="1">MATCH(A31,UTDATE,0)+SQM!$AB$3</f>
        <v>#N/A</v>
      </c>
      <c r="D31" s="3">
        <f ca="1">MATCH(A31,UTDATE)+SQM!$AB$3</f>
        <v>1000</v>
      </c>
      <c r="E31" s="5" t="e">
        <f t="shared" ca="1" si="3"/>
        <v>#N/A</v>
      </c>
      <c r="F31" s="4" t="str">
        <f t="array" aca="1" ref="F31" ca="1">IF(MAX(IF(UTDATE=A31,MPSAS))&gt;0,MAX(IF(UTDATE=A31,MPSAS)),"")</f>
        <v/>
      </c>
      <c r="G31" s="2" t="e">
        <f t="shared" ca="1" si="22"/>
        <v>#N/A</v>
      </c>
      <c r="H31" s="21" t="e">
        <f t="shared" ca="1" si="23"/>
        <v>#N/A</v>
      </c>
      <c r="I31" s="4" t="e">
        <f t="shared" ca="1" si="6"/>
        <v>#N/A</v>
      </c>
      <c r="J31" s="21" t="e">
        <f t="shared" ca="1" si="0"/>
        <v>#N/A</v>
      </c>
      <c r="K31" s="5" t="e">
        <f t="shared" ca="1" si="7"/>
        <v>#N/A</v>
      </c>
      <c r="L31" s="4" t="str">
        <f t="array" aca="1" ref="L31" ca="1">IF(MAX(IF(UTDATE=A31,AVE_30))&gt;0,MAX(IF(UTDATE=A31,AVE_30)),"")</f>
        <v/>
      </c>
      <c r="M31" s="2" t="e">
        <f t="shared" ca="1" si="24"/>
        <v>#N/A</v>
      </c>
      <c r="N31" s="4" t="e">
        <f t="shared" ca="1" si="9"/>
        <v>#N/A</v>
      </c>
      <c r="O31" s="4" t="e">
        <f t="shared" ca="1" si="10"/>
        <v>#N/A</v>
      </c>
      <c r="P31" s="4" t="e">
        <f t="shared" ca="1" si="11"/>
        <v>#N/A</v>
      </c>
      <c r="Q31" s="4" t="e">
        <f t="shared" ca="1" si="25"/>
        <v>#N/A</v>
      </c>
      <c r="R31" s="4" t="e">
        <f t="shared" ca="1" si="26"/>
        <v>#VALUE!</v>
      </c>
      <c r="S31" s="43" t="e">
        <f t="shared" ca="1" si="27"/>
        <v>#N/A</v>
      </c>
      <c r="T31" s="8" t="e">
        <f t="shared" ca="1" si="28"/>
        <v>#N/A</v>
      </c>
      <c r="U31" s="45" t="e">
        <f t="shared" ca="1" si="1"/>
        <v>#N/A</v>
      </c>
      <c r="V31" s="20" t="e">
        <f t="shared" ca="1" si="29"/>
        <v>#N/A</v>
      </c>
      <c r="W31" s="48" t="e">
        <f t="shared" ca="1" si="17"/>
        <v>#N/A</v>
      </c>
      <c r="X31" s="49" t="e">
        <f t="shared" ca="1" si="18"/>
        <v>#N/A</v>
      </c>
      <c r="Y31" s="59" t="e">
        <f t="shared" ca="1" si="2"/>
        <v>#N/A</v>
      </c>
      <c r="Z31" s="49" t="e">
        <f ca="1">IF(Y31&gt;SQM!$AB$9,Summary!L31,NA())</f>
        <v>#N/A</v>
      </c>
      <c r="AA31" s="45" t="e">
        <f t="shared" ca="1" si="19"/>
        <v>#N/A</v>
      </c>
      <c r="AB31" s="4" t="e">
        <f t="shared" ca="1" si="20"/>
        <v>#N/A</v>
      </c>
      <c r="AC31" s="2" t="e">
        <f t="shared" ca="1" si="21"/>
        <v>#N/A</v>
      </c>
      <c r="AD31" s="81" t="e">
        <f ca="1">IF(TEXT(A31,"mmmm")='1Month'!$A$3,TEXT(A31,"dd")+H31,NA())</f>
        <v>#N/A</v>
      </c>
      <c r="AE31" s="81" t="e">
        <f ca="1">IF(TEXT(A31,"mmmm")='1Month'!A$3,TEXT(A31,"dd")+S31,NA())</f>
        <v>#N/A</v>
      </c>
    </row>
    <row r="32" spans="1:31">
      <c r="A32" s="1">
        <v>43340</v>
      </c>
      <c r="C32" s="3" t="e">
        <f ca="1">MATCH(A32,UTDATE,0)+SQM!$AB$3</f>
        <v>#N/A</v>
      </c>
      <c r="D32" s="3">
        <f ca="1">MATCH(A32,UTDATE)+SQM!$AB$3</f>
        <v>1000</v>
      </c>
      <c r="E32" s="5" t="e">
        <f t="shared" ca="1" si="3"/>
        <v>#N/A</v>
      </c>
      <c r="F32" s="4" t="str">
        <f t="array" aca="1" ref="F32" ca="1">IF(MAX(IF(UTDATE=A32,MPSAS))&gt;0,MAX(IF(UTDATE=A32,MPSAS)),"")</f>
        <v/>
      </c>
      <c r="G32" s="2" t="e">
        <f t="shared" ca="1" si="22"/>
        <v>#N/A</v>
      </c>
      <c r="H32" s="21" t="e">
        <f t="shared" ca="1" si="23"/>
        <v>#N/A</v>
      </c>
      <c r="I32" s="4" t="e">
        <f t="shared" ca="1" si="6"/>
        <v>#N/A</v>
      </c>
      <c r="J32" s="21" t="e">
        <f t="shared" ca="1" si="0"/>
        <v>#N/A</v>
      </c>
      <c r="K32" s="5" t="e">
        <f t="shared" ca="1" si="7"/>
        <v>#N/A</v>
      </c>
      <c r="L32" s="4" t="str">
        <f t="array" aca="1" ref="L32" ca="1">IF(MAX(IF(UTDATE=A32,AVE_30))&gt;0,MAX(IF(UTDATE=A32,AVE_30)),"")</f>
        <v/>
      </c>
      <c r="M32" s="2" t="e">
        <f t="shared" ca="1" si="24"/>
        <v>#N/A</v>
      </c>
      <c r="N32" s="4" t="e">
        <f t="shared" ca="1" si="9"/>
        <v>#N/A</v>
      </c>
      <c r="O32" s="4" t="e">
        <f t="shared" ca="1" si="10"/>
        <v>#N/A</v>
      </c>
      <c r="P32" s="4" t="e">
        <f t="shared" ca="1" si="11"/>
        <v>#N/A</v>
      </c>
      <c r="Q32" s="4" t="e">
        <f t="shared" ca="1" si="25"/>
        <v>#N/A</v>
      </c>
      <c r="R32" s="4" t="e">
        <f t="shared" ca="1" si="26"/>
        <v>#VALUE!</v>
      </c>
      <c r="S32" s="43" t="e">
        <f t="shared" ca="1" si="27"/>
        <v>#N/A</v>
      </c>
      <c r="T32" s="8" t="e">
        <f t="shared" ca="1" si="28"/>
        <v>#N/A</v>
      </c>
      <c r="U32" s="45" t="e">
        <f t="shared" ca="1" si="1"/>
        <v>#N/A</v>
      </c>
      <c r="V32" s="20" t="e">
        <f t="shared" ca="1" si="29"/>
        <v>#N/A</v>
      </c>
      <c r="W32" s="48" t="e">
        <f t="shared" ca="1" si="17"/>
        <v>#N/A</v>
      </c>
      <c r="X32" s="49" t="e">
        <f t="shared" ca="1" si="18"/>
        <v>#N/A</v>
      </c>
      <c r="Y32" s="59" t="e">
        <f t="shared" ca="1" si="2"/>
        <v>#N/A</v>
      </c>
      <c r="Z32" s="49" t="e">
        <f ca="1">IF(Y32&gt;SQM!$AB$9,Summary!L32,NA())</f>
        <v>#N/A</v>
      </c>
      <c r="AA32" s="45" t="e">
        <f t="shared" ca="1" si="19"/>
        <v>#N/A</v>
      </c>
      <c r="AB32" s="4" t="e">
        <f t="shared" ca="1" si="20"/>
        <v>#N/A</v>
      </c>
      <c r="AC32" s="2" t="e">
        <f t="shared" ca="1" si="21"/>
        <v>#N/A</v>
      </c>
      <c r="AD32" s="81" t="e">
        <f ca="1">IF(TEXT(A32,"mmmm")='1Month'!$A$3,TEXT(A32,"dd")+H32,NA())</f>
        <v>#N/A</v>
      </c>
      <c r="AE32" s="81" t="e">
        <f ca="1">IF(TEXT(A32,"mmmm")='1Month'!A$3,TEXT(A32,"dd")+S32,NA())</f>
        <v>#N/A</v>
      </c>
    </row>
    <row r="33" spans="1:31">
      <c r="A33" s="1">
        <v>43341</v>
      </c>
      <c r="C33" s="3" t="e">
        <f ca="1">MATCH(A33,UTDATE,0)+SQM!$AB$3</f>
        <v>#N/A</v>
      </c>
      <c r="D33" s="3">
        <f ca="1">MATCH(A33,UTDATE)+SQM!$AB$3</f>
        <v>1000</v>
      </c>
      <c r="E33" s="5" t="e">
        <f t="shared" ca="1" si="3"/>
        <v>#N/A</v>
      </c>
      <c r="F33" s="4" t="str">
        <f t="array" aca="1" ref="F33" ca="1">IF(MAX(IF(UTDATE=A33,MPSAS))&gt;0,MAX(IF(UTDATE=A33,MPSAS)),"")</f>
        <v/>
      </c>
      <c r="G33" s="2" t="e">
        <f t="shared" ca="1" si="22"/>
        <v>#N/A</v>
      </c>
      <c r="H33" s="21" t="e">
        <f t="shared" ca="1" si="23"/>
        <v>#N/A</v>
      </c>
      <c r="I33" s="4" t="e">
        <f t="shared" ca="1" si="6"/>
        <v>#N/A</v>
      </c>
      <c r="J33" s="21" t="e">
        <f t="shared" ca="1" si="0"/>
        <v>#N/A</v>
      </c>
      <c r="K33" s="5" t="e">
        <f t="shared" ca="1" si="7"/>
        <v>#N/A</v>
      </c>
      <c r="L33" s="4" t="str">
        <f t="array" aca="1" ref="L33" ca="1">IF(MAX(IF(UTDATE=A33,AVE_30))&gt;0,MAX(IF(UTDATE=A33,AVE_30)),"")</f>
        <v/>
      </c>
      <c r="M33" s="2" t="e">
        <f t="shared" ca="1" si="24"/>
        <v>#N/A</v>
      </c>
      <c r="N33" s="4" t="e">
        <f t="shared" ca="1" si="9"/>
        <v>#N/A</v>
      </c>
      <c r="O33" s="4" t="e">
        <f t="shared" ca="1" si="10"/>
        <v>#N/A</v>
      </c>
      <c r="P33" s="4" t="e">
        <f t="shared" ca="1" si="11"/>
        <v>#N/A</v>
      </c>
      <c r="Q33" s="4" t="e">
        <f t="shared" ca="1" si="25"/>
        <v>#N/A</v>
      </c>
      <c r="R33" s="4" t="e">
        <f t="shared" ca="1" si="26"/>
        <v>#VALUE!</v>
      </c>
      <c r="S33" s="43" t="e">
        <f t="shared" ca="1" si="27"/>
        <v>#N/A</v>
      </c>
      <c r="T33" s="8" t="e">
        <f t="shared" ca="1" si="28"/>
        <v>#N/A</v>
      </c>
      <c r="U33" s="45" t="e">
        <f t="shared" ca="1" si="1"/>
        <v>#N/A</v>
      </c>
      <c r="V33" s="20" t="e">
        <f t="shared" ca="1" si="29"/>
        <v>#N/A</v>
      </c>
      <c r="W33" s="48" t="e">
        <f t="shared" ca="1" si="17"/>
        <v>#N/A</v>
      </c>
      <c r="X33" s="49" t="e">
        <f t="shared" ca="1" si="18"/>
        <v>#N/A</v>
      </c>
      <c r="Y33" s="59" t="e">
        <f t="shared" ca="1" si="2"/>
        <v>#N/A</v>
      </c>
      <c r="Z33" s="49" t="e">
        <f ca="1">IF(Y33&gt;SQM!$AB$9,Summary!L33,NA())</f>
        <v>#N/A</v>
      </c>
      <c r="AA33" s="45" t="e">
        <f t="shared" ca="1" si="19"/>
        <v>#N/A</v>
      </c>
      <c r="AB33" s="4" t="e">
        <f t="shared" ca="1" si="20"/>
        <v>#N/A</v>
      </c>
      <c r="AC33" s="2" t="e">
        <f t="shared" ca="1" si="21"/>
        <v>#N/A</v>
      </c>
      <c r="AD33" s="81" t="e">
        <f ca="1">IF(TEXT(A33,"mmmm")='1Month'!$A$3,TEXT(A33,"dd")+H33,NA())</f>
        <v>#N/A</v>
      </c>
      <c r="AE33" s="81" t="e">
        <f ca="1">IF(TEXT(A33,"mmmm")='1Month'!A$3,TEXT(A33,"dd")+S33,NA())</f>
        <v>#N/A</v>
      </c>
    </row>
    <row r="34" spans="1:31">
      <c r="A34" s="1">
        <v>43342</v>
      </c>
      <c r="C34" s="3" t="e">
        <f ca="1">MATCH(A34,UTDATE,0)+SQM!$AB$3</f>
        <v>#N/A</v>
      </c>
      <c r="D34" s="3">
        <f ca="1">MATCH(A34,UTDATE)+SQM!$AB$3</f>
        <v>1000</v>
      </c>
      <c r="E34" s="5" t="e">
        <f t="shared" ca="1" si="3"/>
        <v>#N/A</v>
      </c>
      <c r="F34" s="4" t="str">
        <f t="array" aca="1" ref="F34" ca="1">IF(MAX(IF(UTDATE=A34,MPSAS))&gt;0,MAX(IF(UTDATE=A34,MPSAS)),"")</f>
        <v/>
      </c>
      <c r="G34" s="2" t="e">
        <f t="shared" ca="1" si="22"/>
        <v>#N/A</v>
      </c>
      <c r="H34" s="21" t="e">
        <f t="shared" ca="1" si="23"/>
        <v>#N/A</v>
      </c>
      <c r="I34" s="4" t="e">
        <f t="shared" ca="1" si="6"/>
        <v>#N/A</v>
      </c>
      <c r="J34" s="21" t="e">
        <f t="shared" ca="1" si="0"/>
        <v>#N/A</v>
      </c>
      <c r="K34" s="5" t="e">
        <f t="shared" ca="1" si="7"/>
        <v>#N/A</v>
      </c>
      <c r="L34" s="4" t="str">
        <f t="array" aca="1" ref="L34" ca="1">IF(MAX(IF(UTDATE=A34,AVE_30))&gt;0,MAX(IF(UTDATE=A34,AVE_30)),"")</f>
        <v/>
      </c>
      <c r="M34" s="2" t="e">
        <f t="shared" ca="1" si="24"/>
        <v>#N/A</v>
      </c>
      <c r="N34" s="4" t="e">
        <f t="shared" ca="1" si="9"/>
        <v>#N/A</v>
      </c>
      <c r="O34" s="4" t="e">
        <f t="shared" ca="1" si="10"/>
        <v>#N/A</v>
      </c>
      <c r="P34" s="4" t="e">
        <f t="shared" ca="1" si="11"/>
        <v>#N/A</v>
      </c>
      <c r="Q34" s="4" t="e">
        <f t="shared" ca="1" si="25"/>
        <v>#N/A</v>
      </c>
      <c r="R34" s="4" t="e">
        <f t="shared" ca="1" si="26"/>
        <v>#VALUE!</v>
      </c>
      <c r="S34" s="43" t="e">
        <f t="shared" ca="1" si="27"/>
        <v>#N/A</v>
      </c>
      <c r="T34" s="8" t="e">
        <f t="shared" ca="1" si="28"/>
        <v>#N/A</v>
      </c>
      <c r="U34" s="45" t="e">
        <f t="shared" ca="1" si="1"/>
        <v>#N/A</v>
      </c>
      <c r="V34" s="20" t="e">
        <f t="shared" ca="1" si="29"/>
        <v>#N/A</v>
      </c>
      <c r="W34" s="48" t="e">
        <f t="shared" ca="1" si="17"/>
        <v>#N/A</v>
      </c>
      <c r="X34" s="49" t="e">
        <f t="shared" ca="1" si="18"/>
        <v>#N/A</v>
      </c>
      <c r="Y34" s="59" t="e">
        <f t="shared" ca="1" si="2"/>
        <v>#N/A</v>
      </c>
      <c r="Z34" s="49" t="e">
        <f ca="1">IF(Y34&gt;SQM!$AB$9,Summary!L34,NA())</f>
        <v>#N/A</v>
      </c>
      <c r="AA34" s="45" t="e">
        <f t="shared" ca="1" si="19"/>
        <v>#N/A</v>
      </c>
      <c r="AB34" s="4" t="e">
        <f t="shared" ca="1" si="20"/>
        <v>#N/A</v>
      </c>
      <c r="AC34" s="2" t="e">
        <f t="shared" ca="1" si="21"/>
        <v>#N/A</v>
      </c>
      <c r="AD34" s="81" t="e">
        <f ca="1">IF(TEXT(A34,"mmmm")='1Month'!$A$3,TEXT(A34,"dd")+H34,NA())</f>
        <v>#N/A</v>
      </c>
      <c r="AE34" s="81" t="e">
        <f ca="1">IF(TEXT(A34,"mmmm")='1Month'!A$3,TEXT(A34,"dd")+S34,NA())</f>
        <v>#N/A</v>
      </c>
    </row>
    <row r="35" spans="1:31">
      <c r="A35" s="1">
        <v>43343</v>
      </c>
      <c r="C35" s="3" t="e">
        <f ca="1">MATCH(A35,UTDATE,0)+SQM!$AB$3</f>
        <v>#N/A</v>
      </c>
      <c r="D35" s="3">
        <f ca="1">MATCH(A35,UTDATE)+SQM!$AB$3</f>
        <v>1000</v>
      </c>
      <c r="E35" s="5" t="e">
        <f t="shared" ca="1" si="3"/>
        <v>#N/A</v>
      </c>
      <c r="F35" s="4" t="str">
        <f t="array" aca="1" ref="F35" ca="1">IF(MAX(IF(UTDATE=A35,MPSAS))&gt;0,MAX(IF(UTDATE=A35,MPSAS)),"")</f>
        <v/>
      </c>
      <c r="G35" s="2" t="e">
        <f t="shared" ca="1" si="22"/>
        <v>#N/A</v>
      </c>
      <c r="H35" s="21" t="e">
        <f t="shared" ca="1" si="23"/>
        <v>#N/A</v>
      </c>
      <c r="I35" s="4" t="e">
        <f t="shared" ca="1" si="6"/>
        <v>#N/A</v>
      </c>
      <c r="J35" s="21" t="e">
        <f t="shared" ca="1" si="0"/>
        <v>#N/A</v>
      </c>
      <c r="K35" s="5" t="e">
        <f t="shared" ca="1" si="7"/>
        <v>#N/A</v>
      </c>
      <c r="L35" s="4" t="str">
        <f t="array" aca="1" ref="L35" ca="1">IF(MAX(IF(UTDATE=A35,AVE_30))&gt;0,MAX(IF(UTDATE=A35,AVE_30)),"")</f>
        <v/>
      </c>
      <c r="M35" s="2" t="e">
        <f t="shared" ca="1" si="24"/>
        <v>#N/A</v>
      </c>
      <c r="N35" s="4" t="e">
        <f t="shared" ca="1" si="9"/>
        <v>#N/A</v>
      </c>
      <c r="O35" s="4" t="e">
        <f t="shared" ca="1" si="10"/>
        <v>#N/A</v>
      </c>
      <c r="P35" s="4" t="e">
        <f t="shared" ca="1" si="11"/>
        <v>#N/A</v>
      </c>
      <c r="Q35" s="4" t="e">
        <f t="shared" ca="1" si="25"/>
        <v>#N/A</v>
      </c>
      <c r="R35" s="4" t="e">
        <f t="shared" ca="1" si="26"/>
        <v>#VALUE!</v>
      </c>
      <c r="S35" s="43" t="e">
        <f t="shared" ca="1" si="27"/>
        <v>#N/A</v>
      </c>
      <c r="T35" s="8" t="e">
        <f t="shared" ca="1" si="28"/>
        <v>#N/A</v>
      </c>
      <c r="U35" s="45" t="e">
        <f t="shared" ca="1" si="1"/>
        <v>#N/A</v>
      </c>
      <c r="V35" s="20" t="e">
        <f t="shared" ca="1" si="29"/>
        <v>#N/A</v>
      </c>
      <c r="W35" s="48" t="e">
        <f t="shared" ca="1" si="17"/>
        <v>#N/A</v>
      </c>
      <c r="X35" s="49" t="e">
        <f t="shared" ca="1" si="18"/>
        <v>#N/A</v>
      </c>
      <c r="Y35" s="59" t="e">
        <f t="shared" ca="1" si="2"/>
        <v>#N/A</v>
      </c>
      <c r="Z35" s="49" t="e">
        <f ca="1">IF(Y35&gt;SQM!$AB$9,Summary!L35,NA())</f>
        <v>#N/A</v>
      </c>
      <c r="AA35" s="45" t="e">
        <f t="shared" ca="1" si="19"/>
        <v>#N/A</v>
      </c>
      <c r="AB35" s="4" t="e">
        <f t="shared" ca="1" si="20"/>
        <v>#N/A</v>
      </c>
      <c r="AC35" s="2" t="e">
        <f t="shared" ca="1" si="21"/>
        <v>#N/A</v>
      </c>
      <c r="AD35" s="81" t="e">
        <f ca="1">IF(TEXT(A35,"mmmm")='1Month'!$A$3,TEXT(A35,"dd")+H35,NA())</f>
        <v>#N/A</v>
      </c>
      <c r="AE35" s="81" t="e">
        <f ca="1">IF(TEXT(A35,"mmmm")='1Month'!A$3,TEXT(A35,"dd")+S35,NA())</f>
        <v>#N/A</v>
      </c>
    </row>
    <row r="36" spans="1:31">
      <c r="A36" s="1">
        <v>43344</v>
      </c>
      <c r="C36" s="3" t="e">
        <f ca="1">MATCH(A36,UTDATE,0)+SQM!$AB$3</f>
        <v>#N/A</v>
      </c>
      <c r="D36" s="3">
        <f ca="1">MATCH(A36,UTDATE)+SQM!$AB$3</f>
        <v>1000</v>
      </c>
      <c r="E36" s="5" t="e">
        <f t="shared" ca="1" si="3"/>
        <v>#N/A</v>
      </c>
      <c r="F36" s="4" t="str">
        <f t="array" aca="1" ref="F36" ca="1">IF(MAX(IF(UTDATE=A36,MPSAS))&gt;0,MAX(IF(UTDATE=A36,MPSAS)),"")</f>
        <v/>
      </c>
      <c r="G36" s="2" t="e">
        <f t="shared" ca="1" si="22"/>
        <v>#N/A</v>
      </c>
      <c r="H36" s="21" t="e">
        <f t="shared" ca="1" si="23"/>
        <v>#N/A</v>
      </c>
      <c r="I36" s="4" t="e">
        <f t="shared" ca="1" si="6"/>
        <v>#N/A</v>
      </c>
      <c r="J36" s="21" t="e">
        <f t="shared" ca="1" si="0"/>
        <v>#N/A</v>
      </c>
      <c r="K36" s="5" t="e">
        <f t="shared" ca="1" si="7"/>
        <v>#N/A</v>
      </c>
      <c r="L36" s="4" t="str">
        <f t="array" aca="1" ref="L36" ca="1">IF(MAX(IF(UTDATE=A36,AVE_30))&gt;0,MAX(IF(UTDATE=A36,AVE_30)),"")</f>
        <v/>
      </c>
      <c r="M36" s="2" t="e">
        <f t="shared" ca="1" si="24"/>
        <v>#N/A</v>
      </c>
      <c r="N36" s="4" t="e">
        <f t="shared" ca="1" si="9"/>
        <v>#N/A</v>
      </c>
      <c r="O36" s="4" t="e">
        <f t="shared" ca="1" si="10"/>
        <v>#N/A</v>
      </c>
      <c r="P36" s="4" t="e">
        <f t="shared" ca="1" si="11"/>
        <v>#N/A</v>
      </c>
      <c r="Q36" s="4" t="e">
        <f t="shared" ca="1" si="25"/>
        <v>#N/A</v>
      </c>
      <c r="R36" s="4" t="e">
        <f t="shared" ca="1" si="26"/>
        <v>#VALUE!</v>
      </c>
      <c r="S36" s="43" t="e">
        <f t="shared" ca="1" si="27"/>
        <v>#N/A</v>
      </c>
      <c r="T36" s="8" t="e">
        <f t="shared" ca="1" si="28"/>
        <v>#N/A</v>
      </c>
      <c r="U36" s="45" t="e">
        <f t="shared" ca="1" si="1"/>
        <v>#N/A</v>
      </c>
      <c r="V36" s="20" t="e">
        <f t="shared" ca="1" si="29"/>
        <v>#N/A</v>
      </c>
      <c r="W36" s="48" t="e">
        <f t="shared" ca="1" si="17"/>
        <v>#N/A</v>
      </c>
      <c r="X36" s="49" t="e">
        <f t="shared" ca="1" si="18"/>
        <v>#N/A</v>
      </c>
      <c r="Y36" s="59" t="e">
        <f t="shared" ca="1" si="2"/>
        <v>#N/A</v>
      </c>
      <c r="Z36" s="49" t="e">
        <f ca="1">IF(Y36&gt;SQM!$AB$9,Summary!L36,NA())</f>
        <v>#N/A</v>
      </c>
      <c r="AA36" s="45" t="e">
        <f t="shared" ca="1" si="19"/>
        <v>#N/A</v>
      </c>
      <c r="AB36" s="4" t="e">
        <f t="shared" ca="1" si="20"/>
        <v>#N/A</v>
      </c>
      <c r="AC36" s="2" t="e">
        <f t="shared" ca="1" si="21"/>
        <v>#N/A</v>
      </c>
      <c r="AD36" s="81" t="e">
        <f>IF(TEXT(A36,"mmmm")='1Month'!$A$3,TEXT(A36,"dd")+H36,NA())</f>
        <v>#N/A</v>
      </c>
      <c r="AE36" s="81" t="e">
        <f>IF(TEXT(A36,"mmmm")='1Month'!A$3,TEXT(A36,"dd")+S36,NA())</f>
        <v>#N/A</v>
      </c>
    </row>
    <row r="37" spans="1:31">
      <c r="A37" s="1">
        <v>43345</v>
      </c>
      <c r="C37" s="3" t="e">
        <f ca="1">MATCH(A37,UTDATE,0)+SQM!$AB$3</f>
        <v>#N/A</v>
      </c>
      <c r="D37" s="3">
        <f ca="1">MATCH(A37,UTDATE)+SQM!$AB$3</f>
        <v>1000</v>
      </c>
      <c r="E37" s="5" t="e">
        <f t="shared" ca="1" si="3"/>
        <v>#N/A</v>
      </c>
      <c r="F37" s="4" t="str">
        <f t="array" aca="1" ref="F37" ca="1">IF(MAX(IF(UTDATE=A37,MPSAS))&gt;0,MAX(IF(UTDATE=A37,MPSAS)),"")</f>
        <v/>
      </c>
      <c r="G37" s="2" t="e">
        <f t="shared" ca="1" si="22"/>
        <v>#N/A</v>
      </c>
      <c r="H37" s="21" t="e">
        <f t="shared" ca="1" si="23"/>
        <v>#N/A</v>
      </c>
      <c r="I37" s="4" t="e">
        <f t="shared" ca="1" si="6"/>
        <v>#N/A</v>
      </c>
      <c r="J37" s="21" t="e">
        <f t="shared" ca="1" si="0"/>
        <v>#N/A</v>
      </c>
      <c r="K37" s="5" t="e">
        <f t="shared" ca="1" si="7"/>
        <v>#N/A</v>
      </c>
      <c r="L37" s="4" t="str">
        <f t="array" aca="1" ref="L37" ca="1">IF(MAX(IF(UTDATE=A37,AVE_30))&gt;0,MAX(IF(UTDATE=A37,AVE_30)),"")</f>
        <v/>
      </c>
      <c r="M37" s="2" t="e">
        <f t="shared" ca="1" si="24"/>
        <v>#N/A</v>
      </c>
      <c r="N37" s="4" t="e">
        <f t="shared" ca="1" si="9"/>
        <v>#N/A</v>
      </c>
      <c r="O37" s="4" t="e">
        <f t="shared" ca="1" si="10"/>
        <v>#N/A</v>
      </c>
      <c r="P37" s="4" t="e">
        <f t="shared" ca="1" si="11"/>
        <v>#N/A</v>
      </c>
      <c r="Q37" s="4" t="e">
        <f t="shared" ca="1" si="25"/>
        <v>#N/A</v>
      </c>
      <c r="R37" s="4" t="e">
        <f t="shared" ca="1" si="26"/>
        <v>#VALUE!</v>
      </c>
      <c r="S37" s="43" t="e">
        <f t="shared" ca="1" si="27"/>
        <v>#N/A</v>
      </c>
      <c r="T37" s="8" t="e">
        <f t="shared" ca="1" si="28"/>
        <v>#N/A</v>
      </c>
      <c r="U37" s="45" t="e">
        <f t="shared" ca="1" si="1"/>
        <v>#N/A</v>
      </c>
      <c r="V37" s="20" t="e">
        <f t="shared" ca="1" si="29"/>
        <v>#N/A</v>
      </c>
      <c r="W37" s="48" t="e">
        <f t="shared" ca="1" si="17"/>
        <v>#N/A</v>
      </c>
      <c r="X37" s="49" t="e">
        <f t="shared" ca="1" si="18"/>
        <v>#N/A</v>
      </c>
      <c r="Y37" s="59" t="e">
        <f t="shared" ca="1" si="2"/>
        <v>#N/A</v>
      </c>
      <c r="Z37" s="49" t="e">
        <f ca="1">IF(Y37&gt;SQM!$AB$9,Summary!L37,NA())</f>
        <v>#N/A</v>
      </c>
      <c r="AA37" s="45" t="e">
        <f t="shared" ca="1" si="19"/>
        <v>#N/A</v>
      </c>
      <c r="AB37" s="4" t="e">
        <f t="shared" ca="1" si="20"/>
        <v>#N/A</v>
      </c>
      <c r="AC37" s="2" t="e">
        <f t="shared" ca="1" si="21"/>
        <v>#N/A</v>
      </c>
      <c r="AD37" s="81" t="e">
        <f>IF(TEXT(A37,"mmmm")='1Month'!$A$3,TEXT(A37,"dd")+H37,NA())</f>
        <v>#N/A</v>
      </c>
      <c r="AE37" s="81" t="e">
        <f>IF(TEXT(A37,"mmmm")='1Month'!A$3,TEXT(A37,"dd")+S37,NA())</f>
        <v>#N/A</v>
      </c>
    </row>
    <row r="38" spans="1:31">
      <c r="A38" s="1">
        <v>43346</v>
      </c>
      <c r="C38" s="3" t="e">
        <f ca="1">MATCH(A38,UTDATE,0)+SQM!$AB$3</f>
        <v>#N/A</v>
      </c>
      <c r="D38" s="3">
        <f ca="1">MATCH(A38,UTDATE)+SQM!$AB$3</f>
        <v>1000</v>
      </c>
      <c r="E38" s="5" t="e">
        <f t="shared" ca="1" si="3"/>
        <v>#N/A</v>
      </c>
      <c r="F38" s="4" t="str">
        <f t="array" aca="1" ref="F38" ca="1">IF(MAX(IF(UTDATE=A38,MPSAS))&gt;0,MAX(IF(UTDATE=A38,MPSAS)),"")</f>
        <v/>
      </c>
      <c r="G38" s="2" t="e">
        <f t="shared" ca="1" si="22"/>
        <v>#N/A</v>
      </c>
      <c r="H38" s="21" t="e">
        <f t="shared" ca="1" si="23"/>
        <v>#N/A</v>
      </c>
      <c r="I38" s="4" t="e">
        <f t="shared" ca="1" si="6"/>
        <v>#N/A</v>
      </c>
      <c r="J38" s="21" t="e">
        <f t="shared" ca="1" si="0"/>
        <v>#N/A</v>
      </c>
      <c r="K38" s="5" t="e">
        <f t="shared" ca="1" si="7"/>
        <v>#N/A</v>
      </c>
      <c r="L38" s="4" t="str">
        <f t="array" aca="1" ref="L38" ca="1">IF(MAX(IF(UTDATE=A38,AVE_30))&gt;0,MAX(IF(UTDATE=A38,AVE_30)),"")</f>
        <v/>
      </c>
      <c r="M38" s="2" t="e">
        <f t="shared" ca="1" si="24"/>
        <v>#N/A</v>
      </c>
      <c r="N38" s="4" t="e">
        <f t="shared" ca="1" si="9"/>
        <v>#N/A</v>
      </c>
      <c r="O38" s="4" t="e">
        <f t="shared" ca="1" si="10"/>
        <v>#N/A</v>
      </c>
      <c r="P38" s="4" t="e">
        <f t="shared" ca="1" si="11"/>
        <v>#N/A</v>
      </c>
      <c r="Q38" s="4" t="e">
        <f t="shared" ca="1" si="25"/>
        <v>#N/A</v>
      </c>
      <c r="R38" s="4" t="e">
        <f t="shared" ca="1" si="26"/>
        <v>#VALUE!</v>
      </c>
      <c r="S38" s="43" t="e">
        <f t="shared" ca="1" si="27"/>
        <v>#N/A</v>
      </c>
      <c r="T38" s="8" t="e">
        <f t="shared" ca="1" si="28"/>
        <v>#N/A</v>
      </c>
      <c r="U38" s="45" t="e">
        <f t="shared" ca="1" si="1"/>
        <v>#N/A</v>
      </c>
      <c r="V38" s="20" t="e">
        <f t="shared" ca="1" si="29"/>
        <v>#N/A</v>
      </c>
      <c r="W38" s="48" t="e">
        <f t="shared" ca="1" si="17"/>
        <v>#N/A</v>
      </c>
      <c r="X38" s="49" t="e">
        <f t="shared" ca="1" si="18"/>
        <v>#N/A</v>
      </c>
      <c r="Y38" s="59" t="e">
        <f t="shared" ca="1" si="2"/>
        <v>#N/A</v>
      </c>
      <c r="Z38" s="49" t="e">
        <f ca="1">IF(Y38&gt;SQM!$AB$9,Summary!L38,NA())</f>
        <v>#N/A</v>
      </c>
      <c r="AA38" s="45" t="e">
        <f t="shared" ca="1" si="19"/>
        <v>#N/A</v>
      </c>
      <c r="AB38" s="4" t="e">
        <f t="shared" ca="1" si="20"/>
        <v>#N/A</v>
      </c>
      <c r="AC38" s="2" t="e">
        <f t="shared" ca="1" si="21"/>
        <v>#N/A</v>
      </c>
      <c r="AD38" s="81" t="e">
        <f>IF(TEXT(A38,"mmmm")='1Month'!$A$3,TEXT(A38,"dd")+H38,NA())</f>
        <v>#N/A</v>
      </c>
      <c r="AE38" s="81" t="e">
        <f>IF(TEXT(A38,"mmmm")='1Month'!A$3,TEXT(A38,"dd")+S38,NA())</f>
        <v>#N/A</v>
      </c>
    </row>
    <row r="39" spans="1:31">
      <c r="A39" s="1">
        <v>43347</v>
      </c>
      <c r="C39" s="3" t="e">
        <f ca="1">MATCH(A39,UTDATE,0)+SQM!$AB$3</f>
        <v>#N/A</v>
      </c>
      <c r="D39" s="3">
        <f ca="1">MATCH(A39,UTDATE)+SQM!$AB$3</f>
        <v>1000</v>
      </c>
      <c r="E39" s="5" t="e">
        <f t="shared" ca="1" si="3"/>
        <v>#N/A</v>
      </c>
      <c r="F39" s="4" t="str">
        <f t="array" aca="1" ref="F39" ca="1">IF(MAX(IF(UTDATE=A39,MPSAS))&gt;0,MAX(IF(UTDATE=A39,MPSAS)),"")</f>
        <v/>
      </c>
      <c r="G39" s="2" t="e">
        <f t="shared" ca="1" si="22"/>
        <v>#N/A</v>
      </c>
      <c r="H39" s="21" t="e">
        <f t="shared" ca="1" si="23"/>
        <v>#N/A</v>
      </c>
      <c r="I39" s="4" t="e">
        <f t="shared" ca="1" si="6"/>
        <v>#N/A</v>
      </c>
      <c r="J39" s="21" t="e">
        <f t="shared" ca="1" si="0"/>
        <v>#N/A</v>
      </c>
      <c r="K39" s="5" t="e">
        <f t="shared" ca="1" si="7"/>
        <v>#N/A</v>
      </c>
      <c r="L39" s="4" t="str">
        <f t="array" aca="1" ref="L39" ca="1">IF(MAX(IF(UTDATE=A39,AVE_30))&gt;0,MAX(IF(UTDATE=A39,AVE_30)),"")</f>
        <v/>
      </c>
      <c r="M39" s="2" t="e">
        <f t="shared" ca="1" si="24"/>
        <v>#N/A</v>
      </c>
      <c r="N39" s="4" t="e">
        <f t="shared" ca="1" si="9"/>
        <v>#N/A</v>
      </c>
      <c r="O39" s="4" t="e">
        <f t="shared" ca="1" si="10"/>
        <v>#N/A</v>
      </c>
      <c r="P39" s="4" t="e">
        <f t="shared" ca="1" si="11"/>
        <v>#N/A</v>
      </c>
      <c r="Q39" s="4" t="e">
        <f t="shared" ca="1" si="25"/>
        <v>#N/A</v>
      </c>
      <c r="R39" s="4" t="e">
        <f t="shared" ca="1" si="26"/>
        <v>#VALUE!</v>
      </c>
      <c r="S39" s="43" t="e">
        <f t="shared" ca="1" si="27"/>
        <v>#N/A</v>
      </c>
      <c r="T39" s="8" t="e">
        <f t="shared" ca="1" si="28"/>
        <v>#N/A</v>
      </c>
      <c r="U39" s="45" t="e">
        <f t="shared" ca="1" si="1"/>
        <v>#N/A</v>
      </c>
      <c r="V39" s="20" t="e">
        <f t="shared" ca="1" si="29"/>
        <v>#N/A</v>
      </c>
      <c r="W39" s="48" t="e">
        <f t="shared" ca="1" si="17"/>
        <v>#N/A</v>
      </c>
      <c r="X39" s="49" t="e">
        <f t="shared" ca="1" si="18"/>
        <v>#N/A</v>
      </c>
      <c r="Y39" s="59" t="e">
        <f t="shared" ca="1" si="2"/>
        <v>#N/A</v>
      </c>
      <c r="Z39" s="49" t="e">
        <f ca="1">IF(Y39&gt;SQM!$AB$9,Summary!L39,NA())</f>
        <v>#N/A</v>
      </c>
      <c r="AA39" s="45" t="e">
        <f t="shared" ca="1" si="19"/>
        <v>#N/A</v>
      </c>
      <c r="AB39" s="4" t="e">
        <f t="shared" ca="1" si="20"/>
        <v>#N/A</v>
      </c>
      <c r="AC39" s="2" t="e">
        <f t="shared" ca="1" si="21"/>
        <v>#N/A</v>
      </c>
      <c r="AD39" s="81" t="e">
        <f>IF(TEXT(A39,"mmmm")='1Month'!$A$3,TEXT(A39,"dd")+H39,NA())</f>
        <v>#N/A</v>
      </c>
      <c r="AE39" s="81" t="e">
        <f>IF(TEXT(A39,"mmmm")='1Month'!A$3,TEXT(A39,"dd")+S39,NA())</f>
        <v>#N/A</v>
      </c>
    </row>
    <row r="40" spans="1:31">
      <c r="A40" s="1">
        <v>43348</v>
      </c>
      <c r="C40" s="3" t="e">
        <f ca="1">MATCH(A40,UTDATE,0)+SQM!$AB$3</f>
        <v>#N/A</v>
      </c>
      <c r="D40" s="3">
        <f ca="1">MATCH(A40,UTDATE)+SQM!$AB$3</f>
        <v>1000</v>
      </c>
      <c r="E40" s="5" t="e">
        <f t="shared" ca="1" si="3"/>
        <v>#N/A</v>
      </c>
      <c r="F40" s="4" t="str">
        <f t="array" aca="1" ref="F40" ca="1">IF(MAX(IF(UTDATE=A40,MPSAS))&gt;0,MAX(IF(UTDATE=A40,MPSAS)),"")</f>
        <v/>
      </c>
      <c r="G40" s="2" t="e">
        <f t="shared" ca="1" si="22"/>
        <v>#N/A</v>
      </c>
      <c r="H40" s="21" t="e">
        <f t="shared" ca="1" si="23"/>
        <v>#N/A</v>
      </c>
      <c r="I40" s="4" t="e">
        <f t="shared" ca="1" si="6"/>
        <v>#N/A</v>
      </c>
      <c r="J40" s="21" t="e">
        <f t="shared" ca="1" si="0"/>
        <v>#N/A</v>
      </c>
      <c r="K40" s="5" t="e">
        <f t="shared" ca="1" si="7"/>
        <v>#N/A</v>
      </c>
      <c r="L40" s="4" t="str">
        <f t="array" aca="1" ref="L40" ca="1">IF(MAX(IF(UTDATE=A40,AVE_30))&gt;0,MAX(IF(UTDATE=A40,AVE_30)),"")</f>
        <v/>
      </c>
      <c r="M40" s="2" t="e">
        <f t="shared" ca="1" si="24"/>
        <v>#N/A</v>
      </c>
      <c r="N40" s="4" t="e">
        <f t="shared" ca="1" si="9"/>
        <v>#N/A</v>
      </c>
      <c r="O40" s="4" t="e">
        <f t="shared" ca="1" si="10"/>
        <v>#N/A</v>
      </c>
      <c r="P40" s="4" t="e">
        <f t="shared" ca="1" si="11"/>
        <v>#N/A</v>
      </c>
      <c r="Q40" s="4" t="e">
        <f t="shared" ca="1" si="25"/>
        <v>#N/A</v>
      </c>
      <c r="R40" s="4" t="e">
        <f t="shared" ca="1" si="26"/>
        <v>#VALUE!</v>
      </c>
      <c r="S40" s="43" t="e">
        <f t="shared" ca="1" si="27"/>
        <v>#N/A</v>
      </c>
      <c r="T40" s="8" t="e">
        <f t="shared" ca="1" si="28"/>
        <v>#N/A</v>
      </c>
      <c r="U40" s="45" t="e">
        <f t="shared" ca="1" si="1"/>
        <v>#N/A</v>
      </c>
      <c r="V40" s="20" t="e">
        <f t="shared" ca="1" si="29"/>
        <v>#N/A</v>
      </c>
      <c r="W40" s="48" t="e">
        <f t="shared" ca="1" si="17"/>
        <v>#N/A</v>
      </c>
      <c r="X40" s="49" t="e">
        <f t="shared" ca="1" si="18"/>
        <v>#N/A</v>
      </c>
      <c r="Y40" s="59" t="e">
        <f t="shared" ca="1" si="2"/>
        <v>#N/A</v>
      </c>
      <c r="Z40" s="49" t="e">
        <f ca="1">IF(Y40&gt;SQM!$AB$9,Summary!L40,NA())</f>
        <v>#N/A</v>
      </c>
      <c r="AA40" s="45" t="e">
        <f t="shared" ca="1" si="19"/>
        <v>#N/A</v>
      </c>
      <c r="AB40" s="4" t="e">
        <f t="shared" ca="1" si="20"/>
        <v>#N/A</v>
      </c>
      <c r="AC40" s="2" t="e">
        <f t="shared" ca="1" si="21"/>
        <v>#N/A</v>
      </c>
      <c r="AD40" s="81" t="e">
        <f>IF(TEXT(A40,"mmmm")='1Month'!$A$3,TEXT(A40,"dd")+H40,NA())</f>
        <v>#N/A</v>
      </c>
      <c r="AE40" s="81" t="e">
        <f>IF(TEXT(A40,"mmmm")='1Month'!A$3,TEXT(A40,"dd")+S40,NA())</f>
        <v>#N/A</v>
      </c>
    </row>
    <row r="41" spans="1:31">
      <c r="A41" s="1">
        <v>43349</v>
      </c>
      <c r="C41" s="3" t="e">
        <f ca="1">MATCH(A41,UTDATE,0)+SQM!$AB$3</f>
        <v>#N/A</v>
      </c>
      <c r="D41" s="3">
        <f ca="1">MATCH(A41,UTDATE)+SQM!$AB$3</f>
        <v>1000</v>
      </c>
      <c r="E41" s="5" t="e">
        <f t="shared" ca="1" si="3"/>
        <v>#N/A</v>
      </c>
      <c r="F41" s="4" t="str">
        <f t="array" aca="1" ref="F41" ca="1">IF(MAX(IF(UTDATE=A41,MPSAS))&gt;0,MAX(IF(UTDATE=A41,MPSAS)),"")</f>
        <v/>
      </c>
      <c r="G41" s="2" t="e">
        <f t="shared" ca="1" si="22"/>
        <v>#N/A</v>
      </c>
      <c r="H41" s="21" t="e">
        <f t="shared" ca="1" si="23"/>
        <v>#N/A</v>
      </c>
      <c r="I41" s="4" t="e">
        <f t="shared" ca="1" si="6"/>
        <v>#N/A</v>
      </c>
      <c r="J41" s="21" t="e">
        <f t="shared" ca="1" si="0"/>
        <v>#N/A</v>
      </c>
      <c r="K41" s="5" t="e">
        <f t="shared" ca="1" si="7"/>
        <v>#N/A</v>
      </c>
      <c r="L41" s="4" t="str">
        <f t="array" aca="1" ref="L41" ca="1">IF(MAX(IF(UTDATE=A41,AVE_30))&gt;0,MAX(IF(UTDATE=A41,AVE_30)),"")</f>
        <v/>
      </c>
      <c r="M41" s="2" t="e">
        <f t="shared" ca="1" si="24"/>
        <v>#N/A</v>
      </c>
      <c r="N41" s="4" t="e">
        <f t="shared" ca="1" si="9"/>
        <v>#N/A</v>
      </c>
      <c r="O41" s="4" t="e">
        <f t="shared" ca="1" si="10"/>
        <v>#N/A</v>
      </c>
      <c r="P41" s="4" t="e">
        <f t="shared" ca="1" si="11"/>
        <v>#N/A</v>
      </c>
      <c r="Q41" s="4" t="e">
        <f t="shared" ca="1" si="25"/>
        <v>#N/A</v>
      </c>
      <c r="R41" s="4" t="e">
        <f t="shared" ca="1" si="26"/>
        <v>#VALUE!</v>
      </c>
      <c r="S41" s="43" t="e">
        <f t="shared" ca="1" si="27"/>
        <v>#N/A</v>
      </c>
      <c r="T41" s="8" t="e">
        <f t="shared" ca="1" si="28"/>
        <v>#N/A</v>
      </c>
      <c r="U41" s="45" t="e">
        <f t="shared" ca="1" si="1"/>
        <v>#N/A</v>
      </c>
      <c r="V41" s="20" t="e">
        <f t="shared" ca="1" si="29"/>
        <v>#N/A</v>
      </c>
      <c r="W41" s="48" t="e">
        <f t="shared" ca="1" si="17"/>
        <v>#N/A</v>
      </c>
      <c r="X41" s="49" t="e">
        <f t="shared" ca="1" si="18"/>
        <v>#N/A</v>
      </c>
      <c r="Y41" s="59" t="e">
        <f t="shared" ca="1" si="2"/>
        <v>#N/A</v>
      </c>
      <c r="Z41" s="49" t="e">
        <f ca="1">IF(Y41&gt;SQM!$AB$9,Summary!L41,NA())</f>
        <v>#N/A</v>
      </c>
      <c r="AA41" s="45" t="e">
        <f t="shared" ca="1" si="19"/>
        <v>#N/A</v>
      </c>
      <c r="AB41" s="4" t="e">
        <f t="shared" ca="1" si="20"/>
        <v>#N/A</v>
      </c>
      <c r="AC41" s="2" t="e">
        <f t="shared" ca="1" si="21"/>
        <v>#N/A</v>
      </c>
      <c r="AD41" s="81" t="e">
        <f>IF(TEXT(A41,"mmmm")='1Month'!$A$3,TEXT(A41,"dd")+H41,NA())</f>
        <v>#N/A</v>
      </c>
      <c r="AE41" s="81" t="e">
        <f>IF(TEXT(A41,"mmmm")='1Month'!A$3,TEXT(A41,"dd")+S41,NA())</f>
        <v>#N/A</v>
      </c>
    </row>
    <row r="42" spans="1:31">
      <c r="A42" s="1">
        <v>43350</v>
      </c>
      <c r="C42" s="3" t="e">
        <f ca="1">MATCH(A42,UTDATE,0)+SQM!$AB$3</f>
        <v>#N/A</v>
      </c>
      <c r="D42" s="3">
        <f ca="1">MATCH(A42,UTDATE)+SQM!$AB$3</f>
        <v>1000</v>
      </c>
      <c r="E42" s="5" t="e">
        <f t="shared" ca="1" si="3"/>
        <v>#N/A</v>
      </c>
      <c r="F42" s="4" t="str">
        <f t="array" aca="1" ref="F42" ca="1">IF(MAX(IF(UTDATE=A42,MPSAS))&gt;0,MAX(IF(UTDATE=A42,MPSAS)),"")</f>
        <v/>
      </c>
      <c r="G42" s="2" t="e">
        <f t="shared" ca="1" si="22"/>
        <v>#N/A</v>
      </c>
      <c r="H42" s="21" t="e">
        <f t="shared" ca="1" si="23"/>
        <v>#N/A</v>
      </c>
      <c r="I42" s="4" t="e">
        <f t="shared" ca="1" si="6"/>
        <v>#N/A</v>
      </c>
      <c r="J42" s="21" t="e">
        <f t="shared" ca="1" si="0"/>
        <v>#N/A</v>
      </c>
      <c r="K42" s="5" t="e">
        <f t="shared" ca="1" si="7"/>
        <v>#N/A</v>
      </c>
      <c r="L42" s="4" t="str">
        <f t="array" aca="1" ref="L42" ca="1">IF(MAX(IF(UTDATE=A42,AVE_30))&gt;0,MAX(IF(UTDATE=A42,AVE_30)),"")</f>
        <v/>
      </c>
      <c r="M42" s="2" t="e">
        <f t="shared" ca="1" si="24"/>
        <v>#N/A</v>
      </c>
      <c r="N42" s="4" t="e">
        <f t="shared" ca="1" si="9"/>
        <v>#N/A</v>
      </c>
      <c r="O42" s="4" t="e">
        <f t="shared" ca="1" si="10"/>
        <v>#N/A</v>
      </c>
      <c r="P42" s="4" t="e">
        <f t="shared" ca="1" si="11"/>
        <v>#N/A</v>
      </c>
      <c r="Q42" s="4" t="e">
        <f t="shared" ca="1" si="25"/>
        <v>#N/A</v>
      </c>
      <c r="R42" s="4" t="e">
        <f t="shared" ca="1" si="26"/>
        <v>#VALUE!</v>
      </c>
      <c r="S42" s="43" t="e">
        <f t="shared" ca="1" si="27"/>
        <v>#N/A</v>
      </c>
      <c r="T42" s="8" t="e">
        <f t="shared" ca="1" si="28"/>
        <v>#N/A</v>
      </c>
      <c r="U42" s="45" t="e">
        <f t="shared" ca="1" si="1"/>
        <v>#N/A</v>
      </c>
      <c r="V42" s="20" t="e">
        <f t="shared" ca="1" si="29"/>
        <v>#N/A</v>
      </c>
      <c r="W42" s="48" t="e">
        <f t="shared" ca="1" si="17"/>
        <v>#N/A</v>
      </c>
      <c r="X42" s="49" t="e">
        <f t="shared" ca="1" si="18"/>
        <v>#N/A</v>
      </c>
      <c r="Y42" s="59" t="e">
        <f t="shared" ca="1" si="2"/>
        <v>#N/A</v>
      </c>
      <c r="Z42" s="49" t="e">
        <f ca="1">IF(Y42&gt;SQM!$AB$9,Summary!L42,NA())</f>
        <v>#N/A</v>
      </c>
      <c r="AA42" s="45" t="e">
        <f t="shared" ca="1" si="19"/>
        <v>#N/A</v>
      </c>
      <c r="AB42" s="4" t="e">
        <f t="shared" ca="1" si="20"/>
        <v>#N/A</v>
      </c>
      <c r="AC42" s="2" t="e">
        <f t="shared" ca="1" si="21"/>
        <v>#N/A</v>
      </c>
      <c r="AD42" s="81" t="e">
        <f>IF(TEXT(A42,"mmmm")='1Month'!$A$3,TEXT(A42,"dd")+H42,NA())</f>
        <v>#N/A</v>
      </c>
      <c r="AE42" s="81" t="e">
        <f>IF(TEXT(A42,"mmmm")='1Month'!A$3,TEXT(A42,"dd")+S42,NA())</f>
        <v>#N/A</v>
      </c>
    </row>
    <row r="43" spans="1:31">
      <c r="A43" s="1">
        <v>43351</v>
      </c>
      <c r="C43" s="3" t="e">
        <f ca="1">MATCH(A43,UTDATE,0)+SQM!$AB$3</f>
        <v>#N/A</v>
      </c>
      <c r="D43" s="3">
        <f ca="1">MATCH(A43,UTDATE)+SQM!$AB$3</f>
        <v>1000</v>
      </c>
      <c r="E43" s="5" t="e">
        <f t="shared" ca="1" si="3"/>
        <v>#N/A</v>
      </c>
      <c r="F43" s="4" t="str">
        <f t="array" aca="1" ref="F43" ca="1">IF(MAX(IF(UTDATE=A43,MPSAS))&gt;0,MAX(IF(UTDATE=A43,MPSAS)),"")</f>
        <v/>
      </c>
      <c r="G43" s="2" t="e">
        <f t="shared" ca="1" si="22"/>
        <v>#N/A</v>
      </c>
      <c r="H43" s="21" t="e">
        <f t="shared" ca="1" si="23"/>
        <v>#N/A</v>
      </c>
      <c r="I43" s="4" t="e">
        <f t="shared" ca="1" si="6"/>
        <v>#N/A</v>
      </c>
      <c r="J43" s="21" t="e">
        <f t="shared" ca="1" si="0"/>
        <v>#N/A</v>
      </c>
      <c r="K43" s="5" t="e">
        <f t="shared" ca="1" si="7"/>
        <v>#N/A</v>
      </c>
      <c r="L43" s="4" t="str">
        <f t="array" aca="1" ref="L43" ca="1">IF(MAX(IF(UTDATE=A43,AVE_30))&gt;0,MAX(IF(UTDATE=A43,AVE_30)),"")</f>
        <v/>
      </c>
      <c r="M43" s="2" t="e">
        <f t="shared" ca="1" si="24"/>
        <v>#N/A</v>
      </c>
      <c r="N43" s="4" t="e">
        <f t="shared" ca="1" si="9"/>
        <v>#N/A</v>
      </c>
      <c r="O43" s="4" t="e">
        <f t="shared" ca="1" si="10"/>
        <v>#N/A</v>
      </c>
      <c r="P43" s="4" t="e">
        <f t="shared" ca="1" si="11"/>
        <v>#N/A</v>
      </c>
      <c r="Q43" s="4" t="e">
        <f t="shared" ca="1" si="25"/>
        <v>#N/A</v>
      </c>
      <c r="R43" s="4" t="e">
        <f t="shared" ca="1" si="26"/>
        <v>#VALUE!</v>
      </c>
      <c r="S43" s="43" t="e">
        <f t="shared" ca="1" si="27"/>
        <v>#N/A</v>
      </c>
      <c r="T43" s="8" t="e">
        <f t="shared" ca="1" si="28"/>
        <v>#N/A</v>
      </c>
      <c r="U43" s="45" t="e">
        <f t="shared" ca="1" si="1"/>
        <v>#N/A</v>
      </c>
      <c r="V43" s="20" t="e">
        <f t="shared" ca="1" si="29"/>
        <v>#N/A</v>
      </c>
      <c r="W43" s="48" t="e">
        <f t="shared" ca="1" si="17"/>
        <v>#N/A</v>
      </c>
      <c r="X43" s="49" t="e">
        <f t="shared" ca="1" si="18"/>
        <v>#N/A</v>
      </c>
      <c r="Y43" s="59" t="e">
        <f t="shared" ca="1" si="2"/>
        <v>#N/A</v>
      </c>
      <c r="Z43" s="49" t="e">
        <f ca="1">IF(Y43&gt;SQM!$AB$9,Summary!L43,NA())</f>
        <v>#N/A</v>
      </c>
      <c r="AA43" s="45" t="e">
        <f t="shared" ca="1" si="19"/>
        <v>#N/A</v>
      </c>
      <c r="AB43" s="4" t="e">
        <f t="shared" ca="1" si="20"/>
        <v>#N/A</v>
      </c>
      <c r="AC43" s="2" t="e">
        <f t="shared" ca="1" si="21"/>
        <v>#N/A</v>
      </c>
      <c r="AD43" s="81" t="e">
        <f>IF(TEXT(A43,"mmmm")='1Month'!$A$3,TEXT(A43,"dd")+H43,NA())</f>
        <v>#N/A</v>
      </c>
      <c r="AE43" s="81" t="e">
        <f>IF(TEXT(A43,"mmmm")='1Month'!A$3,TEXT(A43,"dd")+S43,NA())</f>
        <v>#N/A</v>
      </c>
    </row>
    <row r="44" spans="1:31">
      <c r="A44" s="1">
        <v>43352</v>
      </c>
      <c r="C44" s="3" t="e">
        <f ca="1">MATCH(A44,UTDATE,0)+SQM!$AB$3</f>
        <v>#N/A</v>
      </c>
      <c r="D44" s="3">
        <f ca="1">MATCH(A44,UTDATE)+SQM!$AB$3</f>
        <v>1000</v>
      </c>
      <c r="E44" s="5" t="e">
        <f t="shared" ca="1" si="3"/>
        <v>#N/A</v>
      </c>
      <c r="F44" s="4" t="str">
        <f t="array" aca="1" ref="F44" ca="1">IF(MAX(IF(UTDATE=A44,MPSAS))&gt;0,MAX(IF(UTDATE=A44,MPSAS)),"")</f>
        <v/>
      </c>
      <c r="G44" s="2" t="e">
        <f t="shared" ca="1" si="22"/>
        <v>#N/A</v>
      </c>
      <c r="H44" s="21" t="e">
        <f t="shared" ca="1" si="23"/>
        <v>#N/A</v>
      </c>
      <c r="I44" s="4" t="e">
        <f t="shared" ca="1" si="6"/>
        <v>#N/A</v>
      </c>
      <c r="J44" s="21" t="e">
        <f t="shared" ca="1" si="0"/>
        <v>#N/A</v>
      </c>
      <c r="K44" s="5" t="e">
        <f t="shared" ca="1" si="7"/>
        <v>#N/A</v>
      </c>
      <c r="L44" s="4" t="str">
        <f t="array" aca="1" ref="L44" ca="1">IF(MAX(IF(UTDATE=A44,AVE_30))&gt;0,MAX(IF(UTDATE=A44,AVE_30)),"")</f>
        <v/>
      </c>
      <c r="M44" s="2" t="e">
        <f t="shared" ca="1" si="24"/>
        <v>#N/A</v>
      </c>
      <c r="N44" s="4" t="e">
        <f t="shared" ca="1" si="9"/>
        <v>#N/A</v>
      </c>
      <c r="O44" s="4" t="e">
        <f t="shared" ca="1" si="10"/>
        <v>#N/A</v>
      </c>
      <c r="P44" s="4" t="e">
        <f t="shared" ca="1" si="11"/>
        <v>#N/A</v>
      </c>
      <c r="Q44" s="4" t="e">
        <f t="shared" ca="1" si="25"/>
        <v>#N/A</v>
      </c>
      <c r="R44" s="4" t="e">
        <f t="shared" ca="1" si="26"/>
        <v>#VALUE!</v>
      </c>
      <c r="S44" s="43" t="e">
        <f t="shared" ca="1" si="27"/>
        <v>#N/A</v>
      </c>
      <c r="T44" s="8" t="e">
        <f t="shared" ca="1" si="28"/>
        <v>#N/A</v>
      </c>
      <c r="U44" s="45" t="e">
        <f t="shared" ca="1" si="1"/>
        <v>#N/A</v>
      </c>
      <c r="V44" s="20" t="e">
        <f t="shared" ca="1" si="29"/>
        <v>#N/A</v>
      </c>
      <c r="W44" s="48" t="e">
        <f t="shared" ca="1" si="17"/>
        <v>#N/A</v>
      </c>
      <c r="X44" s="49" t="e">
        <f t="shared" ca="1" si="18"/>
        <v>#N/A</v>
      </c>
      <c r="Y44" s="59" t="e">
        <f t="shared" ca="1" si="2"/>
        <v>#N/A</v>
      </c>
      <c r="Z44" s="49" t="e">
        <f ca="1">IF(Y44&gt;SQM!$AB$9,Summary!L44,NA())</f>
        <v>#N/A</v>
      </c>
      <c r="AA44" s="45" t="e">
        <f t="shared" ca="1" si="19"/>
        <v>#N/A</v>
      </c>
      <c r="AB44" s="4" t="e">
        <f t="shared" ca="1" si="20"/>
        <v>#N/A</v>
      </c>
      <c r="AC44" s="2" t="e">
        <f t="shared" ca="1" si="21"/>
        <v>#N/A</v>
      </c>
      <c r="AD44" s="81" t="e">
        <f>IF(TEXT(A44,"mmmm")='1Month'!$A$3,TEXT(A44,"dd")+H44,NA())</f>
        <v>#N/A</v>
      </c>
      <c r="AE44" s="81" t="e">
        <f>IF(TEXT(A44,"mmmm")='1Month'!A$3,TEXT(A44,"dd")+S44,NA())</f>
        <v>#N/A</v>
      </c>
    </row>
    <row r="45" spans="1:31">
      <c r="A45" s="1">
        <v>43353</v>
      </c>
      <c r="C45" s="3" t="e">
        <f ca="1">MATCH(A45,UTDATE,0)+SQM!$AB$3</f>
        <v>#N/A</v>
      </c>
      <c r="D45" s="3">
        <f ca="1">MATCH(A45,UTDATE)+SQM!$AB$3</f>
        <v>1000</v>
      </c>
      <c r="E45" s="5" t="e">
        <f t="shared" ca="1" si="3"/>
        <v>#N/A</v>
      </c>
      <c r="F45" s="4" t="str">
        <f t="array" aca="1" ref="F45" ca="1">IF(MAX(IF(UTDATE=A45,MPSAS))&gt;0,MAX(IF(UTDATE=A45,MPSAS)),"")</f>
        <v/>
      </c>
      <c r="G45" s="2" t="e">
        <f t="shared" ca="1" si="22"/>
        <v>#N/A</v>
      </c>
      <c r="H45" s="21" t="e">
        <f t="shared" ca="1" si="23"/>
        <v>#N/A</v>
      </c>
      <c r="I45" s="4" t="e">
        <f t="shared" ca="1" si="6"/>
        <v>#N/A</v>
      </c>
      <c r="J45" s="21" t="e">
        <f t="shared" ca="1" si="0"/>
        <v>#N/A</v>
      </c>
      <c r="K45" s="5" t="e">
        <f t="shared" ca="1" si="7"/>
        <v>#N/A</v>
      </c>
      <c r="L45" s="4" t="str">
        <f t="array" aca="1" ref="L45" ca="1">IF(MAX(IF(UTDATE=A45,AVE_30))&gt;0,MAX(IF(UTDATE=A45,AVE_30)),"")</f>
        <v/>
      </c>
      <c r="M45" s="2" t="e">
        <f t="shared" ca="1" si="24"/>
        <v>#N/A</v>
      </c>
      <c r="N45" s="4" t="e">
        <f t="shared" ca="1" si="9"/>
        <v>#N/A</v>
      </c>
      <c r="O45" s="4" t="e">
        <f t="shared" ca="1" si="10"/>
        <v>#N/A</v>
      </c>
      <c r="P45" s="4" t="e">
        <f t="shared" ca="1" si="11"/>
        <v>#N/A</v>
      </c>
      <c r="Q45" s="4" t="e">
        <f t="shared" ca="1" si="25"/>
        <v>#N/A</v>
      </c>
      <c r="R45" s="4" t="e">
        <f t="shared" ca="1" si="26"/>
        <v>#VALUE!</v>
      </c>
      <c r="S45" s="43" t="e">
        <f t="shared" ca="1" si="27"/>
        <v>#N/A</v>
      </c>
      <c r="T45" s="8" t="e">
        <f t="shared" ca="1" si="28"/>
        <v>#N/A</v>
      </c>
      <c r="U45" s="45" t="e">
        <f t="shared" ca="1" si="1"/>
        <v>#N/A</v>
      </c>
      <c r="V45" s="20" t="e">
        <f t="shared" ca="1" si="29"/>
        <v>#N/A</v>
      </c>
      <c r="W45" s="48" t="e">
        <f t="shared" ca="1" si="17"/>
        <v>#N/A</v>
      </c>
      <c r="X45" s="49" t="e">
        <f t="shared" ca="1" si="18"/>
        <v>#N/A</v>
      </c>
      <c r="Y45" s="59" t="e">
        <f t="shared" ca="1" si="2"/>
        <v>#N/A</v>
      </c>
      <c r="Z45" s="49" t="e">
        <f ca="1">IF(Y45&gt;SQM!$AB$9,Summary!L45,NA())</f>
        <v>#N/A</v>
      </c>
      <c r="AA45" s="45" t="e">
        <f t="shared" ca="1" si="19"/>
        <v>#N/A</v>
      </c>
      <c r="AB45" s="4" t="e">
        <f t="shared" ca="1" si="20"/>
        <v>#N/A</v>
      </c>
      <c r="AC45" s="2" t="e">
        <f t="shared" ca="1" si="21"/>
        <v>#N/A</v>
      </c>
      <c r="AD45" s="81" t="e">
        <f>IF(TEXT(A45,"mmmm")='1Month'!$A$3,TEXT(A45,"dd")+H45,NA())</f>
        <v>#N/A</v>
      </c>
      <c r="AE45" s="81" t="e">
        <f>IF(TEXT(A45,"mmmm")='1Month'!A$3,TEXT(A45,"dd")+S45,NA())</f>
        <v>#N/A</v>
      </c>
    </row>
    <row r="46" spans="1:31">
      <c r="A46" s="1">
        <v>43354</v>
      </c>
      <c r="C46" s="3" t="e">
        <f ca="1">MATCH(A46,UTDATE,0)+SQM!$AB$3</f>
        <v>#N/A</v>
      </c>
      <c r="D46" s="3">
        <f ca="1">MATCH(A46,UTDATE)+SQM!$AB$3</f>
        <v>1000</v>
      </c>
      <c r="E46" s="5" t="e">
        <f t="shared" ca="1" si="3"/>
        <v>#N/A</v>
      </c>
      <c r="F46" s="4" t="str">
        <f t="array" aca="1" ref="F46" ca="1">IF(MAX(IF(UTDATE=A46,MPSAS))&gt;0,MAX(IF(UTDATE=A46,MPSAS)),"")</f>
        <v/>
      </c>
      <c r="G46" s="2" t="e">
        <f t="shared" ca="1" si="22"/>
        <v>#N/A</v>
      </c>
      <c r="H46" s="21" t="e">
        <f t="shared" ca="1" si="23"/>
        <v>#N/A</v>
      </c>
      <c r="I46" s="4" t="e">
        <f t="shared" ca="1" si="6"/>
        <v>#N/A</v>
      </c>
      <c r="J46" s="21" t="e">
        <f t="shared" ca="1" si="0"/>
        <v>#N/A</v>
      </c>
      <c r="K46" s="5" t="e">
        <f t="shared" ca="1" si="7"/>
        <v>#N/A</v>
      </c>
      <c r="L46" s="4" t="str">
        <f t="array" aca="1" ref="L46" ca="1">IF(MAX(IF(UTDATE=A46,AVE_30))&gt;0,MAX(IF(UTDATE=A46,AVE_30)),"")</f>
        <v/>
      </c>
      <c r="M46" s="2" t="e">
        <f t="shared" ca="1" si="24"/>
        <v>#N/A</v>
      </c>
      <c r="N46" s="4" t="e">
        <f t="shared" ca="1" si="9"/>
        <v>#N/A</v>
      </c>
      <c r="O46" s="4" t="e">
        <f t="shared" ca="1" si="10"/>
        <v>#N/A</v>
      </c>
      <c r="P46" s="4" t="e">
        <f t="shared" ca="1" si="11"/>
        <v>#N/A</v>
      </c>
      <c r="Q46" s="4" t="e">
        <f t="shared" ca="1" si="25"/>
        <v>#N/A</v>
      </c>
      <c r="R46" s="4" t="e">
        <f t="shared" ca="1" si="26"/>
        <v>#VALUE!</v>
      </c>
      <c r="S46" s="43" t="e">
        <f t="shared" ca="1" si="27"/>
        <v>#N/A</v>
      </c>
      <c r="T46" s="8" t="e">
        <f t="shared" ca="1" si="28"/>
        <v>#N/A</v>
      </c>
      <c r="U46" s="45" t="e">
        <f t="shared" ca="1" si="1"/>
        <v>#N/A</v>
      </c>
      <c r="V46" s="20" t="e">
        <f t="shared" ca="1" si="29"/>
        <v>#N/A</v>
      </c>
      <c r="W46" s="48" t="e">
        <f t="shared" ca="1" si="17"/>
        <v>#N/A</v>
      </c>
      <c r="X46" s="49" t="e">
        <f t="shared" ca="1" si="18"/>
        <v>#N/A</v>
      </c>
      <c r="Y46" s="59" t="e">
        <f t="shared" ca="1" si="2"/>
        <v>#N/A</v>
      </c>
      <c r="Z46" s="49" t="e">
        <f ca="1">IF(Y46&gt;SQM!$AB$9,Summary!L46,NA())</f>
        <v>#N/A</v>
      </c>
      <c r="AA46" s="45" t="e">
        <f t="shared" ca="1" si="19"/>
        <v>#N/A</v>
      </c>
      <c r="AB46" s="4" t="e">
        <f t="shared" ca="1" si="20"/>
        <v>#N/A</v>
      </c>
      <c r="AC46" s="2" t="e">
        <f t="shared" ca="1" si="21"/>
        <v>#N/A</v>
      </c>
      <c r="AD46" s="81" t="e">
        <f>IF(TEXT(A46,"mmmm")='1Month'!$A$3,TEXT(A46,"dd")+H46,NA())</f>
        <v>#N/A</v>
      </c>
      <c r="AE46" s="81" t="e">
        <f>IF(TEXT(A46,"mmmm")='1Month'!A$3,TEXT(A46,"dd")+S46,NA())</f>
        <v>#N/A</v>
      </c>
    </row>
    <row r="47" spans="1:31">
      <c r="A47" s="1">
        <v>43355</v>
      </c>
      <c r="C47" s="3" t="e">
        <f ca="1">MATCH(A47,UTDATE,0)+SQM!$AB$3</f>
        <v>#N/A</v>
      </c>
      <c r="D47" s="3">
        <f ca="1">MATCH(A47,UTDATE)+SQM!$AB$3</f>
        <v>1000</v>
      </c>
      <c r="E47" s="5" t="e">
        <f t="shared" ca="1" si="3"/>
        <v>#N/A</v>
      </c>
      <c r="F47" s="4" t="str">
        <f t="array" aca="1" ref="F47" ca="1">IF(MAX(IF(UTDATE=A47,MPSAS))&gt;0,MAX(IF(UTDATE=A47,MPSAS)),"")</f>
        <v/>
      </c>
      <c r="G47" s="2" t="e">
        <f t="shared" ca="1" si="22"/>
        <v>#N/A</v>
      </c>
      <c r="H47" s="21" t="e">
        <f t="shared" ca="1" si="23"/>
        <v>#N/A</v>
      </c>
      <c r="I47" s="4" t="e">
        <f t="shared" ca="1" si="6"/>
        <v>#N/A</v>
      </c>
      <c r="J47" s="21" t="e">
        <f t="shared" ca="1" si="0"/>
        <v>#N/A</v>
      </c>
      <c r="K47" s="5" t="e">
        <f t="shared" ca="1" si="7"/>
        <v>#N/A</v>
      </c>
      <c r="L47" s="4" t="str">
        <f t="array" aca="1" ref="L47" ca="1">IF(MAX(IF(UTDATE=A47,AVE_30))&gt;0,MAX(IF(UTDATE=A47,AVE_30)),"")</f>
        <v/>
      </c>
      <c r="M47" s="2" t="e">
        <f t="shared" ca="1" si="24"/>
        <v>#N/A</v>
      </c>
      <c r="N47" s="4" t="e">
        <f t="shared" ca="1" si="9"/>
        <v>#N/A</v>
      </c>
      <c r="O47" s="4" t="e">
        <f t="shared" ca="1" si="10"/>
        <v>#N/A</v>
      </c>
      <c r="P47" s="4" t="e">
        <f t="shared" ca="1" si="11"/>
        <v>#N/A</v>
      </c>
      <c r="Q47" s="4" t="e">
        <f t="shared" ca="1" si="25"/>
        <v>#N/A</v>
      </c>
      <c r="R47" s="4" t="e">
        <f t="shared" ca="1" si="26"/>
        <v>#VALUE!</v>
      </c>
      <c r="S47" s="43" t="e">
        <f t="shared" ca="1" si="27"/>
        <v>#N/A</v>
      </c>
      <c r="T47" s="8" t="e">
        <f t="shared" ca="1" si="28"/>
        <v>#N/A</v>
      </c>
      <c r="U47" s="45" t="e">
        <f t="shared" ca="1" si="1"/>
        <v>#N/A</v>
      </c>
      <c r="V47" s="20" t="e">
        <f t="shared" ca="1" si="29"/>
        <v>#N/A</v>
      </c>
      <c r="W47" s="48" t="e">
        <f t="shared" ca="1" si="17"/>
        <v>#N/A</v>
      </c>
      <c r="X47" s="49" t="e">
        <f t="shared" ca="1" si="18"/>
        <v>#N/A</v>
      </c>
      <c r="Y47" s="59" t="e">
        <f t="shared" ca="1" si="2"/>
        <v>#N/A</v>
      </c>
      <c r="Z47" s="49" t="e">
        <f ca="1">IF(Y47&gt;SQM!$AB$9,Summary!L47,NA())</f>
        <v>#N/A</v>
      </c>
      <c r="AA47" s="45" t="e">
        <f t="shared" ca="1" si="19"/>
        <v>#N/A</v>
      </c>
      <c r="AB47" s="4" t="e">
        <f t="shared" ca="1" si="20"/>
        <v>#N/A</v>
      </c>
      <c r="AC47" s="2" t="e">
        <f t="shared" ca="1" si="21"/>
        <v>#N/A</v>
      </c>
      <c r="AD47" s="81" t="e">
        <f>IF(TEXT(A47,"mmmm")='1Month'!$A$3,TEXT(A47,"dd")+H47,NA())</f>
        <v>#N/A</v>
      </c>
      <c r="AE47" s="81" t="e">
        <f>IF(TEXT(A47,"mmmm")='1Month'!A$3,TEXT(A47,"dd")+S47,NA())</f>
        <v>#N/A</v>
      </c>
    </row>
    <row r="48" spans="1:31">
      <c r="A48" s="1">
        <v>43356</v>
      </c>
      <c r="C48" s="3" t="e">
        <f ca="1">MATCH(A48,UTDATE,0)+SQM!$AB$3</f>
        <v>#N/A</v>
      </c>
      <c r="D48" s="3">
        <f ca="1">MATCH(A48,UTDATE)+SQM!$AB$3</f>
        <v>1000</v>
      </c>
      <c r="E48" s="5" t="e">
        <f t="shared" ca="1" si="3"/>
        <v>#N/A</v>
      </c>
      <c r="F48" s="4" t="str">
        <f t="array" aca="1" ref="F48" ca="1">IF(MAX(IF(UTDATE=A48,MPSAS))&gt;0,MAX(IF(UTDATE=A48,MPSAS)),"")</f>
        <v/>
      </c>
      <c r="G48" s="2" t="e">
        <f t="shared" ca="1" si="22"/>
        <v>#N/A</v>
      </c>
      <c r="H48" s="21" t="e">
        <f t="shared" ca="1" si="23"/>
        <v>#N/A</v>
      </c>
      <c r="I48" s="4" t="e">
        <f t="shared" ca="1" si="6"/>
        <v>#N/A</v>
      </c>
      <c r="J48" s="21" t="e">
        <f t="shared" ca="1" si="0"/>
        <v>#N/A</v>
      </c>
      <c r="K48" s="5" t="e">
        <f t="shared" ca="1" si="7"/>
        <v>#N/A</v>
      </c>
      <c r="L48" s="4" t="str">
        <f t="array" aca="1" ref="L48" ca="1">IF(MAX(IF(UTDATE=A48,AVE_30))&gt;0,MAX(IF(UTDATE=A48,AVE_30)),"")</f>
        <v/>
      </c>
      <c r="M48" s="2" t="e">
        <f t="shared" ca="1" si="24"/>
        <v>#N/A</v>
      </c>
      <c r="N48" s="4" t="e">
        <f t="shared" ca="1" si="9"/>
        <v>#N/A</v>
      </c>
      <c r="O48" s="4" t="e">
        <f t="shared" ca="1" si="10"/>
        <v>#N/A</v>
      </c>
      <c r="P48" s="4" t="e">
        <f t="shared" ca="1" si="11"/>
        <v>#N/A</v>
      </c>
      <c r="Q48" s="4" t="e">
        <f t="shared" ca="1" si="25"/>
        <v>#N/A</v>
      </c>
      <c r="R48" s="4" t="e">
        <f t="shared" ca="1" si="26"/>
        <v>#VALUE!</v>
      </c>
      <c r="S48" s="43" t="e">
        <f t="shared" ca="1" si="27"/>
        <v>#N/A</v>
      </c>
      <c r="T48" s="8" t="e">
        <f t="shared" ca="1" si="28"/>
        <v>#N/A</v>
      </c>
      <c r="U48" s="45" t="e">
        <f t="shared" ca="1" si="1"/>
        <v>#N/A</v>
      </c>
      <c r="V48" s="20" t="e">
        <f t="shared" ca="1" si="29"/>
        <v>#N/A</v>
      </c>
      <c r="W48" s="48" t="e">
        <f t="shared" ca="1" si="17"/>
        <v>#N/A</v>
      </c>
      <c r="X48" s="49" t="e">
        <f t="shared" ca="1" si="18"/>
        <v>#N/A</v>
      </c>
      <c r="Y48" s="59" t="e">
        <f t="shared" ca="1" si="2"/>
        <v>#N/A</v>
      </c>
      <c r="Z48" s="49" t="e">
        <f ca="1">IF(Y48&gt;SQM!$AB$9,Summary!L48,NA())</f>
        <v>#N/A</v>
      </c>
      <c r="AA48" s="45" t="e">
        <f t="shared" ca="1" si="19"/>
        <v>#N/A</v>
      </c>
      <c r="AB48" s="4" t="e">
        <f t="shared" ca="1" si="20"/>
        <v>#N/A</v>
      </c>
      <c r="AC48" s="2" t="e">
        <f t="shared" ca="1" si="21"/>
        <v>#N/A</v>
      </c>
      <c r="AD48" s="81" t="e">
        <f>IF(TEXT(A48,"mmmm")='1Month'!$A$3,TEXT(A48,"dd")+H48,NA())</f>
        <v>#N/A</v>
      </c>
      <c r="AE48" s="81" t="e">
        <f>IF(TEXT(A48,"mmmm")='1Month'!A$3,TEXT(A48,"dd")+S48,NA())</f>
        <v>#N/A</v>
      </c>
    </row>
    <row r="49" spans="1:31">
      <c r="A49" s="1">
        <v>43357</v>
      </c>
      <c r="C49" s="3" t="e">
        <f ca="1">MATCH(A49,UTDATE,0)+SQM!$AB$3</f>
        <v>#N/A</v>
      </c>
      <c r="D49" s="3">
        <f ca="1">MATCH(A49,UTDATE)+SQM!$AB$3</f>
        <v>1000</v>
      </c>
      <c r="E49" s="5" t="e">
        <f t="shared" ca="1" si="3"/>
        <v>#N/A</v>
      </c>
      <c r="F49" s="4" t="str">
        <f t="array" aca="1" ref="F49" ca="1">IF(MAX(IF(UTDATE=A49,MPSAS))&gt;0,MAX(IF(UTDATE=A49,MPSAS)),"")</f>
        <v/>
      </c>
      <c r="G49" s="2" t="e">
        <f t="shared" ca="1" si="22"/>
        <v>#N/A</v>
      </c>
      <c r="H49" s="21" t="e">
        <f t="shared" ca="1" si="23"/>
        <v>#N/A</v>
      </c>
      <c r="I49" s="4" t="e">
        <f t="shared" ca="1" si="6"/>
        <v>#N/A</v>
      </c>
      <c r="J49" s="21" t="e">
        <f t="shared" ca="1" si="0"/>
        <v>#N/A</v>
      </c>
      <c r="K49" s="5" t="e">
        <f t="shared" ca="1" si="7"/>
        <v>#N/A</v>
      </c>
      <c r="L49" s="4" t="str">
        <f t="array" aca="1" ref="L49" ca="1">IF(MAX(IF(UTDATE=A49,AVE_30))&gt;0,MAX(IF(UTDATE=A49,AVE_30)),"")</f>
        <v/>
      </c>
      <c r="M49" s="2" t="e">
        <f t="shared" ca="1" si="24"/>
        <v>#N/A</v>
      </c>
      <c r="N49" s="4" t="e">
        <f t="shared" ca="1" si="9"/>
        <v>#N/A</v>
      </c>
      <c r="O49" s="4" t="e">
        <f t="shared" ca="1" si="10"/>
        <v>#N/A</v>
      </c>
      <c r="P49" s="4" t="e">
        <f t="shared" ca="1" si="11"/>
        <v>#N/A</v>
      </c>
      <c r="Q49" s="4" t="e">
        <f t="shared" ca="1" si="25"/>
        <v>#N/A</v>
      </c>
      <c r="R49" s="4" t="e">
        <f t="shared" ca="1" si="26"/>
        <v>#VALUE!</v>
      </c>
      <c r="S49" s="43" t="e">
        <f t="shared" ca="1" si="27"/>
        <v>#N/A</v>
      </c>
      <c r="T49" s="8" t="e">
        <f t="shared" ca="1" si="28"/>
        <v>#N/A</v>
      </c>
      <c r="U49" s="45" t="e">
        <f t="shared" ca="1" si="1"/>
        <v>#N/A</v>
      </c>
      <c r="V49" s="20" t="e">
        <f t="shared" ca="1" si="29"/>
        <v>#N/A</v>
      </c>
      <c r="W49" s="48" t="e">
        <f t="shared" ca="1" si="17"/>
        <v>#N/A</v>
      </c>
      <c r="X49" s="49" t="e">
        <f t="shared" ca="1" si="18"/>
        <v>#N/A</v>
      </c>
      <c r="Y49" s="59" t="e">
        <f t="shared" ca="1" si="2"/>
        <v>#N/A</v>
      </c>
      <c r="Z49" s="49" t="e">
        <f ca="1">IF(Y49&gt;SQM!$AB$9,Summary!L49,NA())</f>
        <v>#N/A</v>
      </c>
      <c r="AA49" s="45" t="e">
        <f t="shared" ca="1" si="19"/>
        <v>#N/A</v>
      </c>
      <c r="AB49" s="4" t="e">
        <f t="shared" ca="1" si="20"/>
        <v>#N/A</v>
      </c>
      <c r="AC49" s="2" t="e">
        <f t="shared" ca="1" si="21"/>
        <v>#N/A</v>
      </c>
      <c r="AD49" s="81" t="e">
        <f>IF(TEXT(A49,"mmmm")='1Month'!$A$3,TEXT(A49,"dd")+H49,NA())</f>
        <v>#N/A</v>
      </c>
      <c r="AE49" s="81" t="e">
        <f>IF(TEXT(A49,"mmmm")='1Month'!A$3,TEXT(A49,"dd")+S49,NA())</f>
        <v>#N/A</v>
      </c>
    </row>
    <row r="50" spans="1:31">
      <c r="A50" s="1">
        <v>43358</v>
      </c>
      <c r="C50" s="3" t="e">
        <f ca="1">MATCH(A50,UTDATE,0)+SQM!$AB$3</f>
        <v>#N/A</v>
      </c>
      <c r="D50" s="3">
        <f ca="1">MATCH(A50,UTDATE)+SQM!$AB$3</f>
        <v>1000</v>
      </c>
      <c r="E50" s="5" t="e">
        <f t="shared" ca="1" si="3"/>
        <v>#N/A</v>
      </c>
      <c r="F50" s="4" t="str">
        <f t="array" aca="1" ref="F50" ca="1">IF(MAX(IF(UTDATE=A50,MPSAS))&gt;0,MAX(IF(UTDATE=A50,MPSAS)),"")</f>
        <v/>
      </c>
      <c r="G50" s="2" t="e">
        <f t="shared" ca="1" si="22"/>
        <v>#N/A</v>
      </c>
      <c r="H50" s="21" t="e">
        <f t="shared" ca="1" si="23"/>
        <v>#N/A</v>
      </c>
      <c r="I50" s="4" t="e">
        <f t="shared" ca="1" si="6"/>
        <v>#N/A</v>
      </c>
      <c r="J50" s="21" t="e">
        <f t="shared" ca="1" si="0"/>
        <v>#N/A</v>
      </c>
      <c r="K50" s="5" t="e">
        <f t="shared" ca="1" si="7"/>
        <v>#N/A</v>
      </c>
      <c r="L50" s="4" t="str">
        <f t="array" aca="1" ref="L50" ca="1">IF(MAX(IF(UTDATE=A50,AVE_30))&gt;0,MAX(IF(UTDATE=A50,AVE_30)),"")</f>
        <v/>
      </c>
      <c r="M50" s="2" t="e">
        <f t="shared" ca="1" si="24"/>
        <v>#N/A</v>
      </c>
      <c r="N50" s="4" t="e">
        <f t="shared" ca="1" si="9"/>
        <v>#N/A</v>
      </c>
      <c r="O50" s="4" t="e">
        <f t="shared" ca="1" si="10"/>
        <v>#N/A</v>
      </c>
      <c r="P50" s="4" t="e">
        <f t="shared" ca="1" si="11"/>
        <v>#N/A</v>
      </c>
      <c r="Q50" s="4" t="e">
        <f t="shared" ca="1" si="25"/>
        <v>#N/A</v>
      </c>
      <c r="R50" s="4" t="e">
        <f t="shared" ca="1" si="26"/>
        <v>#VALUE!</v>
      </c>
      <c r="S50" s="43" t="e">
        <f t="shared" ca="1" si="27"/>
        <v>#N/A</v>
      </c>
      <c r="T50" s="8" t="e">
        <f t="shared" ca="1" si="28"/>
        <v>#N/A</v>
      </c>
      <c r="U50" s="45" t="e">
        <f t="shared" ca="1" si="1"/>
        <v>#N/A</v>
      </c>
      <c r="V50" s="20" t="e">
        <f t="shared" ca="1" si="29"/>
        <v>#N/A</v>
      </c>
      <c r="W50" s="48" t="e">
        <f t="shared" ca="1" si="17"/>
        <v>#N/A</v>
      </c>
      <c r="X50" s="49" t="e">
        <f t="shared" ca="1" si="18"/>
        <v>#N/A</v>
      </c>
      <c r="Y50" s="59" t="e">
        <f t="shared" ca="1" si="2"/>
        <v>#N/A</v>
      </c>
      <c r="Z50" s="49" t="e">
        <f ca="1">IF(Y50&gt;SQM!$AB$9,Summary!L50,NA())</f>
        <v>#N/A</v>
      </c>
      <c r="AA50" s="45" t="e">
        <f t="shared" ca="1" si="19"/>
        <v>#N/A</v>
      </c>
      <c r="AB50" s="4" t="e">
        <f t="shared" ca="1" si="20"/>
        <v>#N/A</v>
      </c>
      <c r="AC50" s="2" t="e">
        <f t="shared" ca="1" si="21"/>
        <v>#N/A</v>
      </c>
      <c r="AD50" s="81" t="e">
        <f>IF(TEXT(A50,"mmmm")='1Month'!$A$3,TEXT(A50,"dd")+H50,NA())</f>
        <v>#N/A</v>
      </c>
      <c r="AE50" s="81" t="e">
        <f>IF(TEXT(A50,"mmmm")='1Month'!A$3,TEXT(A50,"dd")+S50,NA())</f>
        <v>#N/A</v>
      </c>
    </row>
    <row r="51" spans="1:31">
      <c r="A51" s="1">
        <v>43359</v>
      </c>
      <c r="C51" s="3" t="e">
        <f ca="1">MATCH(A51,UTDATE,0)+SQM!$AB$3</f>
        <v>#N/A</v>
      </c>
      <c r="D51" s="3">
        <f ca="1">MATCH(A51,UTDATE)+SQM!$AB$3</f>
        <v>1000</v>
      </c>
      <c r="E51" s="5" t="e">
        <f t="shared" ca="1" si="3"/>
        <v>#N/A</v>
      </c>
      <c r="F51" s="4" t="str">
        <f t="array" aca="1" ref="F51" ca="1">IF(MAX(IF(UTDATE=A51,MPSAS))&gt;0,MAX(IF(UTDATE=A51,MPSAS)),"")</f>
        <v/>
      </c>
      <c r="G51" s="2" t="e">
        <f t="shared" ca="1" si="22"/>
        <v>#N/A</v>
      </c>
      <c r="H51" s="21" t="e">
        <f t="shared" ca="1" si="23"/>
        <v>#N/A</v>
      </c>
      <c r="I51" s="4" t="e">
        <f t="shared" ca="1" si="6"/>
        <v>#N/A</v>
      </c>
      <c r="J51" s="21" t="e">
        <f t="shared" ca="1" si="0"/>
        <v>#N/A</v>
      </c>
      <c r="K51" s="5" t="e">
        <f t="shared" ca="1" si="7"/>
        <v>#N/A</v>
      </c>
      <c r="L51" s="4" t="str">
        <f t="array" aca="1" ref="L51" ca="1">IF(MAX(IF(UTDATE=A51,AVE_30))&gt;0,MAX(IF(UTDATE=A51,AVE_30)),"")</f>
        <v/>
      </c>
      <c r="M51" s="2" t="e">
        <f t="shared" ca="1" si="24"/>
        <v>#N/A</v>
      </c>
      <c r="N51" s="4" t="e">
        <f t="shared" ca="1" si="9"/>
        <v>#N/A</v>
      </c>
      <c r="O51" s="4" t="e">
        <f t="shared" ca="1" si="10"/>
        <v>#N/A</v>
      </c>
      <c r="P51" s="4" t="e">
        <f t="shared" ca="1" si="11"/>
        <v>#N/A</v>
      </c>
      <c r="Q51" s="4" t="e">
        <f t="shared" ca="1" si="25"/>
        <v>#N/A</v>
      </c>
      <c r="R51" s="4" t="e">
        <f t="shared" ca="1" si="26"/>
        <v>#VALUE!</v>
      </c>
      <c r="S51" s="43" t="e">
        <f t="shared" ca="1" si="27"/>
        <v>#N/A</v>
      </c>
      <c r="T51" s="8" t="e">
        <f t="shared" ca="1" si="28"/>
        <v>#N/A</v>
      </c>
      <c r="U51" s="45" t="e">
        <f t="shared" ca="1" si="1"/>
        <v>#N/A</v>
      </c>
      <c r="V51" s="20" t="e">
        <f t="shared" ca="1" si="29"/>
        <v>#N/A</v>
      </c>
      <c r="W51" s="48" t="e">
        <f t="shared" ca="1" si="17"/>
        <v>#N/A</v>
      </c>
      <c r="X51" s="49" t="e">
        <f t="shared" ca="1" si="18"/>
        <v>#N/A</v>
      </c>
      <c r="Y51" s="59" t="e">
        <f t="shared" ca="1" si="2"/>
        <v>#N/A</v>
      </c>
      <c r="Z51" s="49" t="e">
        <f ca="1">IF(Y51&gt;SQM!$AB$9,Summary!L51,NA())</f>
        <v>#N/A</v>
      </c>
      <c r="AA51" s="45" t="e">
        <f t="shared" ca="1" si="19"/>
        <v>#N/A</v>
      </c>
      <c r="AB51" s="4" t="e">
        <f t="shared" ca="1" si="20"/>
        <v>#N/A</v>
      </c>
      <c r="AC51" s="2" t="e">
        <f t="shared" ca="1" si="21"/>
        <v>#N/A</v>
      </c>
      <c r="AD51" s="81" t="e">
        <f>IF(TEXT(A51,"mmmm")='1Month'!$A$3,TEXT(A51,"dd")+H51,NA())</f>
        <v>#N/A</v>
      </c>
      <c r="AE51" s="81" t="e">
        <f>IF(TEXT(A51,"mmmm")='1Month'!A$3,TEXT(A51,"dd")+S51,NA())</f>
        <v>#N/A</v>
      </c>
    </row>
    <row r="52" spans="1:31">
      <c r="A52" s="1">
        <v>43360</v>
      </c>
      <c r="C52" s="3" t="e">
        <f ca="1">MATCH(A52,UTDATE,0)+SQM!$AB$3</f>
        <v>#N/A</v>
      </c>
      <c r="D52" s="3">
        <f ca="1">MATCH(A52,UTDATE)+SQM!$AB$3</f>
        <v>1000</v>
      </c>
      <c r="E52" s="5" t="e">
        <f t="shared" ca="1" si="3"/>
        <v>#N/A</v>
      </c>
      <c r="F52" s="4" t="str">
        <f t="array" aca="1" ref="F52" ca="1">IF(MAX(IF(UTDATE=A52,MPSAS))&gt;0,MAX(IF(UTDATE=A52,MPSAS)),"")</f>
        <v/>
      </c>
      <c r="G52" s="2" t="e">
        <f t="shared" ca="1" si="22"/>
        <v>#N/A</v>
      </c>
      <c r="H52" s="21" t="e">
        <f t="shared" ca="1" si="23"/>
        <v>#N/A</v>
      </c>
      <c r="I52" s="4" t="e">
        <f t="shared" ca="1" si="6"/>
        <v>#N/A</v>
      </c>
      <c r="J52" s="21" t="e">
        <f t="shared" ca="1" si="0"/>
        <v>#N/A</v>
      </c>
      <c r="K52" s="5" t="e">
        <f t="shared" ca="1" si="7"/>
        <v>#N/A</v>
      </c>
      <c r="L52" s="4" t="str">
        <f t="array" aca="1" ref="L52" ca="1">IF(MAX(IF(UTDATE=A52,AVE_30))&gt;0,MAX(IF(UTDATE=A52,AVE_30)),"")</f>
        <v/>
      </c>
      <c r="M52" s="2" t="e">
        <f t="shared" ca="1" si="24"/>
        <v>#N/A</v>
      </c>
      <c r="N52" s="4" t="e">
        <f t="shared" ca="1" si="9"/>
        <v>#N/A</v>
      </c>
      <c r="O52" s="4" t="e">
        <f t="shared" ca="1" si="10"/>
        <v>#N/A</v>
      </c>
      <c r="P52" s="4" t="e">
        <f t="shared" ca="1" si="11"/>
        <v>#N/A</v>
      </c>
      <c r="Q52" s="4" t="e">
        <f t="shared" ca="1" si="25"/>
        <v>#N/A</v>
      </c>
      <c r="R52" s="4" t="e">
        <f t="shared" ca="1" si="26"/>
        <v>#VALUE!</v>
      </c>
      <c r="S52" s="43" t="e">
        <f t="shared" ca="1" si="27"/>
        <v>#N/A</v>
      </c>
      <c r="T52" s="8" t="e">
        <f t="shared" ca="1" si="28"/>
        <v>#N/A</v>
      </c>
      <c r="U52" s="45" t="e">
        <f t="shared" ca="1" si="1"/>
        <v>#N/A</v>
      </c>
      <c r="V52" s="20" t="e">
        <f t="shared" ca="1" si="29"/>
        <v>#N/A</v>
      </c>
      <c r="W52" s="48" t="e">
        <f t="shared" ca="1" si="17"/>
        <v>#N/A</v>
      </c>
      <c r="X52" s="49" t="e">
        <f t="shared" ca="1" si="18"/>
        <v>#N/A</v>
      </c>
      <c r="Y52" s="59" t="e">
        <f t="shared" ca="1" si="2"/>
        <v>#N/A</v>
      </c>
      <c r="Z52" s="49" t="e">
        <f ca="1">IF(Y52&gt;SQM!$AB$9,Summary!L52,NA())</f>
        <v>#N/A</v>
      </c>
      <c r="AA52" s="45" t="e">
        <f t="shared" ca="1" si="19"/>
        <v>#N/A</v>
      </c>
      <c r="AB52" s="4" t="e">
        <f t="shared" ca="1" si="20"/>
        <v>#N/A</v>
      </c>
      <c r="AC52" s="2" t="e">
        <f t="shared" ca="1" si="21"/>
        <v>#N/A</v>
      </c>
      <c r="AD52" s="81" t="e">
        <f>IF(TEXT(A52,"mmmm")='1Month'!$A$3,TEXT(A52,"dd")+H52,NA())</f>
        <v>#N/A</v>
      </c>
      <c r="AE52" s="81" t="e">
        <f>IF(TEXT(A52,"mmmm")='1Month'!A$3,TEXT(A52,"dd")+S52,NA())</f>
        <v>#N/A</v>
      </c>
    </row>
    <row r="53" spans="1:31">
      <c r="A53" s="1">
        <v>43361</v>
      </c>
      <c r="C53" s="3" t="e">
        <f ca="1">MATCH(A53,UTDATE,0)+SQM!$AB$3</f>
        <v>#N/A</v>
      </c>
      <c r="D53" s="3">
        <f ca="1">MATCH(A53,UTDATE)+SQM!$AB$3</f>
        <v>1000</v>
      </c>
      <c r="E53" s="5" t="e">
        <f t="shared" ca="1" si="3"/>
        <v>#N/A</v>
      </c>
      <c r="F53" s="4" t="str">
        <f t="array" aca="1" ref="F53" ca="1">IF(MAX(IF(UTDATE=A53,MPSAS))&gt;0,MAX(IF(UTDATE=A53,MPSAS)),"")</f>
        <v/>
      </c>
      <c r="G53" s="2" t="e">
        <f t="shared" ca="1" si="22"/>
        <v>#N/A</v>
      </c>
      <c r="H53" s="21" t="e">
        <f t="shared" ca="1" si="23"/>
        <v>#N/A</v>
      </c>
      <c r="I53" s="4" t="e">
        <f t="shared" ca="1" si="6"/>
        <v>#N/A</v>
      </c>
      <c r="J53" s="21" t="e">
        <f t="shared" ca="1" si="0"/>
        <v>#N/A</v>
      </c>
      <c r="K53" s="5" t="e">
        <f t="shared" ca="1" si="7"/>
        <v>#N/A</v>
      </c>
      <c r="L53" s="4" t="str">
        <f t="array" aca="1" ref="L53" ca="1">IF(MAX(IF(UTDATE=A53,AVE_30))&gt;0,MAX(IF(UTDATE=A53,AVE_30)),"")</f>
        <v/>
      </c>
      <c r="M53" s="2" t="e">
        <f t="shared" ca="1" si="24"/>
        <v>#N/A</v>
      </c>
      <c r="N53" s="4" t="e">
        <f t="shared" ca="1" si="9"/>
        <v>#N/A</v>
      </c>
      <c r="O53" s="4" t="e">
        <f t="shared" ca="1" si="10"/>
        <v>#N/A</v>
      </c>
      <c r="P53" s="4" t="e">
        <f t="shared" ca="1" si="11"/>
        <v>#N/A</v>
      </c>
      <c r="Q53" s="4" t="e">
        <f t="shared" ca="1" si="25"/>
        <v>#N/A</v>
      </c>
      <c r="R53" s="4" t="e">
        <f t="shared" ca="1" si="26"/>
        <v>#VALUE!</v>
      </c>
      <c r="S53" s="43" t="e">
        <f t="shared" ca="1" si="27"/>
        <v>#N/A</v>
      </c>
      <c r="T53" s="8" t="e">
        <f t="shared" ca="1" si="28"/>
        <v>#N/A</v>
      </c>
      <c r="U53" s="45" t="e">
        <f t="shared" ca="1" si="1"/>
        <v>#N/A</v>
      </c>
      <c r="V53" s="20" t="e">
        <f t="shared" ca="1" si="29"/>
        <v>#N/A</v>
      </c>
      <c r="W53" s="48" t="e">
        <f t="shared" ca="1" si="17"/>
        <v>#N/A</v>
      </c>
      <c r="X53" s="49" t="e">
        <f t="shared" ca="1" si="18"/>
        <v>#N/A</v>
      </c>
      <c r="Y53" s="59" t="e">
        <f t="shared" ca="1" si="2"/>
        <v>#N/A</v>
      </c>
      <c r="Z53" s="49" t="e">
        <f ca="1">IF(Y53&gt;SQM!$AB$9,Summary!L53,NA())</f>
        <v>#N/A</v>
      </c>
      <c r="AA53" s="45" t="e">
        <f t="shared" ca="1" si="19"/>
        <v>#N/A</v>
      </c>
      <c r="AB53" s="4" t="e">
        <f t="shared" ca="1" si="20"/>
        <v>#N/A</v>
      </c>
      <c r="AC53" s="2" t="e">
        <f t="shared" ca="1" si="21"/>
        <v>#N/A</v>
      </c>
      <c r="AD53" s="81" t="e">
        <f>IF(TEXT(A53,"mmmm")='1Month'!$A$3,TEXT(A53,"dd")+H53,NA())</f>
        <v>#N/A</v>
      </c>
      <c r="AE53" s="81" t="e">
        <f>IF(TEXT(A53,"mmmm")='1Month'!A$3,TEXT(A53,"dd")+S53,NA())</f>
        <v>#N/A</v>
      </c>
    </row>
    <row r="54" spans="1:31">
      <c r="A54" s="1">
        <v>43362</v>
      </c>
      <c r="C54" s="3" t="e">
        <f ca="1">MATCH(A54,UTDATE,0)+SQM!$AB$3</f>
        <v>#N/A</v>
      </c>
      <c r="D54" s="3">
        <f ca="1">MATCH(A54,UTDATE)+SQM!$AB$3</f>
        <v>1000</v>
      </c>
      <c r="E54" s="5" t="e">
        <f t="shared" ca="1" si="3"/>
        <v>#N/A</v>
      </c>
      <c r="F54" s="4" t="str">
        <f t="array" aca="1" ref="F54" ca="1">IF(MAX(IF(UTDATE=A54,MPSAS))&gt;0,MAX(IF(UTDATE=A54,MPSAS)),"")</f>
        <v/>
      </c>
      <c r="G54" s="2" t="e">
        <f t="shared" ca="1" si="22"/>
        <v>#N/A</v>
      </c>
      <c r="H54" s="21" t="e">
        <f t="shared" ca="1" si="23"/>
        <v>#N/A</v>
      </c>
      <c r="I54" s="4" t="e">
        <f t="shared" ca="1" si="6"/>
        <v>#N/A</v>
      </c>
      <c r="J54" s="21" t="e">
        <f t="shared" ca="1" si="0"/>
        <v>#N/A</v>
      </c>
      <c r="K54" s="5" t="e">
        <f t="shared" ca="1" si="7"/>
        <v>#N/A</v>
      </c>
      <c r="L54" s="4" t="str">
        <f t="array" aca="1" ref="L54" ca="1">IF(MAX(IF(UTDATE=A54,AVE_30))&gt;0,MAX(IF(UTDATE=A54,AVE_30)),"")</f>
        <v/>
      </c>
      <c r="M54" s="2" t="e">
        <f t="shared" ca="1" si="24"/>
        <v>#N/A</v>
      </c>
      <c r="N54" s="4" t="e">
        <f t="shared" ca="1" si="9"/>
        <v>#N/A</v>
      </c>
      <c r="O54" s="4" t="e">
        <f t="shared" ca="1" si="10"/>
        <v>#N/A</v>
      </c>
      <c r="P54" s="4" t="e">
        <f t="shared" ca="1" si="11"/>
        <v>#N/A</v>
      </c>
      <c r="Q54" s="4" t="e">
        <f t="shared" ca="1" si="25"/>
        <v>#N/A</v>
      </c>
      <c r="R54" s="4" t="e">
        <f t="shared" ca="1" si="26"/>
        <v>#VALUE!</v>
      </c>
      <c r="S54" s="43" t="e">
        <f t="shared" ca="1" si="27"/>
        <v>#N/A</v>
      </c>
      <c r="T54" s="8" t="e">
        <f t="shared" ca="1" si="28"/>
        <v>#N/A</v>
      </c>
      <c r="U54" s="45" t="e">
        <f t="shared" ca="1" si="1"/>
        <v>#N/A</v>
      </c>
      <c r="V54" s="20" t="e">
        <f t="shared" ca="1" si="29"/>
        <v>#N/A</v>
      </c>
      <c r="W54" s="48" t="e">
        <f t="shared" ca="1" si="17"/>
        <v>#N/A</v>
      </c>
      <c r="X54" s="49" t="e">
        <f t="shared" ca="1" si="18"/>
        <v>#N/A</v>
      </c>
      <c r="Y54" s="59" t="e">
        <f t="shared" ca="1" si="2"/>
        <v>#N/A</v>
      </c>
      <c r="Z54" s="49" t="e">
        <f ca="1">IF(Y54&gt;SQM!$AB$9,Summary!L54,NA())</f>
        <v>#N/A</v>
      </c>
      <c r="AA54" s="45" t="e">
        <f t="shared" ca="1" si="19"/>
        <v>#N/A</v>
      </c>
      <c r="AB54" s="4" t="e">
        <f t="shared" ca="1" si="20"/>
        <v>#N/A</v>
      </c>
      <c r="AC54" s="2" t="e">
        <f t="shared" ca="1" si="21"/>
        <v>#N/A</v>
      </c>
      <c r="AD54" s="81" t="e">
        <f>IF(TEXT(A54,"mmmm")='1Month'!$A$3,TEXT(A54,"dd")+H54,NA())</f>
        <v>#N/A</v>
      </c>
      <c r="AE54" s="81" t="e">
        <f>IF(TEXT(A54,"mmmm")='1Month'!A$3,TEXT(A54,"dd")+S54,NA())</f>
        <v>#N/A</v>
      </c>
    </row>
    <row r="55" spans="1:31">
      <c r="A55" s="1">
        <v>43363</v>
      </c>
      <c r="C55" s="3" t="e">
        <f ca="1">MATCH(A55,UTDATE,0)+SQM!$AB$3</f>
        <v>#N/A</v>
      </c>
      <c r="D55" s="3">
        <f ca="1">MATCH(A55,UTDATE)+SQM!$AB$3</f>
        <v>1000</v>
      </c>
      <c r="E55" s="5" t="e">
        <f t="shared" ca="1" si="3"/>
        <v>#N/A</v>
      </c>
      <c r="F55" s="4" t="str">
        <f t="array" aca="1" ref="F55" ca="1">IF(MAX(IF(UTDATE=A55,MPSAS))&gt;0,MAX(IF(UTDATE=A55,MPSAS)),"")</f>
        <v/>
      </c>
      <c r="G55" s="2" t="e">
        <f t="shared" ca="1" si="22"/>
        <v>#N/A</v>
      </c>
      <c r="H55" s="21" t="e">
        <f t="shared" ca="1" si="23"/>
        <v>#N/A</v>
      </c>
      <c r="I55" s="4" t="e">
        <f t="shared" ca="1" si="6"/>
        <v>#N/A</v>
      </c>
      <c r="J55" s="21" t="e">
        <f t="shared" ca="1" si="0"/>
        <v>#N/A</v>
      </c>
      <c r="K55" s="5" t="e">
        <f t="shared" ca="1" si="7"/>
        <v>#N/A</v>
      </c>
      <c r="L55" s="4" t="str">
        <f t="array" aca="1" ref="L55" ca="1">IF(MAX(IF(UTDATE=A55,AVE_30))&gt;0,MAX(IF(UTDATE=A55,AVE_30)),"")</f>
        <v/>
      </c>
      <c r="M55" s="2" t="e">
        <f t="shared" ca="1" si="24"/>
        <v>#N/A</v>
      </c>
      <c r="N55" s="4" t="e">
        <f t="shared" ca="1" si="9"/>
        <v>#N/A</v>
      </c>
      <c r="O55" s="4" t="e">
        <f t="shared" ca="1" si="10"/>
        <v>#N/A</v>
      </c>
      <c r="P55" s="4" t="e">
        <f t="shared" ca="1" si="11"/>
        <v>#N/A</v>
      </c>
      <c r="Q55" s="4" t="e">
        <f t="shared" ca="1" si="25"/>
        <v>#N/A</v>
      </c>
      <c r="R55" s="4" t="e">
        <f t="shared" ca="1" si="26"/>
        <v>#VALUE!</v>
      </c>
      <c r="S55" s="43" t="e">
        <f t="shared" ca="1" si="27"/>
        <v>#N/A</v>
      </c>
      <c r="T55" s="8" t="e">
        <f t="shared" ca="1" si="28"/>
        <v>#N/A</v>
      </c>
      <c r="U55" s="45" t="e">
        <f t="shared" ca="1" si="1"/>
        <v>#N/A</v>
      </c>
      <c r="V55" s="20" t="e">
        <f t="shared" ca="1" si="29"/>
        <v>#N/A</v>
      </c>
      <c r="W55" s="48" t="e">
        <f t="shared" ca="1" si="17"/>
        <v>#N/A</v>
      </c>
      <c r="X55" s="49" t="e">
        <f t="shared" ca="1" si="18"/>
        <v>#N/A</v>
      </c>
      <c r="Y55" s="59" t="e">
        <f t="shared" ca="1" si="2"/>
        <v>#N/A</v>
      </c>
      <c r="Z55" s="49" t="e">
        <f ca="1">IF(Y55&gt;SQM!$AB$9,Summary!L55,NA())</f>
        <v>#N/A</v>
      </c>
      <c r="AA55" s="45" t="e">
        <f t="shared" ca="1" si="19"/>
        <v>#N/A</v>
      </c>
      <c r="AB55" s="4" t="e">
        <f t="shared" ca="1" si="20"/>
        <v>#N/A</v>
      </c>
      <c r="AC55" s="2" t="e">
        <f t="shared" ca="1" si="21"/>
        <v>#N/A</v>
      </c>
      <c r="AD55" s="81" t="e">
        <f>IF(TEXT(A55,"mmmm")='1Month'!$A$3,TEXT(A55,"dd")+H55,NA())</f>
        <v>#N/A</v>
      </c>
      <c r="AE55" s="81" t="e">
        <f>IF(TEXT(A55,"mmmm")='1Month'!A$3,TEXT(A55,"dd")+S55,NA())</f>
        <v>#N/A</v>
      </c>
    </row>
    <row r="56" spans="1:31">
      <c r="A56" s="1">
        <v>43364</v>
      </c>
      <c r="C56" s="3" t="e">
        <f ca="1">MATCH(A56,UTDATE,0)+SQM!$AB$3</f>
        <v>#N/A</v>
      </c>
      <c r="D56" s="3">
        <f ca="1">MATCH(A56,UTDATE)+SQM!$AB$3</f>
        <v>1000</v>
      </c>
      <c r="E56" s="5" t="e">
        <f t="shared" ca="1" si="3"/>
        <v>#N/A</v>
      </c>
      <c r="F56" s="4" t="str">
        <f t="array" aca="1" ref="F56" ca="1">IF(MAX(IF(UTDATE=A56,MPSAS))&gt;0,MAX(IF(UTDATE=A56,MPSAS)),"")</f>
        <v/>
      </c>
      <c r="G56" s="2" t="e">
        <f t="shared" ca="1" si="22"/>
        <v>#N/A</v>
      </c>
      <c r="H56" s="21" t="e">
        <f t="shared" ca="1" si="23"/>
        <v>#N/A</v>
      </c>
      <c r="I56" s="4" t="e">
        <f t="shared" ca="1" si="6"/>
        <v>#N/A</v>
      </c>
      <c r="J56" s="21" t="e">
        <f t="shared" ca="1" si="0"/>
        <v>#N/A</v>
      </c>
      <c r="K56" s="5" t="e">
        <f t="shared" ca="1" si="7"/>
        <v>#N/A</v>
      </c>
      <c r="L56" s="4" t="str">
        <f t="array" aca="1" ref="L56" ca="1">IF(MAX(IF(UTDATE=A56,AVE_30))&gt;0,MAX(IF(UTDATE=A56,AVE_30)),"")</f>
        <v/>
      </c>
      <c r="M56" s="2" t="e">
        <f t="shared" ca="1" si="24"/>
        <v>#N/A</v>
      </c>
      <c r="N56" s="4" t="e">
        <f t="shared" ca="1" si="9"/>
        <v>#N/A</v>
      </c>
      <c r="O56" s="4" t="e">
        <f t="shared" ca="1" si="10"/>
        <v>#N/A</v>
      </c>
      <c r="P56" s="4" t="e">
        <f t="shared" ca="1" si="11"/>
        <v>#N/A</v>
      </c>
      <c r="Q56" s="4" t="e">
        <f t="shared" ca="1" si="25"/>
        <v>#N/A</v>
      </c>
      <c r="R56" s="4" t="e">
        <f t="shared" ca="1" si="26"/>
        <v>#VALUE!</v>
      </c>
      <c r="S56" s="43" t="e">
        <f t="shared" ca="1" si="27"/>
        <v>#N/A</v>
      </c>
      <c r="T56" s="8" t="e">
        <f t="shared" ca="1" si="28"/>
        <v>#N/A</v>
      </c>
      <c r="U56" s="45" t="e">
        <f t="shared" ca="1" si="1"/>
        <v>#N/A</v>
      </c>
      <c r="V56" s="20" t="e">
        <f t="shared" ca="1" si="29"/>
        <v>#N/A</v>
      </c>
      <c r="W56" s="48" t="e">
        <f t="shared" ca="1" si="17"/>
        <v>#N/A</v>
      </c>
      <c r="X56" s="49" t="e">
        <f t="shared" ca="1" si="18"/>
        <v>#N/A</v>
      </c>
      <c r="Y56" s="59" t="e">
        <f t="shared" ca="1" si="2"/>
        <v>#N/A</v>
      </c>
      <c r="Z56" s="49" t="e">
        <f ca="1">IF(Y56&gt;SQM!$AB$9,Summary!L56,NA())</f>
        <v>#N/A</v>
      </c>
      <c r="AA56" s="45" t="e">
        <f t="shared" ca="1" si="19"/>
        <v>#N/A</v>
      </c>
      <c r="AB56" s="4" t="e">
        <f t="shared" ca="1" si="20"/>
        <v>#N/A</v>
      </c>
      <c r="AC56" s="2" t="e">
        <f t="shared" ca="1" si="21"/>
        <v>#N/A</v>
      </c>
      <c r="AD56" s="81" t="e">
        <f>IF(TEXT(A56,"mmmm")='1Month'!$A$3,TEXT(A56,"dd")+H56,NA())</f>
        <v>#N/A</v>
      </c>
      <c r="AE56" s="81" t="e">
        <f>IF(TEXT(A56,"mmmm")='1Month'!A$3,TEXT(A56,"dd")+S56,NA())</f>
        <v>#N/A</v>
      </c>
    </row>
    <row r="57" spans="1:31">
      <c r="A57" s="1">
        <v>43365</v>
      </c>
      <c r="C57" s="3" t="e">
        <f ca="1">MATCH(A57,UTDATE,0)+SQM!$AB$3</f>
        <v>#N/A</v>
      </c>
      <c r="D57" s="3">
        <f ca="1">MATCH(A57,UTDATE)+SQM!$AB$3</f>
        <v>1000</v>
      </c>
      <c r="E57" s="5" t="e">
        <f t="shared" ca="1" si="3"/>
        <v>#N/A</v>
      </c>
      <c r="F57" s="4" t="str">
        <f t="array" aca="1" ref="F57" ca="1">IF(MAX(IF(UTDATE=A57,MPSAS))&gt;0,MAX(IF(UTDATE=A57,MPSAS)),"")</f>
        <v/>
      </c>
      <c r="G57" s="2" t="e">
        <f t="shared" ca="1" si="22"/>
        <v>#N/A</v>
      </c>
      <c r="H57" s="21" t="e">
        <f t="shared" ca="1" si="23"/>
        <v>#N/A</v>
      </c>
      <c r="I57" s="4" t="e">
        <f t="shared" ca="1" si="6"/>
        <v>#N/A</v>
      </c>
      <c r="J57" s="21" t="e">
        <f t="shared" ca="1" si="0"/>
        <v>#N/A</v>
      </c>
      <c r="K57" s="5" t="e">
        <f t="shared" ca="1" si="7"/>
        <v>#N/A</v>
      </c>
      <c r="L57" s="4" t="str">
        <f t="array" aca="1" ref="L57" ca="1">IF(MAX(IF(UTDATE=A57,AVE_30))&gt;0,MAX(IF(UTDATE=A57,AVE_30)),"")</f>
        <v/>
      </c>
      <c r="M57" s="2" t="e">
        <f t="shared" ca="1" si="24"/>
        <v>#N/A</v>
      </c>
      <c r="N57" s="4" t="e">
        <f t="shared" ca="1" si="9"/>
        <v>#N/A</v>
      </c>
      <c r="O57" s="4" t="e">
        <f t="shared" ca="1" si="10"/>
        <v>#N/A</v>
      </c>
      <c r="P57" s="4" t="e">
        <f t="shared" ca="1" si="11"/>
        <v>#N/A</v>
      </c>
      <c r="Q57" s="4" t="e">
        <f t="shared" ca="1" si="25"/>
        <v>#N/A</v>
      </c>
      <c r="R57" s="4" t="e">
        <f t="shared" ca="1" si="26"/>
        <v>#VALUE!</v>
      </c>
      <c r="S57" s="43" t="e">
        <f t="shared" ca="1" si="27"/>
        <v>#N/A</v>
      </c>
      <c r="T57" s="8" t="e">
        <f t="shared" ca="1" si="28"/>
        <v>#N/A</v>
      </c>
      <c r="U57" s="45" t="e">
        <f t="shared" ca="1" si="1"/>
        <v>#N/A</v>
      </c>
      <c r="V57" s="20" t="e">
        <f t="shared" ca="1" si="29"/>
        <v>#N/A</v>
      </c>
      <c r="W57" s="48" t="e">
        <f t="shared" ca="1" si="17"/>
        <v>#N/A</v>
      </c>
      <c r="X57" s="49" t="e">
        <f t="shared" ca="1" si="18"/>
        <v>#N/A</v>
      </c>
      <c r="Y57" s="59" t="e">
        <f t="shared" ca="1" si="2"/>
        <v>#N/A</v>
      </c>
      <c r="Z57" s="49" t="e">
        <f ca="1">IF(Y57&gt;SQM!$AB$9,Summary!L57,NA())</f>
        <v>#N/A</v>
      </c>
      <c r="AA57" s="45" t="e">
        <f t="shared" ca="1" si="19"/>
        <v>#N/A</v>
      </c>
      <c r="AB57" s="4" t="e">
        <f t="shared" ca="1" si="20"/>
        <v>#N/A</v>
      </c>
      <c r="AC57" s="2" t="e">
        <f t="shared" ca="1" si="21"/>
        <v>#N/A</v>
      </c>
      <c r="AD57" s="81" t="e">
        <f>IF(TEXT(A57,"mmmm")='1Month'!$A$3,TEXT(A57,"dd")+H57,NA())</f>
        <v>#N/A</v>
      </c>
      <c r="AE57" s="81" t="e">
        <f>IF(TEXT(A57,"mmmm")='1Month'!A$3,TEXT(A57,"dd")+S57,NA())</f>
        <v>#N/A</v>
      </c>
    </row>
    <row r="58" spans="1:31">
      <c r="A58" s="1">
        <v>43366</v>
      </c>
      <c r="C58" s="3" t="e">
        <f ca="1">MATCH(A58,UTDATE,0)+SQM!$AB$3</f>
        <v>#N/A</v>
      </c>
      <c r="D58" s="3">
        <f ca="1">MATCH(A58,UTDATE)+SQM!$AB$3</f>
        <v>1000</v>
      </c>
      <c r="E58" s="5" t="e">
        <f t="shared" ca="1" si="3"/>
        <v>#N/A</v>
      </c>
      <c r="F58" s="4" t="str">
        <f t="array" aca="1" ref="F58" ca="1">IF(MAX(IF(UTDATE=A58,MPSAS))&gt;0,MAX(IF(UTDATE=A58,MPSAS)),"")</f>
        <v/>
      </c>
      <c r="G58" s="2" t="e">
        <f t="shared" ca="1" si="22"/>
        <v>#N/A</v>
      </c>
      <c r="H58" s="21" t="e">
        <f t="shared" ca="1" si="23"/>
        <v>#N/A</v>
      </c>
      <c r="I58" s="4" t="e">
        <f t="shared" ca="1" si="6"/>
        <v>#N/A</v>
      </c>
      <c r="J58" s="21" t="e">
        <f t="shared" ca="1" si="0"/>
        <v>#N/A</v>
      </c>
      <c r="K58" s="5" t="e">
        <f t="shared" ca="1" si="7"/>
        <v>#N/A</v>
      </c>
      <c r="L58" s="4" t="str">
        <f t="array" aca="1" ref="L58" ca="1">IF(MAX(IF(UTDATE=A58,AVE_30))&gt;0,MAX(IF(UTDATE=A58,AVE_30)),"")</f>
        <v/>
      </c>
      <c r="M58" s="2" t="e">
        <f t="shared" ca="1" si="24"/>
        <v>#N/A</v>
      </c>
      <c r="N58" s="4" t="e">
        <f t="shared" ca="1" si="9"/>
        <v>#N/A</v>
      </c>
      <c r="O58" s="4" t="e">
        <f t="shared" ca="1" si="10"/>
        <v>#N/A</v>
      </c>
      <c r="P58" s="4" t="e">
        <f t="shared" ca="1" si="11"/>
        <v>#N/A</v>
      </c>
      <c r="Q58" s="4" t="e">
        <f t="shared" ca="1" si="25"/>
        <v>#N/A</v>
      </c>
      <c r="R58" s="4" t="e">
        <f t="shared" ca="1" si="26"/>
        <v>#VALUE!</v>
      </c>
      <c r="S58" s="43" t="e">
        <f t="shared" ca="1" si="27"/>
        <v>#N/A</v>
      </c>
      <c r="T58" s="8" t="e">
        <f t="shared" ca="1" si="28"/>
        <v>#N/A</v>
      </c>
      <c r="U58" s="45" t="e">
        <f t="shared" ca="1" si="1"/>
        <v>#N/A</v>
      </c>
      <c r="V58" s="20" t="e">
        <f t="shared" ca="1" si="29"/>
        <v>#N/A</v>
      </c>
      <c r="W58" s="48" t="e">
        <f t="shared" ca="1" si="17"/>
        <v>#N/A</v>
      </c>
      <c r="X58" s="49" t="e">
        <f t="shared" ca="1" si="18"/>
        <v>#N/A</v>
      </c>
      <c r="Y58" s="59" t="e">
        <f t="shared" ca="1" si="2"/>
        <v>#N/A</v>
      </c>
      <c r="Z58" s="49" t="e">
        <f ca="1">IF(Y58&gt;SQM!$AB$9,Summary!L58,NA())</f>
        <v>#N/A</v>
      </c>
      <c r="AA58" s="45" t="e">
        <f t="shared" ca="1" si="19"/>
        <v>#N/A</v>
      </c>
      <c r="AB58" s="4" t="e">
        <f t="shared" ca="1" si="20"/>
        <v>#N/A</v>
      </c>
      <c r="AC58" s="2" t="e">
        <f t="shared" ca="1" si="21"/>
        <v>#N/A</v>
      </c>
      <c r="AD58" s="81" t="e">
        <f>IF(TEXT(A58,"mmmm")='1Month'!$A$3,TEXT(A58,"dd")+H58,NA())</f>
        <v>#N/A</v>
      </c>
      <c r="AE58" s="81" t="e">
        <f>IF(TEXT(A58,"mmmm")='1Month'!A$3,TEXT(A58,"dd")+S58,NA())</f>
        <v>#N/A</v>
      </c>
    </row>
    <row r="59" spans="1:31">
      <c r="A59" s="1">
        <v>43367</v>
      </c>
      <c r="C59" s="3" t="e">
        <f ca="1">MATCH(A59,UTDATE,0)+SQM!$AB$3</f>
        <v>#N/A</v>
      </c>
      <c r="D59" s="3">
        <f ca="1">MATCH(A59,UTDATE)+SQM!$AB$3</f>
        <v>1000</v>
      </c>
      <c r="E59" s="5" t="e">
        <f t="shared" ca="1" si="3"/>
        <v>#N/A</v>
      </c>
      <c r="F59" s="4" t="str">
        <f t="array" aca="1" ref="F59" ca="1">IF(MAX(IF(UTDATE=A59,MPSAS))&gt;0,MAX(IF(UTDATE=A59,MPSAS)),"")</f>
        <v/>
      </c>
      <c r="G59" s="2" t="e">
        <f t="shared" ca="1" si="22"/>
        <v>#N/A</v>
      </c>
      <c r="H59" s="21" t="e">
        <f t="shared" ca="1" si="23"/>
        <v>#N/A</v>
      </c>
      <c r="I59" s="4" t="e">
        <f t="shared" ca="1" si="6"/>
        <v>#N/A</v>
      </c>
      <c r="J59" s="21" t="e">
        <f t="shared" ca="1" si="0"/>
        <v>#N/A</v>
      </c>
      <c r="K59" s="5" t="e">
        <f t="shared" ca="1" si="7"/>
        <v>#N/A</v>
      </c>
      <c r="L59" s="4" t="str">
        <f t="array" aca="1" ref="L59" ca="1">IF(MAX(IF(UTDATE=A59,AVE_30))&gt;0,MAX(IF(UTDATE=A59,AVE_30)),"")</f>
        <v/>
      </c>
      <c r="M59" s="2" t="e">
        <f t="shared" ca="1" si="24"/>
        <v>#N/A</v>
      </c>
      <c r="N59" s="4" t="e">
        <f t="shared" ca="1" si="9"/>
        <v>#N/A</v>
      </c>
      <c r="O59" s="4" t="e">
        <f t="shared" ca="1" si="10"/>
        <v>#N/A</v>
      </c>
      <c r="P59" s="4" t="e">
        <f t="shared" ca="1" si="11"/>
        <v>#N/A</v>
      </c>
      <c r="Q59" s="4" t="e">
        <f t="shared" ca="1" si="25"/>
        <v>#N/A</v>
      </c>
      <c r="R59" s="4" t="e">
        <f t="shared" ca="1" si="26"/>
        <v>#VALUE!</v>
      </c>
      <c r="S59" s="43" t="e">
        <f t="shared" ca="1" si="27"/>
        <v>#N/A</v>
      </c>
      <c r="T59" s="8" t="e">
        <f t="shared" ca="1" si="28"/>
        <v>#N/A</v>
      </c>
      <c r="U59" s="45" t="e">
        <f t="shared" ca="1" si="1"/>
        <v>#N/A</v>
      </c>
      <c r="V59" s="20" t="e">
        <f t="shared" ca="1" si="29"/>
        <v>#N/A</v>
      </c>
      <c r="W59" s="48" t="e">
        <f t="shared" ca="1" si="17"/>
        <v>#N/A</v>
      </c>
      <c r="X59" s="49" t="e">
        <f t="shared" ca="1" si="18"/>
        <v>#N/A</v>
      </c>
      <c r="Y59" s="59" t="e">
        <f t="shared" ca="1" si="2"/>
        <v>#N/A</v>
      </c>
      <c r="Z59" s="49" t="e">
        <f ca="1">IF(Y59&gt;SQM!$AB$9,Summary!L59,NA())</f>
        <v>#N/A</v>
      </c>
      <c r="AA59" s="45" t="e">
        <f t="shared" ca="1" si="19"/>
        <v>#N/A</v>
      </c>
      <c r="AB59" s="4" t="e">
        <f t="shared" ca="1" si="20"/>
        <v>#N/A</v>
      </c>
      <c r="AC59" s="2" t="e">
        <f t="shared" ca="1" si="21"/>
        <v>#N/A</v>
      </c>
      <c r="AD59" s="81" t="e">
        <f>IF(TEXT(A59,"mmmm")='1Month'!$A$3,TEXT(A59,"dd")+H59,NA())</f>
        <v>#N/A</v>
      </c>
      <c r="AE59" s="81" t="e">
        <f>IF(TEXT(A59,"mmmm")='1Month'!A$3,TEXT(A59,"dd")+S59,NA())</f>
        <v>#N/A</v>
      </c>
    </row>
    <row r="60" spans="1:31">
      <c r="A60" s="1">
        <v>43368</v>
      </c>
      <c r="C60" s="3" t="e">
        <f ca="1">MATCH(A60,UTDATE,0)+SQM!$AB$3</f>
        <v>#N/A</v>
      </c>
      <c r="D60" s="3">
        <f ca="1">MATCH(A60,UTDATE)+SQM!$AB$3</f>
        <v>1000</v>
      </c>
      <c r="E60" s="5" t="e">
        <f t="shared" ca="1" si="3"/>
        <v>#N/A</v>
      </c>
      <c r="F60" s="4" t="str">
        <f t="array" aca="1" ref="F60" ca="1">IF(MAX(IF(UTDATE=A60,MPSAS))&gt;0,MAX(IF(UTDATE=A60,MPSAS)),"")</f>
        <v/>
      </c>
      <c r="G60" s="2" t="e">
        <f t="shared" ca="1" si="22"/>
        <v>#N/A</v>
      </c>
      <c r="H60" s="21" t="e">
        <f t="shared" ca="1" si="23"/>
        <v>#N/A</v>
      </c>
      <c r="I60" s="4" t="e">
        <f t="shared" ca="1" si="6"/>
        <v>#N/A</v>
      </c>
      <c r="J60" s="21" t="e">
        <f t="shared" ca="1" si="0"/>
        <v>#N/A</v>
      </c>
      <c r="K60" s="5" t="e">
        <f t="shared" ca="1" si="7"/>
        <v>#N/A</v>
      </c>
      <c r="L60" s="4" t="str">
        <f t="array" aca="1" ref="L60" ca="1">IF(MAX(IF(UTDATE=A60,AVE_30))&gt;0,MAX(IF(UTDATE=A60,AVE_30)),"")</f>
        <v/>
      </c>
      <c r="M60" s="2" t="e">
        <f t="shared" ca="1" si="24"/>
        <v>#N/A</v>
      </c>
      <c r="N60" s="4" t="e">
        <f t="shared" ca="1" si="9"/>
        <v>#N/A</v>
      </c>
      <c r="O60" s="4" t="e">
        <f t="shared" ca="1" si="10"/>
        <v>#N/A</v>
      </c>
      <c r="P60" s="4" t="e">
        <f t="shared" ca="1" si="11"/>
        <v>#N/A</v>
      </c>
      <c r="Q60" s="4" t="e">
        <f t="shared" ca="1" si="25"/>
        <v>#N/A</v>
      </c>
      <c r="R60" s="4" t="e">
        <f t="shared" ca="1" si="26"/>
        <v>#VALUE!</v>
      </c>
      <c r="S60" s="43" t="e">
        <f t="shared" ca="1" si="27"/>
        <v>#N/A</v>
      </c>
      <c r="T60" s="8" t="e">
        <f t="shared" ca="1" si="28"/>
        <v>#N/A</v>
      </c>
      <c r="U60" s="45" t="e">
        <f t="shared" ca="1" si="1"/>
        <v>#N/A</v>
      </c>
      <c r="V60" s="20" t="e">
        <f t="shared" ca="1" si="29"/>
        <v>#N/A</v>
      </c>
      <c r="W60" s="48" t="e">
        <f t="shared" ca="1" si="17"/>
        <v>#N/A</v>
      </c>
      <c r="X60" s="49" t="e">
        <f t="shared" ca="1" si="18"/>
        <v>#N/A</v>
      </c>
      <c r="Y60" s="59" t="e">
        <f t="shared" ca="1" si="2"/>
        <v>#N/A</v>
      </c>
      <c r="Z60" s="49" t="e">
        <f ca="1">IF(Y60&gt;SQM!$AB$9,Summary!L60,NA())</f>
        <v>#N/A</v>
      </c>
      <c r="AA60" s="45" t="e">
        <f t="shared" ca="1" si="19"/>
        <v>#N/A</v>
      </c>
      <c r="AB60" s="4" t="e">
        <f t="shared" ca="1" si="20"/>
        <v>#N/A</v>
      </c>
      <c r="AC60" s="2" t="e">
        <f t="shared" ca="1" si="21"/>
        <v>#N/A</v>
      </c>
      <c r="AD60" s="81" t="e">
        <f>IF(TEXT(A60,"mmmm")='1Month'!$A$3,TEXT(A60,"dd")+H60,NA())</f>
        <v>#N/A</v>
      </c>
      <c r="AE60" s="81" t="e">
        <f>IF(TEXT(A60,"mmmm")='1Month'!A$3,TEXT(A60,"dd")+S60,NA())</f>
        <v>#N/A</v>
      </c>
    </row>
    <row r="61" spans="1:31">
      <c r="A61" s="1">
        <v>43369</v>
      </c>
      <c r="C61" s="3" t="e">
        <f ca="1">MATCH(A61,UTDATE,0)+SQM!$AB$3</f>
        <v>#N/A</v>
      </c>
      <c r="D61" s="3">
        <f ca="1">MATCH(A61,UTDATE)+SQM!$AB$3</f>
        <v>1000</v>
      </c>
      <c r="E61" s="5" t="e">
        <f t="shared" ca="1" si="3"/>
        <v>#N/A</v>
      </c>
      <c r="F61" s="4" t="str">
        <f t="array" aca="1" ref="F61" ca="1">IF(MAX(IF(UTDATE=A61,MPSAS))&gt;0,MAX(IF(UTDATE=A61,MPSAS)),"")</f>
        <v/>
      </c>
      <c r="G61" s="2" t="e">
        <f t="shared" ca="1" si="22"/>
        <v>#N/A</v>
      </c>
      <c r="H61" s="21" t="e">
        <f t="shared" ca="1" si="23"/>
        <v>#N/A</v>
      </c>
      <c r="I61" s="4" t="e">
        <f t="shared" ca="1" si="6"/>
        <v>#N/A</v>
      </c>
      <c r="J61" s="21" t="e">
        <f t="shared" ca="1" si="0"/>
        <v>#N/A</v>
      </c>
      <c r="K61" s="5" t="e">
        <f t="shared" ca="1" si="7"/>
        <v>#N/A</v>
      </c>
      <c r="L61" s="4" t="str">
        <f t="array" aca="1" ref="L61" ca="1">IF(MAX(IF(UTDATE=A61,AVE_30))&gt;0,MAX(IF(UTDATE=A61,AVE_30)),"")</f>
        <v/>
      </c>
      <c r="M61" s="2" t="e">
        <f t="shared" ca="1" si="24"/>
        <v>#N/A</v>
      </c>
      <c r="N61" s="4" t="e">
        <f t="shared" ca="1" si="9"/>
        <v>#N/A</v>
      </c>
      <c r="O61" s="4" t="e">
        <f t="shared" ca="1" si="10"/>
        <v>#N/A</v>
      </c>
      <c r="P61" s="4" t="e">
        <f t="shared" ca="1" si="11"/>
        <v>#N/A</v>
      </c>
      <c r="Q61" s="4" t="e">
        <f t="shared" ca="1" si="25"/>
        <v>#N/A</v>
      </c>
      <c r="R61" s="4" t="e">
        <f t="shared" ca="1" si="26"/>
        <v>#VALUE!</v>
      </c>
      <c r="S61" s="43" t="e">
        <f t="shared" ca="1" si="27"/>
        <v>#N/A</v>
      </c>
      <c r="T61" s="8" t="e">
        <f t="shared" ca="1" si="28"/>
        <v>#N/A</v>
      </c>
      <c r="U61" s="45" t="e">
        <f t="shared" ca="1" si="1"/>
        <v>#N/A</v>
      </c>
      <c r="V61" s="20" t="e">
        <f t="shared" ca="1" si="29"/>
        <v>#N/A</v>
      </c>
      <c r="W61" s="48" t="e">
        <f t="shared" ca="1" si="17"/>
        <v>#N/A</v>
      </c>
      <c r="X61" s="49" t="e">
        <f t="shared" ca="1" si="18"/>
        <v>#N/A</v>
      </c>
      <c r="Y61" s="59" t="e">
        <f t="shared" ca="1" si="2"/>
        <v>#N/A</v>
      </c>
      <c r="Z61" s="49" t="e">
        <f ca="1">IF(Y61&gt;SQM!$AB$9,Summary!L61,NA())</f>
        <v>#N/A</v>
      </c>
      <c r="AA61" s="45" t="e">
        <f t="shared" ca="1" si="19"/>
        <v>#N/A</v>
      </c>
      <c r="AB61" s="4" t="e">
        <f t="shared" ca="1" si="20"/>
        <v>#N/A</v>
      </c>
      <c r="AC61" s="2" t="e">
        <f t="shared" ca="1" si="21"/>
        <v>#N/A</v>
      </c>
      <c r="AD61" s="81" t="e">
        <f>IF(TEXT(A61,"mmmm")='1Month'!$A$3,TEXT(A61,"dd")+H61,NA())</f>
        <v>#N/A</v>
      </c>
      <c r="AE61" s="81" t="e">
        <f>IF(TEXT(A61,"mmmm")='1Month'!A$3,TEXT(A61,"dd")+S61,NA())</f>
        <v>#N/A</v>
      </c>
    </row>
    <row r="62" spans="1:31">
      <c r="A62" s="1">
        <v>43370</v>
      </c>
      <c r="C62" s="3" t="e">
        <f ca="1">MATCH(A62,UTDATE,0)+SQM!$AB$3</f>
        <v>#N/A</v>
      </c>
      <c r="D62" s="3">
        <f ca="1">MATCH(A62,UTDATE)+SQM!$AB$3</f>
        <v>1000</v>
      </c>
      <c r="E62" s="5" t="e">
        <f t="shared" ca="1" si="3"/>
        <v>#N/A</v>
      </c>
      <c r="F62" s="4" t="str">
        <f t="array" aca="1" ref="F62" ca="1">IF(MAX(IF(UTDATE=A62,MPSAS))&gt;0,MAX(IF(UTDATE=A62,MPSAS)),"")</f>
        <v/>
      </c>
      <c r="G62" s="2" t="e">
        <f t="shared" ca="1" si="22"/>
        <v>#N/A</v>
      </c>
      <c r="H62" s="21" t="e">
        <f t="shared" ca="1" si="23"/>
        <v>#N/A</v>
      </c>
      <c r="I62" s="4" t="e">
        <f t="shared" ca="1" si="6"/>
        <v>#N/A</v>
      </c>
      <c r="J62" s="21" t="e">
        <f t="shared" ca="1" si="0"/>
        <v>#N/A</v>
      </c>
      <c r="K62" s="5" t="e">
        <f t="shared" ca="1" si="7"/>
        <v>#N/A</v>
      </c>
      <c r="L62" s="4" t="str">
        <f t="array" aca="1" ref="L62" ca="1">IF(MAX(IF(UTDATE=A62,AVE_30))&gt;0,MAX(IF(UTDATE=A62,AVE_30)),"")</f>
        <v/>
      </c>
      <c r="M62" s="2" t="e">
        <f t="shared" ca="1" si="24"/>
        <v>#N/A</v>
      </c>
      <c r="N62" s="4" t="e">
        <f t="shared" ca="1" si="9"/>
        <v>#N/A</v>
      </c>
      <c r="O62" s="4" t="e">
        <f t="shared" ca="1" si="10"/>
        <v>#N/A</v>
      </c>
      <c r="P62" s="4" t="e">
        <f t="shared" ca="1" si="11"/>
        <v>#N/A</v>
      </c>
      <c r="Q62" s="4" t="e">
        <f t="shared" ca="1" si="25"/>
        <v>#N/A</v>
      </c>
      <c r="R62" s="4" t="e">
        <f t="shared" ca="1" si="26"/>
        <v>#VALUE!</v>
      </c>
      <c r="S62" s="43" t="e">
        <f t="shared" ca="1" si="27"/>
        <v>#N/A</v>
      </c>
      <c r="T62" s="8" t="e">
        <f t="shared" ca="1" si="28"/>
        <v>#N/A</v>
      </c>
      <c r="U62" s="45" t="e">
        <f t="shared" ca="1" si="1"/>
        <v>#N/A</v>
      </c>
      <c r="V62" s="20" t="e">
        <f t="shared" ca="1" si="29"/>
        <v>#N/A</v>
      </c>
      <c r="W62" s="48" t="e">
        <f t="shared" ca="1" si="17"/>
        <v>#N/A</v>
      </c>
      <c r="X62" s="49" t="e">
        <f t="shared" ca="1" si="18"/>
        <v>#N/A</v>
      </c>
      <c r="Y62" s="59" t="e">
        <f t="shared" ca="1" si="2"/>
        <v>#N/A</v>
      </c>
      <c r="Z62" s="49" t="e">
        <f ca="1">IF(Y62&gt;SQM!$AB$9,Summary!L62,NA())</f>
        <v>#N/A</v>
      </c>
      <c r="AA62" s="45" t="e">
        <f t="shared" ca="1" si="19"/>
        <v>#N/A</v>
      </c>
      <c r="AB62" s="4" t="e">
        <f t="shared" ca="1" si="20"/>
        <v>#N/A</v>
      </c>
      <c r="AC62" s="2" t="e">
        <f t="shared" ca="1" si="21"/>
        <v>#N/A</v>
      </c>
      <c r="AD62" s="81" t="e">
        <f>IF(TEXT(A62,"mmmm")='1Month'!$A$3,TEXT(A62,"dd")+H62,NA())</f>
        <v>#N/A</v>
      </c>
      <c r="AE62" s="81" t="e">
        <f>IF(TEXT(A62,"mmmm")='1Month'!A$3,TEXT(A62,"dd")+S62,NA())</f>
        <v>#N/A</v>
      </c>
    </row>
    <row r="63" spans="1:31">
      <c r="A63" s="1">
        <v>43371</v>
      </c>
      <c r="C63" s="3" t="e">
        <f ca="1">MATCH(A63,UTDATE,0)+SQM!$AB$3</f>
        <v>#N/A</v>
      </c>
      <c r="D63" s="3">
        <f ca="1">MATCH(A63,UTDATE)+SQM!$AB$3</f>
        <v>1000</v>
      </c>
      <c r="E63" s="5" t="e">
        <f t="shared" ca="1" si="3"/>
        <v>#N/A</v>
      </c>
      <c r="F63" s="4" t="str">
        <f t="array" aca="1" ref="F63" ca="1">IF(MAX(IF(UTDATE=A63,MPSAS))&gt;0,MAX(IF(UTDATE=A63,MPSAS)),"")</f>
        <v/>
      </c>
      <c r="G63" s="2" t="e">
        <f t="shared" ca="1" si="22"/>
        <v>#N/A</v>
      </c>
      <c r="H63" s="21" t="e">
        <f t="shared" ca="1" si="23"/>
        <v>#N/A</v>
      </c>
      <c r="I63" s="4" t="e">
        <f t="shared" ca="1" si="6"/>
        <v>#N/A</v>
      </c>
      <c r="J63" s="21" t="e">
        <f t="shared" ca="1" si="0"/>
        <v>#N/A</v>
      </c>
      <c r="K63" s="5" t="e">
        <f t="shared" ca="1" si="7"/>
        <v>#N/A</v>
      </c>
      <c r="L63" s="4" t="str">
        <f t="array" aca="1" ref="L63" ca="1">IF(MAX(IF(UTDATE=A63,AVE_30))&gt;0,MAX(IF(UTDATE=A63,AVE_30)),"")</f>
        <v/>
      </c>
      <c r="M63" s="2" t="e">
        <f t="shared" ca="1" si="24"/>
        <v>#N/A</v>
      </c>
      <c r="N63" s="4" t="e">
        <f t="shared" ca="1" si="9"/>
        <v>#N/A</v>
      </c>
      <c r="O63" s="4" t="e">
        <f t="shared" ca="1" si="10"/>
        <v>#N/A</v>
      </c>
      <c r="P63" s="4" t="e">
        <f t="shared" ca="1" si="11"/>
        <v>#N/A</v>
      </c>
      <c r="Q63" s="4" t="e">
        <f t="shared" ca="1" si="25"/>
        <v>#N/A</v>
      </c>
      <c r="R63" s="4" t="e">
        <f t="shared" ca="1" si="26"/>
        <v>#VALUE!</v>
      </c>
      <c r="S63" s="43" t="e">
        <f t="shared" ca="1" si="27"/>
        <v>#N/A</v>
      </c>
      <c r="T63" s="8" t="e">
        <f t="shared" ca="1" si="28"/>
        <v>#N/A</v>
      </c>
      <c r="U63" s="45" t="e">
        <f t="shared" ca="1" si="1"/>
        <v>#N/A</v>
      </c>
      <c r="V63" s="20" t="e">
        <f t="shared" ca="1" si="29"/>
        <v>#N/A</v>
      </c>
      <c r="W63" s="48" t="e">
        <f t="shared" ca="1" si="17"/>
        <v>#N/A</v>
      </c>
      <c r="X63" s="49" t="e">
        <f t="shared" ca="1" si="18"/>
        <v>#N/A</v>
      </c>
      <c r="Y63" s="59" t="e">
        <f t="shared" ca="1" si="2"/>
        <v>#N/A</v>
      </c>
      <c r="Z63" s="49" t="e">
        <f ca="1">IF(Y63&gt;SQM!$AB$9,Summary!L63,NA())</f>
        <v>#N/A</v>
      </c>
      <c r="AA63" s="45" t="e">
        <f t="shared" ca="1" si="19"/>
        <v>#N/A</v>
      </c>
      <c r="AB63" s="4" t="e">
        <f t="shared" ca="1" si="20"/>
        <v>#N/A</v>
      </c>
      <c r="AC63" s="2" t="e">
        <f t="shared" ca="1" si="21"/>
        <v>#N/A</v>
      </c>
      <c r="AD63" s="81" t="e">
        <f>IF(TEXT(A63,"mmmm")='1Month'!$A$3,TEXT(A63,"dd")+H63,NA())</f>
        <v>#N/A</v>
      </c>
      <c r="AE63" s="81" t="e">
        <f>IF(TEXT(A63,"mmmm")='1Month'!A$3,TEXT(A63,"dd")+S63,NA())</f>
        <v>#N/A</v>
      </c>
    </row>
    <row r="64" spans="1:31">
      <c r="A64" s="1">
        <v>43372</v>
      </c>
      <c r="C64" s="3" t="e">
        <f ca="1">MATCH(A64,UTDATE,0)+SQM!$AB$3</f>
        <v>#N/A</v>
      </c>
      <c r="D64" s="3">
        <f ca="1">MATCH(A64,UTDATE)+SQM!$AB$3</f>
        <v>1000</v>
      </c>
      <c r="E64" s="5" t="e">
        <f t="shared" ca="1" si="3"/>
        <v>#N/A</v>
      </c>
      <c r="F64" s="4" t="str">
        <f t="array" aca="1" ref="F64" ca="1">IF(MAX(IF(UTDATE=A64,MPSAS))&gt;0,MAX(IF(UTDATE=A64,MPSAS)),"")</f>
        <v/>
      </c>
      <c r="G64" s="2" t="e">
        <f t="shared" ca="1" si="22"/>
        <v>#N/A</v>
      </c>
      <c r="H64" s="21" t="e">
        <f t="shared" ca="1" si="23"/>
        <v>#N/A</v>
      </c>
      <c r="I64" s="4" t="e">
        <f t="shared" ca="1" si="6"/>
        <v>#N/A</v>
      </c>
      <c r="J64" s="21" t="e">
        <f t="shared" ca="1" si="0"/>
        <v>#N/A</v>
      </c>
      <c r="K64" s="5" t="e">
        <f t="shared" ca="1" si="7"/>
        <v>#N/A</v>
      </c>
      <c r="L64" s="4" t="str">
        <f t="array" aca="1" ref="L64" ca="1">IF(MAX(IF(UTDATE=A64,AVE_30))&gt;0,MAX(IF(UTDATE=A64,AVE_30)),"")</f>
        <v/>
      </c>
      <c r="M64" s="2" t="e">
        <f t="shared" ca="1" si="24"/>
        <v>#N/A</v>
      </c>
      <c r="N64" s="4" t="e">
        <f t="shared" ca="1" si="9"/>
        <v>#N/A</v>
      </c>
      <c r="O64" s="4" t="e">
        <f t="shared" ca="1" si="10"/>
        <v>#N/A</v>
      </c>
      <c r="P64" s="4" t="e">
        <f t="shared" ca="1" si="11"/>
        <v>#N/A</v>
      </c>
      <c r="Q64" s="4" t="e">
        <f t="shared" ca="1" si="25"/>
        <v>#N/A</v>
      </c>
      <c r="R64" s="4" t="e">
        <f t="shared" ca="1" si="26"/>
        <v>#VALUE!</v>
      </c>
      <c r="S64" s="43" t="e">
        <f t="shared" ca="1" si="27"/>
        <v>#N/A</v>
      </c>
      <c r="T64" s="8" t="e">
        <f t="shared" ca="1" si="28"/>
        <v>#N/A</v>
      </c>
      <c r="U64" s="45" t="e">
        <f t="shared" ca="1" si="1"/>
        <v>#N/A</v>
      </c>
      <c r="V64" s="20" t="e">
        <f t="shared" ca="1" si="29"/>
        <v>#N/A</v>
      </c>
      <c r="W64" s="48" t="e">
        <f t="shared" ca="1" si="17"/>
        <v>#N/A</v>
      </c>
      <c r="X64" s="49" t="e">
        <f t="shared" ca="1" si="18"/>
        <v>#N/A</v>
      </c>
      <c r="Y64" s="59" t="e">
        <f t="shared" ca="1" si="2"/>
        <v>#N/A</v>
      </c>
      <c r="Z64" s="49" t="e">
        <f ca="1">IF(Y64&gt;SQM!$AB$9,Summary!L64,NA())</f>
        <v>#N/A</v>
      </c>
      <c r="AA64" s="45" t="e">
        <f t="shared" ca="1" si="19"/>
        <v>#N/A</v>
      </c>
      <c r="AB64" s="4" t="e">
        <f t="shared" ca="1" si="20"/>
        <v>#N/A</v>
      </c>
      <c r="AC64" s="2" t="e">
        <f t="shared" ca="1" si="21"/>
        <v>#N/A</v>
      </c>
      <c r="AD64" s="81" t="e">
        <f>IF(TEXT(A64,"mmmm")='1Month'!$A$3,TEXT(A64,"dd")+H64,NA())</f>
        <v>#N/A</v>
      </c>
      <c r="AE64" s="81" t="e">
        <f>IF(TEXT(A64,"mmmm")='1Month'!A$3,TEXT(A64,"dd")+S64,NA())</f>
        <v>#N/A</v>
      </c>
    </row>
    <row r="65" spans="1:31">
      <c r="A65" s="1">
        <v>43373</v>
      </c>
      <c r="C65" s="3" t="e">
        <f ca="1">MATCH(A65,UTDATE,0)+SQM!$AB$3</f>
        <v>#N/A</v>
      </c>
      <c r="D65" s="3">
        <f ca="1">MATCH(A65,UTDATE)+SQM!$AB$3</f>
        <v>1000</v>
      </c>
      <c r="E65" s="5" t="e">
        <f t="shared" ca="1" si="3"/>
        <v>#N/A</v>
      </c>
      <c r="F65" s="4" t="str">
        <f t="array" aca="1" ref="F65" ca="1">IF(MAX(IF(UTDATE=A65,MPSAS))&gt;0,MAX(IF(UTDATE=A65,MPSAS)),"")</f>
        <v/>
      </c>
      <c r="G65" s="2" t="e">
        <f t="shared" ca="1" si="22"/>
        <v>#N/A</v>
      </c>
      <c r="H65" s="21" t="e">
        <f t="shared" ca="1" si="23"/>
        <v>#N/A</v>
      </c>
      <c r="I65" s="4" t="e">
        <f t="shared" ca="1" si="6"/>
        <v>#N/A</v>
      </c>
      <c r="J65" s="21" t="e">
        <f t="shared" ca="1" si="0"/>
        <v>#N/A</v>
      </c>
      <c r="K65" s="5" t="e">
        <f t="shared" ca="1" si="7"/>
        <v>#N/A</v>
      </c>
      <c r="L65" s="4" t="str">
        <f t="array" aca="1" ref="L65" ca="1">IF(MAX(IF(UTDATE=A65,AVE_30))&gt;0,MAX(IF(UTDATE=A65,AVE_30)),"")</f>
        <v/>
      </c>
      <c r="M65" s="2" t="e">
        <f t="shared" ca="1" si="24"/>
        <v>#N/A</v>
      </c>
      <c r="N65" s="4" t="e">
        <f t="shared" ca="1" si="9"/>
        <v>#N/A</v>
      </c>
      <c r="O65" s="4" t="e">
        <f t="shared" ca="1" si="10"/>
        <v>#N/A</v>
      </c>
      <c r="P65" s="4" t="e">
        <f t="shared" ca="1" si="11"/>
        <v>#N/A</v>
      </c>
      <c r="Q65" s="4" t="e">
        <f t="shared" ca="1" si="25"/>
        <v>#N/A</v>
      </c>
      <c r="R65" s="4" t="e">
        <f t="shared" ca="1" si="26"/>
        <v>#VALUE!</v>
      </c>
      <c r="S65" s="43" t="e">
        <f t="shared" ca="1" si="27"/>
        <v>#N/A</v>
      </c>
      <c r="T65" s="8" t="e">
        <f t="shared" ca="1" si="28"/>
        <v>#N/A</v>
      </c>
      <c r="U65" s="45" t="e">
        <f t="shared" ca="1" si="1"/>
        <v>#N/A</v>
      </c>
      <c r="V65" s="20" t="e">
        <f t="shared" ca="1" si="29"/>
        <v>#N/A</v>
      </c>
      <c r="W65" s="48" t="e">
        <f t="shared" ca="1" si="17"/>
        <v>#N/A</v>
      </c>
      <c r="X65" s="49" t="e">
        <f t="shared" ca="1" si="18"/>
        <v>#N/A</v>
      </c>
      <c r="Y65" s="59" t="e">
        <f t="shared" ca="1" si="2"/>
        <v>#N/A</v>
      </c>
      <c r="Z65" s="49" t="e">
        <f ca="1">IF(Y65&gt;SQM!$AB$9,Summary!L65,NA())</f>
        <v>#N/A</v>
      </c>
      <c r="AA65" s="45" t="e">
        <f t="shared" ca="1" si="19"/>
        <v>#N/A</v>
      </c>
      <c r="AB65" s="4" t="e">
        <f t="shared" ca="1" si="20"/>
        <v>#N/A</v>
      </c>
      <c r="AC65" s="2" t="e">
        <f t="shared" ca="1" si="21"/>
        <v>#N/A</v>
      </c>
      <c r="AD65" s="81" t="e">
        <f>IF(TEXT(A65,"mmmm")='1Month'!$A$3,TEXT(A65,"dd")+H65,NA())</f>
        <v>#N/A</v>
      </c>
      <c r="AE65" s="81" t="e">
        <f>IF(TEXT(A65,"mmmm")='1Month'!A$3,TEXT(A65,"dd")+S65,NA())</f>
        <v>#N/A</v>
      </c>
    </row>
    <row r="66" spans="1:31">
      <c r="A66" s="1">
        <v>43374</v>
      </c>
      <c r="C66" s="3" t="e">
        <f ca="1">MATCH(A66,UTDATE,0)+SQM!$AB$3</f>
        <v>#N/A</v>
      </c>
      <c r="D66" s="3">
        <f ca="1">MATCH(A66,UTDATE)+SQM!$AB$3</f>
        <v>1000</v>
      </c>
      <c r="E66" s="5" t="e">
        <f t="shared" ca="1" si="3"/>
        <v>#N/A</v>
      </c>
      <c r="F66" s="4" t="str">
        <f t="array" aca="1" ref="F66" ca="1">IF(MAX(IF(UTDATE=A66,MPSAS))&gt;0,MAX(IF(UTDATE=A66,MPSAS)),"")</f>
        <v/>
      </c>
      <c r="G66" s="2" t="e">
        <f t="shared" ca="1" si="22"/>
        <v>#N/A</v>
      </c>
      <c r="H66" s="21" t="e">
        <f t="shared" ca="1" si="23"/>
        <v>#N/A</v>
      </c>
      <c r="I66" s="4" t="e">
        <f t="shared" ca="1" si="6"/>
        <v>#N/A</v>
      </c>
      <c r="J66" s="21" t="e">
        <f t="shared" ca="1" si="0"/>
        <v>#N/A</v>
      </c>
      <c r="K66" s="5" t="e">
        <f t="shared" ca="1" si="7"/>
        <v>#N/A</v>
      </c>
      <c r="L66" s="4" t="str">
        <f t="array" aca="1" ref="L66" ca="1">IF(MAX(IF(UTDATE=A66,AVE_30))&gt;0,MAX(IF(UTDATE=A66,AVE_30)),"")</f>
        <v/>
      </c>
      <c r="M66" s="2" t="e">
        <f t="shared" ca="1" si="24"/>
        <v>#N/A</v>
      </c>
      <c r="N66" s="4" t="e">
        <f t="shared" ca="1" si="9"/>
        <v>#N/A</v>
      </c>
      <c r="O66" s="4" t="e">
        <f t="shared" ca="1" si="10"/>
        <v>#N/A</v>
      </c>
      <c r="P66" s="4" t="e">
        <f t="shared" ca="1" si="11"/>
        <v>#N/A</v>
      </c>
      <c r="Q66" s="4" t="e">
        <f t="shared" ca="1" si="25"/>
        <v>#N/A</v>
      </c>
      <c r="R66" s="4" t="e">
        <f t="shared" ca="1" si="26"/>
        <v>#VALUE!</v>
      </c>
      <c r="S66" s="43" t="e">
        <f t="shared" ca="1" si="27"/>
        <v>#N/A</v>
      </c>
      <c r="T66" s="8" t="e">
        <f t="shared" ca="1" si="28"/>
        <v>#N/A</v>
      </c>
      <c r="U66" s="45" t="e">
        <f t="shared" ca="1" si="1"/>
        <v>#N/A</v>
      </c>
      <c r="V66" s="20" t="e">
        <f t="shared" ca="1" si="29"/>
        <v>#N/A</v>
      </c>
      <c r="W66" s="48" t="e">
        <f t="shared" ca="1" si="17"/>
        <v>#N/A</v>
      </c>
      <c r="X66" s="49" t="e">
        <f t="shared" ca="1" si="18"/>
        <v>#N/A</v>
      </c>
      <c r="Y66" s="59" t="e">
        <f t="shared" ca="1" si="2"/>
        <v>#N/A</v>
      </c>
      <c r="Z66" s="49" t="e">
        <f ca="1">IF(Y66&gt;SQM!$AB$9,Summary!L66,NA())</f>
        <v>#N/A</v>
      </c>
      <c r="AA66" s="45" t="e">
        <f t="shared" ca="1" si="19"/>
        <v>#N/A</v>
      </c>
      <c r="AB66" s="4" t="e">
        <f t="shared" ca="1" si="20"/>
        <v>#N/A</v>
      </c>
      <c r="AC66" s="2" t="e">
        <f t="shared" ca="1" si="21"/>
        <v>#N/A</v>
      </c>
      <c r="AD66" s="81" t="e">
        <f>IF(TEXT(A66,"mmmm")='1Month'!$A$3,TEXT(A66,"dd")+H66,NA())</f>
        <v>#N/A</v>
      </c>
      <c r="AE66" s="81" t="e">
        <f>IF(TEXT(A66,"mmmm")='1Month'!A$3,TEXT(A66,"dd")+S66,NA())</f>
        <v>#N/A</v>
      </c>
    </row>
    <row r="67" spans="1:31">
      <c r="A67" s="1">
        <v>43375</v>
      </c>
      <c r="C67" s="3" t="e">
        <f ca="1">MATCH(A67,UTDATE,0)+SQM!$AB$3</f>
        <v>#N/A</v>
      </c>
      <c r="D67" s="3">
        <f ca="1">MATCH(A67,UTDATE)+SQM!$AB$3</f>
        <v>1000</v>
      </c>
      <c r="E67" s="5" t="e">
        <f t="shared" ca="1" si="3"/>
        <v>#N/A</v>
      </c>
      <c r="F67" s="4" t="str">
        <f t="array" aca="1" ref="F67" ca="1">IF(MAX(IF(UTDATE=A67,MPSAS))&gt;0,MAX(IF(UTDATE=A67,MPSAS)),"")</f>
        <v/>
      </c>
      <c r="G67" s="2" t="e">
        <f t="shared" ca="1" si="22"/>
        <v>#N/A</v>
      </c>
      <c r="H67" s="21" t="e">
        <f t="shared" ca="1" si="23"/>
        <v>#N/A</v>
      </c>
      <c r="I67" s="4" t="e">
        <f t="shared" ca="1" si="6"/>
        <v>#N/A</v>
      </c>
      <c r="J67" s="21" t="e">
        <f t="shared" ref="J67:J130" ca="1" si="30">A67+H67</f>
        <v>#N/A</v>
      </c>
      <c r="K67" s="5" t="e">
        <f t="shared" ca="1" si="7"/>
        <v>#N/A</v>
      </c>
      <c r="L67" s="4" t="str">
        <f t="array" aca="1" ref="L67" ca="1">IF(MAX(IF(UTDATE=A67,AVE_30))&gt;0,MAX(IF(UTDATE=A67,AVE_30)),"")</f>
        <v/>
      </c>
      <c r="M67" s="2" t="e">
        <f t="shared" ca="1" si="24"/>
        <v>#N/A</v>
      </c>
      <c r="N67" s="4" t="e">
        <f t="shared" ca="1" si="9"/>
        <v>#N/A</v>
      </c>
      <c r="O67" s="4" t="e">
        <f t="shared" ca="1" si="10"/>
        <v>#N/A</v>
      </c>
      <c r="P67" s="4" t="e">
        <f t="shared" ca="1" si="11"/>
        <v>#N/A</v>
      </c>
      <c r="Q67" s="4" t="e">
        <f t="shared" ca="1" si="25"/>
        <v>#N/A</v>
      </c>
      <c r="R67" s="4" t="e">
        <f t="shared" ca="1" si="26"/>
        <v>#VALUE!</v>
      </c>
      <c r="S67" s="43" t="e">
        <f t="shared" ca="1" si="27"/>
        <v>#N/A</v>
      </c>
      <c r="T67" s="8" t="e">
        <f t="shared" ca="1" si="28"/>
        <v>#N/A</v>
      </c>
      <c r="U67" s="45" t="e">
        <f t="shared" ref="U67:U130" ca="1" si="31">A67+S67</f>
        <v>#N/A</v>
      </c>
      <c r="V67" s="20" t="e">
        <f t="shared" ca="1" si="29"/>
        <v>#N/A</v>
      </c>
      <c r="W67" s="48" t="e">
        <f t="shared" ca="1" si="17"/>
        <v>#N/A</v>
      </c>
      <c r="X67" s="49" t="e">
        <f t="shared" ca="1" si="18"/>
        <v>#N/A</v>
      </c>
      <c r="Y67" s="59" t="e">
        <f t="shared" ref="Y67:Y69" ca="1" si="32">INDIRECT("'SQM'!"&amp;"AH"&amp;M67)</f>
        <v>#N/A</v>
      </c>
      <c r="Z67" s="49" t="e">
        <f ca="1">IF(Y67&gt;SQM!$AB$9,Summary!L67,NA())</f>
        <v>#N/A</v>
      </c>
      <c r="AA67" s="45" t="e">
        <f t="shared" ca="1" si="19"/>
        <v>#N/A</v>
      </c>
      <c r="AB67" s="4" t="e">
        <f t="shared" ca="1" si="20"/>
        <v>#N/A</v>
      </c>
      <c r="AC67" s="2" t="e">
        <f t="shared" ca="1" si="21"/>
        <v>#N/A</v>
      </c>
      <c r="AD67" s="81" t="e">
        <f>IF(TEXT(A67,"mmmm")='1Month'!$A$3,TEXT(A67,"dd")+H67,NA())</f>
        <v>#N/A</v>
      </c>
      <c r="AE67" s="81" t="e">
        <f>IF(TEXT(A67,"mmmm")='1Month'!A$3,TEXT(A67,"dd")+S67,NA())</f>
        <v>#N/A</v>
      </c>
    </row>
    <row r="68" spans="1:31">
      <c r="A68" s="1">
        <v>43376</v>
      </c>
      <c r="C68" s="3" t="e">
        <f ca="1">MATCH(A68,UTDATE,0)+SQM!$AB$3</f>
        <v>#N/A</v>
      </c>
      <c r="D68" s="3">
        <f ca="1">MATCH(A68,UTDATE)+SQM!$AB$3</f>
        <v>1000</v>
      </c>
      <c r="E68" s="5" t="e">
        <f t="shared" ref="E68:E131" ca="1" si="33">"SQM!L"&amp;C68&amp;":Z"&amp;D68</f>
        <v>#N/A</v>
      </c>
      <c r="F68" s="4" t="str">
        <f t="array" aca="1" ref="F68" ca="1">IF(MAX(IF(UTDATE=A68,MPSAS))&gt;0,MAX(IF(UTDATE=A68,MPSAS)),"")</f>
        <v/>
      </c>
      <c r="G68" s="2" t="e">
        <f t="shared" ca="1" si="22"/>
        <v>#N/A</v>
      </c>
      <c r="H68" s="21" t="e">
        <f t="shared" ca="1" si="23"/>
        <v>#N/A</v>
      </c>
      <c r="I68" s="4" t="e">
        <f t="shared" ref="I68:I131" ca="1" si="34">H68*24</f>
        <v>#N/A</v>
      </c>
      <c r="J68" s="21" t="e">
        <f t="shared" ca="1" si="30"/>
        <v>#N/A</v>
      </c>
      <c r="K68" s="5" t="e">
        <f t="shared" ref="K68:K131" ca="1" si="35">"SQM!T"&amp;C68&amp;":Z"&amp;D68</f>
        <v>#N/A</v>
      </c>
      <c r="L68" s="4" t="str">
        <f t="array" aca="1" ref="L68" ca="1">IF(MAX(IF(UTDATE=A68,AVE_30))&gt;0,MAX(IF(UTDATE=A68,AVE_30)),"")</f>
        <v/>
      </c>
      <c r="M68" s="2" t="e">
        <f t="shared" ca="1" si="24"/>
        <v>#N/A</v>
      </c>
      <c r="N68" s="4" t="e">
        <f t="shared" ref="N68:N131" ca="1" si="36">INDIRECT("'SQM'!"&amp;"U"&amp;G68)</f>
        <v>#N/A</v>
      </c>
      <c r="O68" s="4" t="e">
        <f t="shared" ref="O68:O131" ca="1" si="37">INDIRECT("'SQM'!"&amp;"W"&amp;M68)</f>
        <v>#N/A</v>
      </c>
      <c r="P68" s="4" t="e">
        <f t="shared" ref="P68:P131" ca="1" si="38">INDIRECT("'SQM'!"&amp;"X"&amp;M68)</f>
        <v>#N/A</v>
      </c>
      <c r="Q68" s="4" t="e">
        <f t="shared" ca="1" si="25"/>
        <v>#N/A</v>
      </c>
      <c r="R68" s="4" t="e">
        <f t="shared" ca="1" si="26"/>
        <v>#VALUE!</v>
      </c>
      <c r="S68" s="43" t="e">
        <f t="shared" ca="1" si="27"/>
        <v>#N/A</v>
      </c>
      <c r="T68" s="8" t="e">
        <f t="shared" ca="1" si="28"/>
        <v>#N/A</v>
      </c>
      <c r="U68" s="45" t="e">
        <f t="shared" ca="1" si="31"/>
        <v>#N/A</v>
      </c>
      <c r="V68" s="20" t="e">
        <f t="shared" ca="1" si="29"/>
        <v>#N/A</v>
      </c>
      <c r="W68" s="48" t="e">
        <f t="shared" ref="W68:W131" ca="1" si="39">INDIRECT("'SQM'!"&amp;"AD"&amp;M68)</f>
        <v>#N/A</v>
      </c>
      <c r="X68" s="49" t="e">
        <f t="shared" ref="X68:X131" ca="1" si="40">IF(W68,L68,NA())</f>
        <v>#N/A</v>
      </c>
      <c r="Y68" s="59" t="e">
        <f t="shared" ca="1" si="32"/>
        <v>#N/A</v>
      </c>
      <c r="Z68" s="49" t="e">
        <f ca="1">IF(Y68&gt;SQM!$AB$9,Summary!L68,NA())</f>
        <v>#N/A</v>
      </c>
      <c r="AA68" s="45" t="e">
        <f t="shared" ref="AA68:AA131" ca="1" si="41">IF(AND(NOT(ISNUMBER(Z68)),NOT(W68)),U68,NA())</f>
        <v>#N/A</v>
      </c>
      <c r="AB68" s="4" t="e">
        <f t="shared" ref="AB68:AB131" ca="1" si="42">IF(AND(NOT(ISNUMBER(Z68)),NOT(W68)),L68,NA())</f>
        <v>#N/A</v>
      </c>
      <c r="AC68" s="2" t="e">
        <f t="shared" ref="AC68:AC131" ca="1" si="43">IF(AB68&gt;0,1.2,NA())</f>
        <v>#N/A</v>
      </c>
      <c r="AD68" s="81" t="e">
        <f>IF(TEXT(A68,"mmmm")='1Month'!$A$3,TEXT(A68,"dd")+H68,NA())</f>
        <v>#N/A</v>
      </c>
      <c r="AE68" s="81" t="e">
        <f>IF(TEXT(A68,"mmmm")='1Month'!A$3,TEXT(A68,"dd")+S68,NA())</f>
        <v>#N/A</v>
      </c>
    </row>
    <row r="69" spans="1:31">
      <c r="A69" s="1">
        <v>43377</v>
      </c>
      <c r="C69" s="3" t="e">
        <f ca="1">MATCH(A69,UTDATE,0)+SQM!$AB$3</f>
        <v>#N/A</v>
      </c>
      <c r="D69" s="3">
        <f ca="1">MATCH(A69,UTDATE)+SQM!$AB$3</f>
        <v>1000</v>
      </c>
      <c r="E69" s="5" t="e">
        <f t="shared" ca="1" si="33"/>
        <v>#N/A</v>
      </c>
      <c r="F69" s="4" t="str">
        <f t="array" aca="1" ref="F69" ca="1">IF(MAX(IF(UTDATE=A69,MPSAS))&gt;0,MAX(IF(UTDATE=A69,MPSAS)),"")</f>
        <v/>
      </c>
      <c r="G69" s="2" t="e">
        <f t="shared" ca="1" si="22"/>
        <v>#N/A</v>
      </c>
      <c r="H69" s="21" t="e">
        <f t="shared" ca="1" si="23"/>
        <v>#N/A</v>
      </c>
      <c r="I69" s="4" t="e">
        <f t="shared" ca="1" si="34"/>
        <v>#N/A</v>
      </c>
      <c r="J69" s="21" t="e">
        <f t="shared" ca="1" si="30"/>
        <v>#N/A</v>
      </c>
      <c r="K69" s="5" t="e">
        <f t="shared" ca="1" si="35"/>
        <v>#N/A</v>
      </c>
      <c r="L69" s="4" t="str">
        <f t="array" aca="1" ref="L69" ca="1">IF(MAX(IF(UTDATE=A69,AVE_30))&gt;0,MAX(IF(UTDATE=A69,AVE_30)),"")</f>
        <v/>
      </c>
      <c r="M69" s="2" t="e">
        <f t="shared" ca="1" si="24"/>
        <v>#N/A</v>
      </c>
      <c r="N69" s="4" t="e">
        <f t="shared" ca="1" si="36"/>
        <v>#N/A</v>
      </c>
      <c r="O69" s="4" t="e">
        <f t="shared" ca="1" si="37"/>
        <v>#N/A</v>
      </c>
      <c r="P69" s="4" t="e">
        <f t="shared" ca="1" si="38"/>
        <v>#N/A</v>
      </c>
      <c r="Q69" s="4" t="e">
        <f t="shared" ca="1" si="25"/>
        <v>#N/A</v>
      </c>
      <c r="R69" s="4" t="e">
        <f t="shared" ca="1" si="26"/>
        <v>#VALUE!</v>
      </c>
      <c r="S69" s="43" t="e">
        <f t="shared" ca="1" si="27"/>
        <v>#N/A</v>
      </c>
      <c r="T69" s="8" t="e">
        <f t="shared" ca="1" si="28"/>
        <v>#N/A</v>
      </c>
      <c r="U69" s="45" t="e">
        <f t="shared" ca="1" si="31"/>
        <v>#N/A</v>
      </c>
      <c r="V69" s="20" t="e">
        <f t="shared" ca="1" si="29"/>
        <v>#N/A</v>
      </c>
      <c r="W69" s="48" t="e">
        <f t="shared" ca="1" si="39"/>
        <v>#N/A</v>
      </c>
      <c r="X69" s="49" t="e">
        <f t="shared" ca="1" si="40"/>
        <v>#N/A</v>
      </c>
      <c r="Y69" s="59" t="e">
        <f t="shared" ca="1" si="32"/>
        <v>#N/A</v>
      </c>
      <c r="Z69" s="49" t="e">
        <f ca="1">IF(Y69&gt;SQM!$AB$9,Summary!L69,NA())</f>
        <v>#N/A</v>
      </c>
      <c r="AA69" s="45" t="e">
        <f t="shared" ca="1" si="41"/>
        <v>#N/A</v>
      </c>
      <c r="AB69" s="4" t="e">
        <f t="shared" ca="1" si="42"/>
        <v>#N/A</v>
      </c>
      <c r="AC69" s="2" t="e">
        <f t="shared" ca="1" si="43"/>
        <v>#N/A</v>
      </c>
      <c r="AD69" s="81" t="e">
        <f>IF(TEXT(A69,"mmmm")='1Month'!$A$3,TEXT(A69,"dd")+H69,NA())</f>
        <v>#N/A</v>
      </c>
      <c r="AE69" s="81" t="e">
        <f>IF(TEXT(A69,"mmmm")='1Month'!A$3,TEXT(A69,"dd")+S69,NA())</f>
        <v>#N/A</v>
      </c>
    </row>
    <row r="70" spans="1:31">
      <c r="A70" s="1">
        <v>43378</v>
      </c>
      <c r="C70" s="3" t="e">
        <f ca="1">MATCH(A70,UTDATE,0)+SQM!$AB$3</f>
        <v>#N/A</v>
      </c>
      <c r="D70" s="3">
        <f ca="1">MATCH(A70,UTDATE)+SQM!$AB$3</f>
        <v>1000</v>
      </c>
      <c r="E70" s="5" t="e">
        <f t="shared" ca="1" si="33"/>
        <v>#N/A</v>
      </c>
      <c r="F70" s="4" t="str">
        <f t="array" aca="1" ref="F70" ca="1">IF(MAX(IF(UTDATE=A70,MPSAS))&gt;0,MAX(IF(UTDATE=A70,MPSAS)),"")</f>
        <v/>
      </c>
      <c r="G70" s="2" t="e">
        <f t="shared" ca="1" si="22"/>
        <v>#N/A</v>
      </c>
      <c r="H70" s="21" t="e">
        <f t="shared" ca="1" si="23"/>
        <v>#N/A</v>
      </c>
      <c r="I70" s="4" t="e">
        <f t="shared" ca="1" si="34"/>
        <v>#N/A</v>
      </c>
      <c r="J70" s="21" t="e">
        <f t="shared" ca="1" si="30"/>
        <v>#N/A</v>
      </c>
      <c r="K70" s="5" t="e">
        <f t="shared" ca="1" si="35"/>
        <v>#N/A</v>
      </c>
      <c r="L70" s="4" t="str">
        <f t="array" aca="1" ref="L70" ca="1">IF(MAX(IF(UTDATE=A70,AVE_30))&gt;0,MAX(IF(UTDATE=A70,AVE_30)),"")</f>
        <v/>
      </c>
      <c r="M70" s="2" t="e">
        <f t="shared" ca="1" si="24"/>
        <v>#N/A</v>
      </c>
      <c r="N70" s="4" t="e">
        <f t="shared" ca="1" si="36"/>
        <v>#N/A</v>
      </c>
      <c r="O70" s="4" t="e">
        <f t="shared" ca="1" si="37"/>
        <v>#N/A</v>
      </c>
      <c r="P70" s="4" t="e">
        <f t="shared" ca="1" si="38"/>
        <v>#N/A</v>
      </c>
      <c r="Q70" s="4" t="e">
        <f t="shared" ca="1" si="25"/>
        <v>#N/A</v>
      </c>
      <c r="R70" s="4" t="e">
        <f t="shared" ca="1" si="26"/>
        <v>#VALUE!</v>
      </c>
      <c r="S70" s="43" t="e">
        <f t="shared" ca="1" si="27"/>
        <v>#N/A</v>
      </c>
      <c r="T70" s="8" t="e">
        <f t="shared" ca="1" si="28"/>
        <v>#N/A</v>
      </c>
      <c r="U70" s="45" t="e">
        <f t="shared" ca="1" si="31"/>
        <v>#N/A</v>
      </c>
      <c r="V70" s="20" t="e">
        <f t="shared" ca="1" si="29"/>
        <v>#N/A</v>
      </c>
      <c r="W70" s="48" t="e">
        <f t="shared" ca="1" si="39"/>
        <v>#N/A</v>
      </c>
      <c r="X70" s="49" t="e">
        <f t="shared" ca="1" si="40"/>
        <v>#N/A</v>
      </c>
      <c r="Y70" s="59" t="e">
        <f ca="1">INDIRECT("'SQM'!"&amp;"AH"&amp;M70)</f>
        <v>#N/A</v>
      </c>
      <c r="Z70" s="49" t="e">
        <f ca="1">IF(Y70&gt;SQM!$AB$9,Summary!L70,NA())</f>
        <v>#N/A</v>
      </c>
      <c r="AA70" s="45" t="e">
        <f t="shared" ca="1" si="41"/>
        <v>#N/A</v>
      </c>
      <c r="AB70" s="4" t="e">
        <f t="shared" ca="1" si="42"/>
        <v>#N/A</v>
      </c>
      <c r="AC70" s="2" t="e">
        <f t="shared" ca="1" si="43"/>
        <v>#N/A</v>
      </c>
      <c r="AD70" s="81" t="e">
        <f>IF(TEXT(A70,"mmmm")='1Month'!$A$3,TEXT(A70,"dd")+H70,NA())</f>
        <v>#N/A</v>
      </c>
      <c r="AE70" s="81" t="e">
        <f>IF(TEXT(A70,"mmmm")='1Month'!A$3,TEXT(A70,"dd")+S70,NA())</f>
        <v>#N/A</v>
      </c>
    </row>
    <row r="71" spans="1:31">
      <c r="A71" s="1">
        <v>43379</v>
      </c>
      <c r="C71" s="3" t="e">
        <f ca="1">MATCH(A71,UTDATE,0)+SQM!$AB$3</f>
        <v>#N/A</v>
      </c>
      <c r="D71" s="3">
        <f ca="1">MATCH(A71,UTDATE)+SQM!$AB$3</f>
        <v>1000</v>
      </c>
      <c r="E71" s="5" t="e">
        <f t="shared" ca="1" si="33"/>
        <v>#N/A</v>
      </c>
      <c r="F71" s="4" t="str">
        <f t="array" aca="1" ref="F71" ca="1">IF(MAX(IF(UTDATE=A71,MPSAS))&gt;0,MAX(IF(UTDATE=A71,MPSAS)),"")</f>
        <v/>
      </c>
      <c r="G71" s="2" t="e">
        <f t="shared" ca="1" si="22"/>
        <v>#N/A</v>
      </c>
      <c r="H71" s="21" t="e">
        <f t="shared" ca="1" si="23"/>
        <v>#N/A</v>
      </c>
      <c r="I71" s="4" t="e">
        <f t="shared" ca="1" si="34"/>
        <v>#N/A</v>
      </c>
      <c r="J71" s="21" t="e">
        <f t="shared" ca="1" si="30"/>
        <v>#N/A</v>
      </c>
      <c r="K71" s="5" t="e">
        <f t="shared" ca="1" si="35"/>
        <v>#N/A</v>
      </c>
      <c r="L71" s="4" t="str">
        <f t="array" aca="1" ref="L71" ca="1">IF(MAX(IF(UTDATE=A71,AVE_30))&gt;0,MAX(IF(UTDATE=A71,AVE_30)),"")</f>
        <v/>
      </c>
      <c r="M71" s="2" t="e">
        <f t="shared" ca="1" si="24"/>
        <v>#N/A</v>
      </c>
      <c r="N71" s="4" t="e">
        <f t="shared" ca="1" si="36"/>
        <v>#N/A</v>
      </c>
      <c r="O71" s="4" t="e">
        <f t="shared" ca="1" si="37"/>
        <v>#N/A</v>
      </c>
      <c r="P71" s="4" t="e">
        <f t="shared" ca="1" si="38"/>
        <v>#N/A</v>
      </c>
      <c r="Q71" s="4" t="e">
        <f t="shared" ca="1" si="25"/>
        <v>#N/A</v>
      </c>
      <c r="R71" s="4" t="e">
        <f t="shared" ca="1" si="26"/>
        <v>#VALUE!</v>
      </c>
      <c r="S71" s="43" t="e">
        <f t="shared" ca="1" si="27"/>
        <v>#N/A</v>
      </c>
      <c r="T71" s="8" t="e">
        <f t="shared" ca="1" si="28"/>
        <v>#N/A</v>
      </c>
      <c r="U71" s="45" t="e">
        <f t="shared" ca="1" si="31"/>
        <v>#N/A</v>
      </c>
      <c r="V71" s="20" t="e">
        <f t="shared" ca="1" si="29"/>
        <v>#N/A</v>
      </c>
      <c r="W71" s="48" t="e">
        <f t="shared" ca="1" si="39"/>
        <v>#N/A</v>
      </c>
      <c r="X71" s="49" t="e">
        <f t="shared" ca="1" si="40"/>
        <v>#N/A</v>
      </c>
      <c r="Y71" s="59" t="e">
        <f t="shared" ref="Y71:Y134" ca="1" si="44">INDIRECT("'SQM'!"&amp;"AH"&amp;M71)</f>
        <v>#N/A</v>
      </c>
      <c r="Z71" s="49" t="e">
        <f ca="1">IF(Y71&gt;SQM!$AB$9,Summary!L71,NA())</f>
        <v>#N/A</v>
      </c>
      <c r="AA71" s="45" t="e">
        <f t="shared" ca="1" si="41"/>
        <v>#N/A</v>
      </c>
      <c r="AB71" s="4" t="e">
        <f t="shared" ca="1" si="42"/>
        <v>#N/A</v>
      </c>
      <c r="AC71" s="2" t="e">
        <f t="shared" ca="1" si="43"/>
        <v>#N/A</v>
      </c>
      <c r="AD71" s="81" t="e">
        <f>IF(TEXT(A71,"mmmm")='1Month'!$A$3,TEXT(A71,"dd")+H71,NA())</f>
        <v>#N/A</v>
      </c>
      <c r="AE71" s="81" t="e">
        <f>IF(TEXT(A71,"mmmm")='1Month'!A$3,TEXT(A71,"dd")+S71,NA())</f>
        <v>#N/A</v>
      </c>
    </row>
    <row r="72" spans="1:31">
      <c r="A72" s="1">
        <v>43380</v>
      </c>
      <c r="C72" s="3" t="e">
        <f ca="1">MATCH(A72,UTDATE,0)+SQM!$AB$3</f>
        <v>#N/A</v>
      </c>
      <c r="D72" s="3">
        <f ca="1">MATCH(A72,UTDATE)+SQM!$AB$3</f>
        <v>1000</v>
      </c>
      <c r="E72" s="5" t="e">
        <f t="shared" ca="1" si="33"/>
        <v>#N/A</v>
      </c>
      <c r="F72" s="4" t="str">
        <f t="array" aca="1" ref="F72" ca="1">IF(MAX(IF(UTDATE=A72,MPSAS))&gt;0,MAX(IF(UTDATE=A72,MPSAS)),"")</f>
        <v/>
      </c>
      <c r="G72" s="2" t="e">
        <f t="shared" ca="1" si="22"/>
        <v>#N/A</v>
      </c>
      <c r="H72" s="21" t="e">
        <f t="shared" ca="1" si="23"/>
        <v>#N/A</v>
      </c>
      <c r="I72" s="4" t="e">
        <f t="shared" ca="1" si="34"/>
        <v>#N/A</v>
      </c>
      <c r="J72" s="21" t="e">
        <f t="shared" ca="1" si="30"/>
        <v>#N/A</v>
      </c>
      <c r="K72" s="5" t="e">
        <f t="shared" ca="1" si="35"/>
        <v>#N/A</v>
      </c>
      <c r="L72" s="4" t="str">
        <f t="array" aca="1" ref="L72" ca="1">IF(MAX(IF(UTDATE=A72,AVE_30))&gt;0,MAX(IF(UTDATE=A72,AVE_30)),"")</f>
        <v/>
      </c>
      <c r="M72" s="2" t="e">
        <f t="shared" ca="1" si="24"/>
        <v>#N/A</v>
      </c>
      <c r="N72" s="4" t="e">
        <f t="shared" ca="1" si="36"/>
        <v>#N/A</v>
      </c>
      <c r="O72" s="4" t="e">
        <f t="shared" ca="1" si="37"/>
        <v>#N/A</v>
      </c>
      <c r="P72" s="4" t="e">
        <f t="shared" ca="1" si="38"/>
        <v>#N/A</v>
      </c>
      <c r="Q72" s="4" t="e">
        <f t="shared" ca="1" si="25"/>
        <v>#N/A</v>
      </c>
      <c r="R72" s="4" t="e">
        <f t="shared" ca="1" si="26"/>
        <v>#VALUE!</v>
      </c>
      <c r="S72" s="43" t="e">
        <f t="shared" ca="1" si="27"/>
        <v>#N/A</v>
      </c>
      <c r="T72" s="8" t="e">
        <f t="shared" ca="1" si="28"/>
        <v>#N/A</v>
      </c>
      <c r="U72" s="45" t="e">
        <f t="shared" ca="1" si="31"/>
        <v>#N/A</v>
      </c>
      <c r="V72" s="20" t="e">
        <f t="shared" ca="1" si="29"/>
        <v>#N/A</v>
      </c>
      <c r="W72" s="48" t="e">
        <f t="shared" ca="1" si="39"/>
        <v>#N/A</v>
      </c>
      <c r="X72" s="49" t="e">
        <f t="shared" ca="1" si="40"/>
        <v>#N/A</v>
      </c>
      <c r="Y72" s="59" t="e">
        <f t="shared" ca="1" si="44"/>
        <v>#N/A</v>
      </c>
      <c r="Z72" s="49" t="e">
        <f ca="1">IF(Y72&gt;SQM!$AB$9,Summary!L72,NA())</f>
        <v>#N/A</v>
      </c>
      <c r="AA72" s="45" t="e">
        <f t="shared" ca="1" si="41"/>
        <v>#N/A</v>
      </c>
      <c r="AB72" s="4" t="e">
        <f t="shared" ca="1" si="42"/>
        <v>#N/A</v>
      </c>
      <c r="AC72" s="2" t="e">
        <f t="shared" ca="1" si="43"/>
        <v>#N/A</v>
      </c>
      <c r="AD72" s="81" t="e">
        <f>IF(TEXT(A72,"mmmm")='1Month'!$A$3,TEXT(A72,"dd")+H72,NA())</f>
        <v>#N/A</v>
      </c>
      <c r="AE72" s="81" t="e">
        <f>IF(TEXT(A72,"mmmm")='1Month'!A$3,TEXT(A72,"dd")+S72,NA())</f>
        <v>#N/A</v>
      </c>
    </row>
    <row r="73" spans="1:31">
      <c r="A73" s="1">
        <v>43381</v>
      </c>
      <c r="C73" s="3" t="e">
        <f ca="1">MATCH(A73,UTDATE,0)+SQM!$AB$3</f>
        <v>#N/A</v>
      </c>
      <c r="D73" s="3">
        <f ca="1">MATCH(A73,UTDATE)+SQM!$AB$3</f>
        <v>1000</v>
      </c>
      <c r="E73" s="5" t="e">
        <f t="shared" ca="1" si="33"/>
        <v>#N/A</v>
      </c>
      <c r="F73" s="4" t="str">
        <f t="array" aca="1" ref="F73" ca="1">IF(MAX(IF(UTDATE=A73,MPSAS))&gt;0,MAX(IF(UTDATE=A73,MPSAS)),"")</f>
        <v/>
      </c>
      <c r="G73" s="2" t="e">
        <f t="shared" ca="1" si="22"/>
        <v>#N/A</v>
      </c>
      <c r="H73" s="21" t="e">
        <f t="shared" ca="1" si="23"/>
        <v>#N/A</v>
      </c>
      <c r="I73" s="4" t="e">
        <f t="shared" ca="1" si="34"/>
        <v>#N/A</v>
      </c>
      <c r="J73" s="21" t="e">
        <f t="shared" ca="1" si="30"/>
        <v>#N/A</v>
      </c>
      <c r="K73" s="5" t="e">
        <f t="shared" ca="1" si="35"/>
        <v>#N/A</v>
      </c>
      <c r="L73" s="4" t="str">
        <f t="array" aca="1" ref="L73" ca="1">IF(MAX(IF(UTDATE=A73,AVE_30))&gt;0,MAX(IF(UTDATE=A73,AVE_30)),"")</f>
        <v/>
      </c>
      <c r="M73" s="2" t="e">
        <f t="shared" ca="1" si="24"/>
        <v>#N/A</v>
      </c>
      <c r="N73" s="4" t="e">
        <f t="shared" ca="1" si="36"/>
        <v>#N/A</v>
      </c>
      <c r="O73" s="4" t="e">
        <f t="shared" ca="1" si="37"/>
        <v>#N/A</v>
      </c>
      <c r="P73" s="4" t="e">
        <f t="shared" ca="1" si="38"/>
        <v>#N/A</v>
      </c>
      <c r="Q73" s="4" t="e">
        <f t="shared" ca="1" si="25"/>
        <v>#N/A</v>
      </c>
      <c r="R73" s="4" t="e">
        <f t="shared" ca="1" si="26"/>
        <v>#VALUE!</v>
      </c>
      <c r="S73" s="43" t="e">
        <f t="shared" ca="1" si="27"/>
        <v>#N/A</v>
      </c>
      <c r="T73" s="8" t="e">
        <f t="shared" ca="1" si="28"/>
        <v>#N/A</v>
      </c>
      <c r="U73" s="45" t="e">
        <f t="shared" ca="1" si="31"/>
        <v>#N/A</v>
      </c>
      <c r="V73" s="20" t="e">
        <f t="shared" ca="1" si="29"/>
        <v>#N/A</v>
      </c>
      <c r="W73" s="48" t="e">
        <f t="shared" ca="1" si="39"/>
        <v>#N/A</v>
      </c>
      <c r="X73" s="49" t="e">
        <f t="shared" ca="1" si="40"/>
        <v>#N/A</v>
      </c>
      <c r="Y73" s="59" t="e">
        <f t="shared" ca="1" si="44"/>
        <v>#N/A</v>
      </c>
      <c r="Z73" s="49" t="e">
        <f ca="1">IF(Y73&gt;SQM!$AB$9,Summary!L73,NA())</f>
        <v>#N/A</v>
      </c>
      <c r="AA73" s="45" t="e">
        <f t="shared" ca="1" si="41"/>
        <v>#N/A</v>
      </c>
      <c r="AB73" s="4" t="e">
        <f t="shared" ca="1" si="42"/>
        <v>#N/A</v>
      </c>
      <c r="AC73" s="2" t="e">
        <f t="shared" ca="1" si="43"/>
        <v>#N/A</v>
      </c>
      <c r="AD73" s="81" t="e">
        <f>IF(TEXT(A73,"mmmm")='1Month'!$A$3,TEXT(A73,"dd")+H73,NA())</f>
        <v>#N/A</v>
      </c>
      <c r="AE73" s="81" t="e">
        <f>IF(TEXT(A73,"mmmm")='1Month'!A$3,TEXT(A73,"dd")+S73,NA())</f>
        <v>#N/A</v>
      </c>
    </row>
    <row r="74" spans="1:31">
      <c r="A74" s="1">
        <v>43382</v>
      </c>
      <c r="C74" s="3" t="e">
        <f ca="1">MATCH(A74,UTDATE,0)+SQM!$AB$3</f>
        <v>#N/A</v>
      </c>
      <c r="D74" s="3">
        <f ca="1">MATCH(A74,UTDATE)+SQM!$AB$3</f>
        <v>1000</v>
      </c>
      <c r="E74" s="5" t="e">
        <f t="shared" ca="1" si="33"/>
        <v>#N/A</v>
      </c>
      <c r="F74" s="4" t="str">
        <f t="array" aca="1" ref="F74" ca="1">IF(MAX(IF(UTDATE=A74,MPSAS))&gt;0,MAX(IF(UTDATE=A74,MPSAS)),"")</f>
        <v/>
      </c>
      <c r="G74" s="2" t="e">
        <f t="shared" ca="1" si="22"/>
        <v>#N/A</v>
      </c>
      <c r="H74" s="21" t="e">
        <f t="shared" ca="1" si="23"/>
        <v>#N/A</v>
      </c>
      <c r="I74" s="4" t="e">
        <f t="shared" ca="1" si="34"/>
        <v>#N/A</v>
      </c>
      <c r="J74" s="21" t="e">
        <f t="shared" ca="1" si="30"/>
        <v>#N/A</v>
      </c>
      <c r="K74" s="5" t="e">
        <f t="shared" ca="1" si="35"/>
        <v>#N/A</v>
      </c>
      <c r="L74" s="4" t="str">
        <f t="array" aca="1" ref="L74" ca="1">IF(MAX(IF(UTDATE=A74,AVE_30))&gt;0,MAX(IF(UTDATE=A74,AVE_30)),"")</f>
        <v/>
      </c>
      <c r="M74" s="2" t="e">
        <f t="shared" ca="1" si="24"/>
        <v>#N/A</v>
      </c>
      <c r="N74" s="4" t="e">
        <f t="shared" ca="1" si="36"/>
        <v>#N/A</v>
      </c>
      <c r="O74" s="4" t="e">
        <f t="shared" ca="1" si="37"/>
        <v>#N/A</v>
      </c>
      <c r="P74" s="4" t="e">
        <f t="shared" ca="1" si="38"/>
        <v>#N/A</v>
      </c>
      <c r="Q74" s="4" t="e">
        <f t="shared" ca="1" si="25"/>
        <v>#N/A</v>
      </c>
      <c r="R74" s="4" t="e">
        <f t="shared" ca="1" si="26"/>
        <v>#VALUE!</v>
      </c>
      <c r="S74" s="43" t="e">
        <f t="shared" ca="1" si="27"/>
        <v>#N/A</v>
      </c>
      <c r="T74" s="8" t="e">
        <f t="shared" ca="1" si="28"/>
        <v>#N/A</v>
      </c>
      <c r="U74" s="45" t="e">
        <f t="shared" ca="1" si="31"/>
        <v>#N/A</v>
      </c>
      <c r="V74" s="20" t="e">
        <f t="shared" ca="1" si="29"/>
        <v>#N/A</v>
      </c>
      <c r="W74" s="48" t="e">
        <f t="shared" ca="1" si="39"/>
        <v>#N/A</v>
      </c>
      <c r="X74" s="49" t="e">
        <f t="shared" ca="1" si="40"/>
        <v>#N/A</v>
      </c>
      <c r="Y74" s="59" t="e">
        <f t="shared" ca="1" si="44"/>
        <v>#N/A</v>
      </c>
      <c r="Z74" s="49" t="e">
        <f ca="1">IF(Y74&gt;SQM!$AB$9,Summary!L74,NA())</f>
        <v>#N/A</v>
      </c>
      <c r="AA74" s="45" t="e">
        <f t="shared" ca="1" si="41"/>
        <v>#N/A</v>
      </c>
      <c r="AB74" s="4" t="e">
        <f t="shared" ca="1" si="42"/>
        <v>#N/A</v>
      </c>
      <c r="AC74" s="2" t="e">
        <f t="shared" ca="1" si="43"/>
        <v>#N/A</v>
      </c>
      <c r="AD74" s="81" t="e">
        <f>IF(TEXT(A74,"mmmm")='1Month'!$A$3,TEXT(A74,"dd")+H74,NA())</f>
        <v>#N/A</v>
      </c>
      <c r="AE74" s="81" t="e">
        <f>IF(TEXT(A74,"mmmm")='1Month'!A$3,TEXT(A74,"dd")+S74,NA())</f>
        <v>#N/A</v>
      </c>
    </row>
    <row r="75" spans="1:31">
      <c r="A75" s="1">
        <v>43383</v>
      </c>
      <c r="C75" s="3" t="e">
        <f ca="1">MATCH(A75,UTDATE,0)+SQM!$AB$3</f>
        <v>#N/A</v>
      </c>
      <c r="D75" s="3">
        <f ca="1">MATCH(A75,UTDATE)+SQM!$AB$3</f>
        <v>1000</v>
      </c>
      <c r="E75" s="5" t="e">
        <f t="shared" ca="1" si="33"/>
        <v>#N/A</v>
      </c>
      <c r="F75" s="4" t="str">
        <f t="array" aca="1" ref="F75" ca="1">IF(MAX(IF(UTDATE=A75,MPSAS))&gt;0,MAX(IF(UTDATE=A75,MPSAS)),"")</f>
        <v/>
      </c>
      <c r="G75" s="2" t="e">
        <f t="shared" ca="1" si="22"/>
        <v>#N/A</v>
      </c>
      <c r="H75" s="21" t="e">
        <f t="shared" ca="1" si="23"/>
        <v>#N/A</v>
      </c>
      <c r="I75" s="4" t="e">
        <f t="shared" ca="1" si="34"/>
        <v>#N/A</v>
      </c>
      <c r="J75" s="21" t="e">
        <f t="shared" ca="1" si="30"/>
        <v>#N/A</v>
      </c>
      <c r="K75" s="5" t="e">
        <f t="shared" ca="1" si="35"/>
        <v>#N/A</v>
      </c>
      <c r="L75" s="4" t="str">
        <f t="array" aca="1" ref="L75" ca="1">IF(MAX(IF(UTDATE=A75,AVE_30))&gt;0,MAX(IF(UTDATE=A75,AVE_30)),"")</f>
        <v/>
      </c>
      <c r="M75" s="2" t="e">
        <f t="shared" ca="1" si="24"/>
        <v>#N/A</v>
      </c>
      <c r="N75" s="4" t="e">
        <f t="shared" ca="1" si="36"/>
        <v>#N/A</v>
      </c>
      <c r="O75" s="4" t="e">
        <f t="shared" ca="1" si="37"/>
        <v>#N/A</v>
      </c>
      <c r="P75" s="4" t="e">
        <f t="shared" ca="1" si="38"/>
        <v>#N/A</v>
      </c>
      <c r="Q75" s="4" t="e">
        <f t="shared" ca="1" si="25"/>
        <v>#N/A</v>
      </c>
      <c r="R75" s="4" t="e">
        <f t="shared" ca="1" si="26"/>
        <v>#VALUE!</v>
      </c>
      <c r="S75" s="43" t="e">
        <f t="shared" ca="1" si="27"/>
        <v>#N/A</v>
      </c>
      <c r="T75" s="8" t="e">
        <f t="shared" ca="1" si="28"/>
        <v>#N/A</v>
      </c>
      <c r="U75" s="45" t="e">
        <f t="shared" ca="1" si="31"/>
        <v>#N/A</v>
      </c>
      <c r="V75" s="20" t="e">
        <f t="shared" ca="1" si="29"/>
        <v>#N/A</v>
      </c>
      <c r="W75" s="48" t="e">
        <f t="shared" ca="1" si="39"/>
        <v>#N/A</v>
      </c>
      <c r="X75" s="49" t="e">
        <f t="shared" ca="1" si="40"/>
        <v>#N/A</v>
      </c>
      <c r="Y75" s="59" t="e">
        <f t="shared" ca="1" si="44"/>
        <v>#N/A</v>
      </c>
      <c r="Z75" s="49" t="e">
        <f ca="1">IF(Y75&gt;SQM!$AB$9,Summary!L75,NA())</f>
        <v>#N/A</v>
      </c>
      <c r="AA75" s="45" t="e">
        <f t="shared" ca="1" si="41"/>
        <v>#N/A</v>
      </c>
      <c r="AB75" s="4" t="e">
        <f t="shared" ca="1" si="42"/>
        <v>#N/A</v>
      </c>
      <c r="AC75" s="2" t="e">
        <f t="shared" ca="1" si="43"/>
        <v>#N/A</v>
      </c>
      <c r="AD75" s="81" t="e">
        <f>IF(TEXT(A75,"mmmm")='1Month'!$A$3,TEXT(A75,"dd")+H75,NA())</f>
        <v>#N/A</v>
      </c>
      <c r="AE75" s="81" t="e">
        <f>IF(TEXT(A75,"mmmm")='1Month'!A$3,TEXT(A75,"dd")+S75,NA())</f>
        <v>#N/A</v>
      </c>
    </row>
    <row r="76" spans="1:31">
      <c r="A76" s="1">
        <v>43384</v>
      </c>
      <c r="C76" s="3" t="e">
        <f ca="1">MATCH(A76,UTDATE,0)+SQM!$AB$3</f>
        <v>#N/A</v>
      </c>
      <c r="D76" s="3">
        <f ca="1">MATCH(A76,UTDATE)+SQM!$AB$3</f>
        <v>1000</v>
      </c>
      <c r="E76" s="5" t="e">
        <f t="shared" ca="1" si="33"/>
        <v>#N/A</v>
      </c>
      <c r="F76" s="4" t="str">
        <f t="array" aca="1" ref="F76" ca="1">IF(MAX(IF(UTDATE=A76,MPSAS))&gt;0,MAX(IF(UTDATE=A76,MPSAS)),"")</f>
        <v/>
      </c>
      <c r="G76" s="2" t="e">
        <f t="shared" ca="1" si="22"/>
        <v>#N/A</v>
      </c>
      <c r="H76" s="21" t="e">
        <f t="shared" ca="1" si="23"/>
        <v>#N/A</v>
      </c>
      <c r="I76" s="4" t="e">
        <f t="shared" ca="1" si="34"/>
        <v>#N/A</v>
      </c>
      <c r="J76" s="21" t="e">
        <f t="shared" ca="1" si="30"/>
        <v>#N/A</v>
      </c>
      <c r="K76" s="5" t="e">
        <f t="shared" ca="1" si="35"/>
        <v>#N/A</v>
      </c>
      <c r="L76" s="4" t="str">
        <f t="array" aca="1" ref="L76" ca="1">IF(MAX(IF(UTDATE=A76,AVE_30))&gt;0,MAX(IF(UTDATE=A76,AVE_30)),"")</f>
        <v/>
      </c>
      <c r="M76" s="2" t="e">
        <f t="shared" ca="1" si="24"/>
        <v>#N/A</v>
      </c>
      <c r="N76" s="4" t="e">
        <f t="shared" ca="1" si="36"/>
        <v>#N/A</v>
      </c>
      <c r="O76" s="4" t="e">
        <f t="shared" ca="1" si="37"/>
        <v>#N/A</v>
      </c>
      <c r="P76" s="4" t="e">
        <f t="shared" ca="1" si="38"/>
        <v>#N/A</v>
      </c>
      <c r="Q76" s="4" t="e">
        <f t="shared" ca="1" si="25"/>
        <v>#N/A</v>
      </c>
      <c r="R76" s="4" t="e">
        <f t="shared" ca="1" si="26"/>
        <v>#VALUE!</v>
      </c>
      <c r="S76" s="43" t="e">
        <f t="shared" ca="1" si="27"/>
        <v>#N/A</v>
      </c>
      <c r="T76" s="8" t="e">
        <f t="shared" ca="1" si="28"/>
        <v>#N/A</v>
      </c>
      <c r="U76" s="45" t="e">
        <f t="shared" ca="1" si="31"/>
        <v>#N/A</v>
      </c>
      <c r="V76" s="20" t="e">
        <f t="shared" ca="1" si="29"/>
        <v>#N/A</v>
      </c>
      <c r="W76" s="48" t="e">
        <f t="shared" ca="1" si="39"/>
        <v>#N/A</v>
      </c>
      <c r="X76" s="49" t="e">
        <f t="shared" ca="1" si="40"/>
        <v>#N/A</v>
      </c>
      <c r="Y76" s="59" t="e">
        <f t="shared" ca="1" si="44"/>
        <v>#N/A</v>
      </c>
      <c r="Z76" s="49" t="e">
        <f ca="1">IF(Y76&gt;SQM!$AB$9,Summary!L76,NA())</f>
        <v>#N/A</v>
      </c>
      <c r="AA76" s="45" t="e">
        <f t="shared" ca="1" si="41"/>
        <v>#N/A</v>
      </c>
      <c r="AB76" s="4" t="e">
        <f t="shared" ca="1" si="42"/>
        <v>#N/A</v>
      </c>
      <c r="AC76" s="2" t="e">
        <f t="shared" ca="1" si="43"/>
        <v>#N/A</v>
      </c>
      <c r="AD76" s="81" t="e">
        <f>IF(TEXT(A76,"mmmm")='1Month'!$A$3,TEXT(A76,"dd")+H76,NA())</f>
        <v>#N/A</v>
      </c>
      <c r="AE76" s="81" t="e">
        <f>IF(TEXT(A76,"mmmm")='1Month'!A$3,TEXT(A76,"dd")+S76,NA())</f>
        <v>#N/A</v>
      </c>
    </row>
    <row r="77" spans="1:31">
      <c r="A77" s="1">
        <v>43385</v>
      </c>
      <c r="C77" s="3" t="e">
        <f ca="1">MATCH(A77,UTDATE,0)+SQM!$AB$3</f>
        <v>#N/A</v>
      </c>
      <c r="D77" s="3">
        <f ca="1">MATCH(A77,UTDATE)+SQM!$AB$3</f>
        <v>1000</v>
      </c>
      <c r="E77" s="5" t="e">
        <f t="shared" ca="1" si="33"/>
        <v>#N/A</v>
      </c>
      <c r="F77" s="4" t="str">
        <f t="array" aca="1" ref="F77" ca="1">IF(MAX(IF(UTDATE=A77,MPSAS))&gt;0,MAX(IF(UTDATE=A77,MPSAS)),"")</f>
        <v/>
      </c>
      <c r="G77" s="2" t="e">
        <f t="shared" ca="1" si="22"/>
        <v>#N/A</v>
      </c>
      <c r="H77" s="21" t="e">
        <f t="shared" ca="1" si="23"/>
        <v>#N/A</v>
      </c>
      <c r="I77" s="4" t="e">
        <f t="shared" ca="1" si="34"/>
        <v>#N/A</v>
      </c>
      <c r="J77" s="21" t="e">
        <f t="shared" ca="1" si="30"/>
        <v>#N/A</v>
      </c>
      <c r="K77" s="5" t="e">
        <f t="shared" ca="1" si="35"/>
        <v>#N/A</v>
      </c>
      <c r="L77" s="4" t="str">
        <f t="array" aca="1" ref="L77" ca="1">IF(MAX(IF(UTDATE=A77,AVE_30))&gt;0,MAX(IF(UTDATE=A77,AVE_30)),"")</f>
        <v/>
      </c>
      <c r="M77" s="2" t="e">
        <f t="shared" ca="1" si="24"/>
        <v>#N/A</v>
      </c>
      <c r="N77" s="4" t="e">
        <f t="shared" ca="1" si="36"/>
        <v>#N/A</v>
      </c>
      <c r="O77" s="4" t="e">
        <f t="shared" ca="1" si="37"/>
        <v>#N/A</v>
      </c>
      <c r="P77" s="4" t="e">
        <f t="shared" ca="1" si="38"/>
        <v>#N/A</v>
      </c>
      <c r="Q77" s="4" t="e">
        <f t="shared" ca="1" si="25"/>
        <v>#N/A</v>
      </c>
      <c r="R77" s="4" t="e">
        <f t="shared" ca="1" si="26"/>
        <v>#VALUE!</v>
      </c>
      <c r="S77" s="43" t="e">
        <f t="shared" ca="1" si="27"/>
        <v>#N/A</v>
      </c>
      <c r="T77" s="8" t="e">
        <f t="shared" ca="1" si="28"/>
        <v>#N/A</v>
      </c>
      <c r="U77" s="45" t="e">
        <f t="shared" ca="1" si="31"/>
        <v>#N/A</v>
      </c>
      <c r="V77" s="20" t="e">
        <f t="shared" ca="1" si="29"/>
        <v>#N/A</v>
      </c>
      <c r="W77" s="48" t="e">
        <f t="shared" ca="1" si="39"/>
        <v>#N/A</v>
      </c>
      <c r="X77" s="49" t="e">
        <f t="shared" ca="1" si="40"/>
        <v>#N/A</v>
      </c>
      <c r="Y77" s="59" t="e">
        <f t="shared" ca="1" si="44"/>
        <v>#N/A</v>
      </c>
      <c r="Z77" s="49" t="e">
        <f ca="1">IF(Y77&gt;SQM!$AB$9,Summary!L77,NA())</f>
        <v>#N/A</v>
      </c>
      <c r="AA77" s="45" t="e">
        <f t="shared" ca="1" si="41"/>
        <v>#N/A</v>
      </c>
      <c r="AB77" s="4" t="e">
        <f t="shared" ca="1" si="42"/>
        <v>#N/A</v>
      </c>
      <c r="AC77" s="2" t="e">
        <f t="shared" ca="1" si="43"/>
        <v>#N/A</v>
      </c>
      <c r="AD77" s="81" t="e">
        <f>IF(TEXT(A77,"mmmm")='1Month'!$A$3,TEXT(A77,"dd")+H77,NA())</f>
        <v>#N/A</v>
      </c>
      <c r="AE77" s="81" t="e">
        <f>IF(TEXT(A77,"mmmm")='1Month'!A$3,TEXT(A77,"dd")+S77,NA())</f>
        <v>#N/A</v>
      </c>
    </row>
    <row r="78" spans="1:31">
      <c r="A78" s="1">
        <v>43386</v>
      </c>
      <c r="C78" s="3" t="e">
        <f ca="1">MATCH(A78,UTDATE,0)+SQM!$AB$3</f>
        <v>#N/A</v>
      </c>
      <c r="D78" s="3">
        <f ca="1">MATCH(A78,UTDATE)+SQM!$AB$3</f>
        <v>1000</v>
      </c>
      <c r="E78" s="5" t="e">
        <f t="shared" ca="1" si="33"/>
        <v>#N/A</v>
      </c>
      <c r="F78" s="4" t="str">
        <f t="array" aca="1" ref="F78" ca="1">IF(MAX(IF(UTDATE=A78,MPSAS))&gt;0,MAX(IF(UTDATE=A78,MPSAS)),"")</f>
        <v/>
      </c>
      <c r="G78" s="2" t="e">
        <f t="shared" ca="1" si="22"/>
        <v>#N/A</v>
      </c>
      <c r="H78" s="21" t="e">
        <f t="shared" ca="1" si="23"/>
        <v>#N/A</v>
      </c>
      <c r="I78" s="4" t="e">
        <f t="shared" ca="1" si="34"/>
        <v>#N/A</v>
      </c>
      <c r="J78" s="21" t="e">
        <f t="shared" ca="1" si="30"/>
        <v>#N/A</v>
      </c>
      <c r="K78" s="5" t="e">
        <f t="shared" ca="1" si="35"/>
        <v>#N/A</v>
      </c>
      <c r="L78" s="4" t="str">
        <f t="array" aca="1" ref="L78" ca="1">IF(MAX(IF(UTDATE=A78,AVE_30))&gt;0,MAX(IF(UTDATE=A78,AVE_30)),"")</f>
        <v/>
      </c>
      <c r="M78" s="2" t="e">
        <f t="shared" ca="1" si="24"/>
        <v>#N/A</v>
      </c>
      <c r="N78" s="4" t="e">
        <f t="shared" ca="1" si="36"/>
        <v>#N/A</v>
      </c>
      <c r="O78" s="4" t="e">
        <f t="shared" ca="1" si="37"/>
        <v>#N/A</v>
      </c>
      <c r="P78" s="4" t="e">
        <f t="shared" ca="1" si="38"/>
        <v>#N/A</v>
      </c>
      <c r="Q78" s="4" t="e">
        <f t="shared" ca="1" si="25"/>
        <v>#N/A</v>
      </c>
      <c r="R78" s="4" t="e">
        <f t="shared" ca="1" si="26"/>
        <v>#VALUE!</v>
      </c>
      <c r="S78" s="43" t="e">
        <f t="shared" ca="1" si="27"/>
        <v>#N/A</v>
      </c>
      <c r="T78" s="8" t="e">
        <f t="shared" ca="1" si="28"/>
        <v>#N/A</v>
      </c>
      <c r="U78" s="45" t="e">
        <f t="shared" ca="1" si="31"/>
        <v>#N/A</v>
      </c>
      <c r="V78" s="20" t="e">
        <f t="shared" ca="1" si="29"/>
        <v>#N/A</v>
      </c>
      <c r="W78" s="48" t="e">
        <f t="shared" ca="1" si="39"/>
        <v>#N/A</v>
      </c>
      <c r="X78" s="49" t="e">
        <f t="shared" ca="1" si="40"/>
        <v>#N/A</v>
      </c>
      <c r="Y78" s="59" t="e">
        <f t="shared" ca="1" si="44"/>
        <v>#N/A</v>
      </c>
      <c r="Z78" s="49" t="e">
        <f ca="1">IF(Y78&gt;SQM!$AB$9,Summary!L78,NA())</f>
        <v>#N/A</v>
      </c>
      <c r="AA78" s="45" t="e">
        <f t="shared" ca="1" si="41"/>
        <v>#N/A</v>
      </c>
      <c r="AB78" s="4" t="e">
        <f t="shared" ca="1" si="42"/>
        <v>#N/A</v>
      </c>
      <c r="AC78" s="2" t="e">
        <f t="shared" ca="1" si="43"/>
        <v>#N/A</v>
      </c>
      <c r="AD78" s="81" t="e">
        <f>IF(TEXT(A78,"mmmm")='1Month'!$A$3,TEXT(A78,"dd")+H78,NA())</f>
        <v>#N/A</v>
      </c>
      <c r="AE78" s="81" t="e">
        <f>IF(TEXT(A78,"mmmm")='1Month'!A$3,TEXT(A78,"dd")+S78,NA())</f>
        <v>#N/A</v>
      </c>
    </row>
    <row r="79" spans="1:31">
      <c r="A79" s="1">
        <v>43387</v>
      </c>
      <c r="C79" s="3" t="e">
        <f ca="1">MATCH(A79,UTDATE,0)+SQM!$AB$3</f>
        <v>#N/A</v>
      </c>
      <c r="D79" s="3">
        <f ca="1">MATCH(A79,UTDATE)+SQM!$AB$3</f>
        <v>1000</v>
      </c>
      <c r="E79" s="5" t="e">
        <f t="shared" ca="1" si="33"/>
        <v>#N/A</v>
      </c>
      <c r="F79" s="4" t="str">
        <f t="array" aca="1" ref="F79" ca="1">IF(MAX(IF(UTDATE=A79,MPSAS))&gt;0,MAX(IF(UTDATE=A79,MPSAS)),"")</f>
        <v/>
      </c>
      <c r="G79" s="2" t="e">
        <f t="shared" ca="1" si="22"/>
        <v>#N/A</v>
      </c>
      <c r="H79" s="21" t="e">
        <f t="shared" ca="1" si="23"/>
        <v>#N/A</v>
      </c>
      <c r="I79" s="4" t="e">
        <f t="shared" ca="1" si="34"/>
        <v>#N/A</v>
      </c>
      <c r="J79" s="21" t="e">
        <f t="shared" ca="1" si="30"/>
        <v>#N/A</v>
      </c>
      <c r="K79" s="5" t="e">
        <f t="shared" ca="1" si="35"/>
        <v>#N/A</v>
      </c>
      <c r="L79" s="4" t="str">
        <f t="array" aca="1" ref="L79" ca="1">IF(MAX(IF(UTDATE=A79,AVE_30))&gt;0,MAX(IF(UTDATE=A79,AVE_30)),"")</f>
        <v/>
      </c>
      <c r="M79" s="2" t="e">
        <f t="shared" ca="1" si="24"/>
        <v>#N/A</v>
      </c>
      <c r="N79" s="4" t="e">
        <f t="shared" ca="1" si="36"/>
        <v>#N/A</v>
      </c>
      <c r="O79" s="4" t="e">
        <f t="shared" ca="1" si="37"/>
        <v>#N/A</v>
      </c>
      <c r="P79" s="4" t="e">
        <f t="shared" ca="1" si="38"/>
        <v>#N/A</v>
      </c>
      <c r="Q79" s="4" t="e">
        <f t="shared" ca="1" si="25"/>
        <v>#N/A</v>
      </c>
      <c r="R79" s="4" t="e">
        <f t="shared" ca="1" si="26"/>
        <v>#VALUE!</v>
      </c>
      <c r="S79" s="43" t="e">
        <f t="shared" ca="1" si="27"/>
        <v>#N/A</v>
      </c>
      <c r="T79" s="8" t="e">
        <f t="shared" ca="1" si="28"/>
        <v>#N/A</v>
      </c>
      <c r="U79" s="45" t="e">
        <f t="shared" ca="1" si="31"/>
        <v>#N/A</v>
      </c>
      <c r="V79" s="20" t="e">
        <f t="shared" ca="1" si="29"/>
        <v>#N/A</v>
      </c>
      <c r="W79" s="48" t="e">
        <f t="shared" ca="1" si="39"/>
        <v>#N/A</v>
      </c>
      <c r="X79" s="49" t="e">
        <f t="shared" ca="1" si="40"/>
        <v>#N/A</v>
      </c>
      <c r="Y79" s="59" t="e">
        <f t="shared" ca="1" si="44"/>
        <v>#N/A</v>
      </c>
      <c r="Z79" s="49" t="e">
        <f ca="1">IF(Y79&gt;SQM!$AB$9,Summary!L79,NA())</f>
        <v>#N/A</v>
      </c>
      <c r="AA79" s="45" t="e">
        <f t="shared" ca="1" si="41"/>
        <v>#N/A</v>
      </c>
      <c r="AB79" s="4" t="e">
        <f t="shared" ca="1" si="42"/>
        <v>#N/A</v>
      </c>
      <c r="AC79" s="2" t="e">
        <f t="shared" ca="1" si="43"/>
        <v>#N/A</v>
      </c>
      <c r="AD79" s="81" t="e">
        <f>IF(TEXT(A79,"mmmm")='1Month'!$A$3,TEXT(A79,"dd")+H79,NA())</f>
        <v>#N/A</v>
      </c>
      <c r="AE79" s="81" t="e">
        <f>IF(TEXT(A79,"mmmm")='1Month'!A$3,TEXT(A79,"dd")+S79,NA())</f>
        <v>#N/A</v>
      </c>
    </row>
    <row r="80" spans="1:31">
      <c r="A80" s="1">
        <v>43388</v>
      </c>
      <c r="C80" s="3" t="e">
        <f ca="1">MATCH(A80,UTDATE,0)+SQM!$AB$3</f>
        <v>#N/A</v>
      </c>
      <c r="D80" s="3">
        <f ca="1">MATCH(A80,UTDATE)+SQM!$AB$3</f>
        <v>1000</v>
      </c>
      <c r="E80" s="5" t="e">
        <f t="shared" ca="1" si="33"/>
        <v>#N/A</v>
      </c>
      <c r="F80" s="4" t="str">
        <f t="array" aca="1" ref="F80" ca="1">IF(MAX(IF(UTDATE=A80,MPSAS))&gt;0,MAX(IF(UTDATE=A80,MPSAS)),"")</f>
        <v/>
      </c>
      <c r="G80" s="2" t="e">
        <f t="shared" ca="1" si="22"/>
        <v>#N/A</v>
      </c>
      <c r="H80" s="21" t="e">
        <f t="shared" ca="1" si="23"/>
        <v>#N/A</v>
      </c>
      <c r="I80" s="4" t="e">
        <f t="shared" ca="1" si="34"/>
        <v>#N/A</v>
      </c>
      <c r="J80" s="21" t="e">
        <f t="shared" ca="1" si="30"/>
        <v>#N/A</v>
      </c>
      <c r="K80" s="5" t="e">
        <f t="shared" ca="1" si="35"/>
        <v>#N/A</v>
      </c>
      <c r="L80" s="4" t="str">
        <f t="array" aca="1" ref="L80" ca="1">IF(MAX(IF(UTDATE=A80,AVE_30))&gt;0,MAX(IF(UTDATE=A80,AVE_30)),"")</f>
        <v/>
      </c>
      <c r="M80" s="2" t="e">
        <f t="shared" ca="1" si="24"/>
        <v>#N/A</v>
      </c>
      <c r="N80" s="4" t="e">
        <f t="shared" ca="1" si="36"/>
        <v>#N/A</v>
      </c>
      <c r="O80" s="4" t="e">
        <f t="shared" ca="1" si="37"/>
        <v>#N/A</v>
      </c>
      <c r="P80" s="4" t="e">
        <f t="shared" ca="1" si="38"/>
        <v>#N/A</v>
      </c>
      <c r="Q80" s="4" t="e">
        <f t="shared" ca="1" si="25"/>
        <v>#N/A</v>
      </c>
      <c r="R80" s="4" t="e">
        <f t="shared" ca="1" si="26"/>
        <v>#VALUE!</v>
      </c>
      <c r="S80" s="43" t="e">
        <f t="shared" ca="1" si="27"/>
        <v>#N/A</v>
      </c>
      <c r="T80" s="8" t="e">
        <f t="shared" ca="1" si="28"/>
        <v>#N/A</v>
      </c>
      <c r="U80" s="45" t="e">
        <f t="shared" ca="1" si="31"/>
        <v>#N/A</v>
      </c>
      <c r="V80" s="20" t="e">
        <f t="shared" ca="1" si="29"/>
        <v>#N/A</v>
      </c>
      <c r="W80" s="48" t="e">
        <f t="shared" ca="1" si="39"/>
        <v>#N/A</v>
      </c>
      <c r="X80" s="49" t="e">
        <f t="shared" ca="1" si="40"/>
        <v>#N/A</v>
      </c>
      <c r="Y80" s="59" t="e">
        <f t="shared" ca="1" si="44"/>
        <v>#N/A</v>
      </c>
      <c r="Z80" s="49" t="e">
        <f ca="1">IF(Y80&gt;SQM!$AB$9,Summary!L80,NA())</f>
        <v>#N/A</v>
      </c>
      <c r="AA80" s="45" t="e">
        <f t="shared" ca="1" si="41"/>
        <v>#N/A</v>
      </c>
      <c r="AB80" s="4" t="e">
        <f t="shared" ca="1" si="42"/>
        <v>#N/A</v>
      </c>
      <c r="AC80" s="2" t="e">
        <f t="shared" ca="1" si="43"/>
        <v>#N/A</v>
      </c>
      <c r="AD80" s="81" t="e">
        <f>IF(TEXT(A80,"mmmm")='1Month'!$A$3,TEXT(A80,"dd")+H80,NA())</f>
        <v>#N/A</v>
      </c>
      <c r="AE80" s="81" t="e">
        <f>IF(TEXT(A80,"mmmm")='1Month'!A$3,TEXT(A80,"dd")+S80,NA())</f>
        <v>#N/A</v>
      </c>
    </row>
    <row r="81" spans="1:31">
      <c r="A81" s="1">
        <v>43389</v>
      </c>
      <c r="C81" s="3" t="e">
        <f ca="1">MATCH(A81,UTDATE,0)+SQM!$AB$3</f>
        <v>#N/A</v>
      </c>
      <c r="D81" s="3">
        <f ca="1">MATCH(A81,UTDATE)+SQM!$AB$3</f>
        <v>1000</v>
      </c>
      <c r="E81" s="5" t="e">
        <f t="shared" ca="1" si="33"/>
        <v>#N/A</v>
      </c>
      <c r="F81" s="4" t="str">
        <f t="array" aca="1" ref="F81" ca="1">IF(MAX(IF(UTDATE=A81,MPSAS))&gt;0,MAX(IF(UTDATE=A81,MPSAS)),"")</f>
        <v/>
      </c>
      <c r="G81" s="2" t="e">
        <f t="shared" ca="1" si="22"/>
        <v>#N/A</v>
      </c>
      <c r="H81" s="21" t="e">
        <f t="shared" ca="1" si="23"/>
        <v>#N/A</v>
      </c>
      <c r="I81" s="4" t="e">
        <f t="shared" ca="1" si="34"/>
        <v>#N/A</v>
      </c>
      <c r="J81" s="21" t="e">
        <f t="shared" ca="1" si="30"/>
        <v>#N/A</v>
      </c>
      <c r="K81" s="5" t="e">
        <f t="shared" ca="1" si="35"/>
        <v>#N/A</v>
      </c>
      <c r="L81" s="4" t="str">
        <f t="array" aca="1" ref="L81" ca="1">IF(MAX(IF(UTDATE=A81,AVE_30))&gt;0,MAX(IF(UTDATE=A81,AVE_30)),"")</f>
        <v/>
      </c>
      <c r="M81" s="2" t="e">
        <f t="shared" ca="1" si="24"/>
        <v>#N/A</v>
      </c>
      <c r="N81" s="4" t="e">
        <f t="shared" ca="1" si="36"/>
        <v>#N/A</v>
      </c>
      <c r="O81" s="4" t="e">
        <f t="shared" ca="1" si="37"/>
        <v>#N/A</v>
      </c>
      <c r="P81" s="4" t="e">
        <f t="shared" ca="1" si="38"/>
        <v>#N/A</v>
      </c>
      <c r="Q81" s="4" t="e">
        <f t="shared" ca="1" si="25"/>
        <v>#N/A</v>
      </c>
      <c r="R81" s="4" t="e">
        <f t="shared" ca="1" si="26"/>
        <v>#VALUE!</v>
      </c>
      <c r="S81" s="43" t="e">
        <f t="shared" ca="1" si="27"/>
        <v>#N/A</v>
      </c>
      <c r="T81" s="8" t="e">
        <f t="shared" ca="1" si="28"/>
        <v>#N/A</v>
      </c>
      <c r="U81" s="45" t="e">
        <f t="shared" ca="1" si="31"/>
        <v>#N/A</v>
      </c>
      <c r="V81" s="20" t="e">
        <f t="shared" ca="1" si="29"/>
        <v>#N/A</v>
      </c>
      <c r="W81" s="48" t="e">
        <f t="shared" ca="1" si="39"/>
        <v>#N/A</v>
      </c>
      <c r="X81" s="49" t="e">
        <f t="shared" ca="1" si="40"/>
        <v>#N/A</v>
      </c>
      <c r="Y81" s="59" t="e">
        <f t="shared" ca="1" si="44"/>
        <v>#N/A</v>
      </c>
      <c r="Z81" s="49" t="e">
        <f ca="1">IF(Y81&gt;SQM!$AB$9,Summary!L81,NA())</f>
        <v>#N/A</v>
      </c>
      <c r="AA81" s="45" t="e">
        <f t="shared" ca="1" si="41"/>
        <v>#N/A</v>
      </c>
      <c r="AB81" s="4" t="e">
        <f t="shared" ca="1" si="42"/>
        <v>#N/A</v>
      </c>
      <c r="AC81" s="2" t="e">
        <f t="shared" ca="1" si="43"/>
        <v>#N/A</v>
      </c>
      <c r="AD81" s="81" t="e">
        <f>IF(TEXT(A81,"mmmm")='1Month'!$A$3,TEXT(A81,"dd")+H81,NA())</f>
        <v>#N/A</v>
      </c>
      <c r="AE81" s="81" t="e">
        <f>IF(TEXT(A81,"mmmm")='1Month'!A$3,TEXT(A81,"dd")+S81,NA())</f>
        <v>#N/A</v>
      </c>
    </row>
    <row r="82" spans="1:31">
      <c r="A82" s="1">
        <v>43390</v>
      </c>
      <c r="C82" s="3" t="e">
        <f ca="1">MATCH(A82,UTDATE,0)+SQM!$AB$3</f>
        <v>#N/A</v>
      </c>
      <c r="D82" s="3">
        <f ca="1">MATCH(A82,UTDATE)+SQM!$AB$3</f>
        <v>1000</v>
      </c>
      <c r="E82" s="5" t="e">
        <f t="shared" ca="1" si="33"/>
        <v>#N/A</v>
      </c>
      <c r="F82" s="4" t="str">
        <f t="array" aca="1" ref="F82" ca="1">IF(MAX(IF(UTDATE=A82,MPSAS))&gt;0,MAX(IF(UTDATE=A82,MPSAS)),"")</f>
        <v/>
      </c>
      <c r="G82" s="2" t="e">
        <f t="shared" ca="1" si="22"/>
        <v>#N/A</v>
      </c>
      <c r="H82" s="21" t="e">
        <f t="shared" ca="1" si="23"/>
        <v>#N/A</v>
      </c>
      <c r="I82" s="4" t="e">
        <f t="shared" ca="1" si="34"/>
        <v>#N/A</v>
      </c>
      <c r="J82" s="21" t="e">
        <f t="shared" ca="1" si="30"/>
        <v>#N/A</v>
      </c>
      <c r="K82" s="5" t="e">
        <f t="shared" ca="1" si="35"/>
        <v>#N/A</v>
      </c>
      <c r="L82" s="4" t="str">
        <f t="array" aca="1" ref="L82" ca="1">IF(MAX(IF(UTDATE=A82,AVE_30))&gt;0,MAX(IF(UTDATE=A82,AVE_30)),"")</f>
        <v/>
      </c>
      <c r="M82" s="2" t="e">
        <f t="shared" ca="1" si="24"/>
        <v>#N/A</v>
      </c>
      <c r="N82" s="4" t="e">
        <f t="shared" ca="1" si="36"/>
        <v>#N/A</v>
      </c>
      <c r="O82" s="4" t="e">
        <f t="shared" ca="1" si="37"/>
        <v>#N/A</v>
      </c>
      <c r="P82" s="4" t="e">
        <f t="shared" ca="1" si="38"/>
        <v>#N/A</v>
      </c>
      <c r="Q82" s="4" t="e">
        <f t="shared" ca="1" si="25"/>
        <v>#N/A</v>
      </c>
      <c r="R82" s="4" t="e">
        <f t="shared" ca="1" si="26"/>
        <v>#VALUE!</v>
      </c>
      <c r="S82" s="43" t="e">
        <f t="shared" ca="1" si="27"/>
        <v>#N/A</v>
      </c>
      <c r="T82" s="8" t="e">
        <f t="shared" ca="1" si="28"/>
        <v>#N/A</v>
      </c>
      <c r="U82" s="45" t="e">
        <f t="shared" ca="1" si="31"/>
        <v>#N/A</v>
      </c>
      <c r="V82" s="20" t="e">
        <f t="shared" ca="1" si="29"/>
        <v>#N/A</v>
      </c>
      <c r="W82" s="48" t="e">
        <f t="shared" ca="1" si="39"/>
        <v>#N/A</v>
      </c>
      <c r="X82" s="49" t="e">
        <f t="shared" ca="1" si="40"/>
        <v>#N/A</v>
      </c>
      <c r="Y82" s="59" t="e">
        <f t="shared" ca="1" si="44"/>
        <v>#N/A</v>
      </c>
      <c r="Z82" s="49" t="e">
        <f ca="1">IF(Y82&gt;SQM!$AB$9,Summary!L82,NA())</f>
        <v>#N/A</v>
      </c>
      <c r="AA82" s="45" t="e">
        <f t="shared" ca="1" si="41"/>
        <v>#N/A</v>
      </c>
      <c r="AB82" s="4" t="e">
        <f t="shared" ca="1" si="42"/>
        <v>#N/A</v>
      </c>
      <c r="AC82" s="2" t="e">
        <f t="shared" ca="1" si="43"/>
        <v>#N/A</v>
      </c>
      <c r="AD82" s="81" t="e">
        <f>IF(TEXT(A82,"mmmm")='1Month'!$A$3,TEXT(A82,"dd")+H82,NA())</f>
        <v>#N/A</v>
      </c>
      <c r="AE82" s="81" t="e">
        <f>IF(TEXT(A82,"mmmm")='1Month'!A$3,TEXT(A82,"dd")+S82,NA())</f>
        <v>#N/A</v>
      </c>
    </row>
    <row r="83" spans="1:31">
      <c r="A83" s="1">
        <v>43391</v>
      </c>
      <c r="C83" s="3" t="e">
        <f ca="1">MATCH(A83,UTDATE,0)+SQM!$AB$3</f>
        <v>#N/A</v>
      </c>
      <c r="D83" s="3">
        <f ca="1">MATCH(A83,UTDATE)+SQM!$AB$3</f>
        <v>1000</v>
      </c>
      <c r="E83" s="5" t="e">
        <f t="shared" ca="1" si="33"/>
        <v>#N/A</v>
      </c>
      <c r="F83" s="4" t="str">
        <f t="array" aca="1" ref="F83" ca="1">IF(MAX(IF(UTDATE=A83,MPSAS))&gt;0,MAX(IF(UTDATE=A83,MPSAS)),"")</f>
        <v/>
      </c>
      <c r="G83" s="2" t="e">
        <f t="shared" ca="1" si="22"/>
        <v>#N/A</v>
      </c>
      <c r="H83" s="21" t="e">
        <f t="shared" ca="1" si="23"/>
        <v>#N/A</v>
      </c>
      <c r="I83" s="4" t="e">
        <f t="shared" ca="1" si="34"/>
        <v>#N/A</v>
      </c>
      <c r="J83" s="21" t="e">
        <f t="shared" ca="1" si="30"/>
        <v>#N/A</v>
      </c>
      <c r="K83" s="5" t="e">
        <f t="shared" ca="1" si="35"/>
        <v>#N/A</v>
      </c>
      <c r="L83" s="4" t="str">
        <f t="array" aca="1" ref="L83" ca="1">IF(MAX(IF(UTDATE=A83,AVE_30))&gt;0,MAX(IF(UTDATE=A83,AVE_30)),"")</f>
        <v/>
      </c>
      <c r="M83" s="2" t="e">
        <f t="shared" ca="1" si="24"/>
        <v>#N/A</v>
      </c>
      <c r="N83" s="4" t="e">
        <f t="shared" ca="1" si="36"/>
        <v>#N/A</v>
      </c>
      <c r="O83" s="4" t="e">
        <f t="shared" ca="1" si="37"/>
        <v>#N/A</v>
      </c>
      <c r="P83" s="4" t="e">
        <f t="shared" ca="1" si="38"/>
        <v>#N/A</v>
      </c>
      <c r="Q83" s="4" t="e">
        <f t="shared" ca="1" si="25"/>
        <v>#N/A</v>
      </c>
      <c r="R83" s="4" t="e">
        <f t="shared" ca="1" si="26"/>
        <v>#VALUE!</v>
      </c>
      <c r="S83" s="43" t="e">
        <f t="shared" ca="1" si="27"/>
        <v>#N/A</v>
      </c>
      <c r="T83" s="8" t="e">
        <f t="shared" ca="1" si="28"/>
        <v>#N/A</v>
      </c>
      <c r="U83" s="45" t="e">
        <f t="shared" ca="1" si="31"/>
        <v>#N/A</v>
      </c>
      <c r="V83" s="20" t="e">
        <f t="shared" ca="1" si="29"/>
        <v>#N/A</v>
      </c>
      <c r="W83" s="48" t="e">
        <f t="shared" ca="1" si="39"/>
        <v>#N/A</v>
      </c>
      <c r="X83" s="49" t="e">
        <f t="shared" ca="1" si="40"/>
        <v>#N/A</v>
      </c>
      <c r="Y83" s="59" t="e">
        <f t="shared" ca="1" si="44"/>
        <v>#N/A</v>
      </c>
      <c r="Z83" s="49" t="e">
        <f ca="1">IF(Y83&gt;SQM!$AB$9,Summary!L83,NA())</f>
        <v>#N/A</v>
      </c>
      <c r="AA83" s="45" t="e">
        <f t="shared" ca="1" si="41"/>
        <v>#N/A</v>
      </c>
      <c r="AB83" s="4" t="e">
        <f t="shared" ca="1" si="42"/>
        <v>#N/A</v>
      </c>
      <c r="AC83" s="2" t="e">
        <f t="shared" ca="1" si="43"/>
        <v>#N/A</v>
      </c>
      <c r="AD83" s="81" t="e">
        <f>IF(TEXT(A83,"mmmm")='1Month'!$A$3,TEXT(A83,"dd")+H83,NA())</f>
        <v>#N/A</v>
      </c>
      <c r="AE83" s="81" t="e">
        <f>IF(TEXT(A83,"mmmm")='1Month'!A$3,TEXT(A83,"dd")+S83,NA())</f>
        <v>#N/A</v>
      </c>
    </row>
    <row r="84" spans="1:31">
      <c r="A84" s="1">
        <v>43392</v>
      </c>
      <c r="C84" s="3" t="e">
        <f ca="1">MATCH(A84,UTDATE,0)+SQM!$AB$3</f>
        <v>#N/A</v>
      </c>
      <c r="D84" s="3">
        <f ca="1">MATCH(A84,UTDATE)+SQM!$AB$3</f>
        <v>1000</v>
      </c>
      <c r="E84" s="5" t="e">
        <f t="shared" ca="1" si="33"/>
        <v>#N/A</v>
      </c>
      <c r="F84" s="4" t="str">
        <f t="array" aca="1" ref="F84" ca="1">IF(MAX(IF(UTDATE=A84,MPSAS))&gt;0,MAX(IF(UTDATE=A84,MPSAS)),"")</f>
        <v/>
      </c>
      <c r="G84" s="2" t="e">
        <f t="shared" ca="1" si="22"/>
        <v>#N/A</v>
      </c>
      <c r="H84" s="21" t="e">
        <f t="shared" ca="1" si="23"/>
        <v>#N/A</v>
      </c>
      <c r="I84" s="4" t="e">
        <f t="shared" ca="1" si="34"/>
        <v>#N/A</v>
      </c>
      <c r="J84" s="21" t="e">
        <f t="shared" ca="1" si="30"/>
        <v>#N/A</v>
      </c>
      <c r="K84" s="5" t="e">
        <f t="shared" ca="1" si="35"/>
        <v>#N/A</v>
      </c>
      <c r="L84" s="4" t="str">
        <f t="array" aca="1" ref="L84" ca="1">IF(MAX(IF(UTDATE=A84,AVE_30))&gt;0,MAX(IF(UTDATE=A84,AVE_30)),"")</f>
        <v/>
      </c>
      <c r="M84" s="2" t="e">
        <f t="shared" ca="1" si="24"/>
        <v>#N/A</v>
      </c>
      <c r="N84" s="4" t="e">
        <f t="shared" ca="1" si="36"/>
        <v>#N/A</v>
      </c>
      <c r="O84" s="4" t="e">
        <f t="shared" ca="1" si="37"/>
        <v>#N/A</v>
      </c>
      <c r="P84" s="4" t="e">
        <f t="shared" ca="1" si="38"/>
        <v>#N/A</v>
      </c>
      <c r="Q84" s="4" t="e">
        <f t="shared" ca="1" si="25"/>
        <v>#N/A</v>
      </c>
      <c r="R84" s="4" t="e">
        <f t="shared" ca="1" si="26"/>
        <v>#VALUE!</v>
      </c>
      <c r="S84" s="43" t="e">
        <f t="shared" ca="1" si="27"/>
        <v>#N/A</v>
      </c>
      <c r="T84" s="8" t="e">
        <f t="shared" ca="1" si="28"/>
        <v>#N/A</v>
      </c>
      <c r="U84" s="45" t="e">
        <f t="shared" ca="1" si="31"/>
        <v>#N/A</v>
      </c>
      <c r="V84" s="20" t="e">
        <f t="shared" ca="1" si="29"/>
        <v>#N/A</v>
      </c>
      <c r="W84" s="48" t="e">
        <f t="shared" ca="1" si="39"/>
        <v>#N/A</v>
      </c>
      <c r="X84" s="49" t="e">
        <f t="shared" ca="1" si="40"/>
        <v>#N/A</v>
      </c>
      <c r="Y84" s="59" t="e">
        <f t="shared" ca="1" si="44"/>
        <v>#N/A</v>
      </c>
      <c r="Z84" s="49" t="e">
        <f ca="1">IF(Y84&gt;SQM!$AB$9,Summary!L84,NA())</f>
        <v>#N/A</v>
      </c>
      <c r="AA84" s="45" t="e">
        <f t="shared" ca="1" si="41"/>
        <v>#N/A</v>
      </c>
      <c r="AB84" s="4" t="e">
        <f t="shared" ca="1" si="42"/>
        <v>#N/A</v>
      </c>
      <c r="AC84" s="2" t="e">
        <f t="shared" ca="1" si="43"/>
        <v>#N/A</v>
      </c>
      <c r="AD84" s="81" t="e">
        <f>IF(TEXT(A84,"mmmm")='1Month'!$A$3,TEXT(A84,"dd")+H84,NA())</f>
        <v>#N/A</v>
      </c>
      <c r="AE84" s="81" t="e">
        <f>IF(TEXT(A84,"mmmm")='1Month'!A$3,TEXT(A84,"dd")+S84,NA())</f>
        <v>#N/A</v>
      </c>
    </row>
    <row r="85" spans="1:31">
      <c r="A85" s="1">
        <v>43393</v>
      </c>
      <c r="C85" s="3" t="e">
        <f ca="1">MATCH(A85,UTDATE,0)+SQM!$AB$3</f>
        <v>#N/A</v>
      </c>
      <c r="D85" s="3">
        <f ca="1">MATCH(A85,UTDATE)+SQM!$AB$3</f>
        <v>1000</v>
      </c>
      <c r="E85" s="5" t="e">
        <f t="shared" ca="1" si="33"/>
        <v>#N/A</v>
      </c>
      <c r="F85" s="4" t="str">
        <f t="array" aca="1" ref="F85" ca="1">IF(MAX(IF(UTDATE=A85,MPSAS))&gt;0,MAX(IF(UTDATE=A85,MPSAS)),"")</f>
        <v/>
      </c>
      <c r="G85" s="2" t="e">
        <f t="shared" ca="1" si="22"/>
        <v>#N/A</v>
      </c>
      <c r="H85" s="21" t="e">
        <f t="shared" ca="1" si="23"/>
        <v>#N/A</v>
      </c>
      <c r="I85" s="4" t="e">
        <f t="shared" ca="1" si="34"/>
        <v>#N/A</v>
      </c>
      <c r="J85" s="21" t="e">
        <f t="shared" ca="1" si="30"/>
        <v>#N/A</v>
      </c>
      <c r="K85" s="5" t="e">
        <f t="shared" ca="1" si="35"/>
        <v>#N/A</v>
      </c>
      <c r="L85" s="4" t="str">
        <f t="array" aca="1" ref="L85" ca="1">IF(MAX(IF(UTDATE=A85,AVE_30))&gt;0,MAX(IF(UTDATE=A85,AVE_30)),"")</f>
        <v/>
      </c>
      <c r="M85" s="2" t="e">
        <f t="shared" ca="1" si="24"/>
        <v>#N/A</v>
      </c>
      <c r="N85" s="4" t="e">
        <f t="shared" ca="1" si="36"/>
        <v>#N/A</v>
      </c>
      <c r="O85" s="4" t="e">
        <f t="shared" ca="1" si="37"/>
        <v>#N/A</v>
      </c>
      <c r="P85" s="4" t="e">
        <f t="shared" ca="1" si="38"/>
        <v>#N/A</v>
      </c>
      <c r="Q85" s="4" t="e">
        <f t="shared" ca="1" si="25"/>
        <v>#N/A</v>
      </c>
      <c r="R85" s="4" t="e">
        <f t="shared" ca="1" si="26"/>
        <v>#VALUE!</v>
      </c>
      <c r="S85" s="43" t="e">
        <f t="shared" ca="1" si="27"/>
        <v>#N/A</v>
      </c>
      <c r="T85" s="8" t="e">
        <f t="shared" ca="1" si="28"/>
        <v>#N/A</v>
      </c>
      <c r="U85" s="45" t="e">
        <f t="shared" ca="1" si="31"/>
        <v>#N/A</v>
      </c>
      <c r="V85" s="20" t="e">
        <f t="shared" ca="1" si="29"/>
        <v>#N/A</v>
      </c>
      <c r="W85" s="48" t="e">
        <f t="shared" ca="1" si="39"/>
        <v>#N/A</v>
      </c>
      <c r="X85" s="49" t="e">
        <f t="shared" ca="1" si="40"/>
        <v>#N/A</v>
      </c>
      <c r="Y85" s="59" t="e">
        <f t="shared" ca="1" si="44"/>
        <v>#N/A</v>
      </c>
      <c r="Z85" s="49" t="e">
        <f ca="1">IF(Y85&gt;SQM!$AB$9,Summary!L85,NA())</f>
        <v>#N/A</v>
      </c>
      <c r="AA85" s="45" t="e">
        <f t="shared" ca="1" si="41"/>
        <v>#N/A</v>
      </c>
      <c r="AB85" s="4" t="e">
        <f t="shared" ca="1" si="42"/>
        <v>#N/A</v>
      </c>
      <c r="AC85" s="2" t="e">
        <f t="shared" ca="1" si="43"/>
        <v>#N/A</v>
      </c>
      <c r="AD85" s="81" t="e">
        <f>IF(TEXT(A85,"mmmm")='1Month'!$A$3,TEXT(A85,"dd")+H85,NA())</f>
        <v>#N/A</v>
      </c>
      <c r="AE85" s="81" t="e">
        <f>IF(TEXT(A85,"mmmm")='1Month'!A$3,TEXT(A85,"dd")+S85,NA())</f>
        <v>#N/A</v>
      </c>
    </row>
    <row r="86" spans="1:31">
      <c r="A86" s="1">
        <v>43394</v>
      </c>
      <c r="C86" s="3" t="e">
        <f ca="1">MATCH(A86,UTDATE,0)+SQM!$AB$3</f>
        <v>#N/A</v>
      </c>
      <c r="D86" s="3">
        <f ca="1">MATCH(A86,UTDATE)+SQM!$AB$3</f>
        <v>1000</v>
      </c>
      <c r="E86" s="5" t="e">
        <f t="shared" ca="1" si="33"/>
        <v>#N/A</v>
      </c>
      <c r="F86" s="4" t="str">
        <f t="array" aca="1" ref="F86" ca="1">IF(MAX(IF(UTDATE=A86,MPSAS))&gt;0,MAX(IF(UTDATE=A86,MPSAS)),"")</f>
        <v/>
      </c>
      <c r="G86" s="2" t="e">
        <f t="shared" ca="1" si="22"/>
        <v>#N/A</v>
      </c>
      <c r="H86" s="21" t="e">
        <f t="shared" ca="1" si="23"/>
        <v>#N/A</v>
      </c>
      <c r="I86" s="4" t="e">
        <f t="shared" ca="1" si="34"/>
        <v>#N/A</v>
      </c>
      <c r="J86" s="21" t="e">
        <f t="shared" ca="1" si="30"/>
        <v>#N/A</v>
      </c>
      <c r="K86" s="5" t="e">
        <f t="shared" ca="1" si="35"/>
        <v>#N/A</v>
      </c>
      <c r="L86" s="4" t="str">
        <f t="array" aca="1" ref="L86" ca="1">IF(MAX(IF(UTDATE=A86,AVE_30))&gt;0,MAX(IF(UTDATE=A86,AVE_30)),"")</f>
        <v/>
      </c>
      <c r="M86" s="2" t="e">
        <f t="shared" ca="1" si="24"/>
        <v>#N/A</v>
      </c>
      <c r="N86" s="4" t="e">
        <f t="shared" ca="1" si="36"/>
        <v>#N/A</v>
      </c>
      <c r="O86" s="4" t="e">
        <f t="shared" ca="1" si="37"/>
        <v>#N/A</v>
      </c>
      <c r="P86" s="4" t="e">
        <f t="shared" ca="1" si="38"/>
        <v>#N/A</v>
      </c>
      <c r="Q86" s="4" t="e">
        <f t="shared" ca="1" si="25"/>
        <v>#N/A</v>
      </c>
      <c r="R86" s="4" t="e">
        <f t="shared" ca="1" si="26"/>
        <v>#VALUE!</v>
      </c>
      <c r="S86" s="43" t="e">
        <f t="shared" ca="1" si="27"/>
        <v>#N/A</v>
      </c>
      <c r="T86" s="8" t="e">
        <f t="shared" ca="1" si="28"/>
        <v>#N/A</v>
      </c>
      <c r="U86" s="45" t="e">
        <f t="shared" ca="1" si="31"/>
        <v>#N/A</v>
      </c>
      <c r="V86" s="20" t="e">
        <f t="shared" ca="1" si="29"/>
        <v>#N/A</v>
      </c>
      <c r="W86" s="48" t="e">
        <f t="shared" ca="1" si="39"/>
        <v>#N/A</v>
      </c>
      <c r="X86" s="49" t="e">
        <f t="shared" ca="1" si="40"/>
        <v>#N/A</v>
      </c>
      <c r="Y86" s="59" t="e">
        <f t="shared" ca="1" si="44"/>
        <v>#N/A</v>
      </c>
      <c r="Z86" s="49" t="e">
        <f ca="1">IF(Y86&gt;SQM!$AB$9,Summary!L86,NA())</f>
        <v>#N/A</v>
      </c>
      <c r="AA86" s="45" t="e">
        <f t="shared" ca="1" si="41"/>
        <v>#N/A</v>
      </c>
      <c r="AB86" s="4" t="e">
        <f t="shared" ca="1" si="42"/>
        <v>#N/A</v>
      </c>
      <c r="AC86" s="2" t="e">
        <f t="shared" ca="1" si="43"/>
        <v>#N/A</v>
      </c>
      <c r="AD86" s="81" t="e">
        <f>IF(TEXT(A86,"mmmm")='1Month'!$A$3,TEXT(A86,"dd")+H86,NA())</f>
        <v>#N/A</v>
      </c>
      <c r="AE86" s="81" t="e">
        <f>IF(TEXT(A86,"mmmm")='1Month'!A$3,TEXT(A86,"dd")+S86,NA())</f>
        <v>#N/A</v>
      </c>
    </row>
    <row r="87" spans="1:31">
      <c r="A87" s="1">
        <v>43395</v>
      </c>
      <c r="C87" s="3" t="e">
        <f ca="1">MATCH(A87,UTDATE,0)+SQM!$AB$3</f>
        <v>#N/A</v>
      </c>
      <c r="D87" s="3">
        <f ca="1">MATCH(A87,UTDATE)+SQM!$AB$3</f>
        <v>1000</v>
      </c>
      <c r="E87" s="5" t="e">
        <f t="shared" ca="1" si="33"/>
        <v>#N/A</v>
      </c>
      <c r="F87" s="4" t="str">
        <f t="array" aca="1" ref="F87" ca="1">IF(MAX(IF(UTDATE=A87,MPSAS))&gt;0,MAX(IF(UTDATE=A87,MPSAS)),"")</f>
        <v/>
      </c>
      <c r="G87" s="2" t="e">
        <f t="shared" ca="1" si="22"/>
        <v>#N/A</v>
      </c>
      <c r="H87" s="21" t="e">
        <f t="shared" ca="1" si="23"/>
        <v>#N/A</v>
      </c>
      <c r="I87" s="4" t="e">
        <f t="shared" ca="1" si="34"/>
        <v>#N/A</v>
      </c>
      <c r="J87" s="21" t="e">
        <f t="shared" ca="1" si="30"/>
        <v>#N/A</v>
      </c>
      <c r="K87" s="5" t="e">
        <f t="shared" ca="1" si="35"/>
        <v>#N/A</v>
      </c>
      <c r="L87" s="4" t="str">
        <f t="array" aca="1" ref="L87" ca="1">IF(MAX(IF(UTDATE=A87,AVE_30))&gt;0,MAX(IF(UTDATE=A87,AVE_30)),"")</f>
        <v/>
      </c>
      <c r="M87" s="2" t="e">
        <f t="shared" ca="1" si="24"/>
        <v>#N/A</v>
      </c>
      <c r="N87" s="4" t="e">
        <f t="shared" ca="1" si="36"/>
        <v>#N/A</v>
      </c>
      <c r="O87" s="4" t="e">
        <f t="shared" ca="1" si="37"/>
        <v>#N/A</v>
      </c>
      <c r="P87" s="4" t="e">
        <f t="shared" ca="1" si="38"/>
        <v>#N/A</v>
      </c>
      <c r="Q87" s="4" t="e">
        <f t="shared" ca="1" si="25"/>
        <v>#N/A</v>
      </c>
      <c r="R87" s="4" t="e">
        <f t="shared" ca="1" si="26"/>
        <v>#VALUE!</v>
      </c>
      <c r="S87" s="43" t="e">
        <f t="shared" ca="1" si="27"/>
        <v>#N/A</v>
      </c>
      <c r="T87" s="8" t="e">
        <f t="shared" ca="1" si="28"/>
        <v>#N/A</v>
      </c>
      <c r="U87" s="45" t="e">
        <f t="shared" ca="1" si="31"/>
        <v>#N/A</v>
      </c>
      <c r="V87" s="20" t="e">
        <f t="shared" ca="1" si="29"/>
        <v>#N/A</v>
      </c>
      <c r="W87" s="48" t="e">
        <f t="shared" ca="1" si="39"/>
        <v>#N/A</v>
      </c>
      <c r="X87" s="49" t="e">
        <f t="shared" ca="1" si="40"/>
        <v>#N/A</v>
      </c>
      <c r="Y87" s="59" t="e">
        <f t="shared" ca="1" si="44"/>
        <v>#N/A</v>
      </c>
      <c r="Z87" s="49" t="e">
        <f ca="1">IF(Y87&gt;SQM!$AB$9,Summary!L87,NA())</f>
        <v>#N/A</v>
      </c>
      <c r="AA87" s="45" t="e">
        <f t="shared" ca="1" si="41"/>
        <v>#N/A</v>
      </c>
      <c r="AB87" s="4" t="e">
        <f t="shared" ca="1" si="42"/>
        <v>#N/A</v>
      </c>
      <c r="AC87" s="2" t="e">
        <f t="shared" ca="1" si="43"/>
        <v>#N/A</v>
      </c>
      <c r="AD87" s="81" t="e">
        <f>IF(TEXT(A87,"mmmm")='1Month'!$A$3,TEXT(A87,"dd")+H87,NA())</f>
        <v>#N/A</v>
      </c>
      <c r="AE87" s="81" t="e">
        <f>IF(TEXT(A87,"mmmm")='1Month'!A$3,TEXT(A87,"dd")+S87,NA())</f>
        <v>#N/A</v>
      </c>
    </row>
    <row r="88" spans="1:31">
      <c r="A88" s="1">
        <v>43396</v>
      </c>
      <c r="C88" s="3" t="e">
        <f ca="1">MATCH(A88,UTDATE,0)+SQM!$AB$3</f>
        <v>#N/A</v>
      </c>
      <c r="D88" s="3">
        <f ca="1">MATCH(A88,UTDATE)+SQM!$AB$3</f>
        <v>1000</v>
      </c>
      <c r="E88" s="5" t="e">
        <f t="shared" ca="1" si="33"/>
        <v>#N/A</v>
      </c>
      <c r="F88" s="4" t="str">
        <f t="array" aca="1" ref="F88" ca="1">IF(MAX(IF(UTDATE=A88,MPSAS))&gt;0,MAX(IF(UTDATE=A88,MPSAS)),"")</f>
        <v/>
      </c>
      <c r="G88" s="2" t="e">
        <f t="shared" ca="1" si="22"/>
        <v>#N/A</v>
      </c>
      <c r="H88" s="21" t="e">
        <f t="shared" ca="1" si="23"/>
        <v>#N/A</v>
      </c>
      <c r="I88" s="4" t="e">
        <f t="shared" ca="1" si="34"/>
        <v>#N/A</v>
      </c>
      <c r="J88" s="21" t="e">
        <f t="shared" ca="1" si="30"/>
        <v>#N/A</v>
      </c>
      <c r="K88" s="5" t="e">
        <f t="shared" ca="1" si="35"/>
        <v>#N/A</v>
      </c>
      <c r="L88" s="4" t="str">
        <f t="array" aca="1" ref="L88" ca="1">IF(MAX(IF(UTDATE=A88,AVE_30))&gt;0,MAX(IF(UTDATE=A88,AVE_30)),"")</f>
        <v/>
      </c>
      <c r="M88" s="2" t="e">
        <f t="shared" ca="1" si="24"/>
        <v>#N/A</v>
      </c>
      <c r="N88" s="4" t="e">
        <f t="shared" ca="1" si="36"/>
        <v>#N/A</v>
      </c>
      <c r="O88" s="4" t="e">
        <f t="shared" ca="1" si="37"/>
        <v>#N/A</v>
      </c>
      <c r="P88" s="4" t="e">
        <f t="shared" ca="1" si="38"/>
        <v>#N/A</v>
      </c>
      <c r="Q88" s="4" t="e">
        <f t="shared" ca="1" si="25"/>
        <v>#N/A</v>
      </c>
      <c r="R88" s="4" t="e">
        <f t="shared" ca="1" si="26"/>
        <v>#VALUE!</v>
      </c>
      <c r="S88" s="43" t="e">
        <f t="shared" ca="1" si="27"/>
        <v>#N/A</v>
      </c>
      <c r="T88" s="8" t="e">
        <f t="shared" ca="1" si="28"/>
        <v>#N/A</v>
      </c>
      <c r="U88" s="45" t="e">
        <f t="shared" ca="1" si="31"/>
        <v>#N/A</v>
      </c>
      <c r="V88" s="20" t="e">
        <f t="shared" ca="1" si="29"/>
        <v>#N/A</v>
      </c>
      <c r="W88" s="48" t="e">
        <f t="shared" ca="1" si="39"/>
        <v>#N/A</v>
      </c>
      <c r="X88" s="49" t="e">
        <f t="shared" ca="1" si="40"/>
        <v>#N/A</v>
      </c>
      <c r="Y88" s="59" t="e">
        <f t="shared" ca="1" si="44"/>
        <v>#N/A</v>
      </c>
      <c r="Z88" s="49" t="e">
        <f ca="1">IF(Y88&gt;SQM!$AB$9,Summary!L88,NA())</f>
        <v>#N/A</v>
      </c>
      <c r="AA88" s="45" t="e">
        <f t="shared" ca="1" si="41"/>
        <v>#N/A</v>
      </c>
      <c r="AB88" s="4" t="e">
        <f t="shared" ca="1" si="42"/>
        <v>#N/A</v>
      </c>
      <c r="AC88" s="2" t="e">
        <f t="shared" ca="1" si="43"/>
        <v>#N/A</v>
      </c>
      <c r="AD88" s="81" t="e">
        <f>IF(TEXT(A88,"mmmm")='1Month'!$A$3,TEXT(A88,"dd")+H88,NA())</f>
        <v>#N/A</v>
      </c>
      <c r="AE88" s="81" t="e">
        <f>IF(TEXT(A88,"mmmm")='1Month'!A$3,TEXT(A88,"dd")+S88,NA())</f>
        <v>#N/A</v>
      </c>
    </row>
    <row r="89" spans="1:31">
      <c r="A89" s="1">
        <v>43397</v>
      </c>
      <c r="C89" s="3" t="e">
        <f ca="1">MATCH(A89,UTDATE,0)+SQM!$AB$3</f>
        <v>#N/A</v>
      </c>
      <c r="D89" s="3">
        <f ca="1">MATCH(A89,UTDATE)+SQM!$AB$3</f>
        <v>1000</v>
      </c>
      <c r="E89" s="5" t="e">
        <f t="shared" ca="1" si="33"/>
        <v>#N/A</v>
      </c>
      <c r="F89" s="4" t="str">
        <f t="array" aca="1" ref="F89" ca="1">IF(MAX(IF(UTDATE=A89,MPSAS))&gt;0,MAX(IF(UTDATE=A89,MPSAS)),"")</f>
        <v/>
      </c>
      <c r="G89" s="2" t="e">
        <f t="shared" ca="1" si="22"/>
        <v>#N/A</v>
      </c>
      <c r="H89" s="21" t="e">
        <f t="shared" ca="1" si="23"/>
        <v>#N/A</v>
      </c>
      <c r="I89" s="4" t="e">
        <f t="shared" ca="1" si="34"/>
        <v>#N/A</v>
      </c>
      <c r="J89" s="21" t="e">
        <f t="shared" ca="1" si="30"/>
        <v>#N/A</v>
      </c>
      <c r="K89" s="5" t="e">
        <f t="shared" ca="1" si="35"/>
        <v>#N/A</v>
      </c>
      <c r="L89" s="4" t="str">
        <f t="array" aca="1" ref="L89" ca="1">IF(MAX(IF(UTDATE=A89,AVE_30))&gt;0,MAX(IF(UTDATE=A89,AVE_30)),"")</f>
        <v/>
      </c>
      <c r="M89" s="2" t="e">
        <f t="shared" ca="1" si="24"/>
        <v>#N/A</v>
      </c>
      <c r="N89" s="4" t="e">
        <f t="shared" ca="1" si="36"/>
        <v>#N/A</v>
      </c>
      <c r="O89" s="4" t="e">
        <f t="shared" ca="1" si="37"/>
        <v>#N/A</v>
      </c>
      <c r="P89" s="4" t="e">
        <f t="shared" ca="1" si="38"/>
        <v>#N/A</v>
      </c>
      <c r="Q89" s="4" t="e">
        <f t="shared" ca="1" si="25"/>
        <v>#N/A</v>
      </c>
      <c r="R89" s="4" t="e">
        <f t="shared" ca="1" si="26"/>
        <v>#VALUE!</v>
      </c>
      <c r="S89" s="43" t="e">
        <f t="shared" ca="1" si="27"/>
        <v>#N/A</v>
      </c>
      <c r="T89" s="8" t="e">
        <f t="shared" ca="1" si="28"/>
        <v>#N/A</v>
      </c>
      <c r="U89" s="45" t="e">
        <f t="shared" ca="1" si="31"/>
        <v>#N/A</v>
      </c>
      <c r="V89" s="20" t="e">
        <f t="shared" ca="1" si="29"/>
        <v>#N/A</v>
      </c>
      <c r="W89" s="48" t="e">
        <f t="shared" ca="1" si="39"/>
        <v>#N/A</v>
      </c>
      <c r="X89" s="49" t="e">
        <f t="shared" ca="1" si="40"/>
        <v>#N/A</v>
      </c>
      <c r="Y89" s="59" t="e">
        <f t="shared" ca="1" si="44"/>
        <v>#N/A</v>
      </c>
      <c r="Z89" s="49" t="e">
        <f ca="1">IF(Y89&gt;SQM!$AB$9,Summary!L89,NA())</f>
        <v>#N/A</v>
      </c>
      <c r="AA89" s="45" t="e">
        <f t="shared" ca="1" si="41"/>
        <v>#N/A</v>
      </c>
      <c r="AB89" s="4" t="e">
        <f t="shared" ca="1" si="42"/>
        <v>#N/A</v>
      </c>
      <c r="AC89" s="2" t="e">
        <f t="shared" ca="1" si="43"/>
        <v>#N/A</v>
      </c>
      <c r="AD89" s="81" t="e">
        <f>IF(TEXT(A89,"mmmm")='1Month'!$A$3,TEXT(A89,"dd")+H89,NA())</f>
        <v>#N/A</v>
      </c>
      <c r="AE89" s="81" t="e">
        <f>IF(TEXT(A89,"mmmm")='1Month'!A$3,TEXT(A89,"dd")+S89,NA())</f>
        <v>#N/A</v>
      </c>
    </row>
    <row r="90" spans="1:31">
      <c r="A90" s="1">
        <v>43398</v>
      </c>
      <c r="C90" s="3" t="e">
        <f ca="1">MATCH(A90,UTDATE,0)+SQM!$AB$3</f>
        <v>#N/A</v>
      </c>
      <c r="D90" s="3">
        <f ca="1">MATCH(A90,UTDATE)+SQM!$AB$3</f>
        <v>1000</v>
      </c>
      <c r="E90" s="5" t="e">
        <f t="shared" ca="1" si="33"/>
        <v>#N/A</v>
      </c>
      <c r="F90" s="4" t="str">
        <f t="array" aca="1" ref="F90" ca="1">IF(MAX(IF(UTDATE=A90,MPSAS))&gt;0,MAX(IF(UTDATE=A90,MPSAS)),"")</f>
        <v/>
      </c>
      <c r="G90" s="2" t="e">
        <f t="shared" ca="1" si="22"/>
        <v>#N/A</v>
      </c>
      <c r="H90" s="21" t="e">
        <f t="shared" ca="1" si="23"/>
        <v>#N/A</v>
      </c>
      <c r="I90" s="4" t="e">
        <f t="shared" ca="1" si="34"/>
        <v>#N/A</v>
      </c>
      <c r="J90" s="21" t="e">
        <f t="shared" ca="1" si="30"/>
        <v>#N/A</v>
      </c>
      <c r="K90" s="5" t="e">
        <f t="shared" ca="1" si="35"/>
        <v>#N/A</v>
      </c>
      <c r="L90" s="4" t="str">
        <f t="array" aca="1" ref="L90" ca="1">IF(MAX(IF(UTDATE=A90,AVE_30))&gt;0,MAX(IF(UTDATE=A90,AVE_30)),"")</f>
        <v/>
      </c>
      <c r="M90" s="2" t="e">
        <f t="shared" ca="1" si="24"/>
        <v>#N/A</v>
      </c>
      <c r="N90" s="4" t="e">
        <f t="shared" ca="1" si="36"/>
        <v>#N/A</v>
      </c>
      <c r="O90" s="4" t="e">
        <f t="shared" ca="1" si="37"/>
        <v>#N/A</v>
      </c>
      <c r="P90" s="4" t="e">
        <f t="shared" ca="1" si="38"/>
        <v>#N/A</v>
      </c>
      <c r="Q90" s="4" t="e">
        <f t="shared" ca="1" si="25"/>
        <v>#N/A</v>
      </c>
      <c r="R90" s="4" t="e">
        <f t="shared" ca="1" si="26"/>
        <v>#VALUE!</v>
      </c>
      <c r="S90" s="43" t="e">
        <f t="shared" ca="1" si="27"/>
        <v>#N/A</v>
      </c>
      <c r="T90" s="8" t="e">
        <f t="shared" ca="1" si="28"/>
        <v>#N/A</v>
      </c>
      <c r="U90" s="45" t="e">
        <f t="shared" ca="1" si="31"/>
        <v>#N/A</v>
      </c>
      <c r="V90" s="20" t="e">
        <f t="shared" ca="1" si="29"/>
        <v>#N/A</v>
      </c>
      <c r="W90" s="48" t="e">
        <f t="shared" ca="1" si="39"/>
        <v>#N/A</v>
      </c>
      <c r="X90" s="49" t="e">
        <f t="shared" ca="1" si="40"/>
        <v>#N/A</v>
      </c>
      <c r="Y90" s="59" t="e">
        <f t="shared" ca="1" si="44"/>
        <v>#N/A</v>
      </c>
      <c r="Z90" s="49" t="e">
        <f ca="1">IF(Y90&gt;SQM!$AB$9,Summary!L90,NA())</f>
        <v>#N/A</v>
      </c>
      <c r="AA90" s="45" t="e">
        <f t="shared" ca="1" si="41"/>
        <v>#N/A</v>
      </c>
      <c r="AB90" s="4" t="e">
        <f t="shared" ca="1" si="42"/>
        <v>#N/A</v>
      </c>
      <c r="AC90" s="2" t="e">
        <f t="shared" ca="1" si="43"/>
        <v>#N/A</v>
      </c>
      <c r="AD90" s="81" t="e">
        <f>IF(TEXT(A90,"mmmm")='1Month'!$A$3,TEXT(A90,"dd")+H90,NA())</f>
        <v>#N/A</v>
      </c>
      <c r="AE90" s="81" t="e">
        <f>IF(TEXT(A90,"mmmm")='1Month'!A$3,TEXT(A90,"dd")+S90,NA())</f>
        <v>#N/A</v>
      </c>
    </row>
    <row r="91" spans="1:31">
      <c r="A91" s="1">
        <v>43399</v>
      </c>
      <c r="C91" s="3" t="e">
        <f ca="1">MATCH(A91,UTDATE,0)+SQM!$AB$3</f>
        <v>#N/A</v>
      </c>
      <c r="D91" s="3">
        <f ca="1">MATCH(A91,UTDATE)+SQM!$AB$3</f>
        <v>1000</v>
      </c>
      <c r="E91" s="5" t="e">
        <f t="shared" ca="1" si="33"/>
        <v>#N/A</v>
      </c>
      <c r="F91" s="4" t="str">
        <f t="array" aca="1" ref="F91" ca="1">IF(MAX(IF(UTDATE=A91,MPSAS))&gt;0,MAX(IF(UTDATE=A91,MPSAS)),"")</f>
        <v/>
      </c>
      <c r="G91" s="2" t="e">
        <f t="shared" ca="1" si="22"/>
        <v>#N/A</v>
      </c>
      <c r="H91" s="21" t="e">
        <f t="shared" ca="1" si="23"/>
        <v>#N/A</v>
      </c>
      <c r="I91" s="4" t="e">
        <f t="shared" ca="1" si="34"/>
        <v>#N/A</v>
      </c>
      <c r="J91" s="21" t="e">
        <f t="shared" ca="1" si="30"/>
        <v>#N/A</v>
      </c>
      <c r="K91" s="5" t="e">
        <f t="shared" ca="1" si="35"/>
        <v>#N/A</v>
      </c>
      <c r="L91" s="4" t="str">
        <f t="array" aca="1" ref="L91" ca="1">IF(MAX(IF(UTDATE=A91,AVE_30))&gt;0,MAX(IF(UTDATE=A91,AVE_30)),"")</f>
        <v/>
      </c>
      <c r="M91" s="2" t="e">
        <f t="shared" ca="1" si="24"/>
        <v>#N/A</v>
      </c>
      <c r="N91" s="4" t="e">
        <f t="shared" ca="1" si="36"/>
        <v>#N/A</v>
      </c>
      <c r="O91" s="4" t="e">
        <f t="shared" ca="1" si="37"/>
        <v>#N/A</v>
      </c>
      <c r="P91" s="4" t="e">
        <f t="shared" ca="1" si="38"/>
        <v>#N/A</v>
      </c>
      <c r="Q91" s="4" t="e">
        <f t="shared" ca="1" si="25"/>
        <v>#N/A</v>
      </c>
      <c r="R91" s="4" t="e">
        <f t="shared" ca="1" si="26"/>
        <v>#VALUE!</v>
      </c>
      <c r="S91" s="43" t="e">
        <f t="shared" ca="1" si="27"/>
        <v>#N/A</v>
      </c>
      <c r="T91" s="8" t="e">
        <f t="shared" ca="1" si="28"/>
        <v>#N/A</v>
      </c>
      <c r="U91" s="45" t="e">
        <f t="shared" ca="1" si="31"/>
        <v>#N/A</v>
      </c>
      <c r="V91" s="20" t="e">
        <f t="shared" ca="1" si="29"/>
        <v>#N/A</v>
      </c>
      <c r="W91" s="48" t="e">
        <f t="shared" ca="1" si="39"/>
        <v>#N/A</v>
      </c>
      <c r="X91" s="49" t="e">
        <f t="shared" ca="1" si="40"/>
        <v>#N/A</v>
      </c>
      <c r="Y91" s="59" t="e">
        <f t="shared" ca="1" si="44"/>
        <v>#N/A</v>
      </c>
      <c r="Z91" s="49" t="e">
        <f ca="1">IF(Y91&gt;SQM!$AB$9,Summary!L91,NA())</f>
        <v>#N/A</v>
      </c>
      <c r="AA91" s="45" t="e">
        <f t="shared" ca="1" si="41"/>
        <v>#N/A</v>
      </c>
      <c r="AB91" s="4" t="e">
        <f t="shared" ca="1" si="42"/>
        <v>#N/A</v>
      </c>
      <c r="AC91" s="2" t="e">
        <f t="shared" ca="1" si="43"/>
        <v>#N/A</v>
      </c>
      <c r="AD91" s="81" t="e">
        <f>IF(TEXT(A91,"mmmm")='1Month'!$A$3,TEXT(A91,"dd")+H91,NA())</f>
        <v>#N/A</v>
      </c>
      <c r="AE91" s="81" t="e">
        <f>IF(TEXT(A91,"mmmm")='1Month'!A$3,TEXT(A91,"dd")+S91,NA())</f>
        <v>#N/A</v>
      </c>
    </row>
    <row r="92" spans="1:31">
      <c r="A92" s="1">
        <v>43400</v>
      </c>
      <c r="C92" s="3" t="e">
        <f ca="1">MATCH(A92,UTDATE,0)+SQM!$AB$3</f>
        <v>#N/A</v>
      </c>
      <c r="D92" s="3">
        <f ca="1">MATCH(A92,UTDATE)+SQM!$AB$3</f>
        <v>1000</v>
      </c>
      <c r="E92" s="5" t="e">
        <f t="shared" ca="1" si="33"/>
        <v>#N/A</v>
      </c>
      <c r="F92" s="4" t="str">
        <f t="array" aca="1" ref="F92" ca="1">IF(MAX(IF(UTDATE=A92,MPSAS))&gt;0,MAX(IF(UTDATE=A92,MPSAS)),"")</f>
        <v/>
      </c>
      <c r="G92" s="2" t="e">
        <f t="shared" ref="G92:G155" ca="1" si="45">VLOOKUP(F92,INDIRECT(E92),15,0)</f>
        <v>#N/A</v>
      </c>
      <c r="H92" s="21" t="e">
        <f t="shared" ref="H92:H155" ca="1" si="46">INDIRECT("'SQM'!"&amp;"B"&amp;G92)</f>
        <v>#N/A</v>
      </c>
      <c r="I92" s="4" t="e">
        <f t="shared" ca="1" si="34"/>
        <v>#N/A</v>
      </c>
      <c r="J92" s="21" t="e">
        <f t="shared" ca="1" si="30"/>
        <v>#N/A</v>
      </c>
      <c r="K92" s="5" t="e">
        <f t="shared" ca="1" si="35"/>
        <v>#N/A</v>
      </c>
      <c r="L92" s="4" t="str">
        <f t="array" aca="1" ref="L92" ca="1">IF(MAX(IF(UTDATE=A92,AVE_30))&gt;0,MAX(IF(UTDATE=A92,AVE_30)),"")</f>
        <v/>
      </c>
      <c r="M92" s="2" t="e">
        <f t="shared" ref="M92:M155" ca="1" si="47">VLOOKUP(L92,INDIRECT(K92),7,0)</f>
        <v>#N/A</v>
      </c>
      <c r="N92" s="4" t="e">
        <f t="shared" ca="1" si="36"/>
        <v>#N/A</v>
      </c>
      <c r="O92" s="4" t="e">
        <f t="shared" ca="1" si="37"/>
        <v>#N/A</v>
      </c>
      <c r="P92" s="4" t="e">
        <f t="shared" ca="1" si="38"/>
        <v>#N/A</v>
      </c>
      <c r="Q92" s="4" t="e">
        <f t="shared" ref="Q92:Q155" ca="1" si="48">O92-L92</f>
        <v>#N/A</v>
      </c>
      <c r="R92" s="4" t="e">
        <f t="shared" ref="R92:R155" ca="1" si="49">L92-P92</f>
        <v>#VALUE!</v>
      </c>
      <c r="S92" s="43" t="e">
        <f t="shared" ref="S92:S155" ca="1" si="50">INDIRECT("'SQM'!"&amp;"B"&amp;M92)</f>
        <v>#N/A</v>
      </c>
      <c r="T92" s="8" t="e">
        <f t="shared" ref="T92:T155" ca="1" si="51">S92*24</f>
        <v>#N/A</v>
      </c>
      <c r="U92" s="45" t="e">
        <f t="shared" ca="1" si="31"/>
        <v>#N/A</v>
      </c>
      <c r="V92" s="20" t="e">
        <f t="shared" ref="V92:V155" ca="1" si="52">INDIRECT("'SQM'!"&amp;"O"&amp;M92)</f>
        <v>#N/A</v>
      </c>
      <c r="W92" s="48" t="e">
        <f t="shared" ca="1" si="39"/>
        <v>#N/A</v>
      </c>
      <c r="X92" s="49" t="e">
        <f t="shared" ca="1" si="40"/>
        <v>#N/A</v>
      </c>
      <c r="Y92" s="59" t="e">
        <f t="shared" ca="1" si="44"/>
        <v>#N/A</v>
      </c>
      <c r="Z92" s="49" t="e">
        <f ca="1">IF(Y92&gt;SQM!$AB$9,Summary!L92,NA())</f>
        <v>#N/A</v>
      </c>
      <c r="AA92" s="45" t="e">
        <f t="shared" ca="1" si="41"/>
        <v>#N/A</v>
      </c>
      <c r="AB92" s="4" t="e">
        <f t="shared" ca="1" si="42"/>
        <v>#N/A</v>
      </c>
      <c r="AC92" s="2" t="e">
        <f t="shared" ca="1" si="43"/>
        <v>#N/A</v>
      </c>
      <c r="AD92" s="81" t="e">
        <f>IF(TEXT(A92,"mmmm")='1Month'!$A$3,TEXT(A92,"dd")+H92,NA())</f>
        <v>#N/A</v>
      </c>
      <c r="AE92" s="81" t="e">
        <f>IF(TEXT(A92,"mmmm")='1Month'!A$3,TEXT(A92,"dd")+S92,NA())</f>
        <v>#N/A</v>
      </c>
    </row>
    <row r="93" spans="1:31">
      <c r="A93" s="1">
        <v>43401</v>
      </c>
      <c r="C93" s="3" t="e">
        <f ca="1">MATCH(A93,UTDATE,0)+SQM!$AB$3</f>
        <v>#N/A</v>
      </c>
      <c r="D93" s="3">
        <f ca="1">MATCH(A93,UTDATE)+SQM!$AB$3</f>
        <v>1000</v>
      </c>
      <c r="E93" s="5" t="e">
        <f t="shared" ca="1" si="33"/>
        <v>#N/A</v>
      </c>
      <c r="F93" s="4" t="str">
        <f t="array" aca="1" ref="F93" ca="1">IF(MAX(IF(UTDATE=A93,MPSAS))&gt;0,MAX(IF(UTDATE=A93,MPSAS)),"")</f>
        <v/>
      </c>
      <c r="G93" s="2" t="e">
        <f t="shared" ca="1" si="45"/>
        <v>#N/A</v>
      </c>
      <c r="H93" s="21" t="e">
        <f t="shared" ca="1" si="46"/>
        <v>#N/A</v>
      </c>
      <c r="I93" s="4" t="e">
        <f t="shared" ca="1" si="34"/>
        <v>#N/A</v>
      </c>
      <c r="J93" s="21" t="e">
        <f t="shared" ca="1" si="30"/>
        <v>#N/A</v>
      </c>
      <c r="K93" s="5" t="e">
        <f t="shared" ca="1" si="35"/>
        <v>#N/A</v>
      </c>
      <c r="L93" s="4" t="str">
        <f t="array" aca="1" ref="L93" ca="1">IF(MAX(IF(UTDATE=A93,AVE_30))&gt;0,MAX(IF(UTDATE=A93,AVE_30)),"")</f>
        <v/>
      </c>
      <c r="M93" s="2" t="e">
        <f t="shared" ca="1" si="47"/>
        <v>#N/A</v>
      </c>
      <c r="N93" s="4" t="e">
        <f t="shared" ca="1" si="36"/>
        <v>#N/A</v>
      </c>
      <c r="O93" s="4" t="e">
        <f t="shared" ca="1" si="37"/>
        <v>#N/A</v>
      </c>
      <c r="P93" s="4" t="e">
        <f t="shared" ca="1" si="38"/>
        <v>#N/A</v>
      </c>
      <c r="Q93" s="4" t="e">
        <f t="shared" ca="1" si="48"/>
        <v>#N/A</v>
      </c>
      <c r="R93" s="4" t="e">
        <f t="shared" ca="1" si="49"/>
        <v>#VALUE!</v>
      </c>
      <c r="S93" s="43" t="e">
        <f t="shared" ca="1" si="50"/>
        <v>#N/A</v>
      </c>
      <c r="T93" s="8" t="e">
        <f t="shared" ca="1" si="51"/>
        <v>#N/A</v>
      </c>
      <c r="U93" s="45" t="e">
        <f t="shared" ca="1" si="31"/>
        <v>#N/A</v>
      </c>
      <c r="V93" s="20" t="e">
        <f t="shared" ca="1" si="52"/>
        <v>#N/A</v>
      </c>
      <c r="W93" s="48" t="e">
        <f t="shared" ca="1" si="39"/>
        <v>#N/A</v>
      </c>
      <c r="X93" s="49" t="e">
        <f t="shared" ca="1" si="40"/>
        <v>#N/A</v>
      </c>
      <c r="Y93" s="59" t="e">
        <f t="shared" ca="1" si="44"/>
        <v>#N/A</v>
      </c>
      <c r="Z93" s="49" t="e">
        <f ca="1">IF(Y93&gt;SQM!$AB$9,Summary!L93,NA())</f>
        <v>#N/A</v>
      </c>
      <c r="AA93" s="45" t="e">
        <f t="shared" ca="1" si="41"/>
        <v>#N/A</v>
      </c>
      <c r="AB93" s="4" t="e">
        <f t="shared" ca="1" si="42"/>
        <v>#N/A</v>
      </c>
      <c r="AC93" s="2" t="e">
        <f t="shared" ca="1" si="43"/>
        <v>#N/A</v>
      </c>
      <c r="AD93" s="81" t="e">
        <f>IF(TEXT(A93,"mmmm")='1Month'!$A$3,TEXT(A93,"dd")+H93,NA())</f>
        <v>#N/A</v>
      </c>
      <c r="AE93" s="81" t="e">
        <f>IF(TEXT(A93,"mmmm")='1Month'!A$3,TEXT(A93,"dd")+S93,NA())</f>
        <v>#N/A</v>
      </c>
    </row>
    <row r="94" spans="1:31">
      <c r="A94" s="1">
        <v>43402</v>
      </c>
      <c r="C94" s="3" t="e">
        <f ca="1">MATCH(A94,UTDATE,0)+SQM!$AB$3</f>
        <v>#N/A</v>
      </c>
      <c r="D94" s="3">
        <f ca="1">MATCH(A94,UTDATE)+SQM!$AB$3</f>
        <v>1000</v>
      </c>
      <c r="E94" s="5" t="e">
        <f t="shared" ca="1" si="33"/>
        <v>#N/A</v>
      </c>
      <c r="F94" s="4" t="str">
        <f t="array" aca="1" ref="F94" ca="1">IF(MAX(IF(UTDATE=A94,MPSAS))&gt;0,MAX(IF(UTDATE=A94,MPSAS)),"")</f>
        <v/>
      </c>
      <c r="G94" s="2" t="e">
        <f t="shared" ca="1" si="45"/>
        <v>#N/A</v>
      </c>
      <c r="H94" s="21" t="e">
        <f t="shared" ca="1" si="46"/>
        <v>#N/A</v>
      </c>
      <c r="I94" s="4" t="e">
        <f t="shared" ca="1" si="34"/>
        <v>#N/A</v>
      </c>
      <c r="J94" s="21" t="e">
        <f t="shared" ca="1" si="30"/>
        <v>#N/A</v>
      </c>
      <c r="K94" s="5" t="e">
        <f t="shared" ca="1" si="35"/>
        <v>#N/A</v>
      </c>
      <c r="L94" s="4" t="str">
        <f t="array" aca="1" ref="L94" ca="1">IF(MAX(IF(UTDATE=A94,AVE_30))&gt;0,MAX(IF(UTDATE=A94,AVE_30)),"")</f>
        <v/>
      </c>
      <c r="M94" s="2" t="e">
        <f t="shared" ca="1" si="47"/>
        <v>#N/A</v>
      </c>
      <c r="N94" s="4" t="e">
        <f t="shared" ca="1" si="36"/>
        <v>#N/A</v>
      </c>
      <c r="O94" s="4" t="e">
        <f t="shared" ca="1" si="37"/>
        <v>#N/A</v>
      </c>
      <c r="P94" s="4" t="e">
        <f t="shared" ca="1" si="38"/>
        <v>#N/A</v>
      </c>
      <c r="Q94" s="4" t="e">
        <f t="shared" ca="1" si="48"/>
        <v>#N/A</v>
      </c>
      <c r="R94" s="4" t="e">
        <f t="shared" ca="1" si="49"/>
        <v>#VALUE!</v>
      </c>
      <c r="S94" s="43" t="e">
        <f t="shared" ca="1" si="50"/>
        <v>#N/A</v>
      </c>
      <c r="T94" s="8" t="e">
        <f t="shared" ca="1" si="51"/>
        <v>#N/A</v>
      </c>
      <c r="U94" s="45" t="e">
        <f t="shared" ca="1" si="31"/>
        <v>#N/A</v>
      </c>
      <c r="V94" s="20" t="e">
        <f t="shared" ca="1" si="52"/>
        <v>#N/A</v>
      </c>
      <c r="W94" s="48" t="e">
        <f t="shared" ca="1" si="39"/>
        <v>#N/A</v>
      </c>
      <c r="X94" s="49" t="e">
        <f t="shared" ca="1" si="40"/>
        <v>#N/A</v>
      </c>
      <c r="Y94" s="59" t="e">
        <f t="shared" ca="1" si="44"/>
        <v>#N/A</v>
      </c>
      <c r="Z94" s="49" t="e">
        <f ca="1">IF(Y94&gt;SQM!$AB$9,Summary!L94,NA())</f>
        <v>#N/A</v>
      </c>
      <c r="AA94" s="45" t="e">
        <f t="shared" ca="1" si="41"/>
        <v>#N/A</v>
      </c>
      <c r="AB94" s="4" t="e">
        <f t="shared" ca="1" si="42"/>
        <v>#N/A</v>
      </c>
      <c r="AC94" s="2" t="e">
        <f t="shared" ca="1" si="43"/>
        <v>#N/A</v>
      </c>
      <c r="AD94" s="81" t="e">
        <f>IF(TEXT(A94,"mmmm")='1Month'!$A$3,TEXT(A94,"dd")+H94,NA())</f>
        <v>#N/A</v>
      </c>
      <c r="AE94" s="81" t="e">
        <f>IF(TEXT(A94,"mmmm")='1Month'!A$3,TEXT(A94,"dd")+S94,NA())</f>
        <v>#N/A</v>
      </c>
    </row>
    <row r="95" spans="1:31">
      <c r="A95" s="1">
        <v>43403</v>
      </c>
      <c r="C95" s="3" t="e">
        <f ca="1">MATCH(A95,UTDATE,0)+SQM!$AB$3</f>
        <v>#N/A</v>
      </c>
      <c r="D95" s="3">
        <f ca="1">MATCH(A95,UTDATE)+SQM!$AB$3</f>
        <v>1000</v>
      </c>
      <c r="E95" s="5" t="e">
        <f t="shared" ca="1" si="33"/>
        <v>#N/A</v>
      </c>
      <c r="F95" s="4" t="str">
        <f t="array" aca="1" ref="F95" ca="1">IF(MAX(IF(UTDATE=A95,MPSAS))&gt;0,MAX(IF(UTDATE=A95,MPSAS)),"")</f>
        <v/>
      </c>
      <c r="G95" s="2" t="e">
        <f t="shared" ca="1" si="45"/>
        <v>#N/A</v>
      </c>
      <c r="H95" s="21" t="e">
        <f t="shared" ca="1" si="46"/>
        <v>#N/A</v>
      </c>
      <c r="I95" s="4" t="e">
        <f t="shared" ca="1" si="34"/>
        <v>#N/A</v>
      </c>
      <c r="J95" s="21" t="e">
        <f t="shared" ca="1" si="30"/>
        <v>#N/A</v>
      </c>
      <c r="K95" s="5" t="e">
        <f t="shared" ca="1" si="35"/>
        <v>#N/A</v>
      </c>
      <c r="L95" s="4" t="str">
        <f t="array" aca="1" ref="L95" ca="1">IF(MAX(IF(UTDATE=A95,AVE_30))&gt;0,MAX(IF(UTDATE=A95,AVE_30)),"")</f>
        <v/>
      </c>
      <c r="M95" s="2" t="e">
        <f t="shared" ca="1" si="47"/>
        <v>#N/A</v>
      </c>
      <c r="N95" s="4" t="e">
        <f t="shared" ca="1" si="36"/>
        <v>#N/A</v>
      </c>
      <c r="O95" s="4" t="e">
        <f t="shared" ca="1" si="37"/>
        <v>#N/A</v>
      </c>
      <c r="P95" s="4" t="e">
        <f t="shared" ca="1" si="38"/>
        <v>#N/A</v>
      </c>
      <c r="Q95" s="4" t="e">
        <f t="shared" ca="1" si="48"/>
        <v>#N/A</v>
      </c>
      <c r="R95" s="4" t="e">
        <f t="shared" ca="1" si="49"/>
        <v>#VALUE!</v>
      </c>
      <c r="S95" s="43" t="e">
        <f t="shared" ca="1" si="50"/>
        <v>#N/A</v>
      </c>
      <c r="T95" s="8" t="e">
        <f t="shared" ca="1" si="51"/>
        <v>#N/A</v>
      </c>
      <c r="U95" s="45" t="e">
        <f t="shared" ca="1" si="31"/>
        <v>#N/A</v>
      </c>
      <c r="V95" s="20" t="e">
        <f t="shared" ca="1" si="52"/>
        <v>#N/A</v>
      </c>
      <c r="W95" s="48" t="e">
        <f t="shared" ca="1" si="39"/>
        <v>#N/A</v>
      </c>
      <c r="X95" s="49" t="e">
        <f t="shared" ca="1" si="40"/>
        <v>#N/A</v>
      </c>
      <c r="Y95" s="59" t="e">
        <f t="shared" ca="1" si="44"/>
        <v>#N/A</v>
      </c>
      <c r="Z95" s="49" t="e">
        <f ca="1">IF(Y95&gt;SQM!$AB$9,Summary!L95,NA())</f>
        <v>#N/A</v>
      </c>
      <c r="AA95" s="45" t="e">
        <f t="shared" ca="1" si="41"/>
        <v>#N/A</v>
      </c>
      <c r="AB95" s="4" t="e">
        <f t="shared" ca="1" si="42"/>
        <v>#N/A</v>
      </c>
      <c r="AC95" s="2" t="e">
        <f t="shared" ca="1" si="43"/>
        <v>#N/A</v>
      </c>
      <c r="AD95" s="81" t="e">
        <f>IF(TEXT(A95,"mmmm")='1Month'!$A$3,TEXT(A95,"dd")+H95,NA())</f>
        <v>#N/A</v>
      </c>
      <c r="AE95" s="81" t="e">
        <f>IF(TEXT(A95,"mmmm")='1Month'!A$3,TEXT(A95,"dd")+S95,NA())</f>
        <v>#N/A</v>
      </c>
    </row>
    <row r="96" spans="1:31">
      <c r="A96" s="1">
        <v>43404</v>
      </c>
      <c r="C96" s="3" t="e">
        <f ca="1">MATCH(A96,UTDATE,0)+SQM!$AB$3</f>
        <v>#N/A</v>
      </c>
      <c r="D96" s="3">
        <f ca="1">MATCH(A96,UTDATE)+SQM!$AB$3</f>
        <v>1000</v>
      </c>
      <c r="E96" s="5" t="e">
        <f t="shared" ca="1" si="33"/>
        <v>#N/A</v>
      </c>
      <c r="F96" s="4" t="str">
        <f t="array" aca="1" ref="F96" ca="1">IF(MAX(IF(UTDATE=A96,MPSAS))&gt;0,MAX(IF(UTDATE=A96,MPSAS)),"")</f>
        <v/>
      </c>
      <c r="G96" s="2" t="e">
        <f t="shared" ca="1" si="45"/>
        <v>#N/A</v>
      </c>
      <c r="H96" s="21" t="e">
        <f t="shared" ca="1" si="46"/>
        <v>#N/A</v>
      </c>
      <c r="I96" s="4" t="e">
        <f t="shared" ca="1" si="34"/>
        <v>#N/A</v>
      </c>
      <c r="J96" s="21" t="e">
        <f t="shared" ca="1" si="30"/>
        <v>#N/A</v>
      </c>
      <c r="K96" s="5" t="e">
        <f t="shared" ca="1" si="35"/>
        <v>#N/A</v>
      </c>
      <c r="L96" s="4" t="str">
        <f t="array" aca="1" ref="L96" ca="1">IF(MAX(IF(UTDATE=A96,AVE_30))&gt;0,MAX(IF(UTDATE=A96,AVE_30)),"")</f>
        <v/>
      </c>
      <c r="M96" s="2" t="e">
        <f t="shared" ca="1" si="47"/>
        <v>#N/A</v>
      </c>
      <c r="N96" s="4" t="e">
        <f t="shared" ca="1" si="36"/>
        <v>#N/A</v>
      </c>
      <c r="O96" s="4" t="e">
        <f t="shared" ca="1" si="37"/>
        <v>#N/A</v>
      </c>
      <c r="P96" s="4" t="e">
        <f t="shared" ca="1" si="38"/>
        <v>#N/A</v>
      </c>
      <c r="Q96" s="4" t="e">
        <f t="shared" ca="1" si="48"/>
        <v>#N/A</v>
      </c>
      <c r="R96" s="4" t="e">
        <f t="shared" ca="1" si="49"/>
        <v>#VALUE!</v>
      </c>
      <c r="S96" s="43" t="e">
        <f t="shared" ca="1" si="50"/>
        <v>#N/A</v>
      </c>
      <c r="T96" s="8" t="e">
        <f t="shared" ca="1" si="51"/>
        <v>#N/A</v>
      </c>
      <c r="U96" s="45" t="e">
        <f t="shared" ca="1" si="31"/>
        <v>#N/A</v>
      </c>
      <c r="V96" s="20" t="e">
        <f t="shared" ca="1" si="52"/>
        <v>#N/A</v>
      </c>
      <c r="W96" s="48" t="e">
        <f t="shared" ca="1" si="39"/>
        <v>#N/A</v>
      </c>
      <c r="X96" s="49" t="e">
        <f t="shared" ca="1" si="40"/>
        <v>#N/A</v>
      </c>
      <c r="Y96" s="59" t="e">
        <f t="shared" ca="1" si="44"/>
        <v>#N/A</v>
      </c>
      <c r="Z96" s="49" t="e">
        <f ca="1">IF(Y96&gt;SQM!$AB$9,Summary!L96,NA())</f>
        <v>#N/A</v>
      </c>
      <c r="AA96" s="45" t="e">
        <f t="shared" ca="1" si="41"/>
        <v>#N/A</v>
      </c>
      <c r="AB96" s="4" t="e">
        <f t="shared" ca="1" si="42"/>
        <v>#N/A</v>
      </c>
      <c r="AC96" s="2" t="e">
        <f t="shared" ca="1" si="43"/>
        <v>#N/A</v>
      </c>
      <c r="AD96" s="81" t="e">
        <f>IF(TEXT(A96,"mmmm")='1Month'!$A$3,TEXT(A96,"dd")+H96,NA())</f>
        <v>#N/A</v>
      </c>
      <c r="AE96" s="81" t="e">
        <f>IF(TEXT(A96,"mmmm")='1Month'!A$3,TEXT(A96,"dd")+S96,NA())</f>
        <v>#N/A</v>
      </c>
    </row>
    <row r="97" spans="1:31">
      <c r="A97" s="1">
        <v>43405</v>
      </c>
      <c r="C97" s="3" t="e">
        <f ca="1">MATCH(A97,UTDATE,0)+SQM!$AB$3</f>
        <v>#N/A</v>
      </c>
      <c r="D97" s="3">
        <f ca="1">MATCH(A97,UTDATE)+SQM!$AB$3</f>
        <v>1000</v>
      </c>
      <c r="E97" s="5" t="e">
        <f t="shared" ca="1" si="33"/>
        <v>#N/A</v>
      </c>
      <c r="F97" s="4" t="str">
        <f t="array" aca="1" ref="F97" ca="1">IF(MAX(IF(UTDATE=A97,MPSAS))&gt;0,MAX(IF(UTDATE=A97,MPSAS)),"")</f>
        <v/>
      </c>
      <c r="G97" s="2" t="e">
        <f t="shared" ca="1" si="45"/>
        <v>#N/A</v>
      </c>
      <c r="H97" s="21" t="e">
        <f t="shared" ca="1" si="46"/>
        <v>#N/A</v>
      </c>
      <c r="I97" s="4" t="e">
        <f t="shared" ca="1" si="34"/>
        <v>#N/A</v>
      </c>
      <c r="J97" s="21" t="e">
        <f t="shared" ca="1" si="30"/>
        <v>#N/A</v>
      </c>
      <c r="K97" s="5" t="e">
        <f t="shared" ca="1" si="35"/>
        <v>#N/A</v>
      </c>
      <c r="L97" s="4" t="str">
        <f t="array" aca="1" ref="L97" ca="1">IF(MAX(IF(UTDATE=A97,AVE_30))&gt;0,MAX(IF(UTDATE=A97,AVE_30)),"")</f>
        <v/>
      </c>
      <c r="M97" s="2" t="e">
        <f t="shared" ca="1" si="47"/>
        <v>#N/A</v>
      </c>
      <c r="N97" s="4" t="e">
        <f t="shared" ca="1" si="36"/>
        <v>#N/A</v>
      </c>
      <c r="O97" s="4" t="e">
        <f t="shared" ca="1" si="37"/>
        <v>#N/A</v>
      </c>
      <c r="P97" s="4" t="e">
        <f t="shared" ca="1" si="38"/>
        <v>#N/A</v>
      </c>
      <c r="Q97" s="4" t="e">
        <f t="shared" ca="1" si="48"/>
        <v>#N/A</v>
      </c>
      <c r="R97" s="4" t="e">
        <f t="shared" ca="1" si="49"/>
        <v>#VALUE!</v>
      </c>
      <c r="S97" s="43" t="e">
        <f t="shared" ca="1" si="50"/>
        <v>#N/A</v>
      </c>
      <c r="T97" s="8" t="e">
        <f t="shared" ca="1" si="51"/>
        <v>#N/A</v>
      </c>
      <c r="U97" s="45" t="e">
        <f t="shared" ca="1" si="31"/>
        <v>#N/A</v>
      </c>
      <c r="V97" s="20" t="e">
        <f t="shared" ca="1" si="52"/>
        <v>#N/A</v>
      </c>
      <c r="W97" s="48" t="e">
        <f t="shared" ca="1" si="39"/>
        <v>#N/A</v>
      </c>
      <c r="X97" s="49" t="e">
        <f t="shared" ca="1" si="40"/>
        <v>#N/A</v>
      </c>
      <c r="Y97" s="59" t="e">
        <f t="shared" ca="1" si="44"/>
        <v>#N/A</v>
      </c>
      <c r="Z97" s="49" t="e">
        <f ca="1">IF(Y97&gt;SQM!$AB$9,Summary!L97,NA())</f>
        <v>#N/A</v>
      </c>
      <c r="AA97" s="45" t="e">
        <f t="shared" ca="1" si="41"/>
        <v>#N/A</v>
      </c>
      <c r="AB97" s="4" t="e">
        <f t="shared" ca="1" si="42"/>
        <v>#N/A</v>
      </c>
      <c r="AC97" s="2" t="e">
        <f t="shared" ca="1" si="43"/>
        <v>#N/A</v>
      </c>
      <c r="AD97" s="81" t="e">
        <f>IF(TEXT(A97,"mmmm")='1Month'!$A$3,TEXT(A97,"dd")+H97,NA())</f>
        <v>#N/A</v>
      </c>
      <c r="AE97" s="81" t="e">
        <f>IF(TEXT(A97,"mmmm")='1Month'!A$3,TEXT(A97,"dd")+S97,NA())</f>
        <v>#N/A</v>
      </c>
    </row>
    <row r="98" spans="1:31">
      <c r="A98" s="1">
        <v>43406</v>
      </c>
      <c r="C98" s="3" t="e">
        <f ca="1">MATCH(A98,UTDATE,0)+SQM!$AB$3</f>
        <v>#N/A</v>
      </c>
      <c r="D98" s="3">
        <f ca="1">MATCH(A98,UTDATE)+SQM!$AB$3</f>
        <v>1000</v>
      </c>
      <c r="E98" s="5" t="e">
        <f t="shared" ca="1" si="33"/>
        <v>#N/A</v>
      </c>
      <c r="F98" s="4" t="str">
        <f t="array" aca="1" ref="F98" ca="1">IF(MAX(IF(UTDATE=A98,MPSAS))&gt;0,MAX(IF(UTDATE=A98,MPSAS)),"")</f>
        <v/>
      </c>
      <c r="G98" s="2" t="e">
        <f t="shared" ca="1" si="45"/>
        <v>#N/A</v>
      </c>
      <c r="H98" s="21" t="e">
        <f t="shared" ca="1" si="46"/>
        <v>#N/A</v>
      </c>
      <c r="I98" s="4" t="e">
        <f t="shared" ca="1" si="34"/>
        <v>#N/A</v>
      </c>
      <c r="J98" s="21" t="e">
        <f t="shared" ca="1" si="30"/>
        <v>#N/A</v>
      </c>
      <c r="K98" s="5" t="e">
        <f t="shared" ca="1" si="35"/>
        <v>#N/A</v>
      </c>
      <c r="L98" s="4" t="str">
        <f t="array" aca="1" ref="L98" ca="1">IF(MAX(IF(UTDATE=A98,AVE_30))&gt;0,MAX(IF(UTDATE=A98,AVE_30)),"")</f>
        <v/>
      </c>
      <c r="M98" s="2" t="e">
        <f t="shared" ca="1" si="47"/>
        <v>#N/A</v>
      </c>
      <c r="N98" s="4" t="e">
        <f t="shared" ca="1" si="36"/>
        <v>#N/A</v>
      </c>
      <c r="O98" s="4" t="e">
        <f t="shared" ca="1" si="37"/>
        <v>#N/A</v>
      </c>
      <c r="P98" s="4" t="e">
        <f t="shared" ca="1" si="38"/>
        <v>#N/A</v>
      </c>
      <c r="Q98" s="4" t="e">
        <f t="shared" ca="1" si="48"/>
        <v>#N/A</v>
      </c>
      <c r="R98" s="4" t="e">
        <f t="shared" ca="1" si="49"/>
        <v>#VALUE!</v>
      </c>
      <c r="S98" s="43" t="e">
        <f t="shared" ca="1" si="50"/>
        <v>#N/A</v>
      </c>
      <c r="T98" s="8" t="e">
        <f t="shared" ca="1" si="51"/>
        <v>#N/A</v>
      </c>
      <c r="U98" s="45" t="e">
        <f t="shared" ca="1" si="31"/>
        <v>#N/A</v>
      </c>
      <c r="V98" s="20" t="e">
        <f t="shared" ca="1" si="52"/>
        <v>#N/A</v>
      </c>
      <c r="W98" s="48" t="e">
        <f t="shared" ca="1" si="39"/>
        <v>#N/A</v>
      </c>
      <c r="X98" s="49" t="e">
        <f t="shared" ca="1" si="40"/>
        <v>#N/A</v>
      </c>
      <c r="Y98" s="59" t="e">
        <f t="shared" ca="1" si="44"/>
        <v>#N/A</v>
      </c>
      <c r="Z98" s="49" t="e">
        <f ca="1">IF(Y98&gt;SQM!$AB$9,Summary!L98,NA())</f>
        <v>#N/A</v>
      </c>
      <c r="AA98" s="45" t="e">
        <f t="shared" ca="1" si="41"/>
        <v>#N/A</v>
      </c>
      <c r="AB98" s="4" t="e">
        <f t="shared" ca="1" si="42"/>
        <v>#N/A</v>
      </c>
      <c r="AC98" s="2" t="e">
        <f t="shared" ca="1" si="43"/>
        <v>#N/A</v>
      </c>
      <c r="AD98" s="81" t="e">
        <f>IF(TEXT(A98,"mmmm")='1Month'!$A$3,TEXT(A98,"dd")+H98,NA())</f>
        <v>#N/A</v>
      </c>
      <c r="AE98" s="81" t="e">
        <f>IF(TEXT(A98,"mmmm")='1Month'!A$3,TEXT(A98,"dd")+S98,NA())</f>
        <v>#N/A</v>
      </c>
    </row>
    <row r="99" spans="1:31">
      <c r="A99" s="1">
        <v>43407</v>
      </c>
      <c r="C99" s="3" t="e">
        <f ca="1">MATCH(A99,UTDATE,0)+SQM!$AB$3</f>
        <v>#N/A</v>
      </c>
      <c r="D99" s="3">
        <f ca="1">MATCH(A99,UTDATE)+SQM!$AB$3</f>
        <v>1000</v>
      </c>
      <c r="E99" s="5" t="e">
        <f t="shared" ca="1" si="33"/>
        <v>#N/A</v>
      </c>
      <c r="F99" s="4" t="str">
        <f t="array" aca="1" ref="F99" ca="1">IF(MAX(IF(UTDATE=A99,MPSAS))&gt;0,MAX(IF(UTDATE=A99,MPSAS)),"")</f>
        <v/>
      </c>
      <c r="G99" s="2" t="e">
        <f t="shared" ca="1" si="45"/>
        <v>#N/A</v>
      </c>
      <c r="H99" s="21" t="e">
        <f t="shared" ca="1" si="46"/>
        <v>#N/A</v>
      </c>
      <c r="I99" s="4" t="e">
        <f t="shared" ca="1" si="34"/>
        <v>#N/A</v>
      </c>
      <c r="J99" s="21" t="e">
        <f t="shared" ca="1" si="30"/>
        <v>#N/A</v>
      </c>
      <c r="K99" s="5" t="e">
        <f t="shared" ca="1" si="35"/>
        <v>#N/A</v>
      </c>
      <c r="L99" s="4" t="str">
        <f t="array" aca="1" ref="L99" ca="1">IF(MAX(IF(UTDATE=A99,AVE_30))&gt;0,MAX(IF(UTDATE=A99,AVE_30)),"")</f>
        <v/>
      </c>
      <c r="M99" s="2" t="e">
        <f t="shared" ca="1" si="47"/>
        <v>#N/A</v>
      </c>
      <c r="N99" s="4" t="e">
        <f t="shared" ca="1" si="36"/>
        <v>#N/A</v>
      </c>
      <c r="O99" s="4" t="e">
        <f t="shared" ca="1" si="37"/>
        <v>#N/A</v>
      </c>
      <c r="P99" s="4" t="e">
        <f t="shared" ca="1" si="38"/>
        <v>#N/A</v>
      </c>
      <c r="Q99" s="4" t="e">
        <f t="shared" ca="1" si="48"/>
        <v>#N/A</v>
      </c>
      <c r="R99" s="4" t="e">
        <f t="shared" ca="1" si="49"/>
        <v>#VALUE!</v>
      </c>
      <c r="S99" s="43" t="e">
        <f t="shared" ca="1" si="50"/>
        <v>#N/A</v>
      </c>
      <c r="T99" s="8" t="e">
        <f t="shared" ca="1" si="51"/>
        <v>#N/A</v>
      </c>
      <c r="U99" s="45" t="e">
        <f t="shared" ca="1" si="31"/>
        <v>#N/A</v>
      </c>
      <c r="V99" s="20" t="e">
        <f t="shared" ca="1" si="52"/>
        <v>#N/A</v>
      </c>
      <c r="W99" s="48" t="e">
        <f t="shared" ca="1" si="39"/>
        <v>#N/A</v>
      </c>
      <c r="X99" s="49" t="e">
        <f t="shared" ca="1" si="40"/>
        <v>#N/A</v>
      </c>
      <c r="Y99" s="59" t="e">
        <f t="shared" ca="1" si="44"/>
        <v>#N/A</v>
      </c>
      <c r="Z99" s="49" t="e">
        <f ca="1">IF(Y99&gt;SQM!$AB$9,Summary!L99,NA())</f>
        <v>#N/A</v>
      </c>
      <c r="AA99" s="45" t="e">
        <f t="shared" ca="1" si="41"/>
        <v>#N/A</v>
      </c>
      <c r="AB99" s="4" t="e">
        <f t="shared" ca="1" si="42"/>
        <v>#N/A</v>
      </c>
      <c r="AC99" s="2" t="e">
        <f t="shared" ca="1" si="43"/>
        <v>#N/A</v>
      </c>
      <c r="AD99" s="81" t="e">
        <f>IF(TEXT(A99,"mmmm")='1Month'!$A$3,TEXT(A99,"dd")+H99,NA())</f>
        <v>#N/A</v>
      </c>
      <c r="AE99" s="81" t="e">
        <f>IF(TEXT(A99,"mmmm")='1Month'!A$3,TEXT(A99,"dd")+S99,NA())</f>
        <v>#N/A</v>
      </c>
    </row>
    <row r="100" spans="1:31">
      <c r="A100" s="1">
        <v>43408</v>
      </c>
      <c r="C100" s="3" t="e">
        <f ca="1">MATCH(A100,UTDATE,0)+SQM!$AB$3</f>
        <v>#N/A</v>
      </c>
      <c r="D100" s="3">
        <f ca="1">MATCH(A100,UTDATE)+SQM!$AB$3</f>
        <v>1000</v>
      </c>
      <c r="E100" s="5" t="e">
        <f t="shared" ca="1" si="33"/>
        <v>#N/A</v>
      </c>
      <c r="F100" s="4" t="str">
        <f t="array" aca="1" ref="F100" ca="1">IF(MAX(IF(UTDATE=A100,MPSAS))&gt;0,MAX(IF(UTDATE=A100,MPSAS)),"")</f>
        <v/>
      </c>
      <c r="G100" s="2" t="e">
        <f t="shared" ca="1" si="45"/>
        <v>#N/A</v>
      </c>
      <c r="H100" s="21" t="e">
        <f t="shared" ca="1" si="46"/>
        <v>#N/A</v>
      </c>
      <c r="I100" s="4" t="e">
        <f t="shared" ca="1" si="34"/>
        <v>#N/A</v>
      </c>
      <c r="J100" s="21" t="e">
        <f t="shared" ca="1" si="30"/>
        <v>#N/A</v>
      </c>
      <c r="K100" s="5" t="e">
        <f t="shared" ca="1" si="35"/>
        <v>#N/A</v>
      </c>
      <c r="L100" s="4" t="str">
        <f t="array" aca="1" ref="L100" ca="1">IF(MAX(IF(UTDATE=A100,AVE_30))&gt;0,MAX(IF(UTDATE=A100,AVE_30)),"")</f>
        <v/>
      </c>
      <c r="M100" s="2" t="e">
        <f t="shared" ca="1" si="47"/>
        <v>#N/A</v>
      </c>
      <c r="N100" s="4" t="e">
        <f t="shared" ca="1" si="36"/>
        <v>#N/A</v>
      </c>
      <c r="O100" s="4" t="e">
        <f t="shared" ca="1" si="37"/>
        <v>#N/A</v>
      </c>
      <c r="P100" s="4" t="e">
        <f t="shared" ca="1" si="38"/>
        <v>#N/A</v>
      </c>
      <c r="Q100" s="4" t="e">
        <f t="shared" ca="1" si="48"/>
        <v>#N/A</v>
      </c>
      <c r="R100" s="4" t="e">
        <f t="shared" ca="1" si="49"/>
        <v>#VALUE!</v>
      </c>
      <c r="S100" s="43" t="e">
        <f t="shared" ca="1" si="50"/>
        <v>#N/A</v>
      </c>
      <c r="T100" s="8" t="e">
        <f t="shared" ca="1" si="51"/>
        <v>#N/A</v>
      </c>
      <c r="U100" s="45" t="e">
        <f t="shared" ca="1" si="31"/>
        <v>#N/A</v>
      </c>
      <c r="V100" s="20" t="e">
        <f t="shared" ca="1" si="52"/>
        <v>#N/A</v>
      </c>
      <c r="W100" s="48" t="e">
        <f t="shared" ca="1" si="39"/>
        <v>#N/A</v>
      </c>
      <c r="X100" s="49" t="e">
        <f t="shared" ca="1" si="40"/>
        <v>#N/A</v>
      </c>
      <c r="Y100" s="59" t="e">
        <f t="shared" ca="1" si="44"/>
        <v>#N/A</v>
      </c>
      <c r="Z100" s="49" t="e">
        <f ca="1">IF(Y100&gt;SQM!$AB$9,Summary!L100,NA())</f>
        <v>#N/A</v>
      </c>
      <c r="AA100" s="45" t="e">
        <f t="shared" ca="1" si="41"/>
        <v>#N/A</v>
      </c>
      <c r="AB100" s="4" t="e">
        <f t="shared" ca="1" si="42"/>
        <v>#N/A</v>
      </c>
      <c r="AC100" s="2" t="e">
        <f t="shared" ca="1" si="43"/>
        <v>#N/A</v>
      </c>
      <c r="AD100" s="81" t="e">
        <f>IF(TEXT(A100,"mmmm")='1Month'!$A$3,TEXT(A100,"dd")+H100,NA())</f>
        <v>#N/A</v>
      </c>
      <c r="AE100" s="81" t="e">
        <f>IF(TEXT(A100,"mmmm")='1Month'!A$3,TEXT(A100,"dd")+S100,NA())</f>
        <v>#N/A</v>
      </c>
    </row>
    <row r="101" spans="1:31">
      <c r="A101" s="1">
        <v>43409</v>
      </c>
      <c r="C101" s="3" t="e">
        <f ca="1">MATCH(A101,UTDATE,0)+SQM!$AB$3</f>
        <v>#N/A</v>
      </c>
      <c r="D101" s="3">
        <f ca="1">MATCH(A101,UTDATE)+SQM!$AB$3</f>
        <v>1000</v>
      </c>
      <c r="E101" s="5" t="e">
        <f t="shared" ca="1" si="33"/>
        <v>#N/A</v>
      </c>
      <c r="F101" s="4" t="str">
        <f t="array" aca="1" ref="F101" ca="1">IF(MAX(IF(UTDATE=A101,MPSAS))&gt;0,MAX(IF(UTDATE=A101,MPSAS)),"")</f>
        <v/>
      </c>
      <c r="G101" s="2" t="e">
        <f t="shared" ca="1" si="45"/>
        <v>#N/A</v>
      </c>
      <c r="H101" s="21" t="e">
        <f t="shared" ca="1" si="46"/>
        <v>#N/A</v>
      </c>
      <c r="I101" s="4" t="e">
        <f t="shared" ca="1" si="34"/>
        <v>#N/A</v>
      </c>
      <c r="J101" s="21" t="e">
        <f t="shared" ca="1" si="30"/>
        <v>#N/A</v>
      </c>
      <c r="K101" s="5" t="e">
        <f t="shared" ca="1" si="35"/>
        <v>#N/A</v>
      </c>
      <c r="L101" s="4" t="str">
        <f t="array" aca="1" ref="L101" ca="1">IF(MAX(IF(UTDATE=A101,AVE_30))&gt;0,MAX(IF(UTDATE=A101,AVE_30)),"")</f>
        <v/>
      </c>
      <c r="M101" s="2" t="e">
        <f t="shared" ca="1" si="47"/>
        <v>#N/A</v>
      </c>
      <c r="N101" s="4" t="e">
        <f t="shared" ca="1" si="36"/>
        <v>#N/A</v>
      </c>
      <c r="O101" s="4" t="e">
        <f t="shared" ca="1" si="37"/>
        <v>#N/A</v>
      </c>
      <c r="P101" s="4" t="e">
        <f t="shared" ca="1" si="38"/>
        <v>#N/A</v>
      </c>
      <c r="Q101" s="4" t="e">
        <f t="shared" ca="1" si="48"/>
        <v>#N/A</v>
      </c>
      <c r="R101" s="4" t="e">
        <f t="shared" ca="1" si="49"/>
        <v>#VALUE!</v>
      </c>
      <c r="S101" s="43" t="e">
        <f t="shared" ca="1" si="50"/>
        <v>#N/A</v>
      </c>
      <c r="T101" s="8" t="e">
        <f t="shared" ca="1" si="51"/>
        <v>#N/A</v>
      </c>
      <c r="U101" s="45" t="e">
        <f t="shared" ca="1" si="31"/>
        <v>#N/A</v>
      </c>
      <c r="V101" s="20" t="e">
        <f t="shared" ca="1" si="52"/>
        <v>#N/A</v>
      </c>
      <c r="W101" s="48" t="e">
        <f t="shared" ca="1" si="39"/>
        <v>#N/A</v>
      </c>
      <c r="X101" s="49" t="e">
        <f t="shared" ca="1" si="40"/>
        <v>#N/A</v>
      </c>
      <c r="Y101" s="59" t="e">
        <f t="shared" ca="1" si="44"/>
        <v>#N/A</v>
      </c>
      <c r="Z101" s="49" t="e">
        <f ca="1">IF(Y101&gt;SQM!$AB$9,Summary!L101,NA())</f>
        <v>#N/A</v>
      </c>
      <c r="AA101" s="45" t="e">
        <f t="shared" ca="1" si="41"/>
        <v>#N/A</v>
      </c>
      <c r="AB101" s="4" t="e">
        <f t="shared" ca="1" si="42"/>
        <v>#N/A</v>
      </c>
      <c r="AC101" s="2" t="e">
        <f t="shared" ca="1" si="43"/>
        <v>#N/A</v>
      </c>
      <c r="AD101" s="81" t="e">
        <f>IF(TEXT(A101,"mmmm")='1Month'!$A$3,TEXT(A101,"dd")+H101,NA())</f>
        <v>#N/A</v>
      </c>
      <c r="AE101" s="81" t="e">
        <f>IF(TEXT(A101,"mmmm")='1Month'!A$3,TEXT(A101,"dd")+S101,NA())</f>
        <v>#N/A</v>
      </c>
    </row>
    <row r="102" spans="1:31">
      <c r="A102" s="1">
        <v>43410</v>
      </c>
      <c r="C102" s="3" t="e">
        <f ca="1">MATCH(A102,UTDATE,0)+SQM!$AB$3</f>
        <v>#N/A</v>
      </c>
      <c r="D102" s="3">
        <f ca="1">MATCH(A102,UTDATE)+SQM!$AB$3</f>
        <v>1000</v>
      </c>
      <c r="E102" s="5" t="e">
        <f t="shared" ca="1" si="33"/>
        <v>#N/A</v>
      </c>
      <c r="F102" s="4" t="str">
        <f t="array" aca="1" ref="F102" ca="1">IF(MAX(IF(UTDATE=A102,MPSAS))&gt;0,MAX(IF(UTDATE=A102,MPSAS)),"")</f>
        <v/>
      </c>
      <c r="G102" s="2" t="e">
        <f t="shared" ca="1" si="45"/>
        <v>#N/A</v>
      </c>
      <c r="H102" s="21" t="e">
        <f t="shared" ca="1" si="46"/>
        <v>#N/A</v>
      </c>
      <c r="I102" s="4" t="e">
        <f t="shared" ca="1" si="34"/>
        <v>#N/A</v>
      </c>
      <c r="J102" s="21" t="e">
        <f t="shared" ca="1" si="30"/>
        <v>#N/A</v>
      </c>
      <c r="K102" s="5" t="e">
        <f t="shared" ca="1" si="35"/>
        <v>#N/A</v>
      </c>
      <c r="L102" s="4" t="str">
        <f t="array" aca="1" ref="L102" ca="1">IF(MAX(IF(UTDATE=A102,AVE_30))&gt;0,MAX(IF(UTDATE=A102,AVE_30)),"")</f>
        <v/>
      </c>
      <c r="M102" s="2" t="e">
        <f t="shared" ca="1" si="47"/>
        <v>#N/A</v>
      </c>
      <c r="N102" s="4" t="e">
        <f t="shared" ca="1" si="36"/>
        <v>#N/A</v>
      </c>
      <c r="O102" s="4" t="e">
        <f t="shared" ca="1" si="37"/>
        <v>#N/A</v>
      </c>
      <c r="P102" s="4" t="e">
        <f t="shared" ca="1" si="38"/>
        <v>#N/A</v>
      </c>
      <c r="Q102" s="4" t="e">
        <f t="shared" ca="1" si="48"/>
        <v>#N/A</v>
      </c>
      <c r="R102" s="4" t="e">
        <f t="shared" ca="1" si="49"/>
        <v>#VALUE!</v>
      </c>
      <c r="S102" s="43" t="e">
        <f t="shared" ca="1" si="50"/>
        <v>#N/A</v>
      </c>
      <c r="T102" s="8" t="e">
        <f t="shared" ca="1" si="51"/>
        <v>#N/A</v>
      </c>
      <c r="U102" s="45" t="e">
        <f t="shared" ca="1" si="31"/>
        <v>#N/A</v>
      </c>
      <c r="V102" s="20" t="e">
        <f t="shared" ca="1" si="52"/>
        <v>#N/A</v>
      </c>
      <c r="W102" s="48" t="e">
        <f t="shared" ca="1" si="39"/>
        <v>#N/A</v>
      </c>
      <c r="X102" s="49" t="e">
        <f t="shared" ca="1" si="40"/>
        <v>#N/A</v>
      </c>
      <c r="Y102" s="59" t="e">
        <f t="shared" ca="1" si="44"/>
        <v>#N/A</v>
      </c>
      <c r="Z102" s="49" t="e">
        <f ca="1">IF(Y102&gt;SQM!$AB$9,Summary!L102,NA())</f>
        <v>#N/A</v>
      </c>
      <c r="AA102" s="45" t="e">
        <f t="shared" ca="1" si="41"/>
        <v>#N/A</v>
      </c>
      <c r="AB102" s="4" t="e">
        <f t="shared" ca="1" si="42"/>
        <v>#N/A</v>
      </c>
      <c r="AC102" s="2" t="e">
        <f t="shared" ca="1" si="43"/>
        <v>#N/A</v>
      </c>
      <c r="AD102" s="81" t="e">
        <f>IF(TEXT(A102,"mmmm")='1Month'!$A$3,TEXT(A102,"dd")+H102,NA())</f>
        <v>#N/A</v>
      </c>
      <c r="AE102" s="81" t="e">
        <f>IF(TEXT(A102,"mmmm")='1Month'!A$3,TEXT(A102,"dd")+S102,NA())</f>
        <v>#N/A</v>
      </c>
    </row>
    <row r="103" spans="1:31">
      <c r="A103" s="1">
        <v>43411</v>
      </c>
      <c r="C103" s="3" t="e">
        <f ca="1">MATCH(A103,UTDATE,0)+SQM!$AB$3</f>
        <v>#N/A</v>
      </c>
      <c r="D103" s="3">
        <f ca="1">MATCH(A103,UTDATE)+SQM!$AB$3</f>
        <v>1000</v>
      </c>
      <c r="E103" s="5" t="e">
        <f t="shared" ca="1" si="33"/>
        <v>#N/A</v>
      </c>
      <c r="F103" s="4" t="str">
        <f t="array" aca="1" ref="F103" ca="1">IF(MAX(IF(UTDATE=A103,MPSAS))&gt;0,MAX(IF(UTDATE=A103,MPSAS)),"")</f>
        <v/>
      </c>
      <c r="G103" s="2" t="e">
        <f t="shared" ca="1" si="45"/>
        <v>#N/A</v>
      </c>
      <c r="H103" s="21" t="e">
        <f t="shared" ca="1" si="46"/>
        <v>#N/A</v>
      </c>
      <c r="I103" s="4" t="e">
        <f t="shared" ca="1" si="34"/>
        <v>#N/A</v>
      </c>
      <c r="J103" s="21" t="e">
        <f t="shared" ca="1" si="30"/>
        <v>#N/A</v>
      </c>
      <c r="K103" s="5" t="e">
        <f t="shared" ca="1" si="35"/>
        <v>#N/A</v>
      </c>
      <c r="L103" s="4" t="str">
        <f t="array" aca="1" ref="L103" ca="1">IF(MAX(IF(UTDATE=A103,AVE_30))&gt;0,MAX(IF(UTDATE=A103,AVE_30)),"")</f>
        <v/>
      </c>
      <c r="M103" s="2" t="e">
        <f t="shared" ca="1" si="47"/>
        <v>#N/A</v>
      </c>
      <c r="N103" s="4" t="e">
        <f t="shared" ca="1" si="36"/>
        <v>#N/A</v>
      </c>
      <c r="O103" s="4" t="e">
        <f t="shared" ca="1" si="37"/>
        <v>#N/A</v>
      </c>
      <c r="P103" s="4" t="e">
        <f t="shared" ca="1" si="38"/>
        <v>#N/A</v>
      </c>
      <c r="Q103" s="4" t="e">
        <f t="shared" ca="1" si="48"/>
        <v>#N/A</v>
      </c>
      <c r="R103" s="4" t="e">
        <f t="shared" ca="1" si="49"/>
        <v>#VALUE!</v>
      </c>
      <c r="S103" s="43" t="e">
        <f t="shared" ca="1" si="50"/>
        <v>#N/A</v>
      </c>
      <c r="T103" s="8" t="e">
        <f t="shared" ca="1" si="51"/>
        <v>#N/A</v>
      </c>
      <c r="U103" s="45" t="e">
        <f t="shared" ca="1" si="31"/>
        <v>#N/A</v>
      </c>
      <c r="V103" s="20" t="e">
        <f t="shared" ca="1" si="52"/>
        <v>#N/A</v>
      </c>
      <c r="W103" s="48" t="e">
        <f t="shared" ca="1" si="39"/>
        <v>#N/A</v>
      </c>
      <c r="X103" s="49" t="e">
        <f t="shared" ca="1" si="40"/>
        <v>#N/A</v>
      </c>
      <c r="Y103" s="59" t="e">
        <f t="shared" ca="1" si="44"/>
        <v>#N/A</v>
      </c>
      <c r="Z103" s="49" t="e">
        <f ca="1">IF(Y103&gt;SQM!$AB$9,Summary!L103,NA())</f>
        <v>#N/A</v>
      </c>
      <c r="AA103" s="45" t="e">
        <f t="shared" ca="1" si="41"/>
        <v>#N/A</v>
      </c>
      <c r="AB103" s="4" t="e">
        <f t="shared" ca="1" si="42"/>
        <v>#N/A</v>
      </c>
      <c r="AC103" s="2" t="e">
        <f t="shared" ca="1" si="43"/>
        <v>#N/A</v>
      </c>
      <c r="AD103" s="81" t="e">
        <f>IF(TEXT(A103,"mmmm")='1Month'!$A$3,TEXT(A103,"dd")+H103,NA())</f>
        <v>#N/A</v>
      </c>
      <c r="AE103" s="81" t="e">
        <f>IF(TEXT(A103,"mmmm")='1Month'!A$3,TEXT(A103,"dd")+S103,NA())</f>
        <v>#N/A</v>
      </c>
    </row>
    <row r="104" spans="1:31">
      <c r="A104" s="1">
        <v>43412</v>
      </c>
      <c r="C104" s="3" t="e">
        <f ca="1">MATCH(A104,UTDATE,0)+SQM!$AB$3</f>
        <v>#N/A</v>
      </c>
      <c r="D104" s="3">
        <f ca="1">MATCH(A104,UTDATE)+SQM!$AB$3</f>
        <v>1000</v>
      </c>
      <c r="E104" s="5" t="e">
        <f t="shared" ca="1" si="33"/>
        <v>#N/A</v>
      </c>
      <c r="F104" s="4" t="str">
        <f t="array" aca="1" ref="F104" ca="1">IF(MAX(IF(UTDATE=A104,MPSAS))&gt;0,MAX(IF(UTDATE=A104,MPSAS)),"")</f>
        <v/>
      </c>
      <c r="G104" s="2" t="e">
        <f t="shared" ca="1" si="45"/>
        <v>#N/A</v>
      </c>
      <c r="H104" s="21" t="e">
        <f t="shared" ca="1" si="46"/>
        <v>#N/A</v>
      </c>
      <c r="I104" s="4" t="e">
        <f t="shared" ca="1" si="34"/>
        <v>#N/A</v>
      </c>
      <c r="J104" s="21" t="e">
        <f t="shared" ca="1" si="30"/>
        <v>#N/A</v>
      </c>
      <c r="K104" s="5" t="e">
        <f t="shared" ca="1" si="35"/>
        <v>#N/A</v>
      </c>
      <c r="L104" s="4" t="str">
        <f t="array" aca="1" ref="L104" ca="1">IF(MAX(IF(UTDATE=A104,AVE_30))&gt;0,MAX(IF(UTDATE=A104,AVE_30)),"")</f>
        <v/>
      </c>
      <c r="M104" s="2" t="e">
        <f t="shared" ca="1" si="47"/>
        <v>#N/A</v>
      </c>
      <c r="N104" s="4" t="e">
        <f t="shared" ca="1" si="36"/>
        <v>#N/A</v>
      </c>
      <c r="O104" s="4" t="e">
        <f t="shared" ca="1" si="37"/>
        <v>#N/A</v>
      </c>
      <c r="P104" s="4" t="e">
        <f t="shared" ca="1" si="38"/>
        <v>#N/A</v>
      </c>
      <c r="Q104" s="4" t="e">
        <f t="shared" ca="1" si="48"/>
        <v>#N/A</v>
      </c>
      <c r="R104" s="4" t="e">
        <f t="shared" ca="1" si="49"/>
        <v>#VALUE!</v>
      </c>
      <c r="S104" s="43" t="e">
        <f t="shared" ca="1" si="50"/>
        <v>#N/A</v>
      </c>
      <c r="T104" s="8" t="e">
        <f t="shared" ca="1" si="51"/>
        <v>#N/A</v>
      </c>
      <c r="U104" s="45" t="e">
        <f t="shared" ca="1" si="31"/>
        <v>#N/A</v>
      </c>
      <c r="V104" s="20" t="e">
        <f t="shared" ca="1" si="52"/>
        <v>#N/A</v>
      </c>
      <c r="W104" s="48" t="e">
        <f t="shared" ca="1" si="39"/>
        <v>#N/A</v>
      </c>
      <c r="X104" s="49" t="e">
        <f t="shared" ca="1" si="40"/>
        <v>#N/A</v>
      </c>
      <c r="Y104" s="59" t="e">
        <f t="shared" ca="1" si="44"/>
        <v>#N/A</v>
      </c>
      <c r="Z104" s="49" t="e">
        <f ca="1">IF(Y104&gt;SQM!$AB$9,Summary!L104,NA())</f>
        <v>#N/A</v>
      </c>
      <c r="AA104" s="45" t="e">
        <f t="shared" ca="1" si="41"/>
        <v>#N/A</v>
      </c>
      <c r="AB104" s="4" t="e">
        <f t="shared" ca="1" si="42"/>
        <v>#N/A</v>
      </c>
      <c r="AC104" s="2" t="e">
        <f t="shared" ca="1" si="43"/>
        <v>#N/A</v>
      </c>
      <c r="AD104" s="81" t="e">
        <f>IF(TEXT(A104,"mmmm")='1Month'!$A$3,TEXT(A104,"dd")+H104,NA())</f>
        <v>#N/A</v>
      </c>
      <c r="AE104" s="81" t="e">
        <f>IF(TEXT(A104,"mmmm")='1Month'!A$3,TEXT(A104,"dd")+S104,NA())</f>
        <v>#N/A</v>
      </c>
    </row>
    <row r="105" spans="1:31">
      <c r="A105" s="1">
        <v>43413</v>
      </c>
      <c r="C105" s="3" t="e">
        <f ca="1">MATCH(A105,UTDATE,0)+SQM!$AB$3</f>
        <v>#N/A</v>
      </c>
      <c r="D105" s="3">
        <f ca="1">MATCH(A105,UTDATE)+SQM!$AB$3</f>
        <v>1000</v>
      </c>
      <c r="E105" s="5" t="e">
        <f t="shared" ca="1" si="33"/>
        <v>#N/A</v>
      </c>
      <c r="F105" s="4" t="str">
        <f t="array" aca="1" ref="F105" ca="1">IF(MAX(IF(UTDATE=A105,MPSAS))&gt;0,MAX(IF(UTDATE=A105,MPSAS)),"")</f>
        <v/>
      </c>
      <c r="G105" s="2" t="e">
        <f t="shared" ca="1" si="45"/>
        <v>#N/A</v>
      </c>
      <c r="H105" s="21" t="e">
        <f t="shared" ca="1" si="46"/>
        <v>#N/A</v>
      </c>
      <c r="I105" s="4" t="e">
        <f t="shared" ca="1" si="34"/>
        <v>#N/A</v>
      </c>
      <c r="J105" s="21" t="e">
        <f t="shared" ca="1" si="30"/>
        <v>#N/A</v>
      </c>
      <c r="K105" s="5" t="e">
        <f t="shared" ca="1" si="35"/>
        <v>#N/A</v>
      </c>
      <c r="L105" s="4" t="str">
        <f t="array" aca="1" ref="L105" ca="1">IF(MAX(IF(UTDATE=A105,AVE_30))&gt;0,MAX(IF(UTDATE=A105,AVE_30)),"")</f>
        <v/>
      </c>
      <c r="M105" s="2" t="e">
        <f t="shared" ca="1" si="47"/>
        <v>#N/A</v>
      </c>
      <c r="N105" s="4" t="e">
        <f t="shared" ca="1" si="36"/>
        <v>#N/A</v>
      </c>
      <c r="O105" s="4" t="e">
        <f t="shared" ca="1" si="37"/>
        <v>#N/A</v>
      </c>
      <c r="P105" s="4" t="e">
        <f t="shared" ca="1" si="38"/>
        <v>#N/A</v>
      </c>
      <c r="Q105" s="4" t="e">
        <f t="shared" ca="1" si="48"/>
        <v>#N/A</v>
      </c>
      <c r="R105" s="4" t="e">
        <f t="shared" ca="1" si="49"/>
        <v>#VALUE!</v>
      </c>
      <c r="S105" s="43" t="e">
        <f t="shared" ca="1" si="50"/>
        <v>#N/A</v>
      </c>
      <c r="T105" s="8" t="e">
        <f t="shared" ca="1" si="51"/>
        <v>#N/A</v>
      </c>
      <c r="U105" s="45" t="e">
        <f t="shared" ca="1" si="31"/>
        <v>#N/A</v>
      </c>
      <c r="V105" s="20" t="e">
        <f t="shared" ca="1" si="52"/>
        <v>#N/A</v>
      </c>
      <c r="W105" s="48" t="e">
        <f t="shared" ca="1" si="39"/>
        <v>#N/A</v>
      </c>
      <c r="X105" s="49" t="e">
        <f t="shared" ca="1" si="40"/>
        <v>#N/A</v>
      </c>
      <c r="Y105" s="59" t="e">
        <f t="shared" ca="1" si="44"/>
        <v>#N/A</v>
      </c>
      <c r="Z105" s="49" t="e">
        <f ca="1">IF(Y105&gt;SQM!$AB$9,Summary!L105,NA())</f>
        <v>#N/A</v>
      </c>
      <c r="AA105" s="45" t="e">
        <f t="shared" ca="1" si="41"/>
        <v>#N/A</v>
      </c>
      <c r="AB105" s="4" t="e">
        <f t="shared" ca="1" si="42"/>
        <v>#N/A</v>
      </c>
      <c r="AC105" s="2" t="e">
        <f t="shared" ca="1" si="43"/>
        <v>#N/A</v>
      </c>
      <c r="AD105" s="81" t="e">
        <f>IF(TEXT(A105,"mmmm")='1Month'!$A$3,TEXT(A105,"dd")+H105,NA())</f>
        <v>#N/A</v>
      </c>
      <c r="AE105" s="81" t="e">
        <f>IF(TEXT(A105,"mmmm")='1Month'!A$3,TEXT(A105,"dd")+S105,NA())</f>
        <v>#N/A</v>
      </c>
    </row>
    <row r="106" spans="1:31">
      <c r="A106" s="1">
        <v>43414</v>
      </c>
      <c r="C106" s="3" t="e">
        <f ca="1">MATCH(A106,UTDATE,0)+SQM!$AB$3</f>
        <v>#N/A</v>
      </c>
      <c r="D106" s="3">
        <f ca="1">MATCH(A106,UTDATE)+SQM!$AB$3</f>
        <v>1000</v>
      </c>
      <c r="E106" s="5" t="e">
        <f t="shared" ca="1" si="33"/>
        <v>#N/A</v>
      </c>
      <c r="F106" s="4" t="str">
        <f t="array" aca="1" ref="F106" ca="1">IF(MAX(IF(UTDATE=A106,MPSAS))&gt;0,MAX(IF(UTDATE=A106,MPSAS)),"")</f>
        <v/>
      </c>
      <c r="G106" s="2" t="e">
        <f t="shared" ca="1" si="45"/>
        <v>#N/A</v>
      </c>
      <c r="H106" s="21" t="e">
        <f t="shared" ca="1" si="46"/>
        <v>#N/A</v>
      </c>
      <c r="I106" s="4" t="e">
        <f t="shared" ca="1" si="34"/>
        <v>#N/A</v>
      </c>
      <c r="J106" s="21" t="e">
        <f t="shared" ca="1" si="30"/>
        <v>#N/A</v>
      </c>
      <c r="K106" s="5" t="e">
        <f t="shared" ca="1" si="35"/>
        <v>#N/A</v>
      </c>
      <c r="L106" s="4" t="str">
        <f t="array" aca="1" ref="L106" ca="1">IF(MAX(IF(UTDATE=A106,AVE_30))&gt;0,MAX(IF(UTDATE=A106,AVE_30)),"")</f>
        <v/>
      </c>
      <c r="M106" s="2" t="e">
        <f t="shared" ca="1" si="47"/>
        <v>#N/A</v>
      </c>
      <c r="N106" s="4" t="e">
        <f t="shared" ca="1" si="36"/>
        <v>#N/A</v>
      </c>
      <c r="O106" s="4" t="e">
        <f t="shared" ca="1" si="37"/>
        <v>#N/A</v>
      </c>
      <c r="P106" s="4" t="e">
        <f t="shared" ca="1" si="38"/>
        <v>#N/A</v>
      </c>
      <c r="Q106" s="4" t="e">
        <f t="shared" ca="1" si="48"/>
        <v>#N/A</v>
      </c>
      <c r="R106" s="4" t="e">
        <f t="shared" ca="1" si="49"/>
        <v>#VALUE!</v>
      </c>
      <c r="S106" s="43" t="e">
        <f t="shared" ca="1" si="50"/>
        <v>#N/A</v>
      </c>
      <c r="T106" s="8" t="e">
        <f t="shared" ca="1" si="51"/>
        <v>#N/A</v>
      </c>
      <c r="U106" s="45" t="e">
        <f t="shared" ca="1" si="31"/>
        <v>#N/A</v>
      </c>
      <c r="V106" s="20" t="e">
        <f t="shared" ca="1" si="52"/>
        <v>#N/A</v>
      </c>
      <c r="W106" s="48" t="e">
        <f t="shared" ca="1" si="39"/>
        <v>#N/A</v>
      </c>
      <c r="X106" s="49" t="e">
        <f t="shared" ca="1" si="40"/>
        <v>#N/A</v>
      </c>
      <c r="Y106" s="59" t="e">
        <f t="shared" ca="1" si="44"/>
        <v>#N/A</v>
      </c>
      <c r="Z106" s="49" t="e">
        <f ca="1">IF(Y106&gt;SQM!$AB$9,Summary!L106,NA())</f>
        <v>#N/A</v>
      </c>
      <c r="AA106" s="45" t="e">
        <f t="shared" ca="1" si="41"/>
        <v>#N/A</v>
      </c>
      <c r="AB106" s="4" t="e">
        <f t="shared" ca="1" si="42"/>
        <v>#N/A</v>
      </c>
      <c r="AC106" s="2" t="e">
        <f t="shared" ca="1" si="43"/>
        <v>#N/A</v>
      </c>
      <c r="AD106" s="81" t="e">
        <f>IF(TEXT(A106,"mmmm")='1Month'!$A$3,TEXT(A106,"dd")+H106,NA())</f>
        <v>#N/A</v>
      </c>
      <c r="AE106" s="81" t="e">
        <f>IF(TEXT(A106,"mmmm")='1Month'!A$3,TEXT(A106,"dd")+S106,NA())</f>
        <v>#N/A</v>
      </c>
    </row>
    <row r="107" spans="1:31">
      <c r="A107" s="1">
        <v>43415</v>
      </c>
      <c r="C107" s="3" t="e">
        <f ca="1">MATCH(A107,UTDATE,0)+SQM!$AB$3</f>
        <v>#N/A</v>
      </c>
      <c r="D107" s="3">
        <f ca="1">MATCH(A107,UTDATE)+SQM!$AB$3</f>
        <v>1000</v>
      </c>
      <c r="E107" s="5" t="e">
        <f t="shared" ca="1" si="33"/>
        <v>#N/A</v>
      </c>
      <c r="F107" s="4" t="str">
        <f t="array" aca="1" ref="F107" ca="1">IF(MAX(IF(UTDATE=A107,MPSAS))&gt;0,MAX(IF(UTDATE=A107,MPSAS)),"")</f>
        <v/>
      </c>
      <c r="G107" s="2" t="e">
        <f t="shared" ca="1" si="45"/>
        <v>#N/A</v>
      </c>
      <c r="H107" s="21" t="e">
        <f t="shared" ca="1" si="46"/>
        <v>#N/A</v>
      </c>
      <c r="I107" s="4" t="e">
        <f t="shared" ca="1" si="34"/>
        <v>#N/A</v>
      </c>
      <c r="J107" s="21" t="e">
        <f t="shared" ca="1" si="30"/>
        <v>#N/A</v>
      </c>
      <c r="K107" s="5" t="e">
        <f t="shared" ca="1" si="35"/>
        <v>#N/A</v>
      </c>
      <c r="L107" s="4" t="str">
        <f t="array" aca="1" ref="L107" ca="1">IF(MAX(IF(UTDATE=A107,AVE_30))&gt;0,MAX(IF(UTDATE=A107,AVE_30)),"")</f>
        <v/>
      </c>
      <c r="M107" s="2" t="e">
        <f t="shared" ca="1" si="47"/>
        <v>#N/A</v>
      </c>
      <c r="N107" s="4" t="e">
        <f t="shared" ca="1" si="36"/>
        <v>#N/A</v>
      </c>
      <c r="O107" s="4" t="e">
        <f t="shared" ca="1" si="37"/>
        <v>#N/A</v>
      </c>
      <c r="P107" s="4" t="e">
        <f t="shared" ca="1" si="38"/>
        <v>#N/A</v>
      </c>
      <c r="Q107" s="4" t="e">
        <f t="shared" ca="1" si="48"/>
        <v>#N/A</v>
      </c>
      <c r="R107" s="4" t="e">
        <f t="shared" ca="1" si="49"/>
        <v>#VALUE!</v>
      </c>
      <c r="S107" s="43" t="e">
        <f t="shared" ca="1" si="50"/>
        <v>#N/A</v>
      </c>
      <c r="T107" s="8" t="e">
        <f t="shared" ca="1" si="51"/>
        <v>#N/A</v>
      </c>
      <c r="U107" s="45" t="e">
        <f t="shared" ca="1" si="31"/>
        <v>#N/A</v>
      </c>
      <c r="V107" s="20" t="e">
        <f t="shared" ca="1" si="52"/>
        <v>#N/A</v>
      </c>
      <c r="W107" s="48" t="e">
        <f t="shared" ca="1" si="39"/>
        <v>#N/A</v>
      </c>
      <c r="X107" s="49" t="e">
        <f t="shared" ca="1" si="40"/>
        <v>#N/A</v>
      </c>
      <c r="Y107" s="59" t="e">
        <f t="shared" ca="1" si="44"/>
        <v>#N/A</v>
      </c>
      <c r="Z107" s="49" t="e">
        <f ca="1">IF(Y107&gt;SQM!$AB$9,Summary!L107,NA())</f>
        <v>#N/A</v>
      </c>
      <c r="AA107" s="45" t="e">
        <f t="shared" ca="1" si="41"/>
        <v>#N/A</v>
      </c>
      <c r="AB107" s="4" t="e">
        <f t="shared" ca="1" si="42"/>
        <v>#N/A</v>
      </c>
      <c r="AC107" s="2" t="e">
        <f t="shared" ca="1" si="43"/>
        <v>#N/A</v>
      </c>
      <c r="AD107" s="81" t="e">
        <f>IF(TEXT(A107,"mmmm")='1Month'!$A$3,TEXT(A107,"dd")+H107,NA())</f>
        <v>#N/A</v>
      </c>
      <c r="AE107" s="81" t="e">
        <f>IF(TEXT(A107,"mmmm")='1Month'!A$3,TEXT(A107,"dd")+S107,NA())</f>
        <v>#N/A</v>
      </c>
    </row>
    <row r="108" spans="1:31">
      <c r="A108" s="1">
        <v>43416</v>
      </c>
      <c r="C108" s="3" t="e">
        <f ca="1">MATCH(A108,UTDATE,0)+SQM!$AB$3</f>
        <v>#N/A</v>
      </c>
      <c r="D108" s="3">
        <f ca="1">MATCH(A108,UTDATE)+SQM!$AB$3</f>
        <v>1000</v>
      </c>
      <c r="E108" s="5" t="e">
        <f t="shared" ca="1" si="33"/>
        <v>#N/A</v>
      </c>
      <c r="F108" s="4" t="str">
        <f t="array" aca="1" ref="F108" ca="1">IF(MAX(IF(UTDATE=A108,MPSAS))&gt;0,MAX(IF(UTDATE=A108,MPSAS)),"")</f>
        <v/>
      </c>
      <c r="G108" s="2" t="e">
        <f t="shared" ca="1" si="45"/>
        <v>#N/A</v>
      </c>
      <c r="H108" s="21" t="e">
        <f t="shared" ca="1" si="46"/>
        <v>#N/A</v>
      </c>
      <c r="I108" s="4" t="e">
        <f t="shared" ca="1" si="34"/>
        <v>#N/A</v>
      </c>
      <c r="J108" s="21" t="e">
        <f t="shared" ca="1" si="30"/>
        <v>#N/A</v>
      </c>
      <c r="K108" s="5" t="e">
        <f t="shared" ca="1" si="35"/>
        <v>#N/A</v>
      </c>
      <c r="L108" s="4" t="str">
        <f t="array" aca="1" ref="L108" ca="1">IF(MAX(IF(UTDATE=A108,AVE_30))&gt;0,MAX(IF(UTDATE=A108,AVE_30)),"")</f>
        <v/>
      </c>
      <c r="M108" s="2" t="e">
        <f t="shared" ca="1" si="47"/>
        <v>#N/A</v>
      </c>
      <c r="N108" s="4" t="e">
        <f t="shared" ca="1" si="36"/>
        <v>#N/A</v>
      </c>
      <c r="O108" s="4" t="e">
        <f t="shared" ca="1" si="37"/>
        <v>#N/A</v>
      </c>
      <c r="P108" s="4" t="e">
        <f t="shared" ca="1" si="38"/>
        <v>#N/A</v>
      </c>
      <c r="Q108" s="4" t="e">
        <f t="shared" ca="1" si="48"/>
        <v>#N/A</v>
      </c>
      <c r="R108" s="4" t="e">
        <f t="shared" ca="1" si="49"/>
        <v>#VALUE!</v>
      </c>
      <c r="S108" s="43" t="e">
        <f t="shared" ca="1" si="50"/>
        <v>#N/A</v>
      </c>
      <c r="T108" s="8" t="e">
        <f t="shared" ca="1" si="51"/>
        <v>#N/A</v>
      </c>
      <c r="U108" s="45" t="e">
        <f t="shared" ca="1" si="31"/>
        <v>#N/A</v>
      </c>
      <c r="V108" s="20" t="e">
        <f t="shared" ca="1" si="52"/>
        <v>#N/A</v>
      </c>
      <c r="W108" s="48" t="e">
        <f t="shared" ca="1" si="39"/>
        <v>#N/A</v>
      </c>
      <c r="X108" s="49" t="e">
        <f t="shared" ca="1" si="40"/>
        <v>#N/A</v>
      </c>
      <c r="Y108" s="59" t="e">
        <f t="shared" ca="1" si="44"/>
        <v>#N/A</v>
      </c>
      <c r="Z108" s="49" t="e">
        <f ca="1">IF(Y108&gt;SQM!$AB$9,Summary!L108,NA())</f>
        <v>#N/A</v>
      </c>
      <c r="AA108" s="45" t="e">
        <f t="shared" ca="1" si="41"/>
        <v>#N/A</v>
      </c>
      <c r="AB108" s="4" t="e">
        <f t="shared" ca="1" si="42"/>
        <v>#N/A</v>
      </c>
      <c r="AC108" s="2" t="e">
        <f t="shared" ca="1" si="43"/>
        <v>#N/A</v>
      </c>
      <c r="AD108" s="81" t="e">
        <f>IF(TEXT(A108,"mmmm")='1Month'!$A$3,TEXT(A108,"dd")+H108,NA())</f>
        <v>#N/A</v>
      </c>
      <c r="AE108" s="81" t="e">
        <f>IF(TEXT(A108,"mmmm")='1Month'!A$3,TEXT(A108,"dd")+S108,NA())</f>
        <v>#N/A</v>
      </c>
    </row>
    <row r="109" spans="1:31">
      <c r="A109" s="1">
        <v>43417</v>
      </c>
      <c r="C109" s="3" t="e">
        <f ca="1">MATCH(A109,UTDATE,0)+SQM!$AB$3</f>
        <v>#N/A</v>
      </c>
      <c r="D109" s="3">
        <f ca="1">MATCH(A109,UTDATE)+SQM!$AB$3</f>
        <v>1000</v>
      </c>
      <c r="E109" s="5" t="e">
        <f t="shared" ca="1" si="33"/>
        <v>#N/A</v>
      </c>
      <c r="F109" s="4" t="str">
        <f t="array" aca="1" ref="F109" ca="1">IF(MAX(IF(UTDATE=A109,MPSAS))&gt;0,MAX(IF(UTDATE=A109,MPSAS)),"")</f>
        <v/>
      </c>
      <c r="G109" s="2" t="e">
        <f t="shared" ca="1" si="45"/>
        <v>#N/A</v>
      </c>
      <c r="H109" s="21" t="e">
        <f t="shared" ca="1" si="46"/>
        <v>#N/A</v>
      </c>
      <c r="I109" s="4" t="e">
        <f t="shared" ca="1" si="34"/>
        <v>#N/A</v>
      </c>
      <c r="J109" s="21" t="e">
        <f t="shared" ca="1" si="30"/>
        <v>#N/A</v>
      </c>
      <c r="K109" s="5" t="e">
        <f t="shared" ca="1" si="35"/>
        <v>#N/A</v>
      </c>
      <c r="L109" s="4" t="str">
        <f t="array" aca="1" ref="L109" ca="1">IF(MAX(IF(UTDATE=A109,AVE_30))&gt;0,MAX(IF(UTDATE=A109,AVE_30)),"")</f>
        <v/>
      </c>
      <c r="M109" s="2" t="e">
        <f t="shared" ca="1" si="47"/>
        <v>#N/A</v>
      </c>
      <c r="N109" s="4" t="e">
        <f t="shared" ca="1" si="36"/>
        <v>#N/A</v>
      </c>
      <c r="O109" s="4" t="e">
        <f t="shared" ca="1" si="37"/>
        <v>#N/A</v>
      </c>
      <c r="P109" s="4" t="e">
        <f t="shared" ca="1" si="38"/>
        <v>#N/A</v>
      </c>
      <c r="Q109" s="4" t="e">
        <f t="shared" ca="1" si="48"/>
        <v>#N/A</v>
      </c>
      <c r="R109" s="4" t="e">
        <f t="shared" ca="1" si="49"/>
        <v>#VALUE!</v>
      </c>
      <c r="S109" s="43" t="e">
        <f t="shared" ca="1" si="50"/>
        <v>#N/A</v>
      </c>
      <c r="T109" s="8" t="e">
        <f t="shared" ca="1" si="51"/>
        <v>#N/A</v>
      </c>
      <c r="U109" s="45" t="e">
        <f t="shared" ca="1" si="31"/>
        <v>#N/A</v>
      </c>
      <c r="V109" s="20" t="e">
        <f t="shared" ca="1" si="52"/>
        <v>#N/A</v>
      </c>
      <c r="W109" s="48" t="e">
        <f t="shared" ca="1" si="39"/>
        <v>#N/A</v>
      </c>
      <c r="X109" s="49" t="e">
        <f t="shared" ca="1" si="40"/>
        <v>#N/A</v>
      </c>
      <c r="Y109" s="59" t="e">
        <f t="shared" ca="1" si="44"/>
        <v>#N/A</v>
      </c>
      <c r="Z109" s="49" t="e">
        <f ca="1">IF(Y109&gt;SQM!$AB$9,Summary!L109,NA())</f>
        <v>#N/A</v>
      </c>
      <c r="AA109" s="45" t="e">
        <f t="shared" ca="1" si="41"/>
        <v>#N/A</v>
      </c>
      <c r="AB109" s="4" t="e">
        <f t="shared" ca="1" si="42"/>
        <v>#N/A</v>
      </c>
      <c r="AC109" s="2" t="e">
        <f t="shared" ca="1" si="43"/>
        <v>#N/A</v>
      </c>
      <c r="AD109" s="81" t="e">
        <f>IF(TEXT(A109,"mmmm")='1Month'!$A$3,TEXT(A109,"dd")+H109,NA())</f>
        <v>#N/A</v>
      </c>
      <c r="AE109" s="81" t="e">
        <f>IF(TEXT(A109,"mmmm")='1Month'!A$3,TEXT(A109,"dd")+S109,NA())</f>
        <v>#N/A</v>
      </c>
    </row>
    <row r="110" spans="1:31">
      <c r="A110" s="1">
        <v>43418</v>
      </c>
      <c r="C110" s="3" t="e">
        <f ca="1">MATCH(A110,UTDATE,0)+SQM!$AB$3</f>
        <v>#N/A</v>
      </c>
      <c r="D110" s="3">
        <f ca="1">MATCH(A110,UTDATE)+SQM!$AB$3</f>
        <v>1000</v>
      </c>
      <c r="E110" s="5" t="e">
        <f t="shared" ca="1" si="33"/>
        <v>#N/A</v>
      </c>
      <c r="F110" s="4" t="str">
        <f t="array" aca="1" ref="F110" ca="1">IF(MAX(IF(UTDATE=A110,MPSAS))&gt;0,MAX(IF(UTDATE=A110,MPSAS)),"")</f>
        <v/>
      </c>
      <c r="G110" s="2" t="e">
        <f t="shared" ca="1" si="45"/>
        <v>#N/A</v>
      </c>
      <c r="H110" s="21" t="e">
        <f t="shared" ca="1" si="46"/>
        <v>#N/A</v>
      </c>
      <c r="I110" s="4" t="e">
        <f t="shared" ca="1" si="34"/>
        <v>#N/A</v>
      </c>
      <c r="J110" s="21" t="e">
        <f t="shared" ca="1" si="30"/>
        <v>#N/A</v>
      </c>
      <c r="K110" s="5" t="e">
        <f t="shared" ca="1" si="35"/>
        <v>#N/A</v>
      </c>
      <c r="L110" s="4" t="str">
        <f t="array" aca="1" ref="L110" ca="1">IF(MAX(IF(UTDATE=A110,AVE_30))&gt;0,MAX(IF(UTDATE=A110,AVE_30)),"")</f>
        <v/>
      </c>
      <c r="M110" s="2" t="e">
        <f t="shared" ca="1" si="47"/>
        <v>#N/A</v>
      </c>
      <c r="N110" s="4" t="e">
        <f t="shared" ca="1" si="36"/>
        <v>#N/A</v>
      </c>
      <c r="O110" s="4" t="e">
        <f t="shared" ca="1" si="37"/>
        <v>#N/A</v>
      </c>
      <c r="P110" s="4" t="e">
        <f t="shared" ca="1" si="38"/>
        <v>#N/A</v>
      </c>
      <c r="Q110" s="4" t="e">
        <f t="shared" ca="1" si="48"/>
        <v>#N/A</v>
      </c>
      <c r="R110" s="4" t="e">
        <f t="shared" ca="1" si="49"/>
        <v>#VALUE!</v>
      </c>
      <c r="S110" s="43" t="e">
        <f t="shared" ca="1" si="50"/>
        <v>#N/A</v>
      </c>
      <c r="T110" s="8" t="e">
        <f t="shared" ca="1" si="51"/>
        <v>#N/A</v>
      </c>
      <c r="U110" s="45" t="e">
        <f t="shared" ca="1" si="31"/>
        <v>#N/A</v>
      </c>
      <c r="V110" s="20" t="e">
        <f t="shared" ca="1" si="52"/>
        <v>#N/A</v>
      </c>
      <c r="W110" s="48" t="e">
        <f t="shared" ca="1" si="39"/>
        <v>#N/A</v>
      </c>
      <c r="X110" s="49" t="e">
        <f t="shared" ca="1" si="40"/>
        <v>#N/A</v>
      </c>
      <c r="Y110" s="59" t="e">
        <f t="shared" ca="1" si="44"/>
        <v>#N/A</v>
      </c>
      <c r="Z110" s="49" t="e">
        <f ca="1">IF(Y110&gt;SQM!$AB$9,Summary!L110,NA())</f>
        <v>#N/A</v>
      </c>
      <c r="AA110" s="45" t="e">
        <f t="shared" ca="1" si="41"/>
        <v>#N/A</v>
      </c>
      <c r="AB110" s="4" t="e">
        <f t="shared" ca="1" si="42"/>
        <v>#N/A</v>
      </c>
      <c r="AC110" s="2" t="e">
        <f t="shared" ca="1" si="43"/>
        <v>#N/A</v>
      </c>
      <c r="AD110" s="81" t="e">
        <f>IF(TEXT(A110,"mmmm")='1Month'!$A$3,TEXT(A110,"dd")+H110,NA())</f>
        <v>#N/A</v>
      </c>
      <c r="AE110" s="81" t="e">
        <f>IF(TEXT(A110,"mmmm")='1Month'!A$3,TEXT(A110,"dd")+S110,NA())</f>
        <v>#N/A</v>
      </c>
    </row>
    <row r="111" spans="1:31">
      <c r="A111" s="1">
        <v>43419</v>
      </c>
      <c r="C111" s="3" t="e">
        <f ca="1">MATCH(A111,UTDATE,0)+SQM!$AB$3</f>
        <v>#N/A</v>
      </c>
      <c r="D111" s="3">
        <f ca="1">MATCH(A111,UTDATE)+SQM!$AB$3</f>
        <v>1000</v>
      </c>
      <c r="E111" s="5" t="e">
        <f t="shared" ca="1" si="33"/>
        <v>#N/A</v>
      </c>
      <c r="F111" s="4" t="str">
        <f t="array" aca="1" ref="F111" ca="1">IF(MAX(IF(UTDATE=A111,MPSAS))&gt;0,MAX(IF(UTDATE=A111,MPSAS)),"")</f>
        <v/>
      </c>
      <c r="G111" s="2" t="e">
        <f t="shared" ca="1" si="45"/>
        <v>#N/A</v>
      </c>
      <c r="H111" s="21" t="e">
        <f t="shared" ca="1" si="46"/>
        <v>#N/A</v>
      </c>
      <c r="I111" s="4" t="e">
        <f t="shared" ca="1" si="34"/>
        <v>#N/A</v>
      </c>
      <c r="J111" s="21" t="e">
        <f t="shared" ca="1" si="30"/>
        <v>#N/A</v>
      </c>
      <c r="K111" s="5" t="e">
        <f t="shared" ca="1" si="35"/>
        <v>#N/A</v>
      </c>
      <c r="L111" s="4" t="str">
        <f t="array" aca="1" ref="L111" ca="1">IF(MAX(IF(UTDATE=A111,AVE_30))&gt;0,MAX(IF(UTDATE=A111,AVE_30)),"")</f>
        <v/>
      </c>
      <c r="M111" s="2" t="e">
        <f t="shared" ca="1" si="47"/>
        <v>#N/A</v>
      </c>
      <c r="N111" s="4" t="e">
        <f t="shared" ca="1" si="36"/>
        <v>#N/A</v>
      </c>
      <c r="O111" s="4" t="e">
        <f t="shared" ca="1" si="37"/>
        <v>#N/A</v>
      </c>
      <c r="P111" s="4" t="e">
        <f t="shared" ca="1" si="38"/>
        <v>#N/A</v>
      </c>
      <c r="Q111" s="4" t="e">
        <f t="shared" ca="1" si="48"/>
        <v>#N/A</v>
      </c>
      <c r="R111" s="4" t="e">
        <f t="shared" ca="1" si="49"/>
        <v>#VALUE!</v>
      </c>
      <c r="S111" s="43" t="e">
        <f t="shared" ca="1" si="50"/>
        <v>#N/A</v>
      </c>
      <c r="T111" s="8" t="e">
        <f t="shared" ca="1" si="51"/>
        <v>#N/A</v>
      </c>
      <c r="U111" s="45" t="e">
        <f t="shared" ca="1" si="31"/>
        <v>#N/A</v>
      </c>
      <c r="V111" s="20" t="e">
        <f t="shared" ca="1" si="52"/>
        <v>#N/A</v>
      </c>
      <c r="W111" s="48" t="e">
        <f t="shared" ca="1" si="39"/>
        <v>#N/A</v>
      </c>
      <c r="X111" s="49" t="e">
        <f t="shared" ca="1" si="40"/>
        <v>#N/A</v>
      </c>
      <c r="Y111" s="59" t="e">
        <f t="shared" ca="1" si="44"/>
        <v>#N/A</v>
      </c>
      <c r="Z111" s="49" t="e">
        <f ca="1">IF(Y111&gt;SQM!$AB$9,Summary!L111,NA())</f>
        <v>#N/A</v>
      </c>
      <c r="AA111" s="45" t="e">
        <f t="shared" ca="1" si="41"/>
        <v>#N/A</v>
      </c>
      <c r="AB111" s="4" t="e">
        <f t="shared" ca="1" si="42"/>
        <v>#N/A</v>
      </c>
      <c r="AC111" s="2" t="e">
        <f t="shared" ca="1" si="43"/>
        <v>#N/A</v>
      </c>
      <c r="AD111" s="81" t="e">
        <f>IF(TEXT(A111,"mmmm")='1Month'!$A$3,TEXT(A111,"dd")+H111,NA())</f>
        <v>#N/A</v>
      </c>
      <c r="AE111" s="81" t="e">
        <f>IF(TEXT(A111,"mmmm")='1Month'!A$3,TEXT(A111,"dd")+S111,NA())</f>
        <v>#N/A</v>
      </c>
    </row>
    <row r="112" spans="1:31">
      <c r="A112" s="1">
        <v>43420</v>
      </c>
      <c r="C112" s="3" t="e">
        <f ca="1">MATCH(A112,UTDATE,0)+SQM!$AB$3</f>
        <v>#N/A</v>
      </c>
      <c r="D112" s="3">
        <f ca="1">MATCH(A112,UTDATE)+SQM!$AB$3</f>
        <v>1000</v>
      </c>
      <c r="E112" s="5" t="e">
        <f t="shared" ca="1" si="33"/>
        <v>#N/A</v>
      </c>
      <c r="F112" s="4" t="str">
        <f t="array" aca="1" ref="F112" ca="1">IF(MAX(IF(UTDATE=A112,MPSAS))&gt;0,MAX(IF(UTDATE=A112,MPSAS)),"")</f>
        <v/>
      </c>
      <c r="G112" s="2" t="e">
        <f t="shared" ca="1" si="45"/>
        <v>#N/A</v>
      </c>
      <c r="H112" s="21" t="e">
        <f t="shared" ca="1" si="46"/>
        <v>#N/A</v>
      </c>
      <c r="I112" s="4" t="e">
        <f t="shared" ca="1" si="34"/>
        <v>#N/A</v>
      </c>
      <c r="J112" s="21" t="e">
        <f t="shared" ca="1" si="30"/>
        <v>#N/A</v>
      </c>
      <c r="K112" s="5" t="e">
        <f t="shared" ca="1" si="35"/>
        <v>#N/A</v>
      </c>
      <c r="L112" s="4" t="str">
        <f t="array" aca="1" ref="L112" ca="1">IF(MAX(IF(UTDATE=A112,AVE_30))&gt;0,MAX(IF(UTDATE=A112,AVE_30)),"")</f>
        <v/>
      </c>
      <c r="M112" s="2" t="e">
        <f t="shared" ca="1" si="47"/>
        <v>#N/A</v>
      </c>
      <c r="N112" s="4" t="e">
        <f t="shared" ca="1" si="36"/>
        <v>#N/A</v>
      </c>
      <c r="O112" s="4" t="e">
        <f t="shared" ca="1" si="37"/>
        <v>#N/A</v>
      </c>
      <c r="P112" s="4" t="e">
        <f t="shared" ca="1" si="38"/>
        <v>#N/A</v>
      </c>
      <c r="Q112" s="4" t="e">
        <f t="shared" ca="1" si="48"/>
        <v>#N/A</v>
      </c>
      <c r="R112" s="4" t="e">
        <f t="shared" ca="1" si="49"/>
        <v>#VALUE!</v>
      </c>
      <c r="S112" s="43" t="e">
        <f t="shared" ca="1" si="50"/>
        <v>#N/A</v>
      </c>
      <c r="T112" s="8" t="e">
        <f t="shared" ca="1" si="51"/>
        <v>#N/A</v>
      </c>
      <c r="U112" s="45" t="e">
        <f t="shared" ca="1" si="31"/>
        <v>#N/A</v>
      </c>
      <c r="V112" s="20" t="e">
        <f t="shared" ca="1" si="52"/>
        <v>#N/A</v>
      </c>
      <c r="W112" s="48" t="e">
        <f t="shared" ca="1" si="39"/>
        <v>#N/A</v>
      </c>
      <c r="X112" s="49" t="e">
        <f t="shared" ca="1" si="40"/>
        <v>#N/A</v>
      </c>
      <c r="Y112" s="59" t="e">
        <f t="shared" ca="1" si="44"/>
        <v>#N/A</v>
      </c>
      <c r="Z112" s="49" t="e">
        <f ca="1">IF(Y112&gt;SQM!$AB$9,Summary!L112,NA())</f>
        <v>#N/A</v>
      </c>
      <c r="AA112" s="45" t="e">
        <f t="shared" ca="1" si="41"/>
        <v>#N/A</v>
      </c>
      <c r="AB112" s="4" t="e">
        <f t="shared" ca="1" si="42"/>
        <v>#N/A</v>
      </c>
      <c r="AC112" s="2" t="e">
        <f t="shared" ca="1" si="43"/>
        <v>#N/A</v>
      </c>
      <c r="AD112" s="81" t="e">
        <f>IF(TEXT(A112,"mmmm")='1Month'!$A$3,TEXT(A112,"dd")+H112,NA())</f>
        <v>#N/A</v>
      </c>
      <c r="AE112" s="81" t="e">
        <f>IF(TEXT(A112,"mmmm")='1Month'!A$3,TEXT(A112,"dd")+S112,NA())</f>
        <v>#N/A</v>
      </c>
    </row>
    <row r="113" spans="1:31">
      <c r="A113" s="1">
        <v>43421</v>
      </c>
      <c r="C113" s="3" t="e">
        <f ca="1">MATCH(A113,UTDATE,0)+SQM!$AB$3</f>
        <v>#N/A</v>
      </c>
      <c r="D113" s="3">
        <f ca="1">MATCH(A113,UTDATE)+SQM!$AB$3</f>
        <v>1000</v>
      </c>
      <c r="E113" s="5" t="e">
        <f t="shared" ca="1" si="33"/>
        <v>#N/A</v>
      </c>
      <c r="F113" s="4" t="str">
        <f t="array" aca="1" ref="F113" ca="1">IF(MAX(IF(UTDATE=A113,MPSAS))&gt;0,MAX(IF(UTDATE=A113,MPSAS)),"")</f>
        <v/>
      </c>
      <c r="G113" s="2" t="e">
        <f t="shared" ca="1" si="45"/>
        <v>#N/A</v>
      </c>
      <c r="H113" s="21" t="e">
        <f t="shared" ca="1" si="46"/>
        <v>#N/A</v>
      </c>
      <c r="I113" s="4" t="e">
        <f t="shared" ca="1" si="34"/>
        <v>#N/A</v>
      </c>
      <c r="J113" s="21" t="e">
        <f t="shared" ca="1" si="30"/>
        <v>#N/A</v>
      </c>
      <c r="K113" s="5" t="e">
        <f t="shared" ca="1" si="35"/>
        <v>#N/A</v>
      </c>
      <c r="L113" s="4" t="str">
        <f t="array" aca="1" ref="L113" ca="1">IF(MAX(IF(UTDATE=A113,AVE_30))&gt;0,MAX(IF(UTDATE=A113,AVE_30)),"")</f>
        <v/>
      </c>
      <c r="M113" s="2" t="e">
        <f t="shared" ca="1" si="47"/>
        <v>#N/A</v>
      </c>
      <c r="N113" s="4" t="e">
        <f t="shared" ca="1" si="36"/>
        <v>#N/A</v>
      </c>
      <c r="O113" s="4" t="e">
        <f t="shared" ca="1" si="37"/>
        <v>#N/A</v>
      </c>
      <c r="P113" s="4" t="e">
        <f t="shared" ca="1" si="38"/>
        <v>#N/A</v>
      </c>
      <c r="Q113" s="4" t="e">
        <f t="shared" ca="1" si="48"/>
        <v>#N/A</v>
      </c>
      <c r="R113" s="4" t="e">
        <f t="shared" ca="1" si="49"/>
        <v>#VALUE!</v>
      </c>
      <c r="S113" s="43" t="e">
        <f t="shared" ca="1" si="50"/>
        <v>#N/A</v>
      </c>
      <c r="T113" s="8" t="e">
        <f t="shared" ca="1" si="51"/>
        <v>#N/A</v>
      </c>
      <c r="U113" s="45" t="e">
        <f t="shared" ca="1" si="31"/>
        <v>#N/A</v>
      </c>
      <c r="V113" s="20" t="e">
        <f t="shared" ca="1" si="52"/>
        <v>#N/A</v>
      </c>
      <c r="W113" s="48" t="e">
        <f t="shared" ca="1" si="39"/>
        <v>#N/A</v>
      </c>
      <c r="X113" s="49" t="e">
        <f t="shared" ca="1" si="40"/>
        <v>#N/A</v>
      </c>
      <c r="Y113" s="59" t="e">
        <f t="shared" ca="1" si="44"/>
        <v>#N/A</v>
      </c>
      <c r="Z113" s="49" t="e">
        <f ca="1">IF(Y113&gt;SQM!$AB$9,Summary!L113,NA())</f>
        <v>#N/A</v>
      </c>
      <c r="AA113" s="45" t="e">
        <f t="shared" ca="1" si="41"/>
        <v>#N/A</v>
      </c>
      <c r="AB113" s="4" t="e">
        <f t="shared" ca="1" si="42"/>
        <v>#N/A</v>
      </c>
      <c r="AC113" s="2" t="e">
        <f t="shared" ca="1" si="43"/>
        <v>#N/A</v>
      </c>
      <c r="AD113" s="81" t="e">
        <f>IF(TEXT(A113,"mmmm")='1Month'!$A$3,TEXT(A113,"dd")+H113,NA())</f>
        <v>#N/A</v>
      </c>
      <c r="AE113" s="81" t="e">
        <f>IF(TEXT(A113,"mmmm")='1Month'!A$3,TEXT(A113,"dd")+S113,NA())</f>
        <v>#N/A</v>
      </c>
    </row>
    <row r="114" spans="1:31">
      <c r="A114" s="1">
        <v>43422</v>
      </c>
      <c r="C114" s="3" t="e">
        <f ca="1">MATCH(A114,UTDATE,0)+SQM!$AB$3</f>
        <v>#N/A</v>
      </c>
      <c r="D114" s="3">
        <f ca="1">MATCH(A114,UTDATE)+SQM!$AB$3</f>
        <v>1000</v>
      </c>
      <c r="E114" s="5" t="e">
        <f t="shared" ca="1" si="33"/>
        <v>#N/A</v>
      </c>
      <c r="F114" s="4" t="str">
        <f t="array" aca="1" ref="F114" ca="1">IF(MAX(IF(UTDATE=A114,MPSAS))&gt;0,MAX(IF(UTDATE=A114,MPSAS)),"")</f>
        <v/>
      </c>
      <c r="G114" s="2" t="e">
        <f t="shared" ca="1" si="45"/>
        <v>#N/A</v>
      </c>
      <c r="H114" s="21" t="e">
        <f t="shared" ca="1" si="46"/>
        <v>#N/A</v>
      </c>
      <c r="I114" s="4" t="e">
        <f t="shared" ca="1" si="34"/>
        <v>#N/A</v>
      </c>
      <c r="J114" s="21" t="e">
        <f t="shared" ca="1" si="30"/>
        <v>#N/A</v>
      </c>
      <c r="K114" s="5" t="e">
        <f t="shared" ca="1" si="35"/>
        <v>#N/A</v>
      </c>
      <c r="L114" s="4" t="str">
        <f t="array" aca="1" ref="L114" ca="1">IF(MAX(IF(UTDATE=A114,AVE_30))&gt;0,MAX(IF(UTDATE=A114,AVE_30)),"")</f>
        <v/>
      </c>
      <c r="M114" s="2" t="e">
        <f t="shared" ca="1" si="47"/>
        <v>#N/A</v>
      </c>
      <c r="N114" s="4" t="e">
        <f t="shared" ca="1" si="36"/>
        <v>#N/A</v>
      </c>
      <c r="O114" s="4" t="e">
        <f t="shared" ca="1" si="37"/>
        <v>#N/A</v>
      </c>
      <c r="P114" s="4" t="e">
        <f t="shared" ca="1" si="38"/>
        <v>#N/A</v>
      </c>
      <c r="Q114" s="4" t="e">
        <f t="shared" ca="1" si="48"/>
        <v>#N/A</v>
      </c>
      <c r="R114" s="4" t="e">
        <f t="shared" ca="1" si="49"/>
        <v>#VALUE!</v>
      </c>
      <c r="S114" s="43" t="e">
        <f t="shared" ca="1" si="50"/>
        <v>#N/A</v>
      </c>
      <c r="T114" s="8" t="e">
        <f t="shared" ca="1" si="51"/>
        <v>#N/A</v>
      </c>
      <c r="U114" s="45" t="e">
        <f t="shared" ca="1" si="31"/>
        <v>#N/A</v>
      </c>
      <c r="V114" s="20" t="e">
        <f t="shared" ca="1" si="52"/>
        <v>#N/A</v>
      </c>
      <c r="W114" s="48" t="e">
        <f t="shared" ca="1" si="39"/>
        <v>#N/A</v>
      </c>
      <c r="X114" s="49" t="e">
        <f t="shared" ca="1" si="40"/>
        <v>#N/A</v>
      </c>
      <c r="Y114" s="59" t="e">
        <f t="shared" ca="1" si="44"/>
        <v>#N/A</v>
      </c>
      <c r="Z114" s="49" t="e">
        <f ca="1">IF(Y114&gt;SQM!$AB$9,Summary!L114,NA())</f>
        <v>#N/A</v>
      </c>
      <c r="AA114" s="45" t="e">
        <f t="shared" ca="1" si="41"/>
        <v>#N/A</v>
      </c>
      <c r="AB114" s="4" t="e">
        <f t="shared" ca="1" si="42"/>
        <v>#N/A</v>
      </c>
      <c r="AC114" s="2" t="e">
        <f t="shared" ca="1" si="43"/>
        <v>#N/A</v>
      </c>
      <c r="AD114" s="81" t="e">
        <f>IF(TEXT(A114,"mmmm")='1Month'!$A$3,TEXT(A114,"dd")+H114,NA())</f>
        <v>#N/A</v>
      </c>
      <c r="AE114" s="81" t="e">
        <f>IF(TEXT(A114,"mmmm")='1Month'!A$3,TEXT(A114,"dd")+S114,NA())</f>
        <v>#N/A</v>
      </c>
    </row>
    <row r="115" spans="1:31">
      <c r="A115" s="1">
        <v>43423</v>
      </c>
      <c r="C115" s="3" t="e">
        <f ca="1">MATCH(A115,UTDATE,0)+SQM!$AB$3</f>
        <v>#N/A</v>
      </c>
      <c r="D115" s="3">
        <f ca="1">MATCH(A115,UTDATE)+SQM!$AB$3</f>
        <v>1000</v>
      </c>
      <c r="E115" s="5" t="e">
        <f t="shared" ca="1" si="33"/>
        <v>#N/A</v>
      </c>
      <c r="F115" s="4" t="str">
        <f t="array" aca="1" ref="F115" ca="1">IF(MAX(IF(UTDATE=A115,MPSAS))&gt;0,MAX(IF(UTDATE=A115,MPSAS)),"")</f>
        <v/>
      </c>
      <c r="G115" s="2" t="e">
        <f t="shared" ca="1" si="45"/>
        <v>#N/A</v>
      </c>
      <c r="H115" s="21" t="e">
        <f t="shared" ca="1" si="46"/>
        <v>#N/A</v>
      </c>
      <c r="I115" s="4" t="e">
        <f t="shared" ca="1" si="34"/>
        <v>#N/A</v>
      </c>
      <c r="J115" s="21" t="e">
        <f t="shared" ca="1" si="30"/>
        <v>#N/A</v>
      </c>
      <c r="K115" s="5" t="e">
        <f t="shared" ca="1" si="35"/>
        <v>#N/A</v>
      </c>
      <c r="L115" s="4" t="str">
        <f t="array" aca="1" ref="L115" ca="1">IF(MAX(IF(UTDATE=A115,AVE_30))&gt;0,MAX(IF(UTDATE=A115,AVE_30)),"")</f>
        <v/>
      </c>
      <c r="M115" s="2" t="e">
        <f t="shared" ca="1" si="47"/>
        <v>#N/A</v>
      </c>
      <c r="N115" s="4" t="e">
        <f t="shared" ca="1" si="36"/>
        <v>#N/A</v>
      </c>
      <c r="O115" s="4" t="e">
        <f t="shared" ca="1" si="37"/>
        <v>#N/A</v>
      </c>
      <c r="P115" s="4" t="e">
        <f t="shared" ca="1" si="38"/>
        <v>#N/A</v>
      </c>
      <c r="Q115" s="4" t="e">
        <f t="shared" ca="1" si="48"/>
        <v>#N/A</v>
      </c>
      <c r="R115" s="4" t="e">
        <f t="shared" ca="1" si="49"/>
        <v>#VALUE!</v>
      </c>
      <c r="S115" s="43" t="e">
        <f t="shared" ca="1" si="50"/>
        <v>#N/A</v>
      </c>
      <c r="T115" s="8" t="e">
        <f t="shared" ca="1" si="51"/>
        <v>#N/A</v>
      </c>
      <c r="U115" s="45" t="e">
        <f t="shared" ca="1" si="31"/>
        <v>#N/A</v>
      </c>
      <c r="V115" s="20" t="e">
        <f t="shared" ca="1" si="52"/>
        <v>#N/A</v>
      </c>
      <c r="W115" s="48" t="e">
        <f t="shared" ca="1" si="39"/>
        <v>#N/A</v>
      </c>
      <c r="X115" s="49" t="e">
        <f t="shared" ca="1" si="40"/>
        <v>#N/A</v>
      </c>
      <c r="Y115" s="59" t="e">
        <f t="shared" ca="1" si="44"/>
        <v>#N/A</v>
      </c>
      <c r="Z115" s="49" t="e">
        <f ca="1">IF(Y115&gt;SQM!$AB$9,Summary!L115,NA())</f>
        <v>#N/A</v>
      </c>
      <c r="AA115" s="45" t="e">
        <f t="shared" ca="1" si="41"/>
        <v>#N/A</v>
      </c>
      <c r="AB115" s="4" t="e">
        <f t="shared" ca="1" si="42"/>
        <v>#N/A</v>
      </c>
      <c r="AC115" s="2" t="e">
        <f t="shared" ca="1" si="43"/>
        <v>#N/A</v>
      </c>
      <c r="AD115" s="81" t="e">
        <f>IF(TEXT(A115,"mmmm")='1Month'!$A$3,TEXT(A115,"dd")+H115,NA())</f>
        <v>#N/A</v>
      </c>
      <c r="AE115" s="81" t="e">
        <f>IF(TEXT(A115,"mmmm")='1Month'!A$3,TEXT(A115,"dd")+S115,NA())</f>
        <v>#N/A</v>
      </c>
    </row>
    <row r="116" spans="1:31">
      <c r="A116" s="1">
        <v>43424</v>
      </c>
      <c r="C116" s="3" t="e">
        <f ca="1">MATCH(A116,UTDATE,0)+SQM!$AB$3</f>
        <v>#N/A</v>
      </c>
      <c r="D116" s="3">
        <f ca="1">MATCH(A116,UTDATE)+SQM!$AB$3</f>
        <v>1000</v>
      </c>
      <c r="E116" s="5" t="e">
        <f t="shared" ca="1" si="33"/>
        <v>#N/A</v>
      </c>
      <c r="F116" s="4" t="str">
        <f t="array" aca="1" ref="F116" ca="1">IF(MAX(IF(UTDATE=A116,MPSAS))&gt;0,MAX(IF(UTDATE=A116,MPSAS)),"")</f>
        <v/>
      </c>
      <c r="G116" s="2" t="e">
        <f t="shared" ca="1" si="45"/>
        <v>#N/A</v>
      </c>
      <c r="H116" s="21" t="e">
        <f t="shared" ca="1" si="46"/>
        <v>#N/A</v>
      </c>
      <c r="I116" s="4" t="e">
        <f t="shared" ca="1" si="34"/>
        <v>#N/A</v>
      </c>
      <c r="J116" s="21" t="e">
        <f t="shared" ca="1" si="30"/>
        <v>#N/A</v>
      </c>
      <c r="K116" s="5" t="e">
        <f t="shared" ca="1" si="35"/>
        <v>#N/A</v>
      </c>
      <c r="L116" s="4" t="str">
        <f t="array" aca="1" ref="L116" ca="1">IF(MAX(IF(UTDATE=A116,AVE_30))&gt;0,MAX(IF(UTDATE=A116,AVE_30)),"")</f>
        <v/>
      </c>
      <c r="M116" s="2" t="e">
        <f t="shared" ca="1" si="47"/>
        <v>#N/A</v>
      </c>
      <c r="N116" s="4" t="e">
        <f t="shared" ca="1" si="36"/>
        <v>#N/A</v>
      </c>
      <c r="O116" s="4" t="e">
        <f t="shared" ca="1" si="37"/>
        <v>#N/A</v>
      </c>
      <c r="P116" s="4" t="e">
        <f t="shared" ca="1" si="38"/>
        <v>#N/A</v>
      </c>
      <c r="Q116" s="4" t="e">
        <f t="shared" ca="1" si="48"/>
        <v>#N/A</v>
      </c>
      <c r="R116" s="4" t="e">
        <f t="shared" ca="1" si="49"/>
        <v>#VALUE!</v>
      </c>
      <c r="S116" s="43" t="e">
        <f t="shared" ca="1" si="50"/>
        <v>#N/A</v>
      </c>
      <c r="T116" s="8" t="e">
        <f t="shared" ca="1" si="51"/>
        <v>#N/A</v>
      </c>
      <c r="U116" s="45" t="e">
        <f t="shared" ca="1" si="31"/>
        <v>#N/A</v>
      </c>
      <c r="V116" s="20" t="e">
        <f t="shared" ca="1" si="52"/>
        <v>#N/A</v>
      </c>
      <c r="W116" s="48" t="e">
        <f t="shared" ca="1" si="39"/>
        <v>#N/A</v>
      </c>
      <c r="X116" s="49" t="e">
        <f t="shared" ca="1" si="40"/>
        <v>#N/A</v>
      </c>
      <c r="Y116" s="59" t="e">
        <f t="shared" ca="1" si="44"/>
        <v>#N/A</v>
      </c>
      <c r="Z116" s="49" t="e">
        <f ca="1">IF(Y116&gt;SQM!$AB$9,Summary!L116,NA())</f>
        <v>#N/A</v>
      </c>
      <c r="AA116" s="45" t="e">
        <f t="shared" ca="1" si="41"/>
        <v>#N/A</v>
      </c>
      <c r="AB116" s="4" t="e">
        <f t="shared" ca="1" si="42"/>
        <v>#N/A</v>
      </c>
      <c r="AC116" s="2" t="e">
        <f t="shared" ca="1" si="43"/>
        <v>#N/A</v>
      </c>
      <c r="AD116" s="81" t="e">
        <f>IF(TEXT(A116,"mmmm")='1Month'!$A$3,TEXT(A116,"dd")+H116,NA())</f>
        <v>#N/A</v>
      </c>
      <c r="AE116" s="81" t="e">
        <f>IF(TEXT(A116,"mmmm")='1Month'!A$3,TEXT(A116,"dd")+S116,NA())</f>
        <v>#N/A</v>
      </c>
    </row>
    <row r="117" spans="1:31">
      <c r="A117" s="1">
        <v>43425</v>
      </c>
      <c r="C117" s="3" t="e">
        <f ca="1">MATCH(A117,UTDATE,0)+SQM!$AB$3</f>
        <v>#N/A</v>
      </c>
      <c r="D117" s="3">
        <f ca="1">MATCH(A117,UTDATE)+SQM!$AB$3</f>
        <v>1000</v>
      </c>
      <c r="E117" s="5" t="e">
        <f t="shared" ca="1" si="33"/>
        <v>#N/A</v>
      </c>
      <c r="F117" s="4" t="str">
        <f t="array" aca="1" ref="F117" ca="1">IF(MAX(IF(UTDATE=A117,MPSAS))&gt;0,MAX(IF(UTDATE=A117,MPSAS)),"")</f>
        <v/>
      </c>
      <c r="G117" s="2" t="e">
        <f t="shared" ca="1" si="45"/>
        <v>#N/A</v>
      </c>
      <c r="H117" s="21" t="e">
        <f t="shared" ca="1" si="46"/>
        <v>#N/A</v>
      </c>
      <c r="I117" s="4" t="e">
        <f t="shared" ca="1" si="34"/>
        <v>#N/A</v>
      </c>
      <c r="J117" s="21" t="e">
        <f t="shared" ca="1" si="30"/>
        <v>#N/A</v>
      </c>
      <c r="K117" s="5" t="e">
        <f t="shared" ca="1" si="35"/>
        <v>#N/A</v>
      </c>
      <c r="L117" s="4" t="str">
        <f t="array" aca="1" ref="L117" ca="1">IF(MAX(IF(UTDATE=A117,AVE_30))&gt;0,MAX(IF(UTDATE=A117,AVE_30)),"")</f>
        <v/>
      </c>
      <c r="M117" s="2" t="e">
        <f t="shared" ca="1" si="47"/>
        <v>#N/A</v>
      </c>
      <c r="N117" s="4" t="e">
        <f t="shared" ca="1" si="36"/>
        <v>#N/A</v>
      </c>
      <c r="O117" s="4" t="e">
        <f t="shared" ca="1" si="37"/>
        <v>#N/A</v>
      </c>
      <c r="P117" s="4" t="e">
        <f t="shared" ca="1" si="38"/>
        <v>#N/A</v>
      </c>
      <c r="Q117" s="4" t="e">
        <f t="shared" ca="1" si="48"/>
        <v>#N/A</v>
      </c>
      <c r="R117" s="4" t="e">
        <f t="shared" ca="1" si="49"/>
        <v>#VALUE!</v>
      </c>
      <c r="S117" s="43" t="e">
        <f t="shared" ca="1" si="50"/>
        <v>#N/A</v>
      </c>
      <c r="T117" s="8" t="e">
        <f t="shared" ca="1" si="51"/>
        <v>#N/A</v>
      </c>
      <c r="U117" s="45" t="e">
        <f t="shared" ca="1" si="31"/>
        <v>#N/A</v>
      </c>
      <c r="V117" s="20" t="e">
        <f t="shared" ca="1" si="52"/>
        <v>#N/A</v>
      </c>
      <c r="W117" s="48" t="e">
        <f t="shared" ca="1" si="39"/>
        <v>#N/A</v>
      </c>
      <c r="X117" s="49" t="e">
        <f t="shared" ca="1" si="40"/>
        <v>#N/A</v>
      </c>
      <c r="Y117" s="59" t="e">
        <f t="shared" ca="1" si="44"/>
        <v>#N/A</v>
      </c>
      <c r="Z117" s="49" t="e">
        <f ca="1">IF(Y117&gt;SQM!$AB$9,Summary!L117,NA())</f>
        <v>#N/A</v>
      </c>
      <c r="AA117" s="45" t="e">
        <f t="shared" ca="1" si="41"/>
        <v>#N/A</v>
      </c>
      <c r="AB117" s="4" t="e">
        <f t="shared" ca="1" si="42"/>
        <v>#N/A</v>
      </c>
      <c r="AC117" s="2" t="e">
        <f t="shared" ca="1" si="43"/>
        <v>#N/A</v>
      </c>
      <c r="AD117" s="81" t="e">
        <f>IF(TEXT(A117,"mmmm")='1Month'!$A$3,TEXT(A117,"dd")+H117,NA())</f>
        <v>#N/A</v>
      </c>
      <c r="AE117" s="81" t="e">
        <f>IF(TEXT(A117,"mmmm")='1Month'!A$3,TEXT(A117,"dd")+S117,NA())</f>
        <v>#N/A</v>
      </c>
    </row>
    <row r="118" spans="1:31">
      <c r="A118" s="1">
        <v>43426</v>
      </c>
      <c r="C118" s="3" t="e">
        <f ca="1">MATCH(A118,UTDATE,0)+SQM!$AB$3</f>
        <v>#N/A</v>
      </c>
      <c r="D118" s="3">
        <f ca="1">MATCH(A118,UTDATE)+SQM!$AB$3</f>
        <v>1000</v>
      </c>
      <c r="E118" s="5" t="e">
        <f t="shared" ca="1" si="33"/>
        <v>#N/A</v>
      </c>
      <c r="F118" s="4" t="str">
        <f t="array" aca="1" ref="F118" ca="1">IF(MAX(IF(UTDATE=A118,MPSAS))&gt;0,MAX(IF(UTDATE=A118,MPSAS)),"")</f>
        <v/>
      </c>
      <c r="G118" s="2" t="e">
        <f t="shared" ca="1" si="45"/>
        <v>#N/A</v>
      </c>
      <c r="H118" s="21" t="e">
        <f t="shared" ca="1" si="46"/>
        <v>#N/A</v>
      </c>
      <c r="I118" s="4" t="e">
        <f t="shared" ca="1" si="34"/>
        <v>#N/A</v>
      </c>
      <c r="J118" s="21" t="e">
        <f t="shared" ca="1" si="30"/>
        <v>#N/A</v>
      </c>
      <c r="K118" s="5" t="e">
        <f t="shared" ca="1" si="35"/>
        <v>#N/A</v>
      </c>
      <c r="L118" s="4" t="str">
        <f t="array" aca="1" ref="L118" ca="1">IF(MAX(IF(UTDATE=A118,AVE_30))&gt;0,MAX(IF(UTDATE=A118,AVE_30)),"")</f>
        <v/>
      </c>
      <c r="M118" s="2" t="e">
        <f t="shared" ca="1" si="47"/>
        <v>#N/A</v>
      </c>
      <c r="N118" s="4" t="e">
        <f t="shared" ca="1" si="36"/>
        <v>#N/A</v>
      </c>
      <c r="O118" s="4" t="e">
        <f t="shared" ca="1" si="37"/>
        <v>#N/A</v>
      </c>
      <c r="P118" s="4" t="e">
        <f t="shared" ca="1" si="38"/>
        <v>#N/A</v>
      </c>
      <c r="Q118" s="4" t="e">
        <f t="shared" ca="1" si="48"/>
        <v>#N/A</v>
      </c>
      <c r="R118" s="4" t="e">
        <f t="shared" ca="1" si="49"/>
        <v>#VALUE!</v>
      </c>
      <c r="S118" s="43" t="e">
        <f t="shared" ca="1" si="50"/>
        <v>#N/A</v>
      </c>
      <c r="T118" s="8" t="e">
        <f t="shared" ca="1" si="51"/>
        <v>#N/A</v>
      </c>
      <c r="U118" s="45" t="e">
        <f t="shared" ca="1" si="31"/>
        <v>#N/A</v>
      </c>
      <c r="V118" s="20" t="e">
        <f t="shared" ca="1" si="52"/>
        <v>#N/A</v>
      </c>
      <c r="W118" s="48" t="e">
        <f t="shared" ca="1" si="39"/>
        <v>#N/A</v>
      </c>
      <c r="X118" s="49" t="e">
        <f t="shared" ca="1" si="40"/>
        <v>#N/A</v>
      </c>
      <c r="Y118" s="59" t="e">
        <f t="shared" ca="1" si="44"/>
        <v>#N/A</v>
      </c>
      <c r="Z118" s="49" t="e">
        <f ca="1">IF(Y118&gt;SQM!$AB$9,Summary!L118,NA())</f>
        <v>#N/A</v>
      </c>
      <c r="AA118" s="45" t="e">
        <f t="shared" ca="1" si="41"/>
        <v>#N/A</v>
      </c>
      <c r="AB118" s="4" t="e">
        <f t="shared" ca="1" si="42"/>
        <v>#N/A</v>
      </c>
      <c r="AC118" s="2" t="e">
        <f t="shared" ca="1" si="43"/>
        <v>#N/A</v>
      </c>
      <c r="AD118" s="81" t="e">
        <f>IF(TEXT(A118,"mmmm")='1Month'!$A$3,TEXT(A118,"dd")+H118,NA())</f>
        <v>#N/A</v>
      </c>
      <c r="AE118" s="81" t="e">
        <f>IF(TEXT(A118,"mmmm")='1Month'!A$3,TEXT(A118,"dd")+S118,NA())</f>
        <v>#N/A</v>
      </c>
    </row>
    <row r="119" spans="1:31">
      <c r="A119" s="1">
        <v>43427</v>
      </c>
      <c r="C119" s="3" t="e">
        <f ca="1">MATCH(A119,UTDATE,0)+SQM!$AB$3</f>
        <v>#N/A</v>
      </c>
      <c r="D119" s="3">
        <f ca="1">MATCH(A119,UTDATE)+SQM!$AB$3</f>
        <v>1000</v>
      </c>
      <c r="E119" s="5" t="e">
        <f t="shared" ca="1" si="33"/>
        <v>#N/A</v>
      </c>
      <c r="F119" s="4" t="str">
        <f t="array" aca="1" ref="F119" ca="1">IF(MAX(IF(UTDATE=A119,MPSAS))&gt;0,MAX(IF(UTDATE=A119,MPSAS)),"")</f>
        <v/>
      </c>
      <c r="G119" s="2" t="e">
        <f t="shared" ca="1" si="45"/>
        <v>#N/A</v>
      </c>
      <c r="H119" s="21" t="e">
        <f t="shared" ca="1" si="46"/>
        <v>#N/A</v>
      </c>
      <c r="I119" s="4" t="e">
        <f t="shared" ca="1" si="34"/>
        <v>#N/A</v>
      </c>
      <c r="J119" s="21" t="e">
        <f t="shared" ca="1" si="30"/>
        <v>#N/A</v>
      </c>
      <c r="K119" s="5" t="e">
        <f t="shared" ca="1" si="35"/>
        <v>#N/A</v>
      </c>
      <c r="L119" s="4" t="str">
        <f t="array" aca="1" ref="L119" ca="1">IF(MAX(IF(UTDATE=A119,AVE_30))&gt;0,MAX(IF(UTDATE=A119,AVE_30)),"")</f>
        <v/>
      </c>
      <c r="M119" s="2" t="e">
        <f t="shared" ca="1" si="47"/>
        <v>#N/A</v>
      </c>
      <c r="N119" s="4" t="e">
        <f t="shared" ca="1" si="36"/>
        <v>#N/A</v>
      </c>
      <c r="O119" s="4" t="e">
        <f t="shared" ca="1" si="37"/>
        <v>#N/A</v>
      </c>
      <c r="P119" s="4" t="e">
        <f t="shared" ca="1" si="38"/>
        <v>#N/A</v>
      </c>
      <c r="Q119" s="4" t="e">
        <f t="shared" ca="1" si="48"/>
        <v>#N/A</v>
      </c>
      <c r="R119" s="4" t="e">
        <f t="shared" ca="1" si="49"/>
        <v>#VALUE!</v>
      </c>
      <c r="S119" s="43" t="e">
        <f t="shared" ca="1" si="50"/>
        <v>#N/A</v>
      </c>
      <c r="T119" s="8" t="e">
        <f t="shared" ca="1" si="51"/>
        <v>#N/A</v>
      </c>
      <c r="U119" s="45" t="e">
        <f t="shared" ca="1" si="31"/>
        <v>#N/A</v>
      </c>
      <c r="V119" s="20" t="e">
        <f t="shared" ca="1" si="52"/>
        <v>#N/A</v>
      </c>
      <c r="W119" s="48" t="e">
        <f t="shared" ca="1" si="39"/>
        <v>#N/A</v>
      </c>
      <c r="X119" s="49" t="e">
        <f t="shared" ca="1" si="40"/>
        <v>#N/A</v>
      </c>
      <c r="Y119" s="59" t="e">
        <f t="shared" ca="1" si="44"/>
        <v>#N/A</v>
      </c>
      <c r="Z119" s="49" t="e">
        <f ca="1">IF(Y119&gt;SQM!$AB$9,Summary!L119,NA())</f>
        <v>#N/A</v>
      </c>
      <c r="AA119" s="45" t="e">
        <f t="shared" ca="1" si="41"/>
        <v>#N/A</v>
      </c>
      <c r="AB119" s="4" t="e">
        <f t="shared" ca="1" si="42"/>
        <v>#N/A</v>
      </c>
      <c r="AC119" s="2" t="e">
        <f t="shared" ca="1" si="43"/>
        <v>#N/A</v>
      </c>
      <c r="AD119" s="81" t="e">
        <f>IF(TEXT(A119,"mmmm")='1Month'!$A$3,TEXT(A119,"dd")+H119,NA())</f>
        <v>#N/A</v>
      </c>
      <c r="AE119" s="81" t="e">
        <f>IF(TEXT(A119,"mmmm")='1Month'!A$3,TEXT(A119,"dd")+S119,NA())</f>
        <v>#N/A</v>
      </c>
    </row>
    <row r="120" spans="1:31">
      <c r="A120" s="1">
        <v>43428</v>
      </c>
      <c r="C120" s="3" t="e">
        <f ca="1">MATCH(A120,UTDATE,0)+SQM!$AB$3</f>
        <v>#N/A</v>
      </c>
      <c r="D120" s="3">
        <f ca="1">MATCH(A120,UTDATE)+SQM!$AB$3</f>
        <v>1000</v>
      </c>
      <c r="E120" s="5" t="e">
        <f t="shared" ca="1" si="33"/>
        <v>#N/A</v>
      </c>
      <c r="F120" s="4" t="str">
        <f t="array" aca="1" ref="F120" ca="1">IF(MAX(IF(UTDATE=A120,MPSAS))&gt;0,MAX(IF(UTDATE=A120,MPSAS)),"")</f>
        <v/>
      </c>
      <c r="G120" s="2" t="e">
        <f t="shared" ca="1" si="45"/>
        <v>#N/A</v>
      </c>
      <c r="H120" s="21" t="e">
        <f t="shared" ca="1" si="46"/>
        <v>#N/A</v>
      </c>
      <c r="I120" s="4" t="e">
        <f t="shared" ca="1" si="34"/>
        <v>#N/A</v>
      </c>
      <c r="J120" s="21" t="e">
        <f t="shared" ca="1" si="30"/>
        <v>#N/A</v>
      </c>
      <c r="K120" s="5" t="e">
        <f t="shared" ca="1" si="35"/>
        <v>#N/A</v>
      </c>
      <c r="L120" s="4" t="str">
        <f t="array" aca="1" ref="L120" ca="1">IF(MAX(IF(UTDATE=A120,AVE_30))&gt;0,MAX(IF(UTDATE=A120,AVE_30)),"")</f>
        <v/>
      </c>
      <c r="M120" s="2" t="e">
        <f t="shared" ca="1" si="47"/>
        <v>#N/A</v>
      </c>
      <c r="N120" s="4" t="e">
        <f t="shared" ca="1" si="36"/>
        <v>#N/A</v>
      </c>
      <c r="O120" s="4" t="e">
        <f t="shared" ca="1" si="37"/>
        <v>#N/A</v>
      </c>
      <c r="P120" s="4" t="e">
        <f t="shared" ca="1" si="38"/>
        <v>#N/A</v>
      </c>
      <c r="Q120" s="4" t="e">
        <f t="shared" ca="1" si="48"/>
        <v>#N/A</v>
      </c>
      <c r="R120" s="4" t="e">
        <f t="shared" ca="1" si="49"/>
        <v>#VALUE!</v>
      </c>
      <c r="S120" s="43" t="e">
        <f t="shared" ca="1" si="50"/>
        <v>#N/A</v>
      </c>
      <c r="T120" s="8" t="e">
        <f t="shared" ca="1" si="51"/>
        <v>#N/A</v>
      </c>
      <c r="U120" s="45" t="e">
        <f t="shared" ca="1" si="31"/>
        <v>#N/A</v>
      </c>
      <c r="V120" s="20" t="e">
        <f t="shared" ca="1" si="52"/>
        <v>#N/A</v>
      </c>
      <c r="W120" s="48" t="e">
        <f t="shared" ca="1" si="39"/>
        <v>#N/A</v>
      </c>
      <c r="X120" s="49" t="e">
        <f t="shared" ca="1" si="40"/>
        <v>#N/A</v>
      </c>
      <c r="Y120" s="59" t="e">
        <f t="shared" ca="1" si="44"/>
        <v>#N/A</v>
      </c>
      <c r="Z120" s="49" t="e">
        <f ca="1">IF(Y120&gt;SQM!$AB$9,Summary!L120,NA())</f>
        <v>#N/A</v>
      </c>
      <c r="AA120" s="45" t="e">
        <f t="shared" ca="1" si="41"/>
        <v>#N/A</v>
      </c>
      <c r="AB120" s="4" t="e">
        <f t="shared" ca="1" si="42"/>
        <v>#N/A</v>
      </c>
      <c r="AC120" s="2" t="e">
        <f t="shared" ca="1" si="43"/>
        <v>#N/A</v>
      </c>
      <c r="AD120" s="81" t="e">
        <f>IF(TEXT(A120,"mmmm")='1Month'!$A$3,TEXT(A120,"dd")+H120,NA())</f>
        <v>#N/A</v>
      </c>
      <c r="AE120" s="81" t="e">
        <f>IF(TEXT(A120,"mmmm")='1Month'!A$3,TEXT(A120,"dd")+S120,NA())</f>
        <v>#N/A</v>
      </c>
    </row>
    <row r="121" spans="1:31">
      <c r="A121" s="1">
        <v>43429</v>
      </c>
      <c r="C121" s="3" t="e">
        <f ca="1">MATCH(A121,UTDATE,0)+SQM!$AB$3</f>
        <v>#N/A</v>
      </c>
      <c r="D121" s="3">
        <f ca="1">MATCH(A121,UTDATE)+SQM!$AB$3</f>
        <v>1000</v>
      </c>
      <c r="E121" s="5" t="e">
        <f t="shared" ca="1" si="33"/>
        <v>#N/A</v>
      </c>
      <c r="F121" s="4" t="str">
        <f t="array" aca="1" ref="F121" ca="1">IF(MAX(IF(UTDATE=A121,MPSAS))&gt;0,MAX(IF(UTDATE=A121,MPSAS)),"")</f>
        <v/>
      </c>
      <c r="G121" s="2" t="e">
        <f t="shared" ca="1" si="45"/>
        <v>#N/A</v>
      </c>
      <c r="H121" s="21" t="e">
        <f t="shared" ca="1" si="46"/>
        <v>#N/A</v>
      </c>
      <c r="I121" s="4" t="e">
        <f t="shared" ca="1" si="34"/>
        <v>#N/A</v>
      </c>
      <c r="J121" s="21" t="e">
        <f t="shared" ca="1" si="30"/>
        <v>#N/A</v>
      </c>
      <c r="K121" s="5" t="e">
        <f t="shared" ca="1" si="35"/>
        <v>#N/A</v>
      </c>
      <c r="L121" s="4" t="str">
        <f t="array" aca="1" ref="L121" ca="1">IF(MAX(IF(UTDATE=A121,AVE_30))&gt;0,MAX(IF(UTDATE=A121,AVE_30)),"")</f>
        <v/>
      </c>
      <c r="M121" s="2" t="e">
        <f t="shared" ca="1" si="47"/>
        <v>#N/A</v>
      </c>
      <c r="N121" s="4" t="e">
        <f t="shared" ca="1" si="36"/>
        <v>#N/A</v>
      </c>
      <c r="O121" s="4" t="e">
        <f t="shared" ca="1" si="37"/>
        <v>#N/A</v>
      </c>
      <c r="P121" s="4" t="e">
        <f t="shared" ca="1" si="38"/>
        <v>#N/A</v>
      </c>
      <c r="Q121" s="4" t="e">
        <f t="shared" ca="1" si="48"/>
        <v>#N/A</v>
      </c>
      <c r="R121" s="4" t="e">
        <f t="shared" ca="1" si="49"/>
        <v>#VALUE!</v>
      </c>
      <c r="S121" s="43" t="e">
        <f t="shared" ca="1" si="50"/>
        <v>#N/A</v>
      </c>
      <c r="T121" s="8" t="e">
        <f t="shared" ca="1" si="51"/>
        <v>#N/A</v>
      </c>
      <c r="U121" s="45" t="e">
        <f t="shared" ca="1" si="31"/>
        <v>#N/A</v>
      </c>
      <c r="V121" s="20" t="e">
        <f t="shared" ca="1" si="52"/>
        <v>#N/A</v>
      </c>
      <c r="W121" s="48" t="e">
        <f t="shared" ca="1" si="39"/>
        <v>#N/A</v>
      </c>
      <c r="X121" s="49" t="e">
        <f t="shared" ca="1" si="40"/>
        <v>#N/A</v>
      </c>
      <c r="Y121" s="59" t="e">
        <f t="shared" ca="1" si="44"/>
        <v>#N/A</v>
      </c>
      <c r="Z121" s="49" t="e">
        <f ca="1">IF(Y121&gt;SQM!$AB$9,Summary!L121,NA())</f>
        <v>#N/A</v>
      </c>
      <c r="AA121" s="45" t="e">
        <f t="shared" ca="1" si="41"/>
        <v>#N/A</v>
      </c>
      <c r="AB121" s="4" t="e">
        <f t="shared" ca="1" si="42"/>
        <v>#N/A</v>
      </c>
      <c r="AC121" s="2" t="e">
        <f t="shared" ca="1" si="43"/>
        <v>#N/A</v>
      </c>
      <c r="AD121" s="81" t="e">
        <f>IF(TEXT(A121,"mmmm")='1Month'!$A$3,TEXT(A121,"dd")+H121,NA())</f>
        <v>#N/A</v>
      </c>
      <c r="AE121" s="81" t="e">
        <f>IF(TEXT(A121,"mmmm")='1Month'!A$3,TEXT(A121,"dd")+S121,NA())</f>
        <v>#N/A</v>
      </c>
    </row>
    <row r="122" spans="1:31">
      <c r="A122" s="1">
        <v>43430</v>
      </c>
      <c r="C122" s="3" t="e">
        <f ca="1">MATCH(A122,UTDATE,0)+SQM!$AB$3</f>
        <v>#N/A</v>
      </c>
      <c r="D122" s="3">
        <f ca="1">MATCH(A122,UTDATE)+SQM!$AB$3</f>
        <v>1000</v>
      </c>
      <c r="E122" s="5" t="e">
        <f t="shared" ca="1" si="33"/>
        <v>#N/A</v>
      </c>
      <c r="F122" s="4" t="str">
        <f t="array" aca="1" ref="F122" ca="1">IF(MAX(IF(UTDATE=A122,MPSAS))&gt;0,MAX(IF(UTDATE=A122,MPSAS)),"")</f>
        <v/>
      </c>
      <c r="G122" s="2" t="e">
        <f t="shared" ca="1" si="45"/>
        <v>#N/A</v>
      </c>
      <c r="H122" s="21" t="e">
        <f t="shared" ca="1" si="46"/>
        <v>#N/A</v>
      </c>
      <c r="I122" s="4" t="e">
        <f t="shared" ca="1" si="34"/>
        <v>#N/A</v>
      </c>
      <c r="J122" s="21" t="e">
        <f t="shared" ca="1" si="30"/>
        <v>#N/A</v>
      </c>
      <c r="K122" s="5" t="e">
        <f t="shared" ca="1" si="35"/>
        <v>#N/A</v>
      </c>
      <c r="L122" s="4" t="str">
        <f t="array" aca="1" ref="L122" ca="1">IF(MAX(IF(UTDATE=A122,AVE_30))&gt;0,MAX(IF(UTDATE=A122,AVE_30)),"")</f>
        <v/>
      </c>
      <c r="M122" s="2" t="e">
        <f t="shared" ca="1" si="47"/>
        <v>#N/A</v>
      </c>
      <c r="N122" s="4" t="e">
        <f t="shared" ca="1" si="36"/>
        <v>#N/A</v>
      </c>
      <c r="O122" s="4" t="e">
        <f t="shared" ca="1" si="37"/>
        <v>#N/A</v>
      </c>
      <c r="P122" s="4" t="e">
        <f t="shared" ca="1" si="38"/>
        <v>#N/A</v>
      </c>
      <c r="Q122" s="4" t="e">
        <f t="shared" ca="1" si="48"/>
        <v>#N/A</v>
      </c>
      <c r="R122" s="4" t="e">
        <f t="shared" ca="1" si="49"/>
        <v>#VALUE!</v>
      </c>
      <c r="S122" s="43" t="e">
        <f t="shared" ca="1" si="50"/>
        <v>#N/A</v>
      </c>
      <c r="T122" s="8" t="e">
        <f t="shared" ca="1" si="51"/>
        <v>#N/A</v>
      </c>
      <c r="U122" s="45" t="e">
        <f t="shared" ca="1" si="31"/>
        <v>#N/A</v>
      </c>
      <c r="V122" s="20" t="e">
        <f t="shared" ca="1" si="52"/>
        <v>#N/A</v>
      </c>
      <c r="W122" s="48" t="e">
        <f t="shared" ca="1" si="39"/>
        <v>#N/A</v>
      </c>
      <c r="X122" s="49" t="e">
        <f t="shared" ca="1" si="40"/>
        <v>#N/A</v>
      </c>
      <c r="Y122" s="59" t="e">
        <f t="shared" ca="1" si="44"/>
        <v>#N/A</v>
      </c>
      <c r="Z122" s="49" t="e">
        <f ca="1">IF(Y122&gt;SQM!$AB$9,Summary!L122,NA())</f>
        <v>#N/A</v>
      </c>
      <c r="AA122" s="45" t="e">
        <f t="shared" ca="1" si="41"/>
        <v>#N/A</v>
      </c>
      <c r="AB122" s="4" t="e">
        <f t="shared" ca="1" si="42"/>
        <v>#N/A</v>
      </c>
      <c r="AC122" s="2" t="e">
        <f t="shared" ca="1" si="43"/>
        <v>#N/A</v>
      </c>
      <c r="AD122" s="81" t="e">
        <f>IF(TEXT(A122,"mmmm")='1Month'!$A$3,TEXT(A122,"dd")+H122,NA())</f>
        <v>#N/A</v>
      </c>
      <c r="AE122" s="81" t="e">
        <f>IF(TEXT(A122,"mmmm")='1Month'!A$3,TEXT(A122,"dd")+S122,NA())</f>
        <v>#N/A</v>
      </c>
    </row>
    <row r="123" spans="1:31">
      <c r="A123" s="1">
        <v>43431</v>
      </c>
      <c r="C123" s="3" t="e">
        <f ca="1">MATCH(A123,UTDATE,0)+SQM!$AB$3</f>
        <v>#N/A</v>
      </c>
      <c r="D123" s="3">
        <f ca="1">MATCH(A123,UTDATE)+SQM!$AB$3</f>
        <v>1000</v>
      </c>
      <c r="E123" s="5" t="e">
        <f t="shared" ca="1" si="33"/>
        <v>#N/A</v>
      </c>
      <c r="F123" s="4" t="str">
        <f t="array" aca="1" ref="F123" ca="1">IF(MAX(IF(UTDATE=A123,MPSAS))&gt;0,MAX(IF(UTDATE=A123,MPSAS)),"")</f>
        <v/>
      </c>
      <c r="G123" s="2" t="e">
        <f t="shared" ca="1" si="45"/>
        <v>#N/A</v>
      </c>
      <c r="H123" s="21" t="e">
        <f t="shared" ca="1" si="46"/>
        <v>#N/A</v>
      </c>
      <c r="I123" s="4" t="e">
        <f t="shared" ca="1" si="34"/>
        <v>#N/A</v>
      </c>
      <c r="J123" s="21" t="e">
        <f t="shared" ca="1" si="30"/>
        <v>#N/A</v>
      </c>
      <c r="K123" s="5" t="e">
        <f t="shared" ca="1" si="35"/>
        <v>#N/A</v>
      </c>
      <c r="L123" s="4" t="str">
        <f t="array" aca="1" ref="L123" ca="1">IF(MAX(IF(UTDATE=A123,AVE_30))&gt;0,MAX(IF(UTDATE=A123,AVE_30)),"")</f>
        <v/>
      </c>
      <c r="M123" s="2" t="e">
        <f t="shared" ca="1" si="47"/>
        <v>#N/A</v>
      </c>
      <c r="N123" s="4" t="e">
        <f t="shared" ca="1" si="36"/>
        <v>#N/A</v>
      </c>
      <c r="O123" s="4" t="e">
        <f t="shared" ca="1" si="37"/>
        <v>#N/A</v>
      </c>
      <c r="P123" s="4" t="e">
        <f t="shared" ca="1" si="38"/>
        <v>#N/A</v>
      </c>
      <c r="Q123" s="4" t="e">
        <f t="shared" ca="1" si="48"/>
        <v>#N/A</v>
      </c>
      <c r="R123" s="4" t="e">
        <f t="shared" ca="1" si="49"/>
        <v>#VALUE!</v>
      </c>
      <c r="S123" s="43" t="e">
        <f t="shared" ca="1" si="50"/>
        <v>#N/A</v>
      </c>
      <c r="T123" s="8" t="e">
        <f t="shared" ca="1" si="51"/>
        <v>#N/A</v>
      </c>
      <c r="U123" s="45" t="e">
        <f t="shared" ca="1" si="31"/>
        <v>#N/A</v>
      </c>
      <c r="V123" s="20" t="e">
        <f t="shared" ca="1" si="52"/>
        <v>#N/A</v>
      </c>
      <c r="W123" s="48" t="e">
        <f t="shared" ca="1" si="39"/>
        <v>#N/A</v>
      </c>
      <c r="X123" s="49" t="e">
        <f t="shared" ca="1" si="40"/>
        <v>#N/A</v>
      </c>
      <c r="Y123" s="59" t="e">
        <f t="shared" ca="1" si="44"/>
        <v>#N/A</v>
      </c>
      <c r="Z123" s="49" t="e">
        <f ca="1">IF(Y123&gt;SQM!$AB$9,Summary!L123,NA())</f>
        <v>#N/A</v>
      </c>
      <c r="AA123" s="45" t="e">
        <f t="shared" ca="1" si="41"/>
        <v>#N/A</v>
      </c>
      <c r="AB123" s="4" t="e">
        <f t="shared" ca="1" si="42"/>
        <v>#N/A</v>
      </c>
      <c r="AC123" s="2" t="e">
        <f t="shared" ca="1" si="43"/>
        <v>#N/A</v>
      </c>
      <c r="AD123" s="81" t="e">
        <f>IF(TEXT(A123,"mmmm")='1Month'!$A$3,TEXT(A123,"dd")+H123,NA())</f>
        <v>#N/A</v>
      </c>
      <c r="AE123" s="81" t="e">
        <f>IF(TEXT(A123,"mmmm")='1Month'!A$3,TEXT(A123,"dd")+S123,NA())</f>
        <v>#N/A</v>
      </c>
    </row>
    <row r="124" spans="1:31">
      <c r="A124" s="1">
        <v>43432</v>
      </c>
      <c r="C124" s="3" t="e">
        <f ca="1">MATCH(A124,UTDATE,0)+SQM!$AB$3</f>
        <v>#N/A</v>
      </c>
      <c r="D124" s="3">
        <f ca="1">MATCH(A124,UTDATE)+SQM!$AB$3</f>
        <v>1000</v>
      </c>
      <c r="E124" s="5" t="e">
        <f t="shared" ca="1" si="33"/>
        <v>#N/A</v>
      </c>
      <c r="F124" s="4" t="str">
        <f t="array" aca="1" ref="F124" ca="1">IF(MAX(IF(UTDATE=A124,MPSAS))&gt;0,MAX(IF(UTDATE=A124,MPSAS)),"")</f>
        <v/>
      </c>
      <c r="G124" s="2" t="e">
        <f t="shared" ca="1" si="45"/>
        <v>#N/A</v>
      </c>
      <c r="H124" s="21" t="e">
        <f t="shared" ca="1" si="46"/>
        <v>#N/A</v>
      </c>
      <c r="I124" s="4" t="e">
        <f t="shared" ca="1" si="34"/>
        <v>#N/A</v>
      </c>
      <c r="J124" s="21" t="e">
        <f t="shared" ca="1" si="30"/>
        <v>#N/A</v>
      </c>
      <c r="K124" s="5" t="e">
        <f t="shared" ca="1" si="35"/>
        <v>#N/A</v>
      </c>
      <c r="L124" s="4" t="str">
        <f t="array" aca="1" ref="L124" ca="1">IF(MAX(IF(UTDATE=A124,AVE_30))&gt;0,MAX(IF(UTDATE=A124,AVE_30)),"")</f>
        <v/>
      </c>
      <c r="M124" s="2" t="e">
        <f t="shared" ca="1" si="47"/>
        <v>#N/A</v>
      </c>
      <c r="N124" s="4" t="e">
        <f t="shared" ca="1" si="36"/>
        <v>#N/A</v>
      </c>
      <c r="O124" s="4" t="e">
        <f t="shared" ca="1" si="37"/>
        <v>#N/A</v>
      </c>
      <c r="P124" s="4" t="e">
        <f t="shared" ca="1" si="38"/>
        <v>#N/A</v>
      </c>
      <c r="Q124" s="4" t="e">
        <f t="shared" ca="1" si="48"/>
        <v>#N/A</v>
      </c>
      <c r="R124" s="4" t="e">
        <f t="shared" ca="1" si="49"/>
        <v>#VALUE!</v>
      </c>
      <c r="S124" s="43" t="e">
        <f t="shared" ca="1" si="50"/>
        <v>#N/A</v>
      </c>
      <c r="T124" s="8" t="e">
        <f t="shared" ca="1" si="51"/>
        <v>#N/A</v>
      </c>
      <c r="U124" s="45" t="e">
        <f t="shared" ca="1" si="31"/>
        <v>#N/A</v>
      </c>
      <c r="V124" s="20" t="e">
        <f t="shared" ca="1" si="52"/>
        <v>#N/A</v>
      </c>
      <c r="W124" s="48" t="e">
        <f t="shared" ca="1" si="39"/>
        <v>#N/A</v>
      </c>
      <c r="X124" s="49" t="e">
        <f t="shared" ca="1" si="40"/>
        <v>#N/A</v>
      </c>
      <c r="Y124" s="59" t="e">
        <f t="shared" ca="1" si="44"/>
        <v>#N/A</v>
      </c>
      <c r="Z124" s="49" t="e">
        <f ca="1">IF(Y124&gt;SQM!$AB$9,Summary!L124,NA())</f>
        <v>#N/A</v>
      </c>
      <c r="AA124" s="45" t="e">
        <f t="shared" ca="1" si="41"/>
        <v>#N/A</v>
      </c>
      <c r="AB124" s="4" t="e">
        <f t="shared" ca="1" si="42"/>
        <v>#N/A</v>
      </c>
      <c r="AC124" s="2" t="e">
        <f t="shared" ca="1" si="43"/>
        <v>#N/A</v>
      </c>
      <c r="AD124" s="81" t="e">
        <f>IF(TEXT(A124,"mmmm")='1Month'!$A$3,TEXT(A124,"dd")+H124,NA())</f>
        <v>#N/A</v>
      </c>
      <c r="AE124" s="81" t="e">
        <f>IF(TEXT(A124,"mmmm")='1Month'!A$3,TEXT(A124,"dd")+S124,NA())</f>
        <v>#N/A</v>
      </c>
    </row>
    <row r="125" spans="1:31">
      <c r="A125" s="1">
        <v>43433</v>
      </c>
      <c r="C125" s="3" t="e">
        <f ca="1">MATCH(A125,UTDATE,0)+SQM!$AB$3</f>
        <v>#N/A</v>
      </c>
      <c r="D125" s="3">
        <f ca="1">MATCH(A125,UTDATE)+SQM!$AB$3</f>
        <v>1000</v>
      </c>
      <c r="E125" s="5" t="e">
        <f t="shared" ca="1" si="33"/>
        <v>#N/A</v>
      </c>
      <c r="F125" s="4" t="str">
        <f t="array" aca="1" ref="F125" ca="1">IF(MAX(IF(UTDATE=A125,MPSAS))&gt;0,MAX(IF(UTDATE=A125,MPSAS)),"")</f>
        <v/>
      </c>
      <c r="G125" s="2" t="e">
        <f t="shared" ca="1" si="45"/>
        <v>#N/A</v>
      </c>
      <c r="H125" s="21" t="e">
        <f t="shared" ca="1" si="46"/>
        <v>#N/A</v>
      </c>
      <c r="I125" s="4" t="e">
        <f t="shared" ca="1" si="34"/>
        <v>#N/A</v>
      </c>
      <c r="J125" s="21" t="e">
        <f t="shared" ca="1" si="30"/>
        <v>#N/A</v>
      </c>
      <c r="K125" s="5" t="e">
        <f t="shared" ca="1" si="35"/>
        <v>#N/A</v>
      </c>
      <c r="L125" s="4" t="str">
        <f t="array" aca="1" ref="L125" ca="1">IF(MAX(IF(UTDATE=A125,AVE_30))&gt;0,MAX(IF(UTDATE=A125,AVE_30)),"")</f>
        <v/>
      </c>
      <c r="M125" s="2" t="e">
        <f t="shared" ca="1" si="47"/>
        <v>#N/A</v>
      </c>
      <c r="N125" s="4" t="e">
        <f t="shared" ca="1" si="36"/>
        <v>#N/A</v>
      </c>
      <c r="O125" s="4" t="e">
        <f t="shared" ca="1" si="37"/>
        <v>#N/A</v>
      </c>
      <c r="P125" s="4" t="e">
        <f t="shared" ca="1" si="38"/>
        <v>#N/A</v>
      </c>
      <c r="Q125" s="4" t="e">
        <f t="shared" ca="1" si="48"/>
        <v>#N/A</v>
      </c>
      <c r="R125" s="4" t="e">
        <f t="shared" ca="1" si="49"/>
        <v>#VALUE!</v>
      </c>
      <c r="S125" s="43" t="e">
        <f t="shared" ca="1" si="50"/>
        <v>#N/A</v>
      </c>
      <c r="T125" s="8" t="e">
        <f t="shared" ca="1" si="51"/>
        <v>#N/A</v>
      </c>
      <c r="U125" s="45" t="e">
        <f t="shared" ca="1" si="31"/>
        <v>#N/A</v>
      </c>
      <c r="V125" s="20" t="e">
        <f t="shared" ca="1" si="52"/>
        <v>#N/A</v>
      </c>
      <c r="W125" s="48" t="e">
        <f t="shared" ca="1" si="39"/>
        <v>#N/A</v>
      </c>
      <c r="X125" s="49" t="e">
        <f t="shared" ca="1" si="40"/>
        <v>#N/A</v>
      </c>
      <c r="Y125" s="59" t="e">
        <f t="shared" ca="1" si="44"/>
        <v>#N/A</v>
      </c>
      <c r="Z125" s="49" t="e">
        <f ca="1">IF(Y125&gt;SQM!$AB$9,Summary!L125,NA())</f>
        <v>#N/A</v>
      </c>
      <c r="AA125" s="45" t="e">
        <f t="shared" ca="1" si="41"/>
        <v>#N/A</v>
      </c>
      <c r="AB125" s="4" t="e">
        <f t="shared" ca="1" si="42"/>
        <v>#N/A</v>
      </c>
      <c r="AC125" s="2" t="e">
        <f t="shared" ca="1" si="43"/>
        <v>#N/A</v>
      </c>
      <c r="AD125" s="81" t="e">
        <f>IF(TEXT(A125,"mmmm")='1Month'!$A$3,TEXT(A125,"dd")+H125,NA())</f>
        <v>#N/A</v>
      </c>
      <c r="AE125" s="81" t="e">
        <f>IF(TEXT(A125,"mmmm")='1Month'!A$3,TEXT(A125,"dd")+S125,NA())</f>
        <v>#N/A</v>
      </c>
    </row>
    <row r="126" spans="1:31">
      <c r="A126" s="1">
        <v>43434</v>
      </c>
      <c r="C126" s="3" t="e">
        <f ca="1">MATCH(A126,UTDATE,0)+SQM!$AB$3</f>
        <v>#N/A</v>
      </c>
      <c r="D126" s="3">
        <f ca="1">MATCH(A126,UTDATE)+SQM!$AB$3</f>
        <v>1000</v>
      </c>
      <c r="E126" s="5" t="e">
        <f t="shared" ca="1" si="33"/>
        <v>#N/A</v>
      </c>
      <c r="F126" s="4" t="str">
        <f t="array" aca="1" ref="F126" ca="1">IF(MAX(IF(UTDATE=A126,MPSAS))&gt;0,MAX(IF(UTDATE=A126,MPSAS)),"")</f>
        <v/>
      </c>
      <c r="G126" s="2" t="e">
        <f t="shared" ca="1" si="45"/>
        <v>#N/A</v>
      </c>
      <c r="H126" s="21" t="e">
        <f t="shared" ca="1" si="46"/>
        <v>#N/A</v>
      </c>
      <c r="I126" s="4" t="e">
        <f t="shared" ca="1" si="34"/>
        <v>#N/A</v>
      </c>
      <c r="J126" s="21" t="e">
        <f t="shared" ca="1" si="30"/>
        <v>#N/A</v>
      </c>
      <c r="K126" s="5" t="e">
        <f t="shared" ca="1" si="35"/>
        <v>#N/A</v>
      </c>
      <c r="L126" s="4" t="str">
        <f t="array" aca="1" ref="L126" ca="1">IF(MAX(IF(UTDATE=A126,AVE_30))&gt;0,MAX(IF(UTDATE=A126,AVE_30)),"")</f>
        <v/>
      </c>
      <c r="M126" s="2" t="e">
        <f t="shared" ca="1" si="47"/>
        <v>#N/A</v>
      </c>
      <c r="N126" s="4" t="e">
        <f t="shared" ca="1" si="36"/>
        <v>#N/A</v>
      </c>
      <c r="O126" s="4" t="e">
        <f t="shared" ca="1" si="37"/>
        <v>#N/A</v>
      </c>
      <c r="P126" s="4" t="e">
        <f t="shared" ca="1" si="38"/>
        <v>#N/A</v>
      </c>
      <c r="Q126" s="4" t="e">
        <f t="shared" ca="1" si="48"/>
        <v>#N/A</v>
      </c>
      <c r="R126" s="4" t="e">
        <f t="shared" ca="1" si="49"/>
        <v>#VALUE!</v>
      </c>
      <c r="S126" s="43" t="e">
        <f t="shared" ca="1" si="50"/>
        <v>#N/A</v>
      </c>
      <c r="T126" s="8" t="e">
        <f t="shared" ca="1" si="51"/>
        <v>#N/A</v>
      </c>
      <c r="U126" s="45" t="e">
        <f t="shared" ca="1" si="31"/>
        <v>#N/A</v>
      </c>
      <c r="V126" s="20" t="e">
        <f t="shared" ca="1" si="52"/>
        <v>#N/A</v>
      </c>
      <c r="W126" s="48" t="e">
        <f t="shared" ca="1" si="39"/>
        <v>#N/A</v>
      </c>
      <c r="X126" s="49" t="e">
        <f t="shared" ca="1" si="40"/>
        <v>#N/A</v>
      </c>
      <c r="Y126" s="59" t="e">
        <f t="shared" ca="1" si="44"/>
        <v>#N/A</v>
      </c>
      <c r="Z126" s="49" t="e">
        <f ca="1">IF(Y126&gt;SQM!$AB$9,Summary!L126,NA())</f>
        <v>#N/A</v>
      </c>
      <c r="AA126" s="45" t="e">
        <f t="shared" ca="1" si="41"/>
        <v>#N/A</v>
      </c>
      <c r="AB126" s="4" t="e">
        <f t="shared" ca="1" si="42"/>
        <v>#N/A</v>
      </c>
      <c r="AC126" s="2" t="e">
        <f t="shared" ca="1" si="43"/>
        <v>#N/A</v>
      </c>
      <c r="AD126" s="81" t="e">
        <f>IF(TEXT(A126,"mmmm")='1Month'!$A$3,TEXT(A126,"dd")+H126,NA())</f>
        <v>#N/A</v>
      </c>
      <c r="AE126" s="81" t="e">
        <f>IF(TEXT(A126,"mmmm")='1Month'!A$3,TEXT(A126,"dd")+S126,NA())</f>
        <v>#N/A</v>
      </c>
    </row>
    <row r="127" spans="1:31">
      <c r="A127" s="1">
        <v>43435</v>
      </c>
      <c r="C127" s="3" t="e">
        <f ca="1">MATCH(A127,UTDATE,0)+SQM!$AB$3</f>
        <v>#N/A</v>
      </c>
      <c r="D127" s="3">
        <f ca="1">MATCH(A127,UTDATE)+SQM!$AB$3</f>
        <v>1000</v>
      </c>
      <c r="E127" s="5" t="e">
        <f t="shared" ca="1" si="33"/>
        <v>#N/A</v>
      </c>
      <c r="F127" s="4" t="str">
        <f t="array" aca="1" ref="F127" ca="1">IF(MAX(IF(UTDATE=A127,MPSAS))&gt;0,MAX(IF(UTDATE=A127,MPSAS)),"")</f>
        <v/>
      </c>
      <c r="G127" s="2" t="e">
        <f t="shared" ca="1" si="45"/>
        <v>#N/A</v>
      </c>
      <c r="H127" s="21" t="e">
        <f t="shared" ca="1" si="46"/>
        <v>#N/A</v>
      </c>
      <c r="I127" s="4" t="e">
        <f t="shared" ca="1" si="34"/>
        <v>#N/A</v>
      </c>
      <c r="J127" s="21" t="e">
        <f t="shared" ca="1" si="30"/>
        <v>#N/A</v>
      </c>
      <c r="K127" s="5" t="e">
        <f t="shared" ca="1" si="35"/>
        <v>#N/A</v>
      </c>
      <c r="L127" s="4" t="str">
        <f t="array" aca="1" ref="L127" ca="1">IF(MAX(IF(UTDATE=A127,AVE_30))&gt;0,MAX(IF(UTDATE=A127,AVE_30)),"")</f>
        <v/>
      </c>
      <c r="M127" s="2" t="e">
        <f t="shared" ca="1" si="47"/>
        <v>#N/A</v>
      </c>
      <c r="N127" s="4" t="e">
        <f t="shared" ca="1" si="36"/>
        <v>#N/A</v>
      </c>
      <c r="O127" s="4" t="e">
        <f t="shared" ca="1" si="37"/>
        <v>#N/A</v>
      </c>
      <c r="P127" s="4" t="e">
        <f t="shared" ca="1" si="38"/>
        <v>#N/A</v>
      </c>
      <c r="Q127" s="4" t="e">
        <f t="shared" ca="1" si="48"/>
        <v>#N/A</v>
      </c>
      <c r="R127" s="4" t="e">
        <f t="shared" ca="1" si="49"/>
        <v>#VALUE!</v>
      </c>
      <c r="S127" s="43" t="e">
        <f t="shared" ca="1" si="50"/>
        <v>#N/A</v>
      </c>
      <c r="T127" s="8" t="e">
        <f t="shared" ca="1" si="51"/>
        <v>#N/A</v>
      </c>
      <c r="U127" s="45" t="e">
        <f t="shared" ca="1" si="31"/>
        <v>#N/A</v>
      </c>
      <c r="V127" s="20" t="e">
        <f t="shared" ca="1" si="52"/>
        <v>#N/A</v>
      </c>
      <c r="W127" s="48" t="e">
        <f t="shared" ca="1" si="39"/>
        <v>#N/A</v>
      </c>
      <c r="X127" s="49" t="e">
        <f t="shared" ca="1" si="40"/>
        <v>#N/A</v>
      </c>
      <c r="Y127" s="59" t="e">
        <f t="shared" ca="1" si="44"/>
        <v>#N/A</v>
      </c>
      <c r="Z127" s="49" t="e">
        <f ca="1">IF(Y127&gt;SQM!$AB$9,Summary!L127,NA())</f>
        <v>#N/A</v>
      </c>
      <c r="AA127" s="45" t="e">
        <f t="shared" ca="1" si="41"/>
        <v>#N/A</v>
      </c>
      <c r="AB127" s="4" t="e">
        <f t="shared" ca="1" si="42"/>
        <v>#N/A</v>
      </c>
      <c r="AC127" s="2" t="e">
        <f t="shared" ca="1" si="43"/>
        <v>#N/A</v>
      </c>
      <c r="AD127" s="81" t="e">
        <f>IF(TEXT(A127,"mmmm")='1Month'!$A$3,TEXT(A127,"dd")+H127,NA())</f>
        <v>#N/A</v>
      </c>
      <c r="AE127" s="81" t="e">
        <f>IF(TEXT(A127,"mmmm")='1Month'!A$3,TEXT(A127,"dd")+S127,NA())</f>
        <v>#N/A</v>
      </c>
    </row>
    <row r="128" spans="1:31">
      <c r="A128" s="1">
        <v>43436</v>
      </c>
      <c r="C128" s="3" t="e">
        <f ca="1">MATCH(A128,UTDATE,0)+SQM!$AB$3</f>
        <v>#N/A</v>
      </c>
      <c r="D128" s="3">
        <f ca="1">MATCH(A128,UTDATE)+SQM!$AB$3</f>
        <v>1000</v>
      </c>
      <c r="E128" s="5" t="e">
        <f t="shared" ca="1" si="33"/>
        <v>#N/A</v>
      </c>
      <c r="F128" s="4" t="str">
        <f t="array" aca="1" ref="F128" ca="1">IF(MAX(IF(UTDATE=A128,MPSAS))&gt;0,MAX(IF(UTDATE=A128,MPSAS)),"")</f>
        <v/>
      </c>
      <c r="G128" s="2" t="e">
        <f t="shared" ca="1" si="45"/>
        <v>#N/A</v>
      </c>
      <c r="H128" s="21" t="e">
        <f t="shared" ca="1" si="46"/>
        <v>#N/A</v>
      </c>
      <c r="I128" s="4" t="e">
        <f t="shared" ca="1" si="34"/>
        <v>#N/A</v>
      </c>
      <c r="J128" s="21" t="e">
        <f t="shared" ca="1" si="30"/>
        <v>#N/A</v>
      </c>
      <c r="K128" s="5" t="e">
        <f t="shared" ca="1" si="35"/>
        <v>#N/A</v>
      </c>
      <c r="L128" s="4" t="str">
        <f t="array" aca="1" ref="L128" ca="1">IF(MAX(IF(UTDATE=A128,AVE_30))&gt;0,MAX(IF(UTDATE=A128,AVE_30)),"")</f>
        <v/>
      </c>
      <c r="M128" s="2" t="e">
        <f t="shared" ca="1" si="47"/>
        <v>#N/A</v>
      </c>
      <c r="N128" s="4" t="e">
        <f t="shared" ca="1" si="36"/>
        <v>#N/A</v>
      </c>
      <c r="O128" s="4" t="e">
        <f t="shared" ca="1" si="37"/>
        <v>#N/A</v>
      </c>
      <c r="P128" s="4" t="e">
        <f t="shared" ca="1" si="38"/>
        <v>#N/A</v>
      </c>
      <c r="Q128" s="4" t="e">
        <f t="shared" ca="1" si="48"/>
        <v>#N/A</v>
      </c>
      <c r="R128" s="4" t="e">
        <f t="shared" ca="1" si="49"/>
        <v>#VALUE!</v>
      </c>
      <c r="S128" s="43" t="e">
        <f t="shared" ca="1" si="50"/>
        <v>#N/A</v>
      </c>
      <c r="T128" s="8" t="e">
        <f t="shared" ca="1" si="51"/>
        <v>#N/A</v>
      </c>
      <c r="U128" s="45" t="e">
        <f t="shared" ca="1" si="31"/>
        <v>#N/A</v>
      </c>
      <c r="V128" s="20" t="e">
        <f t="shared" ca="1" si="52"/>
        <v>#N/A</v>
      </c>
      <c r="W128" s="48" t="e">
        <f t="shared" ca="1" si="39"/>
        <v>#N/A</v>
      </c>
      <c r="X128" s="49" t="e">
        <f t="shared" ca="1" si="40"/>
        <v>#N/A</v>
      </c>
      <c r="Y128" s="59" t="e">
        <f t="shared" ca="1" si="44"/>
        <v>#N/A</v>
      </c>
      <c r="Z128" s="49" t="e">
        <f ca="1">IF(Y128&gt;SQM!$AB$9,Summary!L128,NA())</f>
        <v>#N/A</v>
      </c>
      <c r="AA128" s="45" t="e">
        <f t="shared" ca="1" si="41"/>
        <v>#N/A</v>
      </c>
      <c r="AB128" s="4" t="e">
        <f t="shared" ca="1" si="42"/>
        <v>#N/A</v>
      </c>
      <c r="AC128" s="2" t="e">
        <f t="shared" ca="1" si="43"/>
        <v>#N/A</v>
      </c>
      <c r="AD128" s="81" t="e">
        <f>IF(TEXT(A128,"mmmm")='1Month'!$A$3,TEXT(A128,"dd")+H128,NA())</f>
        <v>#N/A</v>
      </c>
      <c r="AE128" s="81" t="e">
        <f>IF(TEXT(A128,"mmmm")='1Month'!A$3,TEXT(A128,"dd")+S128,NA())</f>
        <v>#N/A</v>
      </c>
    </row>
    <row r="129" spans="1:31">
      <c r="A129" s="1">
        <v>43437</v>
      </c>
      <c r="C129" s="3" t="e">
        <f ca="1">MATCH(A129,UTDATE,0)+SQM!$AB$3</f>
        <v>#N/A</v>
      </c>
      <c r="D129" s="3">
        <f ca="1">MATCH(A129,UTDATE)+SQM!$AB$3</f>
        <v>1000</v>
      </c>
      <c r="E129" s="5" t="e">
        <f t="shared" ca="1" si="33"/>
        <v>#N/A</v>
      </c>
      <c r="F129" s="4" t="str">
        <f t="array" aca="1" ref="F129" ca="1">IF(MAX(IF(UTDATE=A129,MPSAS))&gt;0,MAX(IF(UTDATE=A129,MPSAS)),"")</f>
        <v/>
      </c>
      <c r="G129" s="2" t="e">
        <f t="shared" ca="1" si="45"/>
        <v>#N/A</v>
      </c>
      <c r="H129" s="21" t="e">
        <f t="shared" ca="1" si="46"/>
        <v>#N/A</v>
      </c>
      <c r="I129" s="4" t="e">
        <f t="shared" ca="1" si="34"/>
        <v>#N/A</v>
      </c>
      <c r="J129" s="21" t="e">
        <f t="shared" ca="1" si="30"/>
        <v>#N/A</v>
      </c>
      <c r="K129" s="5" t="e">
        <f t="shared" ca="1" si="35"/>
        <v>#N/A</v>
      </c>
      <c r="L129" s="4" t="str">
        <f t="array" aca="1" ref="L129" ca="1">IF(MAX(IF(UTDATE=A129,AVE_30))&gt;0,MAX(IF(UTDATE=A129,AVE_30)),"")</f>
        <v/>
      </c>
      <c r="M129" s="2" t="e">
        <f t="shared" ca="1" si="47"/>
        <v>#N/A</v>
      </c>
      <c r="N129" s="4" t="e">
        <f t="shared" ca="1" si="36"/>
        <v>#N/A</v>
      </c>
      <c r="O129" s="4" t="e">
        <f t="shared" ca="1" si="37"/>
        <v>#N/A</v>
      </c>
      <c r="P129" s="4" t="e">
        <f t="shared" ca="1" si="38"/>
        <v>#N/A</v>
      </c>
      <c r="Q129" s="4" t="e">
        <f t="shared" ca="1" si="48"/>
        <v>#N/A</v>
      </c>
      <c r="R129" s="4" t="e">
        <f t="shared" ca="1" si="49"/>
        <v>#VALUE!</v>
      </c>
      <c r="S129" s="43" t="e">
        <f t="shared" ca="1" si="50"/>
        <v>#N/A</v>
      </c>
      <c r="T129" s="8" t="e">
        <f t="shared" ca="1" si="51"/>
        <v>#N/A</v>
      </c>
      <c r="U129" s="45" t="e">
        <f t="shared" ca="1" si="31"/>
        <v>#N/A</v>
      </c>
      <c r="V129" s="20" t="e">
        <f t="shared" ca="1" si="52"/>
        <v>#N/A</v>
      </c>
      <c r="W129" s="48" t="e">
        <f t="shared" ca="1" si="39"/>
        <v>#N/A</v>
      </c>
      <c r="X129" s="49" t="e">
        <f t="shared" ca="1" si="40"/>
        <v>#N/A</v>
      </c>
      <c r="Y129" s="59" t="e">
        <f t="shared" ca="1" si="44"/>
        <v>#N/A</v>
      </c>
      <c r="Z129" s="49" t="e">
        <f ca="1">IF(Y129&gt;SQM!$AB$9,Summary!L129,NA())</f>
        <v>#N/A</v>
      </c>
      <c r="AA129" s="45" t="e">
        <f t="shared" ca="1" si="41"/>
        <v>#N/A</v>
      </c>
      <c r="AB129" s="4" t="e">
        <f t="shared" ca="1" si="42"/>
        <v>#N/A</v>
      </c>
      <c r="AC129" s="2" t="e">
        <f t="shared" ca="1" si="43"/>
        <v>#N/A</v>
      </c>
      <c r="AD129" s="81" t="e">
        <f>IF(TEXT(A129,"mmmm")='1Month'!$A$3,TEXT(A129,"dd")+H129,NA())</f>
        <v>#N/A</v>
      </c>
      <c r="AE129" s="81" t="e">
        <f>IF(TEXT(A129,"mmmm")='1Month'!A$3,TEXT(A129,"dd")+S129,NA())</f>
        <v>#N/A</v>
      </c>
    </row>
    <row r="130" spans="1:31">
      <c r="A130" s="1">
        <v>43438</v>
      </c>
      <c r="C130" s="3" t="e">
        <f ca="1">MATCH(A130,UTDATE,0)+SQM!$AB$3</f>
        <v>#N/A</v>
      </c>
      <c r="D130" s="3">
        <f ca="1">MATCH(A130,UTDATE)+SQM!$AB$3</f>
        <v>1000</v>
      </c>
      <c r="E130" s="5" t="e">
        <f t="shared" ca="1" si="33"/>
        <v>#N/A</v>
      </c>
      <c r="F130" s="4" t="str">
        <f t="array" aca="1" ref="F130" ca="1">IF(MAX(IF(UTDATE=A130,MPSAS))&gt;0,MAX(IF(UTDATE=A130,MPSAS)),"")</f>
        <v/>
      </c>
      <c r="G130" s="2" t="e">
        <f t="shared" ca="1" si="45"/>
        <v>#N/A</v>
      </c>
      <c r="H130" s="21" t="e">
        <f t="shared" ca="1" si="46"/>
        <v>#N/A</v>
      </c>
      <c r="I130" s="4" t="e">
        <f t="shared" ca="1" si="34"/>
        <v>#N/A</v>
      </c>
      <c r="J130" s="21" t="e">
        <f t="shared" ca="1" si="30"/>
        <v>#N/A</v>
      </c>
      <c r="K130" s="5" t="e">
        <f t="shared" ca="1" si="35"/>
        <v>#N/A</v>
      </c>
      <c r="L130" s="4" t="str">
        <f t="array" aca="1" ref="L130" ca="1">IF(MAX(IF(UTDATE=A130,AVE_30))&gt;0,MAX(IF(UTDATE=A130,AVE_30)),"")</f>
        <v/>
      </c>
      <c r="M130" s="2" t="e">
        <f t="shared" ca="1" si="47"/>
        <v>#N/A</v>
      </c>
      <c r="N130" s="4" t="e">
        <f t="shared" ca="1" si="36"/>
        <v>#N/A</v>
      </c>
      <c r="O130" s="4" t="e">
        <f t="shared" ca="1" si="37"/>
        <v>#N/A</v>
      </c>
      <c r="P130" s="4" t="e">
        <f t="shared" ca="1" si="38"/>
        <v>#N/A</v>
      </c>
      <c r="Q130" s="4" t="e">
        <f t="shared" ca="1" si="48"/>
        <v>#N/A</v>
      </c>
      <c r="R130" s="4" t="e">
        <f t="shared" ca="1" si="49"/>
        <v>#VALUE!</v>
      </c>
      <c r="S130" s="43" t="e">
        <f t="shared" ca="1" si="50"/>
        <v>#N/A</v>
      </c>
      <c r="T130" s="8" t="e">
        <f t="shared" ca="1" si="51"/>
        <v>#N/A</v>
      </c>
      <c r="U130" s="45" t="e">
        <f t="shared" ca="1" si="31"/>
        <v>#N/A</v>
      </c>
      <c r="V130" s="20" t="e">
        <f t="shared" ca="1" si="52"/>
        <v>#N/A</v>
      </c>
      <c r="W130" s="48" t="e">
        <f t="shared" ca="1" si="39"/>
        <v>#N/A</v>
      </c>
      <c r="X130" s="49" t="e">
        <f t="shared" ca="1" si="40"/>
        <v>#N/A</v>
      </c>
      <c r="Y130" s="59" t="e">
        <f t="shared" ca="1" si="44"/>
        <v>#N/A</v>
      </c>
      <c r="Z130" s="49" t="e">
        <f ca="1">IF(Y130&gt;SQM!$AB$9,Summary!L130,NA())</f>
        <v>#N/A</v>
      </c>
      <c r="AA130" s="45" t="e">
        <f t="shared" ca="1" si="41"/>
        <v>#N/A</v>
      </c>
      <c r="AB130" s="4" t="e">
        <f t="shared" ca="1" si="42"/>
        <v>#N/A</v>
      </c>
      <c r="AC130" s="2" t="e">
        <f t="shared" ca="1" si="43"/>
        <v>#N/A</v>
      </c>
      <c r="AD130" s="81" t="e">
        <f>IF(TEXT(A130,"mmmm")='1Month'!$A$3,TEXT(A130,"dd")+H130,NA())</f>
        <v>#N/A</v>
      </c>
      <c r="AE130" s="81" t="e">
        <f>IF(TEXT(A130,"mmmm")='1Month'!A$3,TEXT(A130,"dd")+S130,NA())</f>
        <v>#N/A</v>
      </c>
    </row>
    <row r="131" spans="1:31">
      <c r="A131" s="1">
        <v>43439</v>
      </c>
      <c r="C131" s="3" t="e">
        <f ca="1">MATCH(A131,UTDATE,0)+SQM!$AB$3</f>
        <v>#N/A</v>
      </c>
      <c r="D131" s="3">
        <f ca="1">MATCH(A131,UTDATE)+SQM!$AB$3</f>
        <v>1000</v>
      </c>
      <c r="E131" s="5" t="e">
        <f t="shared" ca="1" si="33"/>
        <v>#N/A</v>
      </c>
      <c r="F131" s="4" t="str">
        <f t="array" aca="1" ref="F131" ca="1">IF(MAX(IF(UTDATE=A131,MPSAS))&gt;0,MAX(IF(UTDATE=A131,MPSAS)),"")</f>
        <v/>
      </c>
      <c r="G131" s="2" t="e">
        <f t="shared" ca="1" si="45"/>
        <v>#N/A</v>
      </c>
      <c r="H131" s="21" t="e">
        <f t="shared" ca="1" si="46"/>
        <v>#N/A</v>
      </c>
      <c r="I131" s="4" t="e">
        <f t="shared" ca="1" si="34"/>
        <v>#N/A</v>
      </c>
      <c r="J131" s="21" t="e">
        <f t="shared" ref="J131:J194" ca="1" si="53">A131+H131</f>
        <v>#N/A</v>
      </c>
      <c r="K131" s="5" t="e">
        <f t="shared" ca="1" si="35"/>
        <v>#N/A</v>
      </c>
      <c r="L131" s="4" t="str">
        <f t="array" aca="1" ref="L131" ca="1">IF(MAX(IF(UTDATE=A131,AVE_30))&gt;0,MAX(IF(UTDATE=A131,AVE_30)),"")</f>
        <v/>
      </c>
      <c r="M131" s="2" t="e">
        <f t="shared" ca="1" si="47"/>
        <v>#N/A</v>
      </c>
      <c r="N131" s="4" t="e">
        <f t="shared" ca="1" si="36"/>
        <v>#N/A</v>
      </c>
      <c r="O131" s="4" t="e">
        <f t="shared" ca="1" si="37"/>
        <v>#N/A</v>
      </c>
      <c r="P131" s="4" t="e">
        <f t="shared" ca="1" si="38"/>
        <v>#N/A</v>
      </c>
      <c r="Q131" s="4" t="e">
        <f t="shared" ca="1" si="48"/>
        <v>#N/A</v>
      </c>
      <c r="R131" s="4" t="e">
        <f t="shared" ca="1" si="49"/>
        <v>#VALUE!</v>
      </c>
      <c r="S131" s="43" t="e">
        <f t="shared" ca="1" si="50"/>
        <v>#N/A</v>
      </c>
      <c r="T131" s="8" t="e">
        <f t="shared" ca="1" si="51"/>
        <v>#N/A</v>
      </c>
      <c r="U131" s="45" t="e">
        <f t="shared" ref="U131:U194" ca="1" si="54">A131+S131</f>
        <v>#N/A</v>
      </c>
      <c r="V131" s="20" t="e">
        <f t="shared" ca="1" si="52"/>
        <v>#N/A</v>
      </c>
      <c r="W131" s="48" t="e">
        <f t="shared" ca="1" si="39"/>
        <v>#N/A</v>
      </c>
      <c r="X131" s="49" t="e">
        <f t="shared" ca="1" si="40"/>
        <v>#N/A</v>
      </c>
      <c r="Y131" s="59" t="e">
        <f t="shared" ca="1" si="44"/>
        <v>#N/A</v>
      </c>
      <c r="Z131" s="49" t="e">
        <f ca="1">IF(Y131&gt;SQM!$AB$9,Summary!L131,NA())</f>
        <v>#N/A</v>
      </c>
      <c r="AA131" s="45" t="e">
        <f t="shared" ca="1" si="41"/>
        <v>#N/A</v>
      </c>
      <c r="AB131" s="4" t="e">
        <f t="shared" ca="1" si="42"/>
        <v>#N/A</v>
      </c>
      <c r="AC131" s="2" t="e">
        <f t="shared" ca="1" si="43"/>
        <v>#N/A</v>
      </c>
      <c r="AD131" s="81" t="e">
        <f>IF(TEXT(A131,"mmmm")='1Month'!$A$3,TEXT(A131,"dd")+H131,NA())</f>
        <v>#N/A</v>
      </c>
      <c r="AE131" s="81" t="e">
        <f>IF(TEXT(A131,"mmmm")='1Month'!A$3,TEXT(A131,"dd")+S131,NA())</f>
        <v>#N/A</v>
      </c>
    </row>
    <row r="132" spans="1:31">
      <c r="A132" s="1">
        <v>43440</v>
      </c>
      <c r="C132" s="3" t="e">
        <f ca="1">MATCH(A132,UTDATE,0)+SQM!$AB$3</f>
        <v>#N/A</v>
      </c>
      <c r="D132" s="3">
        <f ca="1">MATCH(A132,UTDATE)+SQM!$AB$3</f>
        <v>1000</v>
      </c>
      <c r="E132" s="5" t="e">
        <f t="shared" ref="E132:E195" ca="1" si="55">"SQM!L"&amp;C132&amp;":Z"&amp;D132</f>
        <v>#N/A</v>
      </c>
      <c r="F132" s="4" t="str">
        <f t="array" aca="1" ref="F132" ca="1">IF(MAX(IF(UTDATE=A132,MPSAS))&gt;0,MAX(IF(UTDATE=A132,MPSAS)),"")</f>
        <v/>
      </c>
      <c r="G132" s="2" t="e">
        <f t="shared" ca="1" si="45"/>
        <v>#N/A</v>
      </c>
      <c r="H132" s="21" t="e">
        <f t="shared" ca="1" si="46"/>
        <v>#N/A</v>
      </c>
      <c r="I132" s="4" t="e">
        <f t="shared" ref="I132:I195" ca="1" si="56">H132*24</f>
        <v>#N/A</v>
      </c>
      <c r="J132" s="21" t="e">
        <f t="shared" ca="1" si="53"/>
        <v>#N/A</v>
      </c>
      <c r="K132" s="5" t="e">
        <f t="shared" ref="K132:K195" ca="1" si="57">"SQM!T"&amp;C132&amp;":Z"&amp;D132</f>
        <v>#N/A</v>
      </c>
      <c r="L132" s="4" t="str">
        <f t="array" aca="1" ref="L132" ca="1">IF(MAX(IF(UTDATE=A132,AVE_30))&gt;0,MAX(IF(UTDATE=A132,AVE_30)),"")</f>
        <v/>
      </c>
      <c r="M132" s="2" t="e">
        <f t="shared" ca="1" si="47"/>
        <v>#N/A</v>
      </c>
      <c r="N132" s="4" t="e">
        <f t="shared" ref="N132:N195" ca="1" si="58">INDIRECT("'SQM'!"&amp;"U"&amp;G132)</f>
        <v>#N/A</v>
      </c>
      <c r="O132" s="4" t="e">
        <f t="shared" ref="O132:O195" ca="1" si="59">INDIRECT("'SQM'!"&amp;"W"&amp;M132)</f>
        <v>#N/A</v>
      </c>
      <c r="P132" s="4" t="e">
        <f t="shared" ref="P132:P195" ca="1" si="60">INDIRECT("'SQM'!"&amp;"X"&amp;M132)</f>
        <v>#N/A</v>
      </c>
      <c r="Q132" s="4" t="e">
        <f t="shared" ca="1" si="48"/>
        <v>#N/A</v>
      </c>
      <c r="R132" s="4" t="e">
        <f t="shared" ca="1" si="49"/>
        <v>#VALUE!</v>
      </c>
      <c r="S132" s="43" t="e">
        <f t="shared" ca="1" si="50"/>
        <v>#N/A</v>
      </c>
      <c r="T132" s="8" t="e">
        <f t="shared" ca="1" si="51"/>
        <v>#N/A</v>
      </c>
      <c r="U132" s="45" t="e">
        <f t="shared" ca="1" si="54"/>
        <v>#N/A</v>
      </c>
      <c r="V132" s="20" t="e">
        <f t="shared" ca="1" si="52"/>
        <v>#N/A</v>
      </c>
      <c r="W132" s="48" t="e">
        <f t="shared" ref="W132:W195" ca="1" si="61">INDIRECT("'SQM'!"&amp;"AD"&amp;M132)</f>
        <v>#N/A</v>
      </c>
      <c r="X132" s="49" t="e">
        <f t="shared" ref="X132:X195" ca="1" si="62">IF(W132,L132,NA())</f>
        <v>#N/A</v>
      </c>
      <c r="Y132" s="59" t="e">
        <f t="shared" ca="1" si="44"/>
        <v>#N/A</v>
      </c>
      <c r="Z132" s="49" t="e">
        <f ca="1">IF(Y132&gt;SQM!$AB$9,Summary!L132,NA())</f>
        <v>#N/A</v>
      </c>
      <c r="AA132" s="45" t="e">
        <f t="shared" ref="AA132:AA195" ca="1" si="63">IF(AND(NOT(ISNUMBER(Z132)),NOT(W132)),U132,NA())</f>
        <v>#N/A</v>
      </c>
      <c r="AB132" s="4" t="e">
        <f t="shared" ref="AB132:AB195" ca="1" si="64">IF(AND(NOT(ISNUMBER(Z132)),NOT(W132)),L132,NA())</f>
        <v>#N/A</v>
      </c>
      <c r="AC132" s="2" t="e">
        <f t="shared" ref="AC132:AC195" ca="1" si="65">IF(AB132&gt;0,1.2,NA())</f>
        <v>#N/A</v>
      </c>
      <c r="AD132" s="81" t="e">
        <f>IF(TEXT(A132,"mmmm")='1Month'!$A$3,TEXT(A132,"dd")+H132,NA())</f>
        <v>#N/A</v>
      </c>
      <c r="AE132" s="81" t="e">
        <f>IF(TEXT(A132,"mmmm")='1Month'!A$3,TEXT(A132,"dd")+S132,NA())</f>
        <v>#N/A</v>
      </c>
    </row>
    <row r="133" spans="1:31">
      <c r="A133" s="1">
        <v>43441</v>
      </c>
      <c r="C133" s="3" t="e">
        <f ca="1">MATCH(A133,UTDATE,0)+SQM!$AB$3</f>
        <v>#N/A</v>
      </c>
      <c r="D133" s="3">
        <f ca="1">MATCH(A133,UTDATE)+SQM!$AB$3</f>
        <v>1000</v>
      </c>
      <c r="E133" s="5" t="e">
        <f t="shared" ca="1" si="55"/>
        <v>#N/A</v>
      </c>
      <c r="F133" s="4" t="str">
        <f t="array" aca="1" ref="F133" ca="1">IF(MAX(IF(UTDATE=A133,MPSAS))&gt;0,MAX(IF(UTDATE=A133,MPSAS)),"")</f>
        <v/>
      </c>
      <c r="G133" s="2" t="e">
        <f t="shared" ca="1" si="45"/>
        <v>#N/A</v>
      </c>
      <c r="H133" s="21" t="e">
        <f t="shared" ca="1" si="46"/>
        <v>#N/A</v>
      </c>
      <c r="I133" s="4" t="e">
        <f t="shared" ca="1" si="56"/>
        <v>#N/A</v>
      </c>
      <c r="J133" s="21" t="e">
        <f t="shared" ca="1" si="53"/>
        <v>#N/A</v>
      </c>
      <c r="K133" s="5" t="e">
        <f t="shared" ca="1" si="57"/>
        <v>#N/A</v>
      </c>
      <c r="L133" s="4" t="str">
        <f t="array" aca="1" ref="L133" ca="1">IF(MAX(IF(UTDATE=A133,AVE_30))&gt;0,MAX(IF(UTDATE=A133,AVE_30)),"")</f>
        <v/>
      </c>
      <c r="M133" s="2" t="e">
        <f t="shared" ca="1" si="47"/>
        <v>#N/A</v>
      </c>
      <c r="N133" s="4" t="e">
        <f t="shared" ca="1" si="58"/>
        <v>#N/A</v>
      </c>
      <c r="O133" s="4" t="e">
        <f t="shared" ca="1" si="59"/>
        <v>#N/A</v>
      </c>
      <c r="P133" s="4" t="e">
        <f t="shared" ca="1" si="60"/>
        <v>#N/A</v>
      </c>
      <c r="Q133" s="4" t="e">
        <f t="shared" ca="1" si="48"/>
        <v>#N/A</v>
      </c>
      <c r="R133" s="4" t="e">
        <f t="shared" ca="1" si="49"/>
        <v>#VALUE!</v>
      </c>
      <c r="S133" s="43" t="e">
        <f t="shared" ca="1" si="50"/>
        <v>#N/A</v>
      </c>
      <c r="T133" s="8" t="e">
        <f t="shared" ca="1" si="51"/>
        <v>#N/A</v>
      </c>
      <c r="U133" s="45" t="e">
        <f t="shared" ca="1" si="54"/>
        <v>#N/A</v>
      </c>
      <c r="V133" s="20" t="e">
        <f t="shared" ca="1" si="52"/>
        <v>#N/A</v>
      </c>
      <c r="W133" s="48" t="e">
        <f t="shared" ca="1" si="61"/>
        <v>#N/A</v>
      </c>
      <c r="X133" s="49" t="e">
        <f t="shared" ca="1" si="62"/>
        <v>#N/A</v>
      </c>
      <c r="Y133" s="59" t="e">
        <f t="shared" ca="1" si="44"/>
        <v>#N/A</v>
      </c>
      <c r="Z133" s="49" t="e">
        <f ca="1">IF(Y133&gt;SQM!$AB$9,Summary!L133,NA())</f>
        <v>#N/A</v>
      </c>
      <c r="AA133" s="45" t="e">
        <f t="shared" ca="1" si="63"/>
        <v>#N/A</v>
      </c>
      <c r="AB133" s="4" t="e">
        <f t="shared" ca="1" si="64"/>
        <v>#N/A</v>
      </c>
      <c r="AC133" s="2" t="e">
        <f t="shared" ca="1" si="65"/>
        <v>#N/A</v>
      </c>
      <c r="AD133" s="81" t="e">
        <f>IF(TEXT(A133,"mmmm")='1Month'!$A$3,TEXT(A133,"dd")+H133,NA())</f>
        <v>#N/A</v>
      </c>
      <c r="AE133" s="81" t="e">
        <f>IF(TEXT(A133,"mmmm")='1Month'!A$3,TEXT(A133,"dd")+S133,NA())</f>
        <v>#N/A</v>
      </c>
    </row>
    <row r="134" spans="1:31">
      <c r="A134" s="1">
        <v>43442</v>
      </c>
      <c r="C134" s="3" t="e">
        <f ca="1">MATCH(A134,UTDATE,0)+SQM!$AB$3</f>
        <v>#N/A</v>
      </c>
      <c r="D134" s="3">
        <f ca="1">MATCH(A134,UTDATE)+SQM!$AB$3</f>
        <v>1000</v>
      </c>
      <c r="E134" s="5" t="e">
        <f t="shared" ca="1" si="55"/>
        <v>#N/A</v>
      </c>
      <c r="F134" s="4" t="str">
        <f t="array" aca="1" ref="F134" ca="1">IF(MAX(IF(UTDATE=A134,MPSAS))&gt;0,MAX(IF(UTDATE=A134,MPSAS)),"")</f>
        <v/>
      </c>
      <c r="G134" s="2" t="e">
        <f t="shared" ca="1" si="45"/>
        <v>#N/A</v>
      </c>
      <c r="H134" s="21" t="e">
        <f t="shared" ca="1" si="46"/>
        <v>#N/A</v>
      </c>
      <c r="I134" s="4" t="e">
        <f t="shared" ca="1" si="56"/>
        <v>#N/A</v>
      </c>
      <c r="J134" s="21" t="e">
        <f t="shared" ca="1" si="53"/>
        <v>#N/A</v>
      </c>
      <c r="K134" s="5" t="e">
        <f t="shared" ca="1" si="57"/>
        <v>#N/A</v>
      </c>
      <c r="L134" s="4" t="str">
        <f t="array" aca="1" ref="L134" ca="1">IF(MAX(IF(UTDATE=A134,AVE_30))&gt;0,MAX(IF(UTDATE=A134,AVE_30)),"")</f>
        <v/>
      </c>
      <c r="M134" s="2" t="e">
        <f t="shared" ca="1" si="47"/>
        <v>#N/A</v>
      </c>
      <c r="N134" s="4" t="e">
        <f t="shared" ca="1" si="58"/>
        <v>#N/A</v>
      </c>
      <c r="O134" s="4" t="e">
        <f t="shared" ca="1" si="59"/>
        <v>#N/A</v>
      </c>
      <c r="P134" s="4" t="e">
        <f t="shared" ca="1" si="60"/>
        <v>#N/A</v>
      </c>
      <c r="Q134" s="4" t="e">
        <f t="shared" ca="1" si="48"/>
        <v>#N/A</v>
      </c>
      <c r="R134" s="4" t="e">
        <f t="shared" ca="1" si="49"/>
        <v>#VALUE!</v>
      </c>
      <c r="S134" s="43" t="e">
        <f t="shared" ca="1" si="50"/>
        <v>#N/A</v>
      </c>
      <c r="T134" s="8" t="e">
        <f t="shared" ca="1" si="51"/>
        <v>#N/A</v>
      </c>
      <c r="U134" s="45" t="e">
        <f t="shared" ca="1" si="54"/>
        <v>#N/A</v>
      </c>
      <c r="V134" s="20" t="e">
        <f t="shared" ca="1" si="52"/>
        <v>#N/A</v>
      </c>
      <c r="W134" s="48" t="e">
        <f t="shared" ca="1" si="61"/>
        <v>#N/A</v>
      </c>
      <c r="X134" s="49" t="e">
        <f t="shared" ca="1" si="62"/>
        <v>#N/A</v>
      </c>
      <c r="Y134" s="59" t="e">
        <f t="shared" ca="1" si="44"/>
        <v>#N/A</v>
      </c>
      <c r="Z134" s="49" t="e">
        <f ca="1">IF(Y134&gt;SQM!$AB$9,Summary!L134,NA())</f>
        <v>#N/A</v>
      </c>
      <c r="AA134" s="45" t="e">
        <f t="shared" ca="1" si="63"/>
        <v>#N/A</v>
      </c>
      <c r="AB134" s="4" t="e">
        <f t="shared" ca="1" si="64"/>
        <v>#N/A</v>
      </c>
      <c r="AC134" s="2" t="e">
        <f t="shared" ca="1" si="65"/>
        <v>#N/A</v>
      </c>
      <c r="AD134" s="81" t="e">
        <f>IF(TEXT(A134,"mmmm")='1Month'!$A$3,TEXT(A134,"dd")+H134,NA())</f>
        <v>#N/A</v>
      </c>
      <c r="AE134" s="81" t="e">
        <f>IF(TEXT(A134,"mmmm")='1Month'!A$3,TEXT(A134,"dd")+S134,NA())</f>
        <v>#N/A</v>
      </c>
    </row>
    <row r="135" spans="1:31">
      <c r="A135" s="1">
        <v>43443</v>
      </c>
      <c r="C135" s="3" t="e">
        <f ca="1">MATCH(A135,UTDATE,0)+SQM!$AB$3</f>
        <v>#N/A</v>
      </c>
      <c r="D135" s="3">
        <f ca="1">MATCH(A135,UTDATE)+SQM!$AB$3</f>
        <v>1000</v>
      </c>
      <c r="E135" s="5" t="e">
        <f t="shared" ca="1" si="55"/>
        <v>#N/A</v>
      </c>
      <c r="F135" s="4" t="str">
        <f t="array" aca="1" ref="F135" ca="1">IF(MAX(IF(UTDATE=A135,MPSAS))&gt;0,MAX(IF(UTDATE=A135,MPSAS)),"")</f>
        <v/>
      </c>
      <c r="G135" s="2" t="e">
        <f t="shared" ca="1" si="45"/>
        <v>#N/A</v>
      </c>
      <c r="H135" s="21" t="e">
        <f t="shared" ca="1" si="46"/>
        <v>#N/A</v>
      </c>
      <c r="I135" s="4" t="e">
        <f t="shared" ca="1" si="56"/>
        <v>#N/A</v>
      </c>
      <c r="J135" s="21" t="e">
        <f t="shared" ca="1" si="53"/>
        <v>#N/A</v>
      </c>
      <c r="K135" s="5" t="e">
        <f t="shared" ca="1" si="57"/>
        <v>#N/A</v>
      </c>
      <c r="L135" s="4" t="str">
        <f t="array" aca="1" ref="L135" ca="1">IF(MAX(IF(UTDATE=A135,AVE_30))&gt;0,MAX(IF(UTDATE=A135,AVE_30)),"")</f>
        <v/>
      </c>
      <c r="M135" s="2" t="e">
        <f t="shared" ca="1" si="47"/>
        <v>#N/A</v>
      </c>
      <c r="N135" s="4" t="e">
        <f t="shared" ca="1" si="58"/>
        <v>#N/A</v>
      </c>
      <c r="O135" s="4" t="e">
        <f t="shared" ca="1" si="59"/>
        <v>#N/A</v>
      </c>
      <c r="P135" s="4" t="e">
        <f t="shared" ca="1" si="60"/>
        <v>#N/A</v>
      </c>
      <c r="Q135" s="4" t="e">
        <f t="shared" ca="1" si="48"/>
        <v>#N/A</v>
      </c>
      <c r="R135" s="4" t="e">
        <f t="shared" ca="1" si="49"/>
        <v>#VALUE!</v>
      </c>
      <c r="S135" s="43" t="e">
        <f t="shared" ca="1" si="50"/>
        <v>#N/A</v>
      </c>
      <c r="T135" s="8" t="e">
        <f t="shared" ca="1" si="51"/>
        <v>#N/A</v>
      </c>
      <c r="U135" s="45" t="e">
        <f t="shared" ca="1" si="54"/>
        <v>#N/A</v>
      </c>
      <c r="V135" s="20" t="e">
        <f t="shared" ca="1" si="52"/>
        <v>#N/A</v>
      </c>
      <c r="W135" s="48" t="e">
        <f t="shared" ca="1" si="61"/>
        <v>#N/A</v>
      </c>
      <c r="X135" s="49" t="e">
        <f t="shared" ca="1" si="62"/>
        <v>#N/A</v>
      </c>
      <c r="Y135" s="59" t="e">
        <f t="shared" ref="Y135:Y198" ca="1" si="66">INDIRECT("'SQM'!"&amp;"AH"&amp;M135)</f>
        <v>#N/A</v>
      </c>
      <c r="Z135" s="49" t="e">
        <f ca="1">IF(Y135&gt;SQM!$AB$9,Summary!L135,NA())</f>
        <v>#N/A</v>
      </c>
      <c r="AA135" s="45" t="e">
        <f t="shared" ca="1" si="63"/>
        <v>#N/A</v>
      </c>
      <c r="AB135" s="4" t="e">
        <f t="shared" ca="1" si="64"/>
        <v>#N/A</v>
      </c>
      <c r="AC135" s="2" t="e">
        <f t="shared" ca="1" si="65"/>
        <v>#N/A</v>
      </c>
      <c r="AD135" s="81" t="e">
        <f>IF(TEXT(A135,"mmmm")='1Month'!$A$3,TEXT(A135,"dd")+H135,NA())</f>
        <v>#N/A</v>
      </c>
      <c r="AE135" s="81" t="e">
        <f>IF(TEXT(A135,"mmmm")='1Month'!A$3,TEXT(A135,"dd")+S135,NA())</f>
        <v>#N/A</v>
      </c>
    </row>
    <row r="136" spans="1:31">
      <c r="A136" s="1">
        <v>43444</v>
      </c>
      <c r="C136" s="3" t="e">
        <f ca="1">MATCH(A136,UTDATE,0)+SQM!$AB$3</f>
        <v>#N/A</v>
      </c>
      <c r="D136" s="3">
        <f ca="1">MATCH(A136,UTDATE)+SQM!$AB$3</f>
        <v>1000</v>
      </c>
      <c r="E136" s="5" t="e">
        <f t="shared" ca="1" si="55"/>
        <v>#N/A</v>
      </c>
      <c r="F136" s="4" t="str">
        <f t="array" aca="1" ref="F136" ca="1">IF(MAX(IF(UTDATE=A136,MPSAS))&gt;0,MAX(IF(UTDATE=A136,MPSAS)),"")</f>
        <v/>
      </c>
      <c r="G136" s="2" t="e">
        <f t="shared" ca="1" si="45"/>
        <v>#N/A</v>
      </c>
      <c r="H136" s="21" t="e">
        <f t="shared" ca="1" si="46"/>
        <v>#N/A</v>
      </c>
      <c r="I136" s="4" t="e">
        <f t="shared" ca="1" si="56"/>
        <v>#N/A</v>
      </c>
      <c r="J136" s="21" t="e">
        <f t="shared" ca="1" si="53"/>
        <v>#N/A</v>
      </c>
      <c r="K136" s="5" t="e">
        <f t="shared" ca="1" si="57"/>
        <v>#N/A</v>
      </c>
      <c r="L136" s="4" t="str">
        <f t="array" aca="1" ref="L136" ca="1">IF(MAX(IF(UTDATE=A136,AVE_30))&gt;0,MAX(IF(UTDATE=A136,AVE_30)),"")</f>
        <v/>
      </c>
      <c r="M136" s="2" t="e">
        <f t="shared" ca="1" si="47"/>
        <v>#N/A</v>
      </c>
      <c r="N136" s="4" t="e">
        <f t="shared" ca="1" si="58"/>
        <v>#N/A</v>
      </c>
      <c r="O136" s="4" t="e">
        <f t="shared" ca="1" si="59"/>
        <v>#N/A</v>
      </c>
      <c r="P136" s="4" t="e">
        <f t="shared" ca="1" si="60"/>
        <v>#N/A</v>
      </c>
      <c r="Q136" s="4" t="e">
        <f t="shared" ca="1" si="48"/>
        <v>#N/A</v>
      </c>
      <c r="R136" s="4" t="e">
        <f t="shared" ca="1" si="49"/>
        <v>#VALUE!</v>
      </c>
      <c r="S136" s="43" t="e">
        <f t="shared" ca="1" si="50"/>
        <v>#N/A</v>
      </c>
      <c r="T136" s="8" t="e">
        <f t="shared" ca="1" si="51"/>
        <v>#N/A</v>
      </c>
      <c r="U136" s="45" t="e">
        <f t="shared" ca="1" si="54"/>
        <v>#N/A</v>
      </c>
      <c r="V136" s="20" t="e">
        <f t="shared" ca="1" si="52"/>
        <v>#N/A</v>
      </c>
      <c r="W136" s="48" t="e">
        <f t="shared" ca="1" si="61"/>
        <v>#N/A</v>
      </c>
      <c r="X136" s="49" t="e">
        <f t="shared" ca="1" si="62"/>
        <v>#N/A</v>
      </c>
      <c r="Y136" s="59" t="e">
        <f t="shared" ca="1" si="66"/>
        <v>#N/A</v>
      </c>
      <c r="Z136" s="49" t="e">
        <f ca="1">IF(Y136&gt;SQM!$AB$9,Summary!L136,NA())</f>
        <v>#N/A</v>
      </c>
      <c r="AA136" s="45" t="e">
        <f t="shared" ca="1" si="63"/>
        <v>#N/A</v>
      </c>
      <c r="AB136" s="4" t="e">
        <f t="shared" ca="1" si="64"/>
        <v>#N/A</v>
      </c>
      <c r="AC136" s="2" t="e">
        <f t="shared" ca="1" si="65"/>
        <v>#N/A</v>
      </c>
      <c r="AD136" s="81" t="e">
        <f>IF(TEXT(A136,"mmmm")='1Month'!$A$3,TEXT(A136,"dd")+H136,NA())</f>
        <v>#N/A</v>
      </c>
      <c r="AE136" s="81" t="e">
        <f>IF(TEXT(A136,"mmmm")='1Month'!A$3,TEXT(A136,"dd")+S136,NA())</f>
        <v>#N/A</v>
      </c>
    </row>
    <row r="137" spans="1:31">
      <c r="A137" s="1">
        <v>43445</v>
      </c>
      <c r="C137" s="3" t="e">
        <f ca="1">MATCH(A137,UTDATE,0)+SQM!$AB$3</f>
        <v>#N/A</v>
      </c>
      <c r="D137" s="3">
        <f ca="1">MATCH(A137,UTDATE)+SQM!$AB$3</f>
        <v>1000</v>
      </c>
      <c r="E137" s="5" t="e">
        <f t="shared" ca="1" si="55"/>
        <v>#N/A</v>
      </c>
      <c r="F137" s="4" t="str">
        <f t="array" aca="1" ref="F137" ca="1">IF(MAX(IF(UTDATE=A137,MPSAS))&gt;0,MAX(IF(UTDATE=A137,MPSAS)),"")</f>
        <v/>
      </c>
      <c r="G137" s="2" t="e">
        <f t="shared" ca="1" si="45"/>
        <v>#N/A</v>
      </c>
      <c r="H137" s="21" t="e">
        <f t="shared" ca="1" si="46"/>
        <v>#N/A</v>
      </c>
      <c r="I137" s="4" t="e">
        <f t="shared" ca="1" si="56"/>
        <v>#N/A</v>
      </c>
      <c r="J137" s="21" t="e">
        <f t="shared" ca="1" si="53"/>
        <v>#N/A</v>
      </c>
      <c r="K137" s="5" t="e">
        <f t="shared" ca="1" si="57"/>
        <v>#N/A</v>
      </c>
      <c r="L137" s="4" t="str">
        <f t="array" aca="1" ref="L137" ca="1">IF(MAX(IF(UTDATE=A137,AVE_30))&gt;0,MAX(IF(UTDATE=A137,AVE_30)),"")</f>
        <v/>
      </c>
      <c r="M137" s="2" t="e">
        <f t="shared" ca="1" si="47"/>
        <v>#N/A</v>
      </c>
      <c r="N137" s="4" t="e">
        <f t="shared" ca="1" si="58"/>
        <v>#N/A</v>
      </c>
      <c r="O137" s="4" t="e">
        <f t="shared" ca="1" si="59"/>
        <v>#N/A</v>
      </c>
      <c r="P137" s="4" t="e">
        <f t="shared" ca="1" si="60"/>
        <v>#N/A</v>
      </c>
      <c r="Q137" s="4" t="e">
        <f t="shared" ca="1" si="48"/>
        <v>#N/A</v>
      </c>
      <c r="R137" s="4" t="e">
        <f t="shared" ca="1" si="49"/>
        <v>#VALUE!</v>
      </c>
      <c r="S137" s="43" t="e">
        <f t="shared" ca="1" si="50"/>
        <v>#N/A</v>
      </c>
      <c r="T137" s="8" t="e">
        <f t="shared" ca="1" si="51"/>
        <v>#N/A</v>
      </c>
      <c r="U137" s="45" t="e">
        <f t="shared" ca="1" si="54"/>
        <v>#N/A</v>
      </c>
      <c r="V137" s="20" t="e">
        <f t="shared" ca="1" si="52"/>
        <v>#N/A</v>
      </c>
      <c r="W137" s="48" t="e">
        <f t="shared" ca="1" si="61"/>
        <v>#N/A</v>
      </c>
      <c r="X137" s="49" t="e">
        <f t="shared" ca="1" si="62"/>
        <v>#N/A</v>
      </c>
      <c r="Y137" s="59" t="e">
        <f t="shared" ca="1" si="66"/>
        <v>#N/A</v>
      </c>
      <c r="Z137" s="49" t="e">
        <f ca="1">IF(Y137&gt;SQM!$AB$9,Summary!L137,NA())</f>
        <v>#N/A</v>
      </c>
      <c r="AA137" s="45" t="e">
        <f t="shared" ca="1" si="63"/>
        <v>#N/A</v>
      </c>
      <c r="AB137" s="4" t="e">
        <f t="shared" ca="1" si="64"/>
        <v>#N/A</v>
      </c>
      <c r="AC137" s="2" t="e">
        <f t="shared" ca="1" si="65"/>
        <v>#N/A</v>
      </c>
      <c r="AD137" s="81" t="e">
        <f>IF(TEXT(A137,"mmmm")='1Month'!$A$3,TEXT(A137,"dd")+H137,NA())</f>
        <v>#N/A</v>
      </c>
      <c r="AE137" s="81" t="e">
        <f>IF(TEXT(A137,"mmmm")='1Month'!A$3,TEXT(A137,"dd")+S137,NA())</f>
        <v>#N/A</v>
      </c>
    </row>
    <row r="138" spans="1:31">
      <c r="A138" s="1">
        <v>43446</v>
      </c>
      <c r="C138" s="3" t="e">
        <f ca="1">MATCH(A138,UTDATE,0)+SQM!$AB$3</f>
        <v>#N/A</v>
      </c>
      <c r="D138" s="3">
        <f ca="1">MATCH(A138,UTDATE)+SQM!$AB$3</f>
        <v>1000</v>
      </c>
      <c r="E138" s="5" t="e">
        <f t="shared" ca="1" si="55"/>
        <v>#N/A</v>
      </c>
      <c r="F138" s="4" t="str">
        <f t="array" aca="1" ref="F138" ca="1">IF(MAX(IF(UTDATE=A138,MPSAS))&gt;0,MAX(IF(UTDATE=A138,MPSAS)),"")</f>
        <v/>
      </c>
      <c r="G138" s="2" t="e">
        <f t="shared" ca="1" si="45"/>
        <v>#N/A</v>
      </c>
      <c r="H138" s="21" t="e">
        <f t="shared" ca="1" si="46"/>
        <v>#N/A</v>
      </c>
      <c r="I138" s="4" t="e">
        <f t="shared" ca="1" si="56"/>
        <v>#N/A</v>
      </c>
      <c r="J138" s="21" t="e">
        <f t="shared" ca="1" si="53"/>
        <v>#N/A</v>
      </c>
      <c r="K138" s="5" t="e">
        <f t="shared" ca="1" si="57"/>
        <v>#N/A</v>
      </c>
      <c r="L138" s="4" t="str">
        <f t="array" aca="1" ref="L138" ca="1">IF(MAX(IF(UTDATE=A138,AVE_30))&gt;0,MAX(IF(UTDATE=A138,AVE_30)),"")</f>
        <v/>
      </c>
      <c r="M138" s="2" t="e">
        <f t="shared" ca="1" si="47"/>
        <v>#N/A</v>
      </c>
      <c r="N138" s="4" t="e">
        <f t="shared" ca="1" si="58"/>
        <v>#N/A</v>
      </c>
      <c r="O138" s="4" t="e">
        <f t="shared" ca="1" si="59"/>
        <v>#N/A</v>
      </c>
      <c r="P138" s="4" t="e">
        <f t="shared" ca="1" si="60"/>
        <v>#N/A</v>
      </c>
      <c r="Q138" s="4" t="e">
        <f t="shared" ca="1" si="48"/>
        <v>#N/A</v>
      </c>
      <c r="R138" s="4" t="e">
        <f t="shared" ca="1" si="49"/>
        <v>#VALUE!</v>
      </c>
      <c r="S138" s="43" t="e">
        <f t="shared" ca="1" si="50"/>
        <v>#N/A</v>
      </c>
      <c r="T138" s="8" t="e">
        <f t="shared" ca="1" si="51"/>
        <v>#N/A</v>
      </c>
      <c r="U138" s="45" t="e">
        <f t="shared" ca="1" si="54"/>
        <v>#N/A</v>
      </c>
      <c r="V138" s="20" t="e">
        <f t="shared" ca="1" si="52"/>
        <v>#N/A</v>
      </c>
      <c r="W138" s="48" t="e">
        <f t="shared" ca="1" si="61"/>
        <v>#N/A</v>
      </c>
      <c r="X138" s="49" t="e">
        <f t="shared" ca="1" si="62"/>
        <v>#N/A</v>
      </c>
      <c r="Y138" s="59" t="e">
        <f t="shared" ca="1" si="66"/>
        <v>#N/A</v>
      </c>
      <c r="Z138" s="49" t="e">
        <f ca="1">IF(Y138&gt;SQM!$AB$9,Summary!L138,NA())</f>
        <v>#N/A</v>
      </c>
      <c r="AA138" s="45" t="e">
        <f t="shared" ca="1" si="63"/>
        <v>#N/A</v>
      </c>
      <c r="AB138" s="4" t="e">
        <f t="shared" ca="1" si="64"/>
        <v>#N/A</v>
      </c>
      <c r="AC138" s="2" t="e">
        <f t="shared" ca="1" si="65"/>
        <v>#N/A</v>
      </c>
      <c r="AD138" s="81" t="e">
        <f>IF(TEXT(A138,"mmmm")='1Month'!$A$3,TEXT(A138,"dd")+H138,NA())</f>
        <v>#N/A</v>
      </c>
      <c r="AE138" s="81" t="e">
        <f>IF(TEXT(A138,"mmmm")='1Month'!A$3,TEXT(A138,"dd")+S138,NA())</f>
        <v>#N/A</v>
      </c>
    </row>
    <row r="139" spans="1:31">
      <c r="A139" s="1">
        <v>43447</v>
      </c>
      <c r="C139" s="3" t="e">
        <f ca="1">MATCH(A139,UTDATE,0)+SQM!$AB$3</f>
        <v>#N/A</v>
      </c>
      <c r="D139" s="3">
        <f ca="1">MATCH(A139,UTDATE)+SQM!$AB$3</f>
        <v>1000</v>
      </c>
      <c r="E139" s="5" t="e">
        <f t="shared" ca="1" si="55"/>
        <v>#N/A</v>
      </c>
      <c r="F139" s="4" t="str">
        <f t="array" aca="1" ref="F139" ca="1">IF(MAX(IF(UTDATE=A139,MPSAS))&gt;0,MAX(IF(UTDATE=A139,MPSAS)),"")</f>
        <v/>
      </c>
      <c r="G139" s="2" t="e">
        <f t="shared" ca="1" si="45"/>
        <v>#N/A</v>
      </c>
      <c r="H139" s="21" t="e">
        <f t="shared" ca="1" si="46"/>
        <v>#N/A</v>
      </c>
      <c r="I139" s="4" t="e">
        <f t="shared" ca="1" si="56"/>
        <v>#N/A</v>
      </c>
      <c r="J139" s="21" t="e">
        <f t="shared" ca="1" si="53"/>
        <v>#N/A</v>
      </c>
      <c r="K139" s="5" t="e">
        <f t="shared" ca="1" si="57"/>
        <v>#N/A</v>
      </c>
      <c r="L139" s="4" t="str">
        <f t="array" aca="1" ref="L139" ca="1">IF(MAX(IF(UTDATE=A139,AVE_30))&gt;0,MAX(IF(UTDATE=A139,AVE_30)),"")</f>
        <v/>
      </c>
      <c r="M139" s="2" t="e">
        <f t="shared" ca="1" si="47"/>
        <v>#N/A</v>
      </c>
      <c r="N139" s="4" t="e">
        <f t="shared" ca="1" si="58"/>
        <v>#N/A</v>
      </c>
      <c r="O139" s="4" t="e">
        <f t="shared" ca="1" si="59"/>
        <v>#N/A</v>
      </c>
      <c r="P139" s="4" t="e">
        <f t="shared" ca="1" si="60"/>
        <v>#N/A</v>
      </c>
      <c r="Q139" s="4" t="e">
        <f t="shared" ca="1" si="48"/>
        <v>#N/A</v>
      </c>
      <c r="R139" s="4" t="e">
        <f t="shared" ca="1" si="49"/>
        <v>#VALUE!</v>
      </c>
      <c r="S139" s="43" t="e">
        <f t="shared" ca="1" si="50"/>
        <v>#N/A</v>
      </c>
      <c r="T139" s="8" t="e">
        <f t="shared" ca="1" si="51"/>
        <v>#N/A</v>
      </c>
      <c r="U139" s="45" t="e">
        <f t="shared" ca="1" si="54"/>
        <v>#N/A</v>
      </c>
      <c r="V139" s="20" t="e">
        <f t="shared" ca="1" si="52"/>
        <v>#N/A</v>
      </c>
      <c r="W139" s="48" t="e">
        <f t="shared" ca="1" si="61"/>
        <v>#N/A</v>
      </c>
      <c r="X139" s="49" t="e">
        <f t="shared" ca="1" si="62"/>
        <v>#N/A</v>
      </c>
      <c r="Y139" s="59" t="e">
        <f t="shared" ca="1" si="66"/>
        <v>#N/A</v>
      </c>
      <c r="Z139" s="49" t="e">
        <f ca="1">IF(Y139&gt;SQM!$AB$9,Summary!L139,NA())</f>
        <v>#N/A</v>
      </c>
      <c r="AA139" s="45" t="e">
        <f t="shared" ca="1" si="63"/>
        <v>#N/A</v>
      </c>
      <c r="AB139" s="4" t="e">
        <f t="shared" ca="1" si="64"/>
        <v>#N/A</v>
      </c>
      <c r="AC139" s="2" t="e">
        <f t="shared" ca="1" si="65"/>
        <v>#N/A</v>
      </c>
      <c r="AD139" s="81" t="e">
        <f>IF(TEXT(A139,"mmmm")='1Month'!$A$3,TEXT(A139,"dd")+H139,NA())</f>
        <v>#N/A</v>
      </c>
      <c r="AE139" s="81" t="e">
        <f>IF(TEXT(A139,"mmmm")='1Month'!A$3,TEXT(A139,"dd")+S139,NA())</f>
        <v>#N/A</v>
      </c>
    </row>
    <row r="140" spans="1:31">
      <c r="A140" s="1">
        <v>43448</v>
      </c>
      <c r="C140" s="3" t="e">
        <f ca="1">MATCH(A140,UTDATE,0)+SQM!$AB$3</f>
        <v>#N/A</v>
      </c>
      <c r="D140" s="3">
        <f ca="1">MATCH(A140,UTDATE)+SQM!$AB$3</f>
        <v>1000</v>
      </c>
      <c r="E140" s="5" t="e">
        <f t="shared" ca="1" si="55"/>
        <v>#N/A</v>
      </c>
      <c r="F140" s="4" t="str">
        <f t="array" aca="1" ref="F140" ca="1">IF(MAX(IF(UTDATE=A140,MPSAS))&gt;0,MAX(IF(UTDATE=A140,MPSAS)),"")</f>
        <v/>
      </c>
      <c r="G140" s="2" t="e">
        <f t="shared" ca="1" si="45"/>
        <v>#N/A</v>
      </c>
      <c r="H140" s="21" t="e">
        <f t="shared" ca="1" si="46"/>
        <v>#N/A</v>
      </c>
      <c r="I140" s="4" t="e">
        <f t="shared" ca="1" si="56"/>
        <v>#N/A</v>
      </c>
      <c r="J140" s="21" t="e">
        <f t="shared" ca="1" si="53"/>
        <v>#N/A</v>
      </c>
      <c r="K140" s="5" t="e">
        <f t="shared" ca="1" si="57"/>
        <v>#N/A</v>
      </c>
      <c r="L140" s="4" t="str">
        <f t="array" aca="1" ref="L140" ca="1">IF(MAX(IF(UTDATE=A140,AVE_30))&gt;0,MAX(IF(UTDATE=A140,AVE_30)),"")</f>
        <v/>
      </c>
      <c r="M140" s="2" t="e">
        <f t="shared" ca="1" si="47"/>
        <v>#N/A</v>
      </c>
      <c r="N140" s="4" t="e">
        <f t="shared" ca="1" si="58"/>
        <v>#N/A</v>
      </c>
      <c r="O140" s="4" t="e">
        <f t="shared" ca="1" si="59"/>
        <v>#N/A</v>
      </c>
      <c r="P140" s="4" t="e">
        <f t="shared" ca="1" si="60"/>
        <v>#N/A</v>
      </c>
      <c r="Q140" s="4" t="e">
        <f t="shared" ca="1" si="48"/>
        <v>#N/A</v>
      </c>
      <c r="R140" s="4" t="e">
        <f t="shared" ca="1" si="49"/>
        <v>#VALUE!</v>
      </c>
      <c r="S140" s="43" t="e">
        <f t="shared" ca="1" si="50"/>
        <v>#N/A</v>
      </c>
      <c r="T140" s="8" t="e">
        <f t="shared" ca="1" si="51"/>
        <v>#N/A</v>
      </c>
      <c r="U140" s="45" t="e">
        <f t="shared" ca="1" si="54"/>
        <v>#N/A</v>
      </c>
      <c r="V140" s="20" t="e">
        <f t="shared" ca="1" si="52"/>
        <v>#N/A</v>
      </c>
      <c r="W140" s="48" t="e">
        <f t="shared" ca="1" si="61"/>
        <v>#N/A</v>
      </c>
      <c r="X140" s="49" t="e">
        <f t="shared" ca="1" si="62"/>
        <v>#N/A</v>
      </c>
      <c r="Y140" s="59" t="e">
        <f t="shared" ca="1" si="66"/>
        <v>#N/A</v>
      </c>
      <c r="Z140" s="49" t="e">
        <f ca="1">IF(Y140&gt;SQM!$AB$9,Summary!L140,NA())</f>
        <v>#N/A</v>
      </c>
      <c r="AA140" s="45" t="e">
        <f t="shared" ca="1" si="63"/>
        <v>#N/A</v>
      </c>
      <c r="AB140" s="4" t="e">
        <f t="shared" ca="1" si="64"/>
        <v>#N/A</v>
      </c>
      <c r="AC140" s="2" t="e">
        <f t="shared" ca="1" si="65"/>
        <v>#N/A</v>
      </c>
      <c r="AD140" s="81" t="e">
        <f>IF(TEXT(A140,"mmmm")='1Month'!$A$3,TEXT(A140,"dd")+H140,NA())</f>
        <v>#N/A</v>
      </c>
      <c r="AE140" s="81" t="e">
        <f>IF(TEXT(A140,"mmmm")='1Month'!A$3,TEXT(A140,"dd")+S140,NA())</f>
        <v>#N/A</v>
      </c>
    </row>
    <row r="141" spans="1:31">
      <c r="A141" s="1">
        <v>43449</v>
      </c>
      <c r="C141" s="3" t="e">
        <f ca="1">MATCH(A141,UTDATE,0)+SQM!$AB$3</f>
        <v>#N/A</v>
      </c>
      <c r="D141" s="3">
        <f ca="1">MATCH(A141,UTDATE)+SQM!$AB$3</f>
        <v>1000</v>
      </c>
      <c r="E141" s="5" t="e">
        <f t="shared" ca="1" si="55"/>
        <v>#N/A</v>
      </c>
      <c r="F141" s="4" t="str">
        <f t="array" aca="1" ref="F141" ca="1">IF(MAX(IF(UTDATE=A141,MPSAS))&gt;0,MAX(IF(UTDATE=A141,MPSAS)),"")</f>
        <v/>
      </c>
      <c r="G141" s="2" t="e">
        <f t="shared" ca="1" si="45"/>
        <v>#N/A</v>
      </c>
      <c r="H141" s="21" t="e">
        <f t="shared" ca="1" si="46"/>
        <v>#N/A</v>
      </c>
      <c r="I141" s="4" t="e">
        <f t="shared" ca="1" si="56"/>
        <v>#N/A</v>
      </c>
      <c r="J141" s="21" t="e">
        <f t="shared" ca="1" si="53"/>
        <v>#N/A</v>
      </c>
      <c r="K141" s="5" t="e">
        <f t="shared" ca="1" si="57"/>
        <v>#N/A</v>
      </c>
      <c r="L141" s="4" t="str">
        <f t="array" aca="1" ref="L141" ca="1">IF(MAX(IF(UTDATE=A141,AVE_30))&gt;0,MAX(IF(UTDATE=A141,AVE_30)),"")</f>
        <v/>
      </c>
      <c r="M141" s="2" t="e">
        <f t="shared" ca="1" si="47"/>
        <v>#N/A</v>
      </c>
      <c r="N141" s="4" t="e">
        <f t="shared" ca="1" si="58"/>
        <v>#N/A</v>
      </c>
      <c r="O141" s="4" t="e">
        <f t="shared" ca="1" si="59"/>
        <v>#N/A</v>
      </c>
      <c r="P141" s="4" t="e">
        <f t="shared" ca="1" si="60"/>
        <v>#N/A</v>
      </c>
      <c r="Q141" s="4" t="e">
        <f t="shared" ca="1" si="48"/>
        <v>#N/A</v>
      </c>
      <c r="R141" s="4" t="e">
        <f t="shared" ca="1" si="49"/>
        <v>#VALUE!</v>
      </c>
      <c r="S141" s="43" t="e">
        <f t="shared" ca="1" si="50"/>
        <v>#N/A</v>
      </c>
      <c r="T141" s="8" t="e">
        <f t="shared" ca="1" si="51"/>
        <v>#N/A</v>
      </c>
      <c r="U141" s="45" t="e">
        <f t="shared" ca="1" si="54"/>
        <v>#N/A</v>
      </c>
      <c r="V141" s="20" t="e">
        <f t="shared" ca="1" si="52"/>
        <v>#N/A</v>
      </c>
      <c r="W141" s="48" t="e">
        <f t="shared" ca="1" si="61"/>
        <v>#N/A</v>
      </c>
      <c r="X141" s="49" t="e">
        <f t="shared" ca="1" si="62"/>
        <v>#N/A</v>
      </c>
      <c r="Y141" s="59" t="e">
        <f t="shared" ca="1" si="66"/>
        <v>#N/A</v>
      </c>
      <c r="Z141" s="49" t="e">
        <f ca="1">IF(Y141&gt;SQM!$AB$9,Summary!L141,NA())</f>
        <v>#N/A</v>
      </c>
      <c r="AA141" s="45" t="e">
        <f t="shared" ca="1" si="63"/>
        <v>#N/A</v>
      </c>
      <c r="AB141" s="4" t="e">
        <f t="shared" ca="1" si="64"/>
        <v>#N/A</v>
      </c>
      <c r="AC141" s="2" t="e">
        <f t="shared" ca="1" si="65"/>
        <v>#N/A</v>
      </c>
      <c r="AD141" s="81" t="e">
        <f>IF(TEXT(A141,"mmmm")='1Month'!$A$3,TEXT(A141,"dd")+H141,NA())</f>
        <v>#N/A</v>
      </c>
      <c r="AE141" s="81" t="e">
        <f>IF(TEXT(A141,"mmmm")='1Month'!A$3,TEXT(A141,"dd")+S141,NA())</f>
        <v>#N/A</v>
      </c>
    </row>
    <row r="142" spans="1:31">
      <c r="A142" s="1">
        <v>43450</v>
      </c>
      <c r="C142" s="3" t="e">
        <f ca="1">MATCH(A142,UTDATE,0)+SQM!$AB$3</f>
        <v>#N/A</v>
      </c>
      <c r="D142" s="3">
        <f ca="1">MATCH(A142,UTDATE)+SQM!$AB$3</f>
        <v>1000</v>
      </c>
      <c r="E142" s="5" t="e">
        <f t="shared" ca="1" si="55"/>
        <v>#N/A</v>
      </c>
      <c r="F142" s="4" t="str">
        <f t="array" aca="1" ref="F142" ca="1">IF(MAX(IF(UTDATE=A142,MPSAS))&gt;0,MAX(IF(UTDATE=A142,MPSAS)),"")</f>
        <v/>
      </c>
      <c r="G142" s="2" t="e">
        <f t="shared" ca="1" si="45"/>
        <v>#N/A</v>
      </c>
      <c r="H142" s="21" t="e">
        <f t="shared" ca="1" si="46"/>
        <v>#N/A</v>
      </c>
      <c r="I142" s="4" t="e">
        <f t="shared" ca="1" si="56"/>
        <v>#N/A</v>
      </c>
      <c r="J142" s="21" t="e">
        <f t="shared" ca="1" si="53"/>
        <v>#N/A</v>
      </c>
      <c r="K142" s="5" t="e">
        <f t="shared" ca="1" si="57"/>
        <v>#N/A</v>
      </c>
      <c r="L142" s="4" t="str">
        <f t="array" aca="1" ref="L142" ca="1">IF(MAX(IF(UTDATE=A142,AVE_30))&gt;0,MAX(IF(UTDATE=A142,AVE_30)),"")</f>
        <v/>
      </c>
      <c r="M142" s="2" t="e">
        <f t="shared" ca="1" si="47"/>
        <v>#N/A</v>
      </c>
      <c r="N142" s="4" t="e">
        <f t="shared" ca="1" si="58"/>
        <v>#N/A</v>
      </c>
      <c r="O142" s="4" t="e">
        <f t="shared" ca="1" si="59"/>
        <v>#N/A</v>
      </c>
      <c r="P142" s="4" t="e">
        <f t="shared" ca="1" si="60"/>
        <v>#N/A</v>
      </c>
      <c r="Q142" s="4" t="e">
        <f t="shared" ca="1" si="48"/>
        <v>#N/A</v>
      </c>
      <c r="R142" s="4" t="e">
        <f t="shared" ca="1" si="49"/>
        <v>#VALUE!</v>
      </c>
      <c r="S142" s="43" t="e">
        <f t="shared" ca="1" si="50"/>
        <v>#N/A</v>
      </c>
      <c r="T142" s="8" t="e">
        <f t="shared" ca="1" si="51"/>
        <v>#N/A</v>
      </c>
      <c r="U142" s="45" t="e">
        <f t="shared" ca="1" si="54"/>
        <v>#N/A</v>
      </c>
      <c r="V142" s="20" t="e">
        <f t="shared" ca="1" si="52"/>
        <v>#N/A</v>
      </c>
      <c r="W142" s="48" t="e">
        <f t="shared" ca="1" si="61"/>
        <v>#N/A</v>
      </c>
      <c r="X142" s="49" t="e">
        <f t="shared" ca="1" si="62"/>
        <v>#N/A</v>
      </c>
      <c r="Y142" s="59" t="e">
        <f t="shared" ca="1" si="66"/>
        <v>#N/A</v>
      </c>
      <c r="Z142" s="49" t="e">
        <f ca="1">IF(Y142&gt;SQM!$AB$9,Summary!L142,NA())</f>
        <v>#N/A</v>
      </c>
      <c r="AA142" s="45" t="e">
        <f t="shared" ca="1" si="63"/>
        <v>#N/A</v>
      </c>
      <c r="AB142" s="4" t="e">
        <f t="shared" ca="1" si="64"/>
        <v>#N/A</v>
      </c>
      <c r="AC142" s="2" t="e">
        <f t="shared" ca="1" si="65"/>
        <v>#N/A</v>
      </c>
      <c r="AD142" s="81" t="e">
        <f>IF(TEXT(A142,"mmmm")='1Month'!$A$3,TEXT(A142,"dd")+H142,NA())</f>
        <v>#N/A</v>
      </c>
      <c r="AE142" s="81" t="e">
        <f>IF(TEXT(A142,"mmmm")='1Month'!A$3,TEXT(A142,"dd")+S142,NA())</f>
        <v>#N/A</v>
      </c>
    </row>
    <row r="143" spans="1:31">
      <c r="A143" s="1">
        <v>43451</v>
      </c>
      <c r="C143" s="3" t="e">
        <f ca="1">MATCH(A143,UTDATE,0)+SQM!$AB$3</f>
        <v>#N/A</v>
      </c>
      <c r="D143" s="3">
        <f ca="1">MATCH(A143,UTDATE)+SQM!$AB$3</f>
        <v>1000</v>
      </c>
      <c r="E143" s="5" t="e">
        <f t="shared" ca="1" si="55"/>
        <v>#N/A</v>
      </c>
      <c r="F143" s="4" t="str">
        <f t="array" aca="1" ref="F143" ca="1">IF(MAX(IF(UTDATE=A143,MPSAS))&gt;0,MAX(IF(UTDATE=A143,MPSAS)),"")</f>
        <v/>
      </c>
      <c r="G143" s="2" t="e">
        <f t="shared" ca="1" si="45"/>
        <v>#N/A</v>
      </c>
      <c r="H143" s="21" t="e">
        <f t="shared" ca="1" si="46"/>
        <v>#N/A</v>
      </c>
      <c r="I143" s="4" t="e">
        <f t="shared" ca="1" si="56"/>
        <v>#N/A</v>
      </c>
      <c r="J143" s="21" t="e">
        <f t="shared" ca="1" si="53"/>
        <v>#N/A</v>
      </c>
      <c r="K143" s="5" t="e">
        <f t="shared" ca="1" si="57"/>
        <v>#N/A</v>
      </c>
      <c r="L143" s="4" t="str">
        <f t="array" aca="1" ref="L143" ca="1">IF(MAX(IF(UTDATE=A143,AVE_30))&gt;0,MAX(IF(UTDATE=A143,AVE_30)),"")</f>
        <v/>
      </c>
      <c r="M143" s="2" t="e">
        <f t="shared" ca="1" si="47"/>
        <v>#N/A</v>
      </c>
      <c r="N143" s="4" t="e">
        <f t="shared" ca="1" si="58"/>
        <v>#N/A</v>
      </c>
      <c r="O143" s="4" t="e">
        <f t="shared" ca="1" si="59"/>
        <v>#N/A</v>
      </c>
      <c r="P143" s="4" t="e">
        <f t="shared" ca="1" si="60"/>
        <v>#N/A</v>
      </c>
      <c r="Q143" s="4" t="e">
        <f t="shared" ca="1" si="48"/>
        <v>#N/A</v>
      </c>
      <c r="R143" s="4" t="e">
        <f t="shared" ca="1" si="49"/>
        <v>#VALUE!</v>
      </c>
      <c r="S143" s="43" t="e">
        <f t="shared" ca="1" si="50"/>
        <v>#N/A</v>
      </c>
      <c r="T143" s="8" t="e">
        <f t="shared" ca="1" si="51"/>
        <v>#N/A</v>
      </c>
      <c r="U143" s="45" t="e">
        <f t="shared" ca="1" si="54"/>
        <v>#N/A</v>
      </c>
      <c r="V143" s="20" t="e">
        <f t="shared" ca="1" si="52"/>
        <v>#N/A</v>
      </c>
      <c r="W143" s="48" t="e">
        <f t="shared" ca="1" si="61"/>
        <v>#N/A</v>
      </c>
      <c r="X143" s="49" t="e">
        <f t="shared" ca="1" si="62"/>
        <v>#N/A</v>
      </c>
      <c r="Y143" s="59" t="e">
        <f t="shared" ca="1" si="66"/>
        <v>#N/A</v>
      </c>
      <c r="Z143" s="49" t="e">
        <f ca="1">IF(Y143&gt;SQM!$AB$9,Summary!L143,NA())</f>
        <v>#N/A</v>
      </c>
      <c r="AA143" s="45" t="e">
        <f t="shared" ca="1" si="63"/>
        <v>#N/A</v>
      </c>
      <c r="AB143" s="4" t="e">
        <f t="shared" ca="1" si="64"/>
        <v>#N/A</v>
      </c>
      <c r="AC143" s="2" t="e">
        <f t="shared" ca="1" si="65"/>
        <v>#N/A</v>
      </c>
      <c r="AD143" s="81" t="e">
        <f>IF(TEXT(A143,"mmmm")='1Month'!$A$3,TEXT(A143,"dd")+H143,NA())</f>
        <v>#N/A</v>
      </c>
      <c r="AE143" s="81" t="e">
        <f>IF(TEXT(A143,"mmmm")='1Month'!A$3,TEXT(A143,"dd")+S143,NA())</f>
        <v>#N/A</v>
      </c>
    </row>
    <row r="144" spans="1:31">
      <c r="A144" s="1">
        <v>43452</v>
      </c>
      <c r="C144" s="3" t="e">
        <f ca="1">MATCH(A144,UTDATE,0)+SQM!$AB$3</f>
        <v>#N/A</v>
      </c>
      <c r="D144" s="3">
        <f ca="1">MATCH(A144,UTDATE)+SQM!$AB$3</f>
        <v>1000</v>
      </c>
      <c r="E144" s="5" t="e">
        <f t="shared" ca="1" si="55"/>
        <v>#N/A</v>
      </c>
      <c r="F144" s="4" t="str">
        <f t="array" aca="1" ref="F144" ca="1">IF(MAX(IF(UTDATE=A144,MPSAS))&gt;0,MAX(IF(UTDATE=A144,MPSAS)),"")</f>
        <v/>
      </c>
      <c r="G144" s="2" t="e">
        <f t="shared" ca="1" si="45"/>
        <v>#N/A</v>
      </c>
      <c r="H144" s="21" t="e">
        <f t="shared" ca="1" si="46"/>
        <v>#N/A</v>
      </c>
      <c r="I144" s="4" t="e">
        <f t="shared" ca="1" si="56"/>
        <v>#N/A</v>
      </c>
      <c r="J144" s="21" t="e">
        <f t="shared" ca="1" si="53"/>
        <v>#N/A</v>
      </c>
      <c r="K144" s="5" t="e">
        <f t="shared" ca="1" si="57"/>
        <v>#N/A</v>
      </c>
      <c r="L144" s="4" t="str">
        <f t="array" aca="1" ref="L144" ca="1">IF(MAX(IF(UTDATE=A144,AVE_30))&gt;0,MAX(IF(UTDATE=A144,AVE_30)),"")</f>
        <v/>
      </c>
      <c r="M144" s="2" t="e">
        <f t="shared" ca="1" si="47"/>
        <v>#N/A</v>
      </c>
      <c r="N144" s="4" t="e">
        <f t="shared" ca="1" si="58"/>
        <v>#N/A</v>
      </c>
      <c r="O144" s="4" t="e">
        <f t="shared" ca="1" si="59"/>
        <v>#N/A</v>
      </c>
      <c r="P144" s="4" t="e">
        <f t="shared" ca="1" si="60"/>
        <v>#N/A</v>
      </c>
      <c r="Q144" s="4" t="e">
        <f t="shared" ca="1" si="48"/>
        <v>#N/A</v>
      </c>
      <c r="R144" s="4" t="e">
        <f t="shared" ca="1" si="49"/>
        <v>#VALUE!</v>
      </c>
      <c r="S144" s="43" t="e">
        <f t="shared" ca="1" si="50"/>
        <v>#N/A</v>
      </c>
      <c r="T144" s="8" t="e">
        <f t="shared" ca="1" si="51"/>
        <v>#N/A</v>
      </c>
      <c r="U144" s="45" t="e">
        <f t="shared" ca="1" si="54"/>
        <v>#N/A</v>
      </c>
      <c r="V144" s="20" t="e">
        <f t="shared" ca="1" si="52"/>
        <v>#N/A</v>
      </c>
      <c r="W144" s="48" t="e">
        <f t="shared" ca="1" si="61"/>
        <v>#N/A</v>
      </c>
      <c r="X144" s="49" t="e">
        <f t="shared" ca="1" si="62"/>
        <v>#N/A</v>
      </c>
      <c r="Y144" s="59" t="e">
        <f t="shared" ca="1" si="66"/>
        <v>#N/A</v>
      </c>
      <c r="Z144" s="49" t="e">
        <f ca="1">IF(Y144&gt;SQM!$AB$9,Summary!L144,NA())</f>
        <v>#N/A</v>
      </c>
      <c r="AA144" s="45" t="e">
        <f t="shared" ca="1" si="63"/>
        <v>#N/A</v>
      </c>
      <c r="AB144" s="4" t="e">
        <f t="shared" ca="1" si="64"/>
        <v>#N/A</v>
      </c>
      <c r="AC144" s="2" t="e">
        <f t="shared" ca="1" si="65"/>
        <v>#N/A</v>
      </c>
      <c r="AD144" s="81" t="e">
        <f>IF(TEXT(A144,"mmmm")='1Month'!$A$3,TEXT(A144,"dd")+H144,NA())</f>
        <v>#N/A</v>
      </c>
      <c r="AE144" s="81" t="e">
        <f>IF(TEXT(A144,"mmmm")='1Month'!A$3,TEXT(A144,"dd")+S144,NA())</f>
        <v>#N/A</v>
      </c>
    </row>
    <row r="145" spans="1:31">
      <c r="A145" s="1">
        <v>43453</v>
      </c>
      <c r="C145" s="3" t="e">
        <f ca="1">MATCH(A145,UTDATE,0)+SQM!$AB$3</f>
        <v>#N/A</v>
      </c>
      <c r="D145" s="3">
        <f ca="1">MATCH(A145,UTDATE)+SQM!$AB$3</f>
        <v>1000</v>
      </c>
      <c r="E145" s="5" t="e">
        <f t="shared" ca="1" si="55"/>
        <v>#N/A</v>
      </c>
      <c r="F145" s="4" t="str">
        <f t="array" aca="1" ref="F145" ca="1">IF(MAX(IF(UTDATE=A145,MPSAS))&gt;0,MAX(IF(UTDATE=A145,MPSAS)),"")</f>
        <v/>
      </c>
      <c r="G145" s="2" t="e">
        <f t="shared" ca="1" si="45"/>
        <v>#N/A</v>
      </c>
      <c r="H145" s="21" t="e">
        <f t="shared" ca="1" si="46"/>
        <v>#N/A</v>
      </c>
      <c r="I145" s="4" t="e">
        <f t="shared" ca="1" si="56"/>
        <v>#N/A</v>
      </c>
      <c r="J145" s="21" t="e">
        <f t="shared" ca="1" si="53"/>
        <v>#N/A</v>
      </c>
      <c r="K145" s="5" t="e">
        <f t="shared" ca="1" si="57"/>
        <v>#N/A</v>
      </c>
      <c r="L145" s="4" t="str">
        <f t="array" aca="1" ref="L145" ca="1">IF(MAX(IF(UTDATE=A145,AVE_30))&gt;0,MAX(IF(UTDATE=A145,AVE_30)),"")</f>
        <v/>
      </c>
      <c r="M145" s="2" t="e">
        <f t="shared" ca="1" si="47"/>
        <v>#N/A</v>
      </c>
      <c r="N145" s="4" t="e">
        <f t="shared" ca="1" si="58"/>
        <v>#N/A</v>
      </c>
      <c r="O145" s="4" t="e">
        <f t="shared" ca="1" si="59"/>
        <v>#N/A</v>
      </c>
      <c r="P145" s="4" t="e">
        <f t="shared" ca="1" si="60"/>
        <v>#N/A</v>
      </c>
      <c r="Q145" s="4" t="e">
        <f t="shared" ca="1" si="48"/>
        <v>#N/A</v>
      </c>
      <c r="R145" s="4" t="e">
        <f t="shared" ca="1" si="49"/>
        <v>#VALUE!</v>
      </c>
      <c r="S145" s="43" t="e">
        <f t="shared" ca="1" si="50"/>
        <v>#N/A</v>
      </c>
      <c r="T145" s="8" t="e">
        <f t="shared" ca="1" si="51"/>
        <v>#N/A</v>
      </c>
      <c r="U145" s="45" t="e">
        <f t="shared" ca="1" si="54"/>
        <v>#N/A</v>
      </c>
      <c r="V145" s="20" t="e">
        <f t="shared" ca="1" si="52"/>
        <v>#N/A</v>
      </c>
      <c r="W145" s="48" t="e">
        <f t="shared" ca="1" si="61"/>
        <v>#N/A</v>
      </c>
      <c r="X145" s="49" t="e">
        <f t="shared" ca="1" si="62"/>
        <v>#N/A</v>
      </c>
      <c r="Y145" s="59" t="e">
        <f t="shared" ca="1" si="66"/>
        <v>#N/A</v>
      </c>
      <c r="Z145" s="49" t="e">
        <f ca="1">IF(Y145&gt;SQM!$AB$9,Summary!L145,NA())</f>
        <v>#N/A</v>
      </c>
      <c r="AA145" s="45" t="e">
        <f t="shared" ca="1" si="63"/>
        <v>#N/A</v>
      </c>
      <c r="AB145" s="4" t="e">
        <f t="shared" ca="1" si="64"/>
        <v>#N/A</v>
      </c>
      <c r="AC145" s="2" t="e">
        <f t="shared" ca="1" si="65"/>
        <v>#N/A</v>
      </c>
      <c r="AD145" s="81" t="e">
        <f>IF(TEXT(A145,"mmmm")='1Month'!$A$3,TEXT(A145,"dd")+H145,NA())</f>
        <v>#N/A</v>
      </c>
      <c r="AE145" s="81" t="e">
        <f>IF(TEXT(A145,"mmmm")='1Month'!A$3,TEXT(A145,"dd")+S145,NA())</f>
        <v>#N/A</v>
      </c>
    </row>
    <row r="146" spans="1:31">
      <c r="A146" s="1">
        <v>43454</v>
      </c>
      <c r="C146" s="3" t="e">
        <f ca="1">MATCH(A146,UTDATE,0)+SQM!$AB$3</f>
        <v>#N/A</v>
      </c>
      <c r="D146" s="3">
        <f ca="1">MATCH(A146,UTDATE)+SQM!$AB$3</f>
        <v>1000</v>
      </c>
      <c r="E146" s="5" t="e">
        <f t="shared" ca="1" si="55"/>
        <v>#N/A</v>
      </c>
      <c r="F146" s="4" t="str">
        <f t="array" aca="1" ref="F146" ca="1">IF(MAX(IF(UTDATE=A146,MPSAS))&gt;0,MAX(IF(UTDATE=A146,MPSAS)),"")</f>
        <v/>
      </c>
      <c r="G146" s="2" t="e">
        <f t="shared" ca="1" si="45"/>
        <v>#N/A</v>
      </c>
      <c r="H146" s="21" t="e">
        <f t="shared" ca="1" si="46"/>
        <v>#N/A</v>
      </c>
      <c r="I146" s="4" t="e">
        <f t="shared" ca="1" si="56"/>
        <v>#N/A</v>
      </c>
      <c r="J146" s="21" t="e">
        <f t="shared" ca="1" si="53"/>
        <v>#N/A</v>
      </c>
      <c r="K146" s="5" t="e">
        <f t="shared" ca="1" si="57"/>
        <v>#N/A</v>
      </c>
      <c r="L146" s="4" t="str">
        <f t="array" aca="1" ref="L146" ca="1">IF(MAX(IF(UTDATE=A146,AVE_30))&gt;0,MAX(IF(UTDATE=A146,AVE_30)),"")</f>
        <v/>
      </c>
      <c r="M146" s="2" t="e">
        <f t="shared" ca="1" si="47"/>
        <v>#N/A</v>
      </c>
      <c r="N146" s="4" t="e">
        <f t="shared" ca="1" si="58"/>
        <v>#N/A</v>
      </c>
      <c r="O146" s="4" t="e">
        <f t="shared" ca="1" si="59"/>
        <v>#N/A</v>
      </c>
      <c r="P146" s="4" t="e">
        <f t="shared" ca="1" si="60"/>
        <v>#N/A</v>
      </c>
      <c r="Q146" s="4" t="e">
        <f t="shared" ca="1" si="48"/>
        <v>#N/A</v>
      </c>
      <c r="R146" s="4" t="e">
        <f t="shared" ca="1" si="49"/>
        <v>#VALUE!</v>
      </c>
      <c r="S146" s="43" t="e">
        <f t="shared" ca="1" si="50"/>
        <v>#N/A</v>
      </c>
      <c r="T146" s="8" t="e">
        <f t="shared" ca="1" si="51"/>
        <v>#N/A</v>
      </c>
      <c r="U146" s="45" t="e">
        <f t="shared" ca="1" si="54"/>
        <v>#N/A</v>
      </c>
      <c r="V146" s="20" t="e">
        <f t="shared" ca="1" si="52"/>
        <v>#N/A</v>
      </c>
      <c r="W146" s="48" t="e">
        <f t="shared" ca="1" si="61"/>
        <v>#N/A</v>
      </c>
      <c r="X146" s="49" t="e">
        <f t="shared" ca="1" si="62"/>
        <v>#N/A</v>
      </c>
      <c r="Y146" s="59" t="e">
        <f t="shared" ca="1" si="66"/>
        <v>#N/A</v>
      </c>
      <c r="Z146" s="49" t="e">
        <f ca="1">IF(Y146&gt;SQM!$AB$9,Summary!L146,NA())</f>
        <v>#N/A</v>
      </c>
      <c r="AA146" s="45" t="e">
        <f t="shared" ca="1" si="63"/>
        <v>#N/A</v>
      </c>
      <c r="AB146" s="4" t="e">
        <f t="shared" ca="1" si="64"/>
        <v>#N/A</v>
      </c>
      <c r="AC146" s="2" t="e">
        <f t="shared" ca="1" si="65"/>
        <v>#N/A</v>
      </c>
      <c r="AD146" s="81" t="e">
        <f>IF(TEXT(A146,"mmmm")='1Month'!$A$3,TEXT(A146,"dd")+H146,NA())</f>
        <v>#N/A</v>
      </c>
      <c r="AE146" s="81" t="e">
        <f>IF(TEXT(A146,"mmmm")='1Month'!A$3,TEXT(A146,"dd")+S146,NA())</f>
        <v>#N/A</v>
      </c>
    </row>
    <row r="147" spans="1:31">
      <c r="A147" s="1">
        <v>43455</v>
      </c>
      <c r="C147" s="3" t="e">
        <f ca="1">MATCH(A147,UTDATE,0)+SQM!$AB$3</f>
        <v>#N/A</v>
      </c>
      <c r="D147" s="3">
        <f ca="1">MATCH(A147,UTDATE)+SQM!$AB$3</f>
        <v>1000</v>
      </c>
      <c r="E147" s="5" t="e">
        <f t="shared" ca="1" si="55"/>
        <v>#N/A</v>
      </c>
      <c r="F147" s="4" t="str">
        <f t="array" aca="1" ref="F147" ca="1">IF(MAX(IF(UTDATE=A147,MPSAS))&gt;0,MAX(IF(UTDATE=A147,MPSAS)),"")</f>
        <v/>
      </c>
      <c r="G147" s="2" t="e">
        <f t="shared" ca="1" si="45"/>
        <v>#N/A</v>
      </c>
      <c r="H147" s="21" t="e">
        <f t="shared" ca="1" si="46"/>
        <v>#N/A</v>
      </c>
      <c r="I147" s="4" t="e">
        <f t="shared" ca="1" si="56"/>
        <v>#N/A</v>
      </c>
      <c r="J147" s="21" t="e">
        <f t="shared" ca="1" si="53"/>
        <v>#N/A</v>
      </c>
      <c r="K147" s="5" t="e">
        <f t="shared" ca="1" si="57"/>
        <v>#N/A</v>
      </c>
      <c r="L147" s="4" t="str">
        <f t="array" aca="1" ref="L147" ca="1">IF(MAX(IF(UTDATE=A147,AVE_30))&gt;0,MAX(IF(UTDATE=A147,AVE_30)),"")</f>
        <v/>
      </c>
      <c r="M147" s="2" t="e">
        <f t="shared" ca="1" si="47"/>
        <v>#N/A</v>
      </c>
      <c r="N147" s="4" t="e">
        <f t="shared" ca="1" si="58"/>
        <v>#N/A</v>
      </c>
      <c r="O147" s="4" t="e">
        <f t="shared" ca="1" si="59"/>
        <v>#N/A</v>
      </c>
      <c r="P147" s="4" t="e">
        <f t="shared" ca="1" si="60"/>
        <v>#N/A</v>
      </c>
      <c r="Q147" s="4" t="e">
        <f t="shared" ca="1" si="48"/>
        <v>#N/A</v>
      </c>
      <c r="R147" s="4" t="e">
        <f t="shared" ca="1" si="49"/>
        <v>#VALUE!</v>
      </c>
      <c r="S147" s="43" t="e">
        <f t="shared" ca="1" si="50"/>
        <v>#N/A</v>
      </c>
      <c r="T147" s="8" t="e">
        <f t="shared" ca="1" si="51"/>
        <v>#N/A</v>
      </c>
      <c r="U147" s="45" t="e">
        <f t="shared" ca="1" si="54"/>
        <v>#N/A</v>
      </c>
      <c r="V147" s="20" t="e">
        <f t="shared" ca="1" si="52"/>
        <v>#N/A</v>
      </c>
      <c r="W147" s="48" t="e">
        <f t="shared" ca="1" si="61"/>
        <v>#N/A</v>
      </c>
      <c r="X147" s="49" t="e">
        <f t="shared" ca="1" si="62"/>
        <v>#N/A</v>
      </c>
      <c r="Y147" s="59" t="e">
        <f t="shared" ca="1" si="66"/>
        <v>#N/A</v>
      </c>
      <c r="Z147" s="49" t="e">
        <f ca="1">IF(Y147&gt;SQM!$AB$9,Summary!L147,NA())</f>
        <v>#N/A</v>
      </c>
      <c r="AA147" s="45" t="e">
        <f t="shared" ca="1" si="63"/>
        <v>#N/A</v>
      </c>
      <c r="AB147" s="4" t="e">
        <f t="shared" ca="1" si="64"/>
        <v>#N/A</v>
      </c>
      <c r="AC147" s="2" t="e">
        <f t="shared" ca="1" si="65"/>
        <v>#N/A</v>
      </c>
      <c r="AD147" s="81" t="e">
        <f>IF(TEXT(A147,"mmmm")='1Month'!$A$3,TEXT(A147,"dd")+H147,NA())</f>
        <v>#N/A</v>
      </c>
      <c r="AE147" s="81" t="e">
        <f>IF(TEXT(A147,"mmmm")='1Month'!A$3,TEXT(A147,"dd")+S147,NA())</f>
        <v>#N/A</v>
      </c>
    </row>
    <row r="148" spans="1:31">
      <c r="A148" s="1">
        <v>43456</v>
      </c>
      <c r="C148" s="3" t="e">
        <f ca="1">MATCH(A148,UTDATE,0)+SQM!$AB$3</f>
        <v>#N/A</v>
      </c>
      <c r="D148" s="3">
        <f ca="1">MATCH(A148,UTDATE)+SQM!$AB$3</f>
        <v>1000</v>
      </c>
      <c r="E148" s="5" t="e">
        <f t="shared" ca="1" si="55"/>
        <v>#N/A</v>
      </c>
      <c r="F148" s="4" t="str">
        <f t="array" aca="1" ref="F148" ca="1">IF(MAX(IF(UTDATE=A148,MPSAS))&gt;0,MAX(IF(UTDATE=A148,MPSAS)),"")</f>
        <v/>
      </c>
      <c r="G148" s="2" t="e">
        <f t="shared" ca="1" si="45"/>
        <v>#N/A</v>
      </c>
      <c r="H148" s="21" t="e">
        <f t="shared" ca="1" si="46"/>
        <v>#N/A</v>
      </c>
      <c r="I148" s="4" t="e">
        <f t="shared" ca="1" si="56"/>
        <v>#N/A</v>
      </c>
      <c r="J148" s="21" t="e">
        <f t="shared" ca="1" si="53"/>
        <v>#N/A</v>
      </c>
      <c r="K148" s="5" t="e">
        <f t="shared" ca="1" si="57"/>
        <v>#N/A</v>
      </c>
      <c r="L148" s="4" t="str">
        <f t="array" aca="1" ref="L148" ca="1">IF(MAX(IF(UTDATE=A148,AVE_30))&gt;0,MAX(IF(UTDATE=A148,AVE_30)),"")</f>
        <v/>
      </c>
      <c r="M148" s="2" t="e">
        <f t="shared" ca="1" si="47"/>
        <v>#N/A</v>
      </c>
      <c r="N148" s="4" t="e">
        <f t="shared" ca="1" si="58"/>
        <v>#N/A</v>
      </c>
      <c r="O148" s="4" t="e">
        <f t="shared" ca="1" si="59"/>
        <v>#N/A</v>
      </c>
      <c r="P148" s="4" t="e">
        <f t="shared" ca="1" si="60"/>
        <v>#N/A</v>
      </c>
      <c r="Q148" s="4" t="e">
        <f t="shared" ca="1" si="48"/>
        <v>#N/A</v>
      </c>
      <c r="R148" s="4" t="e">
        <f t="shared" ca="1" si="49"/>
        <v>#VALUE!</v>
      </c>
      <c r="S148" s="43" t="e">
        <f t="shared" ca="1" si="50"/>
        <v>#N/A</v>
      </c>
      <c r="T148" s="8" t="e">
        <f t="shared" ca="1" si="51"/>
        <v>#N/A</v>
      </c>
      <c r="U148" s="45" t="e">
        <f t="shared" ca="1" si="54"/>
        <v>#N/A</v>
      </c>
      <c r="V148" s="20" t="e">
        <f t="shared" ca="1" si="52"/>
        <v>#N/A</v>
      </c>
      <c r="W148" s="48" t="e">
        <f t="shared" ca="1" si="61"/>
        <v>#N/A</v>
      </c>
      <c r="X148" s="49" t="e">
        <f t="shared" ca="1" si="62"/>
        <v>#N/A</v>
      </c>
      <c r="Y148" s="59" t="e">
        <f t="shared" ca="1" si="66"/>
        <v>#N/A</v>
      </c>
      <c r="Z148" s="49" t="e">
        <f ca="1">IF(Y148&gt;SQM!$AB$9,Summary!L148,NA())</f>
        <v>#N/A</v>
      </c>
      <c r="AA148" s="45" t="e">
        <f t="shared" ca="1" si="63"/>
        <v>#N/A</v>
      </c>
      <c r="AB148" s="4" t="e">
        <f t="shared" ca="1" si="64"/>
        <v>#N/A</v>
      </c>
      <c r="AC148" s="2" t="e">
        <f t="shared" ca="1" si="65"/>
        <v>#N/A</v>
      </c>
      <c r="AD148" s="81" t="e">
        <f>IF(TEXT(A148,"mmmm")='1Month'!$A$3,TEXT(A148,"dd")+H148,NA())</f>
        <v>#N/A</v>
      </c>
      <c r="AE148" s="81" t="e">
        <f>IF(TEXT(A148,"mmmm")='1Month'!A$3,TEXT(A148,"dd")+S148,NA())</f>
        <v>#N/A</v>
      </c>
    </row>
    <row r="149" spans="1:31">
      <c r="A149" s="1">
        <v>43457</v>
      </c>
      <c r="C149" s="3" t="e">
        <f ca="1">MATCH(A149,UTDATE,0)+SQM!$AB$3</f>
        <v>#N/A</v>
      </c>
      <c r="D149" s="3">
        <f ca="1">MATCH(A149,UTDATE)+SQM!$AB$3</f>
        <v>1000</v>
      </c>
      <c r="E149" s="5" t="e">
        <f t="shared" ca="1" si="55"/>
        <v>#N/A</v>
      </c>
      <c r="F149" s="4" t="str">
        <f t="array" aca="1" ref="F149" ca="1">IF(MAX(IF(UTDATE=A149,MPSAS))&gt;0,MAX(IF(UTDATE=A149,MPSAS)),"")</f>
        <v/>
      </c>
      <c r="G149" s="2" t="e">
        <f t="shared" ca="1" si="45"/>
        <v>#N/A</v>
      </c>
      <c r="H149" s="21" t="e">
        <f t="shared" ca="1" si="46"/>
        <v>#N/A</v>
      </c>
      <c r="I149" s="4" t="e">
        <f t="shared" ca="1" si="56"/>
        <v>#N/A</v>
      </c>
      <c r="J149" s="21" t="e">
        <f t="shared" ca="1" si="53"/>
        <v>#N/A</v>
      </c>
      <c r="K149" s="5" t="e">
        <f t="shared" ca="1" si="57"/>
        <v>#N/A</v>
      </c>
      <c r="L149" s="4" t="str">
        <f t="array" aca="1" ref="L149" ca="1">IF(MAX(IF(UTDATE=A149,AVE_30))&gt;0,MAX(IF(UTDATE=A149,AVE_30)),"")</f>
        <v/>
      </c>
      <c r="M149" s="2" t="e">
        <f t="shared" ca="1" si="47"/>
        <v>#N/A</v>
      </c>
      <c r="N149" s="4" t="e">
        <f t="shared" ca="1" si="58"/>
        <v>#N/A</v>
      </c>
      <c r="O149" s="4" t="e">
        <f t="shared" ca="1" si="59"/>
        <v>#N/A</v>
      </c>
      <c r="P149" s="4" t="e">
        <f t="shared" ca="1" si="60"/>
        <v>#N/A</v>
      </c>
      <c r="Q149" s="4" t="e">
        <f t="shared" ca="1" si="48"/>
        <v>#N/A</v>
      </c>
      <c r="R149" s="4" t="e">
        <f t="shared" ca="1" si="49"/>
        <v>#VALUE!</v>
      </c>
      <c r="S149" s="43" t="e">
        <f t="shared" ca="1" si="50"/>
        <v>#N/A</v>
      </c>
      <c r="T149" s="8" t="e">
        <f t="shared" ca="1" si="51"/>
        <v>#N/A</v>
      </c>
      <c r="U149" s="45" t="e">
        <f t="shared" ca="1" si="54"/>
        <v>#N/A</v>
      </c>
      <c r="V149" s="20" t="e">
        <f t="shared" ca="1" si="52"/>
        <v>#N/A</v>
      </c>
      <c r="W149" s="48" t="e">
        <f t="shared" ca="1" si="61"/>
        <v>#N/A</v>
      </c>
      <c r="X149" s="49" t="e">
        <f t="shared" ca="1" si="62"/>
        <v>#N/A</v>
      </c>
      <c r="Y149" s="59" t="e">
        <f t="shared" ca="1" si="66"/>
        <v>#N/A</v>
      </c>
      <c r="Z149" s="49" t="e">
        <f ca="1">IF(Y149&gt;SQM!$AB$9,Summary!L149,NA())</f>
        <v>#N/A</v>
      </c>
      <c r="AA149" s="45" t="e">
        <f t="shared" ca="1" si="63"/>
        <v>#N/A</v>
      </c>
      <c r="AB149" s="4" t="e">
        <f t="shared" ca="1" si="64"/>
        <v>#N/A</v>
      </c>
      <c r="AC149" s="2" t="e">
        <f t="shared" ca="1" si="65"/>
        <v>#N/A</v>
      </c>
      <c r="AD149" s="81" t="e">
        <f>IF(TEXT(A149,"mmmm")='1Month'!$A$3,TEXT(A149,"dd")+H149,NA())</f>
        <v>#N/A</v>
      </c>
      <c r="AE149" s="81" t="e">
        <f>IF(TEXT(A149,"mmmm")='1Month'!A$3,TEXT(A149,"dd")+S149,NA())</f>
        <v>#N/A</v>
      </c>
    </row>
    <row r="150" spans="1:31">
      <c r="A150" s="1">
        <v>43458</v>
      </c>
      <c r="C150" s="3" t="e">
        <f ca="1">MATCH(A150,UTDATE,0)+SQM!$AB$3</f>
        <v>#N/A</v>
      </c>
      <c r="D150" s="3">
        <f ca="1">MATCH(A150,UTDATE)+SQM!$AB$3</f>
        <v>1000</v>
      </c>
      <c r="E150" s="5" t="e">
        <f t="shared" ca="1" si="55"/>
        <v>#N/A</v>
      </c>
      <c r="F150" s="4" t="str">
        <f t="array" aca="1" ref="F150" ca="1">IF(MAX(IF(UTDATE=A150,MPSAS))&gt;0,MAX(IF(UTDATE=A150,MPSAS)),"")</f>
        <v/>
      </c>
      <c r="G150" s="2" t="e">
        <f t="shared" ca="1" si="45"/>
        <v>#N/A</v>
      </c>
      <c r="H150" s="21" t="e">
        <f t="shared" ca="1" si="46"/>
        <v>#N/A</v>
      </c>
      <c r="I150" s="4" t="e">
        <f t="shared" ca="1" si="56"/>
        <v>#N/A</v>
      </c>
      <c r="J150" s="21" t="e">
        <f t="shared" ca="1" si="53"/>
        <v>#N/A</v>
      </c>
      <c r="K150" s="5" t="e">
        <f t="shared" ca="1" si="57"/>
        <v>#N/A</v>
      </c>
      <c r="L150" s="4" t="str">
        <f t="array" aca="1" ref="L150" ca="1">IF(MAX(IF(UTDATE=A150,AVE_30))&gt;0,MAX(IF(UTDATE=A150,AVE_30)),"")</f>
        <v/>
      </c>
      <c r="M150" s="2" t="e">
        <f t="shared" ca="1" si="47"/>
        <v>#N/A</v>
      </c>
      <c r="N150" s="4" t="e">
        <f t="shared" ca="1" si="58"/>
        <v>#N/A</v>
      </c>
      <c r="O150" s="4" t="e">
        <f t="shared" ca="1" si="59"/>
        <v>#N/A</v>
      </c>
      <c r="P150" s="4" t="e">
        <f t="shared" ca="1" si="60"/>
        <v>#N/A</v>
      </c>
      <c r="Q150" s="4" t="e">
        <f t="shared" ca="1" si="48"/>
        <v>#N/A</v>
      </c>
      <c r="R150" s="4" t="e">
        <f t="shared" ca="1" si="49"/>
        <v>#VALUE!</v>
      </c>
      <c r="S150" s="43" t="e">
        <f t="shared" ca="1" si="50"/>
        <v>#N/A</v>
      </c>
      <c r="T150" s="8" t="e">
        <f t="shared" ca="1" si="51"/>
        <v>#N/A</v>
      </c>
      <c r="U150" s="45" t="e">
        <f t="shared" ca="1" si="54"/>
        <v>#N/A</v>
      </c>
      <c r="V150" s="20" t="e">
        <f t="shared" ca="1" si="52"/>
        <v>#N/A</v>
      </c>
      <c r="W150" s="48" t="e">
        <f t="shared" ca="1" si="61"/>
        <v>#N/A</v>
      </c>
      <c r="X150" s="49" t="e">
        <f t="shared" ca="1" si="62"/>
        <v>#N/A</v>
      </c>
      <c r="Y150" s="59" t="e">
        <f t="shared" ca="1" si="66"/>
        <v>#N/A</v>
      </c>
      <c r="Z150" s="49" t="e">
        <f ca="1">IF(Y150&gt;SQM!$AB$9,Summary!L150,NA())</f>
        <v>#N/A</v>
      </c>
      <c r="AA150" s="45" t="e">
        <f t="shared" ca="1" si="63"/>
        <v>#N/A</v>
      </c>
      <c r="AB150" s="4" t="e">
        <f t="shared" ca="1" si="64"/>
        <v>#N/A</v>
      </c>
      <c r="AC150" s="2" t="e">
        <f t="shared" ca="1" si="65"/>
        <v>#N/A</v>
      </c>
      <c r="AD150" s="81" t="e">
        <f>IF(TEXT(A150,"mmmm")='1Month'!$A$3,TEXT(A150,"dd")+H150,NA())</f>
        <v>#N/A</v>
      </c>
      <c r="AE150" s="81" t="e">
        <f>IF(TEXT(A150,"mmmm")='1Month'!A$3,TEXT(A150,"dd")+S150,NA())</f>
        <v>#N/A</v>
      </c>
    </row>
    <row r="151" spans="1:31">
      <c r="A151" s="1">
        <v>43459</v>
      </c>
      <c r="C151" s="3" t="e">
        <f ca="1">MATCH(A151,UTDATE,0)+SQM!$AB$3</f>
        <v>#N/A</v>
      </c>
      <c r="D151" s="3">
        <f ca="1">MATCH(A151,UTDATE)+SQM!$AB$3</f>
        <v>1000</v>
      </c>
      <c r="E151" s="5" t="e">
        <f t="shared" ca="1" si="55"/>
        <v>#N/A</v>
      </c>
      <c r="F151" s="4" t="str">
        <f t="array" aca="1" ref="F151" ca="1">IF(MAX(IF(UTDATE=A151,MPSAS))&gt;0,MAX(IF(UTDATE=A151,MPSAS)),"")</f>
        <v/>
      </c>
      <c r="G151" s="2" t="e">
        <f t="shared" ca="1" si="45"/>
        <v>#N/A</v>
      </c>
      <c r="H151" s="21" t="e">
        <f t="shared" ca="1" si="46"/>
        <v>#N/A</v>
      </c>
      <c r="I151" s="4" t="e">
        <f t="shared" ca="1" si="56"/>
        <v>#N/A</v>
      </c>
      <c r="J151" s="21" t="e">
        <f t="shared" ca="1" si="53"/>
        <v>#N/A</v>
      </c>
      <c r="K151" s="5" t="e">
        <f t="shared" ca="1" si="57"/>
        <v>#N/A</v>
      </c>
      <c r="L151" s="4" t="str">
        <f t="array" aca="1" ref="L151" ca="1">IF(MAX(IF(UTDATE=A151,AVE_30))&gt;0,MAX(IF(UTDATE=A151,AVE_30)),"")</f>
        <v/>
      </c>
      <c r="M151" s="2" t="e">
        <f t="shared" ca="1" si="47"/>
        <v>#N/A</v>
      </c>
      <c r="N151" s="4" t="e">
        <f t="shared" ca="1" si="58"/>
        <v>#N/A</v>
      </c>
      <c r="O151" s="4" t="e">
        <f t="shared" ca="1" si="59"/>
        <v>#N/A</v>
      </c>
      <c r="P151" s="4" t="e">
        <f t="shared" ca="1" si="60"/>
        <v>#N/A</v>
      </c>
      <c r="Q151" s="4" t="e">
        <f t="shared" ca="1" si="48"/>
        <v>#N/A</v>
      </c>
      <c r="R151" s="4" t="e">
        <f t="shared" ca="1" si="49"/>
        <v>#VALUE!</v>
      </c>
      <c r="S151" s="43" t="e">
        <f t="shared" ca="1" si="50"/>
        <v>#N/A</v>
      </c>
      <c r="T151" s="8" t="e">
        <f t="shared" ca="1" si="51"/>
        <v>#N/A</v>
      </c>
      <c r="U151" s="45" t="e">
        <f t="shared" ca="1" si="54"/>
        <v>#N/A</v>
      </c>
      <c r="V151" s="20" t="e">
        <f t="shared" ca="1" si="52"/>
        <v>#N/A</v>
      </c>
      <c r="W151" s="48" t="e">
        <f t="shared" ca="1" si="61"/>
        <v>#N/A</v>
      </c>
      <c r="X151" s="49" t="e">
        <f t="shared" ca="1" si="62"/>
        <v>#N/A</v>
      </c>
      <c r="Y151" s="59" t="e">
        <f t="shared" ca="1" si="66"/>
        <v>#N/A</v>
      </c>
      <c r="Z151" s="49" t="e">
        <f ca="1">IF(Y151&gt;SQM!$AB$9,Summary!L151,NA())</f>
        <v>#N/A</v>
      </c>
      <c r="AA151" s="45" t="e">
        <f t="shared" ca="1" si="63"/>
        <v>#N/A</v>
      </c>
      <c r="AB151" s="4" t="e">
        <f t="shared" ca="1" si="64"/>
        <v>#N/A</v>
      </c>
      <c r="AC151" s="2" t="e">
        <f t="shared" ca="1" si="65"/>
        <v>#N/A</v>
      </c>
      <c r="AD151" s="81" t="e">
        <f>IF(TEXT(A151,"mmmm")='1Month'!$A$3,TEXT(A151,"dd")+H151,NA())</f>
        <v>#N/A</v>
      </c>
      <c r="AE151" s="81" t="e">
        <f>IF(TEXT(A151,"mmmm")='1Month'!A$3,TEXT(A151,"dd")+S151,NA())</f>
        <v>#N/A</v>
      </c>
    </row>
    <row r="152" spans="1:31">
      <c r="A152" s="1">
        <v>43460</v>
      </c>
      <c r="C152" s="3" t="e">
        <f ca="1">MATCH(A152,UTDATE,0)+SQM!$AB$3</f>
        <v>#N/A</v>
      </c>
      <c r="D152" s="3">
        <f ca="1">MATCH(A152,UTDATE)+SQM!$AB$3</f>
        <v>1000</v>
      </c>
      <c r="E152" s="5" t="e">
        <f t="shared" ca="1" si="55"/>
        <v>#N/A</v>
      </c>
      <c r="F152" s="4" t="str">
        <f t="array" aca="1" ref="F152" ca="1">IF(MAX(IF(UTDATE=A152,MPSAS))&gt;0,MAX(IF(UTDATE=A152,MPSAS)),"")</f>
        <v/>
      </c>
      <c r="G152" s="2" t="e">
        <f t="shared" ca="1" si="45"/>
        <v>#N/A</v>
      </c>
      <c r="H152" s="21" t="e">
        <f t="shared" ca="1" si="46"/>
        <v>#N/A</v>
      </c>
      <c r="I152" s="4" t="e">
        <f t="shared" ca="1" si="56"/>
        <v>#N/A</v>
      </c>
      <c r="J152" s="21" t="e">
        <f t="shared" ca="1" si="53"/>
        <v>#N/A</v>
      </c>
      <c r="K152" s="5" t="e">
        <f t="shared" ca="1" si="57"/>
        <v>#N/A</v>
      </c>
      <c r="L152" s="4" t="str">
        <f t="array" aca="1" ref="L152" ca="1">IF(MAX(IF(UTDATE=A152,AVE_30))&gt;0,MAX(IF(UTDATE=A152,AVE_30)),"")</f>
        <v/>
      </c>
      <c r="M152" s="2" t="e">
        <f t="shared" ca="1" si="47"/>
        <v>#N/A</v>
      </c>
      <c r="N152" s="4" t="e">
        <f t="shared" ca="1" si="58"/>
        <v>#N/A</v>
      </c>
      <c r="O152" s="4" t="e">
        <f t="shared" ca="1" si="59"/>
        <v>#N/A</v>
      </c>
      <c r="P152" s="4" t="e">
        <f t="shared" ca="1" si="60"/>
        <v>#N/A</v>
      </c>
      <c r="Q152" s="4" t="e">
        <f t="shared" ca="1" si="48"/>
        <v>#N/A</v>
      </c>
      <c r="R152" s="4" t="e">
        <f t="shared" ca="1" si="49"/>
        <v>#VALUE!</v>
      </c>
      <c r="S152" s="43" t="e">
        <f t="shared" ca="1" si="50"/>
        <v>#N/A</v>
      </c>
      <c r="T152" s="8" t="e">
        <f t="shared" ca="1" si="51"/>
        <v>#N/A</v>
      </c>
      <c r="U152" s="45" t="e">
        <f t="shared" ca="1" si="54"/>
        <v>#N/A</v>
      </c>
      <c r="V152" s="20" t="e">
        <f t="shared" ca="1" si="52"/>
        <v>#N/A</v>
      </c>
      <c r="W152" s="48" t="e">
        <f t="shared" ca="1" si="61"/>
        <v>#N/A</v>
      </c>
      <c r="X152" s="49" t="e">
        <f t="shared" ca="1" si="62"/>
        <v>#N/A</v>
      </c>
      <c r="Y152" s="59" t="e">
        <f t="shared" ca="1" si="66"/>
        <v>#N/A</v>
      </c>
      <c r="Z152" s="49" t="e">
        <f ca="1">IF(Y152&gt;SQM!$AB$9,Summary!L152,NA())</f>
        <v>#N/A</v>
      </c>
      <c r="AA152" s="45" t="e">
        <f t="shared" ca="1" si="63"/>
        <v>#N/A</v>
      </c>
      <c r="AB152" s="4" t="e">
        <f t="shared" ca="1" si="64"/>
        <v>#N/A</v>
      </c>
      <c r="AC152" s="2" t="e">
        <f t="shared" ca="1" si="65"/>
        <v>#N/A</v>
      </c>
      <c r="AD152" s="81" t="e">
        <f>IF(TEXT(A152,"mmmm")='1Month'!$A$3,TEXT(A152,"dd")+H152,NA())</f>
        <v>#N/A</v>
      </c>
      <c r="AE152" s="81" t="e">
        <f>IF(TEXT(A152,"mmmm")='1Month'!A$3,TEXT(A152,"dd")+S152,NA())</f>
        <v>#N/A</v>
      </c>
    </row>
    <row r="153" spans="1:31">
      <c r="A153" s="1">
        <v>43461</v>
      </c>
      <c r="C153" s="3" t="e">
        <f ca="1">MATCH(A153,UTDATE,0)+SQM!$AB$3</f>
        <v>#N/A</v>
      </c>
      <c r="D153" s="3">
        <f ca="1">MATCH(A153,UTDATE)+SQM!$AB$3</f>
        <v>1000</v>
      </c>
      <c r="E153" s="5" t="e">
        <f t="shared" ca="1" si="55"/>
        <v>#N/A</v>
      </c>
      <c r="F153" s="4" t="str">
        <f t="array" aca="1" ref="F153" ca="1">IF(MAX(IF(UTDATE=A153,MPSAS))&gt;0,MAX(IF(UTDATE=A153,MPSAS)),"")</f>
        <v/>
      </c>
      <c r="G153" s="2" t="e">
        <f t="shared" ca="1" si="45"/>
        <v>#N/A</v>
      </c>
      <c r="H153" s="21" t="e">
        <f t="shared" ca="1" si="46"/>
        <v>#N/A</v>
      </c>
      <c r="I153" s="4" t="e">
        <f t="shared" ca="1" si="56"/>
        <v>#N/A</v>
      </c>
      <c r="J153" s="21" t="e">
        <f t="shared" ca="1" si="53"/>
        <v>#N/A</v>
      </c>
      <c r="K153" s="5" t="e">
        <f t="shared" ca="1" si="57"/>
        <v>#N/A</v>
      </c>
      <c r="L153" s="4" t="str">
        <f t="array" aca="1" ref="L153" ca="1">IF(MAX(IF(UTDATE=A153,AVE_30))&gt;0,MAX(IF(UTDATE=A153,AVE_30)),"")</f>
        <v/>
      </c>
      <c r="M153" s="2" t="e">
        <f t="shared" ca="1" si="47"/>
        <v>#N/A</v>
      </c>
      <c r="N153" s="4" t="e">
        <f t="shared" ca="1" si="58"/>
        <v>#N/A</v>
      </c>
      <c r="O153" s="4" t="e">
        <f t="shared" ca="1" si="59"/>
        <v>#N/A</v>
      </c>
      <c r="P153" s="4" t="e">
        <f t="shared" ca="1" si="60"/>
        <v>#N/A</v>
      </c>
      <c r="Q153" s="4" t="e">
        <f t="shared" ca="1" si="48"/>
        <v>#N/A</v>
      </c>
      <c r="R153" s="4" t="e">
        <f t="shared" ca="1" si="49"/>
        <v>#VALUE!</v>
      </c>
      <c r="S153" s="43" t="e">
        <f t="shared" ca="1" si="50"/>
        <v>#N/A</v>
      </c>
      <c r="T153" s="8" t="e">
        <f t="shared" ca="1" si="51"/>
        <v>#N/A</v>
      </c>
      <c r="U153" s="45" t="e">
        <f t="shared" ca="1" si="54"/>
        <v>#N/A</v>
      </c>
      <c r="V153" s="20" t="e">
        <f t="shared" ca="1" si="52"/>
        <v>#N/A</v>
      </c>
      <c r="W153" s="48" t="e">
        <f t="shared" ca="1" si="61"/>
        <v>#N/A</v>
      </c>
      <c r="X153" s="49" t="e">
        <f t="shared" ca="1" si="62"/>
        <v>#N/A</v>
      </c>
      <c r="Y153" s="59" t="e">
        <f t="shared" ca="1" si="66"/>
        <v>#N/A</v>
      </c>
      <c r="Z153" s="49" t="e">
        <f ca="1">IF(Y153&gt;SQM!$AB$9,Summary!L153,NA())</f>
        <v>#N/A</v>
      </c>
      <c r="AA153" s="45" t="e">
        <f t="shared" ca="1" si="63"/>
        <v>#N/A</v>
      </c>
      <c r="AB153" s="4" t="e">
        <f t="shared" ca="1" si="64"/>
        <v>#N/A</v>
      </c>
      <c r="AC153" s="2" t="e">
        <f t="shared" ca="1" si="65"/>
        <v>#N/A</v>
      </c>
      <c r="AD153" s="81" t="e">
        <f>IF(TEXT(A153,"mmmm")='1Month'!$A$3,TEXT(A153,"dd")+H153,NA())</f>
        <v>#N/A</v>
      </c>
      <c r="AE153" s="81" t="e">
        <f>IF(TEXT(A153,"mmmm")='1Month'!A$3,TEXT(A153,"dd")+S153,NA())</f>
        <v>#N/A</v>
      </c>
    </row>
    <row r="154" spans="1:31">
      <c r="A154" s="1">
        <v>43462</v>
      </c>
      <c r="C154" s="3" t="e">
        <f ca="1">MATCH(A154,UTDATE,0)+SQM!$AB$3</f>
        <v>#N/A</v>
      </c>
      <c r="D154" s="3">
        <f ca="1">MATCH(A154,UTDATE)+SQM!$AB$3</f>
        <v>1000</v>
      </c>
      <c r="E154" s="5" t="e">
        <f t="shared" ca="1" si="55"/>
        <v>#N/A</v>
      </c>
      <c r="F154" s="4" t="str">
        <f t="array" aca="1" ref="F154" ca="1">IF(MAX(IF(UTDATE=A154,MPSAS))&gt;0,MAX(IF(UTDATE=A154,MPSAS)),"")</f>
        <v/>
      </c>
      <c r="G154" s="2" t="e">
        <f t="shared" ca="1" si="45"/>
        <v>#N/A</v>
      </c>
      <c r="H154" s="21" t="e">
        <f t="shared" ca="1" si="46"/>
        <v>#N/A</v>
      </c>
      <c r="I154" s="4" t="e">
        <f t="shared" ca="1" si="56"/>
        <v>#N/A</v>
      </c>
      <c r="J154" s="21" t="e">
        <f t="shared" ca="1" si="53"/>
        <v>#N/A</v>
      </c>
      <c r="K154" s="5" t="e">
        <f t="shared" ca="1" si="57"/>
        <v>#N/A</v>
      </c>
      <c r="L154" s="4" t="str">
        <f t="array" aca="1" ref="L154" ca="1">IF(MAX(IF(UTDATE=A154,AVE_30))&gt;0,MAX(IF(UTDATE=A154,AVE_30)),"")</f>
        <v/>
      </c>
      <c r="M154" s="2" t="e">
        <f t="shared" ca="1" si="47"/>
        <v>#N/A</v>
      </c>
      <c r="N154" s="4" t="e">
        <f t="shared" ca="1" si="58"/>
        <v>#N/A</v>
      </c>
      <c r="O154" s="4" t="e">
        <f t="shared" ca="1" si="59"/>
        <v>#N/A</v>
      </c>
      <c r="P154" s="4" t="e">
        <f t="shared" ca="1" si="60"/>
        <v>#N/A</v>
      </c>
      <c r="Q154" s="4" t="e">
        <f t="shared" ca="1" si="48"/>
        <v>#N/A</v>
      </c>
      <c r="R154" s="4" t="e">
        <f t="shared" ca="1" si="49"/>
        <v>#VALUE!</v>
      </c>
      <c r="S154" s="43" t="e">
        <f t="shared" ca="1" si="50"/>
        <v>#N/A</v>
      </c>
      <c r="T154" s="8" t="e">
        <f t="shared" ca="1" si="51"/>
        <v>#N/A</v>
      </c>
      <c r="U154" s="45" t="e">
        <f t="shared" ca="1" si="54"/>
        <v>#N/A</v>
      </c>
      <c r="V154" s="20" t="e">
        <f t="shared" ca="1" si="52"/>
        <v>#N/A</v>
      </c>
      <c r="W154" s="48" t="e">
        <f t="shared" ca="1" si="61"/>
        <v>#N/A</v>
      </c>
      <c r="X154" s="49" t="e">
        <f t="shared" ca="1" si="62"/>
        <v>#N/A</v>
      </c>
      <c r="Y154" s="59" t="e">
        <f t="shared" ca="1" si="66"/>
        <v>#N/A</v>
      </c>
      <c r="Z154" s="49" t="e">
        <f ca="1">IF(Y154&gt;SQM!$AB$9,Summary!L154,NA())</f>
        <v>#N/A</v>
      </c>
      <c r="AA154" s="45" t="e">
        <f t="shared" ca="1" si="63"/>
        <v>#N/A</v>
      </c>
      <c r="AB154" s="4" t="e">
        <f t="shared" ca="1" si="64"/>
        <v>#N/A</v>
      </c>
      <c r="AC154" s="2" t="e">
        <f t="shared" ca="1" si="65"/>
        <v>#N/A</v>
      </c>
      <c r="AD154" s="81" t="e">
        <f>IF(TEXT(A154,"mmmm")='1Month'!$A$3,TEXT(A154,"dd")+H154,NA())</f>
        <v>#N/A</v>
      </c>
      <c r="AE154" s="81" t="e">
        <f>IF(TEXT(A154,"mmmm")='1Month'!A$3,TEXT(A154,"dd")+S154,NA())</f>
        <v>#N/A</v>
      </c>
    </row>
    <row r="155" spans="1:31">
      <c r="A155" s="1">
        <v>43463</v>
      </c>
      <c r="C155" s="3" t="e">
        <f ca="1">MATCH(A155,UTDATE,0)+SQM!$AB$3</f>
        <v>#N/A</v>
      </c>
      <c r="D155" s="3">
        <f ca="1">MATCH(A155,UTDATE)+SQM!$AB$3</f>
        <v>1000</v>
      </c>
      <c r="E155" s="5" t="e">
        <f t="shared" ca="1" si="55"/>
        <v>#N/A</v>
      </c>
      <c r="F155" s="4" t="str">
        <f t="array" aca="1" ref="F155" ca="1">IF(MAX(IF(UTDATE=A155,MPSAS))&gt;0,MAX(IF(UTDATE=A155,MPSAS)),"")</f>
        <v/>
      </c>
      <c r="G155" s="2" t="e">
        <f t="shared" ca="1" si="45"/>
        <v>#N/A</v>
      </c>
      <c r="H155" s="21" t="e">
        <f t="shared" ca="1" si="46"/>
        <v>#N/A</v>
      </c>
      <c r="I155" s="4" t="e">
        <f t="shared" ca="1" si="56"/>
        <v>#N/A</v>
      </c>
      <c r="J155" s="21" t="e">
        <f t="shared" ca="1" si="53"/>
        <v>#N/A</v>
      </c>
      <c r="K155" s="5" t="e">
        <f t="shared" ca="1" si="57"/>
        <v>#N/A</v>
      </c>
      <c r="L155" s="4" t="str">
        <f t="array" aca="1" ref="L155" ca="1">IF(MAX(IF(UTDATE=A155,AVE_30))&gt;0,MAX(IF(UTDATE=A155,AVE_30)),"")</f>
        <v/>
      </c>
      <c r="M155" s="2" t="e">
        <f t="shared" ca="1" si="47"/>
        <v>#N/A</v>
      </c>
      <c r="N155" s="4" t="e">
        <f t="shared" ca="1" si="58"/>
        <v>#N/A</v>
      </c>
      <c r="O155" s="4" t="e">
        <f t="shared" ca="1" si="59"/>
        <v>#N/A</v>
      </c>
      <c r="P155" s="4" t="e">
        <f t="shared" ca="1" si="60"/>
        <v>#N/A</v>
      </c>
      <c r="Q155" s="4" t="e">
        <f t="shared" ca="1" si="48"/>
        <v>#N/A</v>
      </c>
      <c r="R155" s="4" t="e">
        <f t="shared" ca="1" si="49"/>
        <v>#VALUE!</v>
      </c>
      <c r="S155" s="43" t="e">
        <f t="shared" ca="1" si="50"/>
        <v>#N/A</v>
      </c>
      <c r="T155" s="8" t="e">
        <f t="shared" ca="1" si="51"/>
        <v>#N/A</v>
      </c>
      <c r="U155" s="45" t="e">
        <f t="shared" ca="1" si="54"/>
        <v>#N/A</v>
      </c>
      <c r="V155" s="20" t="e">
        <f t="shared" ca="1" si="52"/>
        <v>#N/A</v>
      </c>
      <c r="W155" s="48" t="e">
        <f t="shared" ca="1" si="61"/>
        <v>#N/A</v>
      </c>
      <c r="X155" s="49" t="e">
        <f t="shared" ca="1" si="62"/>
        <v>#N/A</v>
      </c>
      <c r="Y155" s="59" t="e">
        <f t="shared" ca="1" si="66"/>
        <v>#N/A</v>
      </c>
      <c r="Z155" s="49" t="e">
        <f ca="1">IF(Y155&gt;SQM!$AB$9,Summary!L155,NA())</f>
        <v>#N/A</v>
      </c>
      <c r="AA155" s="45" t="e">
        <f t="shared" ca="1" si="63"/>
        <v>#N/A</v>
      </c>
      <c r="AB155" s="4" t="e">
        <f t="shared" ca="1" si="64"/>
        <v>#N/A</v>
      </c>
      <c r="AC155" s="2" t="e">
        <f t="shared" ca="1" si="65"/>
        <v>#N/A</v>
      </c>
      <c r="AD155" s="81" t="e">
        <f>IF(TEXT(A155,"mmmm")='1Month'!$A$3,TEXT(A155,"dd")+H155,NA())</f>
        <v>#N/A</v>
      </c>
      <c r="AE155" s="81" t="e">
        <f>IF(TEXT(A155,"mmmm")='1Month'!A$3,TEXT(A155,"dd")+S155,NA())</f>
        <v>#N/A</v>
      </c>
    </row>
    <row r="156" spans="1:31">
      <c r="A156" s="1">
        <v>43464</v>
      </c>
      <c r="C156" s="3" t="e">
        <f ca="1">MATCH(A156,UTDATE,0)+SQM!$AB$3</f>
        <v>#N/A</v>
      </c>
      <c r="D156" s="3">
        <f ca="1">MATCH(A156,UTDATE)+SQM!$AB$3</f>
        <v>1000</v>
      </c>
      <c r="E156" s="5" t="e">
        <f t="shared" ca="1" si="55"/>
        <v>#N/A</v>
      </c>
      <c r="F156" s="4" t="str">
        <f t="array" aca="1" ref="F156" ca="1">IF(MAX(IF(UTDATE=A156,MPSAS))&gt;0,MAX(IF(UTDATE=A156,MPSAS)),"")</f>
        <v/>
      </c>
      <c r="G156" s="2" t="e">
        <f t="shared" ref="G156:G219" ca="1" si="67">VLOOKUP(F156,INDIRECT(E156),15,0)</f>
        <v>#N/A</v>
      </c>
      <c r="H156" s="21" t="e">
        <f t="shared" ref="H156:H219" ca="1" si="68">INDIRECT("'SQM'!"&amp;"B"&amp;G156)</f>
        <v>#N/A</v>
      </c>
      <c r="I156" s="4" t="e">
        <f t="shared" ca="1" si="56"/>
        <v>#N/A</v>
      </c>
      <c r="J156" s="21" t="e">
        <f t="shared" ca="1" si="53"/>
        <v>#N/A</v>
      </c>
      <c r="K156" s="5" t="e">
        <f t="shared" ca="1" si="57"/>
        <v>#N/A</v>
      </c>
      <c r="L156" s="4" t="str">
        <f t="array" aca="1" ref="L156" ca="1">IF(MAX(IF(UTDATE=A156,AVE_30))&gt;0,MAX(IF(UTDATE=A156,AVE_30)),"")</f>
        <v/>
      </c>
      <c r="M156" s="2" t="e">
        <f t="shared" ref="M156:M219" ca="1" si="69">VLOOKUP(L156,INDIRECT(K156),7,0)</f>
        <v>#N/A</v>
      </c>
      <c r="N156" s="4" t="e">
        <f t="shared" ca="1" si="58"/>
        <v>#N/A</v>
      </c>
      <c r="O156" s="4" t="e">
        <f t="shared" ca="1" si="59"/>
        <v>#N/A</v>
      </c>
      <c r="P156" s="4" t="e">
        <f t="shared" ca="1" si="60"/>
        <v>#N/A</v>
      </c>
      <c r="Q156" s="4" t="e">
        <f t="shared" ref="Q156:Q219" ca="1" si="70">O156-L156</f>
        <v>#N/A</v>
      </c>
      <c r="R156" s="4" t="e">
        <f t="shared" ref="R156:R219" ca="1" si="71">L156-P156</f>
        <v>#VALUE!</v>
      </c>
      <c r="S156" s="43" t="e">
        <f t="shared" ref="S156:S219" ca="1" si="72">INDIRECT("'SQM'!"&amp;"B"&amp;M156)</f>
        <v>#N/A</v>
      </c>
      <c r="T156" s="8" t="e">
        <f t="shared" ref="T156:T219" ca="1" si="73">S156*24</f>
        <v>#N/A</v>
      </c>
      <c r="U156" s="45" t="e">
        <f t="shared" ca="1" si="54"/>
        <v>#N/A</v>
      </c>
      <c r="V156" s="20" t="e">
        <f t="shared" ref="V156:V219" ca="1" si="74">INDIRECT("'SQM'!"&amp;"O"&amp;M156)</f>
        <v>#N/A</v>
      </c>
      <c r="W156" s="48" t="e">
        <f t="shared" ca="1" si="61"/>
        <v>#N/A</v>
      </c>
      <c r="X156" s="49" t="e">
        <f t="shared" ca="1" si="62"/>
        <v>#N/A</v>
      </c>
      <c r="Y156" s="59" t="e">
        <f t="shared" ca="1" si="66"/>
        <v>#N/A</v>
      </c>
      <c r="Z156" s="49" t="e">
        <f ca="1">IF(Y156&gt;SQM!$AB$9,Summary!L156,NA())</f>
        <v>#N/A</v>
      </c>
      <c r="AA156" s="45" t="e">
        <f t="shared" ca="1" si="63"/>
        <v>#N/A</v>
      </c>
      <c r="AB156" s="4" t="e">
        <f t="shared" ca="1" si="64"/>
        <v>#N/A</v>
      </c>
      <c r="AC156" s="2" t="e">
        <f t="shared" ca="1" si="65"/>
        <v>#N/A</v>
      </c>
      <c r="AD156" s="81" t="e">
        <f>IF(TEXT(A156,"mmmm")='1Month'!$A$3,TEXT(A156,"dd")+H156,NA())</f>
        <v>#N/A</v>
      </c>
      <c r="AE156" s="81" t="e">
        <f>IF(TEXT(A156,"mmmm")='1Month'!A$3,TEXT(A156,"dd")+S156,NA())</f>
        <v>#N/A</v>
      </c>
    </row>
    <row r="157" spans="1:31">
      <c r="A157" s="1">
        <v>43465</v>
      </c>
      <c r="C157" s="3" t="e">
        <f ca="1">MATCH(A157,UTDATE,0)+SQM!$AB$3</f>
        <v>#N/A</v>
      </c>
      <c r="D157" s="3">
        <f ca="1">MATCH(A157,UTDATE)+SQM!$AB$3</f>
        <v>1000</v>
      </c>
      <c r="E157" s="5" t="e">
        <f t="shared" ca="1" si="55"/>
        <v>#N/A</v>
      </c>
      <c r="F157" s="4" t="str">
        <f t="array" aca="1" ref="F157" ca="1">IF(MAX(IF(UTDATE=A157,MPSAS))&gt;0,MAX(IF(UTDATE=A157,MPSAS)),"")</f>
        <v/>
      </c>
      <c r="G157" s="2" t="e">
        <f t="shared" ca="1" si="67"/>
        <v>#N/A</v>
      </c>
      <c r="H157" s="21" t="e">
        <f t="shared" ca="1" si="68"/>
        <v>#N/A</v>
      </c>
      <c r="I157" s="4" t="e">
        <f t="shared" ca="1" si="56"/>
        <v>#N/A</v>
      </c>
      <c r="J157" s="21" t="e">
        <f t="shared" ca="1" si="53"/>
        <v>#N/A</v>
      </c>
      <c r="K157" s="5" t="e">
        <f t="shared" ca="1" si="57"/>
        <v>#N/A</v>
      </c>
      <c r="L157" s="4" t="str">
        <f t="array" aca="1" ref="L157" ca="1">IF(MAX(IF(UTDATE=A157,AVE_30))&gt;0,MAX(IF(UTDATE=A157,AVE_30)),"")</f>
        <v/>
      </c>
      <c r="M157" s="2" t="e">
        <f t="shared" ca="1" si="69"/>
        <v>#N/A</v>
      </c>
      <c r="N157" s="4" t="e">
        <f t="shared" ca="1" si="58"/>
        <v>#N/A</v>
      </c>
      <c r="O157" s="4" t="e">
        <f t="shared" ca="1" si="59"/>
        <v>#N/A</v>
      </c>
      <c r="P157" s="4" t="e">
        <f t="shared" ca="1" si="60"/>
        <v>#N/A</v>
      </c>
      <c r="Q157" s="4" t="e">
        <f t="shared" ca="1" si="70"/>
        <v>#N/A</v>
      </c>
      <c r="R157" s="4" t="e">
        <f t="shared" ca="1" si="71"/>
        <v>#VALUE!</v>
      </c>
      <c r="S157" s="43" t="e">
        <f t="shared" ca="1" si="72"/>
        <v>#N/A</v>
      </c>
      <c r="T157" s="8" t="e">
        <f t="shared" ca="1" si="73"/>
        <v>#N/A</v>
      </c>
      <c r="U157" s="45" t="e">
        <f t="shared" ca="1" si="54"/>
        <v>#N/A</v>
      </c>
      <c r="V157" s="20" t="e">
        <f t="shared" ca="1" si="74"/>
        <v>#N/A</v>
      </c>
      <c r="W157" s="48" t="e">
        <f t="shared" ca="1" si="61"/>
        <v>#N/A</v>
      </c>
      <c r="X157" s="49" t="e">
        <f t="shared" ca="1" si="62"/>
        <v>#N/A</v>
      </c>
      <c r="Y157" s="59" t="e">
        <f t="shared" ca="1" si="66"/>
        <v>#N/A</v>
      </c>
      <c r="Z157" s="49" t="e">
        <f ca="1">IF(Y157&gt;SQM!$AB$9,Summary!L157,NA())</f>
        <v>#N/A</v>
      </c>
      <c r="AA157" s="45" t="e">
        <f t="shared" ca="1" si="63"/>
        <v>#N/A</v>
      </c>
      <c r="AB157" s="4" t="e">
        <f t="shared" ca="1" si="64"/>
        <v>#N/A</v>
      </c>
      <c r="AC157" s="2" t="e">
        <f t="shared" ca="1" si="65"/>
        <v>#N/A</v>
      </c>
      <c r="AD157" s="81" t="e">
        <f>IF(TEXT(A157,"mmmm")='1Month'!$A$3,TEXT(A157,"dd")+H157,NA())</f>
        <v>#N/A</v>
      </c>
      <c r="AE157" s="81" t="e">
        <f>IF(TEXT(A157,"mmmm")='1Month'!A$3,TEXT(A157,"dd")+S157,NA())</f>
        <v>#N/A</v>
      </c>
    </row>
    <row r="158" spans="1:31">
      <c r="A158" s="1">
        <v>43466</v>
      </c>
      <c r="C158" s="3" t="e">
        <f ca="1">MATCH(A158,UTDATE,0)+SQM!$AB$3</f>
        <v>#N/A</v>
      </c>
      <c r="D158" s="3">
        <f ca="1">MATCH(A158,UTDATE)+SQM!$AB$3</f>
        <v>1000</v>
      </c>
      <c r="E158" s="5" t="e">
        <f t="shared" ca="1" si="55"/>
        <v>#N/A</v>
      </c>
      <c r="F158" s="4" t="str">
        <f t="array" aca="1" ref="F158" ca="1">IF(MAX(IF(UTDATE=A158,MPSAS))&gt;0,MAX(IF(UTDATE=A158,MPSAS)),"")</f>
        <v/>
      </c>
      <c r="G158" s="2" t="e">
        <f t="shared" ca="1" si="67"/>
        <v>#N/A</v>
      </c>
      <c r="H158" s="21" t="e">
        <f t="shared" ca="1" si="68"/>
        <v>#N/A</v>
      </c>
      <c r="I158" s="4" t="e">
        <f t="shared" ca="1" si="56"/>
        <v>#N/A</v>
      </c>
      <c r="J158" s="21" t="e">
        <f t="shared" ca="1" si="53"/>
        <v>#N/A</v>
      </c>
      <c r="K158" s="5" t="e">
        <f t="shared" ca="1" si="57"/>
        <v>#N/A</v>
      </c>
      <c r="L158" s="4" t="str">
        <f t="array" aca="1" ref="L158" ca="1">IF(MAX(IF(UTDATE=A158,AVE_30))&gt;0,MAX(IF(UTDATE=A158,AVE_30)),"")</f>
        <v/>
      </c>
      <c r="M158" s="2" t="e">
        <f t="shared" ca="1" si="69"/>
        <v>#N/A</v>
      </c>
      <c r="N158" s="4" t="e">
        <f t="shared" ca="1" si="58"/>
        <v>#N/A</v>
      </c>
      <c r="O158" s="4" t="e">
        <f t="shared" ca="1" si="59"/>
        <v>#N/A</v>
      </c>
      <c r="P158" s="4" t="e">
        <f t="shared" ca="1" si="60"/>
        <v>#N/A</v>
      </c>
      <c r="Q158" s="4" t="e">
        <f t="shared" ca="1" si="70"/>
        <v>#N/A</v>
      </c>
      <c r="R158" s="4" t="e">
        <f t="shared" ca="1" si="71"/>
        <v>#VALUE!</v>
      </c>
      <c r="S158" s="43" t="e">
        <f t="shared" ca="1" si="72"/>
        <v>#N/A</v>
      </c>
      <c r="T158" s="8" t="e">
        <f t="shared" ca="1" si="73"/>
        <v>#N/A</v>
      </c>
      <c r="U158" s="45" t="e">
        <f t="shared" ca="1" si="54"/>
        <v>#N/A</v>
      </c>
      <c r="V158" s="20" t="e">
        <f t="shared" ca="1" si="74"/>
        <v>#N/A</v>
      </c>
      <c r="W158" s="48" t="e">
        <f t="shared" ca="1" si="61"/>
        <v>#N/A</v>
      </c>
      <c r="X158" s="49" t="e">
        <f t="shared" ca="1" si="62"/>
        <v>#N/A</v>
      </c>
      <c r="Y158" s="59" t="e">
        <f t="shared" ca="1" si="66"/>
        <v>#N/A</v>
      </c>
      <c r="Z158" s="49" t="e">
        <f ca="1">IF(Y158&gt;SQM!$AB$9,Summary!L158,NA())</f>
        <v>#N/A</v>
      </c>
      <c r="AA158" s="45" t="e">
        <f t="shared" ca="1" si="63"/>
        <v>#N/A</v>
      </c>
      <c r="AB158" s="4" t="e">
        <f t="shared" ca="1" si="64"/>
        <v>#N/A</v>
      </c>
      <c r="AC158" s="2" t="e">
        <f t="shared" ca="1" si="65"/>
        <v>#N/A</v>
      </c>
      <c r="AD158" s="81" t="e">
        <f>IF(TEXT(A158,"mmmm")='1Month'!$A$3,TEXT(A158,"dd")+H158,NA())</f>
        <v>#N/A</v>
      </c>
      <c r="AE158" s="81" t="e">
        <f>IF(TEXT(A158,"mmmm")='1Month'!A$3,TEXT(A158,"dd")+S158,NA())</f>
        <v>#N/A</v>
      </c>
    </row>
    <row r="159" spans="1:31">
      <c r="A159" s="1">
        <v>43467</v>
      </c>
      <c r="C159" s="3" t="e">
        <f ca="1">MATCH(A159,UTDATE,0)+SQM!$AB$3</f>
        <v>#N/A</v>
      </c>
      <c r="D159" s="3">
        <f ca="1">MATCH(A159,UTDATE)+SQM!$AB$3</f>
        <v>1000</v>
      </c>
      <c r="E159" s="5" t="e">
        <f t="shared" ca="1" si="55"/>
        <v>#N/A</v>
      </c>
      <c r="F159" s="4" t="str">
        <f t="array" aca="1" ref="F159" ca="1">IF(MAX(IF(UTDATE=A159,MPSAS))&gt;0,MAX(IF(UTDATE=A159,MPSAS)),"")</f>
        <v/>
      </c>
      <c r="G159" s="2" t="e">
        <f t="shared" ca="1" si="67"/>
        <v>#N/A</v>
      </c>
      <c r="H159" s="21" t="e">
        <f t="shared" ca="1" si="68"/>
        <v>#N/A</v>
      </c>
      <c r="I159" s="4" t="e">
        <f t="shared" ca="1" si="56"/>
        <v>#N/A</v>
      </c>
      <c r="J159" s="21" t="e">
        <f t="shared" ca="1" si="53"/>
        <v>#N/A</v>
      </c>
      <c r="K159" s="5" t="e">
        <f t="shared" ca="1" si="57"/>
        <v>#N/A</v>
      </c>
      <c r="L159" s="4" t="str">
        <f t="array" aca="1" ref="L159" ca="1">IF(MAX(IF(UTDATE=A159,AVE_30))&gt;0,MAX(IF(UTDATE=A159,AVE_30)),"")</f>
        <v/>
      </c>
      <c r="M159" s="2" t="e">
        <f t="shared" ca="1" si="69"/>
        <v>#N/A</v>
      </c>
      <c r="N159" s="4" t="e">
        <f t="shared" ca="1" si="58"/>
        <v>#N/A</v>
      </c>
      <c r="O159" s="4" t="e">
        <f t="shared" ca="1" si="59"/>
        <v>#N/A</v>
      </c>
      <c r="P159" s="4" t="e">
        <f t="shared" ca="1" si="60"/>
        <v>#N/A</v>
      </c>
      <c r="Q159" s="4" t="e">
        <f t="shared" ca="1" si="70"/>
        <v>#N/A</v>
      </c>
      <c r="R159" s="4" t="e">
        <f t="shared" ca="1" si="71"/>
        <v>#VALUE!</v>
      </c>
      <c r="S159" s="43" t="e">
        <f t="shared" ca="1" si="72"/>
        <v>#N/A</v>
      </c>
      <c r="T159" s="8" t="e">
        <f t="shared" ca="1" si="73"/>
        <v>#N/A</v>
      </c>
      <c r="U159" s="45" t="e">
        <f t="shared" ca="1" si="54"/>
        <v>#N/A</v>
      </c>
      <c r="V159" s="20" t="e">
        <f t="shared" ca="1" si="74"/>
        <v>#N/A</v>
      </c>
      <c r="W159" s="48" t="e">
        <f t="shared" ca="1" si="61"/>
        <v>#N/A</v>
      </c>
      <c r="X159" s="49" t="e">
        <f t="shared" ca="1" si="62"/>
        <v>#N/A</v>
      </c>
      <c r="Y159" s="59" t="e">
        <f t="shared" ca="1" si="66"/>
        <v>#N/A</v>
      </c>
      <c r="Z159" s="49" t="e">
        <f ca="1">IF(Y159&gt;SQM!$AB$9,Summary!L159,NA())</f>
        <v>#N/A</v>
      </c>
      <c r="AA159" s="45" t="e">
        <f t="shared" ca="1" si="63"/>
        <v>#N/A</v>
      </c>
      <c r="AB159" s="4" t="e">
        <f t="shared" ca="1" si="64"/>
        <v>#N/A</v>
      </c>
      <c r="AC159" s="2" t="e">
        <f t="shared" ca="1" si="65"/>
        <v>#N/A</v>
      </c>
      <c r="AD159" s="81" t="e">
        <f>IF(TEXT(A159,"mmmm")='1Month'!$A$3,TEXT(A159,"dd")+H159,NA())</f>
        <v>#N/A</v>
      </c>
      <c r="AE159" s="81" t="e">
        <f>IF(TEXT(A159,"mmmm")='1Month'!A$3,TEXT(A159,"dd")+S159,NA())</f>
        <v>#N/A</v>
      </c>
    </row>
    <row r="160" spans="1:31">
      <c r="A160" s="1">
        <v>43468</v>
      </c>
      <c r="C160" s="3" t="e">
        <f ca="1">MATCH(A160,UTDATE,0)+SQM!$AB$3</f>
        <v>#N/A</v>
      </c>
      <c r="D160" s="3">
        <f ca="1">MATCH(A160,UTDATE)+SQM!$AB$3</f>
        <v>1000</v>
      </c>
      <c r="E160" s="5" t="e">
        <f t="shared" ca="1" si="55"/>
        <v>#N/A</v>
      </c>
      <c r="F160" s="4" t="str">
        <f t="array" aca="1" ref="F160" ca="1">IF(MAX(IF(UTDATE=A160,MPSAS))&gt;0,MAX(IF(UTDATE=A160,MPSAS)),"")</f>
        <v/>
      </c>
      <c r="G160" s="2" t="e">
        <f t="shared" ca="1" si="67"/>
        <v>#N/A</v>
      </c>
      <c r="H160" s="21" t="e">
        <f t="shared" ca="1" si="68"/>
        <v>#N/A</v>
      </c>
      <c r="I160" s="4" t="e">
        <f t="shared" ca="1" si="56"/>
        <v>#N/A</v>
      </c>
      <c r="J160" s="21" t="e">
        <f t="shared" ca="1" si="53"/>
        <v>#N/A</v>
      </c>
      <c r="K160" s="5" t="e">
        <f t="shared" ca="1" si="57"/>
        <v>#N/A</v>
      </c>
      <c r="L160" s="4" t="str">
        <f t="array" aca="1" ref="L160" ca="1">IF(MAX(IF(UTDATE=A160,AVE_30))&gt;0,MAX(IF(UTDATE=A160,AVE_30)),"")</f>
        <v/>
      </c>
      <c r="M160" s="2" t="e">
        <f t="shared" ca="1" si="69"/>
        <v>#N/A</v>
      </c>
      <c r="N160" s="4" t="e">
        <f t="shared" ca="1" si="58"/>
        <v>#N/A</v>
      </c>
      <c r="O160" s="4" t="e">
        <f t="shared" ca="1" si="59"/>
        <v>#N/A</v>
      </c>
      <c r="P160" s="4" t="e">
        <f t="shared" ca="1" si="60"/>
        <v>#N/A</v>
      </c>
      <c r="Q160" s="4" t="e">
        <f t="shared" ca="1" si="70"/>
        <v>#N/A</v>
      </c>
      <c r="R160" s="4" t="e">
        <f t="shared" ca="1" si="71"/>
        <v>#VALUE!</v>
      </c>
      <c r="S160" s="43" t="e">
        <f t="shared" ca="1" si="72"/>
        <v>#N/A</v>
      </c>
      <c r="T160" s="8" t="e">
        <f t="shared" ca="1" si="73"/>
        <v>#N/A</v>
      </c>
      <c r="U160" s="45" t="e">
        <f t="shared" ca="1" si="54"/>
        <v>#N/A</v>
      </c>
      <c r="V160" s="20" t="e">
        <f t="shared" ca="1" si="74"/>
        <v>#N/A</v>
      </c>
      <c r="W160" s="48" t="e">
        <f t="shared" ca="1" si="61"/>
        <v>#N/A</v>
      </c>
      <c r="X160" s="49" t="e">
        <f t="shared" ca="1" si="62"/>
        <v>#N/A</v>
      </c>
      <c r="Y160" s="59" t="e">
        <f t="shared" ca="1" si="66"/>
        <v>#N/A</v>
      </c>
      <c r="Z160" s="49" t="e">
        <f ca="1">IF(Y160&gt;SQM!$AB$9,Summary!L160,NA())</f>
        <v>#N/A</v>
      </c>
      <c r="AA160" s="45" t="e">
        <f t="shared" ca="1" si="63"/>
        <v>#N/A</v>
      </c>
      <c r="AB160" s="4" t="e">
        <f t="shared" ca="1" si="64"/>
        <v>#N/A</v>
      </c>
      <c r="AC160" s="2" t="e">
        <f t="shared" ca="1" si="65"/>
        <v>#N/A</v>
      </c>
      <c r="AD160" s="81" t="e">
        <f>IF(TEXT(A160,"mmmm")='1Month'!$A$3,TEXT(A160,"dd")+H160,NA())</f>
        <v>#N/A</v>
      </c>
      <c r="AE160" s="81" t="e">
        <f>IF(TEXT(A160,"mmmm")='1Month'!A$3,TEXT(A160,"dd")+S160,NA())</f>
        <v>#N/A</v>
      </c>
    </row>
    <row r="161" spans="1:31">
      <c r="A161" s="1">
        <v>43469</v>
      </c>
      <c r="C161" s="3" t="e">
        <f ca="1">MATCH(A161,UTDATE,0)+SQM!$AB$3</f>
        <v>#N/A</v>
      </c>
      <c r="D161" s="3">
        <f ca="1">MATCH(A161,UTDATE)+SQM!$AB$3</f>
        <v>1000</v>
      </c>
      <c r="E161" s="5" t="e">
        <f t="shared" ca="1" si="55"/>
        <v>#N/A</v>
      </c>
      <c r="F161" s="4" t="str">
        <f t="array" aca="1" ref="F161" ca="1">IF(MAX(IF(UTDATE=A161,MPSAS))&gt;0,MAX(IF(UTDATE=A161,MPSAS)),"")</f>
        <v/>
      </c>
      <c r="G161" s="2" t="e">
        <f t="shared" ca="1" si="67"/>
        <v>#N/A</v>
      </c>
      <c r="H161" s="21" t="e">
        <f t="shared" ca="1" si="68"/>
        <v>#N/A</v>
      </c>
      <c r="I161" s="4" t="e">
        <f t="shared" ca="1" si="56"/>
        <v>#N/A</v>
      </c>
      <c r="J161" s="21" t="e">
        <f t="shared" ca="1" si="53"/>
        <v>#N/A</v>
      </c>
      <c r="K161" s="5" t="e">
        <f t="shared" ca="1" si="57"/>
        <v>#N/A</v>
      </c>
      <c r="L161" s="4" t="str">
        <f t="array" aca="1" ref="L161" ca="1">IF(MAX(IF(UTDATE=A161,AVE_30))&gt;0,MAX(IF(UTDATE=A161,AVE_30)),"")</f>
        <v/>
      </c>
      <c r="M161" s="2" t="e">
        <f t="shared" ca="1" si="69"/>
        <v>#N/A</v>
      </c>
      <c r="N161" s="4" t="e">
        <f t="shared" ca="1" si="58"/>
        <v>#N/A</v>
      </c>
      <c r="O161" s="4" t="e">
        <f t="shared" ca="1" si="59"/>
        <v>#N/A</v>
      </c>
      <c r="P161" s="4" t="e">
        <f t="shared" ca="1" si="60"/>
        <v>#N/A</v>
      </c>
      <c r="Q161" s="4" t="e">
        <f t="shared" ca="1" si="70"/>
        <v>#N/A</v>
      </c>
      <c r="R161" s="4" t="e">
        <f t="shared" ca="1" si="71"/>
        <v>#VALUE!</v>
      </c>
      <c r="S161" s="43" t="e">
        <f t="shared" ca="1" si="72"/>
        <v>#N/A</v>
      </c>
      <c r="T161" s="8" t="e">
        <f t="shared" ca="1" si="73"/>
        <v>#N/A</v>
      </c>
      <c r="U161" s="45" t="e">
        <f t="shared" ca="1" si="54"/>
        <v>#N/A</v>
      </c>
      <c r="V161" s="20" t="e">
        <f t="shared" ca="1" si="74"/>
        <v>#N/A</v>
      </c>
      <c r="W161" s="48" t="e">
        <f t="shared" ca="1" si="61"/>
        <v>#N/A</v>
      </c>
      <c r="X161" s="49" t="e">
        <f t="shared" ca="1" si="62"/>
        <v>#N/A</v>
      </c>
      <c r="Y161" s="59" t="e">
        <f t="shared" ca="1" si="66"/>
        <v>#N/A</v>
      </c>
      <c r="Z161" s="49" t="e">
        <f ca="1">IF(Y161&gt;SQM!$AB$9,Summary!L161,NA())</f>
        <v>#N/A</v>
      </c>
      <c r="AA161" s="45" t="e">
        <f t="shared" ca="1" si="63"/>
        <v>#N/A</v>
      </c>
      <c r="AB161" s="4" t="e">
        <f t="shared" ca="1" si="64"/>
        <v>#N/A</v>
      </c>
      <c r="AC161" s="2" t="e">
        <f t="shared" ca="1" si="65"/>
        <v>#N/A</v>
      </c>
      <c r="AD161" s="81" t="e">
        <f>IF(TEXT(A161,"mmmm")='1Month'!$A$3,TEXT(A161,"dd")+H161,NA())</f>
        <v>#N/A</v>
      </c>
      <c r="AE161" s="81" t="e">
        <f>IF(TEXT(A161,"mmmm")='1Month'!A$3,TEXT(A161,"dd")+S161,NA())</f>
        <v>#N/A</v>
      </c>
    </row>
    <row r="162" spans="1:31">
      <c r="A162" s="1">
        <v>43470</v>
      </c>
      <c r="C162" s="3" t="e">
        <f ca="1">MATCH(A162,UTDATE,0)+SQM!$AB$3</f>
        <v>#N/A</v>
      </c>
      <c r="D162" s="3">
        <f ca="1">MATCH(A162,UTDATE)+SQM!$AB$3</f>
        <v>1000</v>
      </c>
      <c r="E162" s="5" t="e">
        <f t="shared" ca="1" si="55"/>
        <v>#N/A</v>
      </c>
      <c r="F162" s="4" t="str">
        <f t="array" aca="1" ref="F162" ca="1">IF(MAX(IF(UTDATE=A162,MPSAS))&gt;0,MAX(IF(UTDATE=A162,MPSAS)),"")</f>
        <v/>
      </c>
      <c r="G162" s="2" t="e">
        <f t="shared" ca="1" si="67"/>
        <v>#N/A</v>
      </c>
      <c r="H162" s="21" t="e">
        <f t="shared" ca="1" si="68"/>
        <v>#N/A</v>
      </c>
      <c r="I162" s="4" t="e">
        <f t="shared" ca="1" si="56"/>
        <v>#N/A</v>
      </c>
      <c r="J162" s="21" t="e">
        <f t="shared" ca="1" si="53"/>
        <v>#N/A</v>
      </c>
      <c r="K162" s="5" t="e">
        <f t="shared" ca="1" si="57"/>
        <v>#N/A</v>
      </c>
      <c r="L162" s="4" t="str">
        <f t="array" aca="1" ref="L162" ca="1">IF(MAX(IF(UTDATE=A162,AVE_30))&gt;0,MAX(IF(UTDATE=A162,AVE_30)),"")</f>
        <v/>
      </c>
      <c r="M162" s="2" t="e">
        <f t="shared" ca="1" si="69"/>
        <v>#N/A</v>
      </c>
      <c r="N162" s="4" t="e">
        <f t="shared" ca="1" si="58"/>
        <v>#N/A</v>
      </c>
      <c r="O162" s="4" t="e">
        <f t="shared" ca="1" si="59"/>
        <v>#N/A</v>
      </c>
      <c r="P162" s="4" t="e">
        <f t="shared" ca="1" si="60"/>
        <v>#N/A</v>
      </c>
      <c r="Q162" s="4" t="e">
        <f t="shared" ca="1" si="70"/>
        <v>#N/A</v>
      </c>
      <c r="R162" s="4" t="e">
        <f t="shared" ca="1" si="71"/>
        <v>#VALUE!</v>
      </c>
      <c r="S162" s="43" t="e">
        <f t="shared" ca="1" si="72"/>
        <v>#N/A</v>
      </c>
      <c r="T162" s="8" t="e">
        <f t="shared" ca="1" si="73"/>
        <v>#N/A</v>
      </c>
      <c r="U162" s="45" t="e">
        <f t="shared" ca="1" si="54"/>
        <v>#N/A</v>
      </c>
      <c r="V162" s="20" t="e">
        <f t="shared" ca="1" si="74"/>
        <v>#N/A</v>
      </c>
      <c r="W162" s="48" t="e">
        <f t="shared" ca="1" si="61"/>
        <v>#N/A</v>
      </c>
      <c r="X162" s="49" t="e">
        <f t="shared" ca="1" si="62"/>
        <v>#N/A</v>
      </c>
      <c r="Y162" s="59" t="e">
        <f t="shared" ca="1" si="66"/>
        <v>#N/A</v>
      </c>
      <c r="Z162" s="49" t="e">
        <f ca="1">IF(Y162&gt;SQM!$AB$9,Summary!L162,NA())</f>
        <v>#N/A</v>
      </c>
      <c r="AA162" s="45" t="e">
        <f t="shared" ca="1" si="63"/>
        <v>#N/A</v>
      </c>
      <c r="AB162" s="4" t="e">
        <f t="shared" ca="1" si="64"/>
        <v>#N/A</v>
      </c>
      <c r="AC162" s="2" t="e">
        <f t="shared" ca="1" si="65"/>
        <v>#N/A</v>
      </c>
      <c r="AD162" s="81" t="e">
        <f>IF(TEXT(A162,"mmmm")='1Month'!$A$3,TEXT(A162,"dd")+H162,NA())</f>
        <v>#N/A</v>
      </c>
      <c r="AE162" s="81" t="e">
        <f>IF(TEXT(A162,"mmmm")='1Month'!A$3,TEXT(A162,"dd")+S162,NA())</f>
        <v>#N/A</v>
      </c>
    </row>
    <row r="163" spans="1:31">
      <c r="A163" s="1">
        <v>43471</v>
      </c>
      <c r="C163" s="3" t="e">
        <f ca="1">MATCH(A163,UTDATE,0)+SQM!$AB$3</f>
        <v>#N/A</v>
      </c>
      <c r="D163" s="3">
        <f ca="1">MATCH(A163,UTDATE)+SQM!$AB$3</f>
        <v>1000</v>
      </c>
      <c r="E163" s="5" t="e">
        <f t="shared" ca="1" si="55"/>
        <v>#N/A</v>
      </c>
      <c r="F163" s="4" t="str">
        <f t="array" aca="1" ref="F163" ca="1">IF(MAX(IF(UTDATE=A163,MPSAS))&gt;0,MAX(IF(UTDATE=A163,MPSAS)),"")</f>
        <v/>
      </c>
      <c r="G163" s="2" t="e">
        <f t="shared" ca="1" si="67"/>
        <v>#N/A</v>
      </c>
      <c r="H163" s="21" t="e">
        <f t="shared" ca="1" si="68"/>
        <v>#N/A</v>
      </c>
      <c r="I163" s="4" t="e">
        <f t="shared" ca="1" si="56"/>
        <v>#N/A</v>
      </c>
      <c r="J163" s="21" t="e">
        <f t="shared" ca="1" si="53"/>
        <v>#N/A</v>
      </c>
      <c r="K163" s="5" t="e">
        <f t="shared" ca="1" si="57"/>
        <v>#N/A</v>
      </c>
      <c r="L163" s="4" t="str">
        <f t="array" aca="1" ref="L163" ca="1">IF(MAX(IF(UTDATE=A163,AVE_30))&gt;0,MAX(IF(UTDATE=A163,AVE_30)),"")</f>
        <v/>
      </c>
      <c r="M163" s="2" t="e">
        <f t="shared" ca="1" si="69"/>
        <v>#N/A</v>
      </c>
      <c r="N163" s="4" t="e">
        <f t="shared" ca="1" si="58"/>
        <v>#N/A</v>
      </c>
      <c r="O163" s="4" t="e">
        <f t="shared" ca="1" si="59"/>
        <v>#N/A</v>
      </c>
      <c r="P163" s="4" t="e">
        <f t="shared" ca="1" si="60"/>
        <v>#N/A</v>
      </c>
      <c r="Q163" s="4" t="e">
        <f t="shared" ca="1" si="70"/>
        <v>#N/A</v>
      </c>
      <c r="R163" s="4" t="e">
        <f t="shared" ca="1" si="71"/>
        <v>#VALUE!</v>
      </c>
      <c r="S163" s="43" t="e">
        <f t="shared" ca="1" si="72"/>
        <v>#N/A</v>
      </c>
      <c r="T163" s="8" t="e">
        <f t="shared" ca="1" si="73"/>
        <v>#N/A</v>
      </c>
      <c r="U163" s="45" t="e">
        <f t="shared" ca="1" si="54"/>
        <v>#N/A</v>
      </c>
      <c r="V163" s="20" t="e">
        <f t="shared" ca="1" si="74"/>
        <v>#N/A</v>
      </c>
      <c r="W163" s="48" t="e">
        <f t="shared" ca="1" si="61"/>
        <v>#N/A</v>
      </c>
      <c r="X163" s="49" t="e">
        <f t="shared" ca="1" si="62"/>
        <v>#N/A</v>
      </c>
      <c r="Y163" s="59" t="e">
        <f t="shared" ca="1" si="66"/>
        <v>#N/A</v>
      </c>
      <c r="Z163" s="49" t="e">
        <f ca="1">IF(Y163&gt;SQM!$AB$9,Summary!L163,NA())</f>
        <v>#N/A</v>
      </c>
      <c r="AA163" s="45" t="e">
        <f t="shared" ca="1" si="63"/>
        <v>#N/A</v>
      </c>
      <c r="AB163" s="4" t="e">
        <f t="shared" ca="1" si="64"/>
        <v>#N/A</v>
      </c>
      <c r="AC163" s="2" t="e">
        <f t="shared" ca="1" si="65"/>
        <v>#N/A</v>
      </c>
      <c r="AD163" s="81" t="e">
        <f>IF(TEXT(A163,"mmmm")='1Month'!$A$3,TEXT(A163,"dd")+H163,NA())</f>
        <v>#N/A</v>
      </c>
      <c r="AE163" s="81" t="e">
        <f>IF(TEXT(A163,"mmmm")='1Month'!A$3,TEXT(A163,"dd")+S163,NA())</f>
        <v>#N/A</v>
      </c>
    </row>
    <row r="164" spans="1:31">
      <c r="A164" s="1">
        <v>43472</v>
      </c>
      <c r="C164" s="3" t="e">
        <f ca="1">MATCH(A164,UTDATE,0)+SQM!$AB$3</f>
        <v>#N/A</v>
      </c>
      <c r="D164" s="3">
        <f ca="1">MATCH(A164,UTDATE)+SQM!$AB$3</f>
        <v>1000</v>
      </c>
      <c r="E164" s="5" t="e">
        <f t="shared" ca="1" si="55"/>
        <v>#N/A</v>
      </c>
      <c r="F164" s="4" t="str">
        <f t="array" aca="1" ref="F164" ca="1">IF(MAX(IF(UTDATE=A164,MPSAS))&gt;0,MAX(IF(UTDATE=A164,MPSAS)),"")</f>
        <v/>
      </c>
      <c r="G164" s="2" t="e">
        <f t="shared" ca="1" si="67"/>
        <v>#N/A</v>
      </c>
      <c r="H164" s="21" t="e">
        <f t="shared" ca="1" si="68"/>
        <v>#N/A</v>
      </c>
      <c r="I164" s="4" t="e">
        <f t="shared" ca="1" si="56"/>
        <v>#N/A</v>
      </c>
      <c r="J164" s="21" t="e">
        <f t="shared" ca="1" si="53"/>
        <v>#N/A</v>
      </c>
      <c r="K164" s="5" t="e">
        <f t="shared" ca="1" si="57"/>
        <v>#N/A</v>
      </c>
      <c r="L164" s="4" t="str">
        <f t="array" aca="1" ref="L164" ca="1">IF(MAX(IF(UTDATE=A164,AVE_30))&gt;0,MAX(IF(UTDATE=A164,AVE_30)),"")</f>
        <v/>
      </c>
      <c r="M164" s="2" t="e">
        <f t="shared" ca="1" si="69"/>
        <v>#N/A</v>
      </c>
      <c r="N164" s="4" t="e">
        <f t="shared" ca="1" si="58"/>
        <v>#N/A</v>
      </c>
      <c r="O164" s="4" t="e">
        <f t="shared" ca="1" si="59"/>
        <v>#N/A</v>
      </c>
      <c r="P164" s="4" t="e">
        <f t="shared" ca="1" si="60"/>
        <v>#N/A</v>
      </c>
      <c r="Q164" s="4" t="e">
        <f t="shared" ca="1" si="70"/>
        <v>#N/A</v>
      </c>
      <c r="R164" s="4" t="e">
        <f t="shared" ca="1" si="71"/>
        <v>#VALUE!</v>
      </c>
      <c r="S164" s="43" t="e">
        <f t="shared" ca="1" si="72"/>
        <v>#N/A</v>
      </c>
      <c r="T164" s="8" t="e">
        <f t="shared" ca="1" si="73"/>
        <v>#N/A</v>
      </c>
      <c r="U164" s="45" t="e">
        <f t="shared" ca="1" si="54"/>
        <v>#N/A</v>
      </c>
      <c r="V164" s="20" t="e">
        <f t="shared" ca="1" si="74"/>
        <v>#N/A</v>
      </c>
      <c r="W164" s="48" t="e">
        <f t="shared" ca="1" si="61"/>
        <v>#N/A</v>
      </c>
      <c r="X164" s="49" t="e">
        <f t="shared" ca="1" si="62"/>
        <v>#N/A</v>
      </c>
      <c r="Y164" s="59" t="e">
        <f t="shared" ca="1" si="66"/>
        <v>#N/A</v>
      </c>
      <c r="Z164" s="49" t="e">
        <f ca="1">IF(Y164&gt;SQM!$AB$9,Summary!L164,NA())</f>
        <v>#N/A</v>
      </c>
      <c r="AA164" s="45" t="e">
        <f t="shared" ca="1" si="63"/>
        <v>#N/A</v>
      </c>
      <c r="AB164" s="4" t="e">
        <f t="shared" ca="1" si="64"/>
        <v>#N/A</v>
      </c>
      <c r="AC164" s="2" t="e">
        <f t="shared" ca="1" si="65"/>
        <v>#N/A</v>
      </c>
      <c r="AD164" s="81" t="e">
        <f>IF(TEXT(A164,"mmmm")='1Month'!$A$3,TEXT(A164,"dd")+H164,NA())</f>
        <v>#N/A</v>
      </c>
      <c r="AE164" s="81" t="e">
        <f>IF(TEXT(A164,"mmmm")='1Month'!A$3,TEXT(A164,"dd")+S164,NA())</f>
        <v>#N/A</v>
      </c>
    </row>
    <row r="165" spans="1:31">
      <c r="A165" s="1">
        <v>43473</v>
      </c>
      <c r="C165" s="3" t="e">
        <f ca="1">MATCH(A165,UTDATE,0)+SQM!$AB$3</f>
        <v>#N/A</v>
      </c>
      <c r="D165" s="3">
        <f ca="1">MATCH(A165,UTDATE)+SQM!$AB$3</f>
        <v>1000</v>
      </c>
      <c r="E165" s="5" t="e">
        <f t="shared" ca="1" si="55"/>
        <v>#N/A</v>
      </c>
      <c r="F165" s="4" t="str">
        <f t="array" aca="1" ref="F165" ca="1">IF(MAX(IF(UTDATE=A165,MPSAS))&gt;0,MAX(IF(UTDATE=A165,MPSAS)),"")</f>
        <v/>
      </c>
      <c r="G165" s="2" t="e">
        <f t="shared" ca="1" si="67"/>
        <v>#N/A</v>
      </c>
      <c r="H165" s="21" t="e">
        <f t="shared" ca="1" si="68"/>
        <v>#N/A</v>
      </c>
      <c r="I165" s="4" t="e">
        <f t="shared" ca="1" si="56"/>
        <v>#N/A</v>
      </c>
      <c r="J165" s="21" t="e">
        <f t="shared" ca="1" si="53"/>
        <v>#N/A</v>
      </c>
      <c r="K165" s="5" t="e">
        <f t="shared" ca="1" si="57"/>
        <v>#N/A</v>
      </c>
      <c r="L165" s="4" t="str">
        <f t="array" aca="1" ref="L165" ca="1">IF(MAX(IF(UTDATE=A165,AVE_30))&gt;0,MAX(IF(UTDATE=A165,AVE_30)),"")</f>
        <v/>
      </c>
      <c r="M165" s="2" t="e">
        <f t="shared" ca="1" si="69"/>
        <v>#N/A</v>
      </c>
      <c r="N165" s="4" t="e">
        <f t="shared" ca="1" si="58"/>
        <v>#N/A</v>
      </c>
      <c r="O165" s="4" t="e">
        <f t="shared" ca="1" si="59"/>
        <v>#N/A</v>
      </c>
      <c r="P165" s="4" t="e">
        <f t="shared" ca="1" si="60"/>
        <v>#N/A</v>
      </c>
      <c r="Q165" s="4" t="e">
        <f t="shared" ca="1" si="70"/>
        <v>#N/A</v>
      </c>
      <c r="R165" s="4" t="e">
        <f t="shared" ca="1" si="71"/>
        <v>#VALUE!</v>
      </c>
      <c r="S165" s="43" t="e">
        <f t="shared" ca="1" si="72"/>
        <v>#N/A</v>
      </c>
      <c r="T165" s="8" t="e">
        <f t="shared" ca="1" si="73"/>
        <v>#N/A</v>
      </c>
      <c r="U165" s="45" t="e">
        <f t="shared" ca="1" si="54"/>
        <v>#N/A</v>
      </c>
      <c r="V165" s="20" t="e">
        <f t="shared" ca="1" si="74"/>
        <v>#N/A</v>
      </c>
      <c r="W165" s="48" t="e">
        <f t="shared" ca="1" si="61"/>
        <v>#N/A</v>
      </c>
      <c r="X165" s="49" t="e">
        <f t="shared" ca="1" si="62"/>
        <v>#N/A</v>
      </c>
      <c r="Y165" s="59" t="e">
        <f t="shared" ca="1" si="66"/>
        <v>#N/A</v>
      </c>
      <c r="Z165" s="49" t="e">
        <f ca="1">IF(Y165&gt;SQM!$AB$9,Summary!L165,NA())</f>
        <v>#N/A</v>
      </c>
      <c r="AA165" s="45" t="e">
        <f t="shared" ca="1" si="63"/>
        <v>#N/A</v>
      </c>
      <c r="AB165" s="4" t="e">
        <f t="shared" ca="1" si="64"/>
        <v>#N/A</v>
      </c>
      <c r="AC165" s="2" t="e">
        <f t="shared" ca="1" si="65"/>
        <v>#N/A</v>
      </c>
      <c r="AD165" s="81" t="e">
        <f>IF(TEXT(A165,"mmmm")='1Month'!$A$3,TEXT(A165,"dd")+H165,NA())</f>
        <v>#N/A</v>
      </c>
      <c r="AE165" s="81" t="e">
        <f>IF(TEXT(A165,"mmmm")='1Month'!A$3,TEXT(A165,"dd")+S165,NA())</f>
        <v>#N/A</v>
      </c>
    </row>
    <row r="166" spans="1:31">
      <c r="A166" s="1">
        <v>43474</v>
      </c>
      <c r="C166" s="3" t="e">
        <f ca="1">MATCH(A166,UTDATE,0)+SQM!$AB$3</f>
        <v>#N/A</v>
      </c>
      <c r="D166" s="3">
        <f ca="1">MATCH(A166,UTDATE)+SQM!$AB$3</f>
        <v>1000</v>
      </c>
      <c r="E166" s="5" t="e">
        <f t="shared" ca="1" si="55"/>
        <v>#N/A</v>
      </c>
      <c r="F166" s="4" t="str">
        <f t="array" aca="1" ref="F166" ca="1">IF(MAX(IF(UTDATE=A166,MPSAS))&gt;0,MAX(IF(UTDATE=A166,MPSAS)),"")</f>
        <v/>
      </c>
      <c r="G166" s="2" t="e">
        <f t="shared" ca="1" si="67"/>
        <v>#N/A</v>
      </c>
      <c r="H166" s="21" t="e">
        <f t="shared" ca="1" si="68"/>
        <v>#N/A</v>
      </c>
      <c r="I166" s="4" t="e">
        <f t="shared" ca="1" si="56"/>
        <v>#N/A</v>
      </c>
      <c r="J166" s="21" t="e">
        <f t="shared" ca="1" si="53"/>
        <v>#N/A</v>
      </c>
      <c r="K166" s="5" t="e">
        <f t="shared" ca="1" si="57"/>
        <v>#N/A</v>
      </c>
      <c r="L166" s="4" t="str">
        <f t="array" aca="1" ref="L166" ca="1">IF(MAX(IF(UTDATE=A166,AVE_30))&gt;0,MAX(IF(UTDATE=A166,AVE_30)),"")</f>
        <v/>
      </c>
      <c r="M166" s="2" t="e">
        <f t="shared" ca="1" si="69"/>
        <v>#N/A</v>
      </c>
      <c r="N166" s="4" t="e">
        <f t="shared" ca="1" si="58"/>
        <v>#N/A</v>
      </c>
      <c r="O166" s="4" t="e">
        <f t="shared" ca="1" si="59"/>
        <v>#N/A</v>
      </c>
      <c r="P166" s="4" t="e">
        <f t="shared" ca="1" si="60"/>
        <v>#N/A</v>
      </c>
      <c r="Q166" s="4" t="e">
        <f t="shared" ca="1" si="70"/>
        <v>#N/A</v>
      </c>
      <c r="R166" s="4" t="e">
        <f t="shared" ca="1" si="71"/>
        <v>#VALUE!</v>
      </c>
      <c r="S166" s="43" t="e">
        <f t="shared" ca="1" si="72"/>
        <v>#N/A</v>
      </c>
      <c r="T166" s="8" t="e">
        <f t="shared" ca="1" si="73"/>
        <v>#N/A</v>
      </c>
      <c r="U166" s="45" t="e">
        <f t="shared" ca="1" si="54"/>
        <v>#N/A</v>
      </c>
      <c r="V166" s="20" t="e">
        <f t="shared" ca="1" si="74"/>
        <v>#N/A</v>
      </c>
      <c r="W166" s="48" t="e">
        <f t="shared" ca="1" si="61"/>
        <v>#N/A</v>
      </c>
      <c r="X166" s="49" t="e">
        <f t="shared" ca="1" si="62"/>
        <v>#N/A</v>
      </c>
      <c r="Y166" s="59" t="e">
        <f t="shared" ca="1" si="66"/>
        <v>#N/A</v>
      </c>
      <c r="Z166" s="49" t="e">
        <f ca="1">IF(Y166&gt;SQM!$AB$9,Summary!L166,NA())</f>
        <v>#N/A</v>
      </c>
      <c r="AA166" s="45" t="e">
        <f t="shared" ca="1" si="63"/>
        <v>#N/A</v>
      </c>
      <c r="AB166" s="4" t="e">
        <f t="shared" ca="1" si="64"/>
        <v>#N/A</v>
      </c>
      <c r="AC166" s="2" t="e">
        <f t="shared" ca="1" si="65"/>
        <v>#N/A</v>
      </c>
      <c r="AD166" s="81" t="e">
        <f>IF(TEXT(A166,"mmmm")='1Month'!$A$3,TEXT(A166,"dd")+H166,NA())</f>
        <v>#N/A</v>
      </c>
      <c r="AE166" s="81" t="e">
        <f>IF(TEXT(A166,"mmmm")='1Month'!A$3,TEXT(A166,"dd")+S166,NA())</f>
        <v>#N/A</v>
      </c>
    </row>
    <row r="167" spans="1:31">
      <c r="A167" s="1">
        <v>43475</v>
      </c>
      <c r="C167" s="3" t="e">
        <f ca="1">MATCH(A167,UTDATE,0)+SQM!$AB$3</f>
        <v>#N/A</v>
      </c>
      <c r="D167" s="3">
        <f ca="1">MATCH(A167,UTDATE)+SQM!$AB$3</f>
        <v>1000</v>
      </c>
      <c r="E167" s="5" t="e">
        <f t="shared" ca="1" si="55"/>
        <v>#N/A</v>
      </c>
      <c r="F167" s="4" t="str">
        <f t="array" aca="1" ref="F167" ca="1">IF(MAX(IF(UTDATE=A167,MPSAS))&gt;0,MAX(IF(UTDATE=A167,MPSAS)),"")</f>
        <v/>
      </c>
      <c r="G167" s="2" t="e">
        <f t="shared" ca="1" si="67"/>
        <v>#N/A</v>
      </c>
      <c r="H167" s="21" t="e">
        <f t="shared" ca="1" si="68"/>
        <v>#N/A</v>
      </c>
      <c r="I167" s="4" t="e">
        <f t="shared" ca="1" si="56"/>
        <v>#N/A</v>
      </c>
      <c r="J167" s="21" t="e">
        <f t="shared" ca="1" si="53"/>
        <v>#N/A</v>
      </c>
      <c r="K167" s="5" t="e">
        <f t="shared" ca="1" si="57"/>
        <v>#N/A</v>
      </c>
      <c r="L167" s="4" t="str">
        <f t="array" aca="1" ref="L167" ca="1">IF(MAX(IF(UTDATE=A167,AVE_30))&gt;0,MAX(IF(UTDATE=A167,AVE_30)),"")</f>
        <v/>
      </c>
      <c r="M167" s="2" t="e">
        <f t="shared" ca="1" si="69"/>
        <v>#N/A</v>
      </c>
      <c r="N167" s="4" t="e">
        <f t="shared" ca="1" si="58"/>
        <v>#N/A</v>
      </c>
      <c r="O167" s="4" t="e">
        <f t="shared" ca="1" si="59"/>
        <v>#N/A</v>
      </c>
      <c r="P167" s="4" t="e">
        <f t="shared" ca="1" si="60"/>
        <v>#N/A</v>
      </c>
      <c r="Q167" s="4" t="e">
        <f t="shared" ca="1" si="70"/>
        <v>#N/A</v>
      </c>
      <c r="R167" s="4" t="e">
        <f t="shared" ca="1" si="71"/>
        <v>#VALUE!</v>
      </c>
      <c r="S167" s="43" t="e">
        <f t="shared" ca="1" si="72"/>
        <v>#N/A</v>
      </c>
      <c r="T167" s="8" t="e">
        <f t="shared" ca="1" si="73"/>
        <v>#N/A</v>
      </c>
      <c r="U167" s="45" t="e">
        <f t="shared" ca="1" si="54"/>
        <v>#N/A</v>
      </c>
      <c r="V167" s="20" t="e">
        <f t="shared" ca="1" si="74"/>
        <v>#N/A</v>
      </c>
      <c r="W167" s="48" t="e">
        <f t="shared" ca="1" si="61"/>
        <v>#N/A</v>
      </c>
      <c r="X167" s="49" t="e">
        <f t="shared" ca="1" si="62"/>
        <v>#N/A</v>
      </c>
      <c r="Y167" s="59" t="e">
        <f t="shared" ca="1" si="66"/>
        <v>#N/A</v>
      </c>
      <c r="Z167" s="49" t="e">
        <f ca="1">IF(Y167&gt;SQM!$AB$9,Summary!L167,NA())</f>
        <v>#N/A</v>
      </c>
      <c r="AA167" s="45" t="e">
        <f t="shared" ca="1" si="63"/>
        <v>#N/A</v>
      </c>
      <c r="AB167" s="4" t="e">
        <f t="shared" ca="1" si="64"/>
        <v>#N/A</v>
      </c>
      <c r="AC167" s="2" t="e">
        <f t="shared" ca="1" si="65"/>
        <v>#N/A</v>
      </c>
      <c r="AD167" s="81" t="e">
        <f>IF(TEXT(A167,"mmmm")='1Month'!$A$3,TEXT(A167,"dd")+H167,NA())</f>
        <v>#N/A</v>
      </c>
      <c r="AE167" s="81" t="e">
        <f>IF(TEXT(A167,"mmmm")='1Month'!A$3,TEXT(A167,"dd")+S167,NA())</f>
        <v>#N/A</v>
      </c>
    </row>
    <row r="168" spans="1:31">
      <c r="A168" s="1">
        <v>43476</v>
      </c>
      <c r="C168" s="3" t="e">
        <f ca="1">MATCH(A168,UTDATE,0)+SQM!$AB$3</f>
        <v>#N/A</v>
      </c>
      <c r="D168" s="3">
        <f ca="1">MATCH(A168,UTDATE)+SQM!$AB$3</f>
        <v>1000</v>
      </c>
      <c r="E168" s="5" t="e">
        <f t="shared" ca="1" si="55"/>
        <v>#N/A</v>
      </c>
      <c r="F168" s="4" t="str">
        <f t="array" aca="1" ref="F168" ca="1">IF(MAX(IF(UTDATE=A168,MPSAS))&gt;0,MAX(IF(UTDATE=A168,MPSAS)),"")</f>
        <v/>
      </c>
      <c r="G168" s="2" t="e">
        <f t="shared" ca="1" si="67"/>
        <v>#N/A</v>
      </c>
      <c r="H168" s="21" t="e">
        <f t="shared" ca="1" si="68"/>
        <v>#N/A</v>
      </c>
      <c r="I168" s="4" t="e">
        <f t="shared" ca="1" si="56"/>
        <v>#N/A</v>
      </c>
      <c r="J168" s="21" t="e">
        <f t="shared" ca="1" si="53"/>
        <v>#N/A</v>
      </c>
      <c r="K168" s="5" t="e">
        <f t="shared" ca="1" si="57"/>
        <v>#N/A</v>
      </c>
      <c r="L168" s="4" t="str">
        <f t="array" aca="1" ref="L168" ca="1">IF(MAX(IF(UTDATE=A168,AVE_30))&gt;0,MAX(IF(UTDATE=A168,AVE_30)),"")</f>
        <v/>
      </c>
      <c r="M168" s="2" t="e">
        <f t="shared" ca="1" si="69"/>
        <v>#N/A</v>
      </c>
      <c r="N168" s="4" t="e">
        <f t="shared" ca="1" si="58"/>
        <v>#N/A</v>
      </c>
      <c r="O168" s="4" t="e">
        <f t="shared" ca="1" si="59"/>
        <v>#N/A</v>
      </c>
      <c r="P168" s="4" t="e">
        <f t="shared" ca="1" si="60"/>
        <v>#N/A</v>
      </c>
      <c r="Q168" s="4" t="e">
        <f t="shared" ca="1" si="70"/>
        <v>#N/A</v>
      </c>
      <c r="R168" s="4" t="e">
        <f t="shared" ca="1" si="71"/>
        <v>#VALUE!</v>
      </c>
      <c r="S168" s="43" t="e">
        <f t="shared" ca="1" si="72"/>
        <v>#N/A</v>
      </c>
      <c r="T168" s="8" t="e">
        <f t="shared" ca="1" si="73"/>
        <v>#N/A</v>
      </c>
      <c r="U168" s="45" t="e">
        <f t="shared" ca="1" si="54"/>
        <v>#N/A</v>
      </c>
      <c r="V168" s="20" t="e">
        <f t="shared" ca="1" si="74"/>
        <v>#N/A</v>
      </c>
      <c r="W168" s="48" t="e">
        <f t="shared" ca="1" si="61"/>
        <v>#N/A</v>
      </c>
      <c r="X168" s="49" t="e">
        <f t="shared" ca="1" si="62"/>
        <v>#N/A</v>
      </c>
      <c r="Y168" s="59" t="e">
        <f t="shared" ca="1" si="66"/>
        <v>#N/A</v>
      </c>
      <c r="Z168" s="49" t="e">
        <f ca="1">IF(Y168&gt;SQM!$AB$9,Summary!L168,NA())</f>
        <v>#N/A</v>
      </c>
      <c r="AA168" s="45" t="e">
        <f t="shared" ca="1" si="63"/>
        <v>#N/A</v>
      </c>
      <c r="AB168" s="4" t="e">
        <f t="shared" ca="1" si="64"/>
        <v>#N/A</v>
      </c>
      <c r="AC168" s="2" t="e">
        <f t="shared" ca="1" si="65"/>
        <v>#N/A</v>
      </c>
      <c r="AD168" s="81" t="e">
        <f>IF(TEXT(A168,"mmmm")='1Month'!$A$3,TEXT(A168,"dd")+H168,NA())</f>
        <v>#N/A</v>
      </c>
      <c r="AE168" s="81" t="e">
        <f>IF(TEXT(A168,"mmmm")='1Month'!A$3,TEXT(A168,"dd")+S168,NA())</f>
        <v>#N/A</v>
      </c>
    </row>
    <row r="169" spans="1:31">
      <c r="A169" s="1">
        <v>43477</v>
      </c>
      <c r="C169" s="3" t="e">
        <f ca="1">MATCH(A169,UTDATE,0)+SQM!$AB$3</f>
        <v>#N/A</v>
      </c>
      <c r="D169" s="3">
        <f ca="1">MATCH(A169,UTDATE)+SQM!$AB$3</f>
        <v>1000</v>
      </c>
      <c r="E169" s="5" t="e">
        <f t="shared" ca="1" si="55"/>
        <v>#N/A</v>
      </c>
      <c r="F169" s="4" t="str">
        <f t="array" aca="1" ref="F169" ca="1">IF(MAX(IF(UTDATE=A169,MPSAS))&gt;0,MAX(IF(UTDATE=A169,MPSAS)),"")</f>
        <v/>
      </c>
      <c r="G169" s="2" t="e">
        <f t="shared" ca="1" si="67"/>
        <v>#N/A</v>
      </c>
      <c r="H169" s="21" t="e">
        <f t="shared" ca="1" si="68"/>
        <v>#N/A</v>
      </c>
      <c r="I169" s="4" t="e">
        <f t="shared" ca="1" si="56"/>
        <v>#N/A</v>
      </c>
      <c r="J169" s="21" t="e">
        <f t="shared" ca="1" si="53"/>
        <v>#N/A</v>
      </c>
      <c r="K169" s="5" t="e">
        <f t="shared" ca="1" si="57"/>
        <v>#N/A</v>
      </c>
      <c r="L169" s="4" t="str">
        <f t="array" aca="1" ref="L169" ca="1">IF(MAX(IF(UTDATE=A169,AVE_30))&gt;0,MAX(IF(UTDATE=A169,AVE_30)),"")</f>
        <v/>
      </c>
      <c r="M169" s="2" t="e">
        <f t="shared" ca="1" si="69"/>
        <v>#N/A</v>
      </c>
      <c r="N169" s="4" t="e">
        <f t="shared" ca="1" si="58"/>
        <v>#N/A</v>
      </c>
      <c r="O169" s="4" t="e">
        <f t="shared" ca="1" si="59"/>
        <v>#N/A</v>
      </c>
      <c r="P169" s="4" t="e">
        <f t="shared" ca="1" si="60"/>
        <v>#N/A</v>
      </c>
      <c r="Q169" s="4" t="e">
        <f t="shared" ca="1" si="70"/>
        <v>#N/A</v>
      </c>
      <c r="R169" s="4" t="e">
        <f t="shared" ca="1" si="71"/>
        <v>#VALUE!</v>
      </c>
      <c r="S169" s="43" t="e">
        <f t="shared" ca="1" si="72"/>
        <v>#N/A</v>
      </c>
      <c r="T169" s="8" t="e">
        <f t="shared" ca="1" si="73"/>
        <v>#N/A</v>
      </c>
      <c r="U169" s="45" t="e">
        <f t="shared" ca="1" si="54"/>
        <v>#N/A</v>
      </c>
      <c r="V169" s="20" t="e">
        <f t="shared" ca="1" si="74"/>
        <v>#N/A</v>
      </c>
      <c r="W169" s="48" t="e">
        <f t="shared" ca="1" si="61"/>
        <v>#N/A</v>
      </c>
      <c r="X169" s="49" t="e">
        <f t="shared" ca="1" si="62"/>
        <v>#N/A</v>
      </c>
      <c r="Y169" s="59" t="e">
        <f t="shared" ca="1" si="66"/>
        <v>#N/A</v>
      </c>
      <c r="Z169" s="49" t="e">
        <f ca="1">IF(Y169&gt;SQM!$AB$9,Summary!L169,NA())</f>
        <v>#N/A</v>
      </c>
      <c r="AA169" s="45" t="e">
        <f t="shared" ca="1" si="63"/>
        <v>#N/A</v>
      </c>
      <c r="AB169" s="4" t="e">
        <f t="shared" ca="1" si="64"/>
        <v>#N/A</v>
      </c>
      <c r="AC169" s="2" t="e">
        <f t="shared" ca="1" si="65"/>
        <v>#N/A</v>
      </c>
      <c r="AD169" s="81" t="e">
        <f>IF(TEXT(A169,"mmmm")='1Month'!$A$3,TEXT(A169,"dd")+H169,NA())</f>
        <v>#N/A</v>
      </c>
      <c r="AE169" s="81" t="e">
        <f>IF(TEXT(A169,"mmmm")='1Month'!A$3,TEXT(A169,"dd")+S169,NA())</f>
        <v>#N/A</v>
      </c>
    </row>
    <row r="170" spans="1:31">
      <c r="A170" s="1">
        <v>43478</v>
      </c>
      <c r="C170" s="3" t="e">
        <f ca="1">MATCH(A170,UTDATE,0)+SQM!$AB$3</f>
        <v>#N/A</v>
      </c>
      <c r="D170" s="3">
        <f ca="1">MATCH(A170,UTDATE)+SQM!$AB$3</f>
        <v>1000</v>
      </c>
      <c r="E170" s="5" t="e">
        <f t="shared" ca="1" si="55"/>
        <v>#N/A</v>
      </c>
      <c r="F170" s="4" t="str">
        <f t="array" aca="1" ref="F170" ca="1">IF(MAX(IF(UTDATE=A170,MPSAS))&gt;0,MAX(IF(UTDATE=A170,MPSAS)),"")</f>
        <v/>
      </c>
      <c r="G170" s="2" t="e">
        <f t="shared" ca="1" si="67"/>
        <v>#N/A</v>
      </c>
      <c r="H170" s="21" t="e">
        <f t="shared" ca="1" si="68"/>
        <v>#N/A</v>
      </c>
      <c r="I170" s="4" t="e">
        <f t="shared" ca="1" si="56"/>
        <v>#N/A</v>
      </c>
      <c r="J170" s="21" t="e">
        <f t="shared" ca="1" si="53"/>
        <v>#N/A</v>
      </c>
      <c r="K170" s="5" t="e">
        <f t="shared" ca="1" si="57"/>
        <v>#N/A</v>
      </c>
      <c r="L170" s="4" t="str">
        <f t="array" aca="1" ref="L170" ca="1">IF(MAX(IF(UTDATE=A170,AVE_30))&gt;0,MAX(IF(UTDATE=A170,AVE_30)),"")</f>
        <v/>
      </c>
      <c r="M170" s="2" t="e">
        <f t="shared" ca="1" si="69"/>
        <v>#N/A</v>
      </c>
      <c r="N170" s="4" t="e">
        <f t="shared" ca="1" si="58"/>
        <v>#N/A</v>
      </c>
      <c r="O170" s="4" t="e">
        <f t="shared" ca="1" si="59"/>
        <v>#N/A</v>
      </c>
      <c r="P170" s="4" t="e">
        <f t="shared" ca="1" si="60"/>
        <v>#N/A</v>
      </c>
      <c r="Q170" s="4" t="e">
        <f t="shared" ca="1" si="70"/>
        <v>#N/A</v>
      </c>
      <c r="R170" s="4" t="e">
        <f t="shared" ca="1" si="71"/>
        <v>#VALUE!</v>
      </c>
      <c r="S170" s="43" t="e">
        <f t="shared" ca="1" si="72"/>
        <v>#N/A</v>
      </c>
      <c r="T170" s="8" t="e">
        <f t="shared" ca="1" si="73"/>
        <v>#N/A</v>
      </c>
      <c r="U170" s="45" t="e">
        <f t="shared" ca="1" si="54"/>
        <v>#N/A</v>
      </c>
      <c r="V170" s="20" t="e">
        <f t="shared" ca="1" si="74"/>
        <v>#N/A</v>
      </c>
      <c r="W170" s="48" t="e">
        <f t="shared" ca="1" si="61"/>
        <v>#N/A</v>
      </c>
      <c r="X170" s="49" t="e">
        <f t="shared" ca="1" si="62"/>
        <v>#N/A</v>
      </c>
      <c r="Y170" s="59" t="e">
        <f t="shared" ca="1" si="66"/>
        <v>#N/A</v>
      </c>
      <c r="Z170" s="49" t="e">
        <f ca="1">IF(Y170&gt;SQM!$AB$9,Summary!L170,NA())</f>
        <v>#N/A</v>
      </c>
      <c r="AA170" s="45" t="e">
        <f t="shared" ca="1" si="63"/>
        <v>#N/A</v>
      </c>
      <c r="AB170" s="4" t="e">
        <f t="shared" ca="1" si="64"/>
        <v>#N/A</v>
      </c>
      <c r="AC170" s="2" t="e">
        <f t="shared" ca="1" si="65"/>
        <v>#N/A</v>
      </c>
      <c r="AD170" s="81" t="e">
        <f>IF(TEXT(A170,"mmmm")='1Month'!$A$3,TEXT(A170,"dd")+H170,NA())</f>
        <v>#N/A</v>
      </c>
      <c r="AE170" s="81" t="e">
        <f>IF(TEXT(A170,"mmmm")='1Month'!A$3,TEXT(A170,"dd")+S170,NA())</f>
        <v>#N/A</v>
      </c>
    </row>
    <row r="171" spans="1:31">
      <c r="A171" s="1">
        <v>43479</v>
      </c>
      <c r="C171" s="3" t="e">
        <f ca="1">MATCH(A171,UTDATE,0)+SQM!$AB$3</f>
        <v>#N/A</v>
      </c>
      <c r="D171" s="3">
        <f ca="1">MATCH(A171,UTDATE)+SQM!$AB$3</f>
        <v>1000</v>
      </c>
      <c r="E171" s="5" t="e">
        <f t="shared" ca="1" si="55"/>
        <v>#N/A</v>
      </c>
      <c r="F171" s="4" t="str">
        <f t="array" aca="1" ref="F171" ca="1">IF(MAX(IF(UTDATE=A171,MPSAS))&gt;0,MAX(IF(UTDATE=A171,MPSAS)),"")</f>
        <v/>
      </c>
      <c r="G171" s="2" t="e">
        <f t="shared" ca="1" si="67"/>
        <v>#N/A</v>
      </c>
      <c r="H171" s="21" t="e">
        <f t="shared" ca="1" si="68"/>
        <v>#N/A</v>
      </c>
      <c r="I171" s="4" t="e">
        <f t="shared" ca="1" si="56"/>
        <v>#N/A</v>
      </c>
      <c r="J171" s="21" t="e">
        <f t="shared" ca="1" si="53"/>
        <v>#N/A</v>
      </c>
      <c r="K171" s="5" t="e">
        <f t="shared" ca="1" si="57"/>
        <v>#N/A</v>
      </c>
      <c r="L171" s="4" t="str">
        <f t="array" aca="1" ref="L171" ca="1">IF(MAX(IF(UTDATE=A171,AVE_30))&gt;0,MAX(IF(UTDATE=A171,AVE_30)),"")</f>
        <v/>
      </c>
      <c r="M171" s="2" t="e">
        <f t="shared" ca="1" si="69"/>
        <v>#N/A</v>
      </c>
      <c r="N171" s="4" t="e">
        <f t="shared" ca="1" si="58"/>
        <v>#N/A</v>
      </c>
      <c r="O171" s="4" t="e">
        <f t="shared" ca="1" si="59"/>
        <v>#N/A</v>
      </c>
      <c r="P171" s="4" t="e">
        <f t="shared" ca="1" si="60"/>
        <v>#N/A</v>
      </c>
      <c r="Q171" s="4" t="e">
        <f t="shared" ca="1" si="70"/>
        <v>#N/A</v>
      </c>
      <c r="R171" s="4" t="e">
        <f t="shared" ca="1" si="71"/>
        <v>#VALUE!</v>
      </c>
      <c r="S171" s="43" t="e">
        <f t="shared" ca="1" si="72"/>
        <v>#N/A</v>
      </c>
      <c r="T171" s="8" t="e">
        <f t="shared" ca="1" si="73"/>
        <v>#N/A</v>
      </c>
      <c r="U171" s="45" t="e">
        <f t="shared" ca="1" si="54"/>
        <v>#N/A</v>
      </c>
      <c r="V171" s="20" t="e">
        <f t="shared" ca="1" si="74"/>
        <v>#N/A</v>
      </c>
      <c r="W171" s="48" t="e">
        <f t="shared" ca="1" si="61"/>
        <v>#N/A</v>
      </c>
      <c r="X171" s="49" t="e">
        <f t="shared" ca="1" si="62"/>
        <v>#N/A</v>
      </c>
      <c r="Y171" s="59" t="e">
        <f t="shared" ca="1" si="66"/>
        <v>#N/A</v>
      </c>
      <c r="Z171" s="49" t="e">
        <f ca="1">IF(Y171&gt;SQM!$AB$9,Summary!L171,NA())</f>
        <v>#N/A</v>
      </c>
      <c r="AA171" s="45" t="e">
        <f t="shared" ca="1" si="63"/>
        <v>#N/A</v>
      </c>
      <c r="AB171" s="4" t="e">
        <f t="shared" ca="1" si="64"/>
        <v>#N/A</v>
      </c>
      <c r="AC171" s="2" t="e">
        <f t="shared" ca="1" si="65"/>
        <v>#N/A</v>
      </c>
      <c r="AD171" s="81" t="e">
        <f>IF(TEXT(A171,"mmmm")='1Month'!$A$3,TEXT(A171,"dd")+H171,NA())</f>
        <v>#N/A</v>
      </c>
      <c r="AE171" s="81" t="e">
        <f>IF(TEXT(A171,"mmmm")='1Month'!A$3,TEXT(A171,"dd")+S171,NA())</f>
        <v>#N/A</v>
      </c>
    </row>
    <row r="172" spans="1:31">
      <c r="A172" s="1">
        <v>43480</v>
      </c>
      <c r="C172" s="3" t="e">
        <f ca="1">MATCH(A172,UTDATE,0)+SQM!$AB$3</f>
        <v>#N/A</v>
      </c>
      <c r="D172" s="3">
        <f ca="1">MATCH(A172,UTDATE)+SQM!$AB$3</f>
        <v>1000</v>
      </c>
      <c r="E172" s="5" t="e">
        <f t="shared" ca="1" si="55"/>
        <v>#N/A</v>
      </c>
      <c r="F172" s="4" t="str">
        <f t="array" aca="1" ref="F172" ca="1">IF(MAX(IF(UTDATE=A172,MPSAS))&gt;0,MAX(IF(UTDATE=A172,MPSAS)),"")</f>
        <v/>
      </c>
      <c r="G172" s="2" t="e">
        <f t="shared" ca="1" si="67"/>
        <v>#N/A</v>
      </c>
      <c r="H172" s="21" t="e">
        <f t="shared" ca="1" si="68"/>
        <v>#N/A</v>
      </c>
      <c r="I172" s="4" t="e">
        <f t="shared" ca="1" si="56"/>
        <v>#N/A</v>
      </c>
      <c r="J172" s="21" t="e">
        <f t="shared" ca="1" si="53"/>
        <v>#N/A</v>
      </c>
      <c r="K172" s="5" t="e">
        <f t="shared" ca="1" si="57"/>
        <v>#N/A</v>
      </c>
      <c r="L172" s="4" t="str">
        <f t="array" aca="1" ref="L172" ca="1">IF(MAX(IF(UTDATE=A172,AVE_30))&gt;0,MAX(IF(UTDATE=A172,AVE_30)),"")</f>
        <v/>
      </c>
      <c r="M172" s="2" t="e">
        <f t="shared" ca="1" si="69"/>
        <v>#N/A</v>
      </c>
      <c r="N172" s="4" t="e">
        <f t="shared" ca="1" si="58"/>
        <v>#N/A</v>
      </c>
      <c r="O172" s="4" t="e">
        <f t="shared" ca="1" si="59"/>
        <v>#N/A</v>
      </c>
      <c r="P172" s="4" t="e">
        <f t="shared" ca="1" si="60"/>
        <v>#N/A</v>
      </c>
      <c r="Q172" s="4" t="e">
        <f t="shared" ca="1" si="70"/>
        <v>#N/A</v>
      </c>
      <c r="R172" s="4" t="e">
        <f t="shared" ca="1" si="71"/>
        <v>#VALUE!</v>
      </c>
      <c r="S172" s="43" t="e">
        <f t="shared" ca="1" si="72"/>
        <v>#N/A</v>
      </c>
      <c r="T172" s="8" t="e">
        <f t="shared" ca="1" si="73"/>
        <v>#N/A</v>
      </c>
      <c r="U172" s="45" t="e">
        <f t="shared" ca="1" si="54"/>
        <v>#N/A</v>
      </c>
      <c r="V172" s="20" t="e">
        <f t="shared" ca="1" si="74"/>
        <v>#N/A</v>
      </c>
      <c r="W172" s="48" t="e">
        <f t="shared" ca="1" si="61"/>
        <v>#N/A</v>
      </c>
      <c r="X172" s="49" t="e">
        <f t="shared" ca="1" si="62"/>
        <v>#N/A</v>
      </c>
      <c r="Y172" s="59" t="e">
        <f t="shared" ca="1" si="66"/>
        <v>#N/A</v>
      </c>
      <c r="Z172" s="49" t="e">
        <f ca="1">IF(Y172&gt;SQM!$AB$9,Summary!L172,NA())</f>
        <v>#N/A</v>
      </c>
      <c r="AA172" s="45" t="e">
        <f t="shared" ca="1" si="63"/>
        <v>#N/A</v>
      </c>
      <c r="AB172" s="4" t="e">
        <f t="shared" ca="1" si="64"/>
        <v>#N/A</v>
      </c>
      <c r="AC172" s="2" t="e">
        <f t="shared" ca="1" si="65"/>
        <v>#N/A</v>
      </c>
      <c r="AD172" s="81" t="e">
        <f>IF(TEXT(A172,"mmmm")='1Month'!$A$3,TEXT(A172,"dd")+H172,NA())</f>
        <v>#N/A</v>
      </c>
      <c r="AE172" s="81" t="e">
        <f>IF(TEXT(A172,"mmmm")='1Month'!A$3,TEXT(A172,"dd")+S172,NA())</f>
        <v>#N/A</v>
      </c>
    </row>
    <row r="173" spans="1:31">
      <c r="A173" s="1">
        <v>43481</v>
      </c>
      <c r="C173" s="3" t="e">
        <f ca="1">MATCH(A173,UTDATE,0)+SQM!$AB$3</f>
        <v>#N/A</v>
      </c>
      <c r="D173" s="3">
        <f ca="1">MATCH(A173,UTDATE)+SQM!$AB$3</f>
        <v>1000</v>
      </c>
      <c r="E173" s="5" t="e">
        <f t="shared" ca="1" si="55"/>
        <v>#N/A</v>
      </c>
      <c r="F173" s="4" t="str">
        <f t="array" aca="1" ref="F173" ca="1">IF(MAX(IF(UTDATE=A173,MPSAS))&gt;0,MAX(IF(UTDATE=A173,MPSAS)),"")</f>
        <v/>
      </c>
      <c r="G173" s="2" t="e">
        <f t="shared" ca="1" si="67"/>
        <v>#N/A</v>
      </c>
      <c r="H173" s="21" t="e">
        <f t="shared" ca="1" si="68"/>
        <v>#N/A</v>
      </c>
      <c r="I173" s="4" t="e">
        <f t="shared" ca="1" si="56"/>
        <v>#N/A</v>
      </c>
      <c r="J173" s="21" t="e">
        <f t="shared" ca="1" si="53"/>
        <v>#N/A</v>
      </c>
      <c r="K173" s="5" t="e">
        <f t="shared" ca="1" si="57"/>
        <v>#N/A</v>
      </c>
      <c r="L173" s="4" t="str">
        <f t="array" aca="1" ref="L173" ca="1">IF(MAX(IF(UTDATE=A173,AVE_30))&gt;0,MAX(IF(UTDATE=A173,AVE_30)),"")</f>
        <v/>
      </c>
      <c r="M173" s="2" t="e">
        <f t="shared" ca="1" si="69"/>
        <v>#N/A</v>
      </c>
      <c r="N173" s="4" t="e">
        <f t="shared" ca="1" si="58"/>
        <v>#N/A</v>
      </c>
      <c r="O173" s="4" t="e">
        <f t="shared" ca="1" si="59"/>
        <v>#N/A</v>
      </c>
      <c r="P173" s="4" t="e">
        <f t="shared" ca="1" si="60"/>
        <v>#N/A</v>
      </c>
      <c r="Q173" s="4" t="e">
        <f t="shared" ca="1" si="70"/>
        <v>#N/A</v>
      </c>
      <c r="R173" s="4" t="e">
        <f t="shared" ca="1" si="71"/>
        <v>#VALUE!</v>
      </c>
      <c r="S173" s="43" t="e">
        <f t="shared" ca="1" si="72"/>
        <v>#N/A</v>
      </c>
      <c r="T173" s="8" t="e">
        <f t="shared" ca="1" si="73"/>
        <v>#N/A</v>
      </c>
      <c r="U173" s="45" t="e">
        <f t="shared" ca="1" si="54"/>
        <v>#N/A</v>
      </c>
      <c r="V173" s="20" t="e">
        <f t="shared" ca="1" si="74"/>
        <v>#N/A</v>
      </c>
      <c r="W173" s="48" t="e">
        <f t="shared" ca="1" si="61"/>
        <v>#N/A</v>
      </c>
      <c r="X173" s="49" t="e">
        <f t="shared" ca="1" si="62"/>
        <v>#N/A</v>
      </c>
      <c r="Y173" s="59" t="e">
        <f t="shared" ca="1" si="66"/>
        <v>#N/A</v>
      </c>
      <c r="Z173" s="49" t="e">
        <f ca="1">IF(Y173&gt;SQM!$AB$9,Summary!L173,NA())</f>
        <v>#N/A</v>
      </c>
      <c r="AA173" s="45" t="e">
        <f t="shared" ca="1" si="63"/>
        <v>#N/A</v>
      </c>
      <c r="AB173" s="4" t="e">
        <f t="shared" ca="1" si="64"/>
        <v>#N/A</v>
      </c>
      <c r="AC173" s="2" t="e">
        <f t="shared" ca="1" si="65"/>
        <v>#N/A</v>
      </c>
      <c r="AD173" s="81" t="e">
        <f>IF(TEXT(A173,"mmmm")='1Month'!$A$3,TEXT(A173,"dd")+H173,NA())</f>
        <v>#N/A</v>
      </c>
      <c r="AE173" s="81" t="e">
        <f>IF(TEXT(A173,"mmmm")='1Month'!A$3,TEXT(A173,"dd")+S173,NA())</f>
        <v>#N/A</v>
      </c>
    </row>
    <row r="174" spans="1:31">
      <c r="A174" s="1">
        <v>43482</v>
      </c>
      <c r="C174" s="3" t="e">
        <f ca="1">MATCH(A174,UTDATE,0)+SQM!$AB$3</f>
        <v>#N/A</v>
      </c>
      <c r="D174" s="3">
        <f ca="1">MATCH(A174,UTDATE)+SQM!$AB$3</f>
        <v>1000</v>
      </c>
      <c r="E174" s="5" t="e">
        <f t="shared" ca="1" si="55"/>
        <v>#N/A</v>
      </c>
      <c r="F174" s="4" t="str">
        <f t="array" aca="1" ref="F174" ca="1">IF(MAX(IF(UTDATE=A174,MPSAS))&gt;0,MAX(IF(UTDATE=A174,MPSAS)),"")</f>
        <v/>
      </c>
      <c r="G174" s="2" t="e">
        <f t="shared" ca="1" si="67"/>
        <v>#N/A</v>
      </c>
      <c r="H174" s="21" t="e">
        <f t="shared" ca="1" si="68"/>
        <v>#N/A</v>
      </c>
      <c r="I174" s="4" t="e">
        <f t="shared" ca="1" si="56"/>
        <v>#N/A</v>
      </c>
      <c r="J174" s="21" t="e">
        <f t="shared" ca="1" si="53"/>
        <v>#N/A</v>
      </c>
      <c r="K174" s="5" t="e">
        <f t="shared" ca="1" si="57"/>
        <v>#N/A</v>
      </c>
      <c r="L174" s="4" t="str">
        <f t="array" aca="1" ref="L174" ca="1">IF(MAX(IF(UTDATE=A174,AVE_30))&gt;0,MAX(IF(UTDATE=A174,AVE_30)),"")</f>
        <v/>
      </c>
      <c r="M174" s="2" t="e">
        <f t="shared" ca="1" si="69"/>
        <v>#N/A</v>
      </c>
      <c r="N174" s="4" t="e">
        <f t="shared" ca="1" si="58"/>
        <v>#N/A</v>
      </c>
      <c r="O174" s="4" t="e">
        <f t="shared" ca="1" si="59"/>
        <v>#N/A</v>
      </c>
      <c r="P174" s="4" t="e">
        <f t="shared" ca="1" si="60"/>
        <v>#N/A</v>
      </c>
      <c r="Q174" s="4" t="e">
        <f t="shared" ca="1" si="70"/>
        <v>#N/A</v>
      </c>
      <c r="R174" s="4" t="e">
        <f t="shared" ca="1" si="71"/>
        <v>#VALUE!</v>
      </c>
      <c r="S174" s="43" t="e">
        <f t="shared" ca="1" si="72"/>
        <v>#N/A</v>
      </c>
      <c r="T174" s="8" t="e">
        <f t="shared" ca="1" si="73"/>
        <v>#N/A</v>
      </c>
      <c r="U174" s="45" t="e">
        <f t="shared" ca="1" si="54"/>
        <v>#N/A</v>
      </c>
      <c r="V174" s="20" t="e">
        <f t="shared" ca="1" si="74"/>
        <v>#N/A</v>
      </c>
      <c r="W174" s="48" t="e">
        <f t="shared" ca="1" si="61"/>
        <v>#N/A</v>
      </c>
      <c r="X174" s="49" t="e">
        <f t="shared" ca="1" si="62"/>
        <v>#N/A</v>
      </c>
      <c r="Y174" s="59" t="e">
        <f t="shared" ca="1" si="66"/>
        <v>#N/A</v>
      </c>
      <c r="Z174" s="49" t="e">
        <f ca="1">IF(Y174&gt;SQM!$AB$9,Summary!L174,NA())</f>
        <v>#N/A</v>
      </c>
      <c r="AA174" s="45" t="e">
        <f t="shared" ca="1" si="63"/>
        <v>#N/A</v>
      </c>
      <c r="AB174" s="4" t="e">
        <f t="shared" ca="1" si="64"/>
        <v>#N/A</v>
      </c>
      <c r="AC174" s="2" t="e">
        <f t="shared" ca="1" si="65"/>
        <v>#N/A</v>
      </c>
      <c r="AD174" s="81" t="e">
        <f>IF(TEXT(A174,"mmmm")='1Month'!$A$3,TEXT(A174,"dd")+H174,NA())</f>
        <v>#N/A</v>
      </c>
      <c r="AE174" s="81" t="e">
        <f>IF(TEXT(A174,"mmmm")='1Month'!A$3,TEXT(A174,"dd")+S174,NA())</f>
        <v>#N/A</v>
      </c>
    </row>
    <row r="175" spans="1:31">
      <c r="A175" s="1">
        <v>43483</v>
      </c>
      <c r="C175" s="3" t="e">
        <f ca="1">MATCH(A175,UTDATE,0)+SQM!$AB$3</f>
        <v>#N/A</v>
      </c>
      <c r="D175" s="3">
        <f ca="1">MATCH(A175,UTDATE)+SQM!$AB$3</f>
        <v>1000</v>
      </c>
      <c r="E175" s="5" t="e">
        <f t="shared" ca="1" si="55"/>
        <v>#N/A</v>
      </c>
      <c r="F175" s="4" t="str">
        <f t="array" aca="1" ref="F175" ca="1">IF(MAX(IF(UTDATE=A175,MPSAS))&gt;0,MAX(IF(UTDATE=A175,MPSAS)),"")</f>
        <v/>
      </c>
      <c r="G175" s="2" t="e">
        <f t="shared" ca="1" si="67"/>
        <v>#N/A</v>
      </c>
      <c r="H175" s="21" t="e">
        <f t="shared" ca="1" si="68"/>
        <v>#N/A</v>
      </c>
      <c r="I175" s="4" t="e">
        <f t="shared" ca="1" si="56"/>
        <v>#N/A</v>
      </c>
      <c r="J175" s="21" t="e">
        <f t="shared" ca="1" si="53"/>
        <v>#N/A</v>
      </c>
      <c r="K175" s="5" t="e">
        <f t="shared" ca="1" si="57"/>
        <v>#N/A</v>
      </c>
      <c r="L175" s="4" t="str">
        <f t="array" aca="1" ref="L175" ca="1">IF(MAX(IF(UTDATE=A175,AVE_30))&gt;0,MAX(IF(UTDATE=A175,AVE_30)),"")</f>
        <v/>
      </c>
      <c r="M175" s="2" t="e">
        <f t="shared" ca="1" si="69"/>
        <v>#N/A</v>
      </c>
      <c r="N175" s="4" t="e">
        <f t="shared" ca="1" si="58"/>
        <v>#N/A</v>
      </c>
      <c r="O175" s="4" t="e">
        <f t="shared" ca="1" si="59"/>
        <v>#N/A</v>
      </c>
      <c r="P175" s="4" t="e">
        <f t="shared" ca="1" si="60"/>
        <v>#N/A</v>
      </c>
      <c r="Q175" s="4" t="e">
        <f t="shared" ca="1" si="70"/>
        <v>#N/A</v>
      </c>
      <c r="R175" s="4" t="e">
        <f t="shared" ca="1" si="71"/>
        <v>#VALUE!</v>
      </c>
      <c r="S175" s="43" t="e">
        <f t="shared" ca="1" si="72"/>
        <v>#N/A</v>
      </c>
      <c r="T175" s="8" t="e">
        <f t="shared" ca="1" si="73"/>
        <v>#N/A</v>
      </c>
      <c r="U175" s="45" t="e">
        <f t="shared" ca="1" si="54"/>
        <v>#N/A</v>
      </c>
      <c r="V175" s="20" t="e">
        <f t="shared" ca="1" si="74"/>
        <v>#N/A</v>
      </c>
      <c r="W175" s="48" t="e">
        <f t="shared" ca="1" si="61"/>
        <v>#N/A</v>
      </c>
      <c r="X175" s="49" t="e">
        <f t="shared" ca="1" si="62"/>
        <v>#N/A</v>
      </c>
      <c r="Y175" s="59" t="e">
        <f t="shared" ca="1" si="66"/>
        <v>#N/A</v>
      </c>
      <c r="Z175" s="49" t="e">
        <f ca="1">IF(Y175&gt;SQM!$AB$9,Summary!L175,NA())</f>
        <v>#N/A</v>
      </c>
      <c r="AA175" s="45" t="e">
        <f t="shared" ca="1" si="63"/>
        <v>#N/A</v>
      </c>
      <c r="AB175" s="4" t="e">
        <f t="shared" ca="1" si="64"/>
        <v>#N/A</v>
      </c>
      <c r="AC175" s="2" t="e">
        <f t="shared" ca="1" si="65"/>
        <v>#N/A</v>
      </c>
      <c r="AD175" s="81" t="e">
        <f>IF(TEXT(A175,"mmmm")='1Month'!$A$3,TEXT(A175,"dd")+H175,NA())</f>
        <v>#N/A</v>
      </c>
      <c r="AE175" s="81" t="e">
        <f>IF(TEXT(A175,"mmmm")='1Month'!A$3,TEXT(A175,"dd")+S175,NA())</f>
        <v>#N/A</v>
      </c>
    </row>
    <row r="176" spans="1:31">
      <c r="A176" s="1">
        <v>43484</v>
      </c>
      <c r="C176" s="3" t="e">
        <f ca="1">MATCH(A176,UTDATE,0)+SQM!$AB$3</f>
        <v>#N/A</v>
      </c>
      <c r="D176" s="3">
        <f ca="1">MATCH(A176,UTDATE)+SQM!$AB$3</f>
        <v>1000</v>
      </c>
      <c r="E176" s="5" t="e">
        <f t="shared" ca="1" si="55"/>
        <v>#N/A</v>
      </c>
      <c r="F176" s="4" t="str">
        <f t="array" aca="1" ref="F176" ca="1">IF(MAX(IF(UTDATE=A176,MPSAS))&gt;0,MAX(IF(UTDATE=A176,MPSAS)),"")</f>
        <v/>
      </c>
      <c r="G176" s="2" t="e">
        <f t="shared" ca="1" si="67"/>
        <v>#N/A</v>
      </c>
      <c r="H176" s="21" t="e">
        <f t="shared" ca="1" si="68"/>
        <v>#N/A</v>
      </c>
      <c r="I176" s="4" t="e">
        <f t="shared" ca="1" si="56"/>
        <v>#N/A</v>
      </c>
      <c r="J176" s="21" t="e">
        <f t="shared" ca="1" si="53"/>
        <v>#N/A</v>
      </c>
      <c r="K176" s="5" t="e">
        <f t="shared" ca="1" si="57"/>
        <v>#N/A</v>
      </c>
      <c r="L176" s="4" t="str">
        <f t="array" aca="1" ref="L176" ca="1">IF(MAX(IF(UTDATE=A176,AVE_30))&gt;0,MAX(IF(UTDATE=A176,AVE_30)),"")</f>
        <v/>
      </c>
      <c r="M176" s="2" t="e">
        <f t="shared" ca="1" si="69"/>
        <v>#N/A</v>
      </c>
      <c r="N176" s="4" t="e">
        <f t="shared" ca="1" si="58"/>
        <v>#N/A</v>
      </c>
      <c r="O176" s="4" t="e">
        <f t="shared" ca="1" si="59"/>
        <v>#N/A</v>
      </c>
      <c r="P176" s="4" t="e">
        <f t="shared" ca="1" si="60"/>
        <v>#N/A</v>
      </c>
      <c r="Q176" s="4" t="e">
        <f t="shared" ca="1" si="70"/>
        <v>#N/A</v>
      </c>
      <c r="R176" s="4" t="e">
        <f t="shared" ca="1" si="71"/>
        <v>#VALUE!</v>
      </c>
      <c r="S176" s="43" t="e">
        <f t="shared" ca="1" si="72"/>
        <v>#N/A</v>
      </c>
      <c r="T176" s="8" t="e">
        <f t="shared" ca="1" si="73"/>
        <v>#N/A</v>
      </c>
      <c r="U176" s="45" t="e">
        <f t="shared" ca="1" si="54"/>
        <v>#N/A</v>
      </c>
      <c r="V176" s="20" t="e">
        <f t="shared" ca="1" si="74"/>
        <v>#N/A</v>
      </c>
      <c r="W176" s="48" t="e">
        <f t="shared" ca="1" si="61"/>
        <v>#N/A</v>
      </c>
      <c r="X176" s="49" t="e">
        <f t="shared" ca="1" si="62"/>
        <v>#N/A</v>
      </c>
      <c r="Y176" s="59" t="e">
        <f t="shared" ca="1" si="66"/>
        <v>#N/A</v>
      </c>
      <c r="Z176" s="49" t="e">
        <f ca="1">IF(Y176&gt;SQM!$AB$9,Summary!L176,NA())</f>
        <v>#N/A</v>
      </c>
      <c r="AA176" s="45" t="e">
        <f t="shared" ca="1" si="63"/>
        <v>#N/A</v>
      </c>
      <c r="AB176" s="4" t="e">
        <f t="shared" ca="1" si="64"/>
        <v>#N/A</v>
      </c>
      <c r="AC176" s="2" t="e">
        <f t="shared" ca="1" si="65"/>
        <v>#N/A</v>
      </c>
      <c r="AD176" s="81" t="e">
        <f>IF(TEXT(A176,"mmmm")='1Month'!$A$3,TEXT(A176,"dd")+H176,NA())</f>
        <v>#N/A</v>
      </c>
      <c r="AE176" s="81" t="e">
        <f>IF(TEXT(A176,"mmmm")='1Month'!A$3,TEXT(A176,"dd")+S176,NA())</f>
        <v>#N/A</v>
      </c>
    </row>
    <row r="177" spans="1:31">
      <c r="A177" s="1">
        <v>43485</v>
      </c>
      <c r="C177" s="3" t="e">
        <f ca="1">MATCH(A177,UTDATE,0)+SQM!$AB$3</f>
        <v>#N/A</v>
      </c>
      <c r="D177" s="3">
        <f ca="1">MATCH(A177,UTDATE)+SQM!$AB$3</f>
        <v>1000</v>
      </c>
      <c r="E177" s="5" t="e">
        <f t="shared" ca="1" si="55"/>
        <v>#N/A</v>
      </c>
      <c r="F177" s="4" t="str">
        <f t="array" aca="1" ref="F177" ca="1">IF(MAX(IF(UTDATE=A177,MPSAS))&gt;0,MAX(IF(UTDATE=A177,MPSAS)),"")</f>
        <v/>
      </c>
      <c r="G177" s="2" t="e">
        <f t="shared" ca="1" si="67"/>
        <v>#N/A</v>
      </c>
      <c r="H177" s="21" t="e">
        <f t="shared" ca="1" si="68"/>
        <v>#N/A</v>
      </c>
      <c r="I177" s="4" t="e">
        <f t="shared" ca="1" si="56"/>
        <v>#N/A</v>
      </c>
      <c r="J177" s="21" t="e">
        <f t="shared" ca="1" si="53"/>
        <v>#N/A</v>
      </c>
      <c r="K177" s="5" t="e">
        <f t="shared" ca="1" si="57"/>
        <v>#N/A</v>
      </c>
      <c r="L177" s="4" t="str">
        <f t="array" aca="1" ref="L177" ca="1">IF(MAX(IF(UTDATE=A177,AVE_30))&gt;0,MAX(IF(UTDATE=A177,AVE_30)),"")</f>
        <v/>
      </c>
      <c r="M177" s="2" t="e">
        <f t="shared" ca="1" si="69"/>
        <v>#N/A</v>
      </c>
      <c r="N177" s="4" t="e">
        <f t="shared" ca="1" si="58"/>
        <v>#N/A</v>
      </c>
      <c r="O177" s="4" t="e">
        <f t="shared" ca="1" si="59"/>
        <v>#N/A</v>
      </c>
      <c r="P177" s="4" t="e">
        <f t="shared" ca="1" si="60"/>
        <v>#N/A</v>
      </c>
      <c r="Q177" s="4" t="e">
        <f t="shared" ca="1" si="70"/>
        <v>#N/A</v>
      </c>
      <c r="R177" s="4" t="e">
        <f t="shared" ca="1" si="71"/>
        <v>#VALUE!</v>
      </c>
      <c r="S177" s="43" t="e">
        <f t="shared" ca="1" si="72"/>
        <v>#N/A</v>
      </c>
      <c r="T177" s="8" t="e">
        <f t="shared" ca="1" si="73"/>
        <v>#N/A</v>
      </c>
      <c r="U177" s="45" t="e">
        <f t="shared" ca="1" si="54"/>
        <v>#N/A</v>
      </c>
      <c r="V177" s="20" t="e">
        <f t="shared" ca="1" si="74"/>
        <v>#N/A</v>
      </c>
      <c r="W177" s="48" t="e">
        <f t="shared" ca="1" si="61"/>
        <v>#N/A</v>
      </c>
      <c r="X177" s="49" t="e">
        <f t="shared" ca="1" si="62"/>
        <v>#N/A</v>
      </c>
      <c r="Y177" s="59" t="e">
        <f t="shared" ca="1" si="66"/>
        <v>#N/A</v>
      </c>
      <c r="Z177" s="49" t="e">
        <f ca="1">IF(Y177&gt;SQM!$AB$9,Summary!L177,NA())</f>
        <v>#N/A</v>
      </c>
      <c r="AA177" s="45" t="e">
        <f t="shared" ca="1" si="63"/>
        <v>#N/A</v>
      </c>
      <c r="AB177" s="4" t="e">
        <f t="shared" ca="1" si="64"/>
        <v>#N/A</v>
      </c>
      <c r="AC177" s="2" t="e">
        <f t="shared" ca="1" si="65"/>
        <v>#N/A</v>
      </c>
      <c r="AD177" s="81" t="e">
        <f>IF(TEXT(A177,"mmmm")='1Month'!$A$3,TEXT(A177,"dd")+H177,NA())</f>
        <v>#N/A</v>
      </c>
      <c r="AE177" s="81" t="e">
        <f>IF(TEXT(A177,"mmmm")='1Month'!A$3,TEXT(A177,"dd")+S177,NA())</f>
        <v>#N/A</v>
      </c>
    </row>
    <row r="178" spans="1:31">
      <c r="A178" s="1">
        <v>43486</v>
      </c>
      <c r="C178" s="3" t="e">
        <f ca="1">MATCH(A178,UTDATE,0)+SQM!$AB$3</f>
        <v>#N/A</v>
      </c>
      <c r="D178" s="3">
        <f ca="1">MATCH(A178,UTDATE)+SQM!$AB$3</f>
        <v>1000</v>
      </c>
      <c r="E178" s="5" t="e">
        <f t="shared" ca="1" si="55"/>
        <v>#N/A</v>
      </c>
      <c r="F178" s="4" t="str">
        <f t="array" aca="1" ref="F178" ca="1">IF(MAX(IF(UTDATE=A178,MPSAS))&gt;0,MAX(IF(UTDATE=A178,MPSAS)),"")</f>
        <v/>
      </c>
      <c r="G178" s="2" t="e">
        <f t="shared" ca="1" si="67"/>
        <v>#N/A</v>
      </c>
      <c r="H178" s="21" t="e">
        <f t="shared" ca="1" si="68"/>
        <v>#N/A</v>
      </c>
      <c r="I178" s="4" t="e">
        <f t="shared" ca="1" si="56"/>
        <v>#N/A</v>
      </c>
      <c r="J178" s="21" t="e">
        <f t="shared" ca="1" si="53"/>
        <v>#N/A</v>
      </c>
      <c r="K178" s="5" t="e">
        <f t="shared" ca="1" si="57"/>
        <v>#N/A</v>
      </c>
      <c r="L178" s="4" t="str">
        <f t="array" aca="1" ref="L178" ca="1">IF(MAX(IF(UTDATE=A178,AVE_30))&gt;0,MAX(IF(UTDATE=A178,AVE_30)),"")</f>
        <v/>
      </c>
      <c r="M178" s="2" t="e">
        <f t="shared" ca="1" si="69"/>
        <v>#N/A</v>
      </c>
      <c r="N178" s="4" t="e">
        <f t="shared" ca="1" si="58"/>
        <v>#N/A</v>
      </c>
      <c r="O178" s="4" t="e">
        <f t="shared" ca="1" si="59"/>
        <v>#N/A</v>
      </c>
      <c r="P178" s="4" t="e">
        <f t="shared" ca="1" si="60"/>
        <v>#N/A</v>
      </c>
      <c r="Q178" s="4" t="e">
        <f t="shared" ca="1" si="70"/>
        <v>#N/A</v>
      </c>
      <c r="R178" s="4" t="e">
        <f t="shared" ca="1" si="71"/>
        <v>#VALUE!</v>
      </c>
      <c r="S178" s="43" t="e">
        <f t="shared" ca="1" si="72"/>
        <v>#N/A</v>
      </c>
      <c r="T178" s="8" t="e">
        <f t="shared" ca="1" si="73"/>
        <v>#N/A</v>
      </c>
      <c r="U178" s="45" t="e">
        <f t="shared" ca="1" si="54"/>
        <v>#N/A</v>
      </c>
      <c r="V178" s="20" t="e">
        <f t="shared" ca="1" si="74"/>
        <v>#N/A</v>
      </c>
      <c r="W178" s="48" t="e">
        <f t="shared" ca="1" si="61"/>
        <v>#N/A</v>
      </c>
      <c r="X178" s="49" t="e">
        <f t="shared" ca="1" si="62"/>
        <v>#N/A</v>
      </c>
      <c r="Y178" s="59" t="e">
        <f t="shared" ca="1" si="66"/>
        <v>#N/A</v>
      </c>
      <c r="Z178" s="49" t="e">
        <f ca="1">IF(Y178&gt;SQM!$AB$9,Summary!L178,NA())</f>
        <v>#N/A</v>
      </c>
      <c r="AA178" s="45" t="e">
        <f t="shared" ca="1" si="63"/>
        <v>#N/A</v>
      </c>
      <c r="AB178" s="4" t="e">
        <f t="shared" ca="1" si="64"/>
        <v>#N/A</v>
      </c>
      <c r="AC178" s="2" t="e">
        <f t="shared" ca="1" si="65"/>
        <v>#N/A</v>
      </c>
      <c r="AD178" s="81" t="e">
        <f>IF(TEXT(A178,"mmmm")='1Month'!$A$3,TEXT(A178,"dd")+H178,NA())</f>
        <v>#N/A</v>
      </c>
      <c r="AE178" s="81" t="e">
        <f>IF(TEXT(A178,"mmmm")='1Month'!A$3,TEXT(A178,"dd")+S178,NA())</f>
        <v>#N/A</v>
      </c>
    </row>
    <row r="179" spans="1:31">
      <c r="A179" s="1">
        <v>43487</v>
      </c>
      <c r="C179" s="3" t="e">
        <f ca="1">MATCH(A179,UTDATE,0)+SQM!$AB$3</f>
        <v>#N/A</v>
      </c>
      <c r="D179" s="3">
        <f ca="1">MATCH(A179,UTDATE)+SQM!$AB$3</f>
        <v>1000</v>
      </c>
      <c r="E179" s="5" t="e">
        <f t="shared" ca="1" si="55"/>
        <v>#N/A</v>
      </c>
      <c r="F179" s="4" t="str">
        <f t="array" aca="1" ref="F179" ca="1">IF(MAX(IF(UTDATE=A179,MPSAS))&gt;0,MAX(IF(UTDATE=A179,MPSAS)),"")</f>
        <v/>
      </c>
      <c r="G179" s="2" t="e">
        <f t="shared" ca="1" si="67"/>
        <v>#N/A</v>
      </c>
      <c r="H179" s="21" t="e">
        <f t="shared" ca="1" si="68"/>
        <v>#N/A</v>
      </c>
      <c r="I179" s="4" t="e">
        <f t="shared" ca="1" si="56"/>
        <v>#N/A</v>
      </c>
      <c r="J179" s="21" t="e">
        <f t="shared" ca="1" si="53"/>
        <v>#N/A</v>
      </c>
      <c r="K179" s="5" t="e">
        <f t="shared" ca="1" si="57"/>
        <v>#N/A</v>
      </c>
      <c r="L179" s="4" t="str">
        <f t="array" aca="1" ref="L179" ca="1">IF(MAX(IF(UTDATE=A179,AVE_30))&gt;0,MAX(IF(UTDATE=A179,AVE_30)),"")</f>
        <v/>
      </c>
      <c r="M179" s="2" t="e">
        <f t="shared" ca="1" si="69"/>
        <v>#N/A</v>
      </c>
      <c r="N179" s="4" t="e">
        <f t="shared" ca="1" si="58"/>
        <v>#N/A</v>
      </c>
      <c r="O179" s="4" t="e">
        <f t="shared" ca="1" si="59"/>
        <v>#N/A</v>
      </c>
      <c r="P179" s="4" t="e">
        <f t="shared" ca="1" si="60"/>
        <v>#N/A</v>
      </c>
      <c r="Q179" s="4" t="e">
        <f t="shared" ca="1" si="70"/>
        <v>#N/A</v>
      </c>
      <c r="R179" s="4" t="e">
        <f t="shared" ca="1" si="71"/>
        <v>#VALUE!</v>
      </c>
      <c r="S179" s="43" t="e">
        <f t="shared" ca="1" si="72"/>
        <v>#N/A</v>
      </c>
      <c r="T179" s="8" t="e">
        <f t="shared" ca="1" si="73"/>
        <v>#N/A</v>
      </c>
      <c r="U179" s="45" t="e">
        <f t="shared" ca="1" si="54"/>
        <v>#N/A</v>
      </c>
      <c r="V179" s="20" t="e">
        <f t="shared" ca="1" si="74"/>
        <v>#N/A</v>
      </c>
      <c r="W179" s="48" t="e">
        <f t="shared" ca="1" si="61"/>
        <v>#N/A</v>
      </c>
      <c r="X179" s="49" t="e">
        <f t="shared" ca="1" si="62"/>
        <v>#N/A</v>
      </c>
      <c r="Y179" s="59" t="e">
        <f t="shared" ca="1" si="66"/>
        <v>#N/A</v>
      </c>
      <c r="Z179" s="49" t="e">
        <f ca="1">IF(Y179&gt;SQM!$AB$9,Summary!L179,NA())</f>
        <v>#N/A</v>
      </c>
      <c r="AA179" s="45" t="e">
        <f t="shared" ca="1" si="63"/>
        <v>#N/A</v>
      </c>
      <c r="AB179" s="4" t="e">
        <f t="shared" ca="1" si="64"/>
        <v>#N/A</v>
      </c>
      <c r="AC179" s="2" t="e">
        <f t="shared" ca="1" si="65"/>
        <v>#N/A</v>
      </c>
      <c r="AD179" s="81" t="e">
        <f>IF(TEXT(A179,"mmmm")='1Month'!$A$3,TEXT(A179,"dd")+H179,NA())</f>
        <v>#N/A</v>
      </c>
      <c r="AE179" s="81" t="e">
        <f>IF(TEXT(A179,"mmmm")='1Month'!A$3,TEXT(A179,"dd")+S179,NA())</f>
        <v>#N/A</v>
      </c>
    </row>
    <row r="180" spans="1:31">
      <c r="A180" s="1">
        <v>43488</v>
      </c>
      <c r="C180" s="3" t="e">
        <f ca="1">MATCH(A180,UTDATE,0)+SQM!$AB$3</f>
        <v>#N/A</v>
      </c>
      <c r="D180" s="3">
        <f ca="1">MATCH(A180,UTDATE)+SQM!$AB$3</f>
        <v>1000</v>
      </c>
      <c r="E180" s="5" t="e">
        <f t="shared" ca="1" si="55"/>
        <v>#N/A</v>
      </c>
      <c r="F180" s="4" t="str">
        <f t="array" aca="1" ref="F180" ca="1">IF(MAX(IF(UTDATE=A180,MPSAS))&gt;0,MAX(IF(UTDATE=A180,MPSAS)),"")</f>
        <v/>
      </c>
      <c r="G180" s="2" t="e">
        <f t="shared" ca="1" si="67"/>
        <v>#N/A</v>
      </c>
      <c r="H180" s="21" t="e">
        <f t="shared" ca="1" si="68"/>
        <v>#N/A</v>
      </c>
      <c r="I180" s="4" t="e">
        <f t="shared" ca="1" si="56"/>
        <v>#N/A</v>
      </c>
      <c r="J180" s="21" t="e">
        <f t="shared" ca="1" si="53"/>
        <v>#N/A</v>
      </c>
      <c r="K180" s="5" t="e">
        <f t="shared" ca="1" si="57"/>
        <v>#N/A</v>
      </c>
      <c r="L180" s="4" t="str">
        <f t="array" aca="1" ref="L180" ca="1">IF(MAX(IF(UTDATE=A180,AVE_30))&gt;0,MAX(IF(UTDATE=A180,AVE_30)),"")</f>
        <v/>
      </c>
      <c r="M180" s="2" t="e">
        <f t="shared" ca="1" si="69"/>
        <v>#N/A</v>
      </c>
      <c r="N180" s="4" t="e">
        <f t="shared" ca="1" si="58"/>
        <v>#N/A</v>
      </c>
      <c r="O180" s="4" t="e">
        <f t="shared" ca="1" si="59"/>
        <v>#N/A</v>
      </c>
      <c r="P180" s="4" t="e">
        <f t="shared" ca="1" si="60"/>
        <v>#N/A</v>
      </c>
      <c r="Q180" s="4" t="e">
        <f t="shared" ca="1" si="70"/>
        <v>#N/A</v>
      </c>
      <c r="R180" s="4" t="e">
        <f t="shared" ca="1" si="71"/>
        <v>#VALUE!</v>
      </c>
      <c r="S180" s="43" t="e">
        <f t="shared" ca="1" si="72"/>
        <v>#N/A</v>
      </c>
      <c r="T180" s="8" t="e">
        <f t="shared" ca="1" si="73"/>
        <v>#N/A</v>
      </c>
      <c r="U180" s="45" t="e">
        <f t="shared" ca="1" si="54"/>
        <v>#N/A</v>
      </c>
      <c r="V180" s="20" t="e">
        <f t="shared" ca="1" si="74"/>
        <v>#N/A</v>
      </c>
      <c r="W180" s="48" t="e">
        <f t="shared" ca="1" si="61"/>
        <v>#N/A</v>
      </c>
      <c r="X180" s="49" t="e">
        <f t="shared" ca="1" si="62"/>
        <v>#N/A</v>
      </c>
      <c r="Y180" s="59" t="e">
        <f t="shared" ca="1" si="66"/>
        <v>#N/A</v>
      </c>
      <c r="Z180" s="49" t="e">
        <f ca="1">IF(Y180&gt;SQM!$AB$9,Summary!L180,NA())</f>
        <v>#N/A</v>
      </c>
      <c r="AA180" s="45" t="e">
        <f t="shared" ca="1" si="63"/>
        <v>#N/A</v>
      </c>
      <c r="AB180" s="4" t="e">
        <f t="shared" ca="1" si="64"/>
        <v>#N/A</v>
      </c>
      <c r="AC180" s="2" t="e">
        <f t="shared" ca="1" si="65"/>
        <v>#N/A</v>
      </c>
      <c r="AD180" s="81" t="e">
        <f>IF(TEXT(A180,"mmmm")='1Month'!$A$3,TEXT(A180,"dd")+H180,NA())</f>
        <v>#N/A</v>
      </c>
      <c r="AE180" s="81" t="e">
        <f>IF(TEXT(A180,"mmmm")='1Month'!A$3,TEXT(A180,"dd")+S180,NA())</f>
        <v>#N/A</v>
      </c>
    </row>
    <row r="181" spans="1:31">
      <c r="A181" s="1">
        <v>43489</v>
      </c>
      <c r="C181" s="3" t="e">
        <f ca="1">MATCH(A181,UTDATE,0)+SQM!$AB$3</f>
        <v>#N/A</v>
      </c>
      <c r="D181" s="3">
        <f ca="1">MATCH(A181,UTDATE)+SQM!$AB$3</f>
        <v>1000</v>
      </c>
      <c r="E181" s="5" t="e">
        <f t="shared" ca="1" si="55"/>
        <v>#N/A</v>
      </c>
      <c r="F181" s="4" t="str">
        <f t="array" aca="1" ref="F181" ca="1">IF(MAX(IF(UTDATE=A181,MPSAS))&gt;0,MAX(IF(UTDATE=A181,MPSAS)),"")</f>
        <v/>
      </c>
      <c r="G181" s="2" t="e">
        <f t="shared" ca="1" si="67"/>
        <v>#N/A</v>
      </c>
      <c r="H181" s="21" t="e">
        <f t="shared" ca="1" si="68"/>
        <v>#N/A</v>
      </c>
      <c r="I181" s="4" t="e">
        <f t="shared" ca="1" si="56"/>
        <v>#N/A</v>
      </c>
      <c r="J181" s="21" t="e">
        <f t="shared" ca="1" si="53"/>
        <v>#N/A</v>
      </c>
      <c r="K181" s="5" t="e">
        <f t="shared" ca="1" si="57"/>
        <v>#N/A</v>
      </c>
      <c r="L181" s="4" t="str">
        <f t="array" aca="1" ref="L181" ca="1">IF(MAX(IF(UTDATE=A181,AVE_30))&gt;0,MAX(IF(UTDATE=A181,AVE_30)),"")</f>
        <v/>
      </c>
      <c r="M181" s="2" t="e">
        <f t="shared" ca="1" si="69"/>
        <v>#N/A</v>
      </c>
      <c r="N181" s="4" t="e">
        <f t="shared" ca="1" si="58"/>
        <v>#N/A</v>
      </c>
      <c r="O181" s="4" t="e">
        <f t="shared" ca="1" si="59"/>
        <v>#N/A</v>
      </c>
      <c r="P181" s="4" t="e">
        <f t="shared" ca="1" si="60"/>
        <v>#N/A</v>
      </c>
      <c r="Q181" s="4" t="e">
        <f t="shared" ca="1" si="70"/>
        <v>#N/A</v>
      </c>
      <c r="R181" s="4" t="e">
        <f t="shared" ca="1" si="71"/>
        <v>#VALUE!</v>
      </c>
      <c r="S181" s="43" t="e">
        <f t="shared" ca="1" si="72"/>
        <v>#N/A</v>
      </c>
      <c r="T181" s="8" t="e">
        <f t="shared" ca="1" si="73"/>
        <v>#N/A</v>
      </c>
      <c r="U181" s="45" t="e">
        <f t="shared" ca="1" si="54"/>
        <v>#N/A</v>
      </c>
      <c r="V181" s="20" t="e">
        <f t="shared" ca="1" si="74"/>
        <v>#N/A</v>
      </c>
      <c r="W181" s="48" t="e">
        <f t="shared" ca="1" si="61"/>
        <v>#N/A</v>
      </c>
      <c r="X181" s="49" t="e">
        <f t="shared" ca="1" si="62"/>
        <v>#N/A</v>
      </c>
      <c r="Y181" s="59" t="e">
        <f t="shared" ca="1" si="66"/>
        <v>#N/A</v>
      </c>
      <c r="Z181" s="49" t="e">
        <f ca="1">IF(Y181&gt;SQM!$AB$9,Summary!L181,NA())</f>
        <v>#N/A</v>
      </c>
      <c r="AA181" s="45" t="e">
        <f t="shared" ca="1" si="63"/>
        <v>#N/A</v>
      </c>
      <c r="AB181" s="4" t="e">
        <f t="shared" ca="1" si="64"/>
        <v>#N/A</v>
      </c>
      <c r="AC181" s="2" t="e">
        <f t="shared" ca="1" si="65"/>
        <v>#N/A</v>
      </c>
      <c r="AD181" s="81" t="e">
        <f>IF(TEXT(A181,"mmmm")='1Month'!$A$3,TEXT(A181,"dd")+H181,NA())</f>
        <v>#N/A</v>
      </c>
      <c r="AE181" s="81" t="e">
        <f>IF(TEXT(A181,"mmmm")='1Month'!A$3,TEXT(A181,"dd")+S181,NA())</f>
        <v>#N/A</v>
      </c>
    </row>
    <row r="182" spans="1:31">
      <c r="A182" s="1">
        <v>43490</v>
      </c>
      <c r="C182" s="3" t="e">
        <f ca="1">MATCH(A182,UTDATE,0)+SQM!$AB$3</f>
        <v>#N/A</v>
      </c>
      <c r="D182" s="3">
        <f ca="1">MATCH(A182,UTDATE)+SQM!$AB$3</f>
        <v>1000</v>
      </c>
      <c r="E182" s="5" t="e">
        <f t="shared" ca="1" si="55"/>
        <v>#N/A</v>
      </c>
      <c r="F182" s="4" t="str">
        <f t="array" aca="1" ref="F182" ca="1">IF(MAX(IF(UTDATE=A182,MPSAS))&gt;0,MAX(IF(UTDATE=A182,MPSAS)),"")</f>
        <v/>
      </c>
      <c r="G182" s="2" t="e">
        <f t="shared" ca="1" si="67"/>
        <v>#N/A</v>
      </c>
      <c r="H182" s="21" t="e">
        <f t="shared" ca="1" si="68"/>
        <v>#N/A</v>
      </c>
      <c r="I182" s="4" t="e">
        <f t="shared" ca="1" si="56"/>
        <v>#N/A</v>
      </c>
      <c r="J182" s="21" t="e">
        <f t="shared" ca="1" si="53"/>
        <v>#N/A</v>
      </c>
      <c r="K182" s="5" t="e">
        <f t="shared" ca="1" si="57"/>
        <v>#N/A</v>
      </c>
      <c r="L182" s="4" t="str">
        <f t="array" aca="1" ref="L182" ca="1">IF(MAX(IF(UTDATE=A182,AVE_30))&gt;0,MAX(IF(UTDATE=A182,AVE_30)),"")</f>
        <v/>
      </c>
      <c r="M182" s="2" t="e">
        <f t="shared" ca="1" si="69"/>
        <v>#N/A</v>
      </c>
      <c r="N182" s="4" t="e">
        <f t="shared" ca="1" si="58"/>
        <v>#N/A</v>
      </c>
      <c r="O182" s="4" t="e">
        <f t="shared" ca="1" si="59"/>
        <v>#N/A</v>
      </c>
      <c r="P182" s="4" t="e">
        <f t="shared" ca="1" si="60"/>
        <v>#N/A</v>
      </c>
      <c r="Q182" s="4" t="e">
        <f t="shared" ca="1" si="70"/>
        <v>#N/A</v>
      </c>
      <c r="R182" s="4" t="e">
        <f t="shared" ca="1" si="71"/>
        <v>#VALUE!</v>
      </c>
      <c r="S182" s="43" t="e">
        <f t="shared" ca="1" si="72"/>
        <v>#N/A</v>
      </c>
      <c r="T182" s="8" t="e">
        <f t="shared" ca="1" si="73"/>
        <v>#N/A</v>
      </c>
      <c r="U182" s="45" t="e">
        <f t="shared" ca="1" si="54"/>
        <v>#N/A</v>
      </c>
      <c r="V182" s="20" t="e">
        <f t="shared" ca="1" si="74"/>
        <v>#N/A</v>
      </c>
      <c r="W182" s="48" t="e">
        <f t="shared" ca="1" si="61"/>
        <v>#N/A</v>
      </c>
      <c r="X182" s="49" t="e">
        <f t="shared" ca="1" si="62"/>
        <v>#N/A</v>
      </c>
      <c r="Y182" s="59" t="e">
        <f t="shared" ca="1" si="66"/>
        <v>#N/A</v>
      </c>
      <c r="Z182" s="49" t="e">
        <f ca="1">IF(Y182&gt;SQM!$AB$9,Summary!L182,NA())</f>
        <v>#N/A</v>
      </c>
      <c r="AA182" s="45" t="e">
        <f t="shared" ca="1" si="63"/>
        <v>#N/A</v>
      </c>
      <c r="AB182" s="4" t="e">
        <f t="shared" ca="1" si="64"/>
        <v>#N/A</v>
      </c>
      <c r="AC182" s="2" t="e">
        <f t="shared" ca="1" si="65"/>
        <v>#N/A</v>
      </c>
      <c r="AD182" s="81" t="e">
        <f>IF(TEXT(A182,"mmmm")='1Month'!$A$3,TEXT(A182,"dd")+H182,NA())</f>
        <v>#N/A</v>
      </c>
      <c r="AE182" s="81" t="e">
        <f>IF(TEXT(A182,"mmmm")='1Month'!A$3,TEXT(A182,"dd")+S182,NA())</f>
        <v>#N/A</v>
      </c>
    </row>
    <row r="183" spans="1:31">
      <c r="A183" s="1">
        <v>43491</v>
      </c>
      <c r="C183" s="3" t="e">
        <f ca="1">MATCH(A183,UTDATE,0)+SQM!$AB$3</f>
        <v>#N/A</v>
      </c>
      <c r="D183" s="3">
        <f ca="1">MATCH(A183,UTDATE)+SQM!$AB$3</f>
        <v>1000</v>
      </c>
      <c r="E183" s="5" t="e">
        <f t="shared" ca="1" si="55"/>
        <v>#N/A</v>
      </c>
      <c r="F183" s="4" t="str">
        <f t="array" aca="1" ref="F183" ca="1">IF(MAX(IF(UTDATE=A183,MPSAS))&gt;0,MAX(IF(UTDATE=A183,MPSAS)),"")</f>
        <v/>
      </c>
      <c r="G183" s="2" t="e">
        <f t="shared" ca="1" si="67"/>
        <v>#N/A</v>
      </c>
      <c r="H183" s="21" t="e">
        <f t="shared" ca="1" si="68"/>
        <v>#N/A</v>
      </c>
      <c r="I183" s="4" t="e">
        <f t="shared" ca="1" si="56"/>
        <v>#N/A</v>
      </c>
      <c r="J183" s="21" t="e">
        <f t="shared" ca="1" si="53"/>
        <v>#N/A</v>
      </c>
      <c r="K183" s="5" t="e">
        <f t="shared" ca="1" si="57"/>
        <v>#N/A</v>
      </c>
      <c r="L183" s="4" t="str">
        <f t="array" aca="1" ref="L183" ca="1">IF(MAX(IF(UTDATE=A183,AVE_30))&gt;0,MAX(IF(UTDATE=A183,AVE_30)),"")</f>
        <v/>
      </c>
      <c r="M183" s="2" t="e">
        <f t="shared" ca="1" si="69"/>
        <v>#N/A</v>
      </c>
      <c r="N183" s="4" t="e">
        <f t="shared" ca="1" si="58"/>
        <v>#N/A</v>
      </c>
      <c r="O183" s="4" t="e">
        <f t="shared" ca="1" si="59"/>
        <v>#N/A</v>
      </c>
      <c r="P183" s="4" t="e">
        <f t="shared" ca="1" si="60"/>
        <v>#N/A</v>
      </c>
      <c r="Q183" s="4" t="e">
        <f t="shared" ca="1" si="70"/>
        <v>#N/A</v>
      </c>
      <c r="R183" s="4" t="e">
        <f t="shared" ca="1" si="71"/>
        <v>#VALUE!</v>
      </c>
      <c r="S183" s="43" t="e">
        <f t="shared" ca="1" si="72"/>
        <v>#N/A</v>
      </c>
      <c r="T183" s="8" t="e">
        <f t="shared" ca="1" si="73"/>
        <v>#N/A</v>
      </c>
      <c r="U183" s="45" t="e">
        <f t="shared" ca="1" si="54"/>
        <v>#N/A</v>
      </c>
      <c r="V183" s="20" t="e">
        <f t="shared" ca="1" si="74"/>
        <v>#N/A</v>
      </c>
      <c r="W183" s="48" t="e">
        <f t="shared" ca="1" si="61"/>
        <v>#N/A</v>
      </c>
      <c r="X183" s="49" t="e">
        <f t="shared" ca="1" si="62"/>
        <v>#N/A</v>
      </c>
      <c r="Y183" s="59" t="e">
        <f t="shared" ca="1" si="66"/>
        <v>#N/A</v>
      </c>
      <c r="Z183" s="49" t="e">
        <f ca="1">IF(Y183&gt;SQM!$AB$9,Summary!L183,NA())</f>
        <v>#N/A</v>
      </c>
      <c r="AA183" s="45" t="e">
        <f t="shared" ca="1" si="63"/>
        <v>#N/A</v>
      </c>
      <c r="AB183" s="4" t="e">
        <f t="shared" ca="1" si="64"/>
        <v>#N/A</v>
      </c>
      <c r="AC183" s="2" t="e">
        <f t="shared" ca="1" si="65"/>
        <v>#N/A</v>
      </c>
      <c r="AD183" s="81" t="e">
        <f>IF(TEXT(A183,"mmmm")='1Month'!$A$3,TEXT(A183,"dd")+H183,NA())</f>
        <v>#N/A</v>
      </c>
      <c r="AE183" s="81" t="e">
        <f>IF(TEXT(A183,"mmmm")='1Month'!A$3,TEXT(A183,"dd")+S183,NA())</f>
        <v>#N/A</v>
      </c>
    </row>
    <row r="184" spans="1:31">
      <c r="A184" s="1">
        <v>43492</v>
      </c>
      <c r="C184" s="3" t="e">
        <f ca="1">MATCH(A184,UTDATE,0)+SQM!$AB$3</f>
        <v>#N/A</v>
      </c>
      <c r="D184" s="3">
        <f ca="1">MATCH(A184,UTDATE)+SQM!$AB$3</f>
        <v>1000</v>
      </c>
      <c r="E184" s="5" t="e">
        <f t="shared" ca="1" si="55"/>
        <v>#N/A</v>
      </c>
      <c r="F184" s="4" t="str">
        <f t="array" aca="1" ref="F184" ca="1">IF(MAX(IF(UTDATE=A184,MPSAS))&gt;0,MAX(IF(UTDATE=A184,MPSAS)),"")</f>
        <v/>
      </c>
      <c r="G184" s="2" t="e">
        <f t="shared" ca="1" si="67"/>
        <v>#N/A</v>
      </c>
      <c r="H184" s="21" t="e">
        <f t="shared" ca="1" si="68"/>
        <v>#N/A</v>
      </c>
      <c r="I184" s="4" t="e">
        <f t="shared" ca="1" si="56"/>
        <v>#N/A</v>
      </c>
      <c r="J184" s="21" t="e">
        <f t="shared" ca="1" si="53"/>
        <v>#N/A</v>
      </c>
      <c r="K184" s="5" t="e">
        <f t="shared" ca="1" si="57"/>
        <v>#N/A</v>
      </c>
      <c r="L184" s="4" t="str">
        <f t="array" aca="1" ref="L184" ca="1">IF(MAX(IF(UTDATE=A184,AVE_30))&gt;0,MAX(IF(UTDATE=A184,AVE_30)),"")</f>
        <v/>
      </c>
      <c r="M184" s="2" t="e">
        <f t="shared" ca="1" si="69"/>
        <v>#N/A</v>
      </c>
      <c r="N184" s="4" t="e">
        <f t="shared" ca="1" si="58"/>
        <v>#N/A</v>
      </c>
      <c r="O184" s="4" t="e">
        <f t="shared" ca="1" si="59"/>
        <v>#N/A</v>
      </c>
      <c r="P184" s="4" t="e">
        <f t="shared" ca="1" si="60"/>
        <v>#N/A</v>
      </c>
      <c r="Q184" s="4" t="e">
        <f t="shared" ca="1" si="70"/>
        <v>#N/A</v>
      </c>
      <c r="R184" s="4" t="e">
        <f t="shared" ca="1" si="71"/>
        <v>#VALUE!</v>
      </c>
      <c r="S184" s="43" t="e">
        <f t="shared" ca="1" si="72"/>
        <v>#N/A</v>
      </c>
      <c r="T184" s="8" t="e">
        <f t="shared" ca="1" si="73"/>
        <v>#N/A</v>
      </c>
      <c r="U184" s="45" t="e">
        <f t="shared" ca="1" si="54"/>
        <v>#N/A</v>
      </c>
      <c r="V184" s="20" t="e">
        <f t="shared" ca="1" si="74"/>
        <v>#N/A</v>
      </c>
      <c r="W184" s="48" t="e">
        <f t="shared" ca="1" si="61"/>
        <v>#N/A</v>
      </c>
      <c r="X184" s="49" t="e">
        <f t="shared" ca="1" si="62"/>
        <v>#N/A</v>
      </c>
      <c r="Y184" s="59" t="e">
        <f t="shared" ca="1" si="66"/>
        <v>#N/A</v>
      </c>
      <c r="Z184" s="49" t="e">
        <f ca="1">IF(Y184&gt;SQM!$AB$9,Summary!L184,NA())</f>
        <v>#N/A</v>
      </c>
      <c r="AA184" s="45" t="e">
        <f t="shared" ca="1" si="63"/>
        <v>#N/A</v>
      </c>
      <c r="AB184" s="4" t="e">
        <f t="shared" ca="1" si="64"/>
        <v>#N/A</v>
      </c>
      <c r="AC184" s="2" t="e">
        <f t="shared" ca="1" si="65"/>
        <v>#N/A</v>
      </c>
      <c r="AD184" s="81" t="e">
        <f>IF(TEXT(A184,"mmmm")='1Month'!$A$3,TEXT(A184,"dd")+H184,NA())</f>
        <v>#N/A</v>
      </c>
      <c r="AE184" s="81" t="e">
        <f>IF(TEXT(A184,"mmmm")='1Month'!A$3,TEXT(A184,"dd")+S184,NA())</f>
        <v>#N/A</v>
      </c>
    </row>
    <row r="185" spans="1:31">
      <c r="A185" s="1">
        <v>43493</v>
      </c>
      <c r="C185" s="3" t="e">
        <f ca="1">MATCH(A185,UTDATE,0)+SQM!$AB$3</f>
        <v>#N/A</v>
      </c>
      <c r="D185" s="3">
        <f ca="1">MATCH(A185,UTDATE)+SQM!$AB$3</f>
        <v>1000</v>
      </c>
      <c r="E185" s="5" t="e">
        <f t="shared" ca="1" si="55"/>
        <v>#N/A</v>
      </c>
      <c r="F185" s="4" t="str">
        <f t="array" aca="1" ref="F185" ca="1">IF(MAX(IF(UTDATE=A185,MPSAS))&gt;0,MAX(IF(UTDATE=A185,MPSAS)),"")</f>
        <v/>
      </c>
      <c r="G185" s="2" t="e">
        <f t="shared" ca="1" si="67"/>
        <v>#N/A</v>
      </c>
      <c r="H185" s="21" t="e">
        <f t="shared" ca="1" si="68"/>
        <v>#N/A</v>
      </c>
      <c r="I185" s="4" t="e">
        <f t="shared" ca="1" si="56"/>
        <v>#N/A</v>
      </c>
      <c r="J185" s="21" t="e">
        <f t="shared" ca="1" si="53"/>
        <v>#N/A</v>
      </c>
      <c r="K185" s="5" t="e">
        <f t="shared" ca="1" si="57"/>
        <v>#N/A</v>
      </c>
      <c r="L185" s="4" t="str">
        <f t="array" aca="1" ref="L185" ca="1">IF(MAX(IF(UTDATE=A185,AVE_30))&gt;0,MAX(IF(UTDATE=A185,AVE_30)),"")</f>
        <v/>
      </c>
      <c r="M185" s="2" t="e">
        <f t="shared" ca="1" si="69"/>
        <v>#N/A</v>
      </c>
      <c r="N185" s="4" t="e">
        <f t="shared" ca="1" si="58"/>
        <v>#N/A</v>
      </c>
      <c r="O185" s="4" t="e">
        <f t="shared" ca="1" si="59"/>
        <v>#N/A</v>
      </c>
      <c r="P185" s="4" t="e">
        <f t="shared" ca="1" si="60"/>
        <v>#N/A</v>
      </c>
      <c r="Q185" s="4" t="e">
        <f t="shared" ca="1" si="70"/>
        <v>#N/A</v>
      </c>
      <c r="R185" s="4" t="e">
        <f t="shared" ca="1" si="71"/>
        <v>#VALUE!</v>
      </c>
      <c r="S185" s="43" t="e">
        <f t="shared" ca="1" si="72"/>
        <v>#N/A</v>
      </c>
      <c r="T185" s="8" t="e">
        <f t="shared" ca="1" si="73"/>
        <v>#N/A</v>
      </c>
      <c r="U185" s="45" t="e">
        <f t="shared" ca="1" si="54"/>
        <v>#N/A</v>
      </c>
      <c r="V185" s="20" t="e">
        <f t="shared" ca="1" si="74"/>
        <v>#N/A</v>
      </c>
      <c r="W185" s="48" t="e">
        <f t="shared" ca="1" si="61"/>
        <v>#N/A</v>
      </c>
      <c r="X185" s="49" t="e">
        <f t="shared" ca="1" si="62"/>
        <v>#N/A</v>
      </c>
      <c r="Y185" s="59" t="e">
        <f t="shared" ca="1" si="66"/>
        <v>#N/A</v>
      </c>
      <c r="Z185" s="49" t="e">
        <f ca="1">IF(Y185&gt;SQM!$AB$9,Summary!L185,NA())</f>
        <v>#N/A</v>
      </c>
      <c r="AA185" s="45" t="e">
        <f t="shared" ca="1" si="63"/>
        <v>#N/A</v>
      </c>
      <c r="AB185" s="4" t="e">
        <f t="shared" ca="1" si="64"/>
        <v>#N/A</v>
      </c>
      <c r="AC185" s="2" t="e">
        <f t="shared" ca="1" si="65"/>
        <v>#N/A</v>
      </c>
      <c r="AD185" s="81" t="e">
        <f>IF(TEXT(A185,"mmmm")='1Month'!$A$3,TEXT(A185,"dd")+H185,NA())</f>
        <v>#N/A</v>
      </c>
      <c r="AE185" s="81" t="e">
        <f>IF(TEXT(A185,"mmmm")='1Month'!A$3,TEXT(A185,"dd")+S185,NA())</f>
        <v>#N/A</v>
      </c>
    </row>
    <row r="186" spans="1:31">
      <c r="A186" s="1">
        <v>43494</v>
      </c>
      <c r="C186" s="3" t="e">
        <f ca="1">MATCH(A186,UTDATE,0)+SQM!$AB$3</f>
        <v>#N/A</v>
      </c>
      <c r="D186" s="3">
        <f ca="1">MATCH(A186,UTDATE)+SQM!$AB$3</f>
        <v>1000</v>
      </c>
      <c r="E186" s="5" t="e">
        <f t="shared" ca="1" si="55"/>
        <v>#N/A</v>
      </c>
      <c r="F186" s="4" t="str">
        <f t="array" aca="1" ref="F186" ca="1">IF(MAX(IF(UTDATE=A186,MPSAS))&gt;0,MAX(IF(UTDATE=A186,MPSAS)),"")</f>
        <v/>
      </c>
      <c r="G186" s="2" t="e">
        <f t="shared" ca="1" si="67"/>
        <v>#N/A</v>
      </c>
      <c r="H186" s="21" t="e">
        <f t="shared" ca="1" si="68"/>
        <v>#N/A</v>
      </c>
      <c r="I186" s="4" t="e">
        <f t="shared" ca="1" si="56"/>
        <v>#N/A</v>
      </c>
      <c r="J186" s="21" t="e">
        <f t="shared" ca="1" si="53"/>
        <v>#N/A</v>
      </c>
      <c r="K186" s="5" t="e">
        <f t="shared" ca="1" si="57"/>
        <v>#N/A</v>
      </c>
      <c r="L186" s="4" t="str">
        <f t="array" aca="1" ref="L186" ca="1">IF(MAX(IF(UTDATE=A186,AVE_30))&gt;0,MAX(IF(UTDATE=A186,AVE_30)),"")</f>
        <v/>
      </c>
      <c r="M186" s="2" t="e">
        <f t="shared" ca="1" si="69"/>
        <v>#N/A</v>
      </c>
      <c r="N186" s="4" t="e">
        <f t="shared" ca="1" si="58"/>
        <v>#N/A</v>
      </c>
      <c r="O186" s="4" t="e">
        <f t="shared" ca="1" si="59"/>
        <v>#N/A</v>
      </c>
      <c r="P186" s="4" t="e">
        <f t="shared" ca="1" si="60"/>
        <v>#N/A</v>
      </c>
      <c r="Q186" s="4" t="e">
        <f t="shared" ca="1" si="70"/>
        <v>#N/A</v>
      </c>
      <c r="R186" s="4" t="e">
        <f t="shared" ca="1" si="71"/>
        <v>#VALUE!</v>
      </c>
      <c r="S186" s="43" t="e">
        <f t="shared" ca="1" si="72"/>
        <v>#N/A</v>
      </c>
      <c r="T186" s="8" t="e">
        <f t="shared" ca="1" si="73"/>
        <v>#N/A</v>
      </c>
      <c r="U186" s="45" t="e">
        <f t="shared" ca="1" si="54"/>
        <v>#N/A</v>
      </c>
      <c r="V186" s="20" t="e">
        <f t="shared" ca="1" si="74"/>
        <v>#N/A</v>
      </c>
      <c r="W186" s="48" t="e">
        <f t="shared" ca="1" si="61"/>
        <v>#N/A</v>
      </c>
      <c r="X186" s="49" t="e">
        <f t="shared" ca="1" si="62"/>
        <v>#N/A</v>
      </c>
      <c r="Y186" s="59" t="e">
        <f t="shared" ca="1" si="66"/>
        <v>#N/A</v>
      </c>
      <c r="Z186" s="49" t="e">
        <f ca="1">IF(Y186&gt;SQM!$AB$9,Summary!L186,NA())</f>
        <v>#N/A</v>
      </c>
      <c r="AA186" s="45" t="e">
        <f t="shared" ca="1" si="63"/>
        <v>#N/A</v>
      </c>
      <c r="AB186" s="4" t="e">
        <f t="shared" ca="1" si="64"/>
        <v>#N/A</v>
      </c>
      <c r="AC186" s="2" t="e">
        <f t="shared" ca="1" si="65"/>
        <v>#N/A</v>
      </c>
      <c r="AD186" s="81" t="e">
        <f>IF(TEXT(A186,"mmmm")='1Month'!$A$3,TEXT(A186,"dd")+H186,NA())</f>
        <v>#N/A</v>
      </c>
      <c r="AE186" s="81" t="e">
        <f>IF(TEXT(A186,"mmmm")='1Month'!A$3,TEXT(A186,"dd")+S186,NA())</f>
        <v>#N/A</v>
      </c>
    </row>
    <row r="187" spans="1:31">
      <c r="A187" s="1">
        <v>43495</v>
      </c>
      <c r="C187" s="3" t="e">
        <f ca="1">MATCH(A187,UTDATE,0)+SQM!$AB$3</f>
        <v>#N/A</v>
      </c>
      <c r="D187" s="3">
        <f ca="1">MATCH(A187,UTDATE)+SQM!$AB$3</f>
        <v>1000</v>
      </c>
      <c r="E187" s="5" t="e">
        <f t="shared" ca="1" si="55"/>
        <v>#N/A</v>
      </c>
      <c r="F187" s="4" t="str">
        <f t="array" aca="1" ref="F187" ca="1">IF(MAX(IF(UTDATE=A187,MPSAS))&gt;0,MAX(IF(UTDATE=A187,MPSAS)),"")</f>
        <v/>
      </c>
      <c r="G187" s="2" t="e">
        <f t="shared" ca="1" si="67"/>
        <v>#N/A</v>
      </c>
      <c r="H187" s="21" t="e">
        <f t="shared" ca="1" si="68"/>
        <v>#N/A</v>
      </c>
      <c r="I187" s="4" t="e">
        <f t="shared" ca="1" si="56"/>
        <v>#N/A</v>
      </c>
      <c r="J187" s="21" t="e">
        <f t="shared" ca="1" si="53"/>
        <v>#N/A</v>
      </c>
      <c r="K187" s="5" t="e">
        <f t="shared" ca="1" si="57"/>
        <v>#N/A</v>
      </c>
      <c r="L187" s="4" t="str">
        <f t="array" aca="1" ref="L187" ca="1">IF(MAX(IF(UTDATE=A187,AVE_30))&gt;0,MAX(IF(UTDATE=A187,AVE_30)),"")</f>
        <v/>
      </c>
      <c r="M187" s="2" t="e">
        <f t="shared" ca="1" si="69"/>
        <v>#N/A</v>
      </c>
      <c r="N187" s="4" t="e">
        <f t="shared" ca="1" si="58"/>
        <v>#N/A</v>
      </c>
      <c r="O187" s="4" t="e">
        <f t="shared" ca="1" si="59"/>
        <v>#N/A</v>
      </c>
      <c r="P187" s="4" t="e">
        <f t="shared" ca="1" si="60"/>
        <v>#N/A</v>
      </c>
      <c r="Q187" s="4" t="e">
        <f t="shared" ca="1" si="70"/>
        <v>#N/A</v>
      </c>
      <c r="R187" s="4" t="e">
        <f t="shared" ca="1" si="71"/>
        <v>#VALUE!</v>
      </c>
      <c r="S187" s="43" t="e">
        <f t="shared" ca="1" si="72"/>
        <v>#N/A</v>
      </c>
      <c r="T187" s="8" t="e">
        <f t="shared" ca="1" si="73"/>
        <v>#N/A</v>
      </c>
      <c r="U187" s="45" t="e">
        <f t="shared" ca="1" si="54"/>
        <v>#N/A</v>
      </c>
      <c r="V187" s="20" t="e">
        <f t="shared" ca="1" si="74"/>
        <v>#N/A</v>
      </c>
      <c r="W187" s="48" t="e">
        <f t="shared" ca="1" si="61"/>
        <v>#N/A</v>
      </c>
      <c r="X187" s="49" t="e">
        <f t="shared" ca="1" si="62"/>
        <v>#N/A</v>
      </c>
      <c r="Y187" s="59" t="e">
        <f t="shared" ca="1" si="66"/>
        <v>#N/A</v>
      </c>
      <c r="Z187" s="49" t="e">
        <f ca="1">IF(Y187&gt;SQM!$AB$9,Summary!L187,NA())</f>
        <v>#N/A</v>
      </c>
      <c r="AA187" s="45" t="e">
        <f t="shared" ca="1" si="63"/>
        <v>#N/A</v>
      </c>
      <c r="AB187" s="4" t="e">
        <f t="shared" ca="1" si="64"/>
        <v>#N/A</v>
      </c>
      <c r="AC187" s="2" t="e">
        <f t="shared" ca="1" si="65"/>
        <v>#N/A</v>
      </c>
      <c r="AD187" s="81" t="e">
        <f>IF(TEXT(A187,"mmmm")='1Month'!$A$3,TEXT(A187,"dd")+H187,NA())</f>
        <v>#N/A</v>
      </c>
      <c r="AE187" s="81" t="e">
        <f>IF(TEXT(A187,"mmmm")='1Month'!A$3,TEXT(A187,"dd")+S187,NA())</f>
        <v>#N/A</v>
      </c>
    </row>
    <row r="188" spans="1:31">
      <c r="A188" s="1">
        <v>43496</v>
      </c>
      <c r="C188" s="3" t="e">
        <f ca="1">MATCH(A188,UTDATE,0)+SQM!$AB$3</f>
        <v>#N/A</v>
      </c>
      <c r="D188" s="3">
        <f ca="1">MATCH(A188,UTDATE)+SQM!$AB$3</f>
        <v>1000</v>
      </c>
      <c r="E188" s="5" t="e">
        <f t="shared" ca="1" si="55"/>
        <v>#N/A</v>
      </c>
      <c r="F188" s="4" t="str">
        <f t="array" aca="1" ref="F188" ca="1">IF(MAX(IF(UTDATE=A188,MPSAS))&gt;0,MAX(IF(UTDATE=A188,MPSAS)),"")</f>
        <v/>
      </c>
      <c r="G188" s="2" t="e">
        <f t="shared" ca="1" si="67"/>
        <v>#N/A</v>
      </c>
      <c r="H188" s="21" t="e">
        <f t="shared" ca="1" si="68"/>
        <v>#N/A</v>
      </c>
      <c r="I188" s="4" t="e">
        <f t="shared" ca="1" si="56"/>
        <v>#N/A</v>
      </c>
      <c r="J188" s="21" t="e">
        <f t="shared" ca="1" si="53"/>
        <v>#N/A</v>
      </c>
      <c r="K188" s="5" t="e">
        <f t="shared" ca="1" si="57"/>
        <v>#N/A</v>
      </c>
      <c r="L188" s="4" t="str">
        <f t="array" aca="1" ref="L188" ca="1">IF(MAX(IF(UTDATE=A188,AVE_30))&gt;0,MAX(IF(UTDATE=A188,AVE_30)),"")</f>
        <v/>
      </c>
      <c r="M188" s="2" t="e">
        <f t="shared" ca="1" si="69"/>
        <v>#N/A</v>
      </c>
      <c r="N188" s="4" t="e">
        <f t="shared" ca="1" si="58"/>
        <v>#N/A</v>
      </c>
      <c r="O188" s="4" t="e">
        <f t="shared" ca="1" si="59"/>
        <v>#N/A</v>
      </c>
      <c r="P188" s="4" t="e">
        <f t="shared" ca="1" si="60"/>
        <v>#N/A</v>
      </c>
      <c r="Q188" s="4" t="e">
        <f t="shared" ca="1" si="70"/>
        <v>#N/A</v>
      </c>
      <c r="R188" s="4" t="e">
        <f t="shared" ca="1" si="71"/>
        <v>#VALUE!</v>
      </c>
      <c r="S188" s="43" t="e">
        <f t="shared" ca="1" si="72"/>
        <v>#N/A</v>
      </c>
      <c r="T188" s="8" t="e">
        <f t="shared" ca="1" si="73"/>
        <v>#N/A</v>
      </c>
      <c r="U188" s="45" t="e">
        <f t="shared" ca="1" si="54"/>
        <v>#N/A</v>
      </c>
      <c r="V188" s="20" t="e">
        <f t="shared" ca="1" si="74"/>
        <v>#N/A</v>
      </c>
      <c r="W188" s="48" t="e">
        <f t="shared" ca="1" si="61"/>
        <v>#N/A</v>
      </c>
      <c r="X188" s="49" t="e">
        <f t="shared" ca="1" si="62"/>
        <v>#N/A</v>
      </c>
      <c r="Y188" s="59" t="e">
        <f t="shared" ca="1" si="66"/>
        <v>#N/A</v>
      </c>
      <c r="Z188" s="49" t="e">
        <f ca="1">IF(Y188&gt;SQM!$AB$9,Summary!L188,NA())</f>
        <v>#N/A</v>
      </c>
      <c r="AA188" s="45" t="e">
        <f t="shared" ca="1" si="63"/>
        <v>#N/A</v>
      </c>
      <c r="AB188" s="4" t="e">
        <f t="shared" ca="1" si="64"/>
        <v>#N/A</v>
      </c>
      <c r="AC188" s="2" t="e">
        <f t="shared" ca="1" si="65"/>
        <v>#N/A</v>
      </c>
      <c r="AD188" s="81" t="e">
        <f>IF(TEXT(A188,"mmmm")='1Month'!$A$3,TEXT(A188,"dd")+H188,NA())</f>
        <v>#N/A</v>
      </c>
      <c r="AE188" s="81" t="e">
        <f>IF(TEXT(A188,"mmmm")='1Month'!A$3,TEXT(A188,"dd")+S188,NA())</f>
        <v>#N/A</v>
      </c>
    </row>
    <row r="189" spans="1:31">
      <c r="A189" s="1">
        <v>43497</v>
      </c>
      <c r="C189" s="3" t="e">
        <f ca="1">MATCH(A189,UTDATE,0)+SQM!$AB$3</f>
        <v>#N/A</v>
      </c>
      <c r="D189" s="3">
        <f ca="1">MATCH(A189,UTDATE)+SQM!$AB$3</f>
        <v>1000</v>
      </c>
      <c r="E189" s="5" t="e">
        <f t="shared" ca="1" si="55"/>
        <v>#N/A</v>
      </c>
      <c r="F189" s="4" t="str">
        <f t="array" aca="1" ref="F189" ca="1">IF(MAX(IF(UTDATE=A189,MPSAS))&gt;0,MAX(IF(UTDATE=A189,MPSAS)),"")</f>
        <v/>
      </c>
      <c r="G189" s="2" t="e">
        <f t="shared" ca="1" si="67"/>
        <v>#N/A</v>
      </c>
      <c r="H189" s="21" t="e">
        <f t="shared" ca="1" si="68"/>
        <v>#N/A</v>
      </c>
      <c r="I189" s="4" t="e">
        <f t="shared" ca="1" si="56"/>
        <v>#N/A</v>
      </c>
      <c r="J189" s="21" t="e">
        <f t="shared" ca="1" si="53"/>
        <v>#N/A</v>
      </c>
      <c r="K189" s="5" t="e">
        <f t="shared" ca="1" si="57"/>
        <v>#N/A</v>
      </c>
      <c r="L189" s="4" t="str">
        <f t="array" aca="1" ref="L189" ca="1">IF(MAX(IF(UTDATE=A189,AVE_30))&gt;0,MAX(IF(UTDATE=A189,AVE_30)),"")</f>
        <v/>
      </c>
      <c r="M189" s="2" t="e">
        <f t="shared" ca="1" si="69"/>
        <v>#N/A</v>
      </c>
      <c r="N189" s="4" t="e">
        <f t="shared" ca="1" si="58"/>
        <v>#N/A</v>
      </c>
      <c r="O189" s="4" t="e">
        <f t="shared" ca="1" si="59"/>
        <v>#N/A</v>
      </c>
      <c r="P189" s="4" t="e">
        <f t="shared" ca="1" si="60"/>
        <v>#N/A</v>
      </c>
      <c r="Q189" s="4" t="e">
        <f t="shared" ca="1" si="70"/>
        <v>#N/A</v>
      </c>
      <c r="R189" s="4" t="e">
        <f t="shared" ca="1" si="71"/>
        <v>#VALUE!</v>
      </c>
      <c r="S189" s="43" t="e">
        <f t="shared" ca="1" si="72"/>
        <v>#N/A</v>
      </c>
      <c r="T189" s="8" t="e">
        <f t="shared" ca="1" si="73"/>
        <v>#N/A</v>
      </c>
      <c r="U189" s="45" t="e">
        <f t="shared" ca="1" si="54"/>
        <v>#N/A</v>
      </c>
      <c r="V189" s="20" t="e">
        <f t="shared" ca="1" si="74"/>
        <v>#N/A</v>
      </c>
      <c r="W189" s="48" t="e">
        <f t="shared" ca="1" si="61"/>
        <v>#N/A</v>
      </c>
      <c r="X189" s="49" t="e">
        <f t="shared" ca="1" si="62"/>
        <v>#N/A</v>
      </c>
      <c r="Y189" s="59" t="e">
        <f t="shared" ca="1" si="66"/>
        <v>#N/A</v>
      </c>
      <c r="Z189" s="49" t="e">
        <f ca="1">IF(Y189&gt;SQM!$AB$9,Summary!L189,NA())</f>
        <v>#N/A</v>
      </c>
      <c r="AA189" s="45" t="e">
        <f t="shared" ca="1" si="63"/>
        <v>#N/A</v>
      </c>
      <c r="AB189" s="4" t="e">
        <f t="shared" ca="1" si="64"/>
        <v>#N/A</v>
      </c>
      <c r="AC189" s="2" t="e">
        <f t="shared" ca="1" si="65"/>
        <v>#N/A</v>
      </c>
      <c r="AD189" s="81" t="e">
        <f>IF(TEXT(A189,"mmmm")='1Month'!$A$3,TEXT(A189,"dd")+H189,NA())</f>
        <v>#N/A</v>
      </c>
      <c r="AE189" s="81" t="e">
        <f>IF(TEXT(A189,"mmmm")='1Month'!A$3,TEXT(A189,"dd")+S189,NA())</f>
        <v>#N/A</v>
      </c>
    </row>
    <row r="190" spans="1:31">
      <c r="A190" s="1">
        <v>43498</v>
      </c>
      <c r="C190" s="3" t="e">
        <f ca="1">MATCH(A190,UTDATE,0)+SQM!$AB$3</f>
        <v>#N/A</v>
      </c>
      <c r="D190" s="3">
        <f ca="1">MATCH(A190,UTDATE)+SQM!$AB$3</f>
        <v>1000</v>
      </c>
      <c r="E190" s="5" t="e">
        <f t="shared" ca="1" si="55"/>
        <v>#N/A</v>
      </c>
      <c r="F190" s="4" t="str">
        <f t="array" aca="1" ref="F190" ca="1">IF(MAX(IF(UTDATE=A190,MPSAS))&gt;0,MAX(IF(UTDATE=A190,MPSAS)),"")</f>
        <v/>
      </c>
      <c r="G190" s="2" t="e">
        <f t="shared" ca="1" si="67"/>
        <v>#N/A</v>
      </c>
      <c r="H190" s="21" t="e">
        <f t="shared" ca="1" si="68"/>
        <v>#N/A</v>
      </c>
      <c r="I190" s="4" t="e">
        <f t="shared" ca="1" si="56"/>
        <v>#N/A</v>
      </c>
      <c r="J190" s="21" t="e">
        <f t="shared" ca="1" si="53"/>
        <v>#N/A</v>
      </c>
      <c r="K190" s="5" t="e">
        <f t="shared" ca="1" si="57"/>
        <v>#N/A</v>
      </c>
      <c r="L190" s="4" t="str">
        <f t="array" aca="1" ref="L190" ca="1">IF(MAX(IF(UTDATE=A190,AVE_30))&gt;0,MAX(IF(UTDATE=A190,AVE_30)),"")</f>
        <v/>
      </c>
      <c r="M190" s="2" t="e">
        <f t="shared" ca="1" si="69"/>
        <v>#N/A</v>
      </c>
      <c r="N190" s="4" t="e">
        <f t="shared" ca="1" si="58"/>
        <v>#N/A</v>
      </c>
      <c r="O190" s="4" t="e">
        <f t="shared" ca="1" si="59"/>
        <v>#N/A</v>
      </c>
      <c r="P190" s="4" t="e">
        <f t="shared" ca="1" si="60"/>
        <v>#N/A</v>
      </c>
      <c r="Q190" s="4" t="e">
        <f t="shared" ca="1" si="70"/>
        <v>#N/A</v>
      </c>
      <c r="R190" s="4" t="e">
        <f t="shared" ca="1" si="71"/>
        <v>#VALUE!</v>
      </c>
      <c r="S190" s="43" t="e">
        <f t="shared" ca="1" si="72"/>
        <v>#N/A</v>
      </c>
      <c r="T190" s="8" t="e">
        <f t="shared" ca="1" si="73"/>
        <v>#N/A</v>
      </c>
      <c r="U190" s="45" t="e">
        <f t="shared" ca="1" si="54"/>
        <v>#N/A</v>
      </c>
      <c r="V190" s="20" t="e">
        <f t="shared" ca="1" si="74"/>
        <v>#N/A</v>
      </c>
      <c r="W190" s="48" t="e">
        <f t="shared" ca="1" si="61"/>
        <v>#N/A</v>
      </c>
      <c r="X190" s="49" t="e">
        <f t="shared" ca="1" si="62"/>
        <v>#N/A</v>
      </c>
      <c r="Y190" s="59" t="e">
        <f t="shared" ca="1" si="66"/>
        <v>#N/A</v>
      </c>
      <c r="Z190" s="49" t="e">
        <f ca="1">IF(Y190&gt;SQM!$AB$9,Summary!L190,NA())</f>
        <v>#N/A</v>
      </c>
      <c r="AA190" s="45" t="e">
        <f t="shared" ca="1" si="63"/>
        <v>#N/A</v>
      </c>
      <c r="AB190" s="4" t="e">
        <f t="shared" ca="1" si="64"/>
        <v>#N/A</v>
      </c>
      <c r="AC190" s="2" t="e">
        <f t="shared" ca="1" si="65"/>
        <v>#N/A</v>
      </c>
      <c r="AD190" s="81" t="e">
        <f>IF(TEXT(A190,"mmmm")='1Month'!$A$3,TEXT(A190,"dd")+H190,NA())</f>
        <v>#N/A</v>
      </c>
      <c r="AE190" s="81" t="e">
        <f>IF(TEXT(A190,"mmmm")='1Month'!A$3,TEXT(A190,"dd")+S190,NA())</f>
        <v>#N/A</v>
      </c>
    </row>
    <row r="191" spans="1:31">
      <c r="A191" s="1">
        <v>43499</v>
      </c>
      <c r="C191" s="3" t="e">
        <f ca="1">MATCH(A191,UTDATE,0)+SQM!$AB$3</f>
        <v>#N/A</v>
      </c>
      <c r="D191" s="3">
        <f ca="1">MATCH(A191,UTDATE)+SQM!$AB$3</f>
        <v>1000</v>
      </c>
      <c r="E191" s="5" t="e">
        <f t="shared" ca="1" si="55"/>
        <v>#N/A</v>
      </c>
      <c r="F191" s="4" t="str">
        <f t="array" aca="1" ref="F191" ca="1">IF(MAX(IF(UTDATE=A191,MPSAS))&gt;0,MAX(IF(UTDATE=A191,MPSAS)),"")</f>
        <v/>
      </c>
      <c r="G191" s="2" t="e">
        <f t="shared" ca="1" si="67"/>
        <v>#N/A</v>
      </c>
      <c r="H191" s="21" t="e">
        <f t="shared" ca="1" si="68"/>
        <v>#N/A</v>
      </c>
      <c r="I191" s="4" t="e">
        <f t="shared" ca="1" si="56"/>
        <v>#N/A</v>
      </c>
      <c r="J191" s="21" t="e">
        <f t="shared" ca="1" si="53"/>
        <v>#N/A</v>
      </c>
      <c r="K191" s="5" t="e">
        <f t="shared" ca="1" si="57"/>
        <v>#N/A</v>
      </c>
      <c r="L191" s="4" t="str">
        <f t="array" aca="1" ref="L191" ca="1">IF(MAX(IF(UTDATE=A191,AVE_30))&gt;0,MAX(IF(UTDATE=A191,AVE_30)),"")</f>
        <v/>
      </c>
      <c r="M191" s="2" t="e">
        <f t="shared" ca="1" si="69"/>
        <v>#N/A</v>
      </c>
      <c r="N191" s="4" t="e">
        <f t="shared" ca="1" si="58"/>
        <v>#N/A</v>
      </c>
      <c r="O191" s="4" t="e">
        <f t="shared" ca="1" si="59"/>
        <v>#N/A</v>
      </c>
      <c r="P191" s="4" t="e">
        <f t="shared" ca="1" si="60"/>
        <v>#N/A</v>
      </c>
      <c r="Q191" s="4" t="e">
        <f t="shared" ca="1" si="70"/>
        <v>#N/A</v>
      </c>
      <c r="R191" s="4" t="e">
        <f t="shared" ca="1" si="71"/>
        <v>#VALUE!</v>
      </c>
      <c r="S191" s="43" t="e">
        <f t="shared" ca="1" si="72"/>
        <v>#N/A</v>
      </c>
      <c r="T191" s="8" t="e">
        <f t="shared" ca="1" si="73"/>
        <v>#N/A</v>
      </c>
      <c r="U191" s="45" t="e">
        <f t="shared" ca="1" si="54"/>
        <v>#N/A</v>
      </c>
      <c r="V191" s="20" t="e">
        <f t="shared" ca="1" si="74"/>
        <v>#N/A</v>
      </c>
      <c r="W191" s="48" t="e">
        <f t="shared" ca="1" si="61"/>
        <v>#N/A</v>
      </c>
      <c r="X191" s="49" t="e">
        <f t="shared" ca="1" si="62"/>
        <v>#N/A</v>
      </c>
      <c r="Y191" s="59" t="e">
        <f t="shared" ca="1" si="66"/>
        <v>#N/A</v>
      </c>
      <c r="Z191" s="49" t="e">
        <f ca="1">IF(Y191&gt;SQM!$AB$9,Summary!L191,NA())</f>
        <v>#N/A</v>
      </c>
      <c r="AA191" s="45" t="e">
        <f t="shared" ca="1" si="63"/>
        <v>#N/A</v>
      </c>
      <c r="AB191" s="4" t="e">
        <f t="shared" ca="1" si="64"/>
        <v>#N/A</v>
      </c>
      <c r="AC191" s="2" t="e">
        <f t="shared" ca="1" si="65"/>
        <v>#N/A</v>
      </c>
      <c r="AD191" s="81" t="e">
        <f>IF(TEXT(A191,"mmmm")='1Month'!$A$3,TEXT(A191,"dd")+H191,NA())</f>
        <v>#N/A</v>
      </c>
      <c r="AE191" s="81" t="e">
        <f>IF(TEXT(A191,"mmmm")='1Month'!A$3,TEXT(A191,"dd")+S191,NA())</f>
        <v>#N/A</v>
      </c>
    </row>
    <row r="192" spans="1:31">
      <c r="A192" s="1">
        <v>43500</v>
      </c>
      <c r="C192" s="3" t="e">
        <f ca="1">MATCH(A192,UTDATE,0)+SQM!$AB$3</f>
        <v>#N/A</v>
      </c>
      <c r="D192" s="3">
        <f ca="1">MATCH(A192,UTDATE)+SQM!$AB$3</f>
        <v>1000</v>
      </c>
      <c r="E192" s="5" t="e">
        <f t="shared" ca="1" si="55"/>
        <v>#N/A</v>
      </c>
      <c r="F192" s="4" t="str">
        <f t="array" aca="1" ref="F192" ca="1">IF(MAX(IF(UTDATE=A192,MPSAS))&gt;0,MAX(IF(UTDATE=A192,MPSAS)),"")</f>
        <v/>
      </c>
      <c r="G192" s="2" t="e">
        <f t="shared" ca="1" si="67"/>
        <v>#N/A</v>
      </c>
      <c r="H192" s="21" t="e">
        <f t="shared" ca="1" si="68"/>
        <v>#N/A</v>
      </c>
      <c r="I192" s="4" t="e">
        <f t="shared" ca="1" si="56"/>
        <v>#N/A</v>
      </c>
      <c r="J192" s="21" t="e">
        <f t="shared" ca="1" si="53"/>
        <v>#N/A</v>
      </c>
      <c r="K192" s="5" t="e">
        <f t="shared" ca="1" si="57"/>
        <v>#N/A</v>
      </c>
      <c r="L192" s="4" t="str">
        <f t="array" aca="1" ref="L192" ca="1">IF(MAX(IF(UTDATE=A192,AVE_30))&gt;0,MAX(IF(UTDATE=A192,AVE_30)),"")</f>
        <v/>
      </c>
      <c r="M192" s="2" t="e">
        <f t="shared" ca="1" si="69"/>
        <v>#N/A</v>
      </c>
      <c r="N192" s="4" t="e">
        <f t="shared" ca="1" si="58"/>
        <v>#N/A</v>
      </c>
      <c r="O192" s="4" t="e">
        <f t="shared" ca="1" si="59"/>
        <v>#N/A</v>
      </c>
      <c r="P192" s="4" t="e">
        <f t="shared" ca="1" si="60"/>
        <v>#N/A</v>
      </c>
      <c r="Q192" s="4" t="e">
        <f t="shared" ca="1" si="70"/>
        <v>#N/A</v>
      </c>
      <c r="R192" s="4" t="e">
        <f t="shared" ca="1" si="71"/>
        <v>#VALUE!</v>
      </c>
      <c r="S192" s="43" t="e">
        <f t="shared" ca="1" si="72"/>
        <v>#N/A</v>
      </c>
      <c r="T192" s="8" t="e">
        <f t="shared" ca="1" si="73"/>
        <v>#N/A</v>
      </c>
      <c r="U192" s="45" t="e">
        <f t="shared" ca="1" si="54"/>
        <v>#N/A</v>
      </c>
      <c r="V192" s="20" t="e">
        <f t="shared" ca="1" si="74"/>
        <v>#N/A</v>
      </c>
      <c r="W192" s="48" t="e">
        <f t="shared" ca="1" si="61"/>
        <v>#N/A</v>
      </c>
      <c r="X192" s="49" t="e">
        <f t="shared" ca="1" si="62"/>
        <v>#N/A</v>
      </c>
      <c r="Y192" s="59" t="e">
        <f t="shared" ca="1" si="66"/>
        <v>#N/A</v>
      </c>
      <c r="Z192" s="49" t="e">
        <f ca="1">IF(Y192&gt;SQM!$AB$9,Summary!L192,NA())</f>
        <v>#N/A</v>
      </c>
      <c r="AA192" s="45" t="e">
        <f t="shared" ca="1" si="63"/>
        <v>#N/A</v>
      </c>
      <c r="AB192" s="4" t="e">
        <f t="shared" ca="1" si="64"/>
        <v>#N/A</v>
      </c>
      <c r="AC192" s="2" t="e">
        <f t="shared" ca="1" si="65"/>
        <v>#N/A</v>
      </c>
      <c r="AD192" s="81" t="e">
        <f>IF(TEXT(A192,"mmmm")='1Month'!$A$3,TEXT(A192,"dd")+H192,NA())</f>
        <v>#N/A</v>
      </c>
      <c r="AE192" s="81" t="e">
        <f>IF(TEXT(A192,"mmmm")='1Month'!A$3,TEXT(A192,"dd")+S192,NA())</f>
        <v>#N/A</v>
      </c>
    </row>
    <row r="193" spans="1:31">
      <c r="A193" s="1">
        <v>43501</v>
      </c>
      <c r="C193" s="3" t="e">
        <f ca="1">MATCH(A193,UTDATE,0)+SQM!$AB$3</f>
        <v>#N/A</v>
      </c>
      <c r="D193" s="3">
        <f ca="1">MATCH(A193,UTDATE)+SQM!$AB$3</f>
        <v>1000</v>
      </c>
      <c r="E193" s="5" t="e">
        <f t="shared" ca="1" si="55"/>
        <v>#N/A</v>
      </c>
      <c r="F193" s="4" t="str">
        <f t="array" aca="1" ref="F193" ca="1">IF(MAX(IF(UTDATE=A193,MPSAS))&gt;0,MAX(IF(UTDATE=A193,MPSAS)),"")</f>
        <v/>
      </c>
      <c r="G193" s="2" t="e">
        <f t="shared" ca="1" si="67"/>
        <v>#N/A</v>
      </c>
      <c r="H193" s="21" t="e">
        <f t="shared" ca="1" si="68"/>
        <v>#N/A</v>
      </c>
      <c r="I193" s="4" t="e">
        <f t="shared" ca="1" si="56"/>
        <v>#N/A</v>
      </c>
      <c r="J193" s="21" t="e">
        <f t="shared" ca="1" si="53"/>
        <v>#N/A</v>
      </c>
      <c r="K193" s="5" t="e">
        <f t="shared" ca="1" si="57"/>
        <v>#N/A</v>
      </c>
      <c r="L193" s="4" t="str">
        <f t="array" aca="1" ref="L193" ca="1">IF(MAX(IF(UTDATE=A193,AVE_30))&gt;0,MAX(IF(UTDATE=A193,AVE_30)),"")</f>
        <v/>
      </c>
      <c r="M193" s="2" t="e">
        <f t="shared" ca="1" si="69"/>
        <v>#N/A</v>
      </c>
      <c r="N193" s="4" t="e">
        <f t="shared" ca="1" si="58"/>
        <v>#N/A</v>
      </c>
      <c r="O193" s="4" t="e">
        <f t="shared" ca="1" si="59"/>
        <v>#N/A</v>
      </c>
      <c r="P193" s="4" t="e">
        <f t="shared" ca="1" si="60"/>
        <v>#N/A</v>
      </c>
      <c r="Q193" s="4" t="e">
        <f t="shared" ca="1" si="70"/>
        <v>#N/A</v>
      </c>
      <c r="R193" s="4" t="e">
        <f t="shared" ca="1" si="71"/>
        <v>#VALUE!</v>
      </c>
      <c r="S193" s="43" t="e">
        <f t="shared" ca="1" si="72"/>
        <v>#N/A</v>
      </c>
      <c r="T193" s="8" t="e">
        <f t="shared" ca="1" si="73"/>
        <v>#N/A</v>
      </c>
      <c r="U193" s="45" t="e">
        <f t="shared" ca="1" si="54"/>
        <v>#N/A</v>
      </c>
      <c r="V193" s="20" t="e">
        <f t="shared" ca="1" si="74"/>
        <v>#N/A</v>
      </c>
      <c r="W193" s="48" t="e">
        <f t="shared" ca="1" si="61"/>
        <v>#N/A</v>
      </c>
      <c r="X193" s="49" t="e">
        <f t="shared" ca="1" si="62"/>
        <v>#N/A</v>
      </c>
      <c r="Y193" s="59" t="e">
        <f t="shared" ca="1" si="66"/>
        <v>#N/A</v>
      </c>
      <c r="Z193" s="49" t="e">
        <f ca="1">IF(Y193&gt;SQM!$AB$9,Summary!L193,NA())</f>
        <v>#N/A</v>
      </c>
      <c r="AA193" s="45" t="e">
        <f t="shared" ca="1" si="63"/>
        <v>#N/A</v>
      </c>
      <c r="AB193" s="4" t="e">
        <f t="shared" ca="1" si="64"/>
        <v>#N/A</v>
      </c>
      <c r="AC193" s="2" t="e">
        <f t="shared" ca="1" si="65"/>
        <v>#N/A</v>
      </c>
      <c r="AD193" s="81" t="e">
        <f>IF(TEXT(A193,"mmmm")='1Month'!$A$3,TEXT(A193,"dd")+H193,NA())</f>
        <v>#N/A</v>
      </c>
      <c r="AE193" s="81" t="e">
        <f>IF(TEXT(A193,"mmmm")='1Month'!A$3,TEXT(A193,"dd")+S193,NA())</f>
        <v>#N/A</v>
      </c>
    </row>
    <row r="194" spans="1:31">
      <c r="A194" s="1">
        <v>43502</v>
      </c>
      <c r="C194" s="3" t="e">
        <f ca="1">MATCH(A194,UTDATE,0)+SQM!$AB$3</f>
        <v>#N/A</v>
      </c>
      <c r="D194" s="3">
        <f ca="1">MATCH(A194,UTDATE)+SQM!$AB$3</f>
        <v>1000</v>
      </c>
      <c r="E194" s="5" t="e">
        <f t="shared" ca="1" si="55"/>
        <v>#N/A</v>
      </c>
      <c r="F194" s="4" t="str">
        <f t="array" aca="1" ref="F194" ca="1">IF(MAX(IF(UTDATE=A194,MPSAS))&gt;0,MAX(IF(UTDATE=A194,MPSAS)),"")</f>
        <v/>
      </c>
      <c r="G194" s="2" t="e">
        <f t="shared" ca="1" si="67"/>
        <v>#N/A</v>
      </c>
      <c r="H194" s="21" t="e">
        <f t="shared" ca="1" si="68"/>
        <v>#N/A</v>
      </c>
      <c r="I194" s="4" t="e">
        <f t="shared" ca="1" si="56"/>
        <v>#N/A</v>
      </c>
      <c r="J194" s="21" t="e">
        <f t="shared" ca="1" si="53"/>
        <v>#N/A</v>
      </c>
      <c r="K194" s="5" t="e">
        <f t="shared" ca="1" si="57"/>
        <v>#N/A</v>
      </c>
      <c r="L194" s="4" t="str">
        <f t="array" aca="1" ref="L194" ca="1">IF(MAX(IF(UTDATE=A194,AVE_30))&gt;0,MAX(IF(UTDATE=A194,AVE_30)),"")</f>
        <v/>
      </c>
      <c r="M194" s="2" t="e">
        <f t="shared" ca="1" si="69"/>
        <v>#N/A</v>
      </c>
      <c r="N194" s="4" t="e">
        <f t="shared" ca="1" si="58"/>
        <v>#N/A</v>
      </c>
      <c r="O194" s="4" t="e">
        <f t="shared" ca="1" si="59"/>
        <v>#N/A</v>
      </c>
      <c r="P194" s="4" t="e">
        <f t="shared" ca="1" si="60"/>
        <v>#N/A</v>
      </c>
      <c r="Q194" s="4" t="e">
        <f t="shared" ca="1" si="70"/>
        <v>#N/A</v>
      </c>
      <c r="R194" s="4" t="e">
        <f t="shared" ca="1" si="71"/>
        <v>#VALUE!</v>
      </c>
      <c r="S194" s="43" t="e">
        <f t="shared" ca="1" si="72"/>
        <v>#N/A</v>
      </c>
      <c r="T194" s="8" t="e">
        <f t="shared" ca="1" si="73"/>
        <v>#N/A</v>
      </c>
      <c r="U194" s="45" t="e">
        <f t="shared" ca="1" si="54"/>
        <v>#N/A</v>
      </c>
      <c r="V194" s="20" t="e">
        <f t="shared" ca="1" si="74"/>
        <v>#N/A</v>
      </c>
      <c r="W194" s="48" t="e">
        <f t="shared" ca="1" si="61"/>
        <v>#N/A</v>
      </c>
      <c r="X194" s="49" t="e">
        <f t="shared" ca="1" si="62"/>
        <v>#N/A</v>
      </c>
      <c r="Y194" s="59" t="e">
        <f t="shared" ca="1" si="66"/>
        <v>#N/A</v>
      </c>
      <c r="Z194" s="49" t="e">
        <f ca="1">IF(Y194&gt;SQM!$AB$9,Summary!L194,NA())</f>
        <v>#N/A</v>
      </c>
      <c r="AA194" s="45" t="e">
        <f t="shared" ca="1" si="63"/>
        <v>#N/A</v>
      </c>
      <c r="AB194" s="4" t="e">
        <f t="shared" ca="1" si="64"/>
        <v>#N/A</v>
      </c>
      <c r="AC194" s="2" t="e">
        <f t="shared" ca="1" si="65"/>
        <v>#N/A</v>
      </c>
      <c r="AD194" s="81" t="e">
        <f>IF(TEXT(A194,"mmmm")='1Month'!$A$3,TEXT(A194,"dd")+H194,NA())</f>
        <v>#N/A</v>
      </c>
      <c r="AE194" s="81" t="e">
        <f>IF(TEXT(A194,"mmmm")='1Month'!A$3,TEXT(A194,"dd")+S194,NA())</f>
        <v>#N/A</v>
      </c>
    </row>
    <row r="195" spans="1:31">
      <c r="A195" s="1">
        <v>43503</v>
      </c>
      <c r="C195" s="3" t="e">
        <f ca="1">MATCH(A195,UTDATE,0)+SQM!$AB$3</f>
        <v>#N/A</v>
      </c>
      <c r="D195" s="3">
        <f ca="1">MATCH(A195,UTDATE)+SQM!$AB$3</f>
        <v>1000</v>
      </c>
      <c r="E195" s="5" t="e">
        <f t="shared" ca="1" si="55"/>
        <v>#N/A</v>
      </c>
      <c r="F195" s="4" t="str">
        <f t="array" aca="1" ref="F195" ca="1">IF(MAX(IF(UTDATE=A195,MPSAS))&gt;0,MAX(IF(UTDATE=A195,MPSAS)),"")</f>
        <v/>
      </c>
      <c r="G195" s="2" t="e">
        <f t="shared" ca="1" si="67"/>
        <v>#N/A</v>
      </c>
      <c r="H195" s="21" t="e">
        <f t="shared" ca="1" si="68"/>
        <v>#N/A</v>
      </c>
      <c r="I195" s="4" t="e">
        <f t="shared" ca="1" si="56"/>
        <v>#N/A</v>
      </c>
      <c r="J195" s="21" t="e">
        <f t="shared" ref="J195:J258" ca="1" si="75">A195+H195</f>
        <v>#N/A</v>
      </c>
      <c r="K195" s="5" t="e">
        <f t="shared" ca="1" si="57"/>
        <v>#N/A</v>
      </c>
      <c r="L195" s="4" t="str">
        <f t="array" aca="1" ref="L195" ca="1">IF(MAX(IF(UTDATE=A195,AVE_30))&gt;0,MAX(IF(UTDATE=A195,AVE_30)),"")</f>
        <v/>
      </c>
      <c r="M195" s="2" t="e">
        <f t="shared" ca="1" si="69"/>
        <v>#N/A</v>
      </c>
      <c r="N195" s="4" t="e">
        <f t="shared" ca="1" si="58"/>
        <v>#N/A</v>
      </c>
      <c r="O195" s="4" t="e">
        <f t="shared" ca="1" si="59"/>
        <v>#N/A</v>
      </c>
      <c r="P195" s="4" t="e">
        <f t="shared" ca="1" si="60"/>
        <v>#N/A</v>
      </c>
      <c r="Q195" s="4" t="e">
        <f t="shared" ca="1" si="70"/>
        <v>#N/A</v>
      </c>
      <c r="R195" s="4" t="e">
        <f t="shared" ca="1" si="71"/>
        <v>#VALUE!</v>
      </c>
      <c r="S195" s="43" t="e">
        <f t="shared" ca="1" si="72"/>
        <v>#N/A</v>
      </c>
      <c r="T195" s="8" t="e">
        <f t="shared" ca="1" si="73"/>
        <v>#N/A</v>
      </c>
      <c r="U195" s="45" t="e">
        <f t="shared" ref="U195:U258" ca="1" si="76">A195+S195</f>
        <v>#N/A</v>
      </c>
      <c r="V195" s="20" t="e">
        <f t="shared" ca="1" si="74"/>
        <v>#N/A</v>
      </c>
      <c r="W195" s="48" t="e">
        <f t="shared" ca="1" si="61"/>
        <v>#N/A</v>
      </c>
      <c r="X195" s="49" t="e">
        <f t="shared" ca="1" si="62"/>
        <v>#N/A</v>
      </c>
      <c r="Y195" s="59" t="e">
        <f t="shared" ca="1" si="66"/>
        <v>#N/A</v>
      </c>
      <c r="Z195" s="49" t="e">
        <f ca="1">IF(Y195&gt;SQM!$AB$9,Summary!L195,NA())</f>
        <v>#N/A</v>
      </c>
      <c r="AA195" s="45" t="e">
        <f t="shared" ca="1" si="63"/>
        <v>#N/A</v>
      </c>
      <c r="AB195" s="4" t="e">
        <f t="shared" ca="1" si="64"/>
        <v>#N/A</v>
      </c>
      <c r="AC195" s="2" t="e">
        <f t="shared" ca="1" si="65"/>
        <v>#N/A</v>
      </c>
      <c r="AD195" s="81" t="e">
        <f>IF(TEXT(A195,"mmmm")='1Month'!$A$3,TEXT(A195,"dd")+H195,NA())</f>
        <v>#N/A</v>
      </c>
      <c r="AE195" s="81" t="e">
        <f>IF(TEXT(A195,"mmmm")='1Month'!A$3,TEXT(A195,"dd")+S195,NA())</f>
        <v>#N/A</v>
      </c>
    </row>
    <row r="196" spans="1:31">
      <c r="A196" s="1">
        <v>43504</v>
      </c>
      <c r="C196" s="3" t="e">
        <f ca="1">MATCH(A196,UTDATE,0)+SQM!$AB$3</f>
        <v>#N/A</v>
      </c>
      <c r="D196" s="3">
        <f ca="1">MATCH(A196,UTDATE)+SQM!$AB$3</f>
        <v>1000</v>
      </c>
      <c r="E196" s="5" t="e">
        <f t="shared" ref="E196:E259" ca="1" si="77">"SQM!L"&amp;C196&amp;":Z"&amp;D196</f>
        <v>#N/A</v>
      </c>
      <c r="F196" s="4" t="str">
        <f t="array" aca="1" ref="F196" ca="1">IF(MAX(IF(UTDATE=A196,MPSAS))&gt;0,MAX(IF(UTDATE=A196,MPSAS)),"")</f>
        <v/>
      </c>
      <c r="G196" s="2" t="e">
        <f t="shared" ca="1" si="67"/>
        <v>#N/A</v>
      </c>
      <c r="H196" s="21" t="e">
        <f t="shared" ca="1" si="68"/>
        <v>#N/A</v>
      </c>
      <c r="I196" s="4" t="e">
        <f t="shared" ref="I196:I259" ca="1" si="78">H196*24</f>
        <v>#N/A</v>
      </c>
      <c r="J196" s="21" t="e">
        <f t="shared" ca="1" si="75"/>
        <v>#N/A</v>
      </c>
      <c r="K196" s="5" t="e">
        <f t="shared" ref="K196:K259" ca="1" si="79">"SQM!T"&amp;C196&amp;":Z"&amp;D196</f>
        <v>#N/A</v>
      </c>
      <c r="L196" s="4" t="str">
        <f t="array" aca="1" ref="L196" ca="1">IF(MAX(IF(UTDATE=A196,AVE_30))&gt;0,MAX(IF(UTDATE=A196,AVE_30)),"")</f>
        <v/>
      </c>
      <c r="M196" s="2" t="e">
        <f t="shared" ca="1" si="69"/>
        <v>#N/A</v>
      </c>
      <c r="N196" s="4" t="e">
        <f t="shared" ref="N196:N259" ca="1" si="80">INDIRECT("'SQM'!"&amp;"U"&amp;G196)</f>
        <v>#N/A</v>
      </c>
      <c r="O196" s="4" t="e">
        <f t="shared" ref="O196:O259" ca="1" si="81">INDIRECT("'SQM'!"&amp;"W"&amp;M196)</f>
        <v>#N/A</v>
      </c>
      <c r="P196" s="4" t="e">
        <f t="shared" ref="P196:P259" ca="1" si="82">INDIRECT("'SQM'!"&amp;"X"&amp;M196)</f>
        <v>#N/A</v>
      </c>
      <c r="Q196" s="4" t="e">
        <f t="shared" ca="1" si="70"/>
        <v>#N/A</v>
      </c>
      <c r="R196" s="4" t="e">
        <f t="shared" ca="1" si="71"/>
        <v>#VALUE!</v>
      </c>
      <c r="S196" s="43" t="e">
        <f t="shared" ca="1" si="72"/>
        <v>#N/A</v>
      </c>
      <c r="T196" s="8" t="e">
        <f t="shared" ca="1" si="73"/>
        <v>#N/A</v>
      </c>
      <c r="U196" s="45" t="e">
        <f t="shared" ca="1" si="76"/>
        <v>#N/A</v>
      </c>
      <c r="V196" s="20" t="e">
        <f t="shared" ca="1" si="74"/>
        <v>#N/A</v>
      </c>
      <c r="W196" s="48" t="e">
        <f t="shared" ref="W196:W259" ca="1" si="83">INDIRECT("'SQM'!"&amp;"AD"&amp;M196)</f>
        <v>#N/A</v>
      </c>
      <c r="X196" s="49" t="e">
        <f t="shared" ref="X196:X259" ca="1" si="84">IF(W196,L196,NA())</f>
        <v>#N/A</v>
      </c>
      <c r="Y196" s="59" t="e">
        <f t="shared" ca="1" si="66"/>
        <v>#N/A</v>
      </c>
      <c r="Z196" s="49" t="e">
        <f ca="1">IF(Y196&gt;SQM!$AB$9,Summary!L196,NA())</f>
        <v>#N/A</v>
      </c>
      <c r="AA196" s="45" t="e">
        <f t="shared" ref="AA196:AA259" ca="1" si="85">IF(AND(NOT(ISNUMBER(Z196)),NOT(W196)),U196,NA())</f>
        <v>#N/A</v>
      </c>
      <c r="AB196" s="4" t="e">
        <f t="shared" ref="AB196:AB259" ca="1" si="86">IF(AND(NOT(ISNUMBER(Z196)),NOT(W196)),L196,NA())</f>
        <v>#N/A</v>
      </c>
      <c r="AC196" s="2" t="e">
        <f t="shared" ref="AC196:AC259" ca="1" si="87">IF(AB196&gt;0,1.2,NA())</f>
        <v>#N/A</v>
      </c>
      <c r="AD196" s="81" t="e">
        <f>IF(TEXT(A196,"mmmm")='1Month'!$A$3,TEXT(A196,"dd")+H196,NA())</f>
        <v>#N/A</v>
      </c>
      <c r="AE196" s="81" t="e">
        <f>IF(TEXT(A196,"mmmm")='1Month'!A$3,TEXT(A196,"dd")+S196,NA())</f>
        <v>#N/A</v>
      </c>
    </row>
    <row r="197" spans="1:31">
      <c r="A197" s="1">
        <v>43505</v>
      </c>
      <c r="C197" s="3" t="e">
        <f ca="1">MATCH(A197,UTDATE,0)+SQM!$AB$3</f>
        <v>#N/A</v>
      </c>
      <c r="D197" s="3">
        <f ca="1">MATCH(A197,UTDATE)+SQM!$AB$3</f>
        <v>1000</v>
      </c>
      <c r="E197" s="5" t="e">
        <f t="shared" ca="1" si="77"/>
        <v>#N/A</v>
      </c>
      <c r="F197" s="4" t="str">
        <f t="array" aca="1" ref="F197" ca="1">IF(MAX(IF(UTDATE=A197,MPSAS))&gt;0,MAX(IF(UTDATE=A197,MPSAS)),"")</f>
        <v/>
      </c>
      <c r="G197" s="2" t="e">
        <f t="shared" ca="1" si="67"/>
        <v>#N/A</v>
      </c>
      <c r="H197" s="21" t="e">
        <f t="shared" ca="1" si="68"/>
        <v>#N/A</v>
      </c>
      <c r="I197" s="4" t="e">
        <f t="shared" ca="1" si="78"/>
        <v>#N/A</v>
      </c>
      <c r="J197" s="21" t="e">
        <f t="shared" ca="1" si="75"/>
        <v>#N/A</v>
      </c>
      <c r="K197" s="5" t="e">
        <f t="shared" ca="1" si="79"/>
        <v>#N/A</v>
      </c>
      <c r="L197" s="4" t="str">
        <f t="array" aca="1" ref="L197" ca="1">IF(MAX(IF(UTDATE=A197,AVE_30))&gt;0,MAX(IF(UTDATE=A197,AVE_30)),"")</f>
        <v/>
      </c>
      <c r="M197" s="2" t="e">
        <f t="shared" ca="1" si="69"/>
        <v>#N/A</v>
      </c>
      <c r="N197" s="4" t="e">
        <f t="shared" ca="1" si="80"/>
        <v>#N/A</v>
      </c>
      <c r="O197" s="4" t="e">
        <f t="shared" ca="1" si="81"/>
        <v>#N/A</v>
      </c>
      <c r="P197" s="4" t="e">
        <f t="shared" ca="1" si="82"/>
        <v>#N/A</v>
      </c>
      <c r="Q197" s="4" t="e">
        <f t="shared" ca="1" si="70"/>
        <v>#N/A</v>
      </c>
      <c r="R197" s="4" t="e">
        <f t="shared" ca="1" si="71"/>
        <v>#VALUE!</v>
      </c>
      <c r="S197" s="43" t="e">
        <f t="shared" ca="1" si="72"/>
        <v>#N/A</v>
      </c>
      <c r="T197" s="8" t="e">
        <f t="shared" ca="1" si="73"/>
        <v>#N/A</v>
      </c>
      <c r="U197" s="45" t="e">
        <f t="shared" ca="1" si="76"/>
        <v>#N/A</v>
      </c>
      <c r="V197" s="20" t="e">
        <f t="shared" ca="1" si="74"/>
        <v>#N/A</v>
      </c>
      <c r="W197" s="48" t="e">
        <f t="shared" ca="1" si="83"/>
        <v>#N/A</v>
      </c>
      <c r="X197" s="49" t="e">
        <f t="shared" ca="1" si="84"/>
        <v>#N/A</v>
      </c>
      <c r="Y197" s="59" t="e">
        <f t="shared" ca="1" si="66"/>
        <v>#N/A</v>
      </c>
      <c r="Z197" s="49" t="e">
        <f ca="1">IF(Y197&gt;SQM!$AB$9,Summary!L197,NA())</f>
        <v>#N/A</v>
      </c>
      <c r="AA197" s="45" t="e">
        <f t="shared" ca="1" si="85"/>
        <v>#N/A</v>
      </c>
      <c r="AB197" s="4" t="e">
        <f t="shared" ca="1" si="86"/>
        <v>#N/A</v>
      </c>
      <c r="AC197" s="2" t="e">
        <f t="shared" ca="1" si="87"/>
        <v>#N/A</v>
      </c>
      <c r="AD197" s="81" t="e">
        <f>IF(TEXT(A197,"mmmm")='1Month'!$A$3,TEXT(A197,"dd")+H197,NA())</f>
        <v>#N/A</v>
      </c>
      <c r="AE197" s="81" t="e">
        <f>IF(TEXT(A197,"mmmm")='1Month'!A$3,TEXT(A197,"dd")+S197,NA())</f>
        <v>#N/A</v>
      </c>
    </row>
    <row r="198" spans="1:31">
      <c r="A198" s="1">
        <v>43506</v>
      </c>
      <c r="C198" s="3" t="e">
        <f ca="1">MATCH(A198,UTDATE,0)+SQM!$AB$3</f>
        <v>#N/A</v>
      </c>
      <c r="D198" s="3">
        <f ca="1">MATCH(A198,UTDATE)+SQM!$AB$3</f>
        <v>1000</v>
      </c>
      <c r="E198" s="5" t="e">
        <f t="shared" ca="1" si="77"/>
        <v>#N/A</v>
      </c>
      <c r="F198" s="4" t="str">
        <f t="array" aca="1" ref="F198" ca="1">IF(MAX(IF(UTDATE=A198,MPSAS))&gt;0,MAX(IF(UTDATE=A198,MPSAS)),"")</f>
        <v/>
      </c>
      <c r="G198" s="2" t="e">
        <f t="shared" ca="1" si="67"/>
        <v>#N/A</v>
      </c>
      <c r="H198" s="21" t="e">
        <f t="shared" ca="1" si="68"/>
        <v>#N/A</v>
      </c>
      <c r="I198" s="4" t="e">
        <f t="shared" ca="1" si="78"/>
        <v>#N/A</v>
      </c>
      <c r="J198" s="21" t="e">
        <f t="shared" ca="1" si="75"/>
        <v>#N/A</v>
      </c>
      <c r="K198" s="5" t="e">
        <f t="shared" ca="1" si="79"/>
        <v>#N/A</v>
      </c>
      <c r="L198" s="4" t="str">
        <f t="array" aca="1" ref="L198" ca="1">IF(MAX(IF(UTDATE=A198,AVE_30))&gt;0,MAX(IF(UTDATE=A198,AVE_30)),"")</f>
        <v/>
      </c>
      <c r="M198" s="2" t="e">
        <f t="shared" ca="1" si="69"/>
        <v>#N/A</v>
      </c>
      <c r="N198" s="4" t="e">
        <f t="shared" ca="1" si="80"/>
        <v>#N/A</v>
      </c>
      <c r="O198" s="4" t="e">
        <f t="shared" ca="1" si="81"/>
        <v>#N/A</v>
      </c>
      <c r="P198" s="4" t="e">
        <f t="shared" ca="1" si="82"/>
        <v>#N/A</v>
      </c>
      <c r="Q198" s="4" t="e">
        <f t="shared" ca="1" si="70"/>
        <v>#N/A</v>
      </c>
      <c r="R198" s="4" t="e">
        <f t="shared" ca="1" si="71"/>
        <v>#VALUE!</v>
      </c>
      <c r="S198" s="43" t="e">
        <f t="shared" ca="1" si="72"/>
        <v>#N/A</v>
      </c>
      <c r="T198" s="8" t="e">
        <f t="shared" ca="1" si="73"/>
        <v>#N/A</v>
      </c>
      <c r="U198" s="45" t="e">
        <f t="shared" ca="1" si="76"/>
        <v>#N/A</v>
      </c>
      <c r="V198" s="20" t="e">
        <f t="shared" ca="1" si="74"/>
        <v>#N/A</v>
      </c>
      <c r="W198" s="48" t="e">
        <f t="shared" ca="1" si="83"/>
        <v>#N/A</v>
      </c>
      <c r="X198" s="49" t="e">
        <f t="shared" ca="1" si="84"/>
        <v>#N/A</v>
      </c>
      <c r="Y198" s="59" t="e">
        <f t="shared" ca="1" si="66"/>
        <v>#N/A</v>
      </c>
      <c r="Z198" s="49" t="e">
        <f ca="1">IF(Y198&gt;SQM!$AB$9,Summary!L198,NA())</f>
        <v>#N/A</v>
      </c>
      <c r="AA198" s="45" t="e">
        <f t="shared" ca="1" si="85"/>
        <v>#N/A</v>
      </c>
      <c r="AB198" s="4" t="e">
        <f t="shared" ca="1" si="86"/>
        <v>#N/A</v>
      </c>
      <c r="AC198" s="2" t="e">
        <f t="shared" ca="1" si="87"/>
        <v>#N/A</v>
      </c>
      <c r="AD198" s="81" t="e">
        <f>IF(TEXT(A198,"mmmm")='1Month'!$A$3,TEXT(A198,"dd")+H198,NA())</f>
        <v>#N/A</v>
      </c>
      <c r="AE198" s="81" t="e">
        <f>IF(TEXT(A198,"mmmm")='1Month'!A$3,TEXT(A198,"dd")+S198,NA())</f>
        <v>#N/A</v>
      </c>
    </row>
    <row r="199" spans="1:31">
      <c r="A199" s="1">
        <v>43507</v>
      </c>
      <c r="C199" s="3" t="e">
        <f ca="1">MATCH(A199,UTDATE,0)+SQM!$AB$3</f>
        <v>#N/A</v>
      </c>
      <c r="D199" s="3">
        <f ca="1">MATCH(A199,UTDATE)+SQM!$AB$3</f>
        <v>1000</v>
      </c>
      <c r="E199" s="5" t="e">
        <f t="shared" ca="1" si="77"/>
        <v>#N/A</v>
      </c>
      <c r="F199" s="4" t="str">
        <f t="array" aca="1" ref="F199" ca="1">IF(MAX(IF(UTDATE=A199,MPSAS))&gt;0,MAX(IF(UTDATE=A199,MPSAS)),"")</f>
        <v/>
      </c>
      <c r="G199" s="2" t="e">
        <f t="shared" ca="1" si="67"/>
        <v>#N/A</v>
      </c>
      <c r="H199" s="21" t="e">
        <f t="shared" ca="1" si="68"/>
        <v>#N/A</v>
      </c>
      <c r="I199" s="4" t="e">
        <f t="shared" ca="1" si="78"/>
        <v>#N/A</v>
      </c>
      <c r="J199" s="21" t="e">
        <f t="shared" ca="1" si="75"/>
        <v>#N/A</v>
      </c>
      <c r="K199" s="5" t="e">
        <f t="shared" ca="1" si="79"/>
        <v>#N/A</v>
      </c>
      <c r="L199" s="4" t="str">
        <f t="array" aca="1" ref="L199" ca="1">IF(MAX(IF(UTDATE=A199,AVE_30))&gt;0,MAX(IF(UTDATE=A199,AVE_30)),"")</f>
        <v/>
      </c>
      <c r="M199" s="2" t="e">
        <f t="shared" ca="1" si="69"/>
        <v>#N/A</v>
      </c>
      <c r="N199" s="4" t="e">
        <f t="shared" ca="1" si="80"/>
        <v>#N/A</v>
      </c>
      <c r="O199" s="4" t="e">
        <f t="shared" ca="1" si="81"/>
        <v>#N/A</v>
      </c>
      <c r="P199" s="4" t="e">
        <f t="shared" ca="1" si="82"/>
        <v>#N/A</v>
      </c>
      <c r="Q199" s="4" t="e">
        <f t="shared" ca="1" si="70"/>
        <v>#N/A</v>
      </c>
      <c r="R199" s="4" t="e">
        <f t="shared" ca="1" si="71"/>
        <v>#VALUE!</v>
      </c>
      <c r="S199" s="43" t="e">
        <f t="shared" ca="1" si="72"/>
        <v>#N/A</v>
      </c>
      <c r="T199" s="8" t="e">
        <f t="shared" ca="1" si="73"/>
        <v>#N/A</v>
      </c>
      <c r="U199" s="45" t="e">
        <f t="shared" ca="1" si="76"/>
        <v>#N/A</v>
      </c>
      <c r="V199" s="20" t="e">
        <f t="shared" ca="1" si="74"/>
        <v>#N/A</v>
      </c>
      <c r="W199" s="48" t="e">
        <f t="shared" ca="1" si="83"/>
        <v>#N/A</v>
      </c>
      <c r="X199" s="49" t="e">
        <f t="shared" ca="1" si="84"/>
        <v>#N/A</v>
      </c>
      <c r="Y199" s="59" t="e">
        <f t="shared" ref="Y199:Y262" ca="1" si="88">INDIRECT("'SQM'!"&amp;"AH"&amp;M199)</f>
        <v>#N/A</v>
      </c>
      <c r="Z199" s="49" t="e">
        <f ca="1">IF(Y199&gt;SQM!$AB$9,Summary!L199,NA())</f>
        <v>#N/A</v>
      </c>
      <c r="AA199" s="45" t="e">
        <f t="shared" ca="1" si="85"/>
        <v>#N/A</v>
      </c>
      <c r="AB199" s="4" t="e">
        <f t="shared" ca="1" si="86"/>
        <v>#N/A</v>
      </c>
      <c r="AC199" s="2" t="e">
        <f t="shared" ca="1" si="87"/>
        <v>#N/A</v>
      </c>
      <c r="AD199" s="81" t="e">
        <f>IF(TEXT(A199,"mmmm")='1Month'!$A$3,TEXT(A199,"dd")+H199,NA())</f>
        <v>#N/A</v>
      </c>
      <c r="AE199" s="81" t="e">
        <f>IF(TEXT(A199,"mmmm")='1Month'!A$3,TEXT(A199,"dd")+S199,NA())</f>
        <v>#N/A</v>
      </c>
    </row>
    <row r="200" spans="1:31">
      <c r="A200" s="1">
        <v>43508</v>
      </c>
      <c r="C200" s="3" t="e">
        <f ca="1">MATCH(A200,UTDATE,0)+SQM!$AB$3</f>
        <v>#N/A</v>
      </c>
      <c r="D200" s="3">
        <f ca="1">MATCH(A200,UTDATE)+SQM!$AB$3</f>
        <v>1000</v>
      </c>
      <c r="E200" s="5" t="e">
        <f t="shared" ca="1" si="77"/>
        <v>#N/A</v>
      </c>
      <c r="F200" s="4" t="str">
        <f t="array" aca="1" ref="F200" ca="1">IF(MAX(IF(UTDATE=A200,MPSAS))&gt;0,MAX(IF(UTDATE=A200,MPSAS)),"")</f>
        <v/>
      </c>
      <c r="G200" s="2" t="e">
        <f t="shared" ca="1" si="67"/>
        <v>#N/A</v>
      </c>
      <c r="H200" s="21" t="e">
        <f t="shared" ca="1" si="68"/>
        <v>#N/A</v>
      </c>
      <c r="I200" s="4" t="e">
        <f t="shared" ca="1" si="78"/>
        <v>#N/A</v>
      </c>
      <c r="J200" s="21" t="e">
        <f t="shared" ca="1" si="75"/>
        <v>#N/A</v>
      </c>
      <c r="K200" s="5" t="e">
        <f t="shared" ca="1" si="79"/>
        <v>#N/A</v>
      </c>
      <c r="L200" s="4" t="str">
        <f t="array" aca="1" ref="L200" ca="1">IF(MAX(IF(UTDATE=A200,AVE_30))&gt;0,MAX(IF(UTDATE=A200,AVE_30)),"")</f>
        <v/>
      </c>
      <c r="M200" s="2" t="e">
        <f t="shared" ca="1" si="69"/>
        <v>#N/A</v>
      </c>
      <c r="N200" s="4" t="e">
        <f t="shared" ca="1" si="80"/>
        <v>#N/A</v>
      </c>
      <c r="O200" s="4" t="e">
        <f t="shared" ca="1" si="81"/>
        <v>#N/A</v>
      </c>
      <c r="P200" s="4" t="e">
        <f t="shared" ca="1" si="82"/>
        <v>#N/A</v>
      </c>
      <c r="Q200" s="4" t="e">
        <f t="shared" ca="1" si="70"/>
        <v>#N/A</v>
      </c>
      <c r="R200" s="4" t="e">
        <f t="shared" ca="1" si="71"/>
        <v>#VALUE!</v>
      </c>
      <c r="S200" s="43" t="e">
        <f t="shared" ca="1" si="72"/>
        <v>#N/A</v>
      </c>
      <c r="T200" s="8" t="e">
        <f t="shared" ca="1" si="73"/>
        <v>#N/A</v>
      </c>
      <c r="U200" s="45" t="e">
        <f t="shared" ca="1" si="76"/>
        <v>#N/A</v>
      </c>
      <c r="V200" s="20" t="e">
        <f t="shared" ca="1" si="74"/>
        <v>#N/A</v>
      </c>
      <c r="W200" s="48" t="e">
        <f t="shared" ca="1" si="83"/>
        <v>#N/A</v>
      </c>
      <c r="X200" s="49" t="e">
        <f t="shared" ca="1" si="84"/>
        <v>#N/A</v>
      </c>
      <c r="Y200" s="59" t="e">
        <f t="shared" ca="1" si="88"/>
        <v>#N/A</v>
      </c>
      <c r="Z200" s="49" t="e">
        <f ca="1">IF(Y200&gt;SQM!$AB$9,Summary!L200,NA())</f>
        <v>#N/A</v>
      </c>
      <c r="AA200" s="45" t="e">
        <f t="shared" ca="1" si="85"/>
        <v>#N/A</v>
      </c>
      <c r="AB200" s="4" t="e">
        <f t="shared" ca="1" si="86"/>
        <v>#N/A</v>
      </c>
      <c r="AC200" s="2" t="e">
        <f t="shared" ca="1" si="87"/>
        <v>#N/A</v>
      </c>
      <c r="AD200" s="81" t="e">
        <f>IF(TEXT(A200,"mmmm")='1Month'!$A$3,TEXT(A200,"dd")+H200,NA())</f>
        <v>#N/A</v>
      </c>
      <c r="AE200" s="81" t="e">
        <f>IF(TEXT(A200,"mmmm")='1Month'!A$3,TEXT(A200,"dd")+S200,NA())</f>
        <v>#N/A</v>
      </c>
    </row>
    <row r="201" spans="1:31">
      <c r="A201" s="1">
        <v>43509</v>
      </c>
      <c r="C201" s="3" t="e">
        <f ca="1">MATCH(A201,UTDATE,0)+SQM!$AB$3</f>
        <v>#N/A</v>
      </c>
      <c r="D201" s="3">
        <f ca="1">MATCH(A201,UTDATE)+SQM!$AB$3</f>
        <v>1000</v>
      </c>
      <c r="E201" s="5" t="e">
        <f t="shared" ca="1" si="77"/>
        <v>#N/A</v>
      </c>
      <c r="F201" s="4" t="str">
        <f t="array" aca="1" ref="F201" ca="1">IF(MAX(IF(UTDATE=A201,MPSAS))&gt;0,MAX(IF(UTDATE=A201,MPSAS)),"")</f>
        <v/>
      </c>
      <c r="G201" s="2" t="e">
        <f t="shared" ca="1" si="67"/>
        <v>#N/A</v>
      </c>
      <c r="H201" s="21" t="e">
        <f t="shared" ca="1" si="68"/>
        <v>#N/A</v>
      </c>
      <c r="I201" s="4" t="e">
        <f t="shared" ca="1" si="78"/>
        <v>#N/A</v>
      </c>
      <c r="J201" s="21" t="e">
        <f t="shared" ca="1" si="75"/>
        <v>#N/A</v>
      </c>
      <c r="K201" s="5" t="e">
        <f t="shared" ca="1" si="79"/>
        <v>#N/A</v>
      </c>
      <c r="L201" s="4" t="str">
        <f t="array" aca="1" ref="L201" ca="1">IF(MAX(IF(UTDATE=A201,AVE_30))&gt;0,MAX(IF(UTDATE=A201,AVE_30)),"")</f>
        <v/>
      </c>
      <c r="M201" s="2" t="e">
        <f t="shared" ca="1" si="69"/>
        <v>#N/A</v>
      </c>
      <c r="N201" s="4" t="e">
        <f t="shared" ca="1" si="80"/>
        <v>#N/A</v>
      </c>
      <c r="O201" s="4" t="e">
        <f t="shared" ca="1" si="81"/>
        <v>#N/A</v>
      </c>
      <c r="P201" s="4" t="e">
        <f t="shared" ca="1" si="82"/>
        <v>#N/A</v>
      </c>
      <c r="Q201" s="4" t="e">
        <f t="shared" ca="1" si="70"/>
        <v>#N/A</v>
      </c>
      <c r="R201" s="4" t="e">
        <f t="shared" ca="1" si="71"/>
        <v>#VALUE!</v>
      </c>
      <c r="S201" s="43" t="e">
        <f t="shared" ca="1" si="72"/>
        <v>#N/A</v>
      </c>
      <c r="T201" s="8" t="e">
        <f t="shared" ca="1" si="73"/>
        <v>#N/A</v>
      </c>
      <c r="U201" s="45" t="e">
        <f t="shared" ca="1" si="76"/>
        <v>#N/A</v>
      </c>
      <c r="V201" s="20" t="e">
        <f t="shared" ca="1" si="74"/>
        <v>#N/A</v>
      </c>
      <c r="W201" s="48" t="e">
        <f t="shared" ca="1" si="83"/>
        <v>#N/A</v>
      </c>
      <c r="X201" s="49" t="e">
        <f t="shared" ca="1" si="84"/>
        <v>#N/A</v>
      </c>
      <c r="Y201" s="59" t="e">
        <f t="shared" ca="1" si="88"/>
        <v>#N/A</v>
      </c>
      <c r="Z201" s="49" t="e">
        <f ca="1">IF(Y201&gt;SQM!$AB$9,Summary!L201,NA())</f>
        <v>#N/A</v>
      </c>
      <c r="AA201" s="45" t="e">
        <f t="shared" ca="1" si="85"/>
        <v>#N/A</v>
      </c>
      <c r="AB201" s="4" t="e">
        <f t="shared" ca="1" si="86"/>
        <v>#N/A</v>
      </c>
      <c r="AC201" s="2" t="e">
        <f t="shared" ca="1" si="87"/>
        <v>#N/A</v>
      </c>
      <c r="AD201" s="81" t="e">
        <f>IF(TEXT(A201,"mmmm")='1Month'!$A$3,TEXT(A201,"dd")+H201,NA())</f>
        <v>#N/A</v>
      </c>
      <c r="AE201" s="81" t="e">
        <f>IF(TEXT(A201,"mmmm")='1Month'!A$3,TEXT(A201,"dd")+S201,NA())</f>
        <v>#N/A</v>
      </c>
    </row>
    <row r="202" spans="1:31">
      <c r="A202" s="1">
        <v>43510</v>
      </c>
      <c r="C202" s="3" t="e">
        <f ca="1">MATCH(A202,UTDATE,0)+SQM!$AB$3</f>
        <v>#N/A</v>
      </c>
      <c r="D202" s="3">
        <f ca="1">MATCH(A202,UTDATE)+SQM!$AB$3</f>
        <v>1000</v>
      </c>
      <c r="E202" s="5" t="e">
        <f t="shared" ca="1" si="77"/>
        <v>#N/A</v>
      </c>
      <c r="F202" s="4" t="str">
        <f t="array" aca="1" ref="F202" ca="1">IF(MAX(IF(UTDATE=A202,MPSAS))&gt;0,MAX(IF(UTDATE=A202,MPSAS)),"")</f>
        <v/>
      </c>
      <c r="G202" s="2" t="e">
        <f t="shared" ca="1" si="67"/>
        <v>#N/A</v>
      </c>
      <c r="H202" s="21" t="e">
        <f t="shared" ca="1" si="68"/>
        <v>#N/A</v>
      </c>
      <c r="I202" s="4" t="e">
        <f t="shared" ca="1" si="78"/>
        <v>#N/A</v>
      </c>
      <c r="J202" s="21" t="e">
        <f t="shared" ca="1" si="75"/>
        <v>#N/A</v>
      </c>
      <c r="K202" s="5" t="e">
        <f t="shared" ca="1" si="79"/>
        <v>#N/A</v>
      </c>
      <c r="L202" s="4" t="str">
        <f t="array" aca="1" ref="L202" ca="1">IF(MAX(IF(UTDATE=A202,AVE_30))&gt;0,MAX(IF(UTDATE=A202,AVE_30)),"")</f>
        <v/>
      </c>
      <c r="M202" s="2" t="e">
        <f t="shared" ca="1" si="69"/>
        <v>#N/A</v>
      </c>
      <c r="N202" s="4" t="e">
        <f t="shared" ca="1" si="80"/>
        <v>#N/A</v>
      </c>
      <c r="O202" s="4" t="e">
        <f t="shared" ca="1" si="81"/>
        <v>#N/A</v>
      </c>
      <c r="P202" s="4" t="e">
        <f t="shared" ca="1" si="82"/>
        <v>#N/A</v>
      </c>
      <c r="Q202" s="4" t="e">
        <f t="shared" ca="1" si="70"/>
        <v>#N/A</v>
      </c>
      <c r="R202" s="4" t="e">
        <f t="shared" ca="1" si="71"/>
        <v>#VALUE!</v>
      </c>
      <c r="S202" s="43" t="e">
        <f t="shared" ca="1" si="72"/>
        <v>#N/A</v>
      </c>
      <c r="T202" s="8" t="e">
        <f t="shared" ca="1" si="73"/>
        <v>#N/A</v>
      </c>
      <c r="U202" s="45" t="e">
        <f t="shared" ca="1" si="76"/>
        <v>#N/A</v>
      </c>
      <c r="V202" s="20" t="e">
        <f t="shared" ca="1" si="74"/>
        <v>#N/A</v>
      </c>
      <c r="W202" s="48" t="e">
        <f t="shared" ca="1" si="83"/>
        <v>#N/A</v>
      </c>
      <c r="X202" s="49" t="e">
        <f t="shared" ca="1" si="84"/>
        <v>#N/A</v>
      </c>
      <c r="Y202" s="59" t="e">
        <f t="shared" ca="1" si="88"/>
        <v>#N/A</v>
      </c>
      <c r="Z202" s="49" t="e">
        <f ca="1">IF(Y202&gt;SQM!$AB$9,Summary!L202,NA())</f>
        <v>#N/A</v>
      </c>
      <c r="AA202" s="45" t="e">
        <f t="shared" ca="1" si="85"/>
        <v>#N/A</v>
      </c>
      <c r="AB202" s="4" t="e">
        <f t="shared" ca="1" si="86"/>
        <v>#N/A</v>
      </c>
      <c r="AC202" s="2" t="e">
        <f t="shared" ca="1" si="87"/>
        <v>#N/A</v>
      </c>
      <c r="AD202" s="81" t="e">
        <f>IF(TEXT(A202,"mmmm")='1Month'!$A$3,TEXT(A202,"dd")+H202,NA())</f>
        <v>#N/A</v>
      </c>
      <c r="AE202" s="81" t="e">
        <f>IF(TEXT(A202,"mmmm")='1Month'!A$3,TEXT(A202,"dd")+S202,NA())</f>
        <v>#N/A</v>
      </c>
    </row>
    <row r="203" spans="1:31">
      <c r="A203" s="1">
        <v>43511</v>
      </c>
      <c r="C203" s="3" t="e">
        <f ca="1">MATCH(A203,UTDATE,0)+SQM!$AB$3</f>
        <v>#N/A</v>
      </c>
      <c r="D203" s="3">
        <f ca="1">MATCH(A203,UTDATE)+SQM!$AB$3</f>
        <v>1000</v>
      </c>
      <c r="E203" s="5" t="e">
        <f t="shared" ca="1" si="77"/>
        <v>#N/A</v>
      </c>
      <c r="F203" s="4" t="str">
        <f t="array" aca="1" ref="F203" ca="1">IF(MAX(IF(UTDATE=A203,MPSAS))&gt;0,MAX(IF(UTDATE=A203,MPSAS)),"")</f>
        <v/>
      </c>
      <c r="G203" s="2" t="e">
        <f t="shared" ca="1" si="67"/>
        <v>#N/A</v>
      </c>
      <c r="H203" s="21" t="e">
        <f t="shared" ca="1" si="68"/>
        <v>#N/A</v>
      </c>
      <c r="I203" s="4" t="e">
        <f t="shared" ca="1" si="78"/>
        <v>#N/A</v>
      </c>
      <c r="J203" s="21" t="e">
        <f t="shared" ca="1" si="75"/>
        <v>#N/A</v>
      </c>
      <c r="K203" s="5" t="e">
        <f t="shared" ca="1" si="79"/>
        <v>#N/A</v>
      </c>
      <c r="L203" s="4" t="str">
        <f t="array" aca="1" ref="L203" ca="1">IF(MAX(IF(UTDATE=A203,AVE_30))&gt;0,MAX(IF(UTDATE=A203,AVE_30)),"")</f>
        <v/>
      </c>
      <c r="M203" s="2" t="e">
        <f t="shared" ca="1" si="69"/>
        <v>#N/A</v>
      </c>
      <c r="N203" s="4" t="e">
        <f t="shared" ca="1" si="80"/>
        <v>#N/A</v>
      </c>
      <c r="O203" s="4" t="e">
        <f t="shared" ca="1" si="81"/>
        <v>#N/A</v>
      </c>
      <c r="P203" s="4" t="e">
        <f t="shared" ca="1" si="82"/>
        <v>#N/A</v>
      </c>
      <c r="Q203" s="4" t="e">
        <f t="shared" ca="1" si="70"/>
        <v>#N/A</v>
      </c>
      <c r="R203" s="4" t="e">
        <f t="shared" ca="1" si="71"/>
        <v>#VALUE!</v>
      </c>
      <c r="S203" s="43" t="e">
        <f t="shared" ca="1" si="72"/>
        <v>#N/A</v>
      </c>
      <c r="T203" s="8" t="e">
        <f t="shared" ca="1" si="73"/>
        <v>#N/A</v>
      </c>
      <c r="U203" s="45" t="e">
        <f t="shared" ca="1" si="76"/>
        <v>#N/A</v>
      </c>
      <c r="V203" s="20" t="e">
        <f t="shared" ca="1" si="74"/>
        <v>#N/A</v>
      </c>
      <c r="W203" s="48" t="e">
        <f t="shared" ca="1" si="83"/>
        <v>#N/A</v>
      </c>
      <c r="X203" s="49" t="e">
        <f t="shared" ca="1" si="84"/>
        <v>#N/A</v>
      </c>
      <c r="Y203" s="59" t="e">
        <f t="shared" ca="1" si="88"/>
        <v>#N/A</v>
      </c>
      <c r="Z203" s="49" t="e">
        <f ca="1">IF(Y203&gt;SQM!$AB$9,Summary!L203,NA())</f>
        <v>#N/A</v>
      </c>
      <c r="AA203" s="45" t="e">
        <f t="shared" ca="1" si="85"/>
        <v>#N/A</v>
      </c>
      <c r="AB203" s="4" t="e">
        <f t="shared" ca="1" si="86"/>
        <v>#N/A</v>
      </c>
      <c r="AC203" s="2" t="e">
        <f t="shared" ca="1" si="87"/>
        <v>#N/A</v>
      </c>
      <c r="AD203" s="81" t="e">
        <f>IF(TEXT(A203,"mmmm")='1Month'!$A$3,TEXT(A203,"dd")+H203,NA())</f>
        <v>#N/A</v>
      </c>
      <c r="AE203" s="81" t="e">
        <f>IF(TEXT(A203,"mmmm")='1Month'!A$3,TEXT(A203,"dd")+S203,NA())</f>
        <v>#N/A</v>
      </c>
    </row>
    <row r="204" spans="1:31">
      <c r="A204" s="1">
        <v>43512</v>
      </c>
      <c r="C204" s="3" t="e">
        <f ca="1">MATCH(A204,UTDATE,0)+SQM!$AB$3</f>
        <v>#N/A</v>
      </c>
      <c r="D204" s="3">
        <f ca="1">MATCH(A204,UTDATE)+SQM!$AB$3</f>
        <v>1000</v>
      </c>
      <c r="E204" s="5" t="e">
        <f t="shared" ca="1" si="77"/>
        <v>#N/A</v>
      </c>
      <c r="F204" s="4" t="str">
        <f t="array" aca="1" ref="F204" ca="1">IF(MAX(IF(UTDATE=A204,MPSAS))&gt;0,MAX(IF(UTDATE=A204,MPSAS)),"")</f>
        <v/>
      </c>
      <c r="G204" s="2" t="e">
        <f t="shared" ca="1" si="67"/>
        <v>#N/A</v>
      </c>
      <c r="H204" s="21" t="e">
        <f t="shared" ca="1" si="68"/>
        <v>#N/A</v>
      </c>
      <c r="I204" s="4" t="e">
        <f t="shared" ca="1" si="78"/>
        <v>#N/A</v>
      </c>
      <c r="J204" s="21" t="e">
        <f t="shared" ca="1" si="75"/>
        <v>#N/A</v>
      </c>
      <c r="K204" s="5" t="e">
        <f t="shared" ca="1" si="79"/>
        <v>#N/A</v>
      </c>
      <c r="L204" s="4" t="str">
        <f t="array" aca="1" ref="L204" ca="1">IF(MAX(IF(UTDATE=A204,AVE_30))&gt;0,MAX(IF(UTDATE=A204,AVE_30)),"")</f>
        <v/>
      </c>
      <c r="M204" s="2" t="e">
        <f t="shared" ca="1" si="69"/>
        <v>#N/A</v>
      </c>
      <c r="N204" s="4" t="e">
        <f t="shared" ca="1" si="80"/>
        <v>#N/A</v>
      </c>
      <c r="O204" s="4" t="e">
        <f t="shared" ca="1" si="81"/>
        <v>#N/A</v>
      </c>
      <c r="P204" s="4" t="e">
        <f t="shared" ca="1" si="82"/>
        <v>#N/A</v>
      </c>
      <c r="Q204" s="4" t="e">
        <f t="shared" ca="1" si="70"/>
        <v>#N/A</v>
      </c>
      <c r="R204" s="4" t="e">
        <f t="shared" ca="1" si="71"/>
        <v>#VALUE!</v>
      </c>
      <c r="S204" s="43" t="e">
        <f t="shared" ca="1" si="72"/>
        <v>#N/A</v>
      </c>
      <c r="T204" s="8" t="e">
        <f t="shared" ca="1" si="73"/>
        <v>#N/A</v>
      </c>
      <c r="U204" s="45" t="e">
        <f t="shared" ca="1" si="76"/>
        <v>#N/A</v>
      </c>
      <c r="V204" s="20" t="e">
        <f t="shared" ca="1" si="74"/>
        <v>#N/A</v>
      </c>
      <c r="W204" s="48" t="e">
        <f t="shared" ca="1" si="83"/>
        <v>#N/A</v>
      </c>
      <c r="X204" s="49" t="e">
        <f t="shared" ca="1" si="84"/>
        <v>#N/A</v>
      </c>
      <c r="Y204" s="59" t="e">
        <f t="shared" ca="1" si="88"/>
        <v>#N/A</v>
      </c>
      <c r="Z204" s="49" t="e">
        <f ca="1">IF(Y204&gt;SQM!$AB$9,Summary!L204,NA())</f>
        <v>#N/A</v>
      </c>
      <c r="AA204" s="45" t="e">
        <f t="shared" ca="1" si="85"/>
        <v>#N/A</v>
      </c>
      <c r="AB204" s="4" t="e">
        <f t="shared" ca="1" si="86"/>
        <v>#N/A</v>
      </c>
      <c r="AC204" s="2" t="e">
        <f t="shared" ca="1" si="87"/>
        <v>#N/A</v>
      </c>
      <c r="AD204" s="81" t="e">
        <f>IF(TEXT(A204,"mmmm")='1Month'!$A$3,TEXT(A204,"dd")+H204,NA())</f>
        <v>#N/A</v>
      </c>
      <c r="AE204" s="81" t="e">
        <f>IF(TEXT(A204,"mmmm")='1Month'!A$3,TEXT(A204,"dd")+S204,NA())</f>
        <v>#N/A</v>
      </c>
    </row>
    <row r="205" spans="1:31">
      <c r="A205" s="1">
        <v>43513</v>
      </c>
      <c r="C205" s="3" t="e">
        <f ca="1">MATCH(A205,UTDATE,0)+SQM!$AB$3</f>
        <v>#N/A</v>
      </c>
      <c r="D205" s="3">
        <f ca="1">MATCH(A205,UTDATE)+SQM!$AB$3</f>
        <v>1000</v>
      </c>
      <c r="E205" s="5" t="e">
        <f t="shared" ca="1" si="77"/>
        <v>#N/A</v>
      </c>
      <c r="F205" s="4" t="str">
        <f t="array" aca="1" ref="F205" ca="1">IF(MAX(IF(UTDATE=A205,MPSAS))&gt;0,MAX(IF(UTDATE=A205,MPSAS)),"")</f>
        <v/>
      </c>
      <c r="G205" s="2" t="e">
        <f t="shared" ca="1" si="67"/>
        <v>#N/A</v>
      </c>
      <c r="H205" s="21" t="e">
        <f t="shared" ca="1" si="68"/>
        <v>#N/A</v>
      </c>
      <c r="I205" s="4" t="e">
        <f t="shared" ca="1" si="78"/>
        <v>#N/A</v>
      </c>
      <c r="J205" s="21" t="e">
        <f t="shared" ca="1" si="75"/>
        <v>#N/A</v>
      </c>
      <c r="K205" s="5" t="e">
        <f t="shared" ca="1" si="79"/>
        <v>#N/A</v>
      </c>
      <c r="L205" s="4" t="str">
        <f t="array" aca="1" ref="L205" ca="1">IF(MAX(IF(UTDATE=A205,AVE_30))&gt;0,MAX(IF(UTDATE=A205,AVE_30)),"")</f>
        <v/>
      </c>
      <c r="M205" s="2" t="e">
        <f t="shared" ca="1" si="69"/>
        <v>#N/A</v>
      </c>
      <c r="N205" s="4" t="e">
        <f t="shared" ca="1" si="80"/>
        <v>#N/A</v>
      </c>
      <c r="O205" s="4" t="e">
        <f t="shared" ca="1" si="81"/>
        <v>#N/A</v>
      </c>
      <c r="P205" s="4" t="e">
        <f t="shared" ca="1" si="82"/>
        <v>#N/A</v>
      </c>
      <c r="Q205" s="4" t="e">
        <f t="shared" ca="1" si="70"/>
        <v>#N/A</v>
      </c>
      <c r="R205" s="4" t="e">
        <f t="shared" ca="1" si="71"/>
        <v>#VALUE!</v>
      </c>
      <c r="S205" s="43" t="e">
        <f t="shared" ca="1" si="72"/>
        <v>#N/A</v>
      </c>
      <c r="T205" s="8" t="e">
        <f t="shared" ca="1" si="73"/>
        <v>#N/A</v>
      </c>
      <c r="U205" s="45" t="e">
        <f t="shared" ca="1" si="76"/>
        <v>#N/A</v>
      </c>
      <c r="V205" s="20" t="e">
        <f t="shared" ca="1" si="74"/>
        <v>#N/A</v>
      </c>
      <c r="W205" s="48" t="e">
        <f t="shared" ca="1" si="83"/>
        <v>#N/A</v>
      </c>
      <c r="X205" s="49" t="e">
        <f t="shared" ca="1" si="84"/>
        <v>#N/A</v>
      </c>
      <c r="Y205" s="59" t="e">
        <f t="shared" ca="1" si="88"/>
        <v>#N/A</v>
      </c>
      <c r="Z205" s="49" t="e">
        <f ca="1">IF(Y205&gt;SQM!$AB$9,Summary!L205,NA())</f>
        <v>#N/A</v>
      </c>
      <c r="AA205" s="45" t="e">
        <f t="shared" ca="1" si="85"/>
        <v>#N/A</v>
      </c>
      <c r="AB205" s="4" t="e">
        <f t="shared" ca="1" si="86"/>
        <v>#N/A</v>
      </c>
      <c r="AC205" s="2" t="e">
        <f t="shared" ca="1" si="87"/>
        <v>#N/A</v>
      </c>
      <c r="AD205" s="81" t="e">
        <f>IF(TEXT(A205,"mmmm")='1Month'!$A$3,TEXT(A205,"dd")+H205,NA())</f>
        <v>#N/A</v>
      </c>
      <c r="AE205" s="81" t="e">
        <f>IF(TEXT(A205,"mmmm")='1Month'!A$3,TEXT(A205,"dd")+S205,NA())</f>
        <v>#N/A</v>
      </c>
    </row>
    <row r="206" spans="1:31">
      <c r="A206" s="1">
        <v>43514</v>
      </c>
      <c r="C206" s="3" t="e">
        <f ca="1">MATCH(A206,UTDATE,0)+SQM!$AB$3</f>
        <v>#N/A</v>
      </c>
      <c r="D206" s="3">
        <f ca="1">MATCH(A206,UTDATE)+SQM!$AB$3</f>
        <v>1000</v>
      </c>
      <c r="E206" s="5" t="e">
        <f t="shared" ca="1" si="77"/>
        <v>#N/A</v>
      </c>
      <c r="F206" s="4" t="str">
        <f t="array" aca="1" ref="F206" ca="1">IF(MAX(IF(UTDATE=A206,MPSAS))&gt;0,MAX(IF(UTDATE=A206,MPSAS)),"")</f>
        <v/>
      </c>
      <c r="G206" s="2" t="e">
        <f t="shared" ca="1" si="67"/>
        <v>#N/A</v>
      </c>
      <c r="H206" s="21" t="e">
        <f t="shared" ca="1" si="68"/>
        <v>#N/A</v>
      </c>
      <c r="I206" s="4" t="e">
        <f t="shared" ca="1" si="78"/>
        <v>#N/A</v>
      </c>
      <c r="J206" s="21" t="e">
        <f t="shared" ca="1" si="75"/>
        <v>#N/A</v>
      </c>
      <c r="K206" s="5" t="e">
        <f t="shared" ca="1" si="79"/>
        <v>#N/A</v>
      </c>
      <c r="L206" s="4" t="str">
        <f t="array" aca="1" ref="L206" ca="1">IF(MAX(IF(UTDATE=A206,AVE_30))&gt;0,MAX(IF(UTDATE=A206,AVE_30)),"")</f>
        <v/>
      </c>
      <c r="M206" s="2" t="e">
        <f t="shared" ca="1" si="69"/>
        <v>#N/A</v>
      </c>
      <c r="N206" s="4" t="e">
        <f t="shared" ca="1" si="80"/>
        <v>#N/A</v>
      </c>
      <c r="O206" s="4" t="e">
        <f t="shared" ca="1" si="81"/>
        <v>#N/A</v>
      </c>
      <c r="P206" s="4" t="e">
        <f t="shared" ca="1" si="82"/>
        <v>#N/A</v>
      </c>
      <c r="Q206" s="4" t="e">
        <f t="shared" ca="1" si="70"/>
        <v>#N/A</v>
      </c>
      <c r="R206" s="4" t="e">
        <f t="shared" ca="1" si="71"/>
        <v>#VALUE!</v>
      </c>
      <c r="S206" s="43" t="e">
        <f t="shared" ca="1" si="72"/>
        <v>#N/A</v>
      </c>
      <c r="T206" s="8" t="e">
        <f t="shared" ca="1" si="73"/>
        <v>#N/A</v>
      </c>
      <c r="U206" s="45" t="e">
        <f t="shared" ca="1" si="76"/>
        <v>#N/A</v>
      </c>
      <c r="V206" s="20" t="e">
        <f t="shared" ca="1" si="74"/>
        <v>#N/A</v>
      </c>
      <c r="W206" s="48" t="e">
        <f t="shared" ca="1" si="83"/>
        <v>#N/A</v>
      </c>
      <c r="X206" s="49" t="e">
        <f t="shared" ca="1" si="84"/>
        <v>#N/A</v>
      </c>
      <c r="Y206" s="59" t="e">
        <f t="shared" ca="1" si="88"/>
        <v>#N/A</v>
      </c>
      <c r="Z206" s="49" t="e">
        <f ca="1">IF(Y206&gt;SQM!$AB$9,Summary!L206,NA())</f>
        <v>#N/A</v>
      </c>
      <c r="AA206" s="45" t="e">
        <f t="shared" ca="1" si="85"/>
        <v>#N/A</v>
      </c>
      <c r="AB206" s="4" t="e">
        <f t="shared" ca="1" si="86"/>
        <v>#N/A</v>
      </c>
      <c r="AC206" s="2" t="e">
        <f t="shared" ca="1" si="87"/>
        <v>#N/A</v>
      </c>
      <c r="AD206" s="81" t="e">
        <f>IF(TEXT(A206,"mmmm")='1Month'!$A$3,TEXT(A206,"dd")+H206,NA())</f>
        <v>#N/A</v>
      </c>
      <c r="AE206" s="81" t="e">
        <f>IF(TEXT(A206,"mmmm")='1Month'!A$3,TEXT(A206,"dd")+S206,NA())</f>
        <v>#N/A</v>
      </c>
    </row>
    <row r="207" spans="1:31">
      <c r="A207" s="1">
        <v>43515</v>
      </c>
      <c r="C207" s="3" t="e">
        <f ca="1">MATCH(A207,UTDATE,0)+SQM!$AB$3</f>
        <v>#N/A</v>
      </c>
      <c r="D207" s="3">
        <f ca="1">MATCH(A207,UTDATE)+SQM!$AB$3</f>
        <v>1000</v>
      </c>
      <c r="E207" s="5" t="e">
        <f t="shared" ca="1" si="77"/>
        <v>#N/A</v>
      </c>
      <c r="F207" s="4" t="str">
        <f t="array" aca="1" ref="F207" ca="1">IF(MAX(IF(UTDATE=A207,MPSAS))&gt;0,MAX(IF(UTDATE=A207,MPSAS)),"")</f>
        <v/>
      </c>
      <c r="G207" s="2" t="e">
        <f t="shared" ca="1" si="67"/>
        <v>#N/A</v>
      </c>
      <c r="H207" s="21" t="e">
        <f t="shared" ca="1" si="68"/>
        <v>#N/A</v>
      </c>
      <c r="I207" s="4" t="e">
        <f t="shared" ca="1" si="78"/>
        <v>#N/A</v>
      </c>
      <c r="J207" s="21" t="e">
        <f t="shared" ca="1" si="75"/>
        <v>#N/A</v>
      </c>
      <c r="K207" s="5" t="e">
        <f t="shared" ca="1" si="79"/>
        <v>#N/A</v>
      </c>
      <c r="L207" s="4" t="str">
        <f t="array" aca="1" ref="L207" ca="1">IF(MAX(IF(UTDATE=A207,AVE_30))&gt;0,MAX(IF(UTDATE=A207,AVE_30)),"")</f>
        <v/>
      </c>
      <c r="M207" s="2" t="e">
        <f t="shared" ca="1" si="69"/>
        <v>#N/A</v>
      </c>
      <c r="N207" s="4" t="e">
        <f t="shared" ca="1" si="80"/>
        <v>#N/A</v>
      </c>
      <c r="O207" s="4" t="e">
        <f t="shared" ca="1" si="81"/>
        <v>#N/A</v>
      </c>
      <c r="P207" s="4" t="e">
        <f t="shared" ca="1" si="82"/>
        <v>#N/A</v>
      </c>
      <c r="Q207" s="4" t="e">
        <f t="shared" ca="1" si="70"/>
        <v>#N/A</v>
      </c>
      <c r="R207" s="4" t="e">
        <f t="shared" ca="1" si="71"/>
        <v>#VALUE!</v>
      </c>
      <c r="S207" s="43" t="e">
        <f t="shared" ca="1" si="72"/>
        <v>#N/A</v>
      </c>
      <c r="T207" s="8" t="e">
        <f t="shared" ca="1" si="73"/>
        <v>#N/A</v>
      </c>
      <c r="U207" s="45" t="e">
        <f t="shared" ca="1" si="76"/>
        <v>#N/A</v>
      </c>
      <c r="V207" s="20" t="e">
        <f t="shared" ca="1" si="74"/>
        <v>#N/A</v>
      </c>
      <c r="W207" s="48" t="e">
        <f t="shared" ca="1" si="83"/>
        <v>#N/A</v>
      </c>
      <c r="X207" s="49" t="e">
        <f t="shared" ca="1" si="84"/>
        <v>#N/A</v>
      </c>
      <c r="Y207" s="59" t="e">
        <f t="shared" ca="1" si="88"/>
        <v>#N/A</v>
      </c>
      <c r="Z207" s="49" t="e">
        <f ca="1">IF(Y207&gt;SQM!$AB$9,Summary!L207,NA())</f>
        <v>#N/A</v>
      </c>
      <c r="AA207" s="45" t="e">
        <f t="shared" ca="1" si="85"/>
        <v>#N/A</v>
      </c>
      <c r="AB207" s="4" t="e">
        <f t="shared" ca="1" si="86"/>
        <v>#N/A</v>
      </c>
      <c r="AC207" s="2" t="e">
        <f t="shared" ca="1" si="87"/>
        <v>#N/A</v>
      </c>
      <c r="AD207" s="81" t="e">
        <f>IF(TEXT(A207,"mmmm")='1Month'!$A$3,TEXT(A207,"dd")+H207,NA())</f>
        <v>#N/A</v>
      </c>
      <c r="AE207" s="81" t="e">
        <f>IF(TEXT(A207,"mmmm")='1Month'!A$3,TEXT(A207,"dd")+S207,NA())</f>
        <v>#N/A</v>
      </c>
    </row>
    <row r="208" spans="1:31">
      <c r="A208" s="1">
        <v>43516</v>
      </c>
      <c r="C208" s="3" t="e">
        <f ca="1">MATCH(A208,UTDATE,0)+SQM!$AB$3</f>
        <v>#N/A</v>
      </c>
      <c r="D208" s="3">
        <f ca="1">MATCH(A208,UTDATE)+SQM!$AB$3</f>
        <v>1000</v>
      </c>
      <c r="E208" s="5" t="e">
        <f t="shared" ca="1" si="77"/>
        <v>#N/A</v>
      </c>
      <c r="F208" s="4" t="str">
        <f t="array" aca="1" ref="F208" ca="1">IF(MAX(IF(UTDATE=A208,MPSAS))&gt;0,MAX(IF(UTDATE=A208,MPSAS)),"")</f>
        <v/>
      </c>
      <c r="G208" s="2" t="e">
        <f t="shared" ca="1" si="67"/>
        <v>#N/A</v>
      </c>
      <c r="H208" s="21" t="e">
        <f t="shared" ca="1" si="68"/>
        <v>#N/A</v>
      </c>
      <c r="I208" s="4" t="e">
        <f t="shared" ca="1" si="78"/>
        <v>#N/A</v>
      </c>
      <c r="J208" s="21" t="e">
        <f t="shared" ca="1" si="75"/>
        <v>#N/A</v>
      </c>
      <c r="K208" s="5" t="e">
        <f t="shared" ca="1" si="79"/>
        <v>#N/A</v>
      </c>
      <c r="L208" s="4" t="str">
        <f t="array" aca="1" ref="L208" ca="1">IF(MAX(IF(UTDATE=A208,AVE_30))&gt;0,MAX(IF(UTDATE=A208,AVE_30)),"")</f>
        <v/>
      </c>
      <c r="M208" s="2" t="e">
        <f t="shared" ca="1" si="69"/>
        <v>#N/A</v>
      </c>
      <c r="N208" s="4" t="e">
        <f t="shared" ca="1" si="80"/>
        <v>#N/A</v>
      </c>
      <c r="O208" s="4" t="e">
        <f t="shared" ca="1" si="81"/>
        <v>#N/A</v>
      </c>
      <c r="P208" s="4" t="e">
        <f t="shared" ca="1" si="82"/>
        <v>#N/A</v>
      </c>
      <c r="Q208" s="4" t="e">
        <f t="shared" ca="1" si="70"/>
        <v>#N/A</v>
      </c>
      <c r="R208" s="4" t="e">
        <f t="shared" ca="1" si="71"/>
        <v>#VALUE!</v>
      </c>
      <c r="S208" s="43" t="e">
        <f t="shared" ca="1" si="72"/>
        <v>#N/A</v>
      </c>
      <c r="T208" s="8" t="e">
        <f t="shared" ca="1" si="73"/>
        <v>#N/A</v>
      </c>
      <c r="U208" s="45" t="e">
        <f t="shared" ca="1" si="76"/>
        <v>#N/A</v>
      </c>
      <c r="V208" s="20" t="e">
        <f t="shared" ca="1" si="74"/>
        <v>#N/A</v>
      </c>
      <c r="W208" s="48" t="e">
        <f t="shared" ca="1" si="83"/>
        <v>#N/A</v>
      </c>
      <c r="X208" s="49" t="e">
        <f t="shared" ca="1" si="84"/>
        <v>#N/A</v>
      </c>
      <c r="Y208" s="59" t="e">
        <f t="shared" ca="1" si="88"/>
        <v>#N/A</v>
      </c>
      <c r="Z208" s="49" t="e">
        <f ca="1">IF(Y208&gt;SQM!$AB$9,Summary!L208,NA())</f>
        <v>#N/A</v>
      </c>
      <c r="AA208" s="45" t="e">
        <f t="shared" ca="1" si="85"/>
        <v>#N/A</v>
      </c>
      <c r="AB208" s="4" t="e">
        <f t="shared" ca="1" si="86"/>
        <v>#N/A</v>
      </c>
      <c r="AC208" s="2" t="e">
        <f t="shared" ca="1" si="87"/>
        <v>#N/A</v>
      </c>
      <c r="AD208" s="81" t="e">
        <f>IF(TEXT(A208,"mmmm")='1Month'!$A$3,TEXT(A208,"dd")+H208,NA())</f>
        <v>#N/A</v>
      </c>
      <c r="AE208" s="81" t="e">
        <f>IF(TEXT(A208,"mmmm")='1Month'!A$3,TEXT(A208,"dd")+S208,NA())</f>
        <v>#N/A</v>
      </c>
    </row>
    <row r="209" spans="1:31">
      <c r="A209" s="1">
        <v>43517</v>
      </c>
      <c r="C209" s="3" t="e">
        <f ca="1">MATCH(A209,UTDATE,0)+SQM!$AB$3</f>
        <v>#N/A</v>
      </c>
      <c r="D209" s="3">
        <f ca="1">MATCH(A209,UTDATE)+SQM!$AB$3</f>
        <v>1000</v>
      </c>
      <c r="E209" s="5" t="e">
        <f t="shared" ca="1" si="77"/>
        <v>#N/A</v>
      </c>
      <c r="F209" s="4" t="str">
        <f t="array" aca="1" ref="F209" ca="1">IF(MAX(IF(UTDATE=A209,MPSAS))&gt;0,MAX(IF(UTDATE=A209,MPSAS)),"")</f>
        <v/>
      </c>
      <c r="G209" s="2" t="e">
        <f t="shared" ca="1" si="67"/>
        <v>#N/A</v>
      </c>
      <c r="H209" s="21" t="e">
        <f t="shared" ca="1" si="68"/>
        <v>#N/A</v>
      </c>
      <c r="I209" s="4" t="e">
        <f t="shared" ca="1" si="78"/>
        <v>#N/A</v>
      </c>
      <c r="J209" s="21" t="e">
        <f t="shared" ca="1" si="75"/>
        <v>#N/A</v>
      </c>
      <c r="K209" s="5" t="e">
        <f t="shared" ca="1" si="79"/>
        <v>#N/A</v>
      </c>
      <c r="L209" s="4" t="str">
        <f t="array" aca="1" ref="L209" ca="1">IF(MAX(IF(UTDATE=A209,AVE_30))&gt;0,MAX(IF(UTDATE=A209,AVE_30)),"")</f>
        <v/>
      </c>
      <c r="M209" s="2" t="e">
        <f t="shared" ca="1" si="69"/>
        <v>#N/A</v>
      </c>
      <c r="N209" s="4" t="e">
        <f t="shared" ca="1" si="80"/>
        <v>#N/A</v>
      </c>
      <c r="O209" s="4" t="e">
        <f t="shared" ca="1" si="81"/>
        <v>#N/A</v>
      </c>
      <c r="P209" s="4" t="e">
        <f t="shared" ca="1" si="82"/>
        <v>#N/A</v>
      </c>
      <c r="Q209" s="4" t="e">
        <f t="shared" ca="1" si="70"/>
        <v>#N/A</v>
      </c>
      <c r="R209" s="4" t="e">
        <f t="shared" ca="1" si="71"/>
        <v>#VALUE!</v>
      </c>
      <c r="S209" s="43" t="e">
        <f t="shared" ca="1" si="72"/>
        <v>#N/A</v>
      </c>
      <c r="T209" s="8" t="e">
        <f t="shared" ca="1" si="73"/>
        <v>#N/A</v>
      </c>
      <c r="U209" s="45" t="e">
        <f t="shared" ca="1" si="76"/>
        <v>#N/A</v>
      </c>
      <c r="V209" s="20" t="e">
        <f t="shared" ca="1" si="74"/>
        <v>#N/A</v>
      </c>
      <c r="W209" s="48" t="e">
        <f t="shared" ca="1" si="83"/>
        <v>#N/A</v>
      </c>
      <c r="X209" s="49" t="e">
        <f t="shared" ca="1" si="84"/>
        <v>#N/A</v>
      </c>
      <c r="Y209" s="59" t="e">
        <f t="shared" ca="1" si="88"/>
        <v>#N/A</v>
      </c>
      <c r="Z209" s="49" t="e">
        <f ca="1">IF(Y209&gt;SQM!$AB$9,Summary!L209,NA())</f>
        <v>#N/A</v>
      </c>
      <c r="AA209" s="45" t="e">
        <f t="shared" ca="1" si="85"/>
        <v>#N/A</v>
      </c>
      <c r="AB209" s="4" t="e">
        <f t="shared" ca="1" si="86"/>
        <v>#N/A</v>
      </c>
      <c r="AC209" s="2" t="e">
        <f t="shared" ca="1" si="87"/>
        <v>#N/A</v>
      </c>
      <c r="AD209" s="81" t="e">
        <f>IF(TEXT(A209,"mmmm")='1Month'!$A$3,TEXT(A209,"dd")+H209,NA())</f>
        <v>#N/A</v>
      </c>
      <c r="AE209" s="81" t="e">
        <f>IF(TEXT(A209,"mmmm")='1Month'!A$3,TEXT(A209,"dd")+S209,NA())</f>
        <v>#N/A</v>
      </c>
    </row>
    <row r="210" spans="1:31">
      <c r="A210" s="1">
        <v>43518</v>
      </c>
      <c r="C210" s="3" t="e">
        <f ca="1">MATCH(A210,UTDATE,0)+SQM!$AB$3</f>
        <v>#N/A</v>
      </c>
      <c r="D210" s="3">
        <f ca="1">MATCH(A210,UTDATE)+SQM!$AB$3</f>
        <v>1000</v>
      </c>
      <c r="E210" s="5" t="e">
        <f t="shared" ca="1" si="77"/>
        <v>#N/A</v>
      </c>
      <c r="F210" s="4" t="str">
        <f t="array" aca="1" ref="F210" ca="1">IF(MAX(IF(UTDATE=A210,MPSAS))&gt;0,MAX(IF(UTDATE=A210,MPSAS)),"")</f>
        <v/>
      </c>
      <c r="G210" s="2" t="e">
        <f t="shared" ca="1" si="67"/>
        <v>#N/A</v>
      </c>
      <c r="H210" s="21" t="e">
        <f t="shared" ca="1" si="68"/>
        <v>#N/A</v>
      </c>
      <c r="I210" s="4" t="e">
        <f t="shared" ca="1" si="78"/>
        <v>#N/A</v>
      </c>
      <c r="J210" s="21" t="e">
        <f t="shared" ca="1" si="75"/>
        <v>#N/A</v>
      </c>
      <c r="K210" s="5" t="e">
        <f t="shared" ca="1" si="79"/>
        <v>#N/A</v>
      </c>
      <c r="L210" s="4" t="str">
        <f t="array" aca="1" ref="L210" ca="1">IF(MAX(IF(UTDATE=A210,AVE_30))&gt;0,MAX(IF(UTDATE=A210,AVE_30)),"")</f>
        <v/>
      </c>
      <c r="M210" s="2" t="e">
        <f t="shared" ca="1" si="69"/>
        <v>#N/A</v>
      </c>
      <c r="N210" s="4" t="e">
        <f t="shared" ca="1" si="80"/>
        <v>#N/A</v>
      </c>
      <c r="O210" s="4" t="e">
        <f t="shared" ca="1" si="81"/>
        <v>#N/A</v>
      </c>
      <c r="P210" s="4" t="e">
        <f t="shared" ca="1" si="82"/>
        <v>#N/A</v>
      </c>
      <c r="Q210" s="4" t="e">
        <f t="shared" ca="1" si="70"/>
        <v>#N/A</v>
      </c>
      <c r="R210" s="4" t="e">
        <f t="shared" ca="1" si="71"/>
        <v>#VALUE!</v>
      </c>
      <c r="S210" s="43" t="e">
        <f t="shared" ca="1" si="72"/>
        <v>#N/A</v>
      </c>
      <c r="T210" s="8" t="e">
        <f t="shared" ca="1" si="73"/>
        <v>#N/A</v>
      </c>
      <c r="U210" s="45" t="e">
        <f t="shared" ca="1" si="76"/>
        <v>#N/A</v>
      </c>
      <c r="V210" s="20" t="e">
        <f t="shared" ca="1" si="74"/>
        <v>#N/A</v>
      </c>
      <c r="W210" s="48" t="e">
        <f t="shared" ca="1" si="83"/>
        <v>#N/A</v>
      </c>
      <c r="X210" s="49" t="e">
        <f t="shared" ca="1" si="84"/>
        <v>#N/A</v>
      </c>
      <c r="Y210" s="59" t="e">
        <f t="shared" ca="1" si="88"/>
        <v>#N/A</v>
      </c>
      <c r="Z210" s="49" t="e">
        <f ca="1">IF(Y210&gt;SQM!$AB$9,Summary!L210,NA())</f>
        <v>#N/A</v>
      </c>
      <c r="AA210" s="45" t="e">
        <f t="shared" ca="1" si="85"/>
        <v>#N/A</v>
      </c>
      <c r="AB210" s="4" t="e">
        <f t="shared" ca="1" si="86"/>
        <v>#N/A</v>
      </c>
      <c r="AC210" s="2" t="e">
        <f t="shared" ca="1" si="87"/>
        <v>#N/A</v>
      </c>
      <c r="AD210" s="81" t="e">
        <f>IF(TEXT(A210,"mmmm")='1Month'!$A$3,TEXT(A210,"dd")+H210,NA())</f>
        <v>#N/A</v>
      </c>
      <c r="AE210" s="81" t="e">
        <f>IF(TEXT(A210,"mmmm")='1Month'!A$3,TEXT(A210,"dd")+S210,NA())</f>
        <v>#N/A</v>
      </c>
    </row>
    <row r="211" spans="1:31">
      <c r="A211" s="1">
        <v>43519</v>
      </c>
      <c r="C211" s="3" t="e">
        <f ca="1">MATCH(A211,UTDATE,0)+SQM!$AB$3</f>
        <v>#N/A</v>
      </c>
      <c r="D211" s="3">
        <f ca="1">MATCH(A211,UTDATE)+SQM!$AB$3</f>
        <v>1000</v>
      </c>
      <c r="E211" s="5" t="e">
        <f t="shared" ca="1" si="77"/>
        <v>#N/A</v>
      </c>
      <c r="F211" s="4" t="str">
        <f t="array" aca="1" ref="F211" ca="1">IF(MAX(IF(UTDATE=A211,MPSAS))&gt;0,MAX(IF(UTDATE=A211,MPSAS)),"")</f>
        <v/>
      </c>
      <c r="G211" s="2" t="e">
        <f t="shared" ca="1" si="67"/>
        <v>#N/A</v>
      </c>
      <c r="H211" s="21" t="e">
        <f t="shared" ca="1" si="68"/>
        <v>#N/A</v>
      </c>
      <c r="I211" s="4" t="e">
        <f t="shared" ca="1" si="78"/>
        <v>#N/A</v>
      </c>
      <c r="J211" s="21" t="e">
        <f t="shared" ca="1" si="75"/>
        <v>#N/A</v>
      </c>
      <c r="K211" s="5" t="e">
        <f t="shared" ca="1" si="79"/>
        <v>#N/A</v>
      </c>
      <c r="L211" s="4" t="str">
        <f t="array" aca="1" ref="L211" ca="1">IF(MAX(IF(UTDATE=A211,AVE_30))&gt;0,MAX(IF(UTDATE=A211,AVE_30)),"")</f>
        <v/>
      </c>
      <c r="M211" s="2" t="e">
        <f t="shared" ca="1" si="69"/>
        <v>#N/A</v>
      </c>
      <c r="N211" s="4" t="e">
        <f t="shared" ca="1" si="80"/>
        <v>#N/A</v>
      </c>
      <c r="O211" s="4" t="e">
        <f t="shared" ca="1" si="81"/>
        <v>#N/A</v>
      </c>
      <c r="P211" s="4" t="e">
        <f t="shared" ca="1" si="82"/>
        <v>#N/A</v>
      </c>
      <c r="Q211" s="4" t="e">
        <f t="shared" ca="1" si="70"/>
        <v>#N/A</v>
      </c>
      <c r="R211" s="4" t="e">
        <f t="shared" ca="1" si="71"/>
        <v>#VALUE!</v>
      </c>
      <c r="S211" s="43" t="e">
        <f t="shared" ca="1" si="72"/>
        <v>#N/A</v>
      </c>
      <c r="T211" s="8" t="e">
        <f t="shared" ca="1" si="73"/>
        <v>#N/A</v>
      </c>
      <c r="U211" s="45" t="e">
        <f t="shared" ca="1" si="76"/>
        <v>#N/A</v>
      </c>
      <c r="V211" s="20" t="e">
        <f t="shared" ca="1" si="74"/>
        <v>#N/A</v>
      </c>
      <c r="W211" s="48" t="e">
        <f t="shared" ca="1" si="83"/>
        <v>#N/A</v>
      </c>
      <c r="X211" s="49" t="e">
        <f t="shared" ca="1" si="84"/>
        <v>#N/A</v>
      </c>
      <c r="Y211" s="59" t="e">
        <f t="shared" ca="1" si="88"/>
        <v>#N/A</v>
      </c>
      <c r="Z211" s="49" t="e">
        <f ca="1">IF(Y211&gt;SQM!$AB$9,Summary!L211,NA())</f>
        <v>#N/A</v>
      </c>
      <c r="AA211" s="45" t="e">
        <f t="shared" ca="1" si="85"/>
        <v>#N/A</v>
      </c>
      <c r="AB211" s="4" t="e">
        <f t="shared" ca="1" si="86"/>
        <v>#N/A</v>
      </c>
      <c r="AC211" s="2" t="e">
        <f t="shared" ca="1" si="87"/>
        <v>#N/A</v>
      </c>
      <c r="AD211" s="81" t="e">
        <f>IF(TEXT(A211,"mmmm")='1Month'!$A$3,TEXT(A211,"dd")+H211,NA())</f>
        <v>#N/A</v>
      </c>
      <c r="AE211" s="81" t="e">
        <f>IF(TEXT(A211,"mmmm")='1Month'!A$3,TEXT(A211,"dd")+S211,NA())</f>
        <v>#N/A</v>
      </c>
    </row>
    <row r="212" spans="1:31">
      <c r="A212" s="1">
        <v>43520</v>
      </c>
      <c r="C212" s="3" t="e">
        <f ca="1">MATCH(A212,UTDATE,0)+SQM!$AB$3</f>
        <v>#N/A</v>
      </c>
      <c r="D212" s="3">
        <f ca="1">MATCH(A212,UTDATE)+SQM!$AB$3</f>
        <v>1000</v>
      </c>
      <c r="E212" s="5" t="e">
        <f t="shared" ca="1" si="77"/>
        <v>#N/A</v>
      </c>
      <c r="F212" s="4" t="str">
        <f t="array" aca="1" ref="F212" ca="1">IF(MAX(IF(UTDATE=A212,MPSAS))&gt;0,MAX(IF(UTDATE=A212,MPSAS)),"")</f>
        <v/>
      </c>
      <c r="G212" s="2" t="e">
        <f t="shared" ca="1" si="67"/>
        <v>#N/A</v>
      </c>
      <c r="H212" s="21" t="e">
        <f t="shared" ca="1" si="68"/>
        <v>#N/A</v>
      </c>
      <c r="I212" s="4" t="e">
        <f t="shared" ca="1" si="78"/>
        <v>#N/A</v>
      </c>
      <c r="J212" s="21" t="e">
        <f t="shared" ca="1" si="75"/>
        <v>#N/A</v>
      </c>
      <c r="K212" s="5" t="e">
        <f t="shared" ca="1" si="79"/>
        <v>#N/A</v>
      </c>
      <c r="L212" s="4" t="str">
        <f t="array" aca="1" ref="L212" ca="1">IF(MAX(IF(UTDATE=A212,AVE_30))&gt;0,MAX(IF(UTDATE=A212,AVE_30)),"")</f>
        <v/>
      </c>
      <c r="M212" s="2" t="e">
        <f t="shared" ca="1" si="69"/>
        <v>#N/A</v>
      </c>
      <c r="N212" s="4" t="e">
        <f t="shared" ca="1" si="80"/>
        <v>#N/A</v>
      </c>
      <c r="O212" s="4" t="e">
        <f t="shared" ca="1" si="81"/>
        <v>#N/A</v>
      </c>
      <c r="P212" s="4" t="e">
        <f t="shared" ca="1" si="82"/>
        <v>#N/A</v>
      </c>
      <c r="Q212" s="4" t="e">
        <f t="shared" ca="1" si="70"/>
        <v>#N/A</v>
      </c>
      <c r="R212" s="4" t="e">
        <f t="shared" ca="1" si="71"/>
        <v>#VALUE!</v>
      </c>
      <c r="S212" s="43" t="e">
        <f t="shared" ca="1" si="72"/>
        <v>#N/A</v>
      </c>
      <c r="T212" s="8" t="e">
        <f t="shared" ca="1" si="73"/>
        <v>#N/A</v>
      </c>
      <c r="U212" s="45" t="e">
        <f t="shared" ca="1" si="76"/>
        <v>#N/A</v>
      </c>
      <c r="V212" s="20" t="e">
        <f t="shared" ca="1" si="74"/>
        <v>#N/A</v>
      </c>
      <c r="W212" s="48" t="e">
        <f t="shared" ca="1" si="83"/>
        <v>#N/A</v>
      </c>
      <c r="X212" s="49" t="e">
        <f t="shared" ca="1" si="84"/>
        <v>#N/A</v>
      </c>
      <c r="Y212" s="59" t="e">
        <f t="shared" ca="1" si="88"/>
        <v>#N/A</v>
      </c>
      <c r="Z212" s="49" t="e">
        <f ca="1">IF(Y212&gt;SQM!$AB$9,Summary!L212,NA())</f>
        <v>#N/A</v>
      </c>
      <c r="AA212" s="45" t="e">
        <f t="shared" ca="1" si="85"/>
        <v>#N/A</v>
      </c>
      <c r="AB212" s="4" t="e">
        <f t="shared" ca="1" si="86"/>
        <v>#N/A</v>
      </c>
      <c r="AC212" s="2" t="e">
        <f t="shared" ca="1" si="87"/>
        <v>#N/A</v>
      </c>
      <c r="AD212" s="81" t="e">
        <f>IF(TEXT(A212,"mmmm")='1Month'!$A$3,TEXT(A212,"dd")+H212,NA())</f>
        <v>#N/A</v>
      </c>
      <c r="AE212" s="81" t="e">
        <f>IF(TEXT(A212,"mmmm")='1Month'!A$3,TEXT(A212,"dd")+S212,NA())</f>
        <v>#N/A</v>
      </c>
    </row>
    <row r="213" spans="1:31">
      <c r="A213" s="1">
        <v>43521</v>
      </c>
      <c r="C213" s="3" t="e">
        <f ca="1">MATCH(A213,UTDATE,0)+SQM!$AB$3</f>
        <v>#N/A</v>
      </c>
      <c r="D213" s="3">
        <f ca="1">MATCH(A213,UTDATE)+SQM!$AB$3</f>
        <v>1000</v>
      </c>
      <c r="E213" s="5" t="e">
        <f t="shared" ca="1" si="77"/>
        <v>#N/A</v>
      </c>
      <c r="F213" s="4" t="str">
        <f t="array" aca="1" ref="F213" ca="1">IF(MAX(IF(UTDATE=A213,MPSAS))&gt;0,MAX(IF(UTDATE=A213,MPSAS)),"")</f>
        <v/>
      </c>
      <c r="G213" s="2" t="e">
        <f t="shared" ca="1" si="67"/>
        <v>#N/A</v>
      </c>
      <c r="H213" s="21" t="e">
        <f t="shared" ca="1" si="68"/>
        <v>#N/A</v>
      </c>
      <c r="I213" s="4" t="e">
        <f t="shared" ca="1" si="78"/>
        <v>#N/A</v>
      </c>
      <c r="J213" s="21" t="e">
        <f t="shared" ca="1" si="75"/>
        <v>#N/A</v>
      </c>
      <c r="K213" s="5" t="e">
        <f t="shared" ca="1" si="79"/>
        <v>#N/A</v>
      </c>
      <c r="L213" s="4" t="str">
        <f t="array" aca="1" ref="L213" ca="1">IF(MAX(IF(UTDATE=A213,AVE_30))&gt;0,MAX(IF(UTDATE=A213,AVE_30)),"")</f>
        <v/>
      </c>
      <c r="M213" s="2" t="e">
        <f t="shared" ca="1" si="69"/>
        <v>#N/A</v>
      </c>
      <c r="N213" s="4" t="e">
        <f t="shared" ca="1" si="80"/>
        <v>#N/A</v>
      </c>
      <c r="O213" s="4" t="e">
        <f t="shared" ca="1" si="81"/>
        <v>#N/A</v>
      </c>
      <c r="P213" s="4" t="e">
        <f t="shared" ca="1" si="82"/>
        <v>#N/A</v>
      </c>
      <c r="Q213" s="4" t="e">
        <f t="shared" ca="1" si="70"/>
        <v>#N/A</v>
      </c>
      <c r="R213" s="4" t="e">
        <f t="shared" ca="1" si="71"/>
        <v>#VALUE!</v>
      </c>
      <c r="S213" s="43" t="e">
        <f t="shared" ca="1" si="72"/>
        <v>#N/A</v>
      </c>
      <c r="T213" s="8" t="e">
        <f t="shared" ca="1" si="73"/>
        <v>#N/A</v>
      </c>
      <c r="U213" s="45" t="e">
        <f t="shared" ca="1" si="76"/>
        <v>#N/A</v>
      </c>
      <c r="V213" s="20" t="e">
        <f t="shared" ca="1" si="74"/>
        <v>#N/A</v>
      </c>
      <c r="W213" s="48" t="e">
        <f t="shared" ca="1" si="83"/>
        <v>#N/A</v>
      </c>
      <c r="X213" s="49" t="e">
        <f t="shared" ca="1" si="84"/>
        <v>#N/A</v>
      </c>
      <c r="Y213" s="59" t="e">
        <f t="shared" ca="1" si="88"/>
        <v>#N/A</v>
      </c>
      <c r="Z213" s="49" t="e">
        <f ca="1">IF(Y213&gt;SQM!$AB$9,Summary!L213,NA())</f>
        <v>#N/A</v>
      </c>
      <c r="AA213" s="45" t="e">
        <f t="shared" ca="1" si="85"/>
        <v>#N/A</v>
      </c>
      <c r="AB213" s="4" t="e">
        <f t="shared" ca="1" si="86"/>
        <v>#N/A</v>
      </c>
      <c r="AC213" s="2" t="e">
        <f t="shared" ca="1" si="87"/>
        <v>#N/A</v>
      </c>
      <c r="AD213" s="81" t="e">
        <f>IF(TEXT(A213,"mmmm")='1Month'!$A$3,TEXT(A213,"dd")+H213,NA())</f>
        <v>#N/A</v>
      </c>
      <c r="AE213" s="81" t="e">
        <f>IF(TEXT(A213,"mmmm")='1Month'!A$3,TEXT(A213,"dd")+S213,NA())</f>
        <v>#N/A</v>
      </c>
    </row>
    <row r="214" spans="1:31">
      <c r="A214" s="1">
        <v>43522</v>
      </c>
      <c r="C214" s="3" t="e">
        <f ca="1">MATCH(A214,UTDATE,0)+SQM!$AB$3</f>
        <v>#N/A</v>
      </c>
      <c r="D214" s="3">
        <f ca="1">MATCH(A214,UTDATE)+SQM!$AB$3</f>
        <v>1000</v>
      </c>
      <c r="E214" s="5" t="e">
        <f t="shared" ca="1" si="77"/>
        <v>#N/A</v>
      </c>
      <c r="F214" s="4" t="str">
        <f t="array" aca="1" ref="F214" ca="1">IF(MAX(IF(UTDATE=A214,MPSAS))&gt;0,MAX(IF(UTDATE=A214,MPSAS)),"")</f>
        <v/>
      </c>
      <c r="G214" s="2" t="e">
        <f t="shared" ca="1" si="67"/>
        <v>#N/A</v>
      </c>
      <c r="H214" s="21" t="e">
        <f t="shared" ca="1" si="68"/>
        <v>#N/A</v>
      </c>
      <c r="I214" s="4" t="e">
        <f t="shared" ca="1" si="78"/>
        <v>#N/A</v>
      </c>
      <c r="J214" s="21" t="e">
        <f t="shared" ca="1" si="75"/>
        <v>#N/A</v>
      </c>
      <c r="K214" s="5" t="e">
        <f t="shared" ca="1" si="79"/>
        <v>#N/A</v>
      </c>
      <c r="L214" s="4" t="str">
        <f t="array" aca="1" ref="L214" ca="1">IF(MAX(IF(UTDATE=A214,AVE_30))&gt;0,MAX(IF(UTDATE=A214,AVE_30)),"")</f>
        <v/>
      </c>
      <c r="M214" s="2" t="e">
        <f t="shared" ca="1" si="69"/>
        <v>#N/A</v>
      </c>
      <c r="N214" s="4" t="e">
        <f t="shared" ca="1" si="80"/>
        <v>#N/A</v>
      </c>
      <c r="O214" s="4" t="e">
        <f t="shared" ca="1" si="81"/>
        <v>#N/A</v>
      </c>
      <c r="P214" s="4" t="e">
        <f t="shared" ca="1" si="82"/>
        <v>#N/A</v>
      </c>
      <c r="Q214" s="4" t="e">
        <f t="shared" ca="1" si="70"/>
        <v>#N/A</v>
      </c>
      <c r="R214" s="4" t="e">
        <f t="shared" ca="1" si="71"/>
        <v>#VALUE!</v>
      </c>
      <c r="S214" s="43" t="e">
        <f t="shared" ca="1" si="72"/>
        <v>#N/A</v>
      </c>
      <c r="T214" s="8" t="e">
        <f t="shared" ca="1" si="73"/>
        <v>#N/A</v>
      </c>
      <c r="U214" s="45" t="e">
        <f t="shared" ca="1" si="76"/>
        <v>#N/A</v>
      </c>
      <c r="V214" s="20" t="e">
        <f t="shared" ca="1" si="74"/>
        <v>#N/A</v>
      </c>
      <c r="W214" s="48" t="e">
        <f t="shared" ca="1" si="83"/>
        <v>#N/A</v>
      </c>
      <c r="X214" s="49" t="e">
        <f t="shared" ca="1" si="84"/>
        <v>#N/A</v>
      </c>
      <c r="Y214" s="59" t="e">
        <f t="shared" ca="1" si="88"/>
        <v>#N/A</v>
      </c>
      <c r="Z214" s="49" t="e">
        <f ca="1">IF(Y214&gt;SQM!$AB$9,Summary!L214,NA())</f>
        <v>#N/A</v>
      </c>
      <c r="AA214" s="45" t="e">
        <f t="shared" ca="1" si="85"/>
        <v>#N/A</v>
      </c>
      <c r="AB214" s="4" t="e">
        <f t="shared" ca="1" si="86"/>
        <v>#N/A</v>
      </c>
      <c r="AC214" s="2" t="e">
        <f t="shared" ca="1" si="87"/>
        <v>#N/A</v>
      </c>
      <c r="AD214" s="81" t="e">
        <f>IF(TEXT(A214,"mmmm")='1Month'!$A$3,TEXT(A214,"dd")+H214,NA())</f>
        <v>#N/A</v>
      </c>
      <c r="AE214" s="81" t="e">
        <f>IF(TEXT(A214,"mmmm")='1Month'!A$3,TEXT(A214,"dd")+S214,NA())</f>
        <v>#N/A</v>
      </c>
    </row>
    <row r="215" spans="1:31">
      <c r="A215" s="1">
        <v>43523</v>
      </c>
      <c r="C215" s="3" t="e">
        <f ca="1">MATCH(A215,UTDATE,0)+SQM!$AB$3</f>
        <v>#N/A</v>
      </c>
      <c r="D215" s="3">
        <f ca="1">MATCH(A215,UTDATE)+SQM!$AB$3</f>
        <v>1000</v>
      </c>
      <c r="E215" s="5" t="e">
        <f t="shared" ca="1" si="77"/>
        <v>#N/A</v>
      </c>
      <c r="F215" s="4" t="str">
        <f t="array" aca="1" ref="F215" ca="1">IF(MAX(IF(UTDATE=A215,MPSAS))&gt;0,MAX(IF(UTDATE=A215,MPSAS)),"")</f>
        <v/>
      </c>
      <c r="G215" s="2" t="e">
        <f t="shared" ca="1" si="67"/>
        <v>#N/A</v>
      </c>
      <c r="H215" s="21" t="e">
        <f t="shared" ca="1" si="68"/>
        <v>#N/A</v>
      </c>
      <c r="I215" s="4" t="e">
        <f t="shared" ca="1" si="78"/>
        <v>#N/A</v>
      </c>
      <c r="J215" s="21" t="e">
        <f t="shared" ca="1" si="75"/>
        <v>#N/A</v>
      </c>
      <c r="K215" s="5" t="e">
        <f t="shared" ca="1" si="79"/>
        <v>#N/A</v>
      </c>
      <c r="L215" s="4" t="str">
        <f t="array" aca="1" ref="L215" ca="1">IF(MAX(IF(UTDATE=A215,AVE_30))&gt;0,MAX(IF(UTDATE=A215,AVE_30)),"")</f>
        <v/>
      </c>
      <c r="M215" s="2" t="e">
        <f t="shared" ca="1" si="69"/>
        <v>#N/A</v>
      </c>
      <c r="N215" s="4" t="e">
        <f t="shared" ca="1" si="80"/>
        <v>#N/A</v>
      </c>
      <c r="O215" s="4" t="e">
        <f t="shared" ca="1" si="81"/>
        <v>#N/A</v>
      </c>
      <c r="P215" s="4" t="e">
        <f t="shared" ca="1" si="82"/>
        <v>#N/A</v>
      </c>
      <c r="Q215" s="4" t="e">
        <f t="shared" ca="1" si="70"/>
        <v>#N/A</v>
      </c>
      <c r="R215" s="4" t="e">
        <f t="shared" ca="1" si="71"/>
        <v>#VALUE!</v>
      </c>
      <c r="S215" s="43" t="e">
        <f t="shared" ca="1" si="72"/>
        <v>#N/A</v>
      </c>
      <c r="T215" s="8" t="e">
        <f t="shared" ca="1" si="73"/>
        <v>#N/A</v>
      </c>
      <c r="U215" s="45" t="e">
        <f t="shared" ca="1" si="76"/>
        <v>#N/A</v>
      </c>
      <c r="V215" s="20" t="e">
        <f t="shared" ca="1" si="74"/>
        <v>#N/A</v>
      </c>
      <c r="W215" s="48" t="e">
        <f t="shared" ca="1" si="83"/>
        <v>#N/A</v>
      </c>
      <c r="X215" s="49" t="e">
        <f t="shared" ca="1" si="84"/>
        <v>#N/A</v>
      </c>
      <c r="Y215" s="59" t="e">
        <f t="shared" ca="1" si="88"/>
        <v>#N/A</v>
      </c>
      <c r="Z215" s="49" t="e">
        <f ca="1">IF(Y215&gt;SQM!$AB$9,Summary!L215,NA())</f>
        <v>#N/A</v>
      </c>
      <c r="AA215" s="45" t="e">
        <f t="shared" ca="1" si="85"/>
        <v>#N/A</v>
      </c>
      <c r="AB215" s="4" t="e">
        <f t="shared" ca="1" si="86"/>
        <v>#N/A</v>
      </c>
      <c r="AC215" s="2" t="e">
        <f t="shared" ca="1" si="87"/>
        <v>#N/A</v>
      </c>
      <c r="AD215" s="81" t="e">
        <f>IF(TEXT(A215,"mmmm")='1Month'!$A$3,TEXT(A215,"dd")+H215,NA())</f>
        <v>#N/A</v>
      </c>
      <c r="AE215" s="81" t="e">
        <f>IF(TEXT(A215,"mmmm")='1Month'!A$3,TEXT(A215,"dd")+S215,NA())</f>
        <v>#N/A</v>
      </c>
    </row>
    <row r="216" spans="1:31">
      <c r="A216" s="1">
        <v>43524</v>
      </c>
      <c r="C216" s="3" t="e">
        <f ca="1">MATCH(A216,UTDATE,0)+SQM!$AB$3</f>
        <v>#N/A</v>
      </c>
      <c r="D216" s="3">
        <f ca="1">MATCH(A216,UTDATE)+SQM!$AB$3</f>
        <v>1000</v>
      </c>
      <c r="E216" s="5" t="e">
        <f t="shared" ca="1" si="77"/>
        <v>#N/A</v>
      </c>
      <c r="F216" s="4" t="str">
        <f t="array" aca="1" ref="F216" ca="1">IF(MAX(IF(UTDATE=A216,MPSAS))&gt;0,MAX(IF(UTDATE=A216,MPSAS)),"")</f>
        <v/>
      </c>
      <c r="G216" s="2" t="e">
        <f t="shared" ca="1" si="67"/>
        <v>#N/A</v>
      </c>
      <c r="H216" s="21" t="e">
        <f t="shared" ca="1" si="68"/>
        <v>#N/A</v>
      </c>
      <c r="I216" s="4" t="e">
        <f t="shared" ca="1" si="78"/>
        <v>#N/A</v>
      </c>
      <c r="J216" s="21" t="e">
        <f t="shared" ca="1" si="75"/>
        <v>#N/A</v>
      </c>
      <c r="K216" s="5" t="e">
        <f t="shared" ca="1" si="79"/>
        <v>#N/A</v>
      </c>
      <c r="L216" s="4" t="str">
        <f t="array" aca="1" ref="L216" ca="1">IF(MAX(IF(UTDATE=A216,AVE_30))&gt;0,MAX(IF(UTDATE=A216,AVE_30)),"")</f>
        <v/>
      </c>
      <c r="M216" s="2" t="e">
        <f t="shared" ca="1" si="69"/>
        <v>#N/A</v>
      </c>
      <c r="N216" s="4" t="e">
        <f t="shared" ca="1" si="80"/>
        <v>#N/A</v>
      </c>
      <c r="O216" s="4" t="e">
        <f t="shared" ca="1" si="81"/>
        <v>#N/A</v>
      </c>
      <c r="P216" s="4" t="e">
        <f t="shared" ca="1" si="82"/>
        <v>#N/A</v>
      </c>
      <c r="Q216" s="4" t="e">
        <f t="shared" ca="1" si="70"/>
        <v>#N/A</v>
      </c>
      <c r="R216" s="4" t="e">
        <f t="shared" ca="1" si="71"/>
        <v>#VALUE!</v>
      </c>
      <c r="S216" s="43" t="e">
        <f t="shared" ca="1" si="72"/>
        <v>#N/A</v>
      </c>
      <c r="T216" s="8" t="e">
        <f t="shared" ca="1" si="73"/>
        <v>#N/A</v>
      </c>
      <c r="U216" s="45" t="e">
        <f t="shared" ca="1" si="76"/>
        <v>#N/A</v>
      </c>
      <c r="V216" s="20" t="e">
        <f t="shared" ca="1" si="74"/>
        <v>#N/A</v>
      </c>
      <c r="W216" s="48" t="e">
        <f t="shared" ca="1" si="83"/>
        <v>#N/A</v>
      </c>
      <c r="X216" s="49" t="e">
        <f t="shared" ca="1" si="84"/>
        <v>#N/A</v>
      </c>
      <c r="Y216" s="59" t="e">
        <f t="shared" ca="1" si="88"/>
        <v>#N/A</v>
      </c>
      <c r="Z216" s="49" t="e">
        <f ca="1">IF(Y216&gt;SQM!$AB$9,Summary!L216,NA())</f>
        <v>#N/A</v>
      </c>
      <c r="AA216" s="45" t="e">
        <f t="shared" ca="1" si="85"/>
        <v>#N/A</v>
      </c>
      <c r="AB216" s="4" t="e">
        <f t="shared" ca="1" si="86"/>
        <v>#N/A</v>
      </c>
      <c r="AC216" s="2" t="e">
        <f t="shared" ca="1" si="87"/>
        <v>#N/A</v>
      </c>
      <c r="AD216" s="81" t="e">
        <f>IF(TEXT(A216,"mmmm")='1Month'!$A$3,TEXT(A216,"dd")+H216,NA())</f>
        <v>#N/A</v>
      </c>
      <c r="AE216" s="81" t="e">
        <f>IF(TEXT(A216,"mmmm")='1Month'!A$3,TEXT(A216,"dd")+S216,NA())</f>
        <v>#N/A</v>
      </c>
    </row>
    <row r="217" spans="1:31">
      <c r="A217" s="1">
        <v>43525</v>
      </c>
      <c r="C217" s="3" t="e">
        <f ca="1">MATCH(A217,UTDATE,0)+SQM!$AB$3</f>
        <v>#N/A</v>
      </c>
      <c r="D217" s="3">
        <f ca="1">MATCH(A217,UTDATE)+SQM!$AB$3</f>
        <v>1000</v>
      </c>
      <c r="E217" s="5" t="e">
        <f t="shared" ca="1" si="77"/>
        <v>#N/A</v>
      </c>
      <c r="F217" s="4" t="str">
        <f t="array" aca="1" ref="F217" ca="1">IF(MAX(IF(UTDATE=A217,MPSAS))&gt;0,MAX(IF(UTDATE=A217,MPSAS)),"")</f>
        <v/>
      </c>
      <c r="G217" s="2" t="e">
        <f t="shared" ca="1" si="67"/>
        <v>#N/A</v>
      </c>
      <c r="H217" s="21" t="e">
        <f t="shared" ca="1" si="68"/>
        <v>#N/A</v>
      </c>
      <c r="I217" s="4" t="e">
        <f t="shared" ca="1" si="78"/>
        <v>#N/A</v>
      </c>
      <c r="J217" s="21" t="e">
        <f t="shared" ca="1" si="75"/>
        <v>#N/A</v>
      </c>
      <c r="K217" s="5" t="e">
        <f t="shared" ca="1" si="79"/>
        <v>#N/A</v>
      </c>
      <c r="L217" s="4" t="str">
        <f t="array" aca="1" ref="L217" ca="1">IF(MAX(IF(UTDATE=A217,AVE_30))&gt;0,MAX(IF(UTDATE=A217,AVE_30)),"")</f>
        <v/>
      </c>
      <c r="M217" s="2" t="e">
        <f t="shared" ca="1" si="69"/>
        <v>#N/A</v>
      </c>
      <c r="N217" s="4" t="e">
        <f t="shared" ca="1" si="80"/>
        <v>#N/A</v>
      </c>
      <c r="O217" s="4" t="e">
        <f t="shared" ca="1" si="81"/>
        <v>#N/A</v>
      </c>
      <c r="P217" s="4" t="e">
        <f t="shared" ca="1" si="82"/>
        <v>#N/A</v>
      </c>
      <c r="Q217" s="4" t="e">
        <f t="shared" ca="1" si="70"/>
        <v>#N/A</v>
      </c>
      <c r="R217" s="4" t="e">
        <f t="shared" ca="1" si="71"/>
        <v>#VALUE!</v>
      </c>
      <c r="S217" s="43" t="e">
        <f t="shared" ca="1" si="72"/>
        <v>#N/A</v>
      </c>
      <c r="T217" s="8" t="e">
        <f t="shared" ca="1" si="73"/>
        <v>#N/A</v>
      </c>
      <c r="U217" s="45" t="e">
        <f t="shared" ca="1" si="76"/>
        <v>#N/A</v>
      </c>
      <c r="V217" s="20" t="e">
        <f t="shared" ca="1" si="74"/>
        <v>#N/A</v>
      </c>
      <c r="W217" s="48" t="e">
        <f t="shared" ca="1" si="83"/>
        <v>#N/A</v>
      </c>
      <c r="X217" s="49" t="e">
        <f t="shared" ca="1" si="84"/>
        <v>#N/A</v>
      </c>
      <c r="Y217" s="59" t="e">
        <f t="shared" ca="1" si="88"/>
        <v>#N/A</v>
      </c>
      <c r="Z217" s="49" t="e">
        <f ca="1">IF(Y217&gt;SQM!$AB$9,Summary!L217,NA())</f>
        <v>#N/A</v>
      </c>
      <c r="AA217" s="45" t="e">
        <f t="shared" ca="1" si="85"/>
        <v>#N/A</v>
      </c>
      <c r="AB217" s="4" t="e">
        <f t="shared" ca="1" si="86"/>
        <v>#N/A</v>
      </c>
      <c r="AC217" s="2" t="e">
        <f t="shared" ca="1" si="87"/>
        <v>#N/A</v>
      </c>
      <c r="AD217" s="81" t="e">
        <f>IF(TEXT(A217,"mmmm")='1Month'!$A$3,TEXT(A217,"dd")+H217,NA())</f>
        <v>#N/A</v>
      </c>
      <c r="AE217" s="81" t="e">
        <f>IF(TEXT(A217,"mmmm")='1Month'!A$3,TEXT(A217,"dd")+S217,NA())</f>
        <v>#N/A</v>
      </c>
    </row>
    <row r="218" spans="1:31">
      <c r="A218" s="1">
        <v>43526</v>
      </c>
      <c r="C218" s="3" t="e">
        <f ca="1">MATCH(A218,UTDATE,0)+SQM!$AB$3</f>
        <v>#N/A</v>
      </c>
      <c r="D218" s="3">
        <f ca="1">MATCH(A218,UTDATE)+SQM!$AB$3</f>
        <v>1000</v>
      </c>
      <c r="E218" s="5" t="e">
        <f t="shared" ca="1" si="77"/>
        <v>#N/A</v>
      </c>
      <c r="F218" s="4" t="str">
        <f t="array" aca="1" ref="F218" ca="1">IF(MAX(IF(UTDATE=A218,MPSAS))&gt;0,MAX(IF(UTDATE=A218,MPSAS)),"")</f>
        <v/>
      </c>
      <c r="G218" s="2" t="e">
        <f t="shared" ca="1" si="67"/>
        <v>#N/A</v>
      </c>
      <c r="H218" s="21" t="e">
        <f t="shared" ca="1" si="68"/>
        <v>#N/A</v>
      </c>
      <c r="I218" s="4" t="e">
        <f t="shared" ca="1" si="78"/>
        <v>#N/A</v>
      </c>
      <c r="J218" s="21" t="e">
        <f t="shared" ca="1" si="75"/>
        <v>#N/A</v>
      </c>
      <c r="K218" s="5" t="e">
        <f t="shared" ca="1" si="79"/>
        <v>#N/A</v>
      </c>
      <c r="L218" s="4" t="str">
        <f t="array" aca="1" ref="L218" ca="1">IF(MAX(IF(UTDATE=A218,AVE_30))&gt;0,MAX(IF(UTDATE=A218,AVE_30)),"")</f>
        <v/>
      </c>
      <c r="M218" s="2" t="e">
        <f t="shared" ca="1" si="69"/>
        <v>#N/A</v>
      </c>
      <c r="N218" s="4" t="e">
        <f t="shared" ca="1" si="80"/>
        <v>#N/A</v>
      </c>
      <c r="O218" s="4" t="e">
        <f t="shared" ca="1" si="81"/>
        <v>#N/A</v>
      </c>
      <c r="P218" s="4" t="e">
        <f t="shared" ca="1" si="82"/>
        <v>#N/A</v>
      </c>
      <c r="Q218" s="4" t="e">
        <f t="shared" ca="1" si="70"/>
        <v>#N/A</v>
      </c>
      <c r="R218" s="4" t="e">
        <f t="shared" ca="1" si="71"/>
        <v>#VALUE!</v>
      </c>
      <c r="S218" s="43" t="e">
        <f t="shared" ca="1" si="72"/>
        <v>#N/A</v>
      </c>
      <c r="T218" s="8" t="e">
        <f t="shared" ca="1" si="73"/>
        <v>#N/A</v>
      </c>
      <c r="U218" s="45" t="e">
        <f t="shared" ca="1" si="76"/>
        <v>#N/A</v>
      </c>
      <c r="V218" s="20" t="e">
        <f t="shared" ca="1" si="74"/>
        <v>#N/A</v>
      </c>
      <c r="W218" s="48" t="e">
        <f t="shared" ca="1" si="83"/>
        <v>#N/A</v>
      </c>
      <c r="X218" s="49" t="e">
        <f t="shared" ca="1" si="84"/>
        <v>#N/A</v>
      </c>
      <c r="Y218" s="59" t="e">
        <f t="shared" ca="1" si="88"/>
        <v>#N/A</v>
      </c>
      <c r="Z218" s="49" t="e">
        <f ca="1">IF(Y218&gt;SQM!$AB$9,Summary!L218,NA())</f>
        <v>#N/A</v>
      </c>
      <c r="AA218" s="45" t="e">
        <f t="shared" ca="1" si="85"/>
        <v>#N/A</v>
      </c>
      <c r="AB218" s="4" t="e">
        <f t="shared" ca="1" si="86"/>
        <v>#N/A</v>
      </c>
      <c r="AC218" s="2" t="e">
        <f t="shared" ca="1" si="87"/>
        <v>#N/A</v>
      </c>
      <c r="AD218" s="81" t="e">
        <f>IF(TEXT(A218,"mmmm")='1Month'!$A$3,TEXT(A218,"dd")+H218,NA())</f>
        <v>#N/A</v>
      </c>
      <c r="AE218" s="81" t="e">
        <f>IF(TEXT(A218,"mmmm")='1Month'!A$3,TEXT(A218,"dd")+S218,NA())</f>
        <v>#N/A</v>
      </c>
    </row>
    <row r="219" spans="1:31">
      <c r="A219" s="1">
        <v>43527</v>
      </c>
      <c r="C219" s="3" t="e">
        <f ca="1">MATCH(A219,UTDATE,0)+SQM!$AB$3</f>
        <v>#N/A</v>
      </c>
      <c r="D219" s="3">
        <f ca="1">MATCH(A219,UTDATE)+SQM!$AB$3</f>
        <v>1000</v>
      </c>
      <c r="E219" s="5" t="e">
        <f t="shared" ca="1" si="77"/>
        <v>#N/A</v>
      </c>
      <c r="F219" s="4" t="str">
        <f t="array" aca="1" ref="F219" ca="1">IF(MAX(IF(UTDATE=A219,MPSAS))&gt;0,MAX(IF(UTDATE=A219,MPSAS)),"")</f>
        <v/>
      </c>
      <c r="G219" s="2" t="e">
        <f t="shared" ca="1" si="67"/>
        <v>#N/A</v>
      </c>
      <c r="H219" s="21" t="e">
        <f t="shared" ca="1" si="68"/>
        <v>#N/A</v>
      </c>
      <c r="I219" s="4" t="e">
        <f t="shared" ca="1" si="78"/>
        <v>#N/A</v>
      </c>
      <c r="J219" s="21" t="e">
        <f t="shared" ca="1" si="75"/>
        <v>#N/A</v>
      </c>
      <c r="K219" s="5" t="e">
        <f t="shared" ca="1" si="79"/>
        <v>#N/A</v>
      </c>
      <c r="L219" s="4" t="str">
        <f t="array" aca="1" ref="L219" ca="1">IF(MAX(IF(UTDATE=A219,AVE_30))&gt;0,MAX(IF(UTDATE=A219,AVE_30)),"")</f>
        <v/>
      </c>
      <c r="M219" s="2" t="e">
        <f t="shared" ca="1" si="69"/>
        <v>#N/A</v>
      </c>
      <c r="N219" s="4" t="e">
        <f t="shared" ca="1" si="80"/>
        <v>#N/A</v>
      </c>
      <c r="O219" s="4" t="e">
        <f t="shared" ca="1" si="81"/>
        <v>#N/A</v>
      </c>
      <c r="P219" s="4" t="e">
        <f t="shared" ca="1" si="82"/>
        <v>#N/A</v>
      </c>
      <c r="Q219" s="4" t="e">
        <f t="shared" ca="1" si="70"/>
        <v>#N/A</v>
      </c>
      <c r="R219" s="4" t="e">
        <f t="shared" ca="1" si="71"/>
        <v>#VALUE!</v>
      </c>
      <c r="S219" s="43" t="e">
        <f t="shared" ca="1" si="72"/>
        <v>#N/A</v>
      </c>
      <c r="T219" s="8" t="e">
        <f t="shared" ca="1" si="73"/>
        <v>#N/A</v>
      </c>
      <c r="U219" s="45" t="e">
        <f t="shared" ca="1" si="76"/>
        <v>#N/A</v>
      </c>
      <c r="V219" s="20" t="e">
        <f t="shared" ca="1" si="74"/>
        <v>#N/A</v>
      </c>
      <c r="W219" s="48" t="e">
        <f t="shared" ca="1" si="83"/>
        <v>#N/A</v>
      </c>
      <c r="X219" s="49" t="e">
        <f t="shared" ca="1" si="84"/>
        <v>#N/A</v>
      </c>
      <c r="Y219" s="59" t="e">
        <f t="shared" ca="1" si="88"/>
        <v>#N/A</v>
      </c>
      <c r="Z219" s="49" t="e">
        <f ca="1">IF(Y219&gt;SQM!$AB$9,Summary!L219,NA())</f>
        <v>#N/A</v>
      </c>
      <c r="AA219" s="45" t="e">
        <f t="shared" ca="1" si="85"/>
        <v>#N/A</v>
      </c>
      <c r="AB219" s="4" t="e">
        <f t="shared" ca="1" si="86"/>
        <v>#N/A</v>
      </c>
      <c r="AC219" s="2" t="e">
        <f t="shared" ca="1" si="87"/>
        <v>#N/A</v>
      </c>
      <c r="AD219" s="81" t="e">
        <f>IF(TEXT(A219,"mmmm")='1Month'!$A$3,TEXT(A219,"dd")+H219,NA())</f>
        <v>#N/A</v>
      </c>
      <c r="AE219" s="81" t="e">
        <f>IF(TEXT(A219,"mmmm")='1Month'!A$3,TEXT(A219,"dd")+S219,NA())</f>
        <v>#N/A</v>
      </c>
    </row>
    <row r="220" spans="1:31">
      <c r="A220" s="1">
        <v>43528</v>
      </c>
      <c r="C220" s="3" t="e">
        <f ca="1">MATCH(A220,UTDATE,0)+SQM!$AB$3</f>
        <v>#N/A</v>
      </c>
      <c r="D220" s="3">
        <f ca="1">MATCH(A220,UTDATE)+SQM!$AB$3</f>
        <v>1000</v>
      </c>
      <c r="E220" s="5" t="e">
        <f t="shared" ca="1" si="77"/>
        <v>#N/A</v>
      </c>
      <c r="F220" s="4" t="str">
        <f t="array" aca="1" ref="F220" ca="1">IF(MAX(IF(UTDATE=A220,MPSAS))&gt;0,MAX(IF(UTDATE=A220,MPSAS)),"")</f>
        <v/>
      </c>
      <c r="G220" s="2" t="e">
        <f t="shared" ref="G220:G283" ca="1" si="89">VLOOKUP(F220,INDIRECT(E220),15,0)</f>
        <v>#N/A</v>
      </c>
      <c r="H220" s="21" t="e">
        <f t="shared" ref="H220:H283" ca="1" si="90">INDIRECT("'SQM'!"&amp;"B"&amp;G220)</f>
        <v>#N/A</v>
      </c>
      <c r="I220" s="4" t="e">
        <f t="shared" ca="1" si="78"/>
        <v>#N/A</v>
      </c>
      <c r="J220" s="21" t="e">
        <f t="shared" ca="1" si="75"/>
        <v>#N/A</v>
      </c>
      <c r="K220" s="5" t="e">
        <f t="shared" ca="1" si="79"/>
        <v>#N/A</v>
      </c>
      <c r="L220" s="4" t="str">
        <f t="array" aca="1" ref="L220" ca="1">IF(MAX(IF(UTDATE=A220,AVE_30))&gt;0,MAX(IF(UTDATE=A220,AVE_30)),"")</f>
        <v/>
      </c>
      <c r="M220" s="2" t="e">
        <f t="shared" ref="M220:M283" ca="1" si="91">VLOOKUP(L220,INDIRECT(K220),7,0)</f>
        <v>#N/A</v>
      </c>
      <c r="N220" s="4" t="e">
        <f t="shared" ca="1" si="80"/>
        <v>#N/A</v>
      </c>
      <c r="O220" s="4" t="e">
        <f t="shared" ca="1" si="81"/>
        <v>#N/A</v>
      </c>
      <c r="P220" s="4" t="e">
        <f t="shared" ca="1" si="82"/>
        <v>#N/A</v>
      </c>
      <c r="Q220" s="4" t="e">
        <f t="shared" ref="Q220:Q283" ca="1" si="92">O220-L220</f>
        <v>#N/A</v>
      </c>
      <c r="R220" s="4" t="e">
        <f t="shared" ref="R220:R283" ca="1" si="93">L220-P220</f>
        <v>#VALUE!</v>
      </c>
      <c r="S220" s="43" t="e">
        <f t="shared" ref="S220:S283" ca="1" si="94">INDIRECT("'SQM'!"&amp;"B"&amp;M220)</f>
        <v>#N/A</v>
      </c>
      <c r="T220" s="8" t="e">
        <f t="shared" ref="T220:T283" ca="1" si="95">S220*24</f>
        <v>#N/A</v>
      </c>
      <c r="U220" s="45" t="e">
        <f t="shared" ca="1" si="76"/>
        <v>#N/A</v>
      </c>
      <c r="V220" s="20" t="e">
        <f t="shared" ref="V220:V283" ca="1" si="96">INDIRECT("'SQM'!"&amp;"O"&amp;M220)</f>
        <v>#N/A</v>
      </c>
      <c r="W220" s="48" t="e">
        <f t="shared" ca="1" si="83"/>
        <v>#N/A</v>
      </c>
      <c r="X220" s="49" t="e">
        <f t="shared" ca="1" si="84"/>
        <v>#N/A</v>
      </c>
      <c r="Y220" s="59" t="e">
        <f t="shared" ca="1" si="88"/>
        <v>#N/A</v>
      </c>
      <c r="Z220" s="49" t="e">
        <f ca="1">IF(Y220&gt;SQM!$AB$9,Summary!L220,NA())</f>
        <v>#N/A</v>
      </c>
      <c r="AA220" s="45" t="e">
        <f t="shared" ca="1" si="85"/>
        <v>#N/A</v>
      </c>
      <c r="AB220" s="4" t="e">
        <f t="shared" ca="1" si="86"/>
        <v>#N/A</v>
      </c>
      <c r="AC220" s="2" t="e">
        <f t="shared" ca="1" si="87"/>
        <v>#N/A</v>
      </c>
      <c r="AD220" s="81" t="e">
        <f>IF(TEXT(A220,"mmmm")='1Month'!$A$3,TEXT(A220,"dd")+H220,NA())</f>
        <v>#N/A</v>
      </c>
      <c r="AE220" s="81" t="e">
        <f>IF(TEXT(A220,"mmmm")='1Month'!A$3,TEXT(A220,"dd")+S220,NA())</f>
        <v>#N/A</v>
      </c>
    </row>
    <row r="221" spans="1:31">
      <c r="A221" s="1">
        <v>43529</v>
      </c>
      <c r="C221" s="3" t="e">
        <f ca="1">MATCH(A221,UTDATE,0)+SQM!$AB$3</f>
        <v>#N/A</v>
      </c>
      <c r="D221" s="3">
        <f ca="1">MATCH(A221,UTDATE)+SQM!$AB$3</f>
        <v>1000</v>
      </c>
      <c r="E221" s="5" t="e">
        <f t="shared" ca="1" si="77"/>
        <v>#N/A</v>
      </c>
      <c r="F221" s="4" t="str">
        <f t="array" aca="1" ref="F221" ca="1">IF(MAX(IF(UTDATE=A221,MPSAS))&gt;0,MAX(IF(UTDATE=A221,MPSAS)),"")</f>
        <v/>
      </c>
      <c r="G221" s="2" t="e">
        <f t="shared" ca="1" si="89"/>
        <v>#N/A</v>
      </c>
      <c r="H221" s="21" t="e">
        <f t="shared" ca="1" si="90"/>
        <v>#N/A</v>
      </c>
      <c r="I221" s="4" t="e">
        <f t="shared" ca="1" si="78"/>
        <v>#N/A</v>
      </c>
      <c r="J221" s="21" t="e">
        <f t="shared" ca="1" si="75"/>
        <v>#N/A</v>
      </c>
      <c r="K221" s="5" t="e">
        <f t="shared" ca="1" si="79"/>
        <v>#N/A</v>
      </c>
      <c r="L221" s="4" t="str">
        <f t="array" aca="1" ref="L221" ca="1">IF(MAX(IF(UTDATE=A221,AVE_30))&gt;0,MAX(IF(UTDATE=A221,AVE_30)),"")</f>
        <v/>
      </c>
      <c r="M221" s="2" t="e">
        <f t="shared" ca="1" si="91"/>
        <v>#N/A</v>
      </c>
      <c r="N221" s="4" t="e">
        <f t="shared" ca="1" si="80"/>
        <v>#N/A</v>
      </c>
      <c r="O221" s="4" t="e">
        <f t="shared" ca="1" si="81"/>
        <v>#N/A</v>
      </c>
      <c r="P221" s="4" t="e">
        <f t="shared" ca="1" si="82"/>
        <v>#N/A</v>
      </c>
      <c r="Q221" s="4" t="e">
        <f t="shared" ca="1" si="92"/>
        <v>#N/A</v>
      </c>
      <c r="R221" s="4" t="e">
        <f t="shared" ca="1" si="93"/>
        <v>#VALUE!</v>
      </c>
      <c r="S221" s="43" t="e">
        <f t="shared" ca="1" si="94"/>
        <v>#N/A</v>
      </c>
      <c r="T221" s="8" t="e">
        <f t="shared" ca="1" si="95"/>
        <v>#N/A</v>
      </c>
      <c r="U221" s="45" t="e">
        <f t="shared" ca="1" si="76"/>
        <v>#N/A</v>
      </c>
      <c r="V221" s="20" t="e">
        <f t="shared" ca="1" si="96"/>
        <v>#N/A</v>
      </c>
      <c r="W221" s="48" t="e">
        <f t="shared" ca="1" si="83"/>
        <v>#N/A</v>
      </c>
      <c r="X221" s="49" t="e">
        <f t="shared" ca="1" si="84"/>
        <v>#N/A</v>
      </c>
      <c r="Y221" s="59" t="e">
        <f t="shared" ca="1" si="88"/>
        <v>#N/A</v>
      </c>
      <c r="Z221" s="49" t="e">
        <f ca="1">IF(Y221&gt;SQM!$AB$9,Summary!L221,NA())</f>
        <v>#N/A</v>
      </c>
      <c r="AA221" s="45" t="e">
        <f t="shared" ca="1" si="85"/>
        <v>#N/A</v>
      </c>
      <c r="AB221" s="4" t="e">
        <f t="shared" ca="1" si="86"/>
        <v>#N/A</v>
      </c>
      <c r="AC221" s="2" t="e">
        <f t="shared" ca="1" si="87"/>
        <v>#N/A</v>
      </c>
      <c r="AD221" s="81" t="e">
        <f>IF(TEXT(A221,"mmmm")='1Month'!$A$3,TEXT(A221,"dd")+H221,NA())</f>
        <v>#N/A</v>
      </c>
      <c r="AE221" s="81" t="e">
        <f>IF(TEXT(A221,"mmmm")='1Month'!A$3,TEXT(A221,"dd")+S221,NA())</f>
        <v>#N/A</v>
      </c>
    </row>
    <row r="222" spans="1:31">
      <c r="A222" s="1">
        <v>43530</v>
      </c>
      <c r="C222" s="3" t="e">
        <f ca="1">MATCH(A222,UTDATE,0)+SQM!$AB$3</f>
        <v>#N/A</v>
      </c>
      <c r="D222" s="3">
        <f ca="1">MATCH(A222,UTDATE)+SQM!$AB$3</f>
        <v>1000</v>
      </c>
      <c r="E222" s="5" t="e">
        <f t="shared" ca="1" si="77"/>
        <v>#N/A</v>
      </c>
      <c r="F222" s="4" t="str">
        <f t="array" aca="1" ref="F222" ca="1">IF(MAX(IF(UTDATE=A222,MPSAS))&gt;0,MAX(IF(UTDATE=A222,MPSAS)),"")</f>
        <v/>
      </c>
      <c r="G222" s="2" t="e">
        <f t="shared" ca="1" si="89"/>
        <v>#N/A</v>
      </c>
      <c r="H222" s="21" t="e">
        <f t="shared" ca="1" si="90"/>
        <v>#N/A</v>
      </c>
      <c r="I222" s="4" t="e">
        <f t="shared" ca="1" si="78"/>
        <v>#N/A</v>
      </c>
      <c r="J222" s="21" t="e">
        <f t="shared" ca="1" si="75"/>
        <v>#N/A</v>
      </c>
      <c r="K222" s="5" t="e">
        <f t="shared" ca="1" si="79"/>
        <v>#N/A</v>
      </c>
      <c r="L222" s="4" t="str">
        <f t="array" aca="1" ref="L222" ca="1">IF(MAX(IF(UTDATE=A222,AVE_30))&gt;0,MAX(IF(UTDATE=A222,AVE_30)),"")</f>
        <v/>
      </c>
      <c r="M222" s="2" t="e">
        <f t="shared" ca="1" si="91"/>
        <v>#N/A</v>
      </c>
      <c r="N222" s="4" t="e">
        <f t="shared" ca="1" si="80"/>
        <v>#N/A</v>
      </c>
      <c r="O222" s="4" t="e">
        <f t="shared" ca="1" si="81"/>
        <v>#N/A</v>
      </c>
      <c r="P222" s="4" t="e">
        <f t="shared" ca="1" si="82"/>
        <v>#N/A</v>
      </c>
      <c r="Q222" s="4" t="e">
        <f t="shared" ca="1" si="92"/>
        <v>#N/A</v>
      </c>
      <c r="R222" s="4" t="e">
        <f t="shared" ca="1" si="93"/>
        <v>#VALUE!</v>
      </c>
      <c r="S222" s="43" t="e">
        <f t="shared" ca="1" si="94"/>
        <v>#N/A</v>
      </c>
      <c r="T222" s="8" t="e">
        <f t="shared" ca="1" si="95"/>
        <v>#N/A</v>
      </c>
      <c r="U222" s="45" t="e">
        <f t="shared" ca="1" si="76"/>
        <v>#N/A</v>
      </c>
      <c r="V222" s="20" t="e">
        <f t="shared" ca="1" si="96"/>
        <v>#N/A</v>
      </c>
      <c r="W222" s="48" t="e">
        <f t="shared" ca="1" si="83"/>
        <v>#N/A</v>
      </c>
      <c r="X222" s="49" t="e">
        <f t="shared" ca="1" si="84"/>
        <v>#N/A</v>
      </c>
      <c r="Y222" s="59" t="e">
        <f t="shared" ca="1" si="88"/>
        <v>#N/A</v>
      </c>
      <c r="Z222" s="49" t="e">
        <f ca="1">IF(Y222&gt;SQM!$AB$9,Summary!L222,NA())</f>
        <v>#N/A</v>
      </c>
      <c r="AA222" s="45" t="e">
        <f t="shared" ca="1" si="85"/>
        <v>#N/A</v>
      </c>
      <c r="AB222" s="4" t="e">
        <f t="shared" ca="1" si="86"/>
        <v>#N/A</v>
      </c>
      <c r="AC222" s="2" t="e">
        <f t="shared" ca="1" si="87"/>
        <v>#N/A</v>
      </c>
      <c r="AD222" s="81" t="e">
        <f>IF(TEXT(A222,"mmmm")='1Month'!$A$3,TEXT(A222,"dd")+H222,NA())</f>
        <v>#N/A</v>
      </c>
      <c r="AE222" s="81" t="e">
        <f>IF(TEXT(A222,"mmmm")='1Month'!A$3,TEXT(A222,"dd")+S222,NA())</f>
        <v>#N/A</v>
      </c>
    </row>
    <row r="223" spans="1:31">
      <c r="A223" s="1">
        <v>43531</v>
      </c>
      <c r="C223" s="3" t="e">
        <f ca="1">MATCH(A223,UTDATE,0)+SQM!$AB$3</f>
        <v>#N/A</v>
      </c>
      <c r="D223" s="3">
        <f ca="1">MATCH(A223,UTDATE)+SQM!$AB$3</f>
        <v>1000</v>
      </c>
      <c r="E223" s="5" t="e">
        <f t="shared" ca="1" si="77"/>
        <v>#N/A</v>
      </c>
      <c r="F223" s="4" t="str">
        <f t="array" aca="1" ref="F223" ca="1">IF(MAX(IF(UTDATE=A223,MPSAS))&gt;0,MAX(IF(UTDATE=A223,MPSAS)),"")</f>
        <v/>
      </c>
      <c r="G223" s="2" t="e">
        <f t="shared" ca="1" si="89"/>
        <v>#N/A</v>
      </c>
      <c r="H223" s="21" t="e">
        <f t="shared" ca="1" si="90"/>
        <v>#N/A</v>
      </c>
      <c r="I223" s="4" t="e">
        <f t="shared" ca="1" si="78"/>
        <v>#N/A</v>
      </c>
      <c r="J223" s="21" t="e">
        <f t="shared" ca="1" si="75"/>
        <v>#N/A</v>
      </c>
      <c r="K223" s="5" t="e">
        <f t="shared" ca="1" si="79"/>
        <v>#N/A</v>
      </c>
      <c r="L223" s="4" t="str">
        <f t="array" aca="1" ref="L223" ca="1">IF(MAX(IF(UTDATE=A223,AVE_30))&gt;0,MAX(IF(UTDATE=A223,AVE_30)),"")</f>
        <v/>
      </c>
      <c r="M223" s="2" t="e">
        <f t="shared" ca="1" si="91"/>
        <v>#N/A</v>
      </c>
      <c r="N223" s="4" t="e">
        <f t="shared" ca="1" si="80"/>
        <v>#N/A</v>
      </c>
      <c r="O223" s="4" t="e">
        <f t="shared" ca="1" si="81"/>
        <v>#N/A</v>
      </c>
      <c r="P223" s="4" t="e">
        <f t="shared" ca="1" si="82"/>
        <v>#N/A</v>
      </c>
      <c r="Q223" s="4" t="e">
        <f t="shared" ca="1" si="92"/>
        <v>#N/A</v>
      </c>
      <c r="R223" s="4" t="e">
        <f t="shared" ca="1" si="93"/>
        <v>#VALUE!</v>
      </c>
      <c r="S223" s="43" t="e">
        <f t="shared" ca="1" si="94"/>
        <v>#N/A</v>
      </c>
      <c r="T223" s="8" t="e">
        <f t="shared" ca="1" si="95"/>
        <v>#N/A</v>
      </c>
      <c r="U223" s="45" t="e">
        <f t="shared" ca="1" si="76"/>
        <v>#N/A</v>
      </c>
      <c r="V223" s="20" t="e">
        <f t="shared" ca="1" si="96"/>
        <v>#N/A</v>
      </c>
      <c r="W223" s="48" t="e">
        <f t="shared" ca="1" si="83"/>
        <v>#N/A</v>
      </c>
      <c r="X223" s="49" t="e">
        <f t="shared" ca="1" si="84"/>
        <v>#N/A</v>
      </c>
      <c r="Y223" s="59" t="e">
        <f t="shared" ca="1" si="88"/>
        <v>#N/A</v>
      </c>
      <c r="Z223" s="49" t="e">
        <f ca="1">IF(Y223&gt;SQM!$AB$9,Summary!L223,NA())</f>
        <v>#N/A</v>
      </c>
      <c r="AA223" s="45" t="e">
        <f t="shared" ca="1" si="85"/>
        <v>#N/A</v>
      </c>
      <c r="AB223" s="4" t="e">
        <f t="shared" ca="1" si="86"/>
        <v>#N/A</v>
      </c>
      <c r="AC223" s="2" t="e">
        <f t="shared" ca="1" si="87"/>
        <v>#N/A</v>
      </c>
      <c r="AD223" s="81" t="e">
        <f>IF(TEXT(A223,"mmmm")='1Month'!$A$3,TEXT(A223,"dd")+H223,NA())</f>
        <v>#N/A</v>
      </c>
      <c r="AE223" s="81" t="e">
        <f>IF(TEXT(A223,"mmmm")='1Month'!A$3,TEXT(A223,"dd")+S223,NA())</f>
        <v>#N/A</v>
      </c>
    </row>
    <row r="224" spans="1:31">
      <c r="A224" s="1">
        <v>43532</v>
      </c>
      <c r="C224" s="3" t="e">
        <f ca="1">MATCH(A224,UTDATE,0)+SQM!$AB$3</f>
        <v>#N/A</v>
      </c>
      <c r="D224" s="3">
        <f ca="1">MATCH(A224,UTDATE)+SQM!$AB$3</f>
        <v>1000</v>
      </c>
      <c r="E224" s="5" t="e">
        <f t="shared" ca="1" si="77"/>
        <v>#N/A</v>
      </c>
      <c r="F224" s="4" t="str">
        <f t="array" aca="1" ref="F224" ca="1">IF(MAX(IF(UTDATE=A224,MPSAS))&gt;0,MAX(IF(UTDATE=A224,MPSAS)),"")</f>
        <v/>
      </c>
      <c r="G224" s="2" t="e">
        <f t="shared" ca="1" si="89"/>
        <v>#N/A</v>
      </c>
      <c r="H224" s="21" t="e">
        <f t="shared" ca="1" si="90"/>
        <v>#N/A</v>
      </c>
      <c r="I224" s="4" t="e">
        <f t="shared" ca="1" si="78"/>
        <v>#N/A</v>
      </c>
      <c r="J224" s="21" t="e">
        <f t="shared" ca="1" si="75"/>
        <v>#N/A</v>
      </c>
      <c r="K224" s="5" t="e">
        <f t="shared" ca="1" si="79"/>
        <v>#N/A</v>
      </c>
      <c r="L224" s="4" t="str">
        <f t="array" aca="1" ref="L224" ca="1">IF(MAX(IF(UTDATE=A224,AVE_30))&gt;0,MAX(IF(UTDATE=A224,AVE_30)),"")</f>
        <v/>
      </c>
      <c r="M224" s="2" t="e">
        <f t="shared" ca="1" si="91"/>
        <v>#N/A</v>
      </c>
      <c r="N224" s="4" t="e">
        <f t="shared" ca="1" si="80"/>
        <v>#N/A</v>
      </c>
      <c r="O224" s="4" t="e">
        <f t="shared" ca="1" si="81"/>
        <v>#N/A</v>
      </c>
      <c r="P224" s="4" t="e">
        <f t="shared" ca="1" si="82"/>
        <v>#N/A</v>
      </c>
      <c r="Q224" s="4" t="e">
        <f t="shared" ca="1" si="92"/>
        <v>#N/A</v>
      </c>
      <c r="R224" s="4" t="e">
        <f t="shared" ca="1" si="93"/>
        <v>#VALUE!</v>
      </c>
      <c r="S224" s="43" t="e">
        <f t="shared" ca="1" si="94"/>
        <v>#N/A</v>
      </c>
      <c r="T224" s="8" t="e">
        <f t="shared" ca="1" si="95"/>
        <v>#N/A</v>
      </c>
      <c r="U224" s="45" t="e">
        <f t="shared" ca="1" si="76"/>
        <v>#N/A</v>
      </c>
      <c r="V224" s="20" t="e">
        <f t="shared" ca="1" si="96"/>
        <v>#N/A</v>
      </c>
      <c r="W224" s="48" t="e">
        <f t="shared" ca="1" si="83"/>
        <v>#N/A</v>
      </c>
      <c r="X224" s="49" t="e">
        <f t="shared" ca="1" si="84"/>
        <v>#N/A</v>
      </c>
      <c r="Y224" s="59" t="e">
        <f t="shared" ca="1" si="88"/>
        <v>#N/A</v>
      </c>
      <c r="Z224" s="49" t="e">
        <f ca="1">IF(Y224&gt;SQM!$AB$9,Summary!L224,NA())</f>
        <v>#N/A</v>
      </c>
      <c r="AA224" s="45" t="e">
        <f t="shared" ca="1" si="85"/>
        <v>#N/A</v>
      </c>
      <c r="AB224" s="4" t="e">
        <f t="shared" ca="1" si="86"/>
        <v>#N/A</v>
      </c>
      <c r="AC224" s="2" t="e">
        <f t="shared" ca="1" si="87"/>
        <v>#N/A</v>
      </c>
      <c r="AD224" s="81" t="e">
        <f>IF(TEXT(A224,"mmmm")='1Month'!$A$3,TEXT(A224,"dd")+H224,NA())</f>
        <v>#N/A</v>
      </c>
      <c r="AE224" s="81" t="e">
        <f>IF(TEXT(A224,"mmmm")='1Month'!A$3,TEXT(A224,"dd")+S224,NA())</f>
        <v>#N/A</v>
      </c>
    </row>
    <row r="225" spans="1:31">
      <c r="A225" s="1">
        <v>43533</v>
      </c>
      <c r="C225" s="3" t="e">
        <f ca="1">MATCH(A225,UTDATE,0)+SQM!$AB$3</f>
        <v>#N/A</v>
      </c>
      <c r="D225" s="3">
        <f ca="1">MATCH(A225,UTDATE)+SQM!$AB$3</f>
        <v>1000</v>
      </c>
      <c r="E225" s="5" t="e">
        <f t="shared" ca="1" si="77"/>
        <v>#N/A</v>
      </c>
      <c r="F225" s="4" t="str">
        <f t="array" aca="1" ref="F225" ca="1">IF(MAX(IF(UTDATE=A225,MPSAS))&gt;0,MAX(IF(UTDATE=A225,MPSAS)),"")</f>
        <v/>
      </c>
      <c r="G225" s="2" t="e">
        <f t="shared" ca="1" si="89"/>
        <v>#N/A</v>
      </c>
      <c r="H225" s="21" t="e">
        <f t="shared" ca="1" si="90"/>
        <v>#N/A</v>
      </c>
      <c r="I225" s="4" t="e">
        <f t="shared" ca="1" si="78"/>
        <v>#N/A</v>
      </c>
      <c r="J225" s="21" t="e">
        <f t="shared" ca="1" si="75"/>
        <v>#N/A</v>
      </c>
      <c r="K225" s="5" t="e">
        <f t="shared" ca="1" si="79"/>
        <v>#N/A</v>
      </c>
      <c r="L225" s="4" t="str">
        <f t="array" aca="1" ref="L225" ca="1">IF(MAX(IF(UTDATE=A225,AVE_30))&gt;0,MAX(IF(UTDATE=A225,AVE_30)),"")</f>
        <v/>
      </c>
      <c r="M225" s="2" t="e">
        <f t="shared" ca="1" si="91"/>
        <v>#N/A</v>
      </c>
      <c r="N225" s="4" t="e">
        <f t="shared" ca="1" si="80"/>
        <v>#N/A</v>
      </c>
      <c r="O225" s="4" t="e">
        <f t="shared" ca="1" si="81"/>
        <v>#N/A</v>
      </c>
      <c r="P225" s="4" t="e">
        <f t="shared" ca="1" si="82"/>
        <v>#N/A</v>
      </c>
      <c r="Q225" s="4" t="e">
        <f t="shared" ca="1" si="92"/>
        <v>#N/A</v>
      </c>
      <c r="R225" s="4" t="e">
        <f t="shared" ca="1" si="93"/>
        <v>#VALUE!</v>
      </c>
      <c r="S225" s="43" t="e">
        <f t="shared" ca="1" si="94"/>
        <v>#N/A</v>
      </c>
      <c r="T225" s="8" t="e">
        <f t="shared" ca="1" si="95"/>
        <v>#N/A</v>
      </c>
      <c r="U225" s="45" t="e">
        <f t="shared" ca="1" si="76"/>
        <v>#N/A</v>
      </c>
      <c r="V225" s="20" t="e">
        <f t="shared" ca="1" si="96"/>
        <v>#N/A</v>
      </c>
      <c r="W225" s="48" t="e">
        <f t="shared" ca="1" si="83"/>
        <v>#N/A</v>
      </c>
      <c r="X225" s="49" t="e">
        <f t="shared" ca="1" si="84"/>
        <v>#N/A</v>
      </c>
      <c r="Y225" s="59" t="e">
        <f t="shared" ca="1" si="88"/>
        <v>#N/A</v>
      </c>
      <c r="Z225" s="49" t="e">
        <f ca="1">IF(Y225&gt;SQM!$AB$9,Summary!L225,NA())</f>
        <v>#N/A</v>
      </c>
      <c r="AA225" s="45" t="e">
        <f t="shared" ca="1" si="85"/>
        <v>#N/A</v>
      </c>
      <c r="AB225" s="4" t="e">
        <f t="shared" ca="1" si="86"/>
        <v>#N/A</v>
      </c>
      <c r="AC225" s="2" t="e">
        <f t="shared" ca="1" si="87"/>
        <v>#N/A</v>
      </c>
      <c r="AD225" s="81" t="e">
        <f>IF(TEXT(A225,"mmmm")='1Month'!$A$3,TEXT(A225,"dd")+H225,NA())</f>
        <v>#N/A</v>
      </c>
      <c r="AE225" s="81" t="e">
        <f>IF(TEXT(A225,"mmmm")='1Month'!A$3,TEXT(A225,"dd")+S225,NA())</f>
        <v>#N/A</v>
      </c>
    </row>
    <row r="226" spans="1:31">
      <c r="A226" s="1">
        <v>43534</v>
      </c>
      <c r="C226" s="3" t="e">
        <f ca="1">MATCH(A226,UTDATE,0)+SQM!$AB$3</f>
        <v>#N/A</v>
      </c>
      <c r="D226" s="3">
        <f ca="1">MATCH(A226,UTDATE)+SQM!$AB$3</f>
        <v>1000</v>
      </c>
      <c r="E226" s="5" t="e">
        <f t="shared" ca="1" si="77"/>
        <v>#N/A</v>
      </c>
      <c r="F226" s="4" t="str">
        <f t="array" aca="1" ref="F226" ca="1">IF(MAX(IF(UTDATE=A226,MPSAS))&gt;0,MAX(IF(UTDATE=A226,MPSAS)),"")</f>
        <v/>
      </c>
      <c r="G226" s="2" t="e">
        <f t="shared" ca="1" si="89"/>
        <v>#N/A</v>
      </c>
      <c r="H226" s="21" t="e">
        <f t="shared" ca="1" si="90"/>
        <v>#N/A</v>
      </c>
      <c r="I226" s="4" t="e">
        <f t="shared" ca="1" si="78"/>
        <v>#N/A</v>
      </c>
      <c r="J226" s="21" t="e">
        <f t="shared" ca="1" si="75"/>
        <v>#N/A</v>
      </c>
      <c r="K226" s="5" t="e">
        <f t="shared" ca="1" si="79"/>
        <v>#N/A</v>
      </c>
      <c r="L226" s="4" t="str">
        <f t="array" aca="1" ref="L226" ca="1">IF(MAX(IF(UTDATE=A226,AVE_30))&gt;0,MAX(IF(UTDATE=A226,AVE_30)),"")</f>
        <v/>
      </c>
      <c r="M226" s="2" t="e">
        <f t="shared" ca="1" si="91"/>
        <v>#N/A</v>
      </c>
      <c r="N226" s="4" t="e">
        <f t="shared" ca="1" si="80"/>
        <v>#N/A</v>
      </c>
      <c r="O226" s="4" t="e">
        <f t="shared" ca="1" si="81"/>
        <v>#N/A</v>
      </c>
      <c r="P226" s="4" t="e">
        <f t="shared" ca="1" si="82"/>
        <v>#N/A</v>
      </c>
      <c r="Q226" s="4" t="e">
        <f t="shared" ca="1" si="92"/>
        <v>#N/A</v>
      </c>
      <c r="R226" s="4" t="e">
        <f t="shared" ca="1" si="93"/>
        <v>#VALUE!</v>
      </c>
      <c r="S226" s="43" t="e">
        <f t="shared" ca="1" si="94"/>
        <v>#N/A</v>
      </c>
      <c r="T226" s="8" t="e">
        <f t="shared" ca="1" si="95"/>
        <v>#N/A</v>
      </c>
      <c r="U226" s="45" t="e">
        <f t="shared" ca="1" si="76"/>
        <v>#N/A</v>
      </c>
      <c r="V226" s="20" t="e">
        <f t="shared" ca="1" si="96"/>
        <v>#N/A</v>
      </c>
      <c r="W226" s="48" t="e">
        <f t="shared" ca="1" si="83"/>
        <v>#N/A</v>
      </c>
      <c r="X226" s="49" t="e">
        <f t="shared" ca="1" si="84"/>
        <v>#N/A</v>
      </c>
      <c r="Y226" s="59" t="e">
        <f t="shared" ca="1" si="88"/>
        <v>#N/A</v>
      </c>
      <c r="Z226" s="49" t="e">
        <f ca="1">IF(Y226&gt;SQM!$AB$9,Summary!L226,NA())</f>
        <v>#N/A</v>
      </c>
      <c r="AA226" s="45" t="e">
        <f t="shared" ca="1" si="85"/>
        <v>#N/A</v>
      </c>
      <c r="AB226" s="4" t="e">
        <f t="shared" ca="1" si="86"/>
        <v>#N/A</v>
      </c>
      <c r="AC226" s="2" t="e">
        <f t="shared" ca="1" si="87"/>
        <v>#N/A</v>
      </c>
      <c r="AD226" s="81" t="e">
        <f>IF(TEXT(A226,"mmmm")='1Month'!$A$3,TEXT(A226,"dd")+H226,NA())</f>
        <v>#N/A</v>
      </c>
      <c r="AE226" s="81" t="e">
        <f>IF(TEXT(A226,"mmmm")='1Month'!A$3,TEXT(A226,"dd")+S226,NA())</f>
        <v>#N/A</v>
      </c>
    </row>
    <row r="227" spans="1:31">
      <c r="A227" s="1">
        <v>43535</v>
      </c>
      <c r="C227" s="3" t="e">
        <f ca="1">MATCH(A227,UTDATE,0)+SQM!$AB$3</f>
        <v>#N/A</v>
      </c>
      <c r="D227" s="3">
        <f ca="1">MATCH(A227,UTDATE)+SQM!$AB$3</f>
        <v>1000</v>
      </c>
      <c r="E227" s="5" t="e">
        <f t="shared" ca="1" si="77"/>
        <v>#N/A</v>
      </c>
      <c r="F227" s="4" t="str">
        <f t="array" aca="1" ref="F227" ca="1">IF(MAX(IF(UTDATE=A227,MPSAS))&gt;0,MAX(IF(UTDATE=A227,MPSAS)),"")</f>
        <v/>
      </c>
      <c r="G227" s="2" t="e">
        <f t="shared" ca="1" si="89"/>
        <v>#N/A</v>
      </c>
      <c r="H227" s="21" t="e">
        <f t="shared" ca="1" si="90"/>
        <v>#N/A</v>
      </c>
      <c r="I227" s="4" t="e">
        <f t="shared" ca="1" si="78"/>
        <v>#N/A</v>
      </c>
      <c r="J227" s="21" t="e">
        <f t="shared" ca="1" si="75"/>
        <v>#N/A</v>
      </c>
      <c r="K227" s="5" t="e">
        <f t="shared" ca="1" si="79"/>
        <v>#N/A</v>
      </c>
      <c r="L227" s="4" t="str">
        <f t="array" aca="1" ref="L227" ca="1">IF(MAX(IF(UTDATE=A227,AVE_30))&gt;0,MAX(IF(UTDATE=A227,AVE_30)),"")</f>
        <v/>
      </c>
      <c r="M227" s="2" t="e">
        <f t="shared" ca="1" si="91"/>
        <v>#N/A</v>
      </c>
      <c r="N227" s="4" t="e">
        <f t="shared" ca="1" si="80"/>
        <v>#N/A</v>
      </c>
      <c r="O227" s="4" t="e">
        <f t="shared" ca="1" si="81"/>
        <v>#N/A</v>
      </c>
      <c r="P227" s="4" t="e">
        <f t="shared" ca="1" si="82"/>
        <v>#N/A</v>
      </c>
      <c r="Q227" s="4" t="e">
        <f t="shared" ca="1" si="92"/>
        <v>#N/A</v>
      </c>
      <c r="R227" s="4" t="e">
        <f t="shared" ca="1" si="93"/>
        <v>#VALUE!</v>
      </c>
      <c r="S227" s="43" t="e">
        <f t="shared" ca="1" si="94"/>
        <v>#N/A</v>
      </c>
      <c r="T227" s="8" t="e">
        <f t="shared" ca="1" si="95"/>
        <v>#N/A</v>
      </c>
      <c r="U227" s="45" t="e">
        <f t="shared" ca="1" si="76"/>
        <v>#N/A</v>
      </c>
      <c r="V227" s="20" t="e">
        <f t="shared" ca="1" si="96"/>
        <v>#N/A</v>
      </c>
      <c r="W227" s="48" t="e">
        <f t="shared" ca="1" si="83"/>
        <v>#N/A</v>
      </c>
      <c r="X227" s="49" t="e">
        <f t="shared" ca="1" si="84"/>
        <v>#N/A</v>
      </c>
      <c r="Y227" s="59" t="e">
        <f t="shared" ca="1" si="88"/>
        <v>#N/A</v>
      </c>
      <c r="Z227" s="49" t="e">
        <f ca="1">IF(Y227&gt;SQM!$AB$9,Summary!L227,NA())</f>
        <v>#N/A</v>
      </c>
      <c r="AA227" s="45" t="e">
        <f t="shared" ca="1" si="85"/>
        <v>#N/A</v>
      </c>
      <c r="AB227" s="4" t="e">
        <f t="shared" ca="1" si="86"/>
        <v>#N/A</v>
      </c>
      <c r="AC227" s="2" t="e">
        <f t="shared" ca="1" si="87"/>
        <v>#N/A</v>
      </c>
      <c r="AD227" s="81" t="e">
        <f>IF(TEXT(A227,"mmmm")='1Month'!$A$3,TEXT(A227,"dd")+H227,NA())</f>
        <v>#N/A</v>
      </c>
      <c r="AE227" s="81" t="e">
        <f>IF(TEXT(A227,"mmmm")='1Month'!A$3,TEXT(A227,"dd")+S227,NA())</f>
        <v>#N/A</v>
      </c>
    </row>
    <row r="228" spans="1:31">
      <c r="A228" s="1">
        <v>43536</v>
      </c>
      <c r="C228" s="3" t="e">
        <f ca="1">MATCH(A228,UTDATE,0)+SQM!$AB$3</f>
        <v>#N/A</v>
      </c>
      <c r="D228" s="3">
        <f ca="1">MATCH(A228,UTDATE)+SQM!$AB$3</f>
        <v>1000</v>
      </c>
      <c r="E228" s="5" t="e">
        <f t="shared" ca="1" si="77"/>
        <v>#N/A</v>
      </c>
      <c r="F228" s="4" t="str">
        <f t="array" aca="1" ref="F228" ca="1">IF(MAX(IF(UTDATE=A228,MPSAS))&gt;0,MAX(IF(UTDATE=A228,MPSAS)),"")</f>
        <v/>
      </c>
      <c r="G228" s="2" t="e">
        <f t="shared" ca="1" si="89"/>
        <v>#N/A</v>
      </c>
      <c r="H228" s="21" t="e">
        <f t="shared" ca="1" si="90"/>
        <v>#N/A</v>
      </c>
      <c r="I228" s="4" t="e">
        <f t="shared" ca="1" si="78"/>
        <v>#N/A</v>
      </c>
      <c r="J228" s="21" t="e">
        <f t="shared" ca="1" si="75"/>
        <v>#N/A</v>
      </c>
      <c r="K228" s="5" t="e">
        <f t="shared" ca="1" si="79"/>
        <v>#N/A</v>
      </c>
      <c r="L228" s="4" t="str">
        <f t="array" aca="1" ref="L228" ca="1">IF(MAX(IF(UTDATE=A228,AVE_30))&gt;0,MAX(IF(UTDATE=A228,AVE_30)),"")</f>
        <v/>
      </c>
      <c r="M228" s="2" t="e">
        <f t="shared" ca="1" si="91"/>
        <v>#N/A</v>
      </c>
      <c r="N228" s="4" t="e">
        <f t="shared" ca="1" si="80"/>
        <v>#N/A</v>
      </c>
      <c r="O228" s="4" t="e">
        <f t="shared" ca="1" si="81"/>
        <v>#N/A</v>
      </c>
      <c r="P228" s="4" t="e">
        <f t="shared" ca="1" si="82"/>
        <v>#N/A</v>
      </c>
      <c r="Q228" s="4" t="e">
        <f t="shared" ca="1" si="92"/>
        <v>#N/A</v>
      </c>
      <c r="R228" s="4" t="e">
        <f t="shared" ca="1" si="93"/>
        <v>#VALUE!</v>
      </c>
      <c r="S228" s="43" t="e">
        <f t="shared" ca="1" si="94"/>
        <v>#N/A</v>
      </c>
      <c r="T228" s="8" t="e">
        <f t="shared" ca="1" si="95"/>
        <v>#N/A</v>
      </c>
      <c r="U228" s="45" t="e">
        <f t="shared" ca="1" si="76"/>
        <v>#N/A</v>
      </c>
      <c r="V228" s="20" t="e">
        <f t="shared" ca="1" si="96"/>
        <v>#N/A</v>
      </c>
      <c r="W228" s="48" t="e">
        <f t="shared" ca="1" si="83"/>
        <v>#N/A</v>
      </c>
      <c r="X228" s="49" t="e">
        <f t="shared" ca="1" si="84"/>
        <v>#N/A</v>
      </c>
      <c r="Y228" s="59" t="e">
        <f t="shared" ca="1" si="88"/>
        <v>#N/A</v>
      </c>
      <c r="Z228" s="49" t="e">
        <f ca="1">IF(Y228&gt;SQM!$AB$9,Summary!L228,NA())</f>
        <v>#N/A</v>
      </c>
      <c r="AA228" s="45" t="e">
        <f t="shared" ca="1" si="85"/>
        <v>#N/A</v>
      </c>
      <c r="AB228" s="4" t="e">
        <f t="shared" ca="1" si="86"/>
        <v>#N/A</v>
      </c>
      <c r="AC228" s="2" t="e">
        <f t="shared" ca="1" si="87"/>
        <v>#N/A</v>
      </c>
      <c r="AD228" s="81" t="e">
        <f>IF(TEXT(A228,"mmmm")='1Month'!$A$3,TEXT(A228,"dd")+H228,NA())</f>
        <v>#N/A</v>
      </c>
      <c r="AE228" s="81" t="e">
        <f>IF(TEXT(A228,"mmmm")='1Month'!A$3,TEXT(A228,"dd")+S228,NA())</f>
        <v>#N/A</v>
      </c>
    </row>
    <row r="229" spans="1:31">
      <c r="A229" s="1">
        <v>43537</v>
      </c>
      <c r="C229" s="3" t="e">
        <f ca="1">MATCH(A229,UTDATE,0)+SQM!$AB$3</f>
        <v>#N/A</v>
      </c>
      <c r="D229" s="3">
        <f ca="1">MATCH(A229,UTDATE)+SQM!$AB$3</f>
        <v>1000</v>
      </c>
      <c r="E229" s="5" t="e">
        <f t="shared" ca="1" si="77"/>
        <v>#N/A</v>
      </c>
      <c r="F229" s="4" t="str">
        <f t="array" aca="1" ref="F229" ca="1">IF(MAX(IF(UTDATE=A229,MPSAS))&gt;0,MAX(IF(UTDATE=A229,MPSAS)),"")</f>
        <v/>
      </c>
      <c r="G229" s="2" t="e">
        <f t="shared" ca="1" si="89"/>
        <v>#N/A</v>
      </c>
      <c r="H229" s="21" t="e">
        <f t="shared" ca="1" si="90"/>
        <v>#N/A</v>
      </c>
      <c r="I229" s="4" t="e">
        <f t="shared" ca="1" si="78"/>
        <v>#N/A</v>
      </c>
      <c r="J229" s="21" t="e">
        <f t="shared" ca="1" si="75"/>
        <v>#N/A</v>
      </c>
      <c r="K229" s="5" t="e">
        <f t="shared" ca="1" si="79"/>
        <v>#N/A</v>
      </c>
      <c r="L229" s="4" t="str">
        <f t="array" aca="1" ref="L229" ca="1">IF(MAX(IF(UTDATE=A229,AVE_30))&gt;0,MAX(IF(UTDATE=A229,AVE_30)),"")</f>
        <v/>
      </c>
      <c r="M229" s="2" t="e">
        <f t="shared" ca="1" si="91"/>
        <v>#N/A</v>
      </c>
      <c r="N229" s="4" t="e">
        <f t="shared" ca="1" si="80"/>
        <v>#N/A</v>
      </c>
      <c r="O229" s="4" t="e">
        <f t="shared" ca="1" si="81"/>
        <v>#N/A</v>
      </c>
      <c r="P229" s="4" t="e">
        <f t="shared" ca="1" si="82"/>
        <v>#N/A</v>
      </c>
      <c r="Q229" s="4" t="e">
        <f t="shared" ca="1" si="92"/>
        <v>#N/A</v>
      </c>
      <c r="R229" s="4" t="e">
        <f t="shared" ca="1" si="93"/>
        <v>#VALUE!</v>
      </c>
      <c r="S229" s="43" t="e">
        <f t="shared" ca="1" si="94"/>
        <v>#N/A</v>
      </c>
      <c r="T229" s="8" t="e">
        <f t="shared" ca="1" si="95"/>
        <v>#N/A</v>
      </c>
      <c r="U229" s="45" t="e">
        <f t="shared" ca="1" si="76"/>
        <v>#N/A</v>
      </c>
      <c r="V229" s="20" t="e">
        <f t="shared" ca="1" si="96"/>
        <v>#N/A</v>
      </c>
      <c r="W229" s="48" t="e">
        <f t="shared" ca="1" si="83"/>
        <v>#N/A</v>
      </c>
      <c r="X229" s="49" t="e">
        <f t="shared" ca="1" si="84"/>
        <v>#N/A</v>
      </c>
      <c r="Y229" s="59" t="e">
        <f t="shared" ca="1" si="88"/>
        <v>#N/A</v>
      </c>
      <c r="Z229" s="49" t="e">
        <f ca="1">IF(Y229&gt;SQM!$AB$9,Summary!L229,NA())</f>
        <v>#N/A</v>
      </c>
      <c r="AA229" s="45" t="e">
        <f t="shared" ca="1" si="85"/>
        <v>#N/A</v>
      </c>
      <c r="AB229" s="4" t="e">
        <f t="shared" ca="1" si="86"/>
        <v>#N/A</v>
      </c>
      <c r="AC229" s="2" t="e">
        <f t="shared" ca="1" si="87"/>
        <v>#N/A</v>
      </c>
      <c r="AD229" s="81" t="e">
        <f>IF(TEXT(A229,"mmmm")='1Month'!$A$3,TEXT(A229,"dd")+H229,NA())</f>
        <v>#N/A</v>
      </c>
      <c r="AE229" s="81" t="e">
        <f>IF(TEXT(A229,"mmmm")='1Month'!A$3,TEXT(A229,"dd")+S229,NA())</f>
        <v>#N/A</v>
      </c>
    </row>
    <row r="230" spans="1:31">
      <c r="A230" s="1">
        <v>43538</v>
      </c>
      <c r="C230" s="3" t="e">
        <f ca="1">MATCH(A230,UTDATE,0)+SQM!$AB$3</f>
        <v>#N/A</v>
      </c>
      <c r="D230" s="3">
        <f ca="1">MATCH(A230,UTDATE)+SQM!$AB$3</f>
        <v>1000</v>
      </c>
      <c r="E230" s="5" t="e">
        <f t="shared" ca="1" si="77"/>
        <v>#N/A</v>
      </c>
      <c r="F230" s="4" t="str">
        <f t="array" aca="1" ref="F230" ca="1">IF(MAX(IF(UTDATE=A230,MPSAS))&gt;0,MAX(IF(UTDATE=A230,MPSAS)),"")</f>
        <v/>
      </c>
      <c r="G230" s="2" t="e">
        <f t="shared" ca="1" si="89"/>
        <v>#N/A</v>
      </c>
      <c r="H230" s="21" t="e">
        <f t="shared" ca="1" si="90"/>
        <v>#N/A</v>
      </c>
      <c r="I230" s="4" t="e">
        <f t="shared" ca="1" si="78"/>
        <v>#N/A</v>
      </c>
      <c r="J230" s="21" t="e">
        <f t="shared" ca="1" si="75"/>
        <v>#N/A</v>
      </c>
      <c r="K230" s="5" t="e">
        <f t="shared" ca="1" si="79"/>
        <v>#N/A</v>
      </c>
      <c r="L230" s="4" t="str">
        <f t="array" aca="1" ref="L230" ca="1">IF(MAX(IF(UTDATE=A230,AVE_30))&gt;0,MAX(IF(UTDATE=A230,AVE_30)),"")</f>
        <v/>
      </c>
      <c r="M230" s="2" t="e">
        <f t="shared" ca="1" si="91"/>
        <v>#N/A</v>
      </c>
      <c r="N230" s="4" t="e">
        <f t="shared" ca="1" si="80"/>
        <v>#N/A</v>
      </c>
      <c r="O230" s="4" t="e">
        <f t="shared" ca="1" si="81"/>
        <v>#N/A</v>
      </c>
      <c r="P230" s="4" t="e">
        <f t="shared" ca="1" si="82"/>
        <v>#N/A</v>
      </c>
      <c r="Q230" s="4" t="e">
        <f t="shared" ca="1" si="92"/>
        <v>#N/A</v>
      </c>
      <c r="R230" s="4" t="e">
        <f t="shared" ca="1" si="93"/>
        <v>#VALUE!</v>
      </c>
      <c r="S230" s="43" t="e">
        <f t="shared" ca="1" si="94"/>
        <v>#N/A</v>
      </c>
      <c r="T230" s="8" t="e">
        <f t="shared" ca="1" si="95"/>
        <v>#N/A</v>
      </c>
      <c r="U230" s="45" t="e">
        <f t="shared" ca="1" si="76"/>
        <v>#N/A</v>
      </c>
      <c r="V230" s="20" t="e">
        <f t="shared" ca="1" si="96"/>
        <v>#N/A</v>
      </c>
      <c r="W230" s="48" t="e">
        <f t="shared" ca="1" si="83"/>
        <v>#N/A</v>
      </c>
      <c r="X230" s="49" t="e">
        <f t="shared" ca="1" si="84"/>
        <v>#N/A</v>
      </c>
      <c r="Y230" s="59" t="e">
        <f t="shared" ca="1" si="88"/>
        <v>#N/A</v>
      </c>
      <c r="Z230" s="49" t="e">
        <f ca="1">IF(Y230&gt;SQM!$AB$9,Summary!L230,NA())</f>
        <v>#N/A</v>
      </c>
      <c r="AA230" s="45" t="e">
        <f t="shared" ca="1" si="85"/>
        <v>#N/A</v>
      </c>
      <c r="AB230" s="4" t="e">
        <f t="shared" ca="1" si="86"/>
        <v>#N/A</v>
      </c>
      <c r="AC230" s="2" t="e">
        <f t="shared" ca="1" si="87"/>
        <v>#N/A</v>
      </c>
      <c r="AD230" s="81" t="e">
        <f>IF(TEXT(A230,"mmmm")='1Month'!$A$3,TEXT(A230,"dd")+H230,NA())</f>
        <v>#N/A</v>
      </c>
      <c r="AE230" s="81" t="e">
        <f>IF(TEXT(A230,"mmmm")='1Month'!A$3,TEXT(A230,"dd")+S230,NA())</f>
        <v>#N/A</v>
      </c>
    </row>
    <row r="231" spans="1:31">
      <c r="A231" s="1">
        <v>43539</v>
      </c>
      <c r="C231" s="3" t="e">
        <f ca="1">MATCH(A231,UTDATE,0)+SQM!$AB$3</f>
        <v>#N/A</v>
      </c>
      <c r="D231" s="3">
        <f ca="1">MATCH(A231,UTDATE)+SQM!$AB$3</f>
        <v>1000</v>
      </c>
      <c r="E231" s="5" t="e">
        <f t="shared" ca="1" si="77"/>
        <v>#N/A</v>
      </c>
      <c r="F231" s="4" t="str">
        <f t="array" aca="1" ref="F231" ca="1">IF(MAX(IF(UTDATE=A231,MPSAS))&gt;0,MAX(IF(UTDATE=A231,MPSAS)),"")</f>
        <v/>
      </c>
      <c r="G231" s="2" t="e">
        <f t="shared" ca="1" si="89"/>
        <v>#N/A</v>
      </c>
      <c r="H231" s="21" t="e">
        <f t="shared" ca="1" si="90"/>
        <v>#N/A</v>
      </c>
      <c r="I231" s="4" t="e">
        <f t="shared" ca="1" si="78"/>
        <v>#N/A</v>
      </c>
      <c r="J231" s="21" t="e">
        <f t="shared" ca="1" si="75"/>
        <v>#N/A</v>
      </c>
      <c r="K231" s="5" t="e">
        <f t="shared" ca="1" si="79"/>
        <v>#N/A</v>
      </c>
      <c r="L231" s="4" t="str">
        <f t="array" aca="1" ref="L231" ca="1">IF(MAX(IF(UTDATE=A231,AVE_30))&gt;0,MAX(IF(UTDATE=A231,AVE_30)),"")</f>
        <v/>
      </c>
      <c r="M231" s="2" t="e">
        <f t="shared" ca="1" si="91"/>
        <v>#N/A</v>
      </c>
      <c r="N231" s="4" t="e">
        <f t="shared" ca="1" si="80"/>
        <v>#N/A</v>
      </c>
      <c r="O231" s="4" t="e">
        <f t="shared" ca="1" si="81"/>
        <v>#N/A</v>
      </c>
      <c r="P231" s="4" t="e">
        <f t="shared" ca="1" si="82"/>
        <v>#N/A</v>
      </c>
      <c r="Q231" s="4" t="e">
        <f t="shared" ca="1" si="92"/>
        <v>#N/A</v>
      </c>
      <c r="R231" s="4" t="e">
        <f t="shared" ca="1" si="93"/>
        <v>#VALUE!</v>
      </c>
      <c r="S231" s="43" t="e">
        <f t="shared" ca="1" si="94"/>
        <v>#N/A</v>
      </c>
      <c r="T231" s="8" t="e">
        <f t="shared" ca="1" si="95"/>
        <v>#N/A</v>
      </c>
      <c r="U231" s="45" t="e">
        <f t="shared" ca="1" si="76"/>
        <v>#N/A</v>
      </c>
      <c r="V231" s="20" t="e">
        <f t="shared" ca="1" si="96"/>
        <v>#N/A</v>
      </c>
      <c r="W231" s="48" t="e">
        <f t="shared" ca="1" si="83"/>
        <v>#N/A</v>
      </c>
      <c r="X231" s="49" t="e">
        <f t="shared" ca="1" si="84"/>
        <v>#N/A</v>
      </c>
      <c r="Y231" s="59" t="e">
        <f t="shared" ca="1" si="88"/>
        <v>#N/A</v>
      </c>
      <c r="Z231" s="49" t="e">
        <f ca="1">IF(Y231&gt;SQM!$AB$9,Summary!L231,NA())</f>
        <v>#N/A</v>
      </c>
      <c r="AA231" s="45" t="e">
        <f t="shared" ca="1" si="85"/>
        <v>#N/A</v>
      </c>
      <c r="AB231" s="4" t="e">
        <f t="shared" ca="1" si="86"/>
        <v>#N/A</v>
      </c>
      <c r="AC231" s="2" t="e">
        <f t="shared" ca="1" si="87"/>
        <v>#N/A</v>
      </c>
      <c r="AD231" s="81" t="e">
        <f>IF(TEXT(A231,"mmmm")='1Month'!$A$3,TEXT(A231,"dd")+H231,NA())</f>
        <v>#N/A</v>
      </c>
      <c r="AE231" s="81" t="e">
        <f>IF(TEXT(A231,"mmmm")='1Month'!A$3,TEXT(A231,"dd")+S231,NA())</f>
        <v>#N/A</v>
      </c>
    </row>
    <row r="232" spans="1:31">
      <c r="A232" s="1">
        <v>43540</v>
      </c>
      <c r="C232" s="3" t="e">
        <f ca="1">MATCH(A232,UTDATE,0)+SQM!$AB$3</f>
        <v>#N/A</v>
      </c>
      <c r="D232" s="3">
        <f ca="1">MATCH(A232,UTDATE)+SQM!$AB$3</f>
        <v>1000</v>
      </c>
      <c r="E232" s="5" t="e">
        <f t="shared" ca="1" si="77"/>
        <v>#N/A</v>
      </c>
      <c r="F232" s="4" t="str">
        <f t="array" aca="1" ref="F232" ca="1">IF(MAX(IF(UTDATE=A232,MPSAS))&gt;0,MAX(IF(UTDATE=A232,MPSAS)),"")</f>
        <v/>
      </c>
      <c r="G232" s="2" t="e">
        <f t="shared" ca="1" si="89"/>
        <v>#N/A</v>
      </c>
      <c r="H232" s="21" t="e">
        <f t="shared" ca="1" si="90"/>
        <v>#N/A</v>
      </c>
      <c r="I232" s="4" t="e">
        <f t="shared" ca="1" si="78"/>
        <v>#N/A</v>
      </c>
      <c r="J232" s="21" t="e">
        <f t="shared" ca="1" si="75"/>
        <v>#N/A</v>
      </c>
      <c r="K232" s="5" t="e">
        <f t="shared" ca="1" si="79"/>
        <v>#N/A</v>
      </c>
      <c r="L232" s="4" t="str">
        <f t="array" aca="1" ref="L232" ca="1">IF(MAX(IF(UTDATE=A232,AVE_30))&gt;0,MAX(IF(UTDATE=A232,AVE_30)),"")</f>
        <v/>
      </c>
      <c r="M232" s="2" t="e">
        <f t="shared" ca="1" si="91"/>
        <v>#N/A</v>
      </c>
      <c r="N232" s="4" t="e">
        <f t="shared" ca="1" si="80"/>
        <v>#N/A</v>
      </c>
      <c r="O232" s="4" t="e">
        <f t="shared" ca="1" si="81"/>
        <v>#N/A</v>
      </c>
      <c r="P232" s="4" t="e">
        <f t="shared" ca="1" si="82"/>
        <v>#N/A</v>
      </c>
      <c r="Q232" s="4" t="e">
        <f t="shared" ca="1" si="92"/>
        <v>#N/A</v>
      </c>
      <c r="R232" s="4" t="e">
        <f t="shared" ca="1" si="93"/>
        <v>#VALUE!</v>
      </c>
      <c r="S232" s="43" t="e">
        <f t="shared" ca="1" si="94"/>
        <v>#N/A</v>
      </c>
      <c r="T232" s="8" t="e">
        <f t="shared" ca="1" si="95"/>
        <v>#N/A</v>
      </c>
      <c r="U232" s="45" t="e">
        <f t="shared" ca="1" si="76"/>
        <v>#N/A</v>
      </c>
      <c r="V232" s="20" t="e">
        <f t="shared" ca="1" si="96"/>
        <v>#N/A</v>
      </c>
      <c r="W232" s="48" t="e">
        <f t="shared" ca="1" si="83"/>
        <v>#N/A</v>
      </c>
      <c r="X232" s="49" t="e">
        <f t="shared" ca="1" si="84"/>
        <v>#N/A</v>
      </c>
      <c r="Y232" s="59" t="e">
        <f t="shared" ca="1" si="88"/>
        <v>#N/A</v>
      </c>
      <c r="Z232" s="49" t="e">
        <f ca="1">IF(Y232&gt;SQM!$AB$9,Summary!L232,NA())</f>
        <v>#N/A</v>
      </c>
      <c r="AA232" s="45" t="e">
        <f t="shared" ca="1" si="85"/>
        <v>#N/A</v>
      </c>
      <c r="AB232" s="4" t="e">
        <f t="shared" ca="1" si="86"/>
        <v>#N/A</v>
      </c>
      <c r="AC232" s="2" t="e">
        <f t="shared" ca="1" si="87"/>
        <v>#N/A</v>
      </c>
      <c r="AD232" s="81" t="e">
        <f>IF(TEXT(A232,"mmmm")='1Month'!$A$3,TEXT(A232,"dd")+H232,NA())</f>
        <v>#N/A</v>
      </c>
      <c r="AE232" s="81" t="e">
        <f>IF(TEXT(A232,"mmmm")='1Month'!A$3,TEXT(A232,"dd")+S232,NA())</f>
        <v>#N/A</v>
      </c>
    </row>
    <row r="233" spans="1:31">
      <c r="A233" s="1">
        <v>43541</v>
      </c>
      <c r="C233" s="3" t="e">
        <f ca="1">MATCH(A233,UTDATE,0)+SQM!$AB$3</f>
        <v>#N/A</v>
      </c>
      <c r="D233" s="3">
        <f ca="1">MATCH(A233,UTDATE)+SQM!$AB$3</f>
        <v>1000</v>
      </c>
      <c r="E233" s="5" t="e">
        <f t="shared" ca="1" si="77"/>
        <v>#N/A</v>
      </c>
      <c r="F233" s="4" t="str">
        <f t="array" aca="1" ref="F233" ca="1">IF(MAX(IF(UTDATE=A233,MPSAS))&gt;0,MAX(IF(UTDATE=A233,MPSAS)),"")</f>
        <v/>
      </c>
      <c r="G233" s="2" t="e">
        <f t="shared" ca="1" si="89"/>
        <v>#N/A</v>
      </c>
      <c r="H233" s="21" t="e">
        <f t="shared" ca="1" si="90"/>
        <v>#N/A</v>
      </c>
      <c r="I233" s="4" t="e">
        <f t="shared" ca="1" si="78"/>
        <v>#N/A</v>
      </c>
      <c r="J233" s="21" t="e">
        <f t="shared" ca="1" si="75"/>
        <v>#N/A</v>
      </c>
      <c r="K233" s="5" t="e">
        <f t="shared" ca="1" si="79"/>
        <v>#N/A</v>
      </c>
      <c r="L233" s="4" t="str">
        <f t="array" aca="1" ref="L233" ca="1">IF(MAX(IF(UTDATE=A233,AVE_30))&gt;0,MAX(IF(UTDATE=A233,AVE_30)),"")</f>
        <v/>
      </c>
      <c r="M233" s="2" t="e">
        <f t="shared" ca="1" si="91"/>
        <v>#N/A</v>
      </c>
      <c r="N233" s="4" t="e">
        <f t="shared" ca="1" si="80"/>
        <v>#N/A</v>
      </c>
      <c r="O233" s="4" t="e">
        <f t="shared" ca="1" si="81"/>
        <v>#N/A</v>
      </c>
      <c r="P233" s="4" t="e">
        <f t="shared" ca="1" si="82"/>
        <v>#N/A</v>
      </c>
      <c r="Q233" s="4" t="e">
        <f t="shared" ca="1" si="92"/>
        <v>#N/A</v>
      </c>
      <c r="R233" s="4" t="e">
        <f t="shared" ca="1" si="93"/>
        <v>#VALUE!</v>
      </c>
      <c r="S233" s="43" t="e">
        <f t="shared" ca="1" si="94"/>
        <v>#N/A</v>
      </c>
      <c r="T233" s="8" t="e">
        <f t="shared" ca="1" si="95"/>
        <v>#N/A</v>
      </c>
      <c r="U233" s="45" t="e">
        <f t="shared" ca="1" si="76"/>
        <v>#N/A</v>
      </c>
      <c r="V233" s="20" t="e">
        <f t="shared" ca="1" si="96"/>
        <v>#N/A</v>
      </c>
      <c r="W233" s="48" t="e">
        <f t="shared" ca="1" si="83"/>
        <v>#N/A</v>
      </c>
      <c r="X233" s="49" t="e">
        <f t="shared" ca="1" si="84"/>
        <v>#N/A</v>
      </c>
      <c r="Y233" s="59" t="e">
        <f t="shared" ca="1" si="88"/>
        <v>#N/A</v>
      </c>
      <c r="Z233" s="49" t="e">
        <f ca="1">IF(Y233&gt;SQM!$AB$9,Summary!L233,NA())</f>
        <v>#N/A</v>
      </c>
      <c r="AA233" s="45" t="e">
        <f t="shared" ca="1" si="85"/>
        <v>#N/A</v>
      </c>
      <c r="AB233" s="4" t="e">
        <f t="shared" ca="1" si="86"/>
        <v>#N/A</v>
      </c>
      <c r="AC233" s="2" t="e">
        <f t="shared" ca="1" si="87"/>
        <v>#N/A</v>
      </c>
      <c r="AD233" s="81" t="e">
        <f>IF(TEXT(A233,"mmmm")='1Month'!$A$3,TEXT(A233,"dd")+H233,NA())</f>
        <v>#N/A</v>
      </c>
      <c r="AE233" s="81" t="e">
        <f>IF(TEXT(A233,"mmmm")='1Month'!A$3,TEXT(A233,"dd")+S233,NA())</f>
        <v>#N/A</v>
      </c>
    </row>
    <row r="234" spans="1:31">
      <c r="A234" s="1">
        <v>43542</v>
      </c>
      <c r="C234" s="3" t="e">
        <f ca="1">MATCH(A234,UTDATE,0)+SQM!$AB$3</f>
        <v>#N/A</v>
      </c>
      <c r="D234" s="3">
        <f ca="1">MATCH(A234,UTDATE)+SQM!$AB$3</f>
        <v>1000</v>
      </c>
      <c r="E234" s="5" t="e">
        <f t="shared" ca="1" si="77"/>
        <v>#N/A</v>
      </c>
      <c r="F234" s="4" t="str">
        <f t="array" aca="1" ref="F234" ca="1">IF(MAX(IF(UTDATE=A234,MPSAS))&gt;0,MAX(IF(UTDATE=A234,MPSAS)),"")</f>
        <v/>
      </c>
      <c r="G234" s="2" t="e">
        <f t="shared" ca="1" si="89"/>
        <v>#N/A</v>
      </c>
      <c r="H234" s="21" t="e">
        <f t="shared" ca="1" si="90"/>
        <v>#N/A</v>
      </c>
      <c r="I234" s="4" t="e">
        <f t="shared" ca="1" si="78"/>
        <v>#N/A</v>
      </c>
      <c r="J234" s="21" t="e">
        <f t="shared" ca="1" si="75"/>
        <v>#N/A</v>
      </c>
      <c r="K234" s="5" t="e">
        <f t="shared" ca="1" si="79"/>
        <v>#N/A</v>
      </c>
      <c r="L234" s="4" t="str">
        <f t="array" aca="1" ref="L234" ca="1">IF(MAX(IF(UTDATE=A234,AVE_30))&gt;0,MAX(IF(UTDATE=A234,AVE_30)),"")</f>
        <v/>
      </c>
      <c r="M234" s="2" t="e">
        <f t="shared" ca="1" si="91"/>
        <v>#N/A</v>
      </c>
      <c r="N234" s="4" t="e">
        <f t="shared" ca="1" si="80"/>
        <v>#N/A</v>
      </c>
      <c r="O234" s="4" t="e">
        <f t="shared" ca="1" si="81"/>
        <v>#N/A</v>
      </c>
      <c r="P234" s="4" t="e">
        <f t="shared" ca="1" si="82"/>
        <v>#N/A</v>
      </c>
      <c r="Q234" s="4" t="e">
        <f t="shared" ca="1" si="92"/>
        <v>#N/A</v>
      </c>
      <c r="R234" s="4" t="e">
        <f t="shared" ca="1" si="93"/>
        <v>#VALUE!</v>
      </c>
      <c r="S234" s="43" t="e">
        <f t="shared" ca="1" si="94"/>
        <v>#N/A</v>
      </c>
      <c r="T234" s="8" t="e">
        <f t="shared" ca="1" si="95"/>
        <v>#N/A</v>
      </c>
      <c r="U234" s="45" t="e">
        <f t="shared" ca="1" si="76"/>
        <v>#N/A</v>
      </c>
      <c r="V234" s="20" t="e">
        <f t="shared" ca="1" si="96"/>
        <v>#N/A</v>
      </c>
      <c r="W234" s="48" t="e">
        <f t="shared" ca="1" si="83"/>
        <v>#N/A</v>
      </c>
      <c r="X234" s="49" t="e">
        <f t="shared" ca="1" si="84"/>
        <v>#N/A</v>
      </c>
      <c r="Y234" s="59" t="e">
        <f t="shared" ca="1" si="88"/>
        <v>#N/A</v>
      </c>
      <c r="Z234" s="49" t="e">
        <f ca="1">IF(Y234&gt;SQM!$AB$9,Summary!L234,NA())</f>
        <v>#N/A</v>
      </c>
      <c r="AA234" s="45" t="e">
        <f t="shared" ca="1" si="85"/>
        <v>#N/A</v>
      </c>
      <c r="AB234" s="4" t="e">
        <f t="shared" ca="1" si="86"/>
        <v>#N/A</v>
      </c>
      <c r="AC234" s="2" t="e">
        <f t="shared" ca="1" si="87"/>
        <v>#N/A</v>
      </c>
      <c r="AD234" s="81" t="e">
        <f>IF(TEXT(A234,"mmmm")='1Month'!$A$3,TEXT(A234,"dd")+H234,NA())</f>
        <v>#N/A</v>
      </c>
      <c r="AE234" s="81" t="e">
        <f>IF(TEXT(A234,"mmmm")='1Month'!A$3,TEXT(A234,"dd")+S234,NA())</f>
        <v>#N/A</v>
      </c>
    </row>
    <row r="235" spans="1:31">
      <c r="A235" s="1">
        <v>43543</v>
      </c>
      <c r="C235" s="3" t="e">
        <f ca="1">MATCH(A235,UTDATE,0)+SQM!$AB$3</f>
        <v>#N/A</v>
      </c>
      <c r="D235" s="3">
        <f ca="1">MATCH(A235,UTDATE)+SQM!$AB$3</f>
        <v>1000</v>
      </c>
      <c r="E235" s="5" t="e">
        <f t="shared" ca="1" si="77"/>
        <v>#N/A</v>
      </c>
      <c r="F235" s="4" t="str">
        <f t="array" aca="1" ref="F235" ca="1">IF(MAX(IF(UTDATE=A235,MPSAS))&gt;0,MAX(IF(UTDATE=A235,MPSAS)),"")</f>
        <v/>
      </c>
      <c r="G235" s="2" t="e">
        <f t="shared" ca="1" si="89"/>
        <v>#N/A</v>
      </c>
      <c r="H235" s="21" t="e">
        <f t="shared" ca="1" si="90"/>
        <v>#N/A</v>
      </c>
      <c r="I235" s="4" t="e">
        <f t="shared" ca="1" si="78"/>
        <v>#N/A</v>
      </c>
      <c r="J235" s="21" t="e">
        <f t="shared" ca="1" si="75"/>
        <v>#N/A</v>
      </c>
      <c r="K235" s="5" t="e">
        <f t="shared" ca="1" si="79"/>
        <v>#N/A</v>
      </c>
      <c r="L235" s="4" t="str">
        <f t="array" aca="1" ref="L235" ca="1">IF(MAX(IF(UTDATE=A235,AVE_30))&gt;0,MAX(IF(UTDATE=A235,AVE_30)),"")</f>
        <v/>
      </c>
      <c r="M235" s="2" t="e">
        <f t="shared" ca="1" si="91"/>
        <v>#N/A</v>
      </c>
      <c r="N235" s="4" t="e">
        <f t="shared" ca="1" si="80"/>
        <v>#N/A</v>
      </c>
      <c r="O235" s="4" t="e">
        <f t="shared" ca="1" si="81"/>
        <v>#N/A</v>
      </c>
      <c r="P235" s="4" t="e">
        <f t="shared" ca="1" si="82"/>
        <v>#N/A</v>
      </c>
      <c r="Q235" s="4" t="e">
        <f t="shared" ca="1" si="92"/>
        <v>#N/A</v>
      </c>
      <c r="R235" s="4" t="e">
        <f t="shared" ca="1" si="93"/>
        <v>#VALUE!</v>
      </c>
      <c r="S235" s="43" t="e">
        <f t="shared" ca="1" si="94"/>
        <v>#N/A</v>
      </c>
      <c r="T235" s="8" t="e">
        <f t="shared" ca="1" si="95"/>
        <v>#N/A</v>
      </c>
      <c r="U235" s="45" t="e">
        <f t="shared" ca="1" si="76"/>
        <v>#N/A</v>
      </c>
      <c r="V235" s="20" t="e">
        <f t="shared" ca="1" si="96"/>
        <v>#N/A</v>
      </c>
      <c r="W235" s="48" t="e">
        <f t="shared" ca="1" si="83"/>
        <v>#N/A</v>
      </c>
      <c r="X235" s="49" t="e">
        <f t="shared" ca="1" si="84"/>
        <v>#N/A</v>
      </c>
      <c r="Y235" s="59" t="e">
        <f t="shared" ca="1" si="88"/>
        <v>#N/A</v>
      </c>
      <c r="Z235" s="49" t="e">
        <f ca="1">IF(Y235&gt;SQM!$AB$9,Summary!L235,NA())</f>
        <v>#N/A</v>
      </c>
      <c r="AA235" s="45" t="e">
        <f t="shared" ca="1" si="85"/>
        <v>#N/A</v>
      </c>
      <c r="AB235" s="4" t="e">
        <f t="shared" ca="1" si="86"/>
        <v>#N/A</v>
      </c>
      <c r="AC235" s="2" t="e">
        <f t="shared" ca="1" si="87"/>
        <v>#N/A</v>
      </c>
      <c r="AD235" s="81" t="e">
        <f>IF(TEXT(A235,"mmmm")='1Month'!$A$3,TEXT(A235,"dd")+H235,NA())</f>
        <v>#N/A</v>
      </c>
      <c r="AE235" s="81" t="e">
        <f>IF(TEXT(A235,"mmmm")='1Month'!A$3,TEXT(A235,"dd")+S235,NA())</f>
        <v>#N/A</v>
      </c>
    </row>
    <row r="236" spans="1:31">
      <c r="A236" s="1">
        <v>43544</v>
      </c>
      <c r="C236" s="3" t="e">
        <f ca="1">MATCH(A236,UTDATE,0)+SQM!$AB$3</f>
        <v>#N/A</v>
      </c>
      <c r="D236" s="3">
        <f ca="1">MATCH(A236,UTDATE)+SQM!$AB$3</f>
        <v>1000</v>
      </c>
      <c r="E236" s="5" t="e">
        <f t="shared" ca="1" si="77"/>
        <v>#N/A</v>
      </c>
      <c r="F236" s="4" t="str">
        <f t="array" aca="1" ref="F236" ca="1">IF(MAX(IF(UTDATE=A236,MPSAS))&gt;0,MAX(IF(UTDATE=A236,MPSAS)),"")</f>
        <v/>
      </c>
      <c r="G236" s="2" t="e">
        <f t="shared" ca="1" si="89"/>
        <v>#N/A</v>
      </c>
      <c r="H236" s="21" t="e">
        <f t="shared" ca="1" si="90"/>
        <v>#N/A</v>
      </c>
      <c r="I236" s="4" t="e">
        <f t="shared" ca="1" si="78"/>
        <v>#N/A</v>
      </c>
      <c r="J236" s="21" t="e">
        <f t="shared" ca="1" si="75"/>
        <v>#N/A</v>
      </c>
      <c r="K236" s="5" t="e">
        <f t="shared" ca="1" si="79"/>
        <v>#N/A</v>
      </c>
      <c r="L236" s="4" t="str">
        <f t="array" aca="1" ref="L236" ca="1">IF(MAX(IF(UTDATE=A236,AVE_30))&gt;0,MAX(IF(UTDATE=A236,AVE_30)),"")</f>
        <v/>
      </c>
      <c r="M236" s="2" t="e">
        <f t="shared" ca="1" si="91"/>
        <v>#N/A</v>
      </c>
      <c r="N236" s="4" t="e">
        <f t="shared" ca="1" si="80"/>
        <v>#N/A</v>
      </c>
      <c r="O236" s="4" t="e">
        <f t="shared" ca="1" si="81"/>
        <v>#N/A</v>
      </c>
      <c r="P236" s="4" t="e">
        <f t="shared" ca="1" si="82"/>
        <v>#N/A</v>
      </c>
      <c r="Q236" s="4" t="e">
        <f t="shared" ca="1" si="92"/>
        <v>#N/A</v>
      </c>
      <c r="R236" s="4" t="e">
        <f t="shared" ca="1" si="93"/>
        <v>#VALUE!</v>
      </c>
      <c r="S236" s="43" t="e">
        <f t="shared" ca="1" si="94"/>
        <v>#N/A</v>
      </c>
      <c r="T236" s="8" t="e">
        <f t="shared" ca="1" si="95"/>
        <v>#N/A</v>
      </c>
      <c r="U236" s="45" t="e">
        <f t="shared" ca="1" si="76"/>
        <v>#N/A</v>
      </c>
      <c r="V236" s="20" t="e">
        <f t="shared" ca="1" si="96"/>
        <v>#N/A</v>
      </c>
      <c r="W236" s="48" t="e">
        <f t="shared" ca="1" si="83"/>
        <v>#N/A</v>
      </c>
      <c r="X236" s="49" t="e">
        <f t="shared" ca="1" si="84"/>
        <v>#N/A</v>
      </c>
      <c r="Y236" s="59" t="e">
        <f t="shared" ca="1" si="88"/>
        <v>#N/A</v>
      </c>
      <c r="Z236" s="49" t="e">
        <f ca="1">IF(Y236&gt;SQM!$AB$9,Summary!L236,NA())</f>
        <v>#N/A</v>
      </c>
      <c r="AA236" s="45" t="e">
        <f t="shared" ca="1" si="85"/>
        <v>#N/A</v>
      </c>
      <c r="AB236" s="4" t="e">
        <f t="shared" ca="1" si="86"/>
        <v>#N/A</v>
      </c>
      <c r="AC236" s="2" t="e">
        <f t="shared" ca="1" si="87"/>
        <v>#N/A</v>
      </c>
      <c r="AD236" s="81" t="e">
        <f>IF(TEXT(A236,"mmmm")='1Month'!$A$3,TEXT(A236,"dd")+H236,NA())</f>
        <v>#N/A</v>
      </c>
      <c r="AE236" s="81" t="e">
        <f>IF(TEXT(A236,"mmmm")='1Month'!A$3,TEXT(A236,"dd")+S236,NA())</f>
        <v>#N/A</v>
      </c>
    </row>
    <row r="237" spans="1:31">
      <c r="A237" s="1">
        <v>43545</v>
      </c>
      <c r="C237" s="3" t="e">
        <f ca="1">MATCH(A237,UTDATE,0)+SQM!$AB$3</f>
        <v>#N/A</v>
      </c>
      <c r="D237" s="3">
        <f ca="1">MATCH(A237,UTDATE)+SQM!$AB$3</f>
        <v>1000</v>
      </c>
      <c r="E237" s="5" t="e">
        <f t="shared" ca="1" si="77"/>
        <v>#N/A</v>
      </c>
      <c r="F237" s="4" t="str">
        <f t="array" aca="1" ref="F237" ca="1">IF(MAX(IF(UTDATE=A237,MPSAS))&gt;0,MAX(IF(UTDATE=A237,MPSAS)),"")</f>
        <v/>
      </c>
      <c r="G237" s="2" t="e">
        <f t="shared" ca="1" si="89"/>
        <v>#N/A</v>
      </c>
      <c r="H237" s="21" t="e">
        <f t="shared" ca="1" si="90"/>
        <v>#N/A</v>
      </c>
      <c r="I237" s="4" t="e">
        <f t="shared" ca="1" si="78"/>
        <v>#N/A</v>
      </c>
      <c r="J237" s="21" t="e">
        <f t="shared" ca="1" si="75"/>
        <v>#N/A</v>
      </c>
      <c r="K237" s="5" t="e">
        <f t="shared" ca="1" si="79"/>
        <v>#N/A</v>
      </c>
      <c r="L237" s="4" t="str">
        <f t="array" aca="1" ref="L237" ca="1">IF(MAX(IF(UTDATE=A237,AVE_30))&gt;0,MAX(IF(UTDATE=A237,AVE_30)),"")</f>
        <v/>
      </c>
      <c r="M237" s="2" t="e">
        <f t="shared" ca="1" si="91"/>
        <v>#N/A</v>
      </c>
      <c r="N237" s="4" t="e">
        <f t="shared" ca="1" si="80"/>
        <v>#N/A</v>
      </c>
      <c r="O237" s="4" t="e">
        <f t="shared" ca="1" si="81"/>
        <v>#N/A</v>
      </c>
      <c r="P237" s="4" t="e">
        <f t="shared" ca="1" si="82"/>
        <v>#N/A</v>
      </c>
      <c r="Q237" s="4" t="e">
        <f t="shared" ca="1" si="92"/>
        <v>#N/A</v>
      </c>
      <c r="R237" s="4" t="e">
        <f t="shared" ca="1" si="93"/>
        <v>#VALUE!</v>
      </c>
      <c r="S237" s="43" t="e">
        <f t="shared" ca="1" si="94"/>
        <v>#N/A</v>
      </c>
      <c r="T237" s="8" t="e">
        <f t="shared" ca="1" si="95"/>
        <v>#N/A</v>
      </c>
      <c r="U237" s="45" t="e">
        <f t="shared" ca="1" si="76"/>
        <v>#N/A</v>
      </c>
      <c r="V237" s="20" t="e">
        <f t="shared" ca="1" si="96"/>
        <v>#N/A</v>
      </c>
      <c r="W237" s="48" t="e">
        <f t="shared" ca="1" si="83"/>
        <v>#N/A</v>
      </c>
      <c r="X237" s="49" t="e">
        <f t="shared" ca="1" si="84"/>
        <v>#N/A</v>
      </c>
      <c r="Y237" s="59" t="e">
        <f t="shared" ca="1" si="88"/>
        <v>#N/A</v>
      </c>
      <c r="Z237" s="49" t="e">
        <f ca="1">IF(Y237&gt;SQM!$AB$9,Summary!L237,NA())</f>
        <v>#N/A</v>
      </c>
      <c r="AA237" s="45" t="e">
        <f t="shared" ca="1" si="85"/>
        <v>#N/A</v>
      </c>
      <c r="AB237" s="4" t="e">
        <f t="shared" ca="1" si="86"/>
        <v>#N/A</v>
      </c>
      <c r="AC237" s="2" t="e">
        <f t="shared" ca="1" si="87"/>
        <v>#N/A</v>
      </c>
      <c r="AD237" s="81" t="e">
        <f>IF(TEXT(A237,"mmmm")='1Month'!$A$3,TEXT(A237,"dd")+H237,NA())</f>
        <v>#N/A</v>
      </c>
      <c r="AE237" s="81" t="e">
        <f>IF(TEXT(A237,"mmmm")='1Month'!A$3,TEXT(A237,"dd")+S237,NA())</f>
        <v>#N/A</v>
      </c>
    </row>
    <row r="238" spans="1:31">
      <c r="A238" s="1">
        <v>43546</v>
      </c>
      <c r="C238" s="3" t="e">
        <f ca="1">MATCH(A238,UTDATE,0)+SQM!$AB$3</f>
        <v>#N/A</v>
      </c>
      <c r="D238" s="3">
        <f ca="1">MATCH(A238,UTDATE)+SQM!$AB$3</f>
        <v>1000</v>
      </c>
      <c r="E238" s="5" t="e">
        <f t="shared" ca="1" si="77"/>
        <v>#N/A</v>
      </c>
      <c r="F238" s="4" t="str">
        <f t="array" aca="1" ref="F238" ca="1">IF(MAX(IF(UTDATE=A238,MPSAS))&gt;0,MAX(IF(UTDATE=A238,MPSAS)),"")</f>
        <v/>
      </c>
      <c r="G238" s="2" t="e">
        <f t="shared" ca="1" si="89"/>
        <v>#N/A</v>
      </c>
      <c r="H238" s="21" t="e">
        <f t="shared" ca="1" si="90"/>
        <v>#N/A</v>
      </c>
      <c r="I238" s="4" t="e">
        <f t="shared" ca="1" si="78"/>
        <v>#N/A</v>
      </c>
      <c r="J238" s="21" t="e">
        <f t="shared" ca="1" si="75"/>
        <v>#N/A</v>
      </c>
      <c r="K238" s="5" t="e">
        <f t="shared" ca="1" si="79"/>
        <v>#N/A</v>
      </c>
      <c r="L238" s="4" t="str">
        <f t="array" aca="1" ref="L238" ca="1">IF(MAX(IF(UTDATE=A238,AVE_30))&gt;0,MAX(IF(UTDATE=A238,AVE_30)),"")</f>
        <v/>
      </c>
      <c r="M238" s="2" t="e">
        <f t="shared" ca="1" si="91"/>
        <v>#N/A</v>
      </c>
      <c r="N238" s="4" t="e">
        <f t="shared" ca="1" si="80"/>
        <v>#N/A</v>
      </c>
      <c r="O238" s="4" t="e">
        <f t="shared" ca="1" si="81"/>
        <v>#N/A</v>
      </c>
      <c r="P238" s="4" t="e">
        <f t="shared" ca="1" si="82"/>
        <v>#N/A</v>
      </c>
      <c r="Q238" s="4" t="e">
        <f t="shared" ca="1" si="92"/>
        <v>#N/A</v>
      </c>
      <c r="R238" s="4" t="e">
        <f t="shared" ca="1" si="93"/>
        <v>#VALUE!</v>
      </c>
      <c r="S238" s="43" t="e">
        <f t="shared" ca="1" si="94"/>
        <v>#N/A</v>
      </c>
      <c r="T238" s="8" t="e">
        <f t="shared" ca="1" si="95"/>
        <v>#N/A</v>
      </c>
      <c r="U238" s="45" t="e">
        <f t="shared" ca="1" si="76"/>
        <v>#N/A</v>
      </c>
      <c r="V238" s="20" t="e">
        <f t="shared" ca="1" si="96"/>
        <v>#N/A</v>
      </c>
      <c r="W238" s="48" t="e">
        <f t="shared" ca="1" si="83"/>
        <v>#N/A</v>
      </c>
      <c r="X238" s="49" t="e">
        <f t="shared" ca="1" si="84"/>
        <v>#N/A</v>
      </c>
      <c r="Y238" s="59" t="e">
        <f t="shared" ca="1" si="88"/>
        <v>#N/A</v>
      </c>
      <c r="Z238" s="49" t="e">
        <f ca="1">IF(Y238&gt;SQM!$AB$9,Summary!L238,NA())</f>
        <v>#N/A</v>
      </c>
      <c r="AA238" s="45" t="e">
        <f t="shared" ca="1" si="85"/>
        <v>#N/A</v>
      </c>
      <c r="AB238" s="4" t="e">
        <f t="shared" ca="1" si="86"/>
        <v>#N/A</v>
      </c>
      <c r="AC238" s="2" t="e">
        <f t="shared" ca="1" si="87"/>
        <v>#N/A</v>
      </c>
      <c r="AD238" s="81" t="e">
        <f>IF(TEXT(A238,"mmmm")='1Month'!$A$3,TEXT(A238,"dd")+H238,NA())</f>
        <v>#N/A</v>
      </c>
      <c r="AE238" s="81" t="e">
        <f>IF(TEXT(A238,"mmmm")='1Month'!A$3,TEXT(A238,"dd")+S238,NA())</f>
        <v>#N/A</v>
      </c>
    </row>
    <row r="239" spans="1:31">
      <c r="A239" s="1">
        <v>43547</v>
      </c>
      <c r="C239" s="3" t="e">
        <f ca="1">MATCH(A239,UTDATE,0)+SQM!$AB$3</f>
        <v>#N/A</v>
      </c>
      <c r="D239" s="3">
        <f ca="1">MATCH(A239,UTDATE)+SQM!$AB$3</f>
        <v>1000</v>
      </c>
      <c r="E239" s="5" t="e">
        <f t="shared" ca="1" si="77"/>
        <v>#N/A</v>
      </c>
      <c r="F239" s="4" t="str">
        <f t="array" aca="1" ref="F239" ca="1">IF(MAX(IF(UTDATE=A239,MPSAS))&gt;0,MAX(IF(UTDATE=A239,MPSAS)),"")</f>
        <v/>
      </c>
      <c r="G239" s="2" t="e">
        <f t="shared" ca="1" si="89"/>
        <v>#N/A</v>
      </c>
      <c r="H239" s="21" t="e">
        <f t="shared" ca="1" si="90"/>
        <v>#N/A</v>
      </c>
      <c r="I239" s="4" t="e">
        <f t="shared" ca="1" si="78"/>
        <v>#N/A</v>
      </c>
      <c r="J239" s="21" t="e">
        <f t="shared" ca="1" si="75"/>
        <v>#N/A</v>
      </c>
      <c r="K239" s="5" t="e">
        <f t="shared" ca="1" si="79"/>
        <v>#N/A</v>
      </c>
      <c r="L239" s="4" t="str">
        <f t="array" aca="1" ref="L239" ca="1">IF(MAX(IF(UTDATE=A239,AVE_30))&gt;0,MAX(IF(UTDATE=A239,AVE_30)),"")</f>
        <v/>
      </c>
      <c r="M239" s="2" t="e">
        <f t="shared" ca="1" si="91"/>
        <v>#N/A</v>
      </c>
      <c r="N239" s="4" t="e">
        <f t="shared" ca="1" si="80"/>
        <v>#N/A</v>
      </c>
      <c r="O239" s="4" t="e">
        <f t="shared" ca="1" si="81"/>
        <v>#N/A</v>
      </c>
      <c r="P239" s="4" t="e">
        <f t="shared" ca="1" si="82"/>
        <v>#N/A</v>
      </c>
      <c r="Q239" s="4" t="e">
        <f t="shared" ca="1" si="92"/>
        <v>#N/A</v>
      </c>
      <c r="R239" s="4" t="e">
        <f t="shared" ca="1" si="93"/>
        <v>#VALUE!</v>
      </c>
      <c r="S239" s="43" t="e">
        <f t="shared" ca="1" si="94"/>
        <v>#N/A</v>
      </c>
      <c r="T239" s="8" t="e">
        <f t="shared" ca="1" si="95"/>
        <v>#N/A</v>
      </c>
      <c r="U239" s="45" t="e">
        <f t="shared" ca="1" si="76"/>
        <v>#N/A</v>
      </c>
      <c r="V239" s="20" t="e">
        <f t="shared" ca="1" si="96"/>
        <v>#N/A</v>
      </c>
      <c r="W239" s="48" t="e">
        <f t="shared" ca="1" si="83"/>
        <v>#N/A</v>
      </c>
      <c r="X239" s="49" t="e">
        <f t="shared" ca="1" si="84"/>
        <v>#N/A</v>
      </c>
      <c r="Y239" s="59" t="e">
        <f t="shared" ca="1" si="88"/>
        <v>#N/A</v>
      </c>
      <c r="Z239" s="49" t="e">
        <f ca="1">IF(Y239&gt;SQM!$AB$9,Summary!L239,NA())</f>
        <v>#N/A</v>
      </c>
      <c r="AA239" s="45" t="e">
        <f t="shared" ca="1" si="85"/>
        <v>#N/A</v>
      </c>
      <c r="AB239" s="4" t="e">
        <f t="shared" ca="1" si="86"/>
        <v>#N/A</v>
      </c>
      <c r="AC239" s="2" t="e">
        <f t="shared" ca="1" si="87"/>
        <v>#N/A</v>
      </c>
      <c r="AD239" s="81" t="e">
        <f>IF(TEXT(A239,"mmmm")='1Month'!$A$3,TEXT(A239,"dd")+H239,NA())</f>
        <v>#N/A</v>
      </c>
      <c r="AE239" s="81" t="e">
        <f>IF(TEXT(A239,"mmmm")='1Month'!A$3,TEXT(A239,"dd")+S239,NA())</f>
        <v>#N/A</v>
      </c>
    </row>
    <row r="240" spans="1:31">
      <c r="A240" s="1">
        <v>43548</v>
      </c>
      <c r="C240" s="3" t="e">
        <f ca="1">MATCH(A240,UTDATE,0)+SQM!$AB$3</f>
        <v>#N/A</v>
      </c>
      <c r="D240" s="3">
        <f ca="1">MATCH(A240,UTDATE)+SQM!$AB$3</f>
        <v>1000</v>
      </c>
      <c r="E240" s="5" t="e">
        <f t="shared" ca="1" si="77"/>
        <v>#N/A</v>
      </c>
      <c r="F240" s="4" t="str">
        <f t="array" aca="1" ref="F240" ca="1">IF(MAX(IF(UTDATE=A240,MPSAS))&gt;0,MAX(IF(UTDATE=A240,MPSAS)),"")</f>
        <v/>
      </c>
      <c r="G240" s="2" t="e">
        <f t="shared" ca="1" si="89"/>
        <v>#N/A</v>
      </c>
      <c r="H240" s="21" t="e">
        <f t="shared" ca="1" si="90"/>
        <v>#N/A</v>
      </c>
      <c r="I240" s="4" t="e">
        <f t="shared" ca="1" si="78"/>
        <v>#N/A</v>
      </c>
      <c r="J240" s="21" t="e">
        <f t="shared" ca="1" si="75"/>
        <v>#N/A</v>
      </c>
      <c r="K240" s="5" t="e">
        <f t="shared" ca="1" si="79"/>
        <v>#N/A</v>
      </c>
      <c r="L240" s="4" t="str">
        <f t="array" aca="1" ref="L240" ca="1">IF(MAX(IF(UTDATE=A240,AVE_30))&gt;0,MAX(IF(UTDATE=A240,AVE_30)),"")</f>
        <v/>
      </c>
      <c r="M240" s="2" t="e">
        <f t="shared" ca="1" si="91"/>
        <v>#N/A</v>
      </c>
      <c r="N240" s="4" t="e">
        <f t="shared" ca="1" si="80"/>
        <v>#N/A</v>
      </c>
      <c r="O240" s="4" t="e">
        <f t="shared" ca="1" si="81"/>
        <v>#N/A</v>
      </c>
      <c r="P240" s="4" t="e">
        <f t="shared" ca="1" si="82"/>
        <v>#N/A</v>
      </c>
      <c r="Q240" s="4" t="e">
        <f t="shared" ca="1" si="92"/>
        <v>#N/A</v>
      </c>
      <c r="R240" s="4" t="e">
        <f t="shared" ca="1" si="93"/>
        <v>#VALUE!</v>
      </c>
      <c r="S240" s="43" t="e">
        <f t="shared" ca="1" si="94"/>
        <v>#N/A</v>
      </c>
      <c r="T240" s="8" t="e">
        <f t="shared" ca="1" si="95"/>
        <v>#N/A</v>
      </c>
      <c r="U240" s="45" t="e">
        <f t="shared" ca="1" si="76"/>
        <v>#N/A</v>
      </c>
      <c r="V240" s="20" t="e">
        <f t="shared" ca="1" si="96"/>
        <v>#N/A</v>
      </c>
      <c r="W240" s="48" t="e">
        <f t="shared" ca="1" si="83"/>
        <v>#N/A</v>
      </c>
      <c r="X240" s="49" t="e">
        <f t="shared" ca="1" si="84"/>
        <v>#N/A</v>
      </c>
      <c r="Y240" s="59" t="e">
        <f t="shared" ca="1" si="88"/>
        <v>#N/A</v>
      </c>
      <c r="Z240" s="49" t="e">
        <f ca="1">IF(Y240&gt;SQM!$AB$9,Summary!L240,NA())</f>
        <v>#N/A</v>
      </c>
      <c r="AA240" s="45" t="e">
        <f t="shared" ca="1" si="85"/>
        <v>#N/A</v>
      </c>
      <c r="AB240" s="4" t="e">
        <f t="shared" ca="1" si="86"/>
        <v>#N/A</v>
      </c>
      <c r="AC240" s="2" t="e">
        <f t="shared" ca="1" si="87"/>
        <v>#N/A</v>
      </c>
      <c r="AD240" s="81" t="e">
        <f>IF(TEXT(A240,"mmmm")='1Month'!$A$3,TEXT(A240,"dd")+H240,NA())</f>
        <v>#N/A</v>
      </c>
      <c r="AE240" s="81" t="e">
        <f>IF(TEXT(A240,"mmmm")='1Month'!A$3,TEXT(A240,"dd")+S240,NA())</f>
        <v>#N/A</v>
      </c>
    </row>
    <row r="241" spans="1:31">
      <c r="A241" s="1">
        <v>43549</v>
      </c>
      <c r="C241" s="3" t="e">
        <f ca="1">MATCH(A241,UTDATE,0)+SQM!$AB$3</f>
        <v>#N/A</v>
      </c>
      <c r="D241" s="3">
        <f ca="1">MATCH(A241,UTDATE)+SQM!$AB$3</f>
        <v>1000</v>
      </c>
      <c r="E241" s="5" t="e">
        <f t="shared" ca="1" si="77"/>
        <v>#N/A</v>
      </c>
      <c r="F241" s="4" t="str">
        <f t="array" aca="1" ref="F241" ca="1">IF(MAX(IF(UTDATE=A241,MPSAS))&gt;0,MAX(IF(UTDATE=A241,MPSAS)),"")</f>
        <v/>
      </c>
      <c r="G241" s="2" t="e">
        <f t="shared" ca="1" si="89"/>
        <v>#N/A</v>
      </c>
      <c r="H241" s="21" t="e">
        <f t="shared" ca="1" si="90"/>
        <v>#N/A</v>
      </c>
      <c r="I241" s="4" t="e">
        <f t="shared" ca="1" si="78"/>
        <v>#N/A</v>
      </c>
      <c r="J241" s="21" t="e">
        <f t="shared" ca="1" si="75"/>
        <v>#N/A</v>
      </c>
      <c r="K241" s="5" t="e">
        <f t="shared" ca="1" si="79"/>
        <v>#N/A</v>
      </c>
      <c r="L241" s="4" t="str">
        <f t="array" aca="1" ref="L241" ca="1">IF(MAX(IF(UTDATE=A241,AVE_30))&gt;0,MAX(IF(UTDATE=A241,AVE_30)),"")</f>
        <v/>
      </c>
      <c r="M241" s="2" t="e">
        <f t="shared" ca="1" si="91"/>
        <v>#N/A</v>
      </c>
      <c r="N241" s="4" t="e">
        <f t="shared" ca="1" si="80"/>
        <v>#N/A</v>
      </c>
      <c r="O241" s="4" t="e">
        <f t="shared" ca="1" si="81"/>
        <v>#N/A</v>
      </c>
      <c r="P241" s="4" t="e">
        <f t="shared" ca="1" si="82"/>
        <v>#N/A</v>
      </c>
      <c r="Q241" s="4" t="e">
        <f t="shared" ca="1" si="92"/>
        <v>#N/A</v>
      </c>
      <c r="R241" s="4" t="e">
        <f t="shared" ca="1" si="93"/>
        <v>#VALUE!</v>
      </c>
      <c r="S241" s="43" t="e">
        <f t="shared" ca="1" si="94"/>
        <v>#N/A</v>
      </c>
      <c r="T241" s="8" t="e">
        <f t="shared" ca="1" si="95"/>
        <v>#N/A</v>
      </c>
      <c r="U241" s="45" t="e">
        <f t="shared" ca="1" si="76"/>
        <v>#N/A</v>
      </c>
      <c r="V241" s="20" t="e">
        <f t="shared" ca="1" si="96"/>
        <v>#N/A</v>
      </c>
      <c r="W241" s="48" t="e">
        <f t="shared" ca="1" si="83"/>
        <v>#N/A</v>
      </c>
      <c r="X241" s="49" t="e">
        <f t="shared" ca="1" si="84"/>
        <v>#N/A</v>
      </c>
      <c r="Y241" s="59" t="e">
        <f t="shared" ca="1" si="88"/>
        <v>#N/A</v>
      </c>
      <c r="Z241" s="49" t="e">
        <f ca="1">IF(Y241&gt;SQM!$AB$9,Summary!L241,NA())</f>
        <v>#N/A</v>
      </c>
      <c r="AA241" s="45" t="e">
        <f t="shared" ca="1" si="85"/>
        <v>#N/A</v>
      </c>
      <c r="AB241" s="4" t="e">
        <f t="shared" ca="1" si="86"/>
        <v>#N/A</v>
      </c>
      <c r="AC241" s="2" t="e">
        <f t="shared" ca="1" si="87"/>
        <v>#N/A</v>
      </c>
      <c r="AD241" s="81" t="e">
        <f>IF(TEXT(A241,"mmmm")='1Month'!$A$3,TEXT(A241,"dd")+H241,NA())</f>
        <v>#N/A</v>
      </c>
      <c r="AE241" s="81" t="e">
        <f>IF(TEXT(A241,"mmmm")='1Month'!A$3,TEXT(A241,"dd")+S241,NA())</f>
        <v>#N/A</v>
      </c>
    </row>
    <row r="242" spans="1:31">
      <c r="A242" s="1">
        <v>43550</v>
      </c>
      <c r="C242" s="3" t="e">
        <f ca="1">MATCH(A242,UTDATE,0)+SQM!$AB$3</f>
        <v>#N/A</v>
      </c>
      <c r="D242" s="3">
        <f ca="1">MATCH(A242,UTDATE)+SQM!$AB$3</f>
        <v>1000</v>
      </c>
      <c r="E242" s="5" t="e">
        <f t="shared" ca="1" si="77"/>
        <v>#N/A</v>
      </c>
      <c r="F242" s="4" t="str">
        <f t="array" aca="1" ref="F242" ca="1">IF(MAX(IF(UTDATE=A242,MPSAS))&gt;0,MAX(IF(UTDATE=A242,MPSAS)),"")</f>
        <v/>
      </c>
      <c r="G242" s="2" t="e">
        <f t="shared" ca="1" si="89"/>
        <v>#N/A</v>
      </c>
      <c r="H242" s="21" t="e">
        <f t="shared" ca="1" si="90"/>
        <v>#N/A</v>
      </c>
      <c r="I242" s="4" t="e">
        <f t="shared" ca="1" si="78"/>
        <v>#N/A</v>
      </c>
      <c r="J242" s="21" t="e">
        <f t="shared" ca="1" si="75"/>
        <v>#N/A</v>
      </c>
      <c r="K242" s="5" t="e">
        <f t="shared" ca="1" si="79"/>
        <v>#N/A</v>
      </c>
      <c r="L242" s="4" t="str">
        <f t="array" aca="1" ref="L242" ca="1">IF(MAX(IF(UTDATE=A242,AVE_30))&gt;0,MAX(IF(UTDATE=A242,AVE_30)),"")</f>
        <v/>
      </c>
      <c r="M242" s="2" t="e">
        <f t="shared" ca="1" si="91"/>
        <v>#N/A</v>
      </c>
      <c r="N242" s="4" t="e">
        <f t="shared" ca="1" si="80"/>
        <v>#N/A</v>
      </c>
      <c r="O242" s="4" t="e">
        <f t="shared" ca="1" si="81"/>
        <v>#N/A</v>
      </c>
      <c r="P242" s="4" t="e">
        <f t="shared" ca="1" si="82"/>
        <v>#N/A</v>
      </c>
      <c r="Q242" s="4" t="e">
        <f t="shared" ca="1" si="92"/>
        <v>#N/A</v>
      </c>
      <c r="R242" s="4" t="e">
        <f t="shared" ca="1" si="93"/>
        <v>#VALUE!</v>
      </c>
      <c r="S242" s="43" t="e">
        <f t="shared" ca="1" si="94"/>
        <v>#N/A</v>
      </c>
      <c r="T242" s="8" t="e">
        <f t="shared" ca="1" si="95"/>
        <v>#N/A</v>
      </c>
      <c r="U242" s="45" t="e">
        <f t="shared" ca="1" si="76"/>
        <v>#N/A</v>
      </c>
      <c r="V242" s="20" t="e">
        <f t="shared" ca="1" si="96"/>
        <v>#N/A</v>
      </c>
      <c r="W242" s="48" t="e">
        <f t="shared" ca="1" si="83"/>
        <v>#N/A</v>
      </c>
      <c r="X242" s="49" t="e">
        <f t="shared" ca="1" si="84"/>
        <v>#N/A</v>
      </c>
      <c r="Y242" s="59" t="e">
        <f t="shared" ca="1" si="88"/>
        <v>#N/A</v>
      </c>
      <c r="Z242" s="49" t="e">
        <f ca="1">IF(Y242&gt;SQM!$AB$9,Summary!L242,NA())</f>
        <v>#N/A</v>
      </c>
      <c r="AA242" s="45" t="e">
        <f t="shared" ca="1" si="85"/>
        <v>#N/A</v>
      </c>
      <c r="AB242" s="4" t="e">
        <f t="shared" ca="1" si="86"/>
        <v>#N/A</v>
      </c>
      <c r="AC242" s="2" t="e">
        <f t="shared" ca="1" si="87"/>
        <v>#N/A</v>
      </c>
      <c r="AD242" s="81" t="e">
        <f>IF(TEXT(A242,"mmmm")='1Month'!$A$3,TEXT(A242,"dd")+H242,NA())</f>
        <v>#N/A</v>
      </c>
      <c r="AE242" s="81" t="e">
        <f>IF(TEXT(A242,"mmmm")='1Month'!A$3,TEXT(A242,"dd")+S242,NA())</f>
        <v>#N/A</v>
      </c>
    </row>
    <row r="243" spans="1:31">
      <c r="A243" s="1">
        <v>43551</v>
      </c>
      <c r="C243" s="3" t="e">
        <f ca="1">MATCH(A243,UTDATE,0)+SQM!$AB$3</f>
        <v>#N/A</v>
      </c>
      <c r="D243" s="3">
        <f ca="1">MATCH(A243,UTDATE)+SQM!$AB$3</f>
        <v>1000</v>
      </c>
      <c r="E243" s="5" t="e">
        <f t="shared" ca="1" si="77"/>
        <v>#N/A</v>
      </c>
      <c r="F243" s="4" t="str">
        <f t="array" aca="1" ref="F243" ca="1">IF(MAX(IF(UTDATE=A243,MPSAS))&gt;0,MAX(IF(UTDATE=A243,MPSAS)),"")</f>
        <v/>
      </c>
      <c r="G243" s="2" t="e">
        <f t="shared" ca="1" si="89"/>
        <v>#N/A</v>
      </c>
      <c r="H243" s="21" t="e">
        <f t="shared" ca="1" si="90"/>
        <v>#N/A</v>
      </c>
      <c r="I243" s="4" t="e">
        <f t="shared" ca="1" si="78"/>
        <v>#N/A</v>
      </c>
      <c r="J243" s="21" t="e">
        <f t="shared" ca="1" si="75"/>
        <v>#N/A</v>
      </c>
      <c r="K243" s="5" t="e">
        <f t="shared" ca="1" si="79"/>
        <v>#N/A</v>
      </c>
      <c r="L243" s="4" t="str">
        <f t="array" aca="1" ref="L243" ca="1">IF(MAX(IF(UTDATE=A243,AVE_30))&gt;0,MAX(IF(UTDATE=A243,AVE_30)),"")</f>
        <v/>
      </c>
      <c r="M243" s="2" t="e">
        <f t="shared" ca="1" si="91"/>
        <v>#N/A</v>
      </c>
      <c r="N243" s="4" t="e">
        <f t="shared" ca="1" si="80"/>
        <v>#N/A</v>
      </c>
      <c r="O243" s="4" t="e">
        <f t="shared" ca="1" si="81"/>
        <v>#N/A</v>
      </c>
      <c r="P243" s="4" t="e">
        <f t="shared" ca="1" si="82"/>
        <v>#N/A</v>
      </c>
      <c r="Q243" s="4" t="e">
        <f t="shared" ca="1" si="92"/>
        <v>#N/A</v>
      </c>
      <c r="R243" s="4" t="e">
        <f t="shared" ca="1" si="93"/>
        <v>#VALUE!</v>
      </c>
      <c r="S243" s="43" t="e">
        <f t="shared" ca="1" si="94"/>
        <v>#N/A</v>
      </c>
      <c r="T243" s="8" t="e">
        <f t="shared" ca="1" si="95"/>
        <v>#N/A</v>
      </c>
      <c r="U243" s="45" t="e">
        <f t="shared" ca="1" si="76"/>
        <v>#N/A</v>
      </c>
      <c r="V243" s="20" t="e">
        <f t="shared" ca="1" si="96"/>
        <v>#N/A</v>
      </c>
      <c r="W243" s="48" t="e">
        <f t="shared" ca="1" si="83"/>
        <v>#N/A</v>
      </c>
      <c r="X243" s="49" t="e">
        <f t="shared" ca="1" si="84"/>
        <v>#N/A</v>
      </c>
      <c r="Y243" s="59" t="e">
        <f t="shared" ca="1" si="88"/>
        <v>#N/A</v>
      </c>
      <c r="Z243" s="49" t="e">
        <f ca="1">IF(Y243&gt;SQM!$AB$9,Summary!L243,NA())</f>
        <v>#N/A</v>
      </c>
      <c r="AA243" s="45" t="e">
        <f t="shared" ca="1" si="85"/>
        <v>#N/A</v>
      </c>
      <c r="AB243" s="4" t="e">
        <f t="shared" ca="1" si="86"/>
        <v>#N/A</v>
      </c>
      <c r="AC243" s="2" t="e">
        <f t="shared" ca="1" si="87"/>
        <v>#N/A</v>
      </c>
      <c r="AD243" s="81" t="e">
        <f>IF(TEXT(A243,"mmmm")='1Month'!$A$3,TEXT(A243,"dd")+H243,NA())</f>
        <v>#N/A</v>
      </c>
      <c r="AE243" s="81" t="e">
        <f>IF(TEXT(A243,"mmmm")='1Month'!A$3,TEXT(A243,"dd")+S243,NA())</f>
        <v>#N/A</v>
      </c>
    </row>
    <row r="244" spans="1:31">
      <c r="A244" s="1">
        <v>43552</v>
      </c>
      <c r="C244" s="3" t="e">
        <f ca="1">MATCH(A244,UTDATE,0)+SQM!$AB$3</f>
        <v>#N/A</v>
      </c>
      <c r="D244" s="3">
        <f ca="1">MATCH(A244,UTDATE)+SQM!$AB$3</f>
        <v>1000</v>
      </c>
      <c r="E244" s="5" t="e">
        <f t="shared" ca="1" si="77"/>
        <v>#N/A</v>
      </c>
      <c r="F244" s="4" t="str">
        <f t="array" aca="1" ref="F244" ca="1">IF(MAX(IF(UTDATE=A244,MPSAS))&gt;0,MAX(IF(UTDATE=A244,MPSAS)),"")</f>
        <v/>
      </c>
      <c r="G244" s="2" t="e">
        <f t="shared" ca="1" si="89"/>
        <v>#N/A</v>
      </c>
      <c r="H244" s="21" t="e">
        <f t="shared" ca="1" si="90"/>
        <v>#N/A</v>
      </c>
      <c r="I244" s="4" t="e">
        <f t="shared" ca="1" si="78"/>
        <v>#N/A</v>
      </c>
      <c r="J244" s="21" t="e">
        <f t="shared" ca="1" si="75"/>
        <v>#N/A</v>
      </c>
      <c r="K244" s="5" t="e">
        <f t="shared" ca="1" si="79"/>
        <v>#N/A</v>
      </c>
      <c r="L244" s="4" t="str">
        <f t="array" aca="1" ref="L244" ca="1">IF(MAX(IF(UTDATE=A244,AVE_30))&gt;0,MAX(IF(UTDATE=A244,AVE_30)),"")</f>
        <v/>
      </c>
      <c r="M244" s="2" t="e">
        <f t="shared" ca="1" si="91"/>
        <v>#N/A</v>
      </c>
      <c r="N244" s="4" t="e">
        <f t="shared" ca="1" si="80"/>
        <v>#N/A</v>
      </c>
      <c r="O244" s="4" t="e">
        <f t="shared" ca="1" si="81"/>
        <v>#N/A</v>
      </c>
      <c r="P244" s="4" t="e">
        <f t="shared" ca="1" si="82"/>
        <v>#N/A</v>
      </c>
      <c r="Q244" s="4" t="e">
        <f t="shared" ca="1" si="92"/>
        <v>#N/A</v>
      </c>
      <c r="R244" s="4" t="e">
        <f t="shared" ca="1" si="93"/>
        <v>#VALUE!</v>
      </c>
      <c r="S244" s="43" t="e">
        <f t="shared" ca="1" si="94"/>
        <v>#N/A</v>
      </c>
      <c r="T244" s="8" t="e">
        <f t="shared" ca="1" si="95"/>
        <v>#N/A</v>
      </c>
      <c r="U244" s="45" t="e">
        <f t="shared" ca="1" si="76"/>
        <v>#N/A</v>
      </c>
      <c r="V244" s="20" t="e">
        <f t="shared" ca="1" si="96"/>
        <v>#N/A</v>
      </c>
      <c r="W244" s="48" t="e">
        <f t="shared" ca="1" si="83"/>
        <v>#N/A</v>
      </c>
      <c r="X244" s="49" t="e">
        <f t="shared" ca="1" si="84"/>
        <v>#N/A</v>
      </c>
      <c r="Y244" s="59" t="e">
        <f t="shared" ca="1" si="88"/>
        <v>#N/A</v>
      </c>
      <c r="Z244" s="49" t="e">
        <f ca="1">IF(Y244&gt;SQM!$AB$9,Summary!L244,NA())</f>
        <v>#N/A</v>
      </c>
      <c r="AA244" s="45" t="e">
        <f t="shared" ca="1" si="85"/>
        <v>#N/A</v>
      </c>
      <c r="AB244" s="4" t="e">
        <f t="shared" ca="1" si="86"/>
        <v>#N/A</v>
      </c>
      <c r="AC244" s="2" t="e">
        <f t="shared" ca="1" si="87"/>
        <v>#N/A</v>
      </c>
      <c r="AD244" s="81" t="e">
        <f>IF(TEXT(A244,"mmmm")='1Month'!$A$3,TEXT(A244,"dd")+H244,NA())</f>
        <v>#N/A</v>
      </c>
      <c r="AE244" s="81" t="e">
        <f>IF(TEXT(A244,"mmmm")='1Month'!A$3,TEXT(A244,"dd")+S244,NA())</f>
        <v>#N/A</v>
      </c>
    </row>
    <row r="245" spans="1:31">
      <c r="A245" s="1">
        <v>43553</v>
      </c>
      <c r="C245" s="3" t="e">
        <f ca="1">MATCH(A245,UTDATE,0)+SQM!$AB$3</f>
        <v>#N/A</v>
      </c>
      <c r="D245" s="3">
        <f ca="1">MATCH(A245,UTDATE)+SQM!$AB$3</f>
        <v>1000</v>
      </c>
      <c r="E245" s="5" t="e">
        <f t="shared" ca="1" si="77"/>
        <v>#N/A</v>
      </c>
      <c r="F245" s="4" t="str">
        <f t="array" aca="1" ref="F245" ca="1">IF(MAX(IF(UTDATE=A245,MPSAS))&gt;0,MAX(IF(UTDATE=A245,MPSAS)),"")</f>
        <v/>
      </c>
      <c r="G245" s="2" t="e">
        <f t="shared" ca="1" si="89"/>
        <v>#N/A</v>
      </c>
      <c r="H245" s="21" t="e">
        <f t="shared" ca="1" si="90"/>
        <v>#N/A</v>
      </c>
      <c r="I245" s="4" t="e">
        <f t="shared" ca="1" si="78"/>
        <v>#N/A</v>
      </c>
      <c r="J245" s="21" t="e">
        <f t="shared" ca="1" si="75"/>
        <v>#N/A</v>
      </c>
      <c r="K245" s="5" t="e">
        <f t="shared" ca="1" si="79"/>
        <v>#N/A</v>
      </c>
      <c r="L245" s="4" t="str">
        <f t="array" aca="1" ref="L245" ca="1">IF(MAX(IF(UTDATE=A245,AVE_30))&gt;0,MAX(IF(UTDATE=A245,AVE_30)),"")</f>
        <v/>
      </c>
      <c r="M245" s="2" t="e">
        <f t="shared" ca="1" si="91"/>
        <v>#N/A</v>
      </c>
      <c r="N245" s="4" t="e">
        <f t="shared" ca="1" si="80"/>
        <v>#N/A</v>
      </c>
      <c r="O245" s="4" t="e">
        <f t="shared" ca="1" si="81"/>
        <v>#N/A</v>
      </c>
      <c r="P245" s="4" t="e">
        <f t="shared" ca="1" si="82"/>
        <v>#N/A</v>
      </c>
      <c r="Q245" s="4" t="e">
        <f t="shared" ca="1" si="92"/>
        <v>#N/A</v>
      </c>
      <c r="R245" s="4" t="e">
        <f t="shared" ca="1" si="93"/>
        <v>#VALUE!</v>
      </c>
      <c r="S245" s="43" t="e">
        <f t="shared" ca="1" si="94"/>
        <v>#N/A</v>
      </c>
      <c r="T245" s="8" t="e">
        <f t="shared" ca="1" si="95"/>
        <v>#N/A</v>
      </c>
      <c r="U245" s="45" t="e">
        <f t="shared" ca="1" si="76"/>
        <v>#N/A</v>
      </c>
      <c r="V245" s="20" t="e">
        <f t="shared" ca="1" si="96"/>
        <v>#N/A</v>
      </c>
      <c r="W245" s="48" t="e">
        <f t="shared" ca="1" si="83"/>
        <v>#N/A</v>
      </c>
      <c r="X245" s="49" t="e">
        <f t="shared" ca="1" si="84"/>
        <v>#N/A</v>
      </c>
      <c r="Y245" s="59" t="e">
        <f t="shared" ca="1" si="88"/>
        <v>#N/A</v>
      </c>
      <c r="Z245" s="49" t="e">
        <f ca="1">IF(Y245&gt;SQM!$AB$9,Summary!L245,NA())</f>
        <v>#N/A</v>
      </c>
      <c r="AA245" s="45" t="e">
        <f t="shared" ca="1" si="85"/>
        <v>#N/A</v>
      </c>
      <c r="AB245" s="4" t="e">
        <f t="shared" ca="1" si="86"/>
        <v>#N/A</v>
      </c>
      <c r="AC245" s="2" t="e">
        <f t="shared" ca="1" si="87"/>
        <v>#N/A</v>
      </c>
      <c r="AD245" s="81" t="e">
        <f>IF(TEXT(A245,"mmmm")='1Month'!$A$3,TEXT(A245,"dd")+H245,NA())</f>
        <v>#N/A</v>
      </c>
      <c r="AE245" s="81" t="e">
        <f>IF(TEXT(A245,"mmmm")='1Month'!A$3,TEXT(A245,"dd")+S245,NA())</f>
        <v>#N/A</v>
      </c>
    </row>
    <row r="246" spans="1:31">
      <c r="A246" s="1">
        <v>43554</v>
      </c>
      <c r="C246" s="3" t="e">
        <f ca="1">MATCH(A246,UTDATE,0)+SQM!$AB$3</f>
        <v>#N/A</v>
      </c>
      <c r="D246" s="3">
        <f ca="1">MATCH(A246,UTDATE)+SQM!$AB$3</f>
        <v>1000</v>
      </c>
      <c r="E246" s="5" t="e">
        <f t="shared" ca="1" si="77"/>
        <v>#N/A</v>
      </c>
      <c r="F246" s="4" t="str">
        <f t="array" aca="1" ref="F246" ca="1">IF(MAX(IF(UTDATE=A246,MPSAS))&gt;0,MAX(IF(UTDATE=A246,MPSAS)),"")</f>
        <v/>
      </c>
      <c r="G246" s="2" t="e">
        <f t="shared" ca="1" si="89"/>
        <v>#N/A</v>
      </c>
      <c r="H246" s="21" t="e">
        <f t="shared" ca="1" si="90"/>
        <v>#N/A</v>
      </c>
      <c r="I246" s="4" t="e">
        <f t="shared" ca="1" si="78"/>
        <v>#N/A</v>
      </c>
      <c r="J246" s="21" t="e">
        <f t="shared" ca="1" si="75"/>
        <v>#N/A</v>
      </c>
      <c r="K246" s="5" t="e">
        <f t="shared" ca="1" si="79"/>
        <v>#N/A</v>
      </c>
      <c r="L246" s="4" t="str">
        <f t="array" aca="1" ref="L246" ca="1">IF(MAX(IF(UTDATE=A246,AVE_30))&gt;0,MAX(IF(UTDATE=A246,AVE_30)),"")</f>
        <v/>
      </c>
      <c r="M246" s="2" t="e">
        <f t="shared" ca="1" si="91"/>
        <v>#N/A</v>
      </c>
      <c r="N246" s="4" t="e">
        <f t="shared" ca="1" si="80"/>
        <v>#N/A</v>
      </c>
      <c r="O246" s="4" t="e">
        <f t="shared" ca="1" si="81"/>
        <v>#N/A</v>
      </c>
      <c r="P246" s="4" t="e">
        <f t="shared" ca="1" si="82"/>
        <v>#N/A</v>
      </c>
      <c r="Q246" s="4" t="e">
        <f t="shared" ca="1" si="92"/>
        <v>#N/A</v>
      </c>
      <c r="R246" s="4" t="e">
        <f t="shared" ca="1" si="93"/>
        <v>#VALUE!</v>
      </c>
      <c r="S246" s="43" t="e">
        <f t="shared" ca="1" si="94"/>
        <v>#N/A</v>
      </c>
      <c r="T246" s="8" t="e">
        <f t="shared" ca="1" si="95"/>
        <v>#N/A</v>
      </c>
      <c r="U246" s="45" t="e">
        <f t="shared" ca="1" si="76"/>
        <v>#N/A</v>
      </c>
      <c r="V246" s="20" t="e">
        <f t="shared" ca="1" si="96"/>
        <v>#N/A</v>
      </c>
      <c r="W246" s="48" t="e">
        <f t="shared" ca="1" si="83"/>
        <v>#N/A</v>
      </c>
      <c r="X246" s="49" t="e">
        <f t="shared" ca="1" si="84"/>
        <v>#N/A</v>
      </c>
      <c r="Y246" s="59" t="e">
        <f t="shared" ca="1" si="88"/>
        <v>#N/A</v>
      </c>
      <c r="Z246" s="49" t="e">
        <f ca="1">IF(Y246&gt;SQM!$AB$9,Summary!L246,NA())</f>
        <v>#N/A</v>
      </c>
      <c r="AA246" s="45" t="e">
        <f t="shared" ca="1" si="85"/>
        <v>#N/A</v>
      </c>
      <c r="AB246" s="4" t="e">
        <f t="shared" ca="1" si="86"/>
        <v>#N/A</v>
      </c>
      <c r="AC246" s="2" t="e">
        <f t="shared" ca="1" si="87"/>
        <v>#N/A</v>
      </c>
      <c r="AD246" s="81" t="e">
        <f>IF(TEXT(A246,"mmmm")='1Month'!$A$3,TEXT(A246,"dd")+H246,NA())</f>
        <v>#N/A</v>
      </c>
      <c r="AE246" s="81" t="e">
        <f>IF(TEXT(A246,"mmmm")='1Month'!A$3,TEXT(A246,"dd")+S246,NA())</f>
        <v>#N/A</v>
      </c>
    </row>
    <row r="247" spans="1:31">
      <c r="A247" s="1">
        <v>43555</v>
      </c>
      <c r="C247" s="3" t="e">
        <f ca="1">MATCH(A247,UTDATE,0)+SQM!$AB$3</f>
        <v>#N/A</v>
      </c>
      <c r="D247" s="3">
        <f ca="1">MATCH(A247,UTDATE)+SQM!$AB$3</f>
        <v>1000</v>
      </c>
      <c r="E247" s="5" t="e">
        <f t="shared" ca="1" si="77"/>
        <v>#N/A</v>
      </c>
      <c r="F247" s="4" t="str">
        <f t="array" aca="1" ref="F247" ca="1">IF(MAX(IF(UTDATE=A247,MPSAS))&gt;0,MAX(IF(UTDATE=A247,MPSAS)),"")</f>
        <v/>
      </c>
      <c r="G247" s="2" t="e">
        <f t="shared" ca="1" si="89"/>
        <v>#N/A</v>
      </c>
      <c r="H247" s="21" t="e">
        <f t="shared" ca="1" si="90"/>
        <v>#N/A</v>
      </c>
      <c r="I247" s="4" t="e">
        <f t="shared" ca="1" si="78"/>
        <v>#N/A</v>
      </c>
      <c r="J247" s="21" t="e">
        <f t="shared" ca="1" si="75"/>
        <v>#N/A</v>
      </c>
      <c r="K247" s="5" t="e">
        <f t="shared" ca="1" si="79"/>
        <v>#N/A</v>
      </c>
      <c r="L247" s="4" t="str">
        <f t="array" aca="1" ref="L247" ca="1">IF(MAX(IF(UTDATE=A247,AVE_30))&gt;0,MAX(IF(UTDATE=A247,AVE_30)),"")</f>
        <v/>
      </c>
      <c r="M247" s="2" t="e">
        <f t="shared" ca="1" si="91"/>
        <v>#N/A</v>
      </c>
      <c r="N247" s="4" t="e">
        <f t="shared" ca="1" si="80"/>
        <v>#N/A</v>
      </c>
      <c r="O247" s="4" t="e">
        <f t="shared" ca="1" si="81"/>
        <v>#N/A</v>
      </c>
      <c r="P247" s="4" t="e">
        <f t="shared" ca="1" si="82"/>
        <v>#N/A</v>
      </c>
      <c r="Q247" s="4" t="e">
        <f t="shared" ca="1" si="92"/>
        <v>#N/A</v>
      </c>
      <c r="R247" s="4" t="e">
        <f t="shared" ca="1" si="93"/>
        <v>#VALUE!</v>
      </c>
      <c r="S247" s="43" t="e">
        <f t="shared" ca="1" si="94"/>
        <v>#N/A</v>
      </c>
      <c r="T247" s="8" t="e">
        <f t="shared" ca="1" si="95"/>
        <v>#N/A</v>
      </c>
      <c r="U247" s="45" t="e">
        <f t="shared" ca="1" si="76"/>
        <v>#N/A</v>
      </c>
      <c r="V247" s="20" t="e">
        <f t="shared" ca="1" si="96"/>
        <v>#N/A</v>
      </c>
      <c r="W247" s="48" t="e">
        <f t="shared" ca="1" si="83"/>
        <v>#N/A</v>
      </c>
      <c r="X247" s="49" t="e">
        <f t="shared" ca="1" si="84"/>
        <v>#N/A</v>
      </c>
      <c r="Y247" s="59" t="e">
        <f t="shared" ca="1" si="88"/>
        <v>#N/A</v>
      </c>
      <c r="Z247" s="49" t="e">
        <f ca="1">IF(Y247&gt;SQM!$AB$9,Summary!L247,NA())</f>
        <v>#N/A</v>
      </c>
      <c r="AA247" s="45" t="e">
        <f t="shared" ca="1" si="85"/>
        <v>#N/A</v>
      </c>
      <c r="AB247" s="4" t="e">
        <f t="shared" ca="1" si="86"/>
        <v>#N/A</v>
      </c>
      <c r="AC247" s="2" t="e">
        <f t="shared" ca="1" si="87"/>
        <v>#N/A</v>
      </c>
      <c r="AD247" s="81" t="e">
        <f>IF(TEXT(A247,"mmmm")='1Month'!$A$3,TEXT(A247,"dd")+H247,NA())</f>
        <v>#N/A</v>
      </c>
      <c r="AE247" s="81" t="e">
        <f>IF(TEXT(A247,"mmmm")='1Month'!A$3,TEXT(A247,"dd")+S247,NA())</f>
        <v>#N/A</v>
      </c>
    </row>
    <row r="248" spans="1:31">
      <c r="A248" s="1">
        <v>43556</v>
      </c>
      <c r="C248" s="3" t="e">
        <f ca="1">MATCH(A248,UTDATE,0)+SQM!$AB$3</f>
        <v>#N/A</v>
      </c>
      <c r="D248" s="3">
        <f ca="1">MATCH(A248,UTDATE)+SQM!$AB$3</f>
        <v>1000</v>
      </c>
      <c r="E248" s="5" t="e">
        <f t="shared" ca="1" si="77"/>
        <v>#N/A</v>
      </c>
      <c r="F248" s="4" t="str">
        <f t="array" aca="1" ref="F248" ca="1">IF(MAX(IF(UTDATE=A248,MPSAS))&gt;0,MAX(IF(UTDATE=A248,MPSAS)),"")</f>
        <v/>
      </c>
      <c r="G248" s="2" t="e">
        <f t="shared" ca="1" si="89"/>
        <v>#N/A</v>
      </c>
      <c r="H248" s="21" t="e">
        <f t="shared" ca="1" si="90"/>
        <v>#N/A</v>
      </c>
      <c r="I248" s="4" t="e">
        <f t="shared" ca="1" si="78"/>
        <v>#N/A</v>
      </c>
      <c r="J248" s="21" t="e">
        <f t="shared" ca="1" si="75"/>
        <v>#N/A</v>
      </c>
      <c r="K248" s="5" t="e">
        <f t="shared" ca="1" si="79"/>
        <v>#N/A</v>
      </c>
      <c r="L248" s="4" t="str">
        <f t="array" aca="1" ref="L248" ca="1">IF(MAX(IF(UTDATE=A248,AVE_30))&gt;0,MAX(IF(UTDATE=A248,AVE_30)),"")</f>
        <v/>
      </c>
      <c r="M248" s="2" t="e">
        <f t="shared" ca="1" si="91"/>
        <v>#N/A</v>
      </c>
      <c r="N248" s="4" t="e">
        <f t="shared" ca="1" si="80"/>
        <v>#N/A</v>
      </c>
      <c r="O248" s="4" t="e">
        <f t="shared" ca="1" si="81"/>
        <v>#N/A</v>
      </c>
      <c r="P248" s="4" t="e">
        <f t="shared" ca="1" si="82"/>
        <v>#N/A</v>
      </c>
      <c r="Q248" s="4" t="e">
        <f t="shared" ca="1" si="92"/>
        <v>#N/A</v>
      </c>
      <c r="R248" s="4" t="e">
        <f t="shared" ca="1" si="93"/>
        <v>#VALUE!</v>
      </c>
      <c r="S248" s="43" t="e">
        <f t="shared" ca="1" si="94"/>
        <v>#N/A</v>
      </c>
      <c r="T248" s="8" t="e">
        <f t="shared" ca="1" si="95"/>
        <v>#N/A</v>
      </c>
      <c r="U248" s="45" t="e">
        <f t="shared" ca="1" si="76"/>
        <v>#N/A</v>
      </c>
      <c r="V248" s="20" t="e">
        <f t="shared" ca="1" si="96"/>
        <v>#N/A</v>
      </c>
      <c r="W248" s="48" t="e">
        <f t="shared" ca="1" si="83"/>
        <v>#N/A</v>
      </c>
      <c r="X248" s="49" t="e">
        <f t="shared" ca="1" si="84"/>
        <v>#N/A</v>
      </c>
      <c r="Y248" s="59" t="e">
        <f t="shared" ca="1" si="88"/>
        <v>#N/A</v>
      </c>
      <c r="Z248" s="49" t="e">
        <f ca="1">IF(Y248&gt;SQM!$AB$9,Summary!L248,NA())</f>
        <v>#N/A</v>
      </c>
      <c r="AA248" s="45" t="e">
        <f t="shared" ca="1" si="85"/>
        <v>#N/A</v>
      </c>
      <c r="AB248" s="4" t="e">
        <f t="shared" ca="1" si="86"/>
        <v>#N/A</v>
      </c>
      <c r="AC248" s="2" t="e">
        <f t="shared" ca="1" si="87"/>
        <v>#N/A</v>
      </c>
      <c r="AD248" s="81" t="e">
        <f>IF(TEXT(A248,"mmmm")='1Month'!$A$3,TEXT(A248,"dd")+H248,NA())</f>
        <v>#N/A</v>
      </c>
      <c r="AE248" s="81" t="e">
        <f>IF(TEXT(A248,"mmmm")='1Month'!A$3,TEXT(A248,"dd")+S248,NA())</f>
        <v>#N/A</v>
      </c>
    </row>
    <row r="249" spans="1:31">
      <c r="A249" s="1">
        <v>43557</v>
      </c>
      <c r="C249" s="3" t="e">
        <f ca="1">MATCH(A249,UTDATE,0)+SQM!$AB$3</f>
        <v>#N/A</v>
      </c>
      <c r="D249" s="3">
        <f ca="1">MATCH(A249,UTDATE)+SQM!$AB$3</f>
        <v>1000</v>
      </c>
      <c r="E249" s="5" t="e">
        <f t="shared" ca="1" si="77"/>
        <v>#N/A</v>
      </c>
      <c r="F249" s="4" t="str">
        <f t="array" aca="1" ref="F249" ca="1">IF(MAX(IF(UTDATE=A249,MPSAS))&gt;0,MAX(IF(UTDATE=A249,MPSAS)),"")</f>
        <v/>
      </c>
      <c r="G249" s="2" t="e">
        <f t="shared" ca="1" si="89"/>
        <v>#N/A</v>
      </c>
      <c r="H249" s="21" t="e">
        <f t="shared" ca="1" si="90"/>
        <v>#N/A</v>
      </c>
      <c r="I249" s="4" t="e">
        <f t="shared" ca="1" si="78"/>
        <v>#N/A</v>
      </c>
      <c r="J249" s="21" t="e">
        <f t="shared" ca="1" si="75"/>
        <v>#N/A</v>
      </c>
      <c r="K249" s="5" t="e">
        <f t="shared" ca="1" si="79"/>
        <v>#N/A</v>
      </c>
      <c r="L249" s="4" t="str">
        <f t="array" aca="1" ref="L249" ca="1">IF(MAX(IF(UTDATE=A249,AVE_30))&gt;0,MAX(IF(UTDATE=A249,AVE_30)),"")</f>
        <v/>
      </c>
      <c r="M249" s="2" t="e">
        <f t="shared" ca="1" si="91"/>
        <v>#N/A</v>
      </c>
      <c r="N249" s="4" t="e">
        <f t="shared" ca="1" si="80"/>
        <v>#N/A</v>
      </c>
      <c r="O249" s="4" t="e">
        <f t="shared" ca="1" si="81"/>
        <v>#N/A</v>
      </c>
      <c r="P249" s="4" t="e">
        <f t="shared" ca="1" si="82"/>
        <v>#N/A</v>
      </c>
      <c r="Q249" s="4" t="e">
        <f t="shared" ca="1" si="92"/>
        <v>#N/A</v>
      </c>
      <c r="R249" s="4" t="e">
        <f t="shared" ca="1" si="93"/>
        <v>#VALUE!</v>
      </c>
      <c r="S249" s="43" t="e">
        <f t="shared" ca="1" si="94"/>
        <v>#N/A</v>
      </c>
      <c r="T249" s="8" t="e">
        <f t="shared" ca="1" si="95"/>
        <v>#N/A</v>
      </c>
      <c r="U249" s="45" t="e">
        <f t="shared" ca="1" si="76"/>
        <v>#N/A</v>
      </c>
      <c r="V249" s="20" t="e">
        <f t="shared" ca="1" si="96"/>
        <v>#N/A</v>
      </c>
      <c r="W249" s="48" t="e">
        <f t="shared" ca="1" si="83"/>
        <v>#N/A</v>
      </c>
      <c r="X249" s="49" t="e">
        <f t="shared" ca="1" si="84"/>
        <v>#N/A</v>
      </c>
      <c r="Y249" s="59" t="e">
        <f t="shared" ca="1" si="88"/>
        <v>#N/A</v>
      </c>
      <c r="Z249" s="49" t="e">
        <f ca="1">IF(Y249&gt;SQM!$AB$9,Summary!L249,NA())</f>
        <v>#N/A</v>
      </c>
      <c r="AA249" s="45" t="e">
        <f t="shared" ca="1" si="85"/>
        <v>#N/A</v>
      </c>
      <c r="AB249" s="4" t="e">
        <f t="shared" ca="1" si="86"/>
        <v>#N/A</v>
      </c>
      <c r="AC249" s="2" t="e">
        <f t="shared" ca="1" si="87"/>
        <v>#N/A</v>
      </c>
      <c r="AD249" s="81" t="e">
        <f>IF(TEXT(A249,"mmmm")='1Month'!$A$3,TEXT(A249,"dd")+H249,NA())</f>
        <v>#N/A</v>
      </c>
      <c r="AE249" s="81" t="e">
        <f>IF(TEXT(A249,"mmmm")='1Month'!A$3,TEXT(A249,"dd")+S249,NA())</f>
        <v>#N/A</v>
      </c>
    </row>
    <row r="250" spans="1:31">
      <c r="A250" s="1">
        <v>43558</v>
      </c>
      <c r="C250" s="3" t="e">
        <f ca="1">MATCH(A250,UTDATE,0)+SQM!$AB$3</f>
        <v>#N/A</v>
      </c>
      <c r="D250" s="3">
        <f ca="1">MATCH(A250,UTDATE)+SQM!$AB$3</f>
        <v>1000</v>
      </c>
      <c r="E250" s="5" t="e">
        <f t="shared" ca="1" si="77"/>
        <v>#N/A</v>
      </c>
      <c r="F250" s="4" t="str">
        <f t="array" aca="1" ref="F250" ca="1">IF(MAX(IF(UTDATE=A250,MPSAS))&gt;0,MAX(IF(UTDATE=A250,MPSAS)),"")</f>
        <v/>
      </c>
      <c r="G250" s="2" t="e">
        <f t="shared" ca="1" si="89"/>
        <v>#N/A</v>
      </c>
      <c r="H250" s="21" t="e">
        <f t="shared" ca="1" si="90"/>
        <v>#N/A</v>
      </c>
      <c r="I250" s="4" t="e">
        <f t="shared" ca="1" si="78"/>
        <v>#N/A</v>
      </c>
      <c r="J250" s="21" t="e">
        <f t="shared" ca="1" si="75"/>
        <v>#N/A</v>
      </c>
      <c r="K250" s="5" t="e">
        <f t="shared" ca="1" si="79"/>
        <v>#N/A</v>
      </c>
      <c r="L250" s="4" t="str">
        <f t="array" aca="1" ref="L250" ca="1">IF(MAX(IF(UTDATE=A250,AVE_30))&gt;0,MAX(IF(UTDATE=A250,AVE_30)),"")</f>
        <v/>
      </c>
      <c r="M250" s="2" t="e">
        <f t="shared" ca="1" si="91"/>
        <v>#N/A</v>
      </c>
      <c r="N250" s="4" t="e">
        <f t="shared" ca="1" si="80"/>
        <v>#N/A</v>
      </c>
      <c r="O250" s="4" t="e">
        <f t="shared" ca="1" si="81"/>
        <v>#N/A</v>
      </c>
      <c r="P250" s="4" t="e">
        <f t="shared" ca="1" si="82"/>
        <v>#N/A</v>
      </c>
      <c r="Q250" s="4" t="e">
        <f t="shared" ca="1" si="92"/>
        <v>#N/A</v>
      </c>
      <c r="R250" s="4" t="e">
        <f t="shared" ca="1" si="93"/>
        <v>#VALUE!</v>
      </c>
      <c r="S250" s="43" t="e">
        <f t="shared" ca="1" si="94"/>
        <v>#N/A</v>
      </c>
      <c r="T250" s="8" t="e">
        <f t="shared" ca="1" si="95"/>
        <v>#N/A</v>
      </c>
      <c r="U250" s="45" t="e">
        <f t="shared" ca="1" si="76"/>
        <v>#N/A</v>
      </c>
      <c r="V250" s="20" t="e">
        <f t="shared" ca="1" si="96"/>
        <v>#N/A</v>
      </c>
      <c r="W250" s="48" t="e">
        <f t="shared" ca="1" si="83"/>
        <v>#N/A</v>
      </c>
      <c r="X250" s="49" t="e">
        <f t="shared" ca="1" si="84"/>
        <v>#N/A</v>
      </c>
      <c r="Y250" s="59" t="e">
        <f t="shared" ca="1" si="88"/>
        <v>#N/A</v>
      </c>
      <c r="Z250" s="49" t="e">
        <f ca="1">IF(Y250&gt;SQM!$AB$9,Summary!L250,NA())</f>
        <v>#N/A</v>
      </c>
      <c r="AA250" s="45" t="e">
        <f t="shared" ca="1" si="85"/>
        <v>#N/A</v>
      </c>
      <c r="AB250" s="4" t="e">
        <f t="shared" ca="1" si="86"/>
        <v>#N/A</v>
      </c>
      <c r="AC250" s="2" t="e">
        <f t="shared" ca="1" si="87"/>
        <v>#N/A</v>
      </c>
      <c r="AD250" s="81" t="e">
        <f>IF(TEXT(A250,"mmmm")='1Month'!$A$3,TEXT(A250,"dd")+H250,NA())</f>
        <v>#N/A</v>
      </c>
      <c r="AE250" s="81" t="e">
        <f>IF(TEXT(A250,"mmmm")='1Month'!A$3,TEXT(A250,"dd")+S250,NA())</f>
        <v>#N/A</v>
      </c>
    </row>
    <row r="251" spans="1:31">
      <c r="A251" s="1">
        <v>43559</v>
      </c>
      <c r="C251" s="3" t="e">
        <f ca="1">MATCH(A251,UTDATE,0)+SQM!$AB$3</f>
        <v>#N/A</v>
      </c>
      <c r="D251" s="3">
        <f ca="1">MATCH(A251,UTDATE)+SQM!$AB$3</f>
        <v>1000</v>
      </c>
      <c r="E251" s="5" t="e">
        <f t="shared" ca="1" si="77"/>
        <v>#N/A</v>
      </c>
      <c r="F251" s="4" t="str">
        <f t="array" aca="1" ref="F251" ca="1">IF(MAX(IF(UTDATE=A251,MPSAS))&gt;0,MAX(IF(UTDATE=A251,MPSAS)),"")</f>
        <v/>
      </c>
      <c r="G251" s="2" t="e">
        <f t="shared" ca="1" si="89"/>
        <v>#N/A</v>
      </c>
      <c r="H251" s="21" t="e">
        <f t="shared" ca="1" si="90"/>
        <v>#N/A</v>
      </c>
      <c r="I251" s="4" t="e">
        <f t="shared" ca="1" si="78"/>
        <v>#N/A</v>
      </c>
      <c r="J251" s="21" t="e">
        <f t="shared" ca="1" si="75"/>
        <v>#N/A</v>
      </c>
      <c r="K251" s="5" t="e">
        <f t="shared" ca="1" si="79"/>
        <v>#N/A</v>
      </c>
      <c r="L251" s="4" t="str">
        <f t="array" aca="1" ref="L251" ca="1">IF(MAX(IF(UTDATE=A251,AVE_30))&gt;0,MAX(IF(UTDATE=A251,AVE_30)),"")</f>
        <v/>
      </c>
      <c r="M251" s="2" t="e">
        <f t="shared" ca="1" si="91"/>
        <v>#N/A</v>
      </c>
      <c r="N251" s="4" t="e">
        <f t="shared" ca="1" si="80"/>
        <v>#N/A</v>
      </c>
      <c r="O251" s="4" t="e">
        <f t="shared" ca="1" si="81"/>
        <v>#N/A</v>
      </c>
      <c r="P251" s="4" t="e">
        <f t="shared" ca="1" si="82"/>
        <v>#N/A</v>
      </c>
      <c r="Q251" s="4" t="e">
        <f t="shared" ca="1" si="92"/>
        <v>#N/A</v>
      </c>
      <c r="R251" s="4" t="e">
        <f t="shared" ca="1" si="93"/>
        <v>#VALUE!</v>
      </c>
      <c r="S251" s="43" t="e">
        <f t="shared" ca="1" si="94"/>
        <v>#N/A</v>
      </c>
      <c r="T251" s="8" t="e">
        <f t="shared" ca="1" si="95"/>
        <v>#N/A</v>
      </c>
      <c r="U251" s="45" t="e">
        <f t="shared" ca="1" si="76"/>
        <v>#N/A</v>
      </c>
      <c r="V251" s="20" t="e">
        <f t="shared" ca="1" si="96"/>
        <v>#N/A</v>
      </c>
      <c r="W251" s="48" t="e">
        <f t="shared" ca="1" si="83"/>
        <v>#N/A</v>
      </c>
      <c r="X251" s="49" t="e">
        <f t="shared" ca="1" si="84"/>
        <v>#N/A</v>
      </c>
      <c r="Y251" s="59" t="e">
        <f t="shared" ca="1" si="88"/>
        <v>#N/A</v>
      </c>
      <c r="Z251" s="49" t="e">
        <f ca="1">IF(Y251&gt;SQM!$AB$9,Summary!L251,NA())</f>
        <v>#N/A</v>
      </c>
      <c r="AA251" s="45" t="e">
        <f t="shared" ca="1" si="85"/>
        <v>#N/A</v>
      </c>
      <c r="AB251" s="4" t="e">
        <f t="shared" ca="1" si="86"/>
        <v>#N/A</v>
      </c>
      <c r="AC251" s="2" t="e">
        <f t="shared" ca="1" si="87"/>
        <v>#N/A</v>
      </c>
      <c r="AD251" s="81" t="e">
        <f>IF(TEXT(A251,"mmmm")='1Month'!$A$3,TEXT(A251,"dd")+H251,NA())</f>
        <v>#N/A</v>
      </c>
      <c r="AE251" s="81" t="e">
        <f>IF(TEXT(A251,"mmmm")='1Month'!A$3,TEXT(A251,"dd")+S251,NA())</f>
        <v>#N/A</v>
      </c>
    </row>
    <row r="252" spans="1:31">
      <c r="A252" s="1">
        <v>43560</v>
      </c>
      <c r="C252" s="3" t="e">
        <f ca="1">MATCH(A252,UTDATE,0)+SQM!$AB$3</f>
        <v>#N/A</v>
      </c>
      <c r="D252" s="3">
        <f ca="1">MATCH(A252,UTDATE)+SQM!$AB$3</f>
        <v>1000</v>
      </c>
      <c r="E252" s="5" t="e">
        <f t="shared" ca="1" si="77"/>
        <v>#N/A</v>
      </c>
      <c r="F252" s="4" t="str">
        <f t="array" aca="1" ref="F252" ca="1">IF(MAX(IF(UTDATE=A252,MPSAS))&gt;0,MAX(IF(UTDATE=A252,MPSAS)),"")</f>
        <v/>
      </c>
      <c r="G252" s="2" t="e">
        <f t="shared" ca="1" si="89"/>
        <v>#N/A</v>
      </c>
      <c r="H252" s="21" t="e">
        <f t="shared" ca="1" si="90"/>
        <v>#N/A</v>
      </c>
      <c r="I252" s="4" t="e">
        <f t="shared" ca="1" si="78"/>
        <v>#N/A</v>
      </c>
      <c r="J252" s="21" t="e">
        <f t="shared" ca="1" si="75"/>
        <v>#N/A</v>
      </c>
      <c r="K252" s="5" t="e">
        <f t="shared" ca="1" si="79"/>
        <v>#N/A</v>
      </c>
      <c r="L252" s="4" t="str">
        <f t="array" aca="1" ref="L252" ca="1">IF(MAX(IF(UTDATE=A252,AVE_30))&gt;0,MAX(IF(UTDATE=A252,AVE_30)),"")</f>
        <v/>
      </c>
      <c r="M252" s="2" t="e">
        <f t="shared" ca="1" si="91"/>
        <v>#N/A</v>
      </c>
      <c r="N252" s="4" t="e">
        <f t="shared" ca="1" si="80"/>
        <v>#N/A</v>
      </c>
      <c r="O252" s="4" t="e">
        <f t="shared" ca="1" si="81"/>
        <v>#N/A</v>
      </c>
      <c r="P252" s="4" t="e">
        <f t="shared" ca="1" si="82"/>
        <v>#N/A</v>
      </c>
      <c r="Q252" s="4" t="e">
        <f t="shared" ca="1" si="92"/>
        <v>#N/A</v>
      </c>
      <c r="R252" s="4" t="e">
        <f t="shared" ca="1" si="93"/>
        <v>#VALUE!</v>
      </c>
      <c r="S252" s="43" t="e">
        <f t="shared" ca="1" si="94"/>
        <v>#N/A</v>
      </c>
      <c r="T252" s="8" t="e">
        <f t="shared" ca="1" si="95"/>
        <v>#N/A</v>
      </c>
      <c r="U252" s="45" t="e">
        <f t="shared" ca="1" si="76"/>
        <v>#N/A</v>
      </c>
      <c r="V252" s="20" t="e">
        <f t="shared" ca="1" si="96"/>
        <v>#N/A</v>
      </c>
      <c r="W252" s="48" t="e">
        <f t="shared" ca="1" si="83"/>
        <v>#N/A</v>
      </c>
      <c r="X252" s="49" t="e">
        <f t="shared" ca="1" si="84"/>
        <v>#N/A</v>
      </c>
      <c r="Y252" s="59" t="e">
        <f t="shared" ca="1" si="88"/>
        <v>#N/A</v>
      </c>
      <c r="Z252" s="49" t="e">
        <f ca="1">IF(Y252&gt;SQM!$AB$9,Summary!L252,NA())</f>
        <v>#N/A</v>
      </c>
      <c r="AA252" s="45" t="e">
        <f t="shared" ca="1" si="85"/>
        <v>#N/A</v>
      </c>
      <c r="AB252" s="4" t="e">
        <f t="shared" ca="1" si="86"/>
        <v>#N/A</v>
      </c>
      <c r="AC252" s="2" t="e">
        <f t="shared" ca="1" si="87"/>
        <v>#N/A</v>
      </c>
      <c r="AD252" s="81" t="e">
        <f>IF(TEXT(A252,"mmmm")='1Month'!$A$3,TEXT(A252,"dd")+H252,NA())</f>
        <v>#N/A</v>
      </c>
      <c r="AE252" s="81" t="e">
        <f>IF(TEXT(A252,"mmmm")='1Month'!A$3,TEXT(A252,"dd")+S252,NA())</f>
        <v>#N/A</v>
      </c>
    </row>
    <row r="253" spans="1:31">
      <c r="A253" s="1">
        <v>43561</v>
      </c>
      <c r="C253" s="3" t="e">
        <f ca="1">MATCH(A253,UTDATE,0)+SQM!$AB$3</f>
        <v>#N/A</v>
      </c>
      <c r="D253" s="3">
        <f ca="1">MATCH(A253,UTDATE)+SQM!$AB$3</f>
        <v>1000</v>
      </c>
      <c r="E253" s="5" t="e">
        <f t="shared" ca="1" si="77"/>
        <v>#N/A</v>
      </c>
      <c r="F253" s="4" t="str">
        <f t="array" aca="1" ref="F253" ca="1">IF(MAX(IF(UTDATE=A253,MPSAS))&gt;0,MAX(IF(UTDATE=A253,MPSAS)),"")</f>
        <v/>
      </c>
      <c r="G253" s="2" t="e">
        <f t="shared" ca="1" si="89"/>
        <v>#N/A</v>
      </c>
      <c r="H253" s="21" t="e">
        <f t="shared" ca="1" si="90"/>
        <v>#N/A</v>
      </c>
      <c r="I253" s="4" t="e">
        <f t="shared" ca="1" si="78"/>
        <v>#N/A</v>
      </c>
      <c r="J253" s="21" t="e">
        <f t="shared" ca="1" si="75"/>
        <v>#N/A</v>
      </c>
      <c r="K253" s="5" t="e">
        <f t="shared" ca="1" si="79"/>
        <v>#N/A</v>
      </c>
      <c r="L253" s="4" t="str">
        <f t="array" aca="1" ref="L253" ca="1">IF(MAX(IF(UTDATE=A253,AVE_30))&gt;0,MAX(IF(UTDATE=A253,AVE_30)),"")</f>
        <v/>
      </c>
      <c r="M253" s="2" t="e">
        <f t="shared" ca="1" si="91"/>
        <v>#N/A</v>
      </c>
      <c r="N253" s="4" t="e">
        <f t="shared" ca="1" si="80"/>
        <v>#N/A</v>
      </c>
      <c r="O253" s="4" t="e">
        <f t="shared" ca="1" si="81"/>
        <v>#N/A</v>
      </c>
      <c r="P253" s="4" t="e">
        <f t="shared" ca="1" si="82"/>
        <v>#N/A</v>
      </c>
      <c r="Q253" s="4" t="e">
        <f t="shared" ca="1" si="92"/>
        <v>#N/A</v>
      </c>
      <c r="R253" s="4" t="e">
        <f t="shared" ca="1" si="93"/>
        <v>#VALUE!</v>
      </c>
      <c r="S253" s="43" t="e">
        <f t="shared" ca="1" si="94"/>
        <v>#N/A</v>
      </c>
      <c r="T253" s="8" t="e">
        <f t="shared" ca="1" si="95"/>
        <v>#N/A</v>
      </c>
      <c r="U253" s="45" t="e">
        <f t="shared" ca="1" si="76"/>
        <v>#N/A</v>
      </c>
      <c r="V253" s="20" t="e">
        <f t="shared" ca="1" si="96"/>
        <v>#N/A</v>
      </c>
      <c r="W253" s="48" t="e">
        <f t="shared" ca="1" si="83"/>
        <v>#N/A</v>
      </c>
      <c r="X253" s="49" t="e">
        <f t="shared" ca="1" si="84"/>
        <v>#N/A</v>
      </c>
      <c r="Y253" s="59" t="e">
        <f t="shared" ca="1" si="88"/>
        <v>#N/A</v>
      </c>
      <c r="Z253" s="49" t="e">
        <f ca="1">IF(Y253&gt;SQM!$AB$9,Summary!L253,NA())</f>
        <v>#N/A</v>
      </c>
      <c r="AA253" s="45" t="e">
        <f t="shared" ca="1" si="85"/>
        <v>#N/A</v>
      </c>
      <c r="AB253" s="4" t="e">
        <f t="shared" ca="1" si="86"/>
        <v>#N/A</v>
      </c>
      <c r="AC253" s="2" t="e">
        <f t="shared" ca="1" si="87"/>
        <v>#N/A</v>
      </c>
      <c r="AD253" s="81" t="e">
        <f>IF(TEXT(A253,"mmmm")='1Month'!$A$3,TEXT(A253,"dd")+H253,NA())</f>
        <v>#N/A</v>
      </c>
      <c r="AE253" s="81" t="e">
        <f>IF(TEXT(A253,"mmmm")='1Month'!A$3,TEXT(A253,"dd")+S253,NA())</f>
        <v>#N/A</v>
      </c>
    </row>
    <row r="254" spans="1:31">
      <c r="A254" s="1">
        <v>43562</v>
      </c>
      <c r="C254" s="3" t="e">
        <f ca="1">MATCH(A254,UTDATE,0)+SQM!$AB$3</f>
        <v>#N/A</v>
      </c>
      <c r="D254" s="3">
        <f ca="1">MATCH(A254,UTDATE)+SQM!$AB$3</f>
        <v>1000</v>
      </c>
      <c r="E254" s="5" t="e">
        <f t="shared" ca="1" si="77"/>
        <v>#N/A</v>
      </c>
      <c r="F254" s="4" t="str">
        <f t="array" aca="1" ref="F254" ca="1">IF(MAX(IF(UTDATE=A254,MPSAS))&gt;0,MAX(IF(UTDATE=A254,MPSAS)),"")</f>
        <v/>
      </c>
      <c r="G254" s="2" t="e">
        <f t="shared" ca="1" si="89"/>
        <v>#N/A</v>
      </c>
      <c r="H254" s="21" t="e">
        <f t="shared" ca="1" si="90"/>
        <v>#N/A</v>
      </c>
      <c r="I254" s="4" t="e">
        <f t="shared" ca="1" si="78"/>
        <v>#N/A</v>
      </c>
      <c r="J254" s="21" t="e">
        <f t="shared" ca="1" si="75"/>
        <v>#N/A</v>
      </c>
      <c r="K254" s="5" t="e">
        <f t="shared" ca="1" si="79"/>
        <v>#N/A</v>
      </c>
      <c r="L254" s="4" t="str">
        <f t="array" aca="1" ref="L254" ca="1">IF(MAX(IF(UTDATE=A254,AVE_30))&gt;0,MAX(IF(UTDATE=A254,AVE_30)),"")</f>
        <v/>
      </c>
      <c r="M254" s="2" t="e">
        <f t="shared" ca="1" si="91"/>
        <v>#N/A</v>
      </c>
      <c r="N254" s="4" t="e">
        <f t="shared" ca="1" si="80"/>
        <v>#N/A</v>
      </c>
      <c r="O254" s="4" t="e">
        <f t="shared" ca="1" si="81"/>
        <v>#N/A</v>
      </c>
      <c r="P254" s="4" t="e">
        <f t="shared" ca="1" si="82"/>
        <v>#N/A</v>
      </c>
      <c r="Q254" s="4" t="e">
        <f t="shared" ca="1" si="92"/>
        <v>#N/A</v>
      </c>
      <c r="R254" s="4" t="e">
        <f t="shared" ca="1" si="93"/>
        <v>#VALUE!</v>
      </c>
      <c r="S254" s="43" t="e">
        <f t="shared" ca="1" si="94"/>
        <v>#N/A</v>
      </c>
      <c r="T254" s="8" t="e">
        <f t="shared" ca="1" si="95"/>
        <v>#N/A</v>
      </c>
      <c r="U254" s="45" t="e">
        <f t="shared" ca="1" si="76"/>
        <v>#N/A</v>
      </c>
      <c r="V254" s="20" t="e">
        <f t="shared" ca="1" si="96"/>
        <v>#N/A</v>
      </c>
      <c r="W254" s="48" t="e">
        <f t="shared" ca="1" si="83"/>
        <v>#N/A</v>
      </c>
      <c r="X254" s="49" t="e">
        <f t="shared" ca="1" si="84"/>
        <v>#N/A</v>
      </c>
      <c r="Y254" s="59" t="e">
        <f t="shared" ca="1" si="88"/>
        <v>#N/A</v>
      </c>
      <c r="Z254" s="49" t="e">
        <f ca="1">IF(Y254&gt;SQM!$AB$9,Summary!L254,NA())</f>
        <v>#N/A</v>
      </c>
      <c r="AA254" s="45" t="e">
        <f t="shared" ca="1" si="85"/>
        <v>#N/A</v>
      </c>
      <c r="AB254" s="4" t="e">
        <f t="shared" ca="1" si="86"/>
        <v>#N/A</v>
      </c>
      <c r="AC254" s="2" t="e">
        <f t="shared" ca="1" si="87"/>
        <v>#N/A</v>
      </c>
      <c r="AD254" s="81" t="e">
        <f>IF(TEXT(A254,"mmmm")='1Month'!$A$3,TEXT(A254,"dd")+H254,NA())</f>
        <v>#N/A</v>
      </c>
      <c r="AE254" s="81" t="e">
        <f>IF(TEXT(A254,"mmmm")='1Month'!A$3,TEXT(A254,"dd")+S254,NA())</f>
        <v>#N/A</v>
      </c>
    </row>
    <row r="255" spans="1:31">
      <c r="A255" s="1">
        <v>43563</v>
      </c>
      <c r="C255" s="3" t="e">
        <f ca="1">MATCH(A255,UTDATE,0)+SQM!$AB$3</f>
        <v>#N/A</v>
      </c>
      <c r="D255" s="3">
        <f ca="1">MATCH(A255,UTDATE)+SQM!$AB$3</f>
        <v>1000</v>
      </c>
      <c r="E255" s="5" t="e">
        <f t="shared" ca="1" si="77"/>
        <v>#N/A</v>
      </c>
      <c r="F255" s="4" t="str">
        <f t="array" aca="1" ref="F255" ca="1">IF(MAX(IF(UTDATE=A255,MPSAS))&gt;0,MAX(IF(UTDATE=A255,MPSAS)),"")</f>
        <v/>
      </c>
      <c r="G255" s="2" t="e">
        <f t="shared" ca="1" si="89"/>
        <v>#N/A</v>
      </c>
      <c r="H255" s="21" t="e">
        <f t="shared" ca="1" si="90"/>
        <v>#N/A</v>
      </c>
      <c r="I255" s="4" t="e">
        <f t="shared" ca="1" si="78"/>
        <v>#N/A</v>
      </c>
      <c r="J255" s="21" t="e">
        <f t="shared" ca="1" si="75"/>
        <v>#N/A</v>
      </c>
      <c r="K255" s="5" t="e">
        <f t="shared" ca="1" si="79"/>
        <v>#N/A</v>
      </c>
      <c r="L255" s="4" t="str">
        <f t="array" aca="1" ref="L255" ca="1">IF(MAX(IF(UTDATE=A255,AVE_30))&gt;0,MAX(IF(UTDATE=A255,AVE_30)),"")</f>
        <v/>
      </c>
      <c r="M255" s="2" t="e">
        <f t="shared" ca="1" si="91"/>
        <v>#N/A</v>
      </c>
      <c r="N255" s="4" t="e">
        <f t="shared" ca="1" si="80"/>
        <v>#N/A</v>
      </c>
      <c r="O255" s="4" t="e">
        <f t="shared" ca="1" si="81"/>
        <v>#N/A</v>
      </c>
      <c r="P255" s="4" t="e">
        <f t="shared" ca="1" si="82"/>
        <v>#N/A</v>
      </c>
      <c r="Q255" s="4" t="e">
        <f t="shared" ca="1" si="92"/>
        <v>#N/A</v>
      </c>
      <c r="R255" s="4" t="e">
        <f t="shared" ca="1" si="93"/>
        <v>#VALUE!</v>
      </c>
      <c r="S255" s="43" t="e">
        <f t="shared" ca="1" si="94"/>
        <v>#N/A</v>
      </c>
      <c r="T255" s="8" t="e">
        <f t="shared" ca="1" si="95"/>
        <v>#N/A</v>
      </c>
      <c r="U255" s="45" t="e">
        <f t="shared" ca="1" si="76"/>
        <v>#N/A</v>
      </c>
      <c r="V255" s="20" t="e">
        <f t="shared" ca="1" si="96"/>
        <v>#N/A</v>
      </c>
      <c r="W255" s="48" t="e">
        <f t="shared" ca="1" si="83"/>
        <v>#N/A</v>
      </c>
      <c r="X255" s="49" t="e">
        <f t="shared" ca="1" si="84"/>
        <v>#N/A</v>
      </c>
      <c r="Y255" s="59" t="e">
        <f t="shared" ca="1" si="88"/>
        <v>#N/A</v>
      </c>
      <c r="Z255" s="49" t="e">
        <f ca="1">IF(Y255&gt;SQM!$AB$9,Summary!L255,NA())</f>
        <v>#N/A</v>
      </c>
      <c r="AA255" s="45" t="e">
        <f t="shared" ca="1" si="85"/>
        <v>#N/A</v>
      </c>
      <c r="AB255" s="4" t="e">
        <f t="shared" ca="1" si="86"/>
        <v>#N/A</v>
      </c>
      <c r="AC255" s="2" t="e">
        <f t="shared" ca="1" si="87"/>
        <v>#N/A</v>
      </c>
      <c r="AD255" s="81" t="e">
        <f>IF(TEXT(A255,"mmmm")='1Month'!$A$3,TEXT(A255,"dd")+H255,NA())</f>
        <v>#N/A</v>
      </c>
      <c r="AE255" s="81" t="e">
        <f>IF(TEXT(A255,"mmmm")='1Month'!A$3,TEXT(A255,"dd")+S255,NA())</f>
        <v>#N/A</v>
      </c>
    </row>
    <row r="256" spans="1:31">
      <c r="A256" s="1">
        <v>43564</v>
      </c>
      <c r="C256" s="3" t="e">
        <f ca="1">MATCH(A256,UTDATE,0)+SQM!$AB$3</f>
        <v>#N/A</v>
      </c>
      <c r="D256" s="3">
        <f ca="1">MATCH(A256,UTDATE)+SQM!$AB$3</f>
        <v>1000</v>
      </c>
      <c r="E256" s="5" t="e">
        <f t="shared" ca="1" si="77"/>
        <v>#N/A</v>
      </c>
      <c r="F256" s="4" t="str">
        <f t="array" aca="1" ref="F256" ca="1">IF(MAX(IF(UTDATE=A256,MPSAS))&gt;0,MAX(IF(UTDATE=A256,MPSAS)),"")</f>
        <v/>
      </c>
      <c r="G256" s="2" t="e">
        <f t="shared" ca="1" si="89"/>
        <v>#N/A</v>
      </c>
      <c r="H256" s="21" t="e">
        <f t="shared" ca="1" si="90"/>
        <v>#N/A</v>
      </c>
      <c r="I256" s="4" t="e">
        <f t="shared" ca="1" si="78"/>
        <v>#N/A</v>
      </c>
      <c r="J256" s="21" t="e">
        <f t="shared" ca="1" si="75"/>
        <v>#N/A</v>
      </c>
      <c r="K256" s="5" t="e">
        <f t="shared" ca="1" si="79"/>
        <v>#N/A</v>
      </c>
      <c r="L256" s="4" t="str">
        <f t="array" aca="1" ref="L256" ca="1">IF(MAX(IF(UTDATE=A256,AVE_30))&gt;0,MAX(IF(UTDATE=A256,AVE_30)),"")</f>
        <v/>
      </c>
      <c r="M256" s="2" t="e">
        <f t="shared" ca="1" si="91"/>
        <v>#N/A</v>
      </c>
      <c r="N256" s="4" t="e">
        <f t="shared" ca="1" si="80"/>
        <v>#N/A</v>
      </c>
      <c r="O256" s="4" t="e">
        <f t="shared" ca="1" si="81"/>
        <v>#N/A</v>
      </c>
      <c r="P256" s="4" t="e">
        <f t="shared" ca="1" si="82"/>
        <v>#N/A</v>
      </c>
      <c r="Q256" s="4" t="e">
        <f t="shared" ca="1" si="92"/>
        <v>#N/A</v>
      </c>
      <c r="R256" s="4" t="e">
        <f t="shared" ca="1" si="93"/>
        <v>#VALUE!</v>
      </c>
      <c r="S256" s="43" t="e">
        <f t="shared" ca="1" si="94"/>
        <v>#N/A</v>
      </c>
      <c r="T256" s="8" t="e">
        <f t="shared" ca="1" si="95"/>
        <v>#N/A</v>
      </c>
      <c r="U256" s="45" t="e">
        <f t="shared" ca="1" si="76"/>
        <v>#N/A</v>
      </c>
      <c r="V256" s="20" t="e">
        <f t="shared" ca="1" si="96"/>
        <v>#N/A</v>
      </c>
      <c r="W256" s="48" t="e">
        <f t="shared" ca="1" si="83"/>
        <v>#N/A</v>
      </c>
      <c r="X256" s="49" t="e">
        <f t="shared" ca="1" si="84"/>
        <v>#N/A</v>
      </c>
      <c r="Y256" s="59" t="e">
        <f t="shared" ca="1" si="88"/>
        <v>#N/A</v>
      </c>
      <c r="Z256" s="49" t="e">
        <f ca="1">IF(Y256&gt;SQM!$AB$9,Summary!L256,NA())</f>
        <v>#N/A</v>
      </c>
      <c r="AA256" s="45" t="e">
        <f t="shared" ca="1" si="85"/>
        <v>#N/A</v>
      </c>
      <c r="AB256" s="4" t="e">
        <f t="shared" ca="1" si="86"/>
        <v>#N/A</v>
      </c>
      <c r="AC256" s="2" t="e">
        <f t="shared" ca="1" si="87"/>
        <v>#N/A</v>
      </c>
      <c r="AD256" s="81" t="e">
        <f>IF(TEXT(A256,"mmmm")='1Month'!$A$3,TEXT(A256,"dd")+H256,NA())</f>
        <v>#N/A</v>
      </c>
      <c r="AE256" s="81" t="e">
        <f>IF(TEXT(A256,"mmmm")='1Month'!A$3,TEXT(A256,"dd")+S256,NA())</f>
        <v>#N/A</v>
      </c>
    </row>
    <row r="257" spans="1:31">
      <c r="A257" s="1">
        <v>43565</v>
      </c>
      <c r="C257" s="3" t="e">
        <f ca="1">MATCH(A257,UTDATE,0)+SQM!$AB$3</f>
        <v>#N/A</v>
      </c>
      <c r="D257" s="3">
        <f ca="1">MATCH(A257,UTDATE)+SQM!$AB$3</f>
        <v>1000</v>
      </c>
      <c r="E257" s="5" t="e">
        <f t="shared" ca="1" si="77"/>
        <v>#N/A</v>
      </c>
      <c r="F257" s="4" t="str">
        <f t="array" aca="1" ref="F257" ca="1">IF(MAX(IF(UTDATE=A257,MPSAS))&gt;0,MAX(IF(UTDATE=A257,MPSAS)),"")</f>
        <v/>
      </c>
      <c r="G257" s="2" t="e">
        <f t="shared" ca="1" si="89"/>
        <v>#N/A</v>
      </c>
      <c r="H257" s="21" t="e">
        <f t="shared" ca="1" si="90"/>
        <v>#N/A</v>
      </c>
      <c r="I257" s="4" t="e">
        <f t="shared" ca="1" si="78"/>
        <v>#N/A</v>
      </c>
      <c r="J257" s="21" t="e">
        <f t="shared" ca="1" si="75"/>
        <v>#N/A</v>
      </c>
      <c r="K257" s="5" t="e">
        <f t="shared" ca="1" si="79"/>
        <v>#N/A</v>
      </c>
      <c r="L257" s="4" t="str">
        <f t="array" aca="1" ref="L257" ca="1">IF(MAX(IF(UTDATE=A257,AVE_30))&gt;0,MAX(IF(UTDATE=A257,AVE_30)),"")</f>
        <v/>
      </c>
      <c r="M257" s="2" t="e">
        <f t="shared" ca="1" si="91"/>
        <v>#N/A</v>
      </c>
      <c r="N257" s="4" t="e">
        <f t="shared" ca="1" si="80"/>
        <v>#N/A</v>
      </c>
      <c r="O257" s="4" t="e">
        <f t="shared" ca="1" si="81"/>
        <v>#N/A</v>
      </c>
      <c r="P257" s="4" t="e">
        <f t="shared" ca="1" si="82"/>
        <v>#N/A</v>
      </c>
      <c r="Q257" s="4" t="e">
        <f t="shared" ca="1" si="92"/>
        <v>#N/A</v>
      </c>
      <c r="R257" s="4" t="e">
        <f t="shared" ca="1" si="93"/>
        <v>#VALUE!</v>
      </c>
      <c r="S257" s="43" t="e">
        <f t="shared" ca="1" si="94"/>
        <v>#N/A</v>
      </c>
      <c r="T257" s="8" t="e">
        <f t="shared" ca="1" si="95"/>
        <v>#N/A</v>
      </c>
      <c r="U257" s="45" t="e">
        <f t="shared" ca="1" si="76"/>
        <v>#N/A</v>
      </c>
      <c r="V257" s="20" t="e">
        <f t="shared" ca="1" si="96"/>
        <v>#N/A</v>
      </c>
      <c r="W257" s="48" t="e">
        <f t="shared" ca="1" si="83"/>
        <v>#N/A</v>
      </c>
      <c r="X257" s="49" t="e">
        <f t="shared" ca="1" si="84"/>
        <v>#N/A</v>
      </c>
      <c r="Y257" s="59" t="e">
        <f t="shared" ca="1" si="88"/>
        <v>#N/A</v>
      </c>
      <c r="Z257" s="49" t="e">
        <f ca="1">IF(Y257&gt;SQM!$AB$9,Summary!L257,NA())</f>
        <v>#N/A</v>
      </c>
      <c r="AA257" s="45" t="e">
        <f t="shared" ca="1" si="85"/>
        <v>#N/A</v>
      </c>
      <c r="AB257" s="4" t="e">
        <f t="shared" ca="1" si="86"/>
        <v>#N/A</v>
      </c>
      <c r="AC257" s="2" t="e">
        <f t="shared" ca="1" si="87"/>
        <v>#N/A</v>
      </c>
      <c r="AD257" s="81" t="e">
        <f>IF(TEXT(A257,"mmmm")='1Month'!$A$3,TEXT(A257,"dd")+H257,NA())</f>
        <v>#N/A</v>
      </c>
      <c r="AE257" s="81" t="e">
        <f>IF(TEXT(A257,"mmmm")='1Month'!A$3,TEXT(A257,"dd")+S257,NA())</f>
        <v>#N/A</v>
      </c>
    </row>
    <row r="258" spans="1:31">
      <c r="A258" s="1">
        <v>43566</v>
      </c>
      <c r="C258" s="3" t="e">
        <f ca="1">MATCH(A258,UTDATE,0)+SQM!$AB$3</f>
        <v>#N/A</v>
      </c>
      <c r="D258" s="3">
        <f ca="1">MATCH(A258,UTDATE)+SQM!$AB$3</f>
        <v>1000</v>
      </c>
      <c r="E258" s="5" t="e">
        <f t="shared" ca="1" si="77"/>
        <v>#N/A</v>
      </c>
      <c r="F258" s="4" t="str">
        <f t="array" aca="1" ref="F258" ca="1">IF(MAX(IF(UTDATE=A258,MPSAS))&gt;0,MAX(IF(UTDATE=A258,MPSAS)),"")</f>
        <v/>
      </c>
      <c r="G258" s="2" t="e">
        <f t="shared" ca="1" si="89"/>
        <v>#N/A</v>
      </c>
      <c r="H258" s="21" t="e">
        <f t="shared" ca="1" si="90"/>
        <v>#N/A</v>
      </c>
      <c r="I258" s="4" t="e">
        <f t="shared" ca="1" si="78"/>
        <v>#N/A</v>
      </c>
      <c r="J258" s="21" t="e">
        <f t="shared" ca="1" si="75"/>
        <v>#N/A</v>
      </c>
      <c r="K258" s="5" t="e">
        <f t="shared" ca="1" si="79"/>
        <v>#N/A</v>
      </c>
      <c r="L258" s="4" t="str">
        <f t="array" aca="1" ref="L258" ca="1">IF(MAX(IF(UTDATE=A258,AVE_30))&gt;0,MAX(IF(UTDATE=A258,AVE_30)),"")</f>
        <v/>
      </c>
      <c r="M258" s="2" t="e">
        <f t="shared" ca="1" si="91"/>
        <v>#N/A</v>
      </c>
      <c r="N258" s="4" t="e">
        <f t="shared" ca="1" si="80"/>
        <v>#N/A</v>
      </c>
      <c r="O258" s="4" t="e">
        <f t="shared" ca="1" si="81"/>
        <v>#N/A</v>
      </c>
      <c r="P258" s="4" t="e">
        <f t="shared" ca="1" si="82"/>
        <v>#N/A</v>
      </c>
      <c r="Q258" s="4" t="e">
        <f t="shared" ca="1" si="92"/>
        <v>#N/A</v>
      </c>
      <c r="R258" s="4" t="e">
        <f t="shared" ca="1" si="93"/>
        <v>#VALUE!</v>
      </c>
      <c r="S258" s="43" t="e">
        <f t="shared" ca="1" si="94"/>
        <v>#N/A</v>
      </c>
      <c r="T258" s="8" t="e">
        <f t="shared" ca="1" si="95"/>
        <v>#N/A</v>
      </c>
      <c r="U258" s="45" t="e">
        <f t="shared" ca="1" si="76"/>
        <v>#N/A</v>
      </c>
      <c r="V258" s="20" t="e">
        <f t="shared" ca="1" si="96"/>
        <v>#N/A</v>
      </c>
      <c r="W258" s="48" t="e">
        <f t="shared" ca="1" si="83"/>
        <v>#N/A</v>
      </c>
      <c r="X258" s="49" t="e">
        <f t="shared" ca="1" si="84"/>
        <v>#N/A</v>
      </c>
      <c r="Y258" s="59" t="e">
        <f t="shared" ca="1" si="88"/>
        <v>#N/A</v>
      </c>
      <c r="Z258" s="49" t="e">
        <f ca="1">IF(Y258&gt;SQM!$AB$9,Summary!L258,NA())</f>
        <v>#N/A</v>
      </c>
      <c r="AA258" s="45" t="e">
        <f t="shared" ca="1" si="85"/>
        <v>#N/A</v>
      </c>
      <c r="AB258" s="4" t="e">
        <f t="shared" ca="1" si="86"/>
        <v>#N/A</v>
      </c>
      <c r="AC258" s="2" t="e">
        <f t="shared" ca="1" si="87"/>
        <v>#N/A</v>
      </c>
      <c r="AD258" s="81" t="e">
        <f>IF(TEXT(A258,"mmmm")='1Month'!$A$3,TEXT(A258,"dd")+H258,NA())</f>
        <v>#N/A</v>
      </c>
      <c r="AE258" s="81" t="e">
        <f>IF(TEXT(A258,"mmmm")='1Month'!A$3,TEXT(A258,"dd")+S258,NA())</f>
        <v>#N/A</v>
      </c>
    </row>
    <row r="259" spans="1:31">
      <c r="A259" s="1">
        <v>43567</v>
      </c>
      <c r="C259" s="3" t="e">
        <f ca="1">MATCH(A259,UTDATE,0)+SQM!$AB$3</f>
        <v>#N/A</v>
      </c>
      <c r="D259" s="3">
        <f ca="1">MATCH(A259,UTDATE)+SQM!$AB$3</f>
        <v>1000</v>
      </c>
      <c r="E259" s="5" t="e">
        <f t="shared" ca="1" si="77"/>
        <v>#N/A</v>
      </c>
      <c r="F259" s="4" t="str">
        <f t="array" aca="1" ref="F259" ca="1">IF(MAX(IF(UTDATE=A259,MPSAS))&gt;0,MAX(IF(UTDATE=A259,MPSAS)),"")</f>
        <v/>
      </c>
      <c r="G259" s="2" t="e">
        <f t="shared" ca="1" si="89"/>
        <v>#N/A</v>
      </c>
      <c r="H259" s="21" t="e">
        <f t="shared" ca="1" si="90"/>
        <v>#N/A</v>
      </c>
      <c r="I259" s="4" t="e">
        <f t="shared" ca="1" si="78"/>
        <v>#N/A</v>
      </c>
      <c r="J259" s="21" t="e">
        <f t="shared" ref="J259:J322" ca="1" si="97">A259+H259</f>
        <v>#N/A</v>
      </c>
      <c r="K259" s="5" t="e">
        <f t="shared" ca="1" si="79"/>
        <v>#N/A</v>
      </c>
      <c r="L259" s="4" t="str">
        <f t="array" aca="1" ref="L259" ca="1">IF(MAX(IF(UTDATE=A259,AVE_30))&gt;0,MAX(IF(UTDATE=A259,AVE_30)),"")</f>
        <v/>
      </c>
      <c r="M259" s="2" t="e">
        <f t="shared" ca="1" si="91"/>
        <v>#N/A</v>
      </c>
      <c r="N259" s="4" t="e">
        <f t="shared" ca="1" si="80"/>
        <v>#N/A</v>
      </c>
      <c r="O259" s="4" t="e">
        <f t="shared" ca="1" si="81"/>
        <v>#N/A</v>
      </c>
      <c r="P259" s="4" t="e">
        <f t="shared" ca="1" si="82"/>
        <v>#N/A</v>
      </c>
      <c r="Q259" s="4" t="e">
        <f t="shared" ca="1" si="92"/>
        <v>#N/A</v>
      </c>
      <c r="R259" s="4" t="e">
        <f t="shared" ca="1" si="93"/>
        <v>#VALUE!</v>
      </c>
      <c r="S259" s="43" t="e">
        <f t="shared" ca="1" si="94"/>
        <v>#N/A</v>
      </c>
      <c r="T259" s="8" t="e">
        <f t="shared" ca="1" si="95"/>
        <v>#N/A</v>
      </c>
      <c r="U259" s="45" t="e">
        <f t="shared" ref="U259:U322" ca="1" si="98">A259+S259</f>
        <v>#N/A</v>
      </c>
      <c r="V259" s="20" t="e">
        <f t="shared" ca="1" si="96"/>
        <v>#N/A</v>
      </c>
      <c r="W259" s="48" t="e">
        <f t="shared" ca="1" si="83"/>
        <v>#N/A</v>
      </c>
      <c r="X259" s="49" t="e">
        <f t="shared" ca="1" si="84"/>
        <v>#N/A</v>
      </c>
      <c r="Y259" s="59" t="e">
        <f t="shared" ca="1" si="88"/>
        <v>#N/A</v>
      </c>
      <c r="Z259" s="49" t="e">
        <f ca="1">IF(Y259&gt;SQM!$AB$9,Summary!L259,NA())</f>
        <v>#N/A</v>
      </c>
      <c r="AA259" s="45" t="e">
        <f t="shared" ca="1" si="85"/>
        <v>#N/A</v>
      </c>
      <c r="AB259" s="4" t="e">
        <f t="shared" ca="1" si="86"/>
        <v>#N/A</v>
      </c>
      <c r="AC259" s="2" t="e">
        <f t="shared" ca="1" si="87"/>
        <v>#N/A</v>
      </c>
      <c r="AD259" s="81" t="e">
        <f>IF(TEXT(A259,"mmmm")='1Month'!$A$3,TEXT(A259,"dd")+H259,NA())</f>
        <v>#N/A</v>
      </c>
      <c r="AE259" s="81" t="e">
        <f>IF(TEXT(A259,"mmmm")='1Month'!A$3,TEXT(A259,"dd")+S259,NA())</f>
        <v>#N/A</v>
      </c>
    </row>
    <row r="260" spans="1:31">
      <c r="A260" s="1">
        <v>43568</v>
      </c>
      <c r="C260" s="3" t="e">
        <f ca="1">MATCH(A260,UTDATE,0)+SQM!$AB$3</f>
        <v>#N/A</v>
      </c>
      <c r="D260" s="3">
        <f ca="1">MATCH(A260,UTDATE)+SQM!$AB$3</f>
        <v>1000</v>
      </c>
      <c r="E260" s="5" t="e">
        <f t="shared" ref="E260:E323" ca="1" si="99">"SQM!L"&amp;C260&amp;":Z"&amp;D260</f>
        <v>#N/A</v>
      </c>
      <c r="F260" s="4" t="str">
        <f t="array" aca="1" ref="F260" ca="1">IF(MAX(IF(UTDATE=A260,MPSAS))&gt;0,MAX(IF(UTDATE=A260,MPSAS)),"")</f>
        <v/>
      </c>
      <c r="G260" s="2" t="e">
        <f t="shared" ca="1" si="89"/>
        <v>#N/A</v>
      </c>
      <c r="H260" s="21" t="e">
        <f t="shared" ca="1" si="90"/>
        <v>#N/A</v>
      </c>
      <c r="I260" s="4" t="e">
        <f t="shared" ref="I260:I323" ca="1" si="100">H260*24</f>
        <v>#N/A</v>
      </c>
      <c r="J260" s="21" t="e">
        <f t="shared" ca="1" si="97"/>
        <v>#N/A</v>
      </c>
      <c r="K260" s="5" t="e">
        <f t="shared" ref="K260:K323" ca="1" si="101">"SQM!T"&amp;C260&amp;":Z"&amp;D260</f>
        <v>#N/A</v>
      </c>
      <c r="L260" s="4" t="str">
        <f t="array" aca="1" ref="L260" ca="1">IF(MAX(IF(UTDATE=A260,AVE_30))&gt;0,MAX(IF(UTDATE=A260,AVE_30)),"")</f>
        <v/>
      </c>
      <c r="M260" s="2" t="e">
        <f t="shared" ca="1" si="91"/>
        <v>#N/A</v>
      </c>
      <c r="N260" s="4" t="e">
        <f t="shared" ref="N260:N323" ca="1" si="102">INDIRECT("'SQM'!"&amp;"U"&amp;G260)</f>
        <v>#N/A</v>
      </c>
      <c r="O260" s="4" t="e">
        <f t="shared" ref="O260:O323" ca="1" si="103">INDIRECT("'SQM'!"&amp;"W"&amp;M260)</f>
        <v>#N/A</v>
      </c>
      <c r="P260" s="4" t="e">
        <f t="shared" ref="P260:P323" ca="1" si="104">INDIRECT("'SQM'!"&amp;"X"&amp;M260)</f>
        <v>#N/A</v>
      </c>
      <c r="Q260" s="4" t="e">
        <f t="shared" ca="1" si="92"/>
        <v>#N/A</v>
      </c>
      <c r="R260" s="4" t="e">
        <f t="shared" ca="1" si="93"/>
        <v>#VALUE!</v>
      </c>
      <c r="S260" s="43" t="e">
        <f t="shared" ca="1" si="94"/>
        <v>#N/A</v>
      </c>
      <c r="T260" s="8" t="e">
        <f t="shared" ca="1" si="95"/>
        <v>#N/A</v>
      </c>
      <c r="U260" s="45" t="e">
        <f t="shared" ca="1" si="98"/>
        <v>#N/A</v>
      </c>
      <c r="V260" s="20" t="e">
        <f t="shared" ca="1" si="96"/>
        <v>#N/A</v>
      </c>
      <c r="W260" s="48" t="e">
        <f t="shared" ref="W260:W323" ca="1" si="105">INDIRECT("'SQM'!"&amp;"AD"&amp;M260)</f>
        <v>#N/A</v>
      </c>
      <c r="X260" s="49" t="e">
        <f t="shared" ref="X260:X323" ca="1" si="106">IF(W260,L260,NA())</f>
        <v>#N/A</v>
      </c>
      <c r="Y260" s="59" t="e">
        <f t="shared" ca="1" si="88"/>
        <v>#N/A</v>
      </c>
      <c r="Z260" s="49" t="e">
        <f ca="1">IF(Y260&gt;SQM!$AB$9,Summary!L260,NA())</f>
        <v>#N/A</v>
      </c>
      <c r="AA260" s="45" t="e">
        <f t="shared" ref="AA260:AA323" ca="1" si="107">IF(AND(NOT(ISNUMBER(Z260)),NOT(W260)),U260,NA())</f>
        <v>#N/A</v>
      </c>
      <c r="AB260" s="4" t="e">
        <f t="shared" ref="AB260:AB323" ca="1" si="108">IF(AND(NOT(ISNUMBER(Z260)),NOT(W260)),L260,NA())</f>
        <v>#N/A</v>
      </c>
      <c r="AC260" s="2" t="e">
        <f t="shared" ref="AC260:AC323" ca="1" si="109">IF(AB260&gt;0,1.2,NA())</f>
        <v>#N/A</v>
      </c>
      <c r="AD260" s="81" t="e">
        <f>IF(TEXT(A260,"mmmm")='1Month'!$A$3,TEXT(A260,"dd")+H260,NA())</f>
        <v>#N/A</v>
      </c>
      <c r="AE260" s="81" t="e">
        <f>IF(TEXT(A260,"mmmm")='1Month'!A$3,TEXT(A260,"dd")+S260,NA())</f>
        <v>#N/A</v>
      </c>
    </row>
    <row r="261" spans="1:31">
      <c r="A261" s="1">
        <v>43569</v>
      </c>
      <c r="C261" s="3" t="e">
        <f ca="1">MATCH(A261,UTDATE,0)+SQM!$AB$3</f>
        <v>#N/A</v>
      </c>
      <c r="D261" s="3">
        <f ca="1">MATCH(A261,UTDATE)+SQM!$AB$3</f>
        <v>1000</v>
      </c>
      <c r="E261" s="5" t="e">
        <f t="shared" ca="1" si="99"/>
        <v>#N/A</v>
      </c>
      <c r="F261" s="4" t="str">
        <f t="array" aca="1" ref="F261" ca="1">IF(MAX(IF(UTDATE=A261,MPSAS))&gt;0,MAX(IF(UTDATE=A261,MPSAS)),"")</f>
        <v/>
      </c>
      <c r="G261" s="2" t="e">
        <f t="shared" ca="1" si="89"/>
        <v>#N/A</v>
      </c>
      <c r="H261" s="21" t="e">
        <f t="shared" ca="1" si="90"/>
        <v>#N/A</v>
      </c>
      <c r="I261" s="4" t="e">
        <f t="shared" ca="1" si="100"/>
        <v>#N/A</v>
      </c>
      <c r="J261" s="21" t="e">
        <f t="shared" ca="1" si="97"/>
        <v>#N/A</v>
      </c>
      <c r="K261" s="5" t="e">
        <f t="shared" ca="1" si="101"/>
        <v>#N/A</v>
      </c>
      <c r="L261" s="4" t="str">
        <f t="array" aca="1" ref="L261" ca="1">IF(MAX(IF(UTDATE=A261,AVE_30))&gt;0,MAX(IF(UTDATE=A261,AVE_30)),"")</f>
        <v/>
      </c>
      <c r="M261" s="2" t="e">
        <f t="shared" ca="1" si="91"/>
        <v>#N/A</v>
      </c>
      <c r="N261" s="4" t="e">
        <f t="shared" ca="1" si="102"/>
        <v>#N/A</v>
      </c>
      <c r="O261" s="4" t="e">
        <f t="shared" ca="1" si="103"/>
        <v>#N/A</v>
      </c>
      <c r="P261" s="4" t="e">
        <f t="shared" ca="1" si="104"/>
        <v>#N/A</v>
      </c>
      <c r="Q261" s="4" t="e">
        <f t="shared" ca="1" si="92"/>
        <v>#N/A</v>
      </c>
      <c r="R261" s="4" t="e">
        <f t="shared" ca="1" si="93"/>
        <v>#VALUE!</v>
      </c>
      <c r="S261" s="43" t="e">
        <f t="shared" ca="1" si="94"/>
        <v>#N/A</v>
      </c>
      <c r="T261" s="8" t="e">
        <f t="shared" ca="1" si="95"/>
        <v>#N/A</v>
      </c>
      <c r="U261" s="45" t="e">
        <f t="shared" ca="1" si="98"/>
        <v>#N/A</v>
      </c>
      <c r="V261" s="20" t="e">
        <f t="shared" ca="1" si="96"/>
        <v>#N/A</v>
      </c>
      <c r="W261" s="48" t="e">
        <f t="shared" ca="1" si="105"/>
        <v>#N/A</v>
      </c>
      <c r="X261" s="49" t="e">
        <f t="shared" ca="1" si="106"/>
        <v>#N/A</v>
      </c>
      <c r="Y261" s="59" t="e">
        <f t="shared" ca="1" si="88"/>
        <v>#N/A</v>
      </c>
      <c r="Z261" s="49" t="e">
        <f ca="1">IF(Y261&gt;SQM!$AB$9,Summary!L261,NA())</f>
        <v>#N/A</v>
      </c>
      <c r="AA261" s="45" t="e">
        <f t="shared" ca="1" si="107"/>
        <v>#N/A</v>
      </c>
      <c r="AB261" s="4" t="e">
        <f t="shared" ca="1" si="108"/>
        <v>#N/A</v>
      </c>
      <c r="AC261" s="2" t="e">
        <f t="shared" ca="1" si="109"/>
        <v>#N/A</v>
      </c>
      <c r="AD261" s="81" t="e">
        <f>IF(TEXT(A261,"mmmm")='1Month'!$A$3,TEXT(A261,"dd")+H261,NA())</f>
        <v>#N/A</v>
      </c>
      <c r="AE261" s="81" t="e">
        <f>IF(TEXT(A261,"mmmm")='1Month'!A$3,TEXT(A261,"dd")+S261,NA())</f>
        <v>#N/A</v>
      </c>
    </row>
    <row r="262" spans="1:31">
      <c r="A262" s="1">
        <v>43570</v>
      </c>
      <c r="C262" s="3" t="e">
        <f ca="1">MATCH(A262,UTDATE,0)+SQM!$AB$3</f>
        <v>#N/A</v>
      </c>
      <c r="D262" s="3">
        <f ca="1">MATCH(A262,UTDATE)+SQM!$AB$3</f>
        <v>1000</v>
      </c>
      <c r="E262" s="5" t="e">
        <f t="shared" ca="1" si="99"/>
        <v>#N/A</v>
      </c>
      <c r="F262" s="4" t="str">
        <f t="array" aca="1" ref="F262" ca="1">IF(MAX(IF(UTDATE=A262,MPSAS))&gt;0,MAX(IF(UTDATE=A262,MPSAS)),"")</f>
        <v/>
      </c>
      <c r="G262" s="2" t="e">
        <f t="shared" ca="1" si="89"/>
        <v>#N/A</v>
      </c>
      <c r="H262" s="21" t="e">
        <f t="shared" ca="1" si="90"/>
        <v>#N/A</v>
      </c>
      <c r="I262" s="4" t="e">
        <f t="shared" ca="1" si="100"/>
        <v>#N/A</v>
      </c>
      <c r="J262" s="21" t="e">
        <f t="shared" ca="1" si="97"/>
        <v>#N/A</v>
      </c>
      <c r="K262" s="5" t="e">
        <f t="shared" ca="1" si="101"/>
        <v>#N/A</v>
      </c>
      <c r="L262" s="4" t="str">
        <f t="array" aca="1" ref="L262" ca="1">IF(MAX(IF(UTDATE=A262,AVE_30))&gt;0,MAX(IF(UTDATE=A262,AVE_30)),"")</f>
        <v/>
      </c>
      <c r="M262" s="2" t="e">
        <f t="shared" ca="1" si="91"/>
        <v>#N/A</v>
      </c>
      <c r="N262" s="4" t="e">
        <f t="shared" ca="1" si="102"/>
        <v>#N/A</v>
      </c>
      <c r="O262" s="4" t="e">
        <f t="shared" ca="1" si="103"/>
        <v>#N/A</v>
      </c>
      <c r="P262" s="4" t="e">
        <f t="shared" ca="1" si="104"/>
        <v>#N/A</v>
      </c>
      <c r="Q262" s="4" t="e">
        <f t="shared" ca="1" si="92"/>
        <v>#N/A</v>
      </c>
      <c r="R262" s="4" t="e">
        <f t="shared" ca="1" si="93"/>
        <v>#VALUE!</v>
      </c>
      <c r="S262" s="43" t="e">
        <f t="shared" ca="1" si="94"/>
        <v>#N/A</v>
      </c>
      <c r="T262" s="8" t="e">
        <f t="shared" ca="1" si="95"/>
        <v>#N/A</v>
      </c>
      <c r="U262" s="45" t="e">
        <f t="shared" ca="1" si="98"/>
        <v>#N/A</v>
      </c>
      <c r="V262" s="20" t="e">
        <f t="shared" ca="1" si="96"/>
        <v>#N/A</v>
      </c>
      <c r="W262" s="48" t="e">
        <f t="shared" ca="1" si="105"/>
        <v>#N/A</v>
      </c>
      <c r="X262" s="49" t="e">
        <f t="shared" ca="1" si="106"/>
        <v>#N/A</v>
      </c>
      <c r="Y262" s="59" t="e">
        <f t="shared" ca="1" si="88"/>
        <v>#N/A</v>
      </c>
      <c r="Z262" s="49" t="e">
        <f ca="1">IF(Y262&gt;SQM!$AB$9,Summary!L262,NA())</f>
        <v>#N/A</v>
      </c>
      <c r="AA262" s="45" t="e">
        <f t="shared" ca="1" si="107"/>
        <v>#N/A</v>
      </c>
      <c r="AB262" s="4" t="e">
        <f t="shared" ca="1" si="108"/>
        <v>#N/A</v>
      </c>
      <c r="AC262" s="2" t="e">
        <f t="shared" ca="1" si="109"/>
        <v>#N/A</v>
      </c>
      <c r="AD262" s="81" t="e">
        <f>IF(TEXT(A262,"mmmm")='1Month'!$A$3,TEXT(A262,"dd")+H262,NA())</f>
        <v>#N/A</v>
      </c>
      <c r="AE262" s="81" t="e">
        <f>IF(TEXT(A262,"mmmm")='1Month'!A$3,TEXT(A262,"dd")+S262,NA())</f>
        <v>#N/A</v>
      </c>
    </row>
    <row r="263" spans="1:31">
      <c r="A263" s="1">
        <v>43571</v>
      </c>
      <c r="C263" s="3" t="e">
        <f ca="1">MATCH(A263,UTDATE,0)+SQM!$AB$3</f>
        <v>#N/A</v>
      </c>
      <c r="D263" s="3">
        <f ca="1">MATCH(A263,UTDATE)+SQM!$AB$3</f>
        <v>1000</v>
      </c>
      <c r="E263" s="5" t="e">
        <f t="shared" ca="1" si="99"/>
        <v>#N/A</v>
      </c>
      <c r="F263" s="4" t="str">
        <f t="array" aca="1" ref="F263" ca="1">IF(MAX(IF(UTDATE=A263,MPSAS))&gt;0,MAX(IF(UTDATE=A263,MPSAS)),"")</f>
        <v/>
      </c>
      <c r="G263" s="2" t="e">
        <f t="shared" ca="1" si="89"/>
        <v>#N/A</v>
      </c>
      <c r="H263" s="21" t="e">
        <f t="shared" ca="1" si="90"/>
        <v>#N/A</v>
      </c>
      <c r="I263" s="4" t="e">
        <f t="shared" ca="1" si="100"/>
        <v>#N/A</v>
      </c>
      <c r="J263" s="21" t="e">
        <f t="shared" ca="1" si="97"/>
        <v>#N/A</v>
      </c>
      <c r="K263" s="5" t="e">
        <f t="shared" ca="1" si="101"/>
        <v>#N/A</v>
      </c>
      <c r="L263" s="4" t="str">
        <f t="array" aca="1" ref="L263" ca="1">IF(MAX(IF(UTDATE=A263,AVE_30))&gt;0,MAX(IF(UTDATE=A263,AVE_30)),"")</f>
        <v/>
      </c>
      <c r="M263" s="2" t="e">
        <f t="shared" ca="1" si="91"/>
        <v>#N/A</v>
      </c>
      <c r="N263" s="4" t="e">
        <f t="shared" ca="1" si="102"/>
        <v>#N/A</v>
      </c>
      <c r="O263" s="4" t="e">
        <f t="shared" ca="1" si="103"/>
        <v>#N/A</v>
      </c>
      <c r="P263" s="4" t="e">
        <f t="shared" ca="1" si="104"/>
        <v>#N/A</v>
      </c>
      <c r="Q263" s="4" t="e">
        <f t="shared" ca="1" si="92"/>
        <v>#N/A</v>
      </c>
      <c r="R263" s="4" t="e">
        <f t="shared" ca="1" si="93"/>
        <v>#VALUE!</v>
      </c>
      <c r="S263" s="43" t="e">
        <f t="shared" ca="1" si="94"/>
        <v>#N/A</v>
      </c>
      <c r="T263" s="8" t="e">
        <f t="shared" ca="1" si="95"/>
        <v>#N/A</v>
      </c>
      <c r="U263" s="45" t="e">
        <f t="shared" ca="1" si="98"/>
        <v>#N/A</v>
      </c>
      <c r="V263" s="20" t="e">
        <f t="shared" ca="1" si="96"/>
        <v>#N/A</v>
      </c>
      <c r="W263" s="48" t="e">
        <f t="shared" ca="1" si="105"/>
        <v>#N/A</v>
      </c>
      <c r="X263" s="49" t="e">
        <f t="shared" ca="1" si="106"/>
        <v>#N/A</v>
      </c>
      <c r="Y263" s="59" t="e">
        <f t="shared" ref="Y263:Y326" ca="1" si="110">INDIRECT("'SQM'!"&amp;"AH"&amp;M263)</f>
        <v>#N/A</v>
      </c>
      <c r="Z263" s="49" t="e">
        <f ca="1">IF(Y263&gt;SQM!$AB$9,Summary!L263,NA())</f>
        <v>#N/A</v>
      </c>
      <c r="AA263" s="45" t="e">
        <f t="shared" ca="1" si="107"/>
        <v>#N/A</v>
      </c>
      <c r="AB263" s="4" t="e">
        <f t="shared" ca="1" si="108"/>
        <v>#N/A</v>
      </c>
      <c r="AC263" s="2" t="e">
        <f t="shared" ca="1" si="109"/>
        <v>#N/A</v>
      </c>
      <c r="AD263" s="81" t="e">
        <f>IF(TEXT(A263,"mmmm")='1Month'!$A$3,TEXT(A263,"dd")+H263,NA())</f>
        <v>#N/A</v>
      </c>
      <c r="AE263" s="81" t="e">
        <f>IF(TEXT(A263,"mmmm")='1Month'!A$3,TEXT(A263,"dd")+S263,NA())</f>
        <v>#N/A</v>
      </c>
    </row>
    <row r="264" spans="1:31">
      <c r="A264" s="1">
        <v>43572</v>
      </c>
      <c r="C264" s="3" t="e">
        <f ca="1">MATCH(A264,UTDATE,0)+SQM!$AB$3</f>
        <v>#N/A</v>
      </c>
      <c r="D264" s="3">
        <f ca="1">MATCH(A264,UTDATE)+SQM!$AB$3</f>
        <v>1000</v>
      </c>
      <c r="E264" s="5" t="e">
        <f t="shared" ca="1" si="99"/>
        <v>#N/A</v>
      </c>
      <c r="F264" s="4" t="str">
        <f t="array" aca="1" ref="F264" ca="1">IF(MAX(IF(UTDATE=A264,MPSAS))&gt;0,MAX(IF(UTDATE=A264,MPSAS)),"")</f>
        <v/>
      </c>
      <c r="G264" s="2" t="e">
        <f t="shared" ca="1" si="89"/>
        <v>#N/A</v>
      </c>
      <c r="H264" s="21" t="e">
        <f t="shared" ca="1" si="90"/>
        <v>#N/A</v>
      </c>
      <c r="I264" s="4" t="e">
        <f t="shared" ca="1" si="100"/>
        <v>#N/A</v>
      </c>
      <c r="J264" s="21" t="e">
        <f t="shared" ca="1" si="97"/>
        <v>#N/A</v>
      </c>
      <c r="K264" s="5" t="e">
        <f t="shared" ca="1" si="101"/>
        <v>#N/A</v>
      </c>
      <c r="L264" s="4" t="str">
        <f t="array" aca="1" ref="L264" ca="1">IF(MAX(IF(UTDATE=A264,AVE_30))&gt;0,MAX(IF(UTDATE=A264,AVE_30)),"")</f>
        <v/>
      </c>
      <c r="M264" s="2" t="e">
        <f t="shared" ca="1" si="91"/>
        <v>#N/A</v>
      </c>
      <c r="N264" s="4" t="e">
        <f t="shared" ca="1" si="102"/>
        <v>#N/A</v>
      </c>
      <c r="O264" s="4" t="e">
        <f t="shared" ca="1" si="103"/>
        <v>#N/A</v>
      </c>
      <c r="P264" s="4" t="e">
        <f t="shared" ca="1" si="104"/>
        <v>#N/A</v>
      </c>
      <c r="Q264" s="4" t="e">
        <f t="shared" ca="1" si="92"/>
        <v>#N/A</v>
      </c>
      <c r="R264" s="4" t="e">
        <f t="shared" ca="1" si="93"/>
        <v>#VALUE!</v>
      </c>
      <c r="S264" s="43" t="e">
        <f t="shared" ca="1" si="94"/>
        <v>#N/A</v>
      </c>
      <c r="T264" s="8" t="e">
        <f t="shared" ca="1" si="95"/>
        <v>#N/A</v>
      </c>
      <c r="U264" s="45" t="e">
        <f t="shared" ca="1" si="98"/>
        <v>#N/A</v>
      </c>
      <c r="V264" s="20" t="e">
        <f t="shared" ca="1" si="96"/>
        <v>#N/A</v>
      </c>
      <c r="W264" s="48" t="e">
        <f t="shared" ca="1" si="105"/>
        <v>#N/A</v>
      </c>
      <c r="X264" s="49" t="e">
        <f t="shared" ca="1" si="106"/>
        <v>#N/A</v>
      </c>
      <c r="Y264" s="59" t="e">
        <f t="shared" ca="1" si="110"/>
        <v>#N/A</v>
      </c>
      <c r="Z264" s="49" t="e">
        <f ca="1">IF(Y264&gt;SQM!$AB$9,Summary!L264,NA())</f>
        <v>#N/A</v>
      </c>
      <c r="AA264" s="45" t="e">
        <f t="shared" ca="1" si="107"/>
        <v>#N/A</v>
      </c>
      <c r="AB264" s="4" t="e">
        <f t="shared" ca="1" si="108"/>
        <v>#N/A</v>
      </c>
      <c r="AC264" s="2" t="e">
        <f t="shared" ca="1" si="109"/>
        <v>#N/A</v>
      </c>
      <c r="AD264" s="81" t="e">
        <f>IF(TEXT(A264,"mmmm")='1Month'!$A$3,TEXT(A264,"dd")+H264,NA())</f>
        <v>#N/A</v>
      </c>
      <c r="AE264" s="81" t="e">
        <f>IF(TEXT(A264,"mmmm")='1Month'!A$3,TEXT(A264,"dd")+S264,NA())</f>
        <v>#N/A</v>
      </c>
    </row>
    <row r="265" spans="1:31">
      <c r="A265" s="1">
        <v>43573</v>
      </c>
      <c r="C265" s="3" t="e">
        <f ca="1">MATCH(A265,UTDATE,0)+SQM!$AB$3</f>
        <v>#N/A</v>
      </c>
      <c r="D265" s="3">
        <f ca="1">MATCH(A265,UTDATE)+SQM!$AB$3</f>
        <v>1000</v>
      </c>
      <c r="E265" s="5" t="e">
        <f t="shared" ca="1" si="99"/>
        <v>#N/A</v>
      </c>
      <c r="F265" s="4" t="str">
        <f t="array" aca="1" ref="F265" ca="1">IF(MAX(IF(UTDATE=A265,MPSAS))&gt;0,MAX(IF(UTDATE=A265,MPSAS)),"")</f>
        <v/>
      </c>
      <c r="G265" s="2" t="e">
        <f t="shared" ca="1" si="89"/>
        <v>#N/A</v>
      </c>
      <c r="H265" s="21" t="e">
        <f t="shared" ca="1" si="90"/>
        <v>#N/A</v>
      </c>
      <c r="I265" s="4" t="e">
        <f t="shared" ca="1" si="100"/>
        <v>#N/A</v>
      </c>
      <c r="J265" s="21" t="e">
        <f t="shared" ca="1" si="97"/>
        <v>#N/A</v>
      </c>
      <c r="K265" s="5" t="e">
        <f t="shared" ca="1" si="101"/>
        <v>#N/A</v>
      </c>
      <c r="L265" s="4" t="str">
        <f t="array" aca="1" ref="L265" ca="1">IF(MAX(IF(UTDATE=A265,AVE_30))&gt;0,MAX(IF(UTDATE=A265,AVE_30)),"")</f>
        <v/>
      </c>
      <c r="M265" s="2" t="e">
        <f t="shared" ca="1" si="91"/>
        <v>#N/A</v>
      </c>
      <c r="N265" s="4" t="e">
        <f t="shared" ca="1" si="102"/>
        <v>#N/A</v>
      </c>
      <c r="O265" s="4" t="e">
        <f t="shared" ca="1" si="103"/>
        <v>#N/A</v>
      </c>
      <c r="P265" s="4" t="e">
        <f t="shared" ca="1" si="104"/>
        <v>#N/A</v>
      </c>
      <c r="Q265" s="4" t="e">
        <f t="shared" ca="1" si="92"/>
        <v>#N/A</v>
      </c>
      <c r="R265" s="4" t="e">
        <f t="shared" ca="1" si="93"/>
        <v>#VALUE!</v>
      </c>
      <c r="S265" s="43" t="e">
        <f t="shared" ca="1" si="94"/>
        <v>#N/A</v>
      </c>
      <c r="T265" s="8" t="e">
        <f t="shared" ca="1" si="95"/>
        <v>#N/A</v>
      </c>
      <c r="U265" s="45" t="e">
        <f t="shared" ca="1" si="98"/>
        <v>#N/A</v>
      </c>
      <c r="V265" s="20" t="e">
        <f t="shared" ca="1" si="96"/>
        <v>#N/A</v>
      </c>
      <c r="W265" s="48" t="e">
        <f t="shared" ca="1" si="105"/>
        <v>#N/A</v>
      </c>
      <c r="X265" s="49" t="e">
        <f t="shared" ca="1" si="106"/>
        <v>#N/A</v>
      </c>
      <c r="Y265" s="59" t="e">
        <f t="shared" ca="1" si="110"/>
        <v>#N/A</v>
      </c>
      <c r="Z265" s="49" t="e">
        <f ca="1">IF(Y265&gt;SQM!$AB$9,Summary!L265,NA())</f>
        <v>#N/A</v>
      </c>
      <c r="AA265" s="45" t="e">
        <f t="shared" ca="1" si="107"/>
        <v>#N/A</v>
      </c>
      <c r="AB265" s="4" t="e">
        <f t="shared" ca="1" si="108"/>
        <v>#N/A</v>
      </c>
      <c r="AC265" s="2" t="e">
        <f t="shared" ca="1" si="109"/>
        <v>#N/A</v>
      </c>
      <c r="AD265" s="81" t="e">
        <f>IF(TEXT(A265,"mmmm")='1Month'!$A$3,TEXT(A265,"dd")+H265,NA())</f>
        <v>#N/A</v>
      </c>
      <c r="AE265" s="81" t="e">
        <f>IF(TEXT(A265,"mmmm")='1Month'!A$3,TEXT(A265,"dd")+S265,NA())</f>
        <v>#N/A</v>
      </c>
    </row>
    <row r="266" spans="1:31">
      <c r="A266" s="1">
        <v>43574</v>
      </c>
      <c r="C266" s="3" t="e">
        <f ca="1">MATCH(A266,UTDATE,0)+SQM!$AB$3</f>
        <v>#N/A</v>
      </c>
      <c r="D266" s="3">
        <f ca="1">MATCH(A266,UTDATE)+SQM!$AB$3</f>
        <v>1000</v>
      </c>
      <c r="E266" s="5" t="e">
        <f t="shared" ca="1" si="99"/>
        <v>#N/A</v>
      </c>
      <c r="F266" s="4" t="str">
        <f t="array" aca="1" ref="F266" ca="1">IF(MAX(IF(UTDATE=A266,MPSAS))&gt;0,MAX(IF(UTDATE=A266,MPSAS)),"")</f>
        <v/>
      </c>
      <c r="G266" s="2" t="e">
        <f t="shared" ca="1" si="89"/>
        <v>#N/A</v>
      </c>
      <c r="H266" s="21" t="e">
        <f t="shared" ca="1" si="90"/>
        <v>#N/A</v>
      </c>
      <c r="I266" s="4" t="e">
        <f t="shared" ca="1" si="100"/>
        <v>#N/A</v>
      </c>
      <c r="J266" s="21" t="e">
        <f t="shared" ca="1" si="97"/>
        <v>#N/A</v>
      </c>
      <c r="K266" s="5" t="e">
        <f t="shared" ca="1" si="101"/>
        <v>#N/A</v>
      </c>
      <c r="L266" s="4" t="str">
        <f t="array" aca="1" ref="L266" ca="1">IF(MAX(IF(UTDATE=A266,AVE_30))&gt;0,MAX(IF(UTDATE=A266,AVE_30)),"")</f>
        <v/>
      </c>
      <c r="M266" s="2" t="e">
        <f t="shared" ca="1" si="91"/>
        <v>#N/A</v>
      </c>
      <c r="N266" s="4" t="e">
        <f t="shared" ca="1" si="102"/>
        <v>#N/A</v>
      </c>
      <c r="O266" s="4" t="e">
        <f t="shared" ca="1" si="103"/>
        <v>#N/A</v>
      </c>
      <c r="P266" s="4" t="e">
        <f t="shared" ca="1" si="104"/>
        <v>#N/A</v>
      </c>
      <c r="Q266" s="4" t="e">
        <f t="shared" ca="1" si="92"/>
        <v>#N/A</v>
      </c>
      <c r="R266" s="4" t="e">
        <f t="shared" ca="1" si="93"/>
        <v>#VALUE!</v>
      </c>
      <c r="S266" s="43" t="e">
        <f t="shared" ca="1" si="94"/>
        <v>#N/A</v>
      </c>
      <c r="T266" s="8" t="e">
        <f t="shared" ca="1" si="95"/>
        <v>#N/A</v>
      </c>
      <c r="U266" s="45" t="e">
        <f t="shared" ca="1" si="98"/>
        <v>#N/A</v>
      </c>
      <c r="V266" s="20" t="e">
        <f t="shared" ca="1" si="96"/>
        <v>#N/A</v>
      </c>
      <c r="W266" s="48" t="e">
        <f t="shared" ca="1" si="105"/>
        <v>#N/A</v>
      </c>
      <c r="X266" s="49" t="e">
        <f t="shared" ca="1" si="106"/>
        <v>#N/A</v>
      </c>
      <c r="Y266" s="59" t="e">
        <f t="shared" ca="1" si="110"/>
        <v>#N/A</v>
      </c>
      <c r="Z266" s="49" t="e">
        <f ca="1">IF(Y266&gt;SQM!$AB$9,Summary!L266,NA())</f>
        <v>#N/A</v>
      </c>
      <c r="AA266" s="45" t="e">
        <f t="shared" ca="1" si="107"/>
        <v>#N/A</v>
      </c>
      <c r="AB266" s="4" t="e">
        <f t="shared" ca="1" si="108"/>
        <v>#N/A</v>
      </c>
      <c r="AC266" s="2" t="e">
        <f t="shared" ca="1" si="109"/>
        <v>#N/A</v>
      </c>
      <c r="AD266" s="81" t="e">
        <f>IF(TEXT(A266,"mmmm")='1Month'!$A$3,TEXT(A266,"dd")+H266,NA())</f>
        <v>#N/A</v>
      </c>
      <c r="AE266" s="81" t="e">
        <f>IF(TEXT(A266,"mmmm")='1Month'!A$3,TEXT(A266,"dd")+S266,NA())</f>
        <v>#N/A</v>
      </c>
    </row>
    <row r="267" spans="1:31">
      <c r="A267" s="1">
        <v>43575</v>
      </c>
      <c r="C267" s="3" t="e">
        <f ca="1">MATCH(A267,UTDATE,0)+SQM!$AB$3</f>
        <v>#N/A</v>
      </c>
      <c r="D267" s="3">
        <f ca="1">MATCH(A267,UTDATE)+SQM!$AB$3</f>
        <v>1000</v>
      </c>
      <c r="E267" s="5" t="e">
        <f t="shared" ca="1" si="99"/>
        <v>#N/A</v>
      </c>
      <c r="F267" s="4" t="str">
        <f t="array" aca="1" ref="F267" ca="1">IF(MAX(IF(UTDATE=A267,MPSAS))&gt;0,MAX(IF(UTDATE=A267,MPSAS)),"")</f>
        <v/>
      </c>
      <c r="G267" s="2" t="e">
        <f t="shared" ca="1" si="89"/>
        <v>#N/A</v>
      </c>
      <c r="H267" s="21" t="e">
        <f t="shared" ca="1" si="90"/>
        <v>#N/A</v>
      </c>
      <c r="I267" s="4" t="e">
        <f t="shared" ca="1" si="100"/>
        <v>#N/A</v>
      </c>
      <c r="J267" s="21" t="e">
        <f t="shared" ca="1" si="97"/>
        <v>#N/A</v>
      </c>
      <c r="K267" s="5" t="e">
        <f t="shared" ca="1" si="101"/>
        <v>#N/A</v>
      </c>
      <c r="L267" s="4" t="str">
        <f t="array" aca="1" ref="L267" ca="1">IF(MAX(IF(UTDATE=A267,AVE_30))&gt;0,MAX(IF(UTDATE=A267,AVE_30)),"")</f>
        <v/>
      </c>
      <c r="M267" s="2" t="e">
        <f t="shared" ca="1" si="91"/>
        <v>#N/A</v>
      </c>
      <c r="N267" s="4" t="e">
        <f t="shared" ca="1" si="102"/>
        <v>#N/A</v>
      </c>
      <c r="O267" s="4" t="e">
        <f t="shared" ca="1" si="103"/>
        <v>#N/A</v>
      </c>
      <c r="P267" s="4" t="e">
        <f t="shared" ca="1" si="104"/>
        <v>#N/A</v>
      </c>
      <c r="Q267" s="4" t="e">
        <f t="shared" ca="1" si="92"/>
        <v>#N/A</v>
      </c>
      <c r="R267" s="4" t="e">
        <f t="shared" ca="1" si="93"/>
        <v>#VALUE!</v>
      </c>
      <c r="S267" s="43" t="e">
        <f t="shared" ca="1" si="94"/>
        <v>#N/A</v>
      </c>
      <c r="T267" s="8" t="e">
        <f t="shared" ca="1" si="95"/>
        <v>#N/A</v>
      </c>
      <c r="U267" s="45" t="e">
        <f t="shared" ca="1" si="98"/>
        <v>#N/A</v>
      </c>
      <c r="V267" s="20" t="e">
        <f t="shared" ca="1" si="96"/>
        <v>#N/A</v>
      </c>
      <c r="W267" s="48" t="e">
        <f t="shared" ca="1" si="105"/>
        <v>#N/A</v>
      </c>
      <c r="X267" s="49" t="e">
        <f t="shared" ca="1" si="106"/>
        <v>#N/A</v>
      </c>
      <c r="Y267" s="59" t="e">
        <f t="shared" ca="1" si="110"/>
        <v>#N/A</v>
      </c>
      <c r="Z267" s="49" t="e">
        <f ca="1">IF(Y267&gt;SQM!$AB$9,Summary!L267,NA())</f>
        <v>#N/A</v>
      </c>
      <c r="AA267" s="45" t="e">
        <f t="shared" ca="1" si="107"/>
        <v>#N/A</v>
      </c>
      <c r="AB267" s="4" t="e">
        <f t="shared" ca="1" si="108"/>
        <v>#N/A</v>
      </c>
      <c r="AC267" s="2" t="e">
        <f t="shared" ca="1" si="109"/>
        <v>#N/A</v>
      </c>
      <c r="AD267" s="81" t="e">
        <f>IF(TEXT(A267,"mmmm")='1Month'!$A$3,TEXT(A267,"dd")+H267,NA())</f>
        <v>#N/A</v>
      </c>
      <c r="AE267" s="81" t="e">
        <f>IF(TEXT(A267,"mmmm")='1Month'!A$3,TEXT(A267,"dd")+S267,NA())</f>
        <v>#N/A</v>
      </c>
    </row>
    <row r="268" spans="1:31">
      <c r="A268" s="1">
        <v>43576</v>
      </c>
      <c r="C268" s="3" t="e">
        <f ca="1">MATCH(A268,UTDATE,0)+SQM!$AB$3</f>
        <v>#N/A</v>
      </c>
      <c r="D268" s="3">
        <f ca="1">MATCH(A268,UTDATE)+SQM!$AB$3</f>
        <v>1000</v>
      </c>
      <c r="E268" s="5" t="e">
        <f t="shared" ca="1" si="99"/>
        <v>#N/A</v>
      </c>
      <c r="F268" s="4" t="str">
        <f t="array" aca="1" ref="F268" ca="1">IF(MAX(IF(UTDATE=A268,MPSAS))&gt;0,MAX(IF(UTDATE=A268,MPSAS)),"")</f>
        <v/>
      </c>
      <c r="G268" s="2" t="e">
        <f t="shared" ca="1" si="89"/>
        <v>#N/A</v>
      </c>
      <c r="H268" s="21" t="e">
        <f t="shared" ca="1" si="90"/>
        <v>#N/A</v>
      </c>
      <c r="I268" s="4" t="e">
        <f t="shared" ca="1" si="100"/>
        <v>#N/A</v>
      </c>
      <c r="J268" s="21" t="e">
        <f t="shared" ca="1" si="97"/>
        <v>#N/A</v>
      </c>
      <c r="K268" s="5" t="e">
        <f t="shared" ca="1" si="101"/>
        <v>#N/A</v>
      </c>
      <c r="L268" s="4" t="str">
        <f t="array" aca="1" ref="L268" ca="1">IF(MAX(IF(UTDATE=A268,AVE_30))&gt;0,MAX(IF(UTDATE=A268,AVE_30)),"")</f>
        <v/>
      </c>
      <c r="M268" s="2" t="e">
        <f t="shared" ca="1" si="91"/>
        <v>#N/A</v>
      </c>
      <c r="N268" s="4" t="e">
        <f t="shared" ca="1" si="102"/>
        <v>#N/A</v>
      </c>
      <c r="O268" s="4" t="e">
        <f t="shared" ca="1" si="103"/>
        <v>#N/A</v>
      </c>
      <c r="P268" s="4" t="e">
        <f t="shared" ca="1" si="104"/>
        <v>#N/A</v>
      </c>
      <c r="Q268" s="4" t="e">
        <f t="shared" ca="1" si="92"/>
        <v>#N/A</v>
      </c>
      <c r="R268" s="4" t="e">
        <f t="shared" ca="1" si="93"/>
        <v>#VALUE!</v>
      </c>
      <c r="S268" s="43" t="e">
        <f t="shared" ca="1" si="94"/>
        <v>#N/A</v>
      </c>
      <c r="T268" s="8" t="e">
        <f t="shared" ca="1" si="95"/>
        <v>#N/A</v>
      </c>
      <c r="U268" s="45" t="e">
        <f t="shared" ca="1" si="98"/>
        <v>#N/A</v>
      </c>
      <c r="V268" s="20" t="e">
        <f t="shared" ca="1" si="96"/>
        <v>#N/A</v>
      </c>
      <c r="W268" s="48" t="e">
        <f t="shared" ca="1" si="105"/>
        <v>#N/A</v>
      </c>
      <c r="X268" s="49" t="e">
        <f t="shared" ca="1" si="106"/>
        <v>#N/A</v>
      </c>
      <c r="Y268" s="59" t="e">
        <f t="shared" ca="1" si="110"/>
        <v>#N/A</v>
      </c>
      <c r="Z268" s="49" t="e">
        <f ca="1">IF(Y268&gt;SQM!$AB$9,Summary!L268,NA())</f>
        <v>#N/A</v>
      </c>
      <c r="AA268" s="45" t="e">
        <f t="shared" ca="1" si="107"/>
        <v>#N/A</v>
      </c>
      <c r="AB268" s="4" t="e">
        <f t="shared" ca="1" si="108"/>
        <v>#N/A</v>
      </c>
      <c r="AC268" s="2" t="e">
        <f t="shared" ca="1" si="109"/>
        <v>#N/A</v>
      </c>
      <c r="AD268" s="81" t="e">
        <f>IF(TEXT(A268,"mmmm")='1Month'!$A$3,TEXT(A268,"dd")+H268,NA())</f>
        <v>#N/A</v>
      </c>
      <c r="AE268" s="81" t="e">
        <f>IF(TEXT(A268,"mmmm")='1Month'!A$3,TEXT(A268,"dd")+S268,NA())</f>
        <v>#N/A</v>
      </c>
    </row>
    <row r="269" spans="1:31">
      <c r="A269" s="1">
        <v>43577</v>
      </c>
      <c r="C269" s="3" t="e">
        <f ca="1">MATCH(A269,UTDATE,0)+SQM!$AB$3</f>
        <v>#N/A</v>
      </c>
      <c r="D269" s="3">
        <f ca="1">MATCH(A269,UTDATE)+SQM!$AB$3</f>
        <v>1000</v>
      </c>
      <c r="E269" s="5" t="e">
        <f t="shared" ca="1" si="99"/>
        <v>#N/A</v>
      </c>
      <c r="F269" s="4" t="str">
        <f t="array" aca="1" ref="F269" ca="1">IF(MAX(IF(UTDATE=A269,MPSAS))&gt;0,MAX(IF(UTDATE=A269,MPSAS)),"")</f>
        <v/>
      </c>
      <c r="G269" s="2" t="e">
        <f t="shared" ca="1" si="89"/>
        <v>#N/A</v>
      </c>
      <c r="H269" s="21" t="e">
        <f t="shared" ca="1" si="90"/>
        <v>#N/A</v>
      </c>
      <c r="I269" s="4" t="e">
        <f t="shared" ca="1" si="100"/>
        <v>#N/A</v>
      </c>
      <c r="J269" s="21" t="e">
        <f t="shared" ca="1" si="97"/>
        <v>#N/A</v>
      </c>
      <c r="K269" s="5" t="e">
        <f t="shared" ca="1" si="101"/>
        <v>#N/A</v>
      </c>
      <c r="L269" s="4" t="str">
        <f t="array" aca="1" ref="L269" ca="1">IF(MAX(IF(UTDATE=A269,AVE_30))&gt;0,MAX(IF(UTDATE=A269,AVE_30)),"")</f>
        <v/>
      </c>
      <c r="M269" s="2" t="e">
        <f t="shared" ca="1" si="91"/>
        <v>#N/A</v>
      </c>
      <c r="N269" s="4" t="e">
        <f t="shared" ca="1" si="102"/>
        <v>#N/A</v>
      </c>
      <c r="O269" s="4" t="e">
        <f t="shared" ca="1" si="103"/>
        <v>#N/A</v>
      </c>
      <c r="P269" s="4" t="e">
        <f t="shared" ca="1" si="104"/>
        <v>#N/A</v>
      </c>
      <c r="Q269" s="4" t="e">
        <f t="shared" ca="1" si="92"/>
        <v>#N/A</v>
      </c>
      <c r="R269" s="4" t="e">
        <f t="shared" ca="1" si="93"/>
        <v>#VALUE!</v>
      </c>
      <c r="S269" s="43" t="e">
        <f t="shared" ca="1" si="94"/>
        <v>#N/A</v>
      </c>
      <c r="T269" s="8" t="e">
        <f t="shared" ca="1" si="95"/>
        <v>#N/A</v>
      </c>
      <c r="U269" s="45" t="e">
        <f t="shared" ca="1" si="98"/>
        <v>#N/A</v>
      </c>
      <c r="V269" s="20" t="e">
        <f t="shared" ca="1" si="96"/>
        <v>#N/A</v>
      </c>
      <c r="W269" s="48" t="e">
        <f t="shared" ca="1" si="105"/>
        <v>#N/A</v>
      </c>
      <c r="X269" s="49" t="e">
        <f t="shared" ca="1" si="106"/>
        <v>#N/A</v>
      </c>
      <c r="Y269" s="59" t="e">
        <f t="shared" ca="1" si="110"/>
        <v>#N/A</v>
      </c>
      <c r="Z269" s="49" t="e">
        <f ca="1">IF(Y269&gt;SQM!$AB$9,Summary!L269,NA())</f>
        <v>#N/A</v>
      </c>
      <c r="AA269" s="45" t="e">
        <f t="shared" ca="1" si="107"/>
        <v>#N/A</v>
      </c>
      <c r="AB269" s="4" t="e">
        <f t="shared" ca="1" si="108"/>
        <v>#N/A</v>
      </c>
      <c r="AC269" s="2" t="e">
        <f t="shared" ca="1" si="109"/>
        <v>#N/A</v>
      </c>
      <c r="AD269" s="81" t="e">
        <f>IF(TEXT(A269,"mmmm")='1Month'!$A$3,TEXT(A269,"dd")+H269,NA())</f>
        <v>#N/A</v>
      </c>
      <c r="AE269" s="81" t="e">
        <f>IF(TEXT(A269,"mmmm")='1Month'!A$3,TEXT(A269,"dd")+S269,NA())</f>
        <v>#N/A</v>
      </c>
    </row>
    <row r="270" spans="1:31">
      <c r="A270" s="1">
        <v>43578</v>
      </c>
      <c r="C270" s="3" t="e">
        <f ca="1">MATCH(A270,UTDATE,0)+SQM!$AB$3</f>
        <v>#N/A</v>
      </c>
      <c r="D270" s="3">
        <f ca="1">MATCH(A270,UTDATE)+SQM!$AB$3</f>
        <v>1000</v>
      </c>
      <c r="E270" s="5" t="e">
        <f t="shared" ca="1" si="99"/>
        <v>#N/A</v>
      </c>
      <c r="F270" s="4" t="str">
        <f t="array" aca="1" ref="F270" ca="1">IF(MAX(IF(UTDATE=A270,MPSAS))&gt;0,MAX(IF(UTDATE=A270,MPSAS)),"")</f>
        <v/>
      </c>
      <c r="G270" s="2" t="e">
        <f t="shared" ca="1" si="89"/>
        <v>#N/A</v>
      </c>
      <c r="H270" s="21" t="e">
        <f t="shared" ca="1" si="90"/>
        <v>#N/A</v>
      </c>
      <c r="I270" s="4" t="e">
        <f t="shared" ca="1" si="100"/>
        <v>#N/A</v>
      </c>
      <c r="J270" s="21" t="e">
        <f t="shared" ca="1" si="97"/>
        <v>#N/A</v>
      </c>
      <c r="K270" s="5" t="e">
        <f t="shared" ca="1" si="101"/>
        <v>#N/A</v>
      </c>
      <c r="L270" s="4" t="str">
        <f t="array" aca="1" ref="L270" ca="1">IF(MAX(IF(UTDATE=A270,AVE_30))&gt;0,MAX(IF(UTDATE=A270,AVE_30)),"")</f>
        <v/>
      </c>
      <c r="M270" s="2" t="e">
        <f t="shared" ca="1" si="91"/>
        <v>#N/A</v>
      </c>
      <c r="N270" s="4" t="e">
        <f t="shared" ca="1" si="102"/>
        <v>#N/A</v>
      </c>
      <c r="O270" s="4" t="e">
        <f t="shared" ca="1" si="103"/>
        <v>#N/A</v>
      </c>
      <c r="P270" s="4" t="e">
        <f t="shared" ca="1" si="104"/>
        <v>#N/A</v>
      </c>
      <c r="Q270" s="4" t="e">
        <f t="shared" ca="1" si="92"/>
        <v>#N/A</v>
      </c>
      <c r="R270" s="4" t="e">
        <f t="shared" ca="1" si="93"/>
        <v>#VALUE!</v>
      </c>
      <c r="S270" s="43" t="e">
        <f t="shared" ca="1" si="94"/>
        <v>#N/A</v>
      </c>
      <c r="T270" s="8" t="e">
        <f t="shared" ca="1" si="95"/>
        <v>#N/A</v>
      </c>
      <c r="U270" s="45" t="e">
        <f t="shared" ca="1" si="98"/>
        <v>#N/A</v>
      </c>
      <c r="V270" s="20" t="e">
        <f t="shared" ca="1" si="96"/>
        <v>#N/A</v>
      </c>
      <c r="W270" s="48" t="e">
        <f t="shared" ca="1" si="105"/>
        <v>#N/A</v>
      </c>
      <c r="X270" s="49" t="e">
        <f t="shared" ca="1" si="106"/>
        <v>#N/A</v>
      </c>
      <c r="Y270" s="59" t="e">
        <f t="shared" ca="1" si="110"/>
        <v>#N/A</v>
      </c>
      <c r="Z270" s="49" t="e">
        <f ca="1">IF(Y270&gt;SQM!$AB$9,Summary!L270,NA())</f>
        <v>#N/A</v>
      </c>
      <c r="AA270" s="45" t="e">
        <f t="shared" ca="1" si="107"/>
        <v>#N/A</v>
      </c>
      <c r="AB270" s="4" t="e">
        <f t="shared" ca="1" si="108"/>
        <v>#N/A</v>
      </c>
      <c r="AC270" s="2" t="e">
        <f t="shared" ca="1" si="109"/>
        <v>#N/A</v>
      </c>
      <c r="AD270" s="81" t="e">
        <f>IF(TEXT(A270,"mmmm")='1Month'!$A$3,TEXT(A270,"dd")+H270,NA())</f>
        <v>#N/A</v>
      </c>
      <c r="AE270" s="81" t="e">
        <f>IF(TEXT(A270,"mmmm")='1Month'!A$3,TEXT(A270,"dd")+S270,NA())</f>
        <v>#N/A</v>
      </c>
    </row>
    <row r="271" spans="1:31">
      <c r="A271" s="1">
        <v>43579</v>
      </c>
      <c r="C271" s="3" t="e">
        <f ca="1">MATCH(A271,UTDATE,0)+SQM!$AB$3</f>
        <v>#N/A</v>
      </c>
      <c r="D271" s="3">
        <f ca="1">MATCH(A271,UTDATE)+SQM!$AB$3</f>
        <v>1000</v>
      </c>
      <c r="E271" s="5" t="e">
        <f t="shared" ca="1" si="99"/>
        <v>#N/A</v>
      </c>
      <c r="F271" s="4" t="str">
        <f t="array" aca="1" ref="F271" ca="1">IF(MAX(IF(UTDATE=A271,MPSAS))&gt;0,MAX(IF(UTDATE=A271,MPSAS)),"")</f>
        <v/>
      </c>
      <c r="G271" s="2" t="e">
        <f t="shared" ca="1" si="89"/>
        <v>#N/A</v>
      </c>
      <c r="H271" s="21" t="e">
        <f t="shared" ca="1" si="90"/>
        <v>#N/A</v>
      </c>
      <c r="I271" s="4" t="e">
        <f t="shared" ca="1" si="100"/>
        <v>#N/A</v>
      </c>
      <c r="J271" s="21" t="e">
        <f t="shared" ca="1" si="97"/>
        <v>#N/A</v>
      </c>
      <c r="K271" s="5" t="e">
        <f t="shared" ca="1" si="101"/>
        <v>#N/A</v>
      </c>
      <c r="L271" s="4" t="str">
        <f t="array" aca="1" ref="L271" ca="1">IF(MAX(IF(UTDATE=A271,AVE_30))&gt;0,MAX(IF(UTDATE=A271,AVE_30)),"")</f>
        <v/>
      </c>
      <c r="M271" s="2" t="e">
        <f t="shared" ca="1" si="91"/>
        <v>#N/A</v>
      </c>
      <c r="N271" s="4" t="e">
        <f t="shared" ca="1" si="102"/>
        <v>#N/A</v>
      </c>
      <c r="O271" s="4" t="e">
        <f t="shared" ca="1" si="103"/>
        <v>#N/A</v>
      </c>
      <c r="P271" s="4" t="e">
        <f t="shared" ca="1" si="104"/>
        <v>#N/A</v>
      </c>
      <c r="Q271" s="4" t="e">
        <f t="shared" ca="1" si="92"/>
        <v>#N/A</v>
      </c>
      <c r="R271" s="4" t="e">
        <f t="shared" ca="1" si="93"/>
        <v>#VALUE!</v>
      </c>
      <c r="S271" s="43" t="e">
        <f t="shared" ca="1" si="94"/>
        <v>#N/A</v>
      </c>
      <c r="T271" s="8" t="e">
        <f t="shared" ca="1" si="95"/>
        <v>#N/A</v>
      </c>
      <c r="U271" s="45" t="e">
        <f t="shared" ca="1" si="98"/>
        <v>#N/A</v>
      </c>
      <c r="V271" s="20" t="e">
        <f t="shared" ca="1" si="96"/>
        <v>#N/A</v>
      </c>
      <c r="W271" s="48" t="e">
        <f t="shared" ca="1" si="105"/>
        <v>#N/A</v>
      </c>
      <c r="X271" s="49" t="e">
        <f t="shared" ca="1" si="106"/>
        <v>#N/A</v>
      </c>
      <c r="Y271" s="59" t="e">
        <f t="shared" ca="1" si="110"/>
        <v>#N/A</v>
      </c>
      <c r="Z271" s="49" t="e">
        <f ca="1">IF(Y271&gt;SQM!$AB$9,Summary!L271,NA())</f>
        <v>#N/A</v>
      </c>
      <c r="AA271" s="45" t="e">
        <f t="shared" ca="1" si="107"/>
        <v>#N/A</v>
      </c>
      <c r="AB271" s="4" t="e">
        <f t="shared" ca="1" si="108"/>
        <v>#N/A</v>
      </c>
      <c r="AC271" s="2" t="e">
        <f t="shared" ca="1" si="109"/>
        <v>#N/A</v>
      </c>
      <c r="AD271" s="81" t="e">
        <f>IF(TEXT(A271,"mmmm")='1Month'!$A$3,TEXT(A271,"dd")+H271,NA())</f>
        <v>#N/A</v>
      </c>
      <c r="AE271" s="81" t="e">
        <f>IF(TEXT(A271,"mmmm")='1Month'!A$3,TEXT(A271,"dd")+S271,NA())</f>
        <v>#N/A</v>
      </c>
    </row>
    <row r="272" spans="1:31">
      <c r="A272" s="1">
        <v>43580</v>
      </c>
      <c r="C272" s="3" t="e">
        <f ca="1">MATCH(A272,UTDATE,0)+SQM!$AB$3</f>
        <v>#N/A</v>
      </c>
      <c r="D272" s="3">
        <f ca="1">MATCH(A272,UTDATE)+SQM!$AB$3</f>
        <v>1000</v>
      </c>
      <c r="E272" s="5" t="e">
        <f t="shared" ca="1" si="99"/>
        <v>#N/A</v>
      </c>
      <c r="F272" s="4" t="str">
        <f t="array" aca="1" ref="F272" ca="1">IF(MAX(IF(UTDATE=A272,MPSAS))&gt;0,MAX(IF(UTDATE=A272,MPSAS)),"")</f>
        <v/>
      </c>
      <c r="G272" s="2" t="e">
        <f t="shared" ca="1" si="89"/>
        <v>#N/A</v>
      </c>
      <c r="H272" s="21" t="e">
        <f t="shared" ca="1" si="90"/>
        <v>#N/A</v>
      </c>
      <c r="I272" s="4" t="e">
        <f t="shared" ca="1" si="100"/>
        <v>#N/A</v>
      </c>
      <c r="J272" s="21" t="e">
        <f t="shared" ca="1" si="97"/>
        <v>#N/A</v>
      </c>
      <c r="K272" s="5" t="e">
        <f t="shared" ca="1" si="101"/>
        <v>#N/A</v>
      </c>
      <c r="L272" s="4" t="str">
        <f t="array" aca="1" ref="L272" ca="1">IF(MAX(IF(UTDATE=A272,AVE_30))&gt;0,MAX(IF(UTDATE=A272,AVE_30)),"")</f>
        <v/>
      </c>
      <c r="M272" s="2" t="e">
        <f t="shared" ca="1" si="91"/>
        <v>#N/A</v>
      </c>
      <c r="N272" s="4" t="e">
        <f t="shared" ca="1" si="102"/>
        <v>#N/A</v>
      </c>
      <c r="O272" s="4" t="e">
        <f t="shared" ca="1" si="103"/>
        <v>#N/A</v>
      </c>
      <c r="P272" s="4" t="e">
        <f t="shared" ca="1" si="104"/>
        <v>#N/A</v>
      </c>
      <c r="Q272" s="4" t="e">
        <f t="shared" ca="1" si="92"/>
        <v>#N/A</v>
      </c>
      <c r="R272" s="4" t="e">
        <f t="shared" ca="1" si="93"/>
        <v>#VALUE!</v>
      </c>
      <c r="S272" s="43" t="e">
        <f t="shared" ca="1" si="94"/>
        <v>#N/A</v>
      </c>
      <c r="T272" s="8" t="e">
        <f t="shared" ca="1" si="95"/>
        <v>#N/A</v>
      </c>
      <c r="U272" s="45" t="e">
        <f t="shared" ca="1" si="98"/>
        <v>#N/A</v>
      </c>
      <c r="V272" s="20" t="e">
        <f t="shared" ca="1" si="96"/>
        <v>#N/A</v>
      </c>
      <c r="W272" s="48" t="e">
        <f t="shared" ca="1" si="105"/>
        <v>#N/A</v>
      </c>
      <c r="X272" s="49" t="e">
        <f t="shared" ca="1" si="106"/>
        <v>#N/A</v>
      </c>
      <c r="Y272" s="59" t="e">
        <f t="shared" ca="1" si="110"/>
        <v>#N/A</v>
      </c>
      <c r="Z272" s="49" t="e">
        <f ca="1">IF(Y272&gt;SQM!$AB$9,Summary!L272,NA())</f>
        <v>#N/A</v>
      </c>
      <c r="AA272" s="45" t="e">
        <f t="shared" ca="1" si="107"/>
        <v>#N/A</v>
      </c>
      <c r="AB272" s="4" t="e">
        <f t="shared" ca="1" si="108"/>
        <v>#N/A</v>
      </c>
      <c r="AC272" s="2" t="e">
        <f t="shared" ca="1" si="109"/>
        <v>#N/A</v>
      </c>
      <c r="AD272" s="81" t="e">
        <f>IF(TEXT(A272,"mmmm")='1Month'!$A$3,TEXT(A272,"dd")+H272,NA())</f>
        <v>#N/A</v>
      </c>
      <c r="AE272" s="81" t="e">
        <f>IF(TEXT(A272,"mmmm")='1Month'!A$3,TEXT(A272,"dd")+S272,NA())</f>
        <v>#N/A</v>
      </c>
    </row>
    <row r="273" spans="1:31">
      <c r="A273" s="1">
        <v>43581</v>
      </c>
      <c r="C273" s="3" t="e">
        <f ca="1">MATCH(A273,UTDATE,0)+SQM!$AB$3</f>
        <v>#N/A</v>
      </c>
      <c r="D273" s="3">
        <f ca="1">MATCH(A273,UTDATE)+SQM!$AB$3</f>
        <v>1000</v>
      </c>
      <c r="E273" s="5" t="e">
        <f t="shared" ca="1" si="99"/>
        <v>#N/A</v>
      </c>
      <c r="F273" s="4" t="str">
        <f t="array" aca="1" ref="F273" ca="1">IF(MAX(IF(UTDATE=A273,MPSAS))&gt;0,MAX(IF(UTDATE=A273,MPSAS)),"")</f>
        <v/>
      </c>
      <c r="G273" s="2" t="e">
        <f t="shared" ca="1" si="89"/>
        <v>#N/A</v>
      </c>
      <c r="H273" s="21" t="e">
        <f t="shared" ca="1" si="90"/>
        <v>#N/A</v>
      </c>
      <c r="I273" s="4" t="e">
        <f t="shared" ca="1" si="100"/>
        <v>#N/A</v>
      </c>
      <c r="J273" s="21" t="e">
        <f t="shared" ca="1" si="97"/>
        <v>#N/A</v>
      </c>
      <c r="K273" s="5" t="e">
        <f t="shared" ca="1" si="101"/>
        <v>#N/A</v>
      </c>
      <c r="L273" s="4" t="str">
        <f t="array" aca="1" ref="L273" ca="1">IF(MAX(IF(UTDATE=A273,AVE_30))&gt;0,MAX(IF(UTDATE=A273,AVE_30)),"")</f>
        <v/>
      </c>
      <c r="M273" s="2" t="e">
        <f t="shared" ca="1" si="91"/>
        <v>#N/A</v>
      </c>
      <c r="N273" s="4" t="e">
        <f t="shared" ca="1" si="102"/>
        <v>#N/A</v>
      </c>
      <c r="O273" s="4" t="e">
        <f t="shared" ca="1" si="103"/>
        <v>#N/A</v>
      </c>
      <c r="P273" s="4" t="e">
        <f t="shared" ca="1" si="104"/>
        <v>#N/A</v>
      </c>
      <c r="Q273" s="4" t="e">
        <f t="shared" ca="1" si="92"/>
        <v>#N/A</v>
      </c>
      <c r="R273" s="4" t="e">
        <f t="shared" ca="1" si="93"/>
        <v>#VALUE!</v>
      </c>
      <c r="S273" s="43" t="e">
        <f t="shared" ca="1" si="94"/>
        <v>#N/A</v>
      </c>
      <c r="T273" s="8" t="e">
        <f t="shared" ca="1" si="95"/>
        <v>#N/A</v>
      </c>
      <c r="U273" s="45" t="e">
        <f t="shared" ca="1" si="98"/>
        <v>#N/A</v>
      </c>
      <c r="V273" s="20" t="e">
        <f t="shared" ca="1" si="96"/>
        <v>#N/A</v>
      </c>
      <c r="W273" s="48" t="e">
        <f t="shared" ca="1" si="105"/>
        <v>#N/A</v>
      </c>
      <c r="X273" s="49" t="e">
        <f t="shared" ca="1" si="106"/>
        <v>#N/A</v>
      </c>
      <c r="Y273" s="59" t="e">
        <f t="shared" ca="1" si="110"/>
        <v>#N/A</v>
      </c>
      <c r="Z273" s="49" t="e">
        <f ca="1">IF(Y273&gt;SQM!$AB$9,Summary!L273,NA())</f>
        <v>#N/A</v>
      </c>
      <c r="AA273" s="45" t="e">
        <f t="shared" ca="1" si="107"/>
        <v>#N/A</v>
      </c>
      <c r="AB273" s="4" t="e">
        <f t="shared" ca="1" si="108"/>
        <v>#N/A</v>
      </c>
      <c r="AC273" s="2" t="e">
        <f t="shared" ca="1" si="109"/>
        <v>#N/A</v>
      </c>
      <c r="AD273" s="81" t="e">
        <f>IF(TEXT(A273,"mmmm")='1Month'!$A$3,TEXT(A273,"dd")+H273,NA())</f>
        <v>#N/A</v>
      </c>
      <c r="AE273" s="81" t="e">
        <f>IF(TEXT(A273,"mmmm")='1Month'!A$3,TEXT(A273,"dd")+S273,NA())</f>
        <v>#N/A</v>
      </c>
    </row>
    <row r="274" spans="1:31">
      <c r="A274" s="1">
        <v>43582</v>
      </c>
      <c r="C274" s="3" t="e">
        <f ca="1">MATCH(A274,UTDATE,0)+SQM!$AB$3</f>
        <v>#N/A</v>
      </c>
      <c r="D274" s="3">
        <f ca="1">MATCH(A274,UTDATE)+SQM!$AB$3</f>
        <v>1000</v>
      </c>
      <c r="E274" s="5" t="e">
        <f t="shared" ca="1" si="99"/>
        <v>#N/A</v>
      </c>
      <c r="F274" s="4" t="str">
        <f t="array" aca="1" ref="F274" ca="1">IF(MAX(IF(UTDATE=A274,MPSAS))&gt;0,MAX(IF(UTDATE=A274,MPSAS)),"")</f>
        <v/>
      </c>
      <c r="G274" s="2" t="e">
        <f t="shared" ca="1" si="89"/>
        <v>#N/A</v>
      </c>
      <c r="H274" s="21" t="e">
        <f t="shared" ca="1" si="90"/>
        <v>#N/A</v>
      </c>
      <c r="I274" s="4" t="e">
        <f t="shared" ca="1" si="100"/>
        <v>#N/A</v>
      </c>
      <c r="J274" s="21" t="e">
        <f t="shared" ca="1" si="97"/>
        <v>#N/A</v>
      </c>
      <c r="K274" s="5" t="e">
        <f t="shared" ca="1" si="101"/>
        <v>#N/A</v>
      </c>
      <c r="L274" s="4" t="str">
        <f t="array" aca="1" ref="L274" ca="1">IF(MAX(IF(UTDATE=A274,AVE_30))&gt;0,MAX(IF(UTDATE=A274,AVE_30)),"")</f>
        <v/>
      </c>
      <c r="M274" s="2" t="e">
        <f t="shared" ca="1" si="91"/>
        <v>#N/A</v>
      </c>
      <c r="N274" s="4" t="e">
        <f t="shared" ca="1" si="102"/>
        <v>#N/A</v>
      </c>
      <c r="O274" s="4" t="e">
        <f t="shared" ca="1" si="103"/>
        <v>#N/A</v>
      </c>
      <c r="P274" s="4" t="e">
        <f t="shared" ca="1" si="104"/>
        <v>#N/A</v>
      </c>
      <c r="Q274" s="4" t="e">
        <f t="shared" ca="1" si="92"/>
        <v>#N/A</v>
      </c>
      <c r="R274" s="4" t="e">
        <f t="shared" ca="1" si="93"/>
        <v>#VALUE!</v>
      </c>
      <c r="S274" s="43" t="e">
        <f t="shared" ca="1" si="94"/>
        <v>#N/A</v>
      </c>
      <c r="T274" s="8" t="e">
        <f t="shared" ca="1" si="95"/>
        <v>#N/A</v>
      </c>
      <c r="U274" s="45" t="e">
        <f t="shared" ca="1" si="98"/>
        <v>#N/A</v>
      </c>
      <c r="V274" s="20" t="e">
        <f t="shared" ca="1" si="96"/>
        <v>#N/A</v>
      </c>
      <c r="W274" s="48" t="e">
        <f t="shared" ca="1" si="105"/>
        <v>#N/A</v>
      </c>
      <c r="X274" s="49" t="e">
        <f t="shared" ca="1" si="106"/>
        <v>#N/A</v>
      </c>
      <c r="Y274" s="59" t="e">
        <f t="shared" ca="1" si="110"/>
        <v>#N/A</v>
      </c>
      <c r="Z274" s="49" t="e">
        <f ca="1">IF(Y274&gt;SQM!$AB$9,Summary!L274,NA())</f>
        <v>#N/A</v>
      </c>
      <c r="AA274" s="45" t="e">
        <f t="shared" ca="1" si="107"/>
        <v>#N/A</v>
      </c>
      <c r="AB274" s="4" t="e">
        <f t="shared" ca="1" si="108"/>
        <v>#N/A</v>
      </c>
      <c r="AC274" s="2" t="e">
        <f t="shared" ca="1" si="109"/>
        <v>#N/A</v>
      </c>
      <c r="AD274" s="81" t="e">
        <f>IF(TEXT(A274,"mmmm")='1Month'!$A$3,TEXT(A274,"dd")+H274,NA())</f>
        <v>#N/A</v>
      </c>
      <c r="AE274" s="81" t="e">
        <f>IF(TEXT(A274,"mmmm")='1Month'!A$3,TEXT(A274,"dd")+S274,NA())</f>
        <v>#N/A</v>
      </c>
    </row>
    <row r="275" spans="1:31">
      <c r="A275" s="1">
        <v>43583</v>
      </c>
      <c r="C275" s="3" t="e">
        <f ca="1">MATCH(A275,UTDATE,0)+SQM!$AB$3</f>
        <v>#N/A</v>
      </c>
      <c r="D275" s="3">
        <f ca="1">MATCH(A275,UTDATE)+SQM!$AB$3</f>
        <v>1000</v>
      </c>
      <c r="E275" s="5" t="e">
        <f t="shared" ca="1" si="99"/>
        <v>#N/A</v>
      </c>
      <c r="F275" s="4" t="str">
        <f t="array" aca="1" ref="F275" ca="1">IF(MAX(IF(UTDATE=A275,MPSAS))&gt;0,MAX(IF(UTDATE=A275,MPSAS)),"")</f>
        <v/>
      </c>
      <c r="G275" s="2" t="e">
        <f t="shared" ca="1" si="89"/>
        <v>#N/A</v>
      </c>
      <c r="H275" s="21" t="e">
        <f t="shared" ca="1" si="90"/>
        <v>#N/A</v>
      </c>
      <c r="I275" s="4" t="e">
        <f t="shared" ca="1" si="100"/>
        <v>#N/A</v>
      </c>
      <c r="J275" s="21" t="e">
        <f t="shared" ca="1" si="97"/>
        <v>#N/A</v>
      </c>
      <c r="K275" s="5" t="e">
        <f t="shared" ca="1" si="101"/>
        <v>#N/A</v>
      </c>
      <c r="L275" s="4" t="str">
        <f t="array" aca="1" ref="L275" ca="1">IF(MAX(IF(UTDATE=A275,AVE_30))&gt;0,MAX(IF(UTDATE=A275,AVE_30)),"")</f>
        <v/>
      </c>
      <c r="M275" s="2" t="e">
        <f t="shared" ca="1" si="91"/>
        <v>#N/A</v>
      </c>
      <c r="N275" s="4" t="e">
        <f t="shared" ca="1" si="102"/>
        <v>#N/A</v>
      </c>
      <c r="O275" s="4" t="e">
        <f t="shared" ca="1" si="103"/>
        <v>#N/A</v>
      </c>
      <c r="P275" s="4" t="e">
        <f t="shared" ca="1" si="104"/>
        <v>#N/A</v>
      </c>
      <c r="Q275" s="4" t="e">
        <f t="shared" ca="1" si="92"/>
        <v>#N/A</v>
      </c>
      <c r="R275" s="4" t="e">
        <f t="shared" ca="1" si="93"/>
        <v>#VALUE!</v>
      </c>
      <c r="S275" s="43" t="e">
        <f t="shared" ca="1" si="94"/>
        <v>#N/A</v>
      </c>
      <c r="T275" s="8" t="e">
        <f t="shared" ca="1" si="95"/>
        <v>#N/A</v>
      </c>
      <c r="U275" s="45" t="e">
        <f t="shared" ca="1" si="98"/>
        <v>#N/A</v>
      </c>
      <c r="V275" s="20" t="e">
        <f t="shared" ca="1" si="96"/>
        <v>#N/A</v>
      </c>
      <c r="W275" s="48" t="e">
        <f t="shared" ca="1" si="105"/>
        <v>#N/A</v>
      </c>
      <c r="X275" s="49" t="e">
        <f t="shared" ca="1" si="106"/>
        <v>#N/A</v>
      </c>
      <c r="Y275" s="59" t="e">
        <f t="shared" ca="1" si="110"/>
        <v>#N/A</v>
      </c>
      <c r="Z275" s="49" t="e">
        <f ca="1">IF(Y275&gt;SQM!$AB$9,Summary!L275,NA())</f>
        <v>#N/A</v>
      </c>
      <c r="AA275" s="45" t="e">
        <f t="shared" ca="1" si="107"/>
        <v>#N/A</v>
      </c>
      <c r="AB275" s="4" t="e">
        <f t="shared" ca="1" si="108"/>
        <v>#N/A</v>
      </c>
      <c r="AC275" s="2" t="e">
        <f t="shared" ca="1" si="109"/>
        <v>#N/A</v>
      </c>
      <c r="AD275" s="81" t="e">
        <f>IF(TEXT(A275,"mmmm")='1Month'!$A$3,TEXT(A275,"dd")+H275,NA())</f>
        <v>#N/A</v>
      </c>
      <c r="AE275" s="81" t="e">
        <f>IF(TEXT(A275,"mmmm")='1Month'!A$3,TEXT(A275,"dd")+S275,NA())</f>
        <v>#N/A</v>
      </c>
    </row>
    <row r="276" spans="1:31">
      <c r="A276" s="1">
        <v>43584</v>
      </c>
      <c r="C276" s="3" t="e">
        <f ca="1">MATCH(A276,UTDATE,0)+SQM!$AB$3</f>
        <v>#N/A</v>
      </c>
      <c r="D276" s="3">
        <f ca="1">MATCH(A276,UTDATE)+SQM!$AB$3</f>
        <v>1000</v>
      </c>
      <c r="E276" s="5" t="e">
        <f t="shared" ca="1" si="99"/>
        <v>#N/A</v>
      </c>
      <c r="F276" s="4" t="str">
        <f t="array" aca="1" ref="F276" ca="1">IF(MAX(IF(UTDATE=A276,MPSAS))&gt;0,MAX(IF(UTDATE=A276,MPSAS)),"")</f>
        <v/>
      </c>
      <c r="G276" s="2" t="e">
        <f t="shared" ca="1" si="89"/>
        <v>#N/A</v>
      </c>
      <c r="H276" s="21" t="e">
        <f t="shared" ca="1" si="90"/>
        <v>#N/A</v>
      </c>
      <c r="I276" s="4" t="e">
        <f t="shared" ca="1" si="100"/>
        <v>#N/A</v>
      </c>
      <c r="J276" s="21" t="e">
        <f t="shared" ca="1" si="97"/>
        <v>#N/A</v>
      </c>
      <c r="K276" s="5" t="e">
        <f t="shared" ca="1" si="101"/>
        <v>#N/A</v>
      </c>
      <c r="L276" s="4" t="str">
        <f t="array" aca="1" ref="L276" ca="1">IF(MAX(IF(UTDATE=A276,AVE_30))&gt;0,MAX(IF(UTDATE=A276,AVE_30)),"")</f>
        <v/>
      </c>
      <c r="M276" s="2" t="e">
        <f t="shared" ca="1" si="91"/>
        <v>#N/A</v>
      </c>
      <c r="N276" s="4" t="e">
        <f t="shared" ca="1" si="102"/>
        <v>#N/A</v>
      </c>
      <c r="O276" s="4" t="e">
        <f t="shared" ca="1" si="103"/>
        <v>#N/A</v>
      </c>
      <c r="P276" s="4" t="e">
        <f t="shared" ca="1" si="104"/>
        <v>#N/A</v>
      </c>
      <c r="Q276" s="4" t="e">
        <f t="shared" ca="1" si="92"/>
        <v>#N/A</v>
      </c>
      <c r="R276" s="4" t="e">
        <f t="shared" ca="1" si="93"/>
        <v>#VALUE!</v>
      </c>
      <c r="S276" s="43" t="e">
        <f t="shared" ca="1" si="94"/>
        <v>#N/A</v>
      </c>
      <c r="T276" s="8" t="e">
        <f t="shared" ca="1" si="95"/>
        <v>#N/A</v>
      </c>
      <c r="U276" s="45" t="e">
        <f t="shared" ca="1" si="98"/>
        <v>#N/A</v>
      </c>
      <c r="V276" s="20" t="e">
        <f t="shared" ca="1" si="96"/>
        <v>#N/A</v>
      </c>
      <c r="W276" s="48" t="e">
        <f t="shared" ca="1" si="105"/>
        <v>#N/A</v>
      </c>
      <c r="X276" s="49" t="e">
        <f t="shared" ca="1" si="106"/>
        <v>#N/A</v>
      </c>
      <c r="Y276" s="59" t="e">
        <f t="shared" ca="1" si="110"/>
        <v>#N/A</v>
      </c>
      <c r="Z276" s="49" t="e">
        <f ca="1">IF(Y276&gt;SQM!$AB$9,Summary!L276,NA())</f>
        <v>#N/A</v>
      </c>
      <c r="AA276" s="45" t="e">
        <f t="shared" ca="1" si="107"/>
        <v>#N/A</v>
      </c>
      <c r="AB276" s="4" t="e">
        <f t="shared" ca="1" si="108"/>
        <v>#N/A</v>
      </c>
      <c r="AC276" s="2" t="e">
        <f t="shared" ca="1" si="109"/>
        <v>#N/A</v>
      </c>
      <c r="AD276" s="81" t="e">
        <f>IF(TEXT(A276,"mmmm")='1Month'!$A$3,TEXT(A276,"dd")+H276,NA())</f>
        <v>#N/A</v>
      </c>
      <c r="AE276" s="81" t="e">
        <f>IF(TEXT(A276,"mmmm")='1Month'!A$3,TEXT(A276,"dd")+S276,NA())</f>
        <v>#N/A</v>
      </c>
    </row>
    <row r="277" spans="1:31">
      <c r="A277" s="1">
        <v>43585</v>
      </c>
      <c r="C277" s="3" t="e">
        <f ca="1">MATCH(A277,UTDATE,0)+SQM!$AB$3</f>
        <v>#N/A</v>
      </c>
      <c r="D277" s="3">
        <f ca="1">MATCH(A277,UTDATE)+SQM!$AB$3</f>
        <v>1000</v>
      </c>
      <c r="E277" s="5" t="e">
        <f t="shared" ca="1" si="99"/>
        <v>#N/A</v>
      </c>
      <c r="F277" s="4" t="str">
        <f t="array" aca="1" ref="F277" ca="1">IF(MAX(IF(UTDATE=A277,MPSAS))&gt;0,MAX(IF(UTDATE=A277,MPSAS)),"")</f>
        <v/>
      </c>
      <c r="G277" s="2" t="e">
        <f t="shared" ca="1" si="89"/>
        <v>#N/A</v>
      </c>
      <c r="H277" s="21" t="e">
        <f t="shared" ca="1" si="90"/>
        <v>#N/A</v>
      </c>
      <c r="I277" s="4" t="e">
        <f t="shared" ca="1" si="100"/>
        <v>#N/A</v>
      </c>
      <c r="J277" s="21" t="e">
        <f t="shared" ca="1" si="97"/>
        <v>#N/A</v>
      </c>
      <c r="K277" s="5" t="e">
        <f t="shared" ca="1" si="101"/>
        <v>#N/A</v>
      </c>
      <c r="L277" s="4" t="str">
        <f t="array" aca="1" ref="L277" ca="1">IF(MAX(IF(UTDATE=A277,AVE_30))&gt;0,MAX(IF(UTDATE=A277,AVE_30)),"")</f>
        <v/>
      </c>
      <c r="M277" s="2" t="e">
        <f t="shared" ca="1" si="91"/>
        <v>#N/A</v>
      </c>
      <c r="N277" s="4" t="e">
        <f t="shared" ca="1" si="102"/>
        <v>#N/A</v>
      </c>
      <c r="O277" s="4" t="e">
        <f t="shared" ca="1" si="103"/>
        <v>#N/A</v>
      </c>
      <c r="P277" s="4" t="e">
        <f t="shared" ca="1" si="104"/>
        <v>#N/A</v>
      </c>
      <c r="Q277" s="4" t="e">
        <f t="shared" ca="1" si="92"/>
        <v>#N/A</v>
      </c>
      <c r="R277" s="4" t="e">
        <f t="shared" ca="1" si="93"/>
        <v>#VALUE!</v>
      </c>
      <c r="S277" s="43" t="e">
        <f t="shared" ca="1" si="94"/>
        <v>#N/A</v>
      </c>
      <c r="T277" s="8" t="e">
        <f t="shared" ca="1" si="95"/>
        <v>#N/A</v>
      </c>
      <c r="U277" s="45" t="e">
        <f t="shared" ca="1" si="98"/>
        <v>#N/A</v>
      </c>
      <c r="V277" s="20" t="e">
        <f t="shared" ca="1" si="96"/>
        <v>#N/A</v>
      </c>
      <c r="W277" s="48" t="e">
        <f t="shared" ca="1" si="105"/>
        <v>#N/A</v>
      </c>
      <c r="X277" s="49" t="e">
        <f t="shared" ca="1" si="106"/>
        <v>#N/A</v>
      </c>
      <c r="Y277" s="59" t="e">
        <f t="shared" ca="1" si="110"/>
        <v>#N/A</v>
      </c>
      <c r="Z277" s="49" t="e">
        <f ca="1">IF(Y277&gt;SQM!$AB$9,Summary!L277,NA())</f>
        <v>#N/A</v>
      </c>
      <c r="AA277" s="45" t="e">
        <f t="shared" ca="1" si="107"/>
        <v>#N/A</v>
      </c>
      <c r="AB277" s="4" t="e">
        <f t="shared" ca="1" si="108"/>
        <v>#N/A</v>
      </c>
      <c r="AC277" s="2" t="e">
        <f t="shared" ca="1" si="109"/>
        <v>#N/A</v>
      </c>
      <c r="AD277" s="81" t="e">
        <f>IF(TEXT(A277,"mmmm")='1Month'!$A$3,TEXT(A277,"dd")+H277,NA())</f>
        <v>#N/A</v>
      </c>
      <c r="AE277" s="81" t="e">
        <f>IF(TEXT(A277,"mmmm")='1Month'!A$3,TEXT(A277,"dd")+S277,NA())</f>
        <v>#N/A</v>
      </c>
    </row>
    <row r="278" spans="1:31">
      <c r="A278" s="1">
        <v>43586</v>
      </c>
      <c r="C278" s="3" t="e">
        <f ca="1">MATCH(A278,UTDATE,0)+SQM!$AB$3</f>
        <v>#N/A</v>
      </c>
      <c r="D278" s="3">
        <f ca="1">MATCH(A278,UTDATE)+SQM!$AB$3</f>
        <v>1000</v>
      </c>
      <c r="E278" s="5" t="e">
        <f t="shared" ca="1" si="99"/>
        <v>#N/A</v>
      </c>
      <c r="F278" s="4" t="str">
        <f t="array" aca="1" ref="F278" ca="1">IF(MAX(IF(UTDATE=A278,MPSAS))&gt;0,MAX(IF(UTDATE=A278,MPSAS)),"")</f>
        <v/>
      </c>
      <c r="G278" s="2" t="e">
        <f t="shared" ca="1" si="89"/>
        <v>#N/A</v>
      </c>
      <c r="H278" s="21" t="e">
        <f t="shared" ca="1" si="90"/>
        <v>#N/A</v>
      </c>
      <c r="I278" s="4" t="e">
        <f t="shared" ca="1" si="100"/>
        <v>#N/A</v>
      </c>
      <c r="J278" s="21" t="e">
        <f t="shared" ca="1" si="97"/>
        <v>#N/A</v>
      </c>
      <c r="K278" s="5" t="e">
        <f t="shared" ca="1" si="101"/>
        <v>#N/A</v>
      </c>
      <c r="L278" s="4" t="str">
        <f t="array" aca="1" ref="L278" ca="1">IF(MAX(IF(UTDATE=A278,AVE_30))&gt;0,MAX(IF(UTDATE=A278,AVE_30)),"")</f>
        <v/>
      </c>
      <c r="M278" s="2" t="e">
        <f t="shared" ca="1" si="91"/>
        <v>#N/A</v>
      </c>
      <c r="N278" s="4" t="e">
        <f t="shared" ca="1" si="102"/>
        <v>#N/A</v>
      </c>
      <c r="O278" s="4" t="e">
        <f t="shared" ca="1" si="103"/>
        <v>#N/A</v>
      </c>
      <c r="P278" s="4" t="e">
        <f t="shared" ca="1" si="104"/>
        <v>#N/A</v>
      </c>
      <c r="Q278" s="4" t="e">
        <f t="shared" ca="1" si="92"/>
        <v>#N/A</v>
      </c>
      <c r="R278" s="4" t="e">
        <f t="shared" ca="1" si="93"/>
        <v>#VALUE!</v>
      </c>
      <c r="S278" s="43" t="e">
        <f t="shared" ca="1" si="94"/>
        <v>#N/A</v>
      </c>
      <c r="T278" s="8" t="e">
        <f t="shared" ca="1" si="95"/>
        <v>#N/A</v>
      </c>
      <c r="U278" s="45" t="e">
        <f t="shared" ca="1" si="98"/>
        <v>#N/A</v>
      </c>
      <c r="V278" s="20" t="e">
        <f t="shared" ca="1" si="96"/>
        <v>#N/A</v>
      </c>
      <c r="W278" s="48" t="e">
        <f t="shared" ca="1" si="105"/>
        <v>#N/A</v>
      </c>
      <c r="X278" s="49" t="e">
        <f t="shared" ca="1" si="106"/>
        <v>#N/A</v>
      </c>
      <c r="Y278" s="59" t="e">
        <f t="shared" ca="1" si="110"/>
        <v>#N/A</v>
      </c>
      <c r="Z278" s="49" t="e">
        <f ca="1">IF(Y278&gt;SQM!$AB$9,Summary!L278,NA())</f>
        <v>#N/A</v>
      </c>
      <c r="AA278" s="45" t="e">
        <f t="shared" ca="1" si="107"/>
        <v>#N/A</v>
      </c>
      <c r="AB278" s="4" t="e">
        <f t="shared" ca="1" si="108"/>
        <v>#N/A</v>
      </c>
      <c r="AC278" s="2" t="e">
        <f t="shared" ca="1" si="109"/>
        <v>#N/A</v>
      </c>
      <c r="AD278" s="81" t="e">
        <f>IF(TEXT(A278,"mmmm")='1Month'!$A$3,TEXT(A278,"dd")+H278,NA())</f>
        <v>#N/A</v>
      </c>
      <c r="AE278" s="81" t="e">
        <f>IF(TEXT(A278,"mmmm")='1Month'!A$3,TEXT(A278,"dd")+S278,NA())</f>
        <v>#N/A</v>
      </c>
    </row>
    <row r="279" spans="1:31">
      <c r="A279" s="1">
        <v>43587</v>
      </c>
      <c r="C279" s="3" t="e">
        <f ca="1">MATCH(A279,UTDATE,0)+SQM!$AB$3</f>
        <v>#N/A</v>
      </c>
      <c r="D279" s="3">
        <f ca="1">MATCH(A279,UTDATE)+SQM!$AB$3</f>
        <v>1000</v>
      </c>
      <c r="E279" s="5" t="e">
        <f t="shared" ca="1" si="99"/>
        <v>#N/A</v>
      </c>
      <c r="F279" s="4" t="str">
        <f t="array" aca="1" ref="F279" ca="1">IF(MAX(IF(UTDATE=A279,MPSAS))&gt;0,MAX(IF(UTDATE=A279,MPSAS)),"")</f>
        <v/>
      </c>
      <c r="G279" s="2" t="e">
        <f t="shared" ca="1" si="89"/>
        <v>#N/A</v>
      </c>
      <c r="H279" s="21" t="e">
        <f t="shared" ca="1" si="90"/>
        <v>#N/A</v>
      </c>
      <c r="I279" s="4" t="e">
        <f t="shared" ca="1" si="100"/>
        <v>#N/A</v>
      </c>
      <c r="J279" s="21" t="e">
        <f t="shared" ca="1" si="97"/>
        <v>#N/A</v>
      </c>
      <c r="K279" s="5" t="e">
        <f t="shared" ca="1" si="101"/>
        <v>#N/A</v>
      </c>
      <c r="L279" s="4" t="str">
        <f t="array" aca="1" ref="L279" ca="1">IF(MAX(IF(UTDATE=A279,AVE_30))&gt;0,MAX(IF(UTDATE=A279,AVE_30)),"")</f>
        <v/>
      </c>
      <c r="M279" s="2" t="e">
        <f t="shared" ca="1" si="91"/>
        <v>#N/A</v>
      </c>
      <c r="N279" s="4" t="e">
        <f t="shared" ca="1" si="102"/>
        <v>#N/A</v>
      </c>
      <c r="O279" s="4" t="e">
        <f t="shared" ca="1" si="103"/>
        <v>#N/A</v>
      </c>
      <c r="P279" s="4" t="e">
        <f t="shared" ca="1" si="104"/>
        <v>#N/A</v>
      </c>
      <c r="Q279" s="4" t="e">
        <f t="shared" ca="1" si="92"/>
        <v>#N/A</v>
      </c>
      <c r="R279" s="4" t="e">
        <f t="shared" ca="1" si="93"/>
        <v>#VALUE!</v>
      </c>
      <c r="S279" s="43" t="e">
        <f t="shared" ca="1" si="94"/>
        <v>#N/A</v>
      </c>
      <c r="T279" s="8" t="e">
        <f t="shared" ca="1" si="95"/>
        <v>#N/A</v>
      </c>
      <c r="U279" s="45" t="e">
        <f t="shared" ca="1" si="98"/>
        <v>#N/A</v>
      </c>
      <c r="V279" s="20" t="e">
        <f t="shared" ca="1" si="96"/>
        <v>#N/A</v>
      </c>
      <c r="W279" s="48" t="e">
        <f t="shared" ca="1" si="105"/>
        <v>#N/A</v>
      </c>
      <c r="X279" s="49" t="e">
        <f t="shared" ca="1" si="106"/>
        <v>#N/A</v>
      </c>
      <c r="Y279" s="59" t="e">
        <f t="shared" ca="1" si="110"/>
        <v>#N/A</v>
      </c>
      <c r="Z279" s="49" t="e">
        <f ca="1">IF(Y279&gt;SQM!$AB$9,Summary!L279,NA())</f>
        <v>#N/A</v>
      </c>
      <c r="AA279" s="45" t="e">
        <f t="shared" ca="1" si="107"/>
        <v>#N/A</v>
      </c>
      <c r="AB279" s="4" t="e">
        <f t="shared" ca="1" si="108"/>
        <v>#N/A</v>
      </c>
      <c r="AC279" s="2" t="e">
        <f t="shared" ca="1" si="109"/>
        <v>#N/A</v>
      </c>
      <c r="AD279" s="81" t="e">
        <f>IF(TEXT(A279,"mmmm")='1Month'!$A$3,TEXT(A279,"dd")+H279,NA())</f>
        <v>#N/A</v>
      </c>
      <c r="AE279" s="81" t="e">
        <f>IF(TEXT(A279,"mmmm")='1Month'!A$3,TEXT(A279,"dd")+S279,NA())</f>
        <v>#N/A</v>
      </c>
    </row>
    <row r="280" spans="1:31">
      <c r="A280" s="1">
        <v>43588</v>
      </c>
      <c r="C280" s="3" t="e">
        <f ca="1">MATCH(A280,UTDATE,0)+SQM!$AB$3</f>
        <v>#N/A</v>
      </c>
      <c r="D280" s="3">
        <f ca="1">MATCH(A280,UTDATE)+SQM!$AB$3</f>
        <v>1000</v>
      </c>
      <c r="E280" s="5" t="e">
        <f t="shared" ca="1" si="99"/>
        <v>#N/A</v>
      </c>
      <c r="F280" s="4" t="str">
        <f t="array" aca="1" ref="F280" ca="1">IF(MAX(IF(UTDATE=A280,MPSAS))&gt;0,MAX(IF(UTDATE=A280,MPSAS)),"")</f>
        <v/>
      </c>
      <c r="G280" s="2" t="e">
        <f t="shared" ca="1" si="89"/>
        <v>#N/A</v>
      </c>
      <c r="H280" s="21" t="e">
        <f t="shared" ca="1" si="90"/>
        <v>#N/A</v>
      </c>
      <c r="I280" s="4" t="e">
        <f t="shared" ca="1" si="100"/>
        <v>#N/A</v>
      </c>
      <c r="J280" s="21" t="e">
        <f t="shared" ca="1" si="97"/>
        <v>#N/A</v>
      </c>
      <c r="K280" s="5" t="e">
        <f t="shared" ca="1" si="101"/>
        <v>#N/A</v>
      </c>
      <c r="L280" s="4" t="str">
        <f t="array" aca="1" ref="L280" ca="1">IF(MAX(IF(UTDATE=A280,AVE_30))&gt;0,MAX(IF(UTDATE=A280,AVE_30)),"")</f>
        <v/>
      </c>
      <c r="M280" s="2" t="e">
        <f t="shared" ca="1" si="91"/>
        <v>#N/A</v>
      </c>
      <c r="N280" s="4" t="e">
        <f t="shared" ca="1" si="102"/>
        <v>#N/A</v>
      </c>
      <c r="O280" s="4" t="e">
        <f t="shared" ca="1" si="103"/>
        <v>#N/A</v>
      </c>
      <c r="P280" s="4" t="e">
        <f t="shared" ca="1" si="104"/>
        <v>#N/A</v>
      </c>
      <c r="Q280" s="4" t="e">
        <f t="shared" ca="1" si="92"/>
        <v>#N/A</v>
      </c>
      <c r="R280" s="4" t="e">
        <f t="shared" ca="1" si="93"/>
        <v>#VALUE!</v>
      </c>
      <c r="S280" s="43" t="e">
        <f t="shared" ca="1" si="94"/>
        <v>#N/A</v>
      </c>
      <c r="T280" s="8" t="e">
        <f t="shared" ca="1" si="95"/>
        <v>#N/A</v>
      </c>
      <c r="U280" s="45" t="e">
        <f t="shared" ca="1" si="98"/>
        <v>#N/A</v>
      </c>
      <c r="V280" s="20" t="e">
        <f t="shared" ca="1" si="96"/>
        <v>#N/A</v>
      </c>
      <c r="W280" s="48" t="e">
        <f t="shared" ca="1" si="105"/>
        <v>#N/A</v>
      </c>
      <c r="X280" s="49" t="e">
        <f t="shared" ca="1" si="106"/>
        <v>#N/A</v>
      </c>
      <c r="Y280" s="59" t="e">
        <f t="shared" ca="1" si="110"/>
        <v>#N/A</v>
      </c>
      <c r="Z280" s="49" t="e">
        <f ca="1">IF(Y280&gt;SQM!$AB$9,Summary!L280,NA())</f>
        <v>#N/A</v>
      </c>
      <c r="AA280" s="45" t="e">
        <f t="shared" ca="1" si="107"/>
        <v>#N/A</v>
      </c>
      <c r="AB280" s="4" t="e">
        <f t="shared" ca="1" si="108"/>
        <v>#N/A</v>
      </c>
      <c r="AC280" s="2" t="e">
        <f t="shared" ca="1" si="109"/>
        <v>#N/A</v>
      </c>
      <c r="AD280" s="81" t="e">
        <f>IF(TEXT(A280,"mmmm")='1Month'!$A$3,TEXT(A280,"dd")+H280,NA())</f>
        <v>#N/A</v>
      </c>
      <c r="AE280" s="81" t="e">
        <f>IF(TEXT(A280,"mmmm")='1Month'!A$3,TEXT(A280,"dd")+S280,NA())</f>
        <v>#N/A</v>
      </c>
    </row>
    <row r="281" spans="1:31">
      <c r="A281" s="1">
        <v>43589</v>
      </c>
      <c r="C281" s="3" t="e">
        <f ca="1">MATCH(A281,UTDATE,0)+SQM!$AB$3</f>
        <v>#N/A</v>
      </c>
      <c r="D281" s="3">
        <f ca="1">MATCH(A281,UTDATE)+SQM!$AB$3</f>
        <v>1000</v>
      </c>
      <c r="E281" s="5" t="e">
        <f t="shared" ca="1" si="99"/>
        <v>#N/A</v>
      </c>
      <c r="F281" s="4" t="str">
        <f t="array" aca="1" ref="F281" ca="1">IF(MAX(IF(UTDATE=A281,MPSAS))&gt;0,MAX(IF(UTDATE=A281,MPSAS)),"")</f>
        <v/>
      </c>
      <c r="G281" s="2" t="e">
        <f t="shared" ca="1" si="89"/>
        <v>#N/A</v>
      </c>
      <c r="H281" s="21" t="e">
        <f t="shared" ca="1" si="90"/>
        <v>#N/A</v>
      </c>
      <c r="I281" s="4" t="e">
        <f t="shared" ca="1" si="100"/>
        <v>#N/A</v>
      </c>
      <c r="J281" s="21" t="e">
        <f t="shared" ca="1" si="97"/>
        <v>#N/A</v>
      </c>
      <c r="K281" s="5" t="e">
        <f t="shared" ca="1" si="101"/>
        <v>#N/A</v>
      </c>
      <c r="L281" s="4" t="str">
        <f t="array" aca="1" ref="L281" ca="1">IF(MAX(IF(UTDATE=A281,AVE_30))&gt;0,MAX(IF(UTDATE=A281,AVE_30)),"")</f>
        <v/>
      </c>
      <c r="M281" s="2" t="e">
        <f t="shared" ca="1" si="91"/>
        <v>#N/A</v>
      </c>
      <c r="N281" s="4" t="e">
        <f t="shared" ca="1" si="102"/>
        <v>#N/A</v>
      </c>
      <c r="O281" s="4" t="e">
        <f t="shared" ca="1" si="103"/>
        <v>#N/A</v>
      </c>
      <c r="P281" s="4" t="e">
        <f t="shared" ca="1" si="104"/>
        <v>#N/A</v>
      </c>
      <c r="Q281" s="4" t="e">
        <f t="shared" ca="1" si="92"/>
        <v>#N/A</v>
      </c>
      <c r="R281" s="4" t="e">
        <f t="shared" ca="1" si="93"/>
        <v>#VALUE!</v>
      </c>
      <c r="S281" s="43" t="e">
        <f t="shared" ca="1" si="94"/>
        <v>#N/A</v>
      </c>
      <c r="T281" s="8" t="e">
        <f t="shared" ca="1" si="95"/>
        <v>#N/A</v>
      </c>
      <c r="U281" s="45" t="e">
        <f t="shared" ca="1" si="98"/>
        <v>#N/A</v>
      </c>
      <c r="V281" s="20" t="e">
        <f t="shared" ca="1" si="96"/>
        <v>#N/A</v>
      </c>
      <c r="W281" s="48" t="e">
        <f t="shared" ca="1" si="105"/>
        <v>#N/A</v>
      </c>
      <c r="X281" s="49" t="e">
        <f t="shared" ca="1" si="106"/>
        <v>#N/A</v>
      </c>
      <c r="Y281" s="59" t="e">
        <f t="shared" ca="1" si="110"/>
        <v>#N/A</v>
      </c>
      <c r="Z281" s="49" t="e">
        <f ca="1">IF(Y281&gt;SQM!$AB$9,Summary!L281,NA())</f>
        <v>#N/A</v>
      </c>
      <c r="AA281" s="45" t="e">
        <f t="shared" ca="1" si="107"/>
        <v>#N/A</v>
      </c>
      <c r="AB281" s="4" t="e">
        <f t="shared" ca="1" si="108"/>
        <v>#N/A</v>
      </c>
      <c r="AC281" s="2" t="e">
        <f t="shared" ca="1" si="109"/>
        <v>#N/A</v>
      </c>
      <c r="AD281" s="81" t="e">
        <f>IF(TEXT(A281,"mmmm")='1Month'!$A$3,TEXT(A281,"dd")+H281,NA())</f>
        <v>#N/A</v>
      </c>
      <c r="AE281" s="81" t="e">
        <f>IF(TEXT(A281,"mmmm")='1Month'!A$3,TEXT(A281,"dd")+S281,NA())</f>
        <v>#N/A</v>
      </c>
    </row>
    <row r="282" spans="1:31">
      <c r="A282" s="1">
        <v>43590</v>
      </c>
      <c r="C282" s="3" t="e">
        <f ca="1">MATCH(A282,UTDATE,0)+SQM!$AB$3</f>
        <v>#N/A</v>
      </c>
      <c r="D282" s="3">
        <f ca="1">MATCH(A282,UTDATE)+SQM!$AB$3</f>
        <v>1000</v>
      </c>
      <c r="E282" s="5" t="e">
        <f t="shared" ca="1" si="99"/>
        <v>#N/A</v>
      </c>
      <c r="F282" s="4" t="str">
        <f t="array" aca="1" ref="F282" ca="1">IF(MAX(IF(UTDATE=A282,MPSAS))&gt;0,MAX(IF(UTDATE=A282,MPSAS)),"")</f>
        <v/>
      </c>
      <c r="G282" s="2" t="e">
        <f t="shared" ca="1" si="89"/>
        <v>#N/A</v>
      </c>
      <c r="H282" s="21" t="e">
        <f t="shared" ca="1" si="90"/>
        <v>#N/A</v>
      </c>
      <c r="I282" s="4" t="e">
        <f t="shared" ca="1" si="100"/>
        <v>#N/A</v>
      </c>
      <c r="J282" s="21" t="e">
        <f t="shared" ca="1" si="97"/>
        <v>#N/A</v>
      </c>
      <c r="K282" s="5" t="e">
        <f t="shared" ca="1" si="101"/>
        <v>#N/A</v>
      </c>
      <c r="L282" s="4" t="str">
        <f t="array" aca="1" ref="L282" ca="1">IF(MAX(IF(UTDATE=A282,AVE_30))&gt;0,MAX(IF(UTDATE=A282,AVE_30)),"")</f>
        <v/>
      </c>
      <c r="M282" s="2" t="e">
        <f t="shared" ca="1" si="91"/>
        <v>#N/A</v>
      </c>
      <c r="N282" s="4" t="e">
        <f t="shared" ca="1" si="102"/>
        <v>#N/A</v>
      </c>
      <c r="O282" s="4" t="e">
        <f t="shared" ca="1" si="103"/>
        <v>#N/A</v>
      </c>
      <c r="P282" s="4" t="e">
        <f t="shared" ca="1" si="104"/>
        <v>#N/A</v>
      </c>
      <c r="Q282" s="4" t="e">
        <f t="shared" ca="1" si="92"/>
        <v>#N/A</v>
      </c>
      <c r="R282" s="4" t="e">
        <f t="shared" ca="1" si="93"/>
        <v>#VALUE!</v>
      </c>
      <c r="S282" s="43" t="e">
        <f t="shared" ca="1" si="94"/>
        <v>#N/A</v>
      </c>
      <c r="T282" s="8" t="e">
        <f t="shared" ca="1" si="95"/>
        <v>#N/A</v>
      </c>
      <c r="U282" s="45" t="e">
        <f t="shared" ca="1" si="98"/>
        <v>#N/A</v>
      </c>
      <c r="V282" s="20" t="e">
        <f t="shared" ca="1" si="96"/>
        <v>#N/A</v>
      </c>
      <c r="W282" s="48" t="e">
        <f t="shared" ca="1" si="105"/>
        <v>#N/A</v>
      </c>
      <c r="X282" s="49" t="e">
        <f t="shared" ca="1" si="106"/>
        <v>#N/A</v>
      </c>
      <c r="Y282" s="59" t="e">
        <f t="shared" ca="1" si="110"/>
        <v>#N/A</v>
      </c>
      <c r="Z282" s="49" t="e">
        <f ca="1">IF(Y282&gt;SQM!$AB$9,Summary!L282,NA())</f>
        <v>#N/A</v>
      </c>
      <c r="AA282" s="45" t="e">
        <f t="shared" ca="1" si="107"/>
        <v>#N/A</v>
      </c>
      <c r="AB282" s="4" t="e">
        <f t="shared" ca="1" si="108"/>
        <v>#N/A</v>
      </c>
      <c r="AC282" s="2" t="e">
        <f t="shared" ca="1" si="109"/>
        <v>#N/A</v>
      </c>
      <c r="AD282" s="81" t="e">
        <f>IF(TEXT(A282,"mmmm")='1Month'!$A$3,TEXT(A282,"dd")+H282,NA())</f>
        <v>#N/A</v>
      </c>
      <c r="AE282" s="81" t="e">
        <f>IF(TEXT(A282,"mmmm")='1Month'!A$3,TEXT(A282,"dd")+S282,NA())</f>
        <v>#N/A</v>
      </c>
    </row>
    <row r="283" spans="1:31">
      <c r="A283" s="1">
        <v>43591</v>
      </c>
      <c r="C283" s="3" t="e">
        <f ca="1">MATCH(A283,UTDATE,0)+SQM!$AB$3</f>
        <v>#N/A</v>
      </c>
      <c r="D283" s="3">
        <f ca="1">MATCH(A283,UTDATE)+SQM!$AB$3</f>
        <v>1000</v>
      </c>
      <c r="E283" s="5" t="e">
        <f t="shared" ca="1" si="99"/>
        <v>#N/A</v>
      </c>
      <c r="F283" s="4" t="str">
        <f t="array" aca="1" ref="F283" ca="1">IF(MAX(IF(UTDATE=A283,MPSAS))&gt;0,MAX(IF(UTDATE=A283,MPSAS)),"")</f>
        <v/>
      </c>
      <c r="G283" s="2" t="e">
        <f t="shared" ca="1" si="89"/>
        <v>#N/A</v>
      </c>
      <c r="H283" s="21" t="e">
        <f t="shared" ca="1" si="90"/>
        <v>#N/A</v>
      </c>
      <c r="I283" s="4" t="e">
        <f t="shared" ca="1" si="100"/>
        <v>#N/A</v>
      </c>
      <c r="J283" s="21" t="e">
        <f t="shared" ca="1" si="97"/>
        <v>#N/A</v>
      </c>
      <c r="K283" s="5" t="e">
        <f t="shared" ca="1" si="101"/>
        <v>#N/A</v>
      </c>
      <c r="L283" s="4" t="str">
        <f t="array" aca="1" ref="L283" ca="1">IF(MAX(IF(UTDATE=A283,AVE_30))&gt;0,MAX(IF(UTDATE=A283,AVE_30)),"")</f>
        <v/>
      </c>
      <c r="M283" s="2" t="e">
        <f t="shared" ca="1" si="91"/>
        <v>#N/A</v>
      </c>
      <c r="N283" s="4" t="e">
        <f t="shared" ca="1" si="102"/>
        <v>#N/A</v>
      </c>
      <c r="O283" s="4" t="e">
        <f t="shared" ca="1" si="103"/>
        <v>#N/A</v>
      </c>
      <c r="P283" s="4" t="e">
        <f t="shared" ca="1" si="104"/>
        <v>#N/A</v>
      </c>
      <c r="Q283" s="4" t="e">
        <f t="shared" ca="1" si="92"/>
        <v>#N/A</v>
      </c>
      <c r="R283" s="4" t="e">
        <f t="shared" ca="1" si="93"/>
        <v>#VALUE!</v>
      </c>
      <c r="S283" s="43" t="e">
        <f t="shared" ca="1" si="94"/>
        <v>#N/A</v>
      </c>
      <c r="T283" s="8" t="e">
        <f t="shared" ca="1" si="95"/>
        <v>#N/A</v>
      </c>
      <c r="U283" s="45" t="e">
        <f t="shared" ca="1" si="98"/>
        <v>#N/A</v>
      </c>
      <c r="V283" s="20" t="e">
        <f t="shared" ca="1" si="96"/>
        <v>#N/A</v>
      </c>
      <c r="W283" s="48" t="e">
        <f t="shared" ca="1" si="105"/>
        <v>#N/A</v>
      </c>
      <c r="X283" s="49" t="e">
        <f t="shared" ca="1" si="106"/>
        <v>#N/A</v>
      </c>
      <c r="Y283" s="59" t="e">
        <f t="shared" ca="1" si="110"/>
        <v>#N/A</v>
      </c>
      <c r="Z283" s="49" t="e">
        <f ca="1">IF(Y283&gt;SQM!$AB$9,Summary!L283,NA())</f>
        <v>#N/A</v>
      </c>
      <c r="AA283" s="45" t="e">
        <f t="shared" ca="1" si="107"/>
        <v>#N/A</v>
      </c>
      <c r="AB283" s="4" t="e">
        <f t="shared" ca="1" si="108"/>
        <v>#N/A</v>
      </c>
      <c r="AC283" s="2" t="e">
        <f t="shared" ca="1" si="109"/>
        <v>#N/A</v>
      </c>
      <c r="AD283" s="81" t="e">
        <f>IF(TEXT(A283,"mmmm")='1Month'!$A$3,TEXT(A283,"dd")+H283,NA())</f>
        <v>#N/A</v>
      </c>
      <c r="AE283" s="81" t="e">
        <f>IF(TEXT(A283,"mmmm")='1Month'!A$3,TEXT(A283,"dd")+S283,NA())</f>
        <v>#N/A</v>
      </c>
    </row>
    <row r="284" spans="1:31">
      <c r="A284" s="1">
        <v>43592</v>
      </c>
      <c r="C284" s="3" t="e">
        <f ca="1">MATCH(A284,UTDATE,0)+SQM!$AB$3</f>
        <v>#N/A</v>
      </c>
      <c r="D284" s="3">
        <f ca="1">MATCH(A284,UTDATE)+SQM!$AB$3</f>
        <v>1000</v>
      </c>
      <c r="E284" s="5" t="e">
        <f t="shared" ca="1" si="99"/>
        <v>#N/A</v>
      </c>
      <c r="F284" s="4" t="str">
        <f t="array" aca="1" ref="F284" ca="1">IF(MAX(IF(UTDATE=A284,MPSAS))&gt;0,MAX(IF(UTDATE=A284,MPSAS)),"")</f>
        <v/>
      </c>
      <c r="G284" s="2" t="e">
        <f t="shared" ref="G284:G347" ca="1" si="111">VLOOKUP(F284,INDIRECT(E284),15,0)</f>
        <v>#N/A</v>
      </c>
      <c r="H284" s="21" t="e">
        <f t="shared" ref="H284:H347" ca="1" si="112">INDIRECT("'SQM'!"&amp;"B"&amp;G284)</f>
        <v>#N/A</v>
      </c>
      <c r="I284" s="4" t="e">
        <f t="shared" ca="1" si="100"/>
        <v>#N/A</v>
      </c>
      <c r="J284" s="21" t="e">
        <f t="shared" ca="1" si="97"/>
        <v>#N/A</v>
      </c>
      <c r="K284" s="5" t="e">
        <f t="shared" ca="1" si="101"/>
        <v>#N/A</v>
      </c>
      <c r="L284" s="4" t="str">
        <f t="array" aca="1" ref="L284" ca="1">IF(MAX(IF(UTDATE=A284,AVE_30))&gt;0,MAX(IF(UTDATE=A284,AVE_30)),"")</f>
        <v/>
      </c>
      <c r="M284" s="2" t="e">
        <f t="shared" ref="M284:M347" ca="1" si="113">VLOOKUP(L284,INDIRECT(K284),7,0)</f>
        <v>#N/A</v>
      </c>
      <c r="N284" s="4" t="e">
        <f t="shared" ca="1" si="102"/>
        <v>#N/A</v>
      </c>
      <c r="O284" s="4" t="e">
        <f t="shared" ca="1" si="103"/>
        <v>#N/A</v>
      </c>
      <c r="P284" s="4" t="e">
        <f t="shared" ca="1" si="104"/>
        <v>#N/A</v>
      </c>
      <c r="Q284" s="4" t="e">
        <f t="shared" ref="Q284:Q347" ca="1" si="114">O284-L284</f>
        <v>#N/A</v>
      </c>
      <c r="R284" s="4" t="e">
        <f t="shared" ref="R284:R347" ca="1" si="115">L284-P284</f>
        <v>#VALUE!</v>
      </c>
      <c r="S284" s="43" t="e">
        <f t="shared" ref="S284:S347" ca="1" si="116">INDIRECT("'SQM'!"&amp;"B"&amp;M284)</f>
        <v>#N/A</v>
      </c>
      <c r="T284" s="8" t="e">
        <f t="shared" ref="T284:T347" ca="1" si="117">S284*24</f>
        <v>#N/A</v>
      </c>
      <c r="U284" s="45" t="e">
        <f t="shared" ca="1" si="98"/>
        <v>#N/A</v>
      </c>
      <c r="V284" s="20" t="e">
        <f t="shared" ref="V284:V347" ca="1" si="118">INDIRECT("'SQM'!"&amp;"O"&amp;M284)</f>
        <v>#N/A</v>
      </c>
      <c r="W284" s="48" t="e">
        <f t="shared" ca="1" si="105"/>
        <v>#N/A</v>
      </c>
      <c r="X284" s="49" t="e">
        <f t="shared" ca="1" si="106"/>
        <v>#N/A</v>
      </c>
      <c r="Y284" s="59" t="e">
        <f t="shared" ca="1" si="110"/>
        <v>#N/A</v>
      </c>
      <c r="Z284" s="49" t="e">
        <f ca="1">IF(Y284&gt;SQM!$AB$9,Summary!L284,NA())</f>
        <v>#N/A</v>
      </c>
      <c r="AA284" s="45" t="e">
        <f t="shared" ca="1" si="107"/>
        <v>#N/A</v>
      </c>
      <c r="AB284" s="4" t="e">
        <f t="shared" ca="1" si="108"/>
        <v>#N/A</v>
      </c>
      <c r="AC284" s="2" t="e">
        <f t="shared" ca="1" si="109"/>
        <v>#N/A</v>
      </c>
      <c r="AD284" s="81" t="e">
        <f>IF(TEXT(A284,"mmmm")='1Month'!$A$3,TEXT(A284,"dd")+H284,NA())</f>
        <v>#N/A</v>
      </c>
      <c r="AE284" s="81" t="e">
        <f>IF(TEXT(A284,"mmmm")='1Month'!A$3,TEXT(A284,"dd")+S284,NA())</f>
        <v>#N/A</v>
      </c>
    </row>
    <row r="285" spans="1:31">
      <c r="A285" s="1">
        <v>43593</v>
      </c>
      <c r="C285" s="3" t="e">
        <f ca="1">MATCH(A285,UTDATE,0)+SQM!$AB$3</f>
        <v>#N/A</v>
      </c>
      <c r="D285" s="3">
        <f ca="1">MATCH(A285,UTDATE)+SQM!$AB$3</f>
        <v>1000</v>
      </c>
      <c r="E285" s="5" t="e">
        <f t="shared" ca="1" si="99"/>
        <v>#N/A</v>
      </c>
      <c r="F285" s="4" t="str">
        <f t="array" aca="1" ref="F285" ca="1">IF(MAX(IF(UTDATE=A285,MPSAS))&gt;0,MAX(IF(UTDATE=A285,MPSAS)),"")</f>
        <v/>
      </c>
      <c r="G285" s="2" t="e">
        <f t="shared" ca="1" si="111"/>
        <v>#N/A</v>
      </c>
      <c r="H285" s="21" t="e">
        <f t="shared" ca="1" si="112"/>
        <v>#N/A</v>
      </c>
      <c r="I285" s="4" t="e">
        <f t="shared" ca="1" si="100"/>
        <v>#N/A</v>
      </c>
      <c r="J285" s="21" t="e">
        <f t="shared" ca="1" si="97"/>
        <v>#N/A</v>
      </c>
      <c r="K285" s="5" t="e">
        <f t="shared" ca="1" si="101"/>
        <v>#N/A</v>
      </c>
      <c r="L285" s="4" t="str">
        <f t="array" aca="1" ref="L285" ca="1">IF(MAX(IF(UTDATE=A285,AVE_30))&gt;0,MAX(IF(UTDATE=A285,AVE_30)),"")</f>
        <v/>
      </c>
      <c r="M285" s="2" t="e">
        <f t="shared" ca="1" si="113"/>
        <v>#N/A</v>
      </c>
      <c r="N285" s="4" t="e">
        <f t="shared" ca="1" si="102"/>
        <v>#N/A</v>
      </c>
      <c r="O285" s="4" t="e">
        <f t="shared" ca="1" si="103"/>
        <v>#N/A</v>
      </c>
      <c r="P285" s="4" t="e">
        <f t="shared" ca="1" si="104"/>
        <v>#N/A</v>
      </c>
      <c r="Q285" s="4" t="e">
        <f t="shared" ca="1" si="114"/>
        <v>#N/A</v>
      </c>
      <c r="R285" s="4" t="e">
        <f t="shared" ca="1" si="115"/>
        <v>#VALUE!</v>
      </c>
      <c r="S285" s="43" t="e">
        <f t="shared" ca="1" si="116"/>
        <v>#N/A</v>
      </c>
      <c r="T285" s="8" t="e">
        <f t="shared" ca="1" si="117"/>
        <v>#N/A</v>
      </c>
      <c r="U285" s="45" t="e">
        <f t="shared" ca="1" si="98"/>
        <v>#N/A</v>
      </c>
      <c r="V285" s="20" t="e">
        <f t="shared" ca="1" si="118"/>
        <v>#N/A</v>
      </c>
      <c r="W285" s="48" t="e">
        <f t="shared" ca="1" si="105"/>
        <v>#N/A</v>
      </c>
      <c r="X285" s="49" t="e">
        <f t="shared" ca="1" si="106"/>
        <v>#N/A</v>
      </c>
      <c r="Y285" s="59" t="e">
        <f t="shared" ca="1" si="110"/>
        <v>#N/A</v>
      </c>
      <c r="Z285" s="49" t="e">
        <f ca="1">IF(Y285&gt;SQM!$AB$9,Summary!L285,NA())</f>
        <v>#N/A</v>
      </c>
      <c r="AA285" s="45" t="e">
        <f t="shared" ca="1" si="107"/>
        <v>#N/A</v>
      </c>
      <c r="AB285" s="4" t="e">
        <f t="shared" ca="1" si="108"/>
        <v>#N/A</v>
      </c>
      <c r="AC285" s="2" t="e">
        <f t="shared" ca="1" si="109"/>
        <v>#N/A</v>
      </c>
      <c r="AD285" s="81" t="e">
        <f>IF(TEXT(A285,"mmmm")='1Month'!$A$3,TEXT(A285,"dd")+H285,NA())</f>
        <v>#N/A</v>
      </c>
      <c r="AE285" s="81" t="e">
        <f>IF(TEXT(A285,"mmmm")='1Month'!A$3,TEXT(A285,"dd")+S285,NA())</f>
        <v>#N/A</v>
      </c>
    </row>
    <row r="286" spans="1:31">
      <c r="A286" s="1">
        <v>43594</v>
      </c>
      <c r="C286" s="3" t="e">
        <f ca="1">MATCH(A286,UTDATE,0)+SQM!$AB$3</f>
        <v>#N/A</v>
      </c>
      <c r="D286" s="3">
        <f ca="1">MATCH(A286,UTDATE)+SQM!$AB$3</f>
        <v>1000</v>
      </c>
      <c r="E286" s="5" t="e">
        <f t="shared" ca="1" si="99"/>
        <v>#N/A</v>
      </c>
      <c r="F286" s="4" t="str">
        <f t="array" aca="1" ref="F286" ca="1">IF(MAX(IF(UTDATE=A286,MPSAS))&gt;0,MAX(IF(UTDATE=A286,MPSAS)),"")</f>
        <v/>
      </c>
      <c r="G286" s="2" t="e">
        <f t="shared" ca="1" si="111"/>
        <v>#N/A</v>
      </c>
      <c r="H286" s="21" t="e">
        <f t="shared" ca="1" si="112"/>
        <v>#N/A</v>
      </c>
      <c r="I286" s="4" t="e">
        <f t="shared" ca="1" si="100"/>
        <v>#N/A</v>
      </c>
      <c r="J286" s="21" t="e">
        <f t="shared" ca="1" si="97"/>
        <v>#N/A</v>
      </c>
      <c r="K286" s="5" t="e">
        <f t="shared" ca="1" si="101"/>
        <v>#N/A</v>
      </c>
      <c r="L286" s="4" t="str">
        <f t="array" aca="1" ref="L286" ca="1">IF(MAX(IF(UTDATE=A286,AVE_30))&gt;0,MAX(IF(UTDATE=A286,AVE_30)),"")</f>
        <v/>
      </c>
      <c r="M286" s="2" t="e">
        <f t="shared" ca="1" si="113"/>
        <v>#N/A</v>
      </c>
      <c r="N286" s="4" t="e">
        <f t="shared" ca="1" si="102"/>
        <v>#N/A</v>
      </c>
      <c r="O286" s="4" t="e">
        <f t="shared" ca="1" si="103"/>
        <v>#N/A</v>
      </c>
      <c r="P286" s="4" t="e">
        <f t="shared" ca="1" si="104"/>
        <v>#N/A</v>
      </c>
      <c r="Q286" s="4" t="e">
        <f t="shared" ca="1" si="114"/>
        <v>#N/A</v>
      </c>
      <c r="R286" s="4" t="e">
        <f t="shared" ca="1" si="115"/>
        <v>#VALUE!</v>
      </c>
      <c r="S286" s="43" t="e">
        <f t="shared" ca="1" si="116"/>
        <v>#N/A</v>
      </c>
      <c r="T286" s="8" t="e">
        <f t="shared" ca="1" si="117"/>
        <v>#N/A</v>
      </c>
      <c r="U286" s="45" t="e">
        <f t="shared" ca="1" si="98"/>
        <v>#N/A</v>
      </c>
      <c r="V286" s="20" t="e">
        <f t="shared" ca="1" si="118"/>
        <v>#N/A</v>
      </c>
      <c r="W286" s="48" t="e">
        <f t="shared" ca="1" si="105"/>
        <v>#N/A</v>
      </c>
      <c r="X286" s="49" t="e">
        <f t="shared" ca="1" si="106"/>
        <v>#N/A</v>
      </c>
      <c r="Y286" s="59" t="e">
        <f t="shared" ca="1" si="110"/>
        <v>#N/A</v>
      </c>
      <c r="Z286" s="49" t="e">
        <f ca="1">IF(Y286&gt;SQM!$AB$9,Summary!L286,NA())</f>
        <v>#N/A</v>
      </c>
      <c r="AA286" s="45" t="e">
        <f t="shared" ca="1" si="107"/>
        <v>#N/A</v>
      </c>
      <c r="AB286" s="4" t="e">
        <f t="shared" ca="1" si="108"/>
        <v>#N/A</v>
      </c>
      <c r="AC286" s="2" t="e">
        <f t="shared" ca="1" si="109"/>
        <v>#N/A</v>
      </c>
      <c r="AD286" s="81" t="e">
        <f>IF(TEXT(A286,"mmmm")='1Month'!$A$3,TEXT(A286,"dd")+H286,NA())</f>
        <v>#N/A</v>
      </c>
      <c r="AE286" s="81" t="e">
        <f>IF(TEXT(A286,"mmmm")='1Month'!A$3,TEXT(A286,"dd")+S286,NA())</f>
        <v>#N/A</v>
      </c>
    </row>
    <row r="287" spans="1:31">
      <c r="A287" s="1">
        <v>43595</v>
      </c>
      <c r="C287" s="3" t="e">
        <f ca="1">MATCH(A287,UTDATE,0)+SQM!$AB$3</f>
        <v>#N/A</v>
      </c>
      <c r="D287" s="3">
        <f ca="1">MATCH(A287,UTDATE)+SQM!$AB$3</f>
        <v>1000</v>
      </c>
      <c r="E287" s="5" t="e">
        <f t="shared" ca="1" si="99"/>
        <v>#N/A</v>
      </c>
      <c r="F287" s="4" t="str">
        <f t="array" aca="1" ref="F287" ca="1">IF(MAX(IF(UTDATE=A287,MPSAS))&gt;0,MAX(IF(UTDATE=A287,MPSAS)),"")</f>
        <v/>
      </c>
      <c r="G287" s="2" t="e">
        <f t="shared" ca="1" si="111"/>
        <v>#N/A</v>
      </c>
      <c r="H287" s="21" t="e">
        <f t="shared" ca="1" si="112"/>
        <v>#N/A</v>
      </c>
      <c r="I287" s="4" t="e">
        <f t="shared" ca="1" si="100"/>
        <v>#N/A</v>
      </c>
      <c r="J287" s="21" t="e">
        <f t="shared" ca="1" si="97"/>
        <v>#N/A</v>
      </c>
      <c r="K287" s="5" t="e">
        <f t="shared" ca="1" si="101"/>
        <v>#N/A</v>
      </c>
      <c r="L287" s="4" t="str">
        <f t="array" aca="1" ref="L287" ca="1">IF(MAX(IF(UTDATE=A287,AVE_30))&gt;0,MAX(IF(UTDATE=A287,AVE_30)),"")</f>
        <v/>
      </c>
      <c r="M287" s="2" t="e">
        <f t="shared" ca="1" si="113"/>
        <v>#N/A</v>
      </c>
      <c r="N287" s="4" t="e">
        <f t="shared" ca="1" si="102"/>
        <v>#N/A</v>
      </c>
      <c r="O287" s="4" t="e">
        <f t="shared" ca="1" si="103"/>
        <v>#N/A</v>
      </c>
      <c r="P287" s="4" t="e">
        <f t="shared" ca="1" si="104"/>
        <v>#N/A</v>
      </c>
      <c r="Q287" s="4" t="e">
        <f t="shared" ca="1" si="114"/>
        <v>#N/A</v>
      </c>
      <c r="R287" s="4" t="e">
        <f t="shared" ca="1" si="115"/>
        <v>#VALUE!</v>
      </c>
      <c r="S287" s="43" t="e">
        <f t="shared" ca="1" si="116"/>
        <v>#N/A</v>
      </c>
      <c r="T287" s="8" t="e">
        <f t="shared" ca="1" si="117"/>
        <v>#N/A</v>
      </c>
      <c r="U287" s="45" t="e">
        <f t="shared" ca="1" si="98"/>
        <v>#N/A</v>
      </c>
      <c r="V287" s="20" t="e">
        <f t="shared" ca="1" si="118"/>
        <v>#N/A</v>
      </c>
      <c r="W287" s="48" t="e">
        <f t="shared" ca="1" si="105"/>
        <v>#N/A</v>
      </c>
      <c r="X287" s="49" t="e">
        <f t="shared" ca="1" si="106"/>
        <v>#N/A</v>
      </c>
      <c r="Y287" s="59" t="e">
        <f t="shared" ca="1" si="110"/>
        <v>#N/A</v>
      </c>
      <c r="Z287" s="49" t="e">
        <f ca="1">IF(Y287&gt;SQM!$AB$9,Summary!L287,NA())</f>
        <v>#N/A</v>
      </c>
      <c r="AA287" s="45" t="e">
        <f t="shared" ca="1" si="107"/>
        <v>#N/A</v>
      </c>
      <c r="AB287" s="4" t="e">
        <f t="shared" ca="1" si="108"/>
        <v>#N/A</v>
      </c>
      <c r="AC287" s="2" t="e">
        <f t="shared" ca="1" si="109"/>
        <v>#N/A</v>
      </c>
      <c r="AD287" s="81" t="e">
        <f>IF(TEXT(A287,"mmmm")='1Month'!$A$3,TEXT(A287,"dd")+H287,NA())</f>
        <v>#N/A</v>
      </c>
      <c r="AE287" s="81" t="e">
        <f>IF(TEXT(A287,"mmmm")='1Month'!A$3,TEXT(A287,"dd")+S287,NA())</f>
        <v>#N/A</v>
      </c>
    </row>
    <row r="288" spans="1:31">
      <c r="A288" s="1">
        <v>43596</v>
      </c>
      <c r="C288" s="3" t="e">
        <f ca="1">MATCH(A288,UTDATE,0)+SQM!$AB$3</f>
        <v>#N/A</v>
      </c>
      <c r="D288" s="3">
        <f ca="1">MATCH(A288,UTDATE)+SQM!$AB$3</f>
        <v>1000</v>
      </c>
      <c r="E288" s="5" t="e">
        <f t="shared" ca="1" si="99"/>
        <v>#N/A</v>
      </c>
      <c r="F288" s="4" t="str">
        <f t="array" aca="1" ref="F288" ca="1">IF(MAX(IF(UTDATE=A288,MPSAS))&gt;0,MAX(IF(UTDATE=A288,MPSAS)),"")</f>
        <v/>
      </c>
      <c r="G288" s="2" t="e">
        <f t="shared" ca="1" si="111"/>
        <v>#N/A</v>
      </c>
      <c r="H288" s="21" t="e">
        <f t="shared" ca="1" si="112"/>
        <v>#N/A</v>
      </c>
      <c r="I288" s="4" t="e">
        <f t="shared" ca="1" si="100"/>
        <v>#N/A</v>
      </c>
      <c r="J288" s="21" t="e">
        <f t="shared" ca="1" si="97"/>
        <v>#N/A</v>
      </c>
      <c r="K288" s="5" t="e">
        <f t="shared" ca="1" si="101"/>
        <v>#N/A</v>
      </c>
      <c r="L288" s="4" t="str">
        <f t="array" aca="1" ref="L288" ca="1">IF(MAX(IF(UTDATE=A288,AVE_30))&gt;0,MAX(IF(UTDATE=A288,AVE_30)),"")</f>
        <v/>
      </c>
      <c r="M288" s="2" t="e">
        <f t="shared" ca="1" si="113"/>
        <v>#N/A</v>
      </c>
      <c r="N288" s="4" t="e">
        <f t="shared" ca="1" si="102"/>
        <v>#N/A</v>
      </c>
      <c r="O288" s="4" t="e">
        <f t="shared" ca="1" si="103"/>
        <v>#N/A</v>
      </c>
      <c r="P288" s="4" t="e">
        <f t="shared" ca="1" si="104"/>
        <v>#N/A</v>
      </c>
      <c r="Q288" s="4" t="e">
        <f t="shared" ca="1" si="114"/>
        <v>#N/A</v>
      </c>
      <c r="R288" s="4" t="e">
        <f t="shared" ca="1" si="115"/>
        <v>#VALUE!</v>
      </c>
      <c r="S288" s="43" t="e">
        <f t="shared" ca="1" si="116"/>
        <v>#N/A</v>
      </c>
      <c r="T288" s="8" t="e">
        <f t="shared" ca="1" si="117"/>
        <v>#N/A</v>
      </c>
      <c r="U288" s="45" t="e">
        <f t="shared" ca="1" si="98"/>
        <v>#N/A</v>
      </c>
      <c r="V288" s="20" t="e">
        <f t="shared" ca="1" si="118"/>
        <v>#N/A</v>
      </c>
      <c r="W288" s="48" t="e">
        <f t="shared" ca="1" si="105"/>
        <v>#N/A</v>
      </c>
      <c r="X288" s="49" t="e">
        <f t="shared" ca="1" si="106"/>
        <v>#N/A</v>
      </c>
      <c r="Y288" s="59" t="e">
        <f t="shared" ca="1" si="110"/>
        <v>#N/A</v>
      </c>
      <c r="Z288" s="49" t="e">
        <f ca="1">IF(Y288&gt;SQM!$AB$9,Summary!L288,NA())</f>
        <v>#N/A</v>
      </c>
      <c r="AA288" s="45" t="e">
        <f t="shared" ca="1" si="107"/>
        <v>#N/A</v>
      </c>
      <c r="AB288" s="4" t="e">
        <f t="shared" ca="1" si="108"/>
        <v>#N/A</v>
      </c>
      <c r="AC288" s="2" t="e">
        <f t="shared" ca="1" si="109"/>
        <v>#N/A</v>
      </c>
      <c r="AD288" s="81" t="e">
        <f>IF(TEXT(A288,"mmmm")='1Month'!$A$3,TEXT(A288,"dd")+H288,NA())</f>
        <v>#N/A</v>
      </c>
      <c r="AE288" s="81" t="e">
        <f>IF(TEXT(A288,"mmmm")='1Month'!A$3,TEXT(A288,"dd")+S288,NA())</f>
        <v>#N/A</v>
      </c>
    </row>
    <row r="289" spans="1:31">
      <c r="A289" s="1">
        <v>43597</v>
      </c>
      <c r="C289" s="3" t="e">
        <f ca="1">MATCH(A289,UTDATE,0)+SQM!$AB$3</f>
        <v>#N/A</v>
      </c>
      <c r="D289" s="3">
        <f ca="1">MATCH(A289,UTDATE)+SQM!$AB$3</f>
        <v>1000</v>
      </c>
      <c r="E289" s="5" t="e">
        <f t="shared" ca="1" si="99"/>
        <v>#N/A</v>
      </c>
      <c r="F289" s="4" t="str">
        <f t="array" aca="1" ref="F289" ca="1">IF(MAX(IF(UTDATE=A289,MPSAS))&gt;0,MAX(IF(UTDATE=A289,MPSAS)),"")</f>
        <v/>
      </c>
      <c r="G289" s="2" t="e">
        <f t="shared" ca="1" si="111"/>
        <v>#N/A</v>
      </c>
      <c r="H289" s="21" t="e">
        <f t="shared" ca="1" si="112"/>
        <v>#N/A</v>
      </c>
      <c r="I289" s="4" t="e">
        <f t="shared" ca="1" si="100"/>
        <v>#N/A</v>
      </c>
      <c r="J289" s="21" t="e">
        <f t="shared" ca="1" si="97"/>
        <v>#N/A</v>
      </c>
      <c r="K289" s="5" t="e">
        <f t="shared" ca="1" si="101"/>
        <v>#N/A</v>
      </c>
      <c r="L289" s="4" t="str">
        <f t="array" aca="1" ref="L289" ca="1">IF(MAX(IF(UTDATE=A289,AVE_30))&gt;0,MAX(IF(UTDATE=A289,AVE_30)),"")</f>
        <v/>
      </c>
      <c r="M289" s="2" t="e">
        <f t="shared" ca="1" si="113"/>
        <v>#N/A</v>
      </c>
      <c r="N289" s="4" t="e">
        <f t="shared" ca="1" si="102"/>
        <v>#N/A</v>
      </c>
      <c r="O289" s="4" t="e">
        <f t="shared" ca="1" si="103"/>
        <v>#N/A</v>
      </c>
      <c r="P289" s="4" t="e">
        <f t="shared" ca="1" si="104"/>
        <v>#N/A</v>
      </c>
      <c r="Q289" s="4" t="e">
        <f t="shared" ca="1" si="114"/>
        <v>#N/A</v>
      </c>
      <c r="R289" s="4" t="e">
        <f t="shared" ca="1" si="115"/>
        <v>#VALUE!</v>
      </c>
      <c r="S289" s="43" t="e">
        <f t="shared" ca="1" si="116"/>
        <v>#N/A</v>
      </c>
      <c r="T289" s="8" t="e">
        <f t="shared" ca="1" si="117"/>
        <v>#N/A</v>
      </c>
      <c r="U289" s="45" t="e">
        <f t="shared" ca="1" si="98"/>
        <v>#N/A</v>
      </c>
      <c r="V289" s="20" t="e">
        <f t="shared" ca="1" si="118"/>
        <v>#N/A</v>
      </c>
      <c r="W289" s="48" t="e">
        <f t="shared" ca="1" si="105"/>
        <v>#N/A</v>
      </c>
      <c r="X289" s="49" t="e">
        <f t="shared" ca="1" si="106"/>
        <v>#N/A</v>
      </c>
      <c r="Y289" s="59" t="e">
        <f t="shared" ca="1" si="110"/>
        <v>#N/A</v>
      </c>
      <c r="Z289" s="49" t="e">
        <f ca="1">IF(Y289&gt;SQM!$AB$9,Summary!L289,NA())</f>
        <v>#N/A</v>
      </c>
      <c r="AA289" s="45" t="e">
        <f t="shared" ca="1" si="107"/>
        <v>#N/A</v>
      </c>
      <c r="AB289" s="4" t="e">
        <f t="shared" ca="1" si="108"/>
        <v>#N/A</v>
      </c>
      <c r="AC289" s="2" t="e">
        <f t="shared" ca="1" si="109"/>
        <v>#N/A</v>
      </c>
      <c r="AD289" s="81" t="e">
        <f>IF(TEXT(A289,"mmmm")='1Month'!$A$3,TEXT(A289,"dd")+H289,NA())</f>
        <v>#N/A</v>
      </c>
      <c r="AE289" s="81" t="e">
        <f>IF(TEXT(A289,"mmmm")='1Month'!A$3,TEXT(A289,"dd")+S289,NA())</f>
        <v>#N/A</v>
      </c>
    </row>
    <row r="290" spans="1:31">
      <c r="A290" s="1">
        <v>43598</v>
      </c>
      <c r="C290" s="3" t="e">
        <f ca="1">MATCH(A290,UTDATE,0)+SQM!$AB$3</f>
        <v>#N/A</v>
      </c>
      <c r="D290" s="3">
        <f ca="1">MATCH(A290,UTDATE)+SQM!$AB$3</f>
        <v>1000</v>
      </c>
      <c r="E290" s="5" t="e">
        <f t="shared" ca="1" si="99"/>
        <v>#N/A</v>
      </c>
      <c r="F290" s="4" t="str">
        <f t="array" aca="1" ref="F290" ca="1">IF(MAX(IF(UTDATE=A290,MPSAS))&gt;0,MAX(IF(UTDATE=A290,MPSAS)),"")</f>
        <v/>
      </c>
      <c r="G290" s="2" t="e">
        <f t="shared" ca="1" si="111"/>
        <v>#N/A</v>
      </c>
      <c r="H290" s="21" t="e">
        <f t="shared" ca="1" si="112"/>
        <v>#N/A</v>
      </c>
      <c r="I290" s="4" t="e">
        <f t="shared" ca="1" si="100"/>
        <v>#N/A</v>
      </c>
      <c r="J290" s="21" t="e">
        <f t="shared" ca="1" si="97"/>
        <v>#N/A</v>
      </c>
      <c r="K290" s="5" t="e">
        <f t="shared" ca="1" si="101"/>
        <v>#N/A</v>
      </c>
      <c r="L290" s="4" t="str">
        <f t="array" aca="1" ref="L290" ca="1">IF(MAX(IF(UTDATE=A290,AVE_30))&gt;0,MAX(IF(UTDATE=A290,AVE_30)),"")</f>
        <v/>
      </c>
      <c r="M290" s="2" t="e">
        <f t="shared" ca="1" si="113"/>
        <v>#N/A</v>
      </c>
      <c r="N290" s="4" t="e">
        <f t="shared" ca="1" si="102"/>
        <v>#N/A</v>
      </c>
      <c r="O290" s="4" t="e">
        <f t="shared" ca="1" si="103"/>
        <v>#N/A</v>
      </c>
      <c r="P290" s="4" t="e">
        <f t="shared" ca="1" si="104"/>
        <v>#N/A</v>
      </c>
      <c r="Q290" s="4" t="e">
        <f t="shared" ca="1" si="114"/>
        <v>#N/A</v>
      </c>
      <c r="R290" s="4" t="e">
        <f t="shared" ca="1" si="115"/>
        <v>#VALUE!</v>
      </c>
      <c r="S290" s="43" t="e">
        <f t="shared" ca="1" si="116"/>
        <v>#N/A</v>
      </c>
      <c r="T290" s="8" t="e">
        <f t="shared" ca="1" si="117"/>
        <v>#N/A</v>
      </c>
      <c r="U290" s="45" t="e">
        <f t="shared" ca="1" si="98"/>
        <v>#N/A</v>
      </c>
      <c r="V290" s="20" t="e">
        <f t="shared" ca="1" si="118"/>
        <v>#N/A</v>
      </c>
      <c r="W290" s="48" t="e">
        <f t="shared" ca="1" si="105"/>
        <v>#N/A</v>
      </c>
      <c r="X290" s="49" t="e">
        <f t="shared" ca="1" si="106"/>
        <v>#N/A</v>
      </c>
      <c r="Y290" s="59" t="e">
        <f t="shared" ca="1" si="110"/>
        <v>#N/A</v>
      </c>
      <c r="Z290" s="49" t="e">
        <f ca="1">IF(Y290&gt;SQM!$AB$9,Summary!L290,NA())</f>
        <v>#N/A</v>
      </c>
      <c r="AA290" s="45" t="e">
        <f t="shared" ca="1" si="107"/>
        <v>#N/A</v>
      </c>
      <c r="AB290" s="4" t="e">
        <f t="shared" ca="1" si="108"/>
        <v>#N/A</v>
      </c>
      <c r="AC290" s="2" t="e">
        <f t="shared" ca="1" si="109"/>
        <v>#N/A</v>
      </c>
      <c r="AD290" s="81" t="e">
        <f>IF(TEXT(A290,"mmmm")='1Month'!$A$3,TEXT(A290,"dd")+H290,NA())</f>
        <v>#N/A</v>
      </c>
      <c r="AE290" s="81" t="e">
        <f>IF(TEXT(A290,"mmmm")='1Month'!A$3,TEXT(A290,"dd")+S290,NA())</f>
        <v>#N/A</v>
      </c>
    </row>
    <row r="291" spans="1:31">
      <c r="A291" s="1">
        <v>43599</v>
      </c>
      <c r="C291" s="3" t="e">
        <f ca="1">MATCH(A291,UTDATE,0)+SQM!$AB$3</f>
        <v>#N/A</v>
      </c>
      <c r="D291" s="3">
        <f ca="1">MATCH(A291,UTDATE)+SQM!$AB$3</f>
        <v>1000</v>
      </c>
      <c r="E291" s="5" t="e">
        <f t="shared" ca="1" si="99"/>
        <v>#N/A</v>
      </c>
      <c r="F291" s="4" t="str">
        <f t="array" aca="1" ref="F291" ca="1">IF(MAX(IF(UTDATE=A291,MPSAS))&gt;0,MAX(IF(UTDATE=A291,MPSAS)),"")</f>
        <v/>
      </c>
      <c r="G291" s="2" t="e">
        <f t="shared" ca="1" si="111"/>
        <v>#N/A</v>
      </c>
      <c r="H291" s="21" t="e">
        <f t="shared" ca="1" si="112"/>
        <v>#N/A</v>
      </c>
      <c r="I291" s="4" t="e">
        <f t="shared" ca="1" si="100"/>
        <v>#N/A</v>
      </c>
      <c r="J291" s="21" t="e">
        <f t="shared" ca="1" si="97"/>
        <v>#N/A</v>
      </c>
      <c r="K291" s="5" t="e">
        <f t="shared" ca="1" si="101"/>
        <v>#N/A</v>
      </c>
      <c r="L291" s="4" t="str">
        <f t="array" aca="1" ref="L291" ca="1">IF(MAX(IF(UTDATE=A291,AVE_30))&gt;0,MAX(IF(UTDATE=A291,AVE_30)),"")</f>
        <v/>
      </c>
      <c r="M291" s="2" t="e">
        <f t="shared" ca="1" si="113"/>
        <v>#N/A</v>
      </c>
      <c r="N291" s="4" t="e">
        <f t="shared" ca="1" si="102"/>
        <v>#N/A</v>
      </c>
      <c r="O291" s="4" t="e">
        <f t="shared" ca="1" si="103"/>
        <v>#N/A</v>
      </c>
      <c r="P291" s="4" t="e">
        <f t="shared" ca="1" si="104"/>
        <v>#N/A</v>
      </c>
      <c r="Q291" s="4" t="e">
        <f t="shared" ca="1" si="114"/>
        <v>#N/A</v>
      </c>
      <c r="R291" s="4" t="e">
        <f t="shared" ca="1" si="115"/>
        <v>#VALUE!</v>
      </c>
      <c r="S291" s="43" t="e">
        <f t="shared" ca="1" si="116"/>
        <v>#N/A</v>
      </c>
      <c r="T291" s="8" t="e">
        <f t="shared" ca="1" si="117"/>
        <v>#N/A</v>
      </c>
      <c r="U291" s="45" t="e">
        <f t="shared" ca="1" si="98"/>
        <v>#N/A</v>
      </c>
      <c r="V291" s="20" t="e">
        <f t="shared" ca="1" si="118"/>
        <v>#N/A</v>
      </c>
      <c r="W291" s="48" t="e">
        <f t="shared" ca="1" si="105"/>
        <v>#N/A</v>
      </c>
      <c r="X291" s="49" t="e">
        <f t="shared" ca="1" si="106"/>
        <v>#N/A</v>
      </c>
      <c r="Y291" s="59" t="e">
        <f t="shared" ca="1" si="110"/>
        <v>#N/A</v>
      </c>
      <c r="Z291" s="49" t="e">
        <f ca="1">IF(Y291&gt;SQM!$AB$9,Summary!L291,NA())</f>
        <v>#N/A</v>
      </c>
      <c r="AA291" s="45" t="e">
        <f t="shared" ca="1" si="107"/>
        <v>#N/A</v>
      </c>
      <c r="AB291" s="4" t="e">
        <f t="shared" ca="1" si="108"/>
        <v>#N/A</v>
      </c>
      <c r="AC291" s="2" t="e">
        <f t="shared" ca="1" si="109"/>
        <v>#N/A</v>
      </c>
      <c r="AD291" s="81" t="e">
        <f>IF(TEXT(A291,"mmmm")='1Month'!$A$3,TEXT(A291,"dd")+H291,NA())</f>
        <v>#N/A</v>
      </c>
      <c r="AE291" s="81" t="e">
        <f>IF(TEXT(A291,"mmmm")='1Month'!A$3,TEXT(A291,"dd")+S291,NA())</f>
        <v>#N/A</v>
      </c>
    </row>
    <row r="292" spans="1:31">
      <c r="A292" s="1">
        <v>43600</v>
      </c>
      <c r="C292" s="3" t="e">
        <f ca="1">MATCH(A292,UTDATE,0)+SQM!$AB$3</f>
        <v>#N/A</v>
      </c>
      <c r="D292" s="3">
        <f ca="1">MATCH(A292,UTDATE)+SQM!$AB$3</f>
        <v>1000</v>
      </c>
      <c r="E292" s="5" t="e">
        <f t="shared" ca="1" si="99"/>
        <v>#N/A</v>
      </c>
      <c r="F292" s="4" t="str">
        <f t="array" aca="1" ref="F292" ca="1">IF(MAX(IF(UTDATE=A292,MPSAS))&gt;0,MAX(IF(UTDATE=A292,MPSAS)),"")</f>
        <v/>
      </c>
      <c r="G292" s="2" t="e">
        <f t="shared" ca="1" si="111"/>
        <v>#N/A</v>
      </c>
      <c r="H292" s="21" t="e">
        <f t="shared" ca="1" si="112"/>
        <v>#N/A</v>
      </c>
      <c r="I292" s="4" t="e">
        <f t="shared" ca="1" si="100"/>
        <v>#N/A</v>
      </c>
      <c r="J292" s="21" t="e">
        <f t="shared" ca="1" si="97"/>
        <v>#N/A</v>
      </c>
      <c r="K292" s="5" t="e">
        <f t="shared" ca="1" si="101"/>
        <v>#N/A</v>
      </c>
      <c r="L292" s="4" t="str">
        <f t="array" aca="1" ref="L292" ca="1">IF(MAX(IF(UTDATE=A292,AVE_30))&gt;0,MAX(IF(UTDATE=A292,AVE_30)),"")</f>
        <v/>
      </c>
      <c r="M292" s="2" t="e">
        <f t="shared" ca="1" si="113"/>
        <v>#N/A</v>
      </c>
      <c r="N292" s="4" t="e">
        <f t="shared" ca="1" si="102"/>
        <v>#N/A</v>
      </c>
      <c r="O292" s="4" t="e">
        <f t="shared" ca="1" si="103"/>
        <v>#N/A</v>
      </c>
      <c r="P292" s="4" t="e">
        <f t="shared" ca="1" si="104"/>
        <v>#N/A</v>
      </c>
      <c r="Q292" s="4" t="e">
        <f t="shared" ca="1" si="114"/>
        <v>#N/A</v>
      </c>
      <c r="R292" s="4" t="e">
        <f t="shared" ca="1" si="115"/>
        <v>#VALUE!</v>
      </c>
      <c r="S292" s="43" t="e">
        <f t="shared" ca="1" si="116"/>
        <v>#N/A</v>
      </c>
      <c r="T292" s="8" t="e">
        <f t="shared" ca="1" si="117"/>
        <v>#N/A</v>
      </c>
      <c r="U292" s="45" t="e">
        <f t="shared" ca="1" si="98"/>
        <v>#N/A</v>
      </c>
      <c r="V292" s="20" t="e">
        <f t="shared" ca="1" si="118"/>
        <v>#N/A</v>
      </c>
      <c r="W292" s="48" t="e">
        <f t="shared" ca="1" si="105"/>
        <v>#N/A</v>
      </c>
      <c r="X292" s="49" t="e">
        <f t="shared" ca="1" si="106"/>
        <v>#N/A</v>
      </c>
      <c r="Y292" s="59" t="e">
        <f t="shared" ca="1" si="110"/>
        <v>#N/A</v>
      </c>
      <c r="Z292" s="49" t="e">
        <f ca="1">IF(Y292&gt;SQM!$AB$9,Summary!L292,NA())</f>
        <v>#N/A</v>
      </c>
      <c r="AA292" s="45" t="e">
        <f t="shared" ca="1" si="107"/>
        <v>#N/A</v>
      </c>
      <c r="AB292" s="4" t="e">
        <f t="shared" ca="1" si="108"/>
        <v>#N/A</v>
      </c>
      <c r="AC292" s="2" t="e">
        <f t="shared" ca="1" si="109"/>
        <v>#N/A</v>
      </c>
      <c r="AD292" s="81" t="e">
        <f>IF(TEXT(A292,"mmmm")='1Month'!$A$3,TEXT(A292,"dd")+H292,NA())</f>
        <v>#N/A</v>
      </c>
      <c r="AE292" s="81" t="e">
        <f>IF(TEXT(A292,"mmmm")='1Month'!A$3,TEXT(A292,"dd")+S292,NA())</f>
        <v>#N/A</v>
      </c>
    </row>
    <row r="293" spans="1:31">
      <c r="A293" s="1">
        <v>43601</v>
      </c>
      <c r="C293" s="3" t="e">
        <f ca="1">MATCH(A293,UTDATE,0)+SQM!$AB$3</f>
        <v>#N/A</v>
      </c>
      <c r="D293" s="3">
        <f ca="1">MATCH(A293,UTDATE)+SQM!$AB$3</f>
        <v>1000</v>
      </c>
      <c r="E293" s="5" t="e">
        <f t="shared" ca="1" si="99"/>
        <v>#N/A</v>
      </c>
      <c r="F293" s="4" t="str">
        <f t="array" aca="1" ref="F293" ca="1">IF(MAX(IF(UTDATE=A293,MPSAS))&gt;0,MAX(IF(UTDATE=A293,MPSAS)),"")</f>
        <v/>
      </c>
      <c r="G293" s="2" t="e">
        <f t="shared" ca="1" si="111"/>
        <v>#N/A</v>
      </c>
      <c r="H293" s="21" t="e">
        <f t="shared" ca="1" si="112"/>
        <v>#N/A</v>
      </c>
      <c r="I293" s="4" t="e">
        <f t="shared" ca="1" si="100"/>
        <v>#N/A</v>
      </c>
      <c r="J293" s="21" t="e">
        <f t="shared" ca="1" si="97"/>
        <v>#N/A</v>
      </c>
      <c r="K293" s="5" t="e">
        <f t="shared" ca="1" si="101"/>
        <v>#N/A</v>
      </c>
      <c r="L293" s="4" t="str">
        <f t="array" aca="1" ref="L293" ca="1">IF(MAX(IF(UTDATE=A293,AVE_30))&gt;0,MAX(IF(UTDATE=A293,AVE_30)),"")</f>
        <v/>
      </c>
      <c r="M293" s="2" t="e">
        <f t="shared" ca="1" si="113"/>
        <v>#N/A</v>
      </c>
      <c r="N293" s="4" t="e">
        <f t="shared" ca="1" si="102"/>
        <v>#N/A</v>
      </c>
      <c r="O293" s="4" t="e">
        <f t="shared" ca="1" si="103"/>
        <v>#N/A</v>
      </c>
      <c r="P293" s="4" t="e">
        <f t="shared" ca="1" si="104"/>
        <v>#N/A</v>
      </c>
      <c r="Q293" s="4" t="e">
        <f t="shared" ca="1" si="114"/>
        <v>#N/A</v>
      </c>
      <c r="R293" s="4" t="e">
        <f t="shared" ca="1" si="115"/>
        <v>#VALUE!</v>
      </c>
      <c r="S293" s="43" t="e">
        <f t="shared" ca="1" si="116"/>
        <v>#N/A</v>
      </c>
      <c r="T293" s="8" t="e">
        <f t="shared" ca="1" si="117"/>
        <v>#N/A</v>
      </c>
      <c r="U293" s="45" t="e">
        <f t="shared" ca="1" si="98"/>
        <v>#N/A</v>
      </c>
      <c r="V293" s="20" t="e">
        <f t="shared" ca="1" si="118"/>
        <v>#N/A</v>
      </c>
      <c r="W293" s="48" t="e">
        <f t="shared" ca="1" si="105"/>
        <v>#N/A</v>
      </c>
      <c r="X293" s="49" t="e">
        <f t="shared" ca="1" si="106"/>
        <v>#N/A</v>
      </c>
      <c r="Y293" s="59" t="e">
        <f t="shared" ca="1" si="110"/>
        <v>#N/A</v>
      </c>
      <c r="Z293" s="49" t="e">
        <f ca="1">IF(Y293&gt;SQM!$AB$9,Summary!L293,NA())</f>
        <v>#N/A</v>
      </c>
      <c r="AA293" s="45" t="e">
        <f t="shared" ca="1" si="107"/>
        <v>#N/A</v>
      </c>
      <c r="AB293" s="4" t="e">
        <f t="shared" ca="1" si="108"/>
        <v>#N/A</v>
      </c>
      <c r="AC293" s="2" t="e">
        <f t="shared" ca="1" si="109"/>
        <v>#N/A</v>
      </c>
      <c r="AD293" s="81" t="e">
        <f>IF(TEXT(A293,"mmmm")='1Month'!$A$3,TEXT(A293,"dd")+H293,NA())</f>
        <v>#N/A</v>
      </c>
      <c r="AE293" s="81" t="e">
        <f>IF(TEXT(A293,"mmmm")='1Month'!A$3,TEXT(A293,"dd")+S293,NA())</f>
        <v>#N/A</v>
      </c>
    </row>
    <row r="294" spans="1:31">
      <c r="A294" s="1">
        <v>43602</v>
      </c>
      <c r="C294" s="3" t="e">
        <f ca="1">MATCH(A294,UTDATE,0)+SQM!$AB$3</f>
        <v>#N/A</v>
      </c>
      <c r="D294" s="3">
        <f ca="1">MATCH(A294,UTDATE)+SQM!$AB$3</f>
        <v>1000</v>
      </c>
      <c r="E294" s="5" t="e">
        <f t="shared" ca="1" si="99"/>
        <v>#N/A</v>
      </c>
      <c r="F294" s="4" t="str">
        <f t="array" aca="1" ref="F294" ca="1">IF(MAX(IF(UTDATE=A294,MPSAS))&gt;0,MAX(IF(UTDATE=A294,MPSAS)),"")</f>
        <v/>
      </c>
      <c r="G294" s="2" t="e">
        <f t="shared" ca="1" si="111"/>
        <v>#N/A</v>
      </c>
      <c r="H294" s="21" t="e">
        <f t="shared" ca="1" si="112"/>
        <v>#N/A</v>
      </c>
      <c r="I294" s="4" t="e">
        <f t="shared" ca="1" si="100"/>
        <v>#N/A</v>
      </c>
      <c r="J294" s="21" t="e">
        <f t="shared" ca="1" si="97"/>
        <v>#N/A</v>
      </c>
      <c r="K294" s="5" t="e">
        <f t="shared" ca="1" si="101"/>
        <v>#N/A</v>
      </c>
      <c r="L294" s="4" t="str">
        <f t="array" aca="1" ref="L294" ca="1">IF(MAX(IF(UTDATE=A294,AVE_30))&gt;0,MAX(IF(UTDATE=A294,AVE_30)),"")</f>
        <v/>
      </c>
      <c r="M294" s="2" t="e">
        <f t="shared" ca="1" si="113"/>
        <v>#N/A</v>
      </c>
      <c r="N294" s="4" t="e">
        <f t="shared" ca="1" si="102"/>
        <v>#N/A</v>
      </c>
      <c r="O294" s="4" t="e">
        <f t="shared" ca="1" si="103"/>
        <v>#N/A</v>
      </c>
      <c r="P294" s="4" t="e">
        <f t="shared" ca="1" si="104"/>
        <v>#N/A</v>
      </c>
      <c r="Q294" s="4" t="e">
        <f t="shared" ca="1" si="114"/>
        <v>#N/A</v>
      </c>
      <c r="R294" s="4" t="e">
        <f t="shared" ca="1" si="115"/>
        <v>#VALUE!</v>
      </c>
      <c r="S294" s="43" t="e">
        <f t="shared" ca="1" si="116"/>
        <v>#N/A</v>
      </c>
      <c r="T294" s="8" t="e">
        <f t="shared" ca="1" si="117"/>
        <v>#N/A</v>
      </c>
      <c r="U294" s="45" t="e">
        <f t="shared" ca="1" si="98"/>
        <v>#N/A</v>
      </c>
      <c r="V294" s="20" t="e">
        <f t="shared" ca="1" si="118"/>
        <v>#N/A</v>
      </c>
      <c r="W294" s="48" t="e">
        <f t="shared" ca="1" si="105"/>
        <v>#N/A</v>
      </c>
      <c r="X294" s="49" t="e">
        <f t="shared" ca="1" si="106"/>
        <v>#N/A</v>
      </c>
      <c r="Y294" s="59" t="e">
        <f t="shared" ca="1" si="110"/>
        <v>#N/A</v>
      </c>
      <c r="Z294" s="49" t="e">
        <f ca="1">IF(Y294&gt;SQM!$AB$9,Summary!L294,NA())</f>
        <v>#N/A</v>
      </c>
      <c r="AA294" s="45" t="e">
        <f t="shared" ca="1" si="107"/>
        <v>#N/A</v>
      </c>
      <c r="AB294" s="4" t="e">
        <f t="shared" ca="1" si="108"/>
        <v>#N/A</v>
      </c>
      <c r="AC294" s="2" t="e">
        <f t="shared" ca="1" si="109"/>
        <v>#N/A</v>
      </c>
      <c r="AD294" s="81" t="e">
        <f>IF(TEXT(A294,"mmmm")='1Month'!$A$3,TEXT(A294,"dd")+H294,NA())</f>
        <v>#N/A</v>
      </c>
      <c r="AE294" s="81" t="e">
        <f>IF(TEXT(A294,"mmmm")='1Month'!A$3,TEXT(A294,"dd")+S294,NA())</f>
        <v>#N/A</v>
      </c>
    </row>
    <row r="295" spans="1:31">
      <c r="A295" s="1">
        <v>43603</v>
      </c>
      <c r="C295" s="3" t="e">
        <f ca="1">MATCH(A295,UTDATE,0)+SQM!$AB$3</f>
        <v>#N/A</v>
      </c>
      <c r="D295" s="3">
        <f ca="1">MATCH(A295,UTDATE)+SQM!$AB$3</f>
        <v>1000</v>
      </c>
      <c r="E295" s="5" t="e">
        <f t="shared" ca="1" si="99"/>
        <v>#N/A</v>
      </c>
      <c r="F295" s="4" t="str">
        <f t="array" aca="1" ref="F295" ca="1">IF(MAX(IF(UTDATE=A295,MPSAS))&gt;0,MAX(IF(UTDATE=A295,MPSAS)),"")</f>
        <v/>
      </c>
      <c r="G295" s="2" t="e">
        <f t="shared" ca="1" si="111"/>
        <v>#N/A</v>
      </c>
      <c r="H295" s="21" t="e">
        <f t="shared" ca="1" si="112"/>
        <v>#N/A</v>
      </c>
      <c r="I295" s="4" t="e">
        <f t="shared" ca="1" si="100"/>
        <v>#N/A</v>
      </c>
      <c r="J295" s="21" t="e">
        <f t="shared" ca="1" si="97"/>
        <v>#N/A</v>
      </c>
      <c r="K295" s="5" t="e">
        <f t="shared" ca="1" si="101"/>
        <v>#N/A</v>
      </c>
      <c r="L295" s="4" t="str">
        <f t="array" aca="1" ref="L295" ca="1">IF(MAX(IF(UTDATE=A295,AVE_30))&gt;0,MAX(IF(UTDATE=A295,AVE_30)),"")</f>
        <v/>
      </c>
      <c r="M295" s="2" t="e">
        <f t="shared" ca="1" si="113"/>
        <v>#N/A</v>
      </c>
      <c r="N295" s="4" t="e">
        <f t="shared" ca="1" si="102"/>
        <v>#N/A</v>
      </c>
      <c r="O295" s="4" t="e">
        <f t="shared" ca="1" si="103"/>
        <v>#N/A</v>
      </c>
      <c r="P295" s="4" t="e">
        <f t="shared" ca="1" si="104"/>
        <v>#N/A</v>
      </c>
      <c r="Q295" s="4" t="e">
        <f t="shared" ca="1" si="114"/>
        <v>#N/A</v>
      </c>
      <c r="R295" s="4" t="e">
        <f t="shared" ca="1" si="115"/>
        <v>#VALUE!</v>
      </c>
      <c r="S295" s="43" t="e">
        <f t="shared" ca="1" si="116"/>
        <v>#N/A</v>
      </c>
      <c r="T295" s="8" t="e">
        <f t="shared" ca="1" si="117"/>
        <v>#N/A</v>
      </c>
      <c r="U295" s="45" t="e">
        <f t="shared" ca="1" si="98"/>
        <v>#N/A</v>
      </c>
      <c r="V295" s="20" t="e">
        <f t="shared" ca="1" si="118"/>
        <v>#N/A</v>
      </c>
      <c r="W295" s="48" t="e">
        <f t="shared" ca="1" si="105"/>
        <v>#N/A</v>
      </c>
      <c r="X295" s="49" t="e">
        <f t="shared" ca="1" si="106"/>
        <v>#N/A</v>
      </c>
      <c r="Y295" s="59" t="e">
        <f t="shared" ca="1" si="110"/>
        <v>#N/A</v>
      </c>
      <c r="Z295" s="49" t="e">
        <f ca="1">IF(Y295&gt;SQM!$AB$9,Summary!L295,NA())</f>
        <v>#N/A</v>
      </c>
      <c r="AA295" s="45" t="e">
        <f t="shared" ca="1" si="107"/>
        <v>#N/A</v>
      </c>
      <c r="AB295" s="4" t="e">
        <f t="shared" ca="1" si="108"/>
        <v>#N/A</v>
      </c>
      <c r="AC295" s="2" t="e">
        <f t="shared" ca="1" si="109"/>
        <v>#N/A</v>
      </c>
      <c r="AD295" s="81" t="e">
        <f>IF(TEXT(A295,"mmmm")='1Month'!$A$3,TEXT(A295,"dd")+H295,NA())</f>
        <v>#N/A</v>
      </c>
      <c r="AE295" s="81" t="e">
        <f>IF(TEXT(A295,"mmmm")='1Month'!A$3,TEXT(A295,"dd")+S295,NA())</f>
        <v>#N/A</v>
      </c>
    </row>
    <row r="296" spans="1:31">
      <c r="A296" s="1">
        <v>43604</v>
      </c>
      <c r="C296" s="3" t="e">
        <f ca="1">MATCH(A296,UTDATE,0)+SQM!$AB$3</f>
        <v>#N/A</v>
      </c>
      <c r="D296" s="3">
        <f ca="1">MATCH(A296,UTDATE)+SQM!$AB$3</f>
        <v>1000</v>
      </c>
      <c r="E296" s="5" t="e">
        <f t="shared" ca="1" si="99"/>
        <v>#N/A</v>
      </c>
      <c r="F296" s="4" t="str">
        <f t="array" aca="1" ref="F296" ca="1">IF(MAX(IF(UTDATE=A296,MPSAS))&gt;0,MAX(IF(UTDATE=A296,MPSAS)),"")</f>
        <v/>
      </c>
      <c r="G296" s="2" t="e">
        <f t="shared" ca="1" si="111"/>
        <v>#N/A</v>
      </c>
      <c r="H296" s="21" t="e">
        <f t="shared" ca="1" si="112"/>
        <v>#N/A</v>
      </c>
      <c r="I296" s="4" t="e">
        <f t="shared" ca="1" si="100"/>
        <v>#N/A</v>
      </c>
      <c r="J296" s="21" t="e">
        <f t="shared" ca="1" si="97"/>
        <v>#N/A</v>
      </c>
      <c r="K296" s="5" t="e">
        <f t="shared" ca="1" si="101"/>
        <v>#N/A</v>
      </c>
      <c r="L296" s="4" t="str">
        <f t="array" aca="1" ref="L296" ca="1">IF(MAX(IF(UTDATE=A296,AVE_30))&gt;0,MAX(IF(UTDATE=A296,AVE_30)),"")</f>
        <v/>
      </c>
      <c r="M296" s="2" t="e">
        <f t="shared" ca="1" si="113"/>
        <v>#N/A</v>
      </c>
      <c r="N296" s="4" t="e">
        <f t="shared" ca="1" si="102"/>
        <v>#N/A</v>
      </c>
      <c r="O296" s="4" t="e">
        <f t="shared" ca="1" si="103"/>
        <v>#N/A</v>
      </c>
      <c r="P296" s="4" t="e">
        <f t="shared" ca="1" si="104"/>
        <v>#N/A</v>
      </c>
      <c r="Q296" s="4" t="e">
        <f t="shared" ca="1" si="114"/>
        <v>#N/A</v>
      </c>
      <c r="R296" s="4" t="e">
        <f t="shared" ca="1" si="115"/>
        <v>#VALUE!</v>
      </c>
      <c r="S296" s="43" t="e">
        <f t="shared" ca="1" si="116"/>
        <v>#N/A</v>
      </c>
      <c r="T296" s="8" t="e">
        <f t="shared" ca="1" si="117"/>
        <v>#N/A</v>
      </c>
      <c r="U296" s="45" t="e">
        <f t="shared" ca="1" si="98"/>
        <v>#N/A</v>
      </c>
      <c r="V296" s="20" t="e">
        <f t="shared" ca="1" si="118"/>
        <v>#N/A</v>
      </c>
      <c r="W296" s="48" t="e">
        <f t="shared" ca="1" si="105"/>
        <v>#N/A</v>
      </c>
      <c r="X296" s="49" t="e">
        <f t="shared" ca="1" si="106"/>
        <v>#N/A</v>
      </c>
      <c r="Y296" s="59" t="e">
        <f t="shared" ca="1" si="110"/>
        <v>#N/A</v>
      </c>
      <c r="Z296" s="49" t="e">
        <f ca="1">IF(Y296&gt;SQM!$AB$9,Summary!L296,NA())</f>
        <v>#N/A</v>
      </c>
      <c r="AA296" s="45" t="e">
        <f t="shared" ca="1" si="107"/>
        <v>#N/A</v>
      </c>
      <c r="AB296" s="4" t="e">
        <f t="shared" ca="1" si="108"/>
        <v>#N/A</v>
      </c>
      <c r="AC296" s="2" t="e">
        <f t="shared" ca="1" si="109"/>
        <v>#N/A</v>
      </c>
      <c r="AD296" s="81" t="e">
        <f>IF(TEXT(A296,"mmmm")='1Month'!$A$3,TEXT(A296,"dd")+H296,NA())</f>
        <v>#N/A</v>
      </c>
      <c r="AE296" s="81" t="e">
        <f>IF(TEXT(A296,"mmmm")='1Month'!A$3,TEXT(A296,"dd")+S296,NA())</f>
        <v>#N/A</v>
      </c>
    </row>
    <row r="297" spans="1:31">
      <c r="A297" s="1">
        <v>43605</v>
      </c>
      <c r="C297" s="3" t="e">
        <f ca="1">MATCH(A297,UTDATE,0)+SQM!$AB$3</f>
        <v>#N/A</v>
      </c>
      <c r="D297" s="3">
        <f ca="1">MATCH(A297,UTDATE)+SQM!$AB$3</f>
        <v>1000</v>
      </c>
      <c r="E297" s="5" t="e">
        <f t="shared" ca="1" si="99"/>
        <v>#N/A</v>
      </c>
      <c r="F297" s="4" t="str">
        <f t="array" aca="1" ref="F297" ca="1">IF(MAX(IF(UTDATE=A297,MPSAS))&gt;0,MAX(IF(UTDATE=A297,MPSAS)),"")</f>
        <v/>
      </c>
      <c r="G297" s="2" t="e">
        <f t="shared" ca="1" si="111"/>
        <v>#N/A</v>
      </c>
      <c r="H297" s="21" t="e">
        <f t="shared" ca="1" si="112"/>
        <v>#N/A</v>
      </c>
      <c r="I297" s="4" t="e">
        <f t="shared" ca="1" si="100"/>
        <v>#N/A</v>
      </c>
      <c r="J297" s="21" t="e">
        <f t="shared" ca="1" si="97"/>
        <v>#N/A</v>
      </c>
      <c r="K297" s="5" t="e">
        <f t="shared" ca="1" si="101"/>
        <v>#N/A</v>
      </c>
      <c r="L297" s="4" t="str">
        <f t="array" aca="1" ref="L297" ca="1">IF(MAX(IF(UTDATE=A297,AVE_30))&gt;0,MAX(IF(UTDATE=A297,AVE_30)),"")</f>
        <v/>
      </c>
      <c r="M297" s="2" t="e">
        <f t="shared" ca="1" si="113"/>
        <v>#N/A</v>
      </c>
      <c r="N297" s="4" t="e">
        <f t="shared" ca="1" si="102"/>
        <v>#N/A</v>
      </c>
      <c r="O297" s="4" t="e">
        <f t="shared" ca="1" si="103"/>
        <v>#N/A</v>
      </c>
      <c r="P297" s="4" t="e">
        <f t="shared" ca="1" si="104"/>
        <v>#N/A</v>
      </c>
      <c r="Q297" s="4" t="e">
        <f t="shared" ca="1" si="114"/>
        <v>#N/A</v>
      </c>
      <c r="R297" s="4" t="e">
        <f t="shared" ca="1" si="115"/>
        <v>#VALUE!</v>
      </c>
      <c r="S297" s="43" t="e">
        <f t="shared" ca="1" si="116"/>
        <v>#N/A</v>
      </c>
      <c r="T297" s="8" t="e">
        <f t="shared" ca="1" si="117"/>
        <v>#N/A</v>
      </c>
      <c r="U297" s="45" t="e">
        <f t="shared" ca="1" si="98"/>
        <v>#N/A</v>
      </c>
      <c r="V297" s="20" t="e">
        <f t="shared" ca="1" si="118"/>
        <v>#N/A</v>
      </c>
      <c r="W297" s="48" t="e">
        <f t="shared" ca="1" si="105"/>
        <v>#N/A</v>
      </c>
      <c r="X297" s="49" t="e">
        <f t="shared" ca="1" si="106"/>
        <v>#N/A</v>
      </c>
      <c r="Y297" s="59" t="e">
        <f t="shared" ca="1" si="110"/>
        <v>#N/A</v>
      </c>
      <c r="Z297" s="49" t="e">
        <f ca="1">IF(Y297&gt;SQM!$AB$9,Summary!L297,NA())</f>
        <v>#N/A</v>
      </c>
      <c r="AA297" s="45" t="e">
        <f t="shared" ca="1" si="107"/>
        <v>#N/A</v>
      </c>
      <c r="AB297" s="4" t="e">
        <f t="shared" ca="1" si="108"/>
        <v>#N/A</v>
      </c>
      <c r="AC297" s="2" t="e">
        <f t="shared" ca="1" si="109"/>
        <v>#N/A</v>
      </c>
      <c r="AD297" s="81" t="e">
        <f>IF(TEXT(A297,"mmmm")='1Month'!$A$3,TEXT(A297,"dd")+H297,NA())</f>
        <v>#N/A</v>
      </c>
      <c r="AE297" s="81" t="e">
        <f>IF(TEXT(A297,"mmmm")='1Month'!A$3,TEXT(A297,"dd")+S297,NA())</f>
        <v>#N/A</v>
      </c>
    </row>
    <row r="298" spans="1:31">
      <c r="A298" s="1">
        <v>43606</v>
      </c>
      <c r="C298" s="3" t="e">
        <f ca="1">MATCH(A298,UTDATE,0)+SQM!$AB$3</f>
        <v>#N/A</v>
      </c>
      <c r="D298" s="3">
        <f ca="1">MATCH(A298,UTDATE)+SQM!$AB$3</f>
        <v>1000</v>
      </c>
      <c r="E298" s="5" t="e">
        <f t="shared" ca="1" si="99"/>
        <v>#N/A</v>
      </c>
      <c r="F298" s="4" t="str">
        <f t="array" aca="1" ref="F298" ca="1">IF(MAX(IF(UTDATE=A298,MPSAS))&gt;0,MAX(IF(UTDATE=A298,MPSAS)),"")</f>
        <v/>
      </c>
      <c r="G298" s="2" t="e">
        <f t="shared" ca="1" si="111"/>
        <v>#N/A</v>
      </c>
      <c r="H298" s="21" t="e">
        <f t="shared" ca="1" si="112"/>
        <v>#N/A</v>
      </c>
      <c r="I298" s="4" t="e">
        <f t="shared" ca="1" si="100"/>
        <v>#N/A</v>
      </c>
      <c r="J298" s="21" t="e">
        <f t="shared" ca="1" si="97"/>
        <v>#N/A</v>
      </c>
      <c r="K298" s="5" t="e">
        <f t="shared" ca="1" si="101"/>
        <v>#N/A</v>
      </c>
      <c r="L298" s="4" t="str">
        <f t="array" aca="1" ref="L298" ca="1">IF(MAX(IF(UTDATE=A298,AVE_30))&gt;0,MAX(IF(UTDATE=A298,AVE_30)),"")</f>
        <v/>
      </c>
      <c r="M298" s="2" t="e">
        <f t="shared" ca="1" si="113"/>
        <v>#N/A</v>
      </c>
      <c r="N298" s="4" t="e">
        <f t="shared" ca="1" si="102"/>
        <v>#N/A</v>
      </c>
      <c r="O298" s="4" t="e">
        <f t="shared" ca="1" si="103"/>
        <v>#N/A</v>
      </c>
      <c r="P298" s="4" t="e">
        <f t="shared" ca="1" si="104"/>
        <v>#N/A</v>
      </c>
      <c r="Q298" s="4" t="e">
        <f t="shared" ca="1" si="114"/>
        <v>#N/A</v>
      </c>
      <c r="R298" s="4" t="e">
        <f t="shared" ca="1" si="115"/>
        <v>#VALUE!</v>
      </c>
      <c r="S298" s="43" t="e">
        <f t="shared" ca="1" si="116"/>
        <v>#N/A</v>
      </c>
      <c r="T298" s="8" t="e">
        <f t="shared" ca="1" si="117"/>
        <v>#N/A</v>
      </c>
      <c r="U298" s="45" t="e">
        <f t="shared" ca="1" si="98"/>
        <v>#N/A</v>
      </c>
      <c r="V298" s="20" t="e">
        <f t="shared" ca="1" si="118"/>
        <v>#N/A</v>
      </c>
      <c r="W298" s="48" t="e">
        <f t="shared" ca="1" si="105"/>
        <v>#N/A</v>
      </c>
      <c r="X298" s="49" t="e">
        <f t="shared" ca="1" si="106"/>
        <v>#N/A</v>
      </c>
      <c r="Y298" s="59" t="e">
        <f t="shared" ca="1" si="110"/>
        <v>#N/A</v>
      </c>
      <c r="Z298" s="49" t="e">
        <f ca="1">IF(Y298&gt;SQM!$AB$9,Summary!L298,NA())</f>
        <v>#N/A</v>
      </c>
      <c r="AA298" s="45" t="e">
        <f t="shared" ca="1" si="107"/>
        <v>#N/A</v>
      </c>
      <c r="AB298" s="4" t="e">
        <f t="shared" ca="1" si="108"/>
        <v>#N/A</v>
      </c>
      <c r="AC298" s="2" t="e">
        <f t="shared" ca="1" si="109"/>
        <v>#N/A</v>
      </c>
      <c r="AD298" s="81" t="e">
        <f>IF(TEXT(A298,"mmmm")='1Month'!$A$3,TEXT(A298,"dd")+H298,NA())</f>
        <v>#N/A</v>
      </c>
      <c r="AE298" s="81" t="e">
        <f>IF(TEXT(A298,"mmmm")='1Month'!A$3,TEXT(A298,"dd")+S298,NA())</f>
        <v>#N/A</v>
      </c>
    </row>
    <row r="299" spans="1:31">
      <c r="A299" s="1">
        <v>43607</v>
      </c>
      <c r="C299" s="3" t="e">
        <f ca="1">MATCH(A299,UTDATE,0)+SQM!$AB$3</f>
        <v>#N/A</v>
      </c>
      <c r="D299" s="3">
        <f ca="1">MATCH(A299,UTDATE)+SQM!$AB$3</f>
        <v>1000</v>
      </c>
      <c r="E299" s="5" t="e">
        <f t="shared" ca="1" si="99"/>
        <v>#N/A</v>
      </c>
      <c r="F299" s="4" t="str">
        <f t="array" aca="1" ref="F299" ca="1">IF(MAX(IF(UTDATE=A299,MPSAS))&gt;0,MAX(IF(UTDATE=A299,MPSAS)),"")</f>
        <v/>
      </c>
      <c r="G299" s="2" t="e">
        <f t="shared" ca="1" si="111"/>
        <v>#N/A</v>
      </c>
      <c r="H299" s="21" t="e">
        <f t="shared" ca="1" si="112"/>
        <v>#N/A</v>
      </c>
      <c r="I299" s="4" t="e">
        <f t="shared" ca="1" si="100"/>
        <v>#N/A</v>
      </c>
      <c r="J299" s="21" t="e">
        <f t="shared" ca="1" si="97"/>
        <v>#N/A</v>
      </c>
      <c r="K299" s="5" t="e">
        <f t="shared" ca="1" si="101"/>
        <v>#N/A</v>
      </c>
      <c r="L299" s="4" t="str">
        <f t="array" aca="1" ref="L299" ca="1">IF(MAX(IF(UTDATE=A299,AVE_30))&gt;0,MAX(IF(UTDATE=A299,AVE_30)),"")</f>
        <v/>
      </c>
      <c r="M299" s="2" t="e">
        <f t="shared" ca="1" si="113"/>
        <v>#N/A</v>
      </c>
      <c r="N299" s="4" t="e">
        <f t="shared" ca="1" si="102"/>
        <v>#N/A</v>
      </c>
      <c r="O299" s="4" t="e">
        <f t="shared" ca="1" si="103"/>
        <v>#N/A</v>
      </c>
      <c r="P299" s="4" t="e">
        <f t="shared" ca="1" si="104"/>
        <v>#N/A</v>
      </c>
      <c r="Q299" s="4" t="e">
        <f t="shared" ca="1" si="114"/>
        <v>#N/A</v>
      </c>
      <c r="R299" s="4" t="e">
        <f t="shared" ca="1" si="115"/>
        <v>#VALUE!</v>
      </c>
      <c r="S299" s="43" t="e">
        <f t="shared" ca="1" si="116"/>
        <v>#N/A</v>
      </c>
      <c r="T299" s="8" t="e">
        <f t="shared" ca="1" si="117"/>
        <v>#N/A</v>
      </c>
      <c r="U299" s="45" t="e">
        <f t="shared" ca="1" si="98"/>
        <v>#N/A</v>
      </c>
      <c r="V299" s="20" t="e">
        <f t="shared" ca="1" si="118"/>
        <v>#N/A</v>
      </c>
      <c r="W299" s="48" t="e">
        <f t="shared" ca="1" si="105"/>
        <v>#N/A</v>
      </c>
      <c r="X299" s="49" t="e">
        <f t="shared" ca="1" si="106"/>
        <v>#N/A</v>
      </c>
      <c r="Y299" s="59" t="e">
        <f t="shared" ca="1" si="110"/>
        <v>#N/A</v>
      </c>
      <c r="Z299" s="49" t="e">
        <f ca="1">IF(Y299&gt;SQM!$AB$9,Summary!L299,NA())</f>
        <v>#N/A</v>
      </c>
      <c r="AA299" s="45" t="e">
        <f t="shared" ca="1" si="107"/>
        <v>#N/A</v>
      </c>
      <c r="AB299" s="4" t="e">
        <f t="shared" ca="1" si="108"/>
        <v>#N/A</v>
      </c>
      <c r="AC299" s="2" t="e">
        <f t="shared" ca="1" si="109"/>
        <v>#N/A</v>
      </c>
      <c r="AD299" s="81" t="e">
        <f>IF(TEXT(A299,"mmmm")='1Month'!$A$3,TEXT(A299,"dd")+H299,NA())</f>
        <v>#N/A</v>
      </c>
      <c r="AE299" s="81" t="e">
        <f>IF(TEXT(A299,"mmmm")='1Month'!A$3,TEXT(A299,"dd")+S299,NA())</f>
        <v>#N/A</v>
      </c>
    </row>
    <row r="300" spans="1:31">
      <c r="A300" s="1">
        <v>43608</v>
      </c>
      <c r="C300" s="3" t="e">
        <f ca="1">MATCH(A300,UTDATE,0)+SQM!$AB$3</f>
        <v>#N/A</v>
      </c>
      <c r="D300" s="3">
        <f ca="1">MATCH(A300,UTDATE)+SQM!$AB$3</f>
        <v>1000</v>
      </c>
      <c r="E300" s="5" t="e">
        <f t="shared" ca="1" si="99"/>
        <v>#N/A</v>
      </c>
      <c r="F300" s="4" t="str">
        <f t="array" aca="1" ref="F300" ca="1">IF(MAX(IF(UTDATE=A300,MPSAS))&gt;0,MAX(IF(UTDATE=A300,MPSAS)),"")</f>
        <v/>
      </c>
      <c r="G300" s="2" t="e">
        <f t="shared" ca="1" si="111"/>
        <v>#N/A</v>
      </c>
      <c r="H300" s="21" t="e">
        <f t="shared" ca="1" si="112"/>
        <v>#N/A</v>
      </c>
      <c r="I300" s="4" t="e">
        <f t="shared" ca="1" si="100"/>
        <v>#N/A</v>
      </c>
      <c r="J300" s="21" t="e">
        <f t="shared" ca="1" si="97"/>
        <v>#N/A</v>
      </c>
      <c r="K300" s="5" t="e">
        <f t="shared" ca="1" si="101"/>
        <v>#N/A</v>
      </c>
      <c r="L300" s="4" t="str">
        <f t="array" aca="1" ref="L300" ca="1">IF(MAX(IF(UTDATE=A300,AVE_30))&gt;0,MAX(IF(UTDATE=A300,AVE_30)),"")</f>
        <v/>
      </c>
      <c r="M300" s="2" t="e">
        <f t="shared" ca="1" si="113"/>
        <v>#N/A</v>
      </c>
      <c r="N300" s="4" t="e">
        <f t="shared" ca="1" si="102"/>
        <v>#N/A</v>
      </c>
      <c r="O300" s="4" t="e">
        <f t="shared" ca="1" si="103"/>
        <v>#N/A</v>
      </c>
      <c r="P300" s="4" t="e">
        <f t="shared" ca="1" si="104"/>
        <v>#N/A</v>
      </c>
      <c r="Q300" s="4" t="e">
        <f t="shared" ca="1" si="114"/>
        <v>#N/A</v>
      </c>
      <c r="R300" s="4" t="e">
        <f t="shared" ca="1" si="115"/>
        <v>#VALUE!</v>
      </c>
      <c r="S300" s="43" t="e">
        <f t="shared" ca="1" si="116"/>
        <v>#N/A</v>
      </c>
      <c r="T300" s="8" t="e">
        <f t="shared" ca="1" si="117"/>
        <v>#N/A</v>
      </c>
      <c r="U300" s="45" t="e">
        <f t="shared" ca="1" si="98"/>
        <v>#N/A</v>
      </c>
      <c r="V300" s="20" t="e">
        <f t="shared" ca="1" si="118"/>
        <v>#N/A</v>
      </c>
      <c r="W300" s="48" t="e">
        <f t="shared" ca="1" si="105"/>
        <v>#N/A</v>
      </c>
      <c r="X300" s="49" t="e">
        <f t="shared" ca="1" si="106"/>
        <v>#N/A</v>
      </c>
      <c r="Y300" s="59" t="e">
        <f t="shared" ca="1" si="110"/>
        <v>#N/A</v>
      </c>
      <c r="Z300" s="49" t="e">
        <f ca="1">IF(Y300&gt;SQM!$AB$9,Summary!L300,NA())</f>
        <v>#N/A</v>
      </c>
      <c r="AA300" s="45" t="e">
        <f t="shared" ca="1" si="107"/>
        <v>#N/A</v>
      </c>
      <c r="AB300" s="4" t="e">
        <f t="shared" ca="1" si="108"/>
        <v>#N/A</v>
      </c>
      <c r="AC300" s="2" t="e">
        <f t="shared" ca="1" si="109"/>
        <v>#N/A</v>
      </c>
      <c r="AD300" s="81" t="e">
        <f>IF(TEXT(A300,"mmmm")='1Month'!$A$3,TEXT(A300,"dd")+H300,NA())</f>
        <v>#N/A</v>
      </c>
      <c r="AE300" s="81" t="e">
        <f>IF(TEXT(A300,"mmmm")='1Month'!A$3,TEXT(A300,"dd")+S300,NA())</f>
        <v>#N/A</v>
      </c>
    </row>
    <row r="301" spans="1:31">
      <c r="A301" s="1">
        <v>43609</v>
      </c>
      <c r="C301" s="3" t="e">
        <f ca="1">MATCH(A301,UTDATE,0)+SQM!$AB$3</f>
        <v>#N/A</v>
      </c>
      <c r="D301" s="3">
        <f ca="1">MATCH(A301,UTDATE)+SQM!$AB$3</f>
        <v>1000</v>
      </c>
      <c r="E301" s="5" t="e">
        <f t="shared" ca="1" si="99"/>
        <v>#N/A</v>
      </c>
      <c r="F301" s="4" t="str">
        <f t="array" aca="1" ref="F301" ca="1">IF(MAX(IF(UTDATE=A301,MPSAS))&gt;0,MAX(IF(UTDATE=A301,MPSAS)),"")</f>
        <v/>
      </c>
      <c r="G301" s="2" t="e">
        <f t="shared" ca="1" si="111"/>
        <v>#N/A</v>
      </c>
      <c r="H301" s="21" t="e">
        <f t="shared" ca="1" si="112"/>
        <v>#N/A</v>
      </c>
      <c r="I301" s="4" t="e">
        <f t="shared" ca="1" si="100"/>
        <v>#N/A</v>
      </c>
      <c r="J301" s="21" t="e">
        <f t="shared" ca="1" si="97"/>
        <v>#N/A</v>
      </c>
      <c r="K301" s="5" t="e">
        <f t="shared" ca="1" si="101"/>
        <v>#N/A</v>
      </c>
      <c r="L301" s="4" t="str">
        <f t="array" aca="1" ref="L301" ca="1">IF(MAX(IF(UTDATE=A301,AVE_30))&gt;0,MAX(IF(UTDATE=A301,AVE_30)),"")</f>
        <v/>
      </c>
      <c r="M301" s="2" t="e">
        <f t="shared" ca="1" si="113"/>
        <v>#N/A</v>
      </c>
      <c r="N301" s="4" t="e">
        <f t="shared" ca="1" si="102"/>
        <v>#N/A</v>
      </c>
      <c r="O301" s="4" t="e">
        <f t="shared" ca="1" si="103"/>
        <v>#N/A</v>
      </c>
      <c r="P301" s="4" t="e">
        <f t="shared" ca="1" si="104"/>
        <v>#N/A</v>
      </c>
      <c r="Q301" s="4" t="e">
        <f t="shared" ca="1" si="114"/>
        <v>#N/A</v>
      </c>
      <c r="R301" s="4" t="e">
        <f t="shared" ca="1" si="115"/>
        <v>#VALUE!</v>
      </c>
      <c r="S301" s="43" t="e">
        <f t="shared" ca="1" si="116"/>
        <v>#N/A</v>
      </c>
      <c r="T301" s="8" t="e">
        <f t="shared" ca="1" si="117"/>
        <v>#N/A</v>
      </c>
      <c r="U301" s="45" t="e">
        <f t="shared" ca="1" si="98"/>
        <v>#N/A</v>
      </c>
      <c r="V301" s="20" t="e">
        <f t="shared" ca="1" si="118"/>
        <v>#N/A</v>
      </c>
      <c r="W301" s="48" t="e">
        <f t="shared" ca="1" si="105"/>
        <v>#N/A</v>
      </c>
      <c r="X301" s="49" t="e">
        <f t="shared" ca="1" si="106"/>
        <v>#N/A</v>
      </c>
      <c r="Y301" s="59" t="e">
        <f t="shared" ca="1" si="110"/>
        <v>#N/A</v>
      </c>
      <c r="Z301" s="49" t="e">
        <f ca="1">IF(Y301&gt;SQM!$AB$9,Summary!L301,NA())</f>
        <v>#N/A</v>
      </c>
      <c r="AA301" s="45" t="e">
        <f t="shared" ca="1" si="107"/>
        <v>#N/A</v>
      </c>
      <c r="AB301" s="4" t="e">
        <f t="shared" ca="1" si="108"/>
        <v>#N/A</v>
      </c>
      <c r="AC301" s="2" t="e">
        <f t="shared" ca="1" si="109"/>
        <v>#N/A</v>
      </c>
      <c r="AD301" s="81" t="e">
        <f>IF(TEXT(A301,"mmmm")='1Month'!$A$3,TEXT(A301,"dd")+H301,NA())</f>
        <v>#N/A</v>
      </c>
      <c r="AE301" s="81" t="e">
        <f>IF(TEXT(A301,"mmmm")='1Month'!A$3,TEXT(A301,"dd")+S301,NA())</f>
        <v>#N/A</v>
      </c>
    </row>
    <row r="302" spans="1:31">
      <c r="A302" s="1">
        <v>43610</v>
      </c>
      <c r="C302" s="3" t="e">
        <f ca="1">MATCH(A302,UTDATE,0)+SQM!$AB$3</f>
        <v>#N/A</v>
      </c>
      <c r="D302" s="3">
        <f ca="1">MATCH(A302,UTDATE)+SQM!$AB$3</f>
        <v>1000</v>
      </c>
      <c r="E302" s="5" t="e">
        <f t="shared" ca="1" si="99"/>
        <v>#N/A</v>
      </c>
      <c r="F302" s="4" t="str">
        <f t="array" aca="1" ref="F302" ca="1">IF(MAX(IF(UTDATE=A302,MPSAS))&gt;0,MAX(IF(UTDATE=A302,MPSAS)),"")</f>
        <v/>
      </c>
      <c r="G302" s="2" t="e">
        <f t="shared" ca="1" si="111"/>
        <v>#N/A</v>
      </c>
      <c r="H302" s="21" t="e">
        <f t="shared" ca="1" si="112"/>
        <v>#N/A</v>
      </c>
      <c r="I302" s="4" t="e">
        <f t="shared" ca="1" si="100"/>
        <v>#N/A</v>
      </c>
      <c r="J302" s="21" t="e">
        <f t="shared" ca="1" si="97"/>
        <v>#N/A</v>
      </c>
      <c r="K302" s="5" t="e">
        <f t="shared" ca="1" si="101"/>
        <v>#N/A</v>
      </c>
      <c r="L302" s="4" t="str">
        <f t="array" aca="1" ref="L302" ca="1">IF(MAX(IF(UTDATE=A302,AVE_30))&gt;0,MAX(IF(UTDATE=A302,AVE_30)),"")</f>
        <v/>
      </c>
      <c r="M302" s="2" t="e">
        <f t="shared" ca="1" si="113"/>
        <v>#N/A</v>
      </c>
      <c r="N302" s="4" t="e">
        <f t="shared" ca="1" si="102"/>
        <v>#N/A</v>
      </c>
      <c r="O302" s="4" t="e">
        <f t="shared" ca="1" si="103"/>
        <v>#N/A</v>
      </c>
      <c r="P302" s="4" t="e">
        <f t="shared" ca="1" si="104"/>
        <v>#N/A</v>
      </c>
      <c r="Q302" s="4" t="e">
        <f t="shared" ca="1" si="114"/>
        <v>#N/A</v>
      </c>
      <c r="R302" s="4" t="e">
        <f t="shared" ca="1" si="115"/>
        <v>#VALUE!</v>
      </c>
      <c r="S302" s="43" t="e">
        <f t="shared" ca="1" si="116"/>
        <v>#N/A</v>
      </c>
      <c r="T302" s="8" t="e">
        <f t="shared" ca="1" si="117"/>
        <v>#N/A</v>
      </c>
      <c r="U302" s="45" t="e">
        <f t="shared" ca="1" si="98"/>
        <v>#N/A</v>
      </c>
      <c r="V302" s="20" t="e">
        <f t="shared" ca="1" si="118"/>
        <v>#N/A</v>
      </c>
      <c r="W302" s="48" t="e">
        <f t="shared" ca="1" si="105"/>
        <v>#N/A</v>
      </c>
      <c r="X302" s="49" t="e">
        <f t="shared" ca="1" si="106"/>
        <v>#N/A</v>
      </c>
      <c r="Y302" s="59" t="e">
        <f t="shared" ca="1" si="110"/>
        <v>#N/A</v>
      </c>
      <c r="Z302" s="49" t="e">
        <f ca="1">IF(Y302&gt;SQM!$AB$9,Summary!L302,NA())</f>
        <v>#N/A</v>
      </c>
      <c r="AA302" s="45" t="e">
        <f t="shared" ca="1" si="107"/>
        <v>#N/A</v>
      </c>
      <c r="AB302" s="4" t="e">
        <f t="shared" ca="1" si="108"/>
        <v>#N/A</v>
      </c>
      <c r="AC302" s="2" t="e">
        <f t="shared" ca="1" si="109"/>
        <v>#N/A</v>
      </c>
      <c r="AD302" s="81" t="e">
        <f>IF(TEXT(A302,"mmmm")='1Month'!$A$3,TEXT(A302,"dd")+H302,NA())</f>
        <v>#N/A</v>
      </c>
      <c r="AE302" s="81" t="e">
        <f>IF(TEXT(A302,"mmmm")='1Month'!A$3,TEXT(A302,"dd")+S302,NA())</f>
        <v>#N/A</v>
      </c>
    </row>
    <row r="303" spans="1:31">
      <c r="A303" s="1">
        <v>43611</v>
      </c>
      <c r="C303" s="3" t="e">
        <f ca="1">MATCH(A303,UTDATE,0)+SQM!$AB$3</f>
        <v>#N/A</v>
      </c>
      <c r="D303" s="3">
        <f ca="1">MATCH(A303,UTDATE)+SQM!$AB$3</f>
        <v>1000</v>
      </c>
      <c r="E303" s="5" t="e">
        <f t="shared" ca="1" si="99"/>
        <v>#N/A</v>
      </c>
      <c r="F303" s="4" t="str">
        <f t="array" aca="1" ref="F303" ca="1">IF(MAX(IF(UTDATE=A303,MPSAS))&gt;0,MAX(IF(UTDATE=A303,MPSAS)),"")</f>
        <v/>
      </c>
      <c r="G303" s="2" t="e">
        <f t="shared" ca="1" si="111"/>
        <v>#N/A</v>
      </c>
      <c r="H303" s="21" t="e">
        <f t="shared" ca="1" si="112"/>
        <v>#N/A</v>
      </c>
      <c r="I303" s="4" t="e">
        <f t="shared" ca="1" si="100"/>
        <v>#N/A</v>
      </c>
      <c r="J303" s="21" t="e">
        <f t="shared" ca="1" si="97"/>
        <v>#N/A</v>
      </c>
      <c r="K303" s="5" t="e">
        <f t="shared" ca="1" si="101"/>
        <v>#N/A</v>
      </c>
      <c r="L303" s="4" t="str">
        <f t="array" aca="1" ref="L303" ca="1">IF(MAX(IF(UTDATE=A303,AVE_30))&gt;0,MAX(IF(UTDATE=A303,AVE_30)),"")</f>
        <v/>
      </c>
      <c r="M303" s="2" t="e">
        <f t="shared" ca="1" si="113"/>
        <v>#N/A</v>
      </c>
      <c r="N303" s="4" t="e">
        <f t="shared" ca="1" si="102"/>
        <v>#N/A</v>
      </c>
      <c r="O303" s="4" t="e">
        <f t="shared" ca="1" si="103"/>
        <v>#N/A</v>
      </c>
      <c r="P303" s="4" t="e">
        <f t="shared" ca="1" si="104"/>
        <v>#N/A</v>
      </c>
      <c r="Q303" s="4" t="e">
        <f t="shared" ca="1" si="114"/>
        <v>#N/A</v>
      </c>
      <c r="R303" s="4" t="e">
        <f t="shared" ca="1" si="115"/>
        <v>#VALUE!</v>
      </c>
      <c r="S303" s="43" t="e">
        <f t="shared" ca="1" si="116"/>
        <v>#N/A</v>
      </c>
      <c r="T303" s="8" t="e">
        <f t="shared" ca="1" si="117"/>
        <v>#N/A</v>
      </c>
      <c r="U303" s="45" t="e">
        <f t="shared" ca="1" si="98"/>
        <v>#N/A</v>
      </c>
      <c r="V303" s="20" t="e">
        <f t="shared" ca="1" si="118"/>
        <v>#N/A</v>
      </c>
      <c r="W303" s="48" t="e">
        <f t="shared" ca="1" si="105"/>
        <v>#N/A</v>
      </c>
      <c r="X303" s="49" t="e">
        <f t="shared" ca="1" si="106"/>
        <v>#N/A</v>
      </c>
      <c r="Y303" s="59" t="e">
        <f t="shared" ca="1" si="110"/>
        <v>#N/A</v>
      </c>
      <c r="Z303" s="49" t="e">
        <f ca="1">IF(Y303&gt;SQM!$AB$9,Summary!L303,NA())</f>
        <v>#N/A</v>
      </c>
      <c r="AA303" s="45" t="e">
        <f t="shared" ca="1" si="107"/>
        <v>#N/A</v>
      </c>
      <c r="AB303" s="4" t="e">
        <f t="shared" ca="1" si="108"/>
        <v>#N/A</v>
      </c>
      <c r="AC303" s="2" t="e">
        <f t="shared" ca="1" si="109"/>
        <v>#N/A</v>
      </c>
      <c r="AD303" s="81" t="e">
        <f>IF(TEXT(A303,"mmmm")='1Month'!$A$3,TEXT(A303,"dd")+H303,NA())</f>
        <v>#N/A</v>
      </c>
      <c r="AE303" s="81" t="e">
        <f>IF(TEXT(A303,"mmmm")='1Month'!A$3,TEXT(A303,"dd")+S303,NA())</f>
        <v>#N/A</v>
      </c>
    </row>
    <row r="304" spans="1:31">
      <c r="A304" s="1">
        <v>43612</v>
      </c>
      <c r="C304" s="3" t="e">
        <f ca="1">MATCH(A304,UTDATE,0)+SQM!$AB$3</f>
        <v>#N/A</v>
      </c>
      <c r="D304" s="3">
        <f ca="1">MATCH(A304,UTDATE)+SQM!$AB$3</f>
        <v>1000</v>
      </c>
      <c r="E304" s="5" t="e">
        <f t="shared" ca="1" si="99"/>
        <v>#N/A</v>
      </c>
      <c r="F304" s="4" t="str">
        <f t="array" aca="1" ref="F304" ca="1">IF(MAX(IF(UTDATE=A304,MPSAS))&gt;0,MAX(IF(UTDATE=A304,MPSAS)),"")</f>
        <v/>
      </c>
      <c r="G304" s="2" t="e">
        <f t="shared" ca="1" si="111"/>
        <v>#N/A</v>
      </c>
      <c r="H304" s="21" t="e">
        <f t="shared" ca="1" si="112"/>
        <v>#N/A</v>
      </c>
      <c r="I304" s="4" t="e">
        <f t="shared" ca="1" si="100"/>
        <v>#N/A</v>
      </c>
      <c r="J304" s="21" t="e">
        <f t="shared" ca="1" si="97"/>
        <v>#N/A</v>
      </c>
      <c r="K304" s="5" t="e">
        <f t="shared" ca="1" si="101"/>
        <v>#N/A</v>
      </c>
      <c r="L304" s="4" t="str">
        <f t="array" aca="1" ref="L304" ca="1">IF(MAX(IF(UTDATE=A304,AVE_30))&gt;0,MAX(IF(UTDATE=A304,AVE_30)),"")</f>
        <v/>
      </c>
      <c r="M304" s="2" t="e">
        <f t="shared" ca="1" si="113"/>
        <v>#N/A</v>
      </c>
      <c r="N304" s="4" t="e">
        <f t="shared" ca="1" si="102"/>
        <v>#N/A</v>
      </c>
      <c r="O304" s="4" t="e">
        <f t="shared" ca="1" si="103"/>
        <v>#N/A</v>
      </c>
      <c r="P304" s="4" t="e">
        <f t="shared" ca="1" si="104"/>
        <v>#N/A</v>
      </c>
      <c r="Q304" s="4" t="e">
        <f t="shared" ca="1" si="114"/>
        <v>#N/A</v>
      </c>
      <c r="R304" s="4" t="e">
        <f t="shared" ca="1" si="115"/>
        <v>#VALUE!</v>
      </c>
      <c r="S304" s="43" t="e">
        <f t="shared" ca="1" si="116"/>
        <v>#N/A</v>
      </c>
      <c r="T304" s="8" t="e">
        <f t="shared" ca="1" si="117"/>
        <v>#N/A</v>
      </c>
      <c r="U304" s="45" t="e">
        <f t="shared" ca="1" si="98"/>
        <v>#N/A</v>
      </c>
      <c r="V304" s="20" t="e">
        <f t="shared" ca="1" si="118"/>
        <v>#N/A</v>
      </c>
      <c r="W304" s="48" t="e">
        <f t="shared" ca="1" si="105"/>
        <v>#N/A</v>
      </c>
      <c r="X304" s="49" t="e">
        <f t="shared" ca="1" si="106"/>
        <v>#N/A</v>
      </c>
      <c r="Y304" s="59" t="e">
        <f t="shared" ca="1" si="110"/>
        <v>#N/A</v>
      </c>
      <c r="Z304" s="49" t="e">
        <f ca="1">IF(Y304&gt;SQM!$AB$9,Summary!L304,NA())</f>
        <v>#N/A</v>
      </c>
      <c r="AA304" s="45" t="e">
        <f t="shared" ca="1" si="107"/>
        <v>#N/A</v>
      </c>
      <c r="AB304" s="4" t="e">
        <f t="shared" ca="1" si="108"/>
        <v>#N/A</v>
      </c>
      <c r="AC304" s="2" t="e">
        <f t="shared" ca="1" si="109"/>
        <v>#N/A</v>
      </c>
      <c r="AD304" s="81" t="e">
        <f>IF(TEXT(A304,"mmmm")='1Month'!$A$3,TEXT(A304,"dd")+H304,NA())</f>
        <v>#N/A</v>
      </c>
      <c r="AE304" s="81" t="e">
        <f>IF(TEXT(A304,"mmmm")='1Month'!A$3,TEXT(A304,"dd")+S304,NA())</f>
        <v>#N/A</v>
      </c>
    </row>
    <row r="305" spans="1:31">
      <c r="A305" s="1">
        <v>43613</v>
      </c>
      <c r="C305" s="3" t="e">
        <f ca="1">MATCH(A305,UTDATE,0)+SQM!$AB$3</f>
        <v>#N/A</v>
      </c>
      <c r="D305" s="3">
        <f ca="1">MATCH(A305,UTDATE)+SQM!$AB$3</f>
        <v>1000</v>
      </c>
      <c r="E305" s="5" t="e">
        <f t="shared" ca="1" si="99"/>
        <v>#N/A</v>
      </c>
      <c r="F305" s="4" t="str">
        <f t="array" aca="1" ref="F305" ca="1">IF(MAX(IF(UTDATE=A305,MPSAS))&gt;0,MAX(IF(UTDATE=A305,MPSAS)),"")</f>
        <v/>
      </c>
      <c r="G305" s="2" t="e">
        <f t="shared" ca="1" si="111"/>
        <v>#N/A</v>
      </c>
      <c r="H305" s="21" t="e">
        <f t="shared" ca="1" si="112"/>
        <v>#N/A</v>
      </c>
      <c r="I305" s="4" t="e">
        <f t="shared" ca="1" si="100"/>
        <v>#N/A</v>
      </c>
      <c r="J305" s="21" t="e">
        <f t="shared" ca="1" si="97"/>
        <v>#N/A</v>
      </c>
      <c r="K305" s="5" t="e">
        <f t="shared" ca="1" si="101"/>
        <v>#N/A</v>
      </c>
      <c r="L305" s="4" t="str">
        <f t="array" aca="1" ref="L305" ca="1">IF(MAX(IF(UTDATE=A305,AVE_30))&gt;0,MAX(IF(UTDATE=A305,AVE_30)),"")</f>
        <v/>
      </c>
      <c r="M305" s="2" t="e">
        <f t="shared" ca="1" si="113"/>
        <v>#N/A</v>
      </c>
      <c r="N305" s="4" t="e">
        <f t="shared" ca="1" si="102"/>
        <v>#N/A</v>
      </c>
      <c r="O305" s="4" t="e">
        <f t="shared" ca="1" si="103"/>
        <v>#N/A</v>
      </c>
      <c r="P305" s="4" t="e">
        <f t="shared" ca="1" si="104"/>
        <v>#N/A</v>
      </c>
      <c r="Q305" s="4" t="e">
        <f t="shared" ca="1" si="114"/>
        <v>#N/A</v>
      </c>
      <c r="R305" s="4" t="e">
        <f t="shared" ca="1" si="115"/>
        <v>#VALUE!</v>
      </c>
      <c r="S305" s="43" t="e">
        <f t="shared" ca="1" si="116"/>
        <v>#N/A</v>
      </c>
      <c r="T305" s="8" t="e">
        <f t="shared" ca="1" si="117"/>
        <v>#N/A</v>
      </c>
      <c r="U305" s="45" t="e">
        <f t="shared" ca="1" si="98"/>
        <v>#N/A</v>
      </c>
      <c r="V305" s="20" t="e">
        <f t="shared" ca="1" si="118"/>
        <v>#N/A</v>
      </c>
      <c r="W305" s="48" t="e">
        <f t="shared" ca="1" si="105"/>
        <v>#N/A</v>
      </c>
      <c r="X305" s="49" t="e">
        <f t="shared" ca="1" si="106"/>
        <v>#N/A</v>
      </c>
      <c r="Y305" s="59" t="e">
        <f t="shared" ca="1" si="110"/>
        <v>#N/A</v>
      </c>
      <c r="Z305" s="49" t="e">
        <f ca="1">IF(Y305&gt;SQM!$AB$9,Summary!L305,NA())</f>
        <v>#N/A</v>
      </c>
      <c r="AA305" s="45" t="e">
        <f t="shared" ca="1" si="107"/>
        <v>#N/A</v>
      </c>
      <c r="AB305" s="4" t="e">
        <f t="shared" ca="1" si="108"/>
        <v>#N/A</v>
      </c>
      <c r="AC305" s="2" t="e">
        <f t="shared" ca="1" si="109"/>
        <v>#N/A</v>
      </c>
      <c r="AD305" s="81" t="e">
        <f>IF(TEXT(A305,"mmmm")='1Month'!$A$3,TEXT(A305,"dd")+H305,NA())</f>
        <v>#N/A</v>
      </c>
      <c r="AE305" s="81" t="e">
        <f>IF(TEXT(A305,"mmmm")='1Month'!A$3,TEXT(A305,"dd")+S305,NA())</f>
        <v>#N/A</v>
      </c>
    </row>
    <row r="306" spans="1:31">
      <c r="A306" s="1">
        <v>43614</v>
      </c>
      <c r="C306" s="3" t="e">
        <f ca="1">MATCH(A306,UTDATE,0)+SQM!$AB$3</f>
        <v>#N/A</v>
      </c>
      <c r="D306" s="3">
        <f ca="1">MATCH(A306,UTDATE)+SQM!$AB$3</f>
        <v>1000</v>
      </c>
      <c r="E306" s="5" t="e">
        <f t="shared" ca="1" si="99"/>
        <v>#N/A</v>
      </c>
      <c r="F306" s="4" t="str">
        <f t="array" aca="1" ref="F306" ca="1">IF(MAX(IF(UTDATE=A306,MPSAS))&gt;0,MAX(IF(UTDATE=A306,MPSAS)),"")</f>
        <v/>
      </c>
      <c r="G306" s="2" t="e">
        <f t="shared" ca="1" si="111"/>
        <v>#N/A</v>
      </c>
      <c r="H306" s="21" t="e">
        <f t="shared" ca="1" si="112"/>
        <v>#N/A</v>
      </c>
      <c r="I306" s="4" t="e">
        <f t="shared" ca="1" si="100"/>
        <v>#N/A</v>
      </c>
      <c r="J306" s="21" t="e">
        <f t="shared" ca="1" si="97"/>
        <v>#N/A</v>
      </c>
      <c r="K306" s="5" t="e">
        <f t="shared" ca="1" si="101"/>
        <v>#N/A</v>
      </c>
      <c r="L306" s="4" t="str">
        <f t="array" aca="1" ref="L306" ca="1">IF(MAX(IF(UTDATE=A306,AVE_30))&gt;0,MAX(IF(UTDATE=A306,AVE_30)),"")</f>
        <v/>
      </c>
      <c r="M306" s="2" t="e">
        <f t="shared" ca="1" si="113"/>
        <v>#N/A</v>
      </c>
      <c r="N306" s="4" t="e">
        <f t="shared" ca="1" si="102"/>
        <v>#N/A</v>
      </c>
      <c r="O306" s="4" t="e">
        <f t="shared" ca="1" si="103"/>
        <v>#N/A</v>
      </c>
      <c r="P306" s="4" t="e">
        <f t="shared" ca="1" si="104"/>
        <v>#N/A</v>
      </c>
      <c r="Q306" s="4" t="e">
        <f t="shared" ca="1" si="114"/>
        <v>#N/A</v>
      </c>
      <c r="R306" s="4" t="e">
        <f t="shared" ca="1" si="115"/>
        <v>#VALUE!</v>
      </c>
      <c r="S306" s="43" t="e">
        <f t="shared" ca="1" si="116"/>
        <v>#N/A</v>
      </c>
      <c r="T306" s="8" t="e">
        <f t="shared" ca="1" si="117"/>
        <v>#N/A</v>
      </c>
      <c r="U306" s="45" t="e">
        <f t="shared" ca="1" si="98"/>
        <v>#N/A</v>
      </c>
      <c r="V306" s="20" t="e">
        <f t="shared" ca="1" si="118"/>
        <v>#N/A</v>
      </c>
      <c r="W306" s="48" t="e">
        <f t="shared" ca="1" si="105"/>
        <v>#N/A</v>
      </c>
      <c r="X306" s="49" t="e">
        <f t="shared" ca="1" si="106"/>
        <v>#N/A</v>
      </c>
      <c r="Y306" s="59" t="e">
        <f t="shared" ca="1" si="110"/>
        <v>#N/A</v>
      </c>
      <c r="Z306" s="49" t="e">
        <f ca="1">IF(Y306&gt;SQM!$AB$9,Summary!L306,NA())</f>
        <v>#N/A</v>
      </c>
      <c r="AA306" s="45" t="e">
        <f t="shared" ca="1" si="107"/>
        <v>#N/A</v>
      </c>
      <c r="AB306" s="4" t="e">
        <f t="shared" ca="1" si="108"/>
        <v>#N/A</v>
      </c>
      <c r="AC306" s="2" t="e">
        <f t="shared" ca="1" si="109"/>
        <v>#N/A</v>
      </c>
      <c r="AD306" s="81" t="e">
        <f>IF(TEXT(A306,"mmmm")='1Month'!$A$3,TEXT(A306,"dd")+H306,NA())</f>
        <v>#N/A</v>
      </c>
      <c r="AE306" s="81" t="e">
        <f>IF(TEXT(A306,"mmmm")='1Month'!A$3,TEXT(A306,"dd")+S306,NA())</f>
        <v>#N/A</v>
      </c>
    </row>
    <row r="307" spans="1:31">
      <c r="A307" s="1">
        <v>43615</v>
      </c>
      <c r="C307" s="3" t="e">
        <f ca="1">MATCH(A307,UTDATE,0)+SQM!$AB$3</f>
        <v>#N/A</v>
      </c>
      <c r="D307" s="3">
        <f ca="1">MATCH(A307,UTDATE)+SQM!$AB$3</f>
        <v>1000</v>
      </c>
      <c r="E307" s="5" t="e">
        <f t="shared" ca="1" si="99"/>
        <v>#N/A</v>
      </c>
      <c r="F307" s="4" t="str">
        <f t="array" aca="1" ref="F307" ca="1">IF(MAX(IF(UTDATE=A307,MPSAS))&gt;0,MAX(IF(UTDATE=A307,MPSAS)),"")</f>
        <v/>
      </c>
      <c r="G307" s="2" t="e">
        <f t="shared" ca="1" si="111"/>
        <v>#N/A</v>
      </c>
      <c r="H307" s="21" t="e">
        <f t="shared" ca="1" si="112"/>
        <v>#N/A</v>
      </c>
      <c r="I307" s="4" t="e">
        <f t="shared" ca="1" si="100"/>
        <v>#N/A</v>
      </c>
      <c r="J307" s="21" t="e">
        <f t="shared" ca="1" si="97"/>
        <v>#N/A</v>
      </c>
      <c r="K307" s="5" t="e">
        <f t="shared" ca="1" si="101"/>
        <v>#N/A</v>
      </c>
      <c r="L307" s="4" t="str">
        <f t="array" aca="1" ref="L307" ca="1">IF(MAX(IF(UTDATE=A307,AVE_30))&gt;0,MAX(IF(UTDATE=A307,AVE_30)),"")</f>
        <v/>
      </c>
      <c r="M307" s="2" t="e">
        <f t="shared" ca="1" si="113"/>
        <v>#N/A</v>
      </c>
      <c r="N307" s="4" t="e">
        <f t="shared" ca="1" si="102"/>
        <v>#N/A</v>
      </c>
      <c r="O307" s="4" t="e">
        <f t="shared" ca="1" si="103"/>
        <v>#N/A</v>
      </c>
      <c r="P307" s="4" t="e">
        <f t="shared" ca="1" si="104"/>
        <v>#N/A</v>
      </c>
      <c r="Q307" s="4" t="e">
        <f t="shared" ca="1" si="114"/>
        <v>#N/A</v>
      </c>
      <c r="R307" s="4" t="e">
        <f t="shared" ca="1" si="115"/>
        <v>#VALUE!</v>
      </c>
      <c r="S307" s="43" t="e">
        <f t="shared" ca="1" si="116"/>
        <v>#N/A</v>
      </c>
      <c r="T307" s="8" t="e">
        <f t="shared" ca="1" si="117"/>
        <v>#N/A</v>
      </c>
      <c r="U307" s="45" t="e">
        <f t="shared" ca="1" si="98"/>
        <v>#N/A</v>
      </c>
      <c r="V307" s="20" t="e">
        <f t="shared" ca="1" si="118"/>
        <v>#N/A</v>
      </c>
      <c r="W307" s="48" t="e">
        <f t="shared" ca="1" si="105"/>
        <v>#N/A</v>
      </c>
      <c r="X307" s="49" t="e">
        <f t="shared" ca="1" si="106"/>
        <v>#N/A</v>
      </c>
      <c r="Y307" s="59" t="e">
        <f t="shared" ca="1" si="110"/>
        <v>#N/A</v>
      </c>
      <c r="Z307" s="49" t="e">
        <f ca="1">IF(Y307&gt;SQM!$AB$9,Summary!L307,NA())</f>
        <v>#N/A</v>
      </c>
      <c r="AA307" s="45" t="e">
        <f t="shared" ca="1" si="107"/>
        <v>#N/A</v>
      </c>
      <c r="AB307" s="4" t="e">
        <f t="shared" ca="1" si="108"/>
        <v>#N/A</v>
      </c>
      <c r="AC307" s="2" t="e">
        <f t="shared" ca="1" si="109"/>
        <v>#N/A</v>
      </c>
      <c r="AD307" s="81" t="e">
        <f>IF(TEXT(A307,"mmmm")='1Month'!$A$3,TEXT(A307,"dd")+H307,NA())</f>
        <v>#N/A</v>
      </c>
      <c r="AE307" s="81" t="e">
        <f>IF(TEXT(A307,"mmmm")='1Month'!A$3,TEXT(A307,"dd")+S307,NA())</f>
        <v>#N/A</v>
      </c>
    </row>
    <row r="308" spans="1:31">
      <c r="A308" s="1">
        <v>43616</v>
      </c>
      <c r="C308" s="3" t="e">
        <f ca="1">MATCH(A308,UTDATE,0)+SQM!$AB$3</f>
        <v>#N/A</v>
      </c>
      <c r="D308" s="3">
        <f ca="1">MATCH(A308,UTDATE)+SQM!$AB$3</f>
        <v>1000</v>
      </c>
      <c r="E308" s="5" t="e">
        <f t="shared" ca="1" si="99"/>
        <v>#N/A</v>
      </c>
      <c r="F308" s="4" t="str">
        <f t="array" aca="1" ref="F308" ca="1">IF(MAX(IF(UTDATE=A308,MPSAS))&gt;0,MAX(IF(UTDATE=A308,MPSAS)),"")</f>
        <v/>
      </c>
      <c r="G308" s="2" t="e">
        <f t="shared" ca="1" si="111"/>
        <v>#N/A</v>
      </c>
      <c r="H308" s="21" t="e">
        <f t="shared" ca="1" si="112"/>
        <v>#N/A</v>
      </c>
      <c r="I308" s="4" t="e">
        <f t="shared" ca="1" si="100"/>
        <v>#N/A</v>
      </c>
      <c r="J308" s="21" t="e">
        <f t="shared" ca="1" si="97"/>
        <v>#N/A</v>
      </c>
      <c r="K308" s="5" t="e">
        <f t="shared" ca="1" si="101"/>
        <v>#N/A</v>
      </c>
      <c r="L308" s="4" t="str">
        <f t="array" aca="1" ref="L308" ca="1">IF(MAX(IF(UTDATE=A308,AVE_30))&gt;0,MAX(IF(UTDATE=A308,AVE_30)),"")</f>
        <v/>
      </c>
      <c r="M308" s="2" t="e">
        <f t="shared" ca="1" si="113"/>
        <v>#N/A</v>
      </c>
      <c r="N308" s="4" t="e">
        <f t="shared" ca="1" si="102"/>
        <v>#N/A</v>
      </c>
      <c r="O308" s="4" t="e">
        <f t="shared" ca="1" si="103"/>
        <v>#N/A</v>
      </c>
      <c r="P308" s="4" t="e">
        <f t="shared" ca="1" si="104"/>
        <v>#N/A</v>
      </c>
      <c r="Q308" s="4" t="e">
        <f t="shared" ca="1" si="114"/>
        <v>#N/A</v>
      </c>
      <c r="R308" s="4" t="e">
        <f t="shared" ca="1" si="115"/>
        <v>#VALUE!</v>
      </c>
      <c r="S308" s="43" t="e">
        <f t="shared" ca="1" si="116"/>
        <v>#N/A</v>
      </c>
      <c r="T308" s="8" t="e">
        <f t="shared" ca="1" si="117"/>
        <v>#N/A</v>
      </c>
      <c r="U308" s="45" t="e">
        <f t="shared" ca="1" si="98"/>
        <v>#N/A</v>
      </c>
      <c r="V308" s="20" t="e">
        <f t="shared" ca="1" si="118"/>
        <v>#N/A</v>
      </c>
      <c r="W308" s="48" t="e">
        <f t="shared" ca="1" si="105"/>
        <v>#N/A</v>
      </c>
      <c r="X308" s="49" t="e">
        <f t="shared" ca="1" si="106"/>
        <v>#N/A</v>
      </c>
      <c r="Y308" s="59" t="e">
        <f t="shared" ca="1" si="110"/>
        <v>#N/A</v>
      </c>
      <c r="Z308" s="49" t="e">
        <f ca="1">IF(Y308&gt;SQM!$AB$9,Summary!L308,NA())</f>
        <v>#N/A</v>
      </c>
      <c r="AA308" s="45" t="e">
        <f t="shared" ca="1" si="107"/>
        <v>#N/A</v>
      </c>
      <c r="AB308" s="4" t="e">
        <f t="shared" ca="1" si="108"/>
        <v>#N/A</v>
      </c>
      <c r="AC308" s="2" t="e">
        <f t="shared" ca="1" si="109"/>
        <v>#N/A</v>
      </c>
      <c r="AD308" s="81" t="e">
        <f>IF(TEXT(A308,"mmmm")='1Month'!$A$3,TEXT(A308,"dd")+H308,NA())</f>
        <v>#N/A</v>
      </c>
      <c r="AE308" s="81" t="e">
        <f>IF(TEXT(A308,"mmmm")='1Month'!A$3,TEXT(A308,"dd")+S308,NA())</f>
        <v>#N/A</v>
      </c>
    </row>
    <row r="309" spans="1:31">
      <c r="A309" s="1">
        <v>43617</v>
      </c>
      <c r="C309" s="3" t="e">
        <f ca="1">MATCH(A309,UTDATE,0)+SQM!$AB$3</f>
        <v>#N/A</v>
      </c>
      <c r="D309" s="3">
        <f ca="1">MATCH(A309,UTDATE)+SQM!$AB$3</f>
        <v>1000</v>
      </c>
      <c r="E309" s="5" t="e">
        <f t="shared" ca="1" si="99"/>
        <v>#N/A</v>
      </c>
      <c r="F309" s="4" t="str">
        <f t="array" aca="1" ref="F309" ca="1">IF(MAX(IF(UTDATE=A309,MPSAS))&gt;0,MAX(IF(UTDATE=A309,MPSAS)),"")</f>
        <v/>
      </c>
      <c r="G309" s="2" t="e">
        <f t="shared" ca="1" si="111"/>
        <v>#N/A</v>
      </c>
      <c r="H309" s="21" t="e">
        <f t="shared" ca="1" si="112"/>
        <v>#N/A</v>
      </c>
      <c r="I309" s="4" t="e">
        <f t="shared" ca="1" si="100"/>
        <v>#N/A</v>
      </c>
      <c r="J309" s="21" t="e">
        <f t="shared" ca="1" si="97"/>
        <v>#N/A</v>
      </c>
      <c r="K309" s="5" t="e">
        <f t="shared" ca="1" si="101"/>
        <v>#N/A</v>
      </c>
      <c r="L309" s="4" t="str">
        <f t="array" aca="1" ref="L309" ca="1">IF(MAX(IF(UTDATE=A309,AVE_30))&gt;0,MAX(IF(UTDATE=A309,AVE_30)),"")</f>
        <v/>
      </c>
      <c r="M309" s="2" t="e">
        <f t="shared" ca="1" si="113"/>
        <v>#N/A</v>
      </c>
      <c r="N309" s="4" t="e">
        <f t="shared" ca="1" si="102"/>
        <v>#N/A</v>
      </c>
      <c r="O309" s="4" t="e">
        <f t="shared" ca="1" si="103"/>
        <v>#N/A</v>
      </c>
      <c r="P309" s="4" t="e">
        <f t="shared" ca="1" si="104"/>
        <v>#N/A</v>
      </c>
      <c r="Q309" s="4" t="e">
        <f t="shared" ca="1" si="114"/>
        <v>#N/A</v>
      </c>
      <c r="R309" s="4" t="e">
        <f t="shared" ca="1" si="115"/>
        <v>#VALUE!</v>
      </c>
      <c r="S309" s="43" t="e">
        <f t="shared" ca="1" si="116"/>
        <v>#N/A</v>
      </c>
      <c r="T309" s="8" t="e">
        <f t="shared" ca="1" si="117"/>
        <v>#N/A</v>
      </c>
      <c r="U309" s="45" t="e">
        <f t="shared" ca="1" si="98"/>
        <v>#N/A</v>
      </c>
      <c r="V309" s="20" t="e">
        <f t="shared" ca="1" si="118"/>
        <v>#N/A</v>
      </c>
      <c r="W309" s="48" t="e">
        <f t="shared" ca="1" si="105"/>
        <v>#N/A</v>
      </c>
      <c r="X309" s="49" t="e">
        <f t="shared" ca="1" si="106"/>
        <v>#N/A</v>
      </c>
      <c r="Y309" s="59" t="e">
        <f t="shared" ca="1" si="110"/>
        <v>#N/A</v>
      </c>
      <c r="Z309" s="49" t="e">
        <f ca="1">IF(Y309&gt;SQM!$AB$9,Summary!L309,NA())</f>
        <v>#N/A</v>
      </c>
      <c r="AA309" s="45" t="e">
        <f t="shared" ca="1" si="107"/>
        <v>#N/A</v>
      </c>
      <c r="AB309" s="4" t="e">
        <f t="shared" ca="1" si="108"/>
        <v>#N/A</v>
      </c>
      <c r="AC309" s="2" t="e">
        <f t="shared" ca="1" si="109"/>
        <v>#N/A</v>
      </c>
      <c r="AD309" s="81" t="e">
        <f>IF(TEXT(A309,"mmmm")='1Month'!$A$3,TEXT(A309,"dd")+H309,NA())</f>
        <v>#N/A</v>
      </c>
      <c r="AE309" s="81" t="e">
        <f>IF(TEXT(A309,"mmmm")='1Month'!A$3,TEXT(A309,"dd")+S309,NA())</f>
        <v>#N/A</v>
      </c>
    </row>
    <row r="310" spans="1:31">
      <c r="A310" s="1">
        <v>43618</v>
      </c>
      <c r="C310" s="3" t="e">
        <f ca="1">MATCH(A310,UTDATE,0)+SQM!$AB$3</f>
        <v>#N/A</v>
      </c>
      <c r="D310" s="3">
        <f ca="1">MATCH(A310,UTDATE)+SQM!$AB$3</f>
        <v>1000</v>
      </c>
      <c r="E310" s="5" t="e">
        <f t="shared" ca="1" si="99"/>
        <v>#N/A</v>
      </c>
      <c r="F310" s="4" t="str">
        <f t="array" aca="1" ref="F310" ca="1">IF(MAX(IF(UTDATE=A310,MPSAS))&gt;0,MAX(IF(UTDATE=A310,MPSAS)),"")</f>
        <v/>
      </c>
      <c r="G310" s="2" t="e">
        <f t="shared" ca="1" si="111"/>
        <v>#N/A</v>
      </c>
      <c r="H310" s="21" t="e">
        <f t="shared" ca="1" si="112"/>
        <v>#N/A</v>
      </c>
      <c r="I310" s="4" t="e">
        <f t="shared" ca="1" si="100"/>
        <v>#N/A</v>
      </c>
      <c r="J310" s="21" t="e">
        <f t="shared" ca="1" si="97"/>
        <v>#N/A</v>
      </c>
      <c r="K310" s="5" t="e">
        <f t="shared" ca="1" si="101"/>
        <v>#N/A</v>
      </c>
      <c r="L310" s="4" t="str">
        <f t="array" aca="1" ref="L310" ca="1">IF(MAX(IF(UTDATE=A310,AVE_30))&gt;0,MAX(IF(UTDATE=A310,AVE_30)),"")</f>
        <v/>
      </c>
      <c r="M310" s="2" t="e">
        <f t="shared" ca="1" si="113"/>
        <v>#N/A</v>
      </c>
      <c r="N310" s="4" t="e">
        <f t="shared" ca="1" si="102"/>
        <v>#N/A</v>
      </c>
      <c r="O310" s="4" t="e">
        <f t="shared" ca="1" si="103"/>
        <v>#N/A</v>
      </c>
      <c r="P310" s="4" t="e">
        <f t="shared" ca="1" si="104"/>
        <v>#N/A</v>
      </c>
      <c r="Q310" s="4" t="e">
        <f t="shared" ca="1" si="114"/>
        <v>#N/A</v>
      </c>
      <c r="R310" s="4" t="e">
        <f t="shared" ca="1" si="115"/>
        <v>#VALUE!</v>
      </c>
      <c r="S310" s="43" t="e">
        <f t="shared" ca="1" si="116"/>
        <v>#N/A</v>
      </c>
      <c r="T310" s="8" t="e">
        <f t="shared" ca="1" si="117"/>
        <v>#N/A</v>
      </c>
      <c r="U310" s="45" t="e">
        <f t="shared" ca="1" si="98"/>
        <v>#N/A</v>
      </c>
      <c r="V310" s="20" t="e">
        <f t="shared" ca="1" si="118"/>
        <v>#N/A</v>
      </c>
      <c r="W310" s="48" t="e">
        <f t="shared" ca="1" si="105"/>
        <v>#N/A</v>
      </c>
      <c r="X310" s="49" t="e">
        <f t="shared" ca="1" si="106"/>
        <v>#N/A</v>
      </c>
      <c r="Y310" s="59" t="e">
        <f t="shared" ca="1" si="110"/>
        <v>#N/A</v>
      </c>
      <c r="Z310" s="49" t="e">
        <f ca="1">IF(Y310&gt;SQM!$AB$9,Summary!L310,NA())</f>
        <v>#N/A</v>
      </c>
      <c r="AA310" s="45" t="e">
        <f t="shared" ca="1" si="107"/>
        <v>#N/A</v>
      </c>
      <c r="AB310" s="4" t="e">
        <f t="shared" ca="1" si="108"/>
        <v>#N/A</v>
      </c>
      <c r="AC310" s="2" t="e">
        <f t="shared" ca="1" si="109"/>
        <v>#N/A</v>
      </c>
      <c r="AD310" s="81" t="e">
        <f>IF(TEXT(A310,"mmmm")='1Month'!$A$3,TEXT(A310,"dd")+H310,NA())</f>
        <v>#N/A</v>
      </c>
      <c r="AE310" s="81" t="e">
        <f>IF(TEXT(A310,"mmmm")='1Month'!A$3,TEXT(A310,"dd")+S310,NA())</f>
        <v>#N/A</v>
      </c>
    </row>
    <row r="311" spans="1:31">
      <c r="A311" s="1">
        <v>43619</v>
      </c>
      <c r="C311" s="3" t="e">
        <f ca="1">MATCH(A311,UTDATE,0)+SQM!$AB$3</f>
        <v>#N/A</v>
      </c>
      <c r="D311" s="3">
        <f ca="1">MATCH(A311,UTDATE)+SQM!$AB$3</f>
        <v>1000</v>
      </c>
      <c r="E311" s="5" t="e">
        <f t="shared" ca="1" si="99"/>
        <v>#N/A</v>
      </c>
      <c r="F311" s="4" t="str">
        <f t="array" aca="1" ref="F311" ca="1">IF(MAX(IF(UTDATE=A311,MPSAS))&gt;0,MAX(IF(UTDATE=A311,MPSAS)),"")</f>
        <v/>
      </c>
      <c r="G311" s="2" t="e">
        <f t="shared" ca="1" si="111"/>
        <v>#N/A</v>
      </c>
      <c r="H311" s="21" t="e">
        <f t="shared" ca="1" si="112"/>
        <v>#N/A</v>
      </c>
      <c r="I311" s="4" t="e">
        <f t="shared" ca="1" si="100"/>
        <v>#N/A</v>
      </c>
      <c r="J311" s="21" t="e">
        <f t="shared" ca="1" si="97"/>
        <v>#N/A</v>
      </c>
      <c r="K311" s="5" t="e">
        <f t="shared" ca="1" si="101"/>
        <v>#N/A</v>
      </c>
      <c r="L311" s="4" t="str">
        <f t="array" aca="1" ref="L311" ca="1">IF(MAX(IF(UTDATE=A311,AVE_30))&gt;0,MAX(IF(UTDATE=A311,AVE_30)),"")</f>
        <v/>
      </c>
      <c r="M311" s="2" t="e">
        <f t="shared" ca="1" si="113"/>
        <v>#N/A</v>
      </c>
      <c r="N311" s="4" t="e">
        <f t="shared" ca="1" si="102"/>
        <v>#N/A</v>
      </c>
      <c r="O311" s="4" t="e">
        <f t="shared" ca="1" si="103"/>
        <v>#N/A</v>
      </c>
      <c r="P311" s="4" t="e">
        <f t="shared" ca="1" si="104"/>
        <v>#N/A</v>
      </c>
      <c r="Q311" s="4" t="e">
        <f t="shared" ca="1" si="114"/>
        <v>#N/A</v>
      </c>
      <c r="R311" s="4" t="e">
        <f t="shared" ca="1" si="115"/>
        <v>#VALUE!</v>
      </c>
      <c r="S311" s="43" t="e">
        <f t="shared" ca="1" si="116"/>
        <v>#N/A</v>
      </c>
      <c r="T311" s="8" t="e">
        <f t="shared" ca="1" si="117"/>
        <v>#N/A</v>
      </c>
      <c r="U311" s="45" t="e">
        <f t="shared" ca="1" si="98"/>
        <v>#N/A</v>
      </c>
      <c r="V311" s="20" t="e">
        <f t="shared" ca="1" si="118"/>
        <v>#N/A</v>
      </c>
      <c r="W311" s="48" t="e">
        <f t="shared" ca="1" si="105"/>
        <v>#N/A</v>
      </c>
      <c r="X311" s="49" t="e">
        <f t="shared" ca="1" si="106"/>
        <v>#N/A</v>
      </c>
      <c r="Y311" s="59" t="e">
        <f t="shared" ca="1" si="110"/>
        <v>#N/A</v>
      </c>
      <c r="Z311" s="49" t="e">
        <f ca="1">IF(Y311&gt;SQM!$AB$9,Summary!L311,NA())</f>
        <v>#N/A</v>
      </c>
      <c r="AA311" s="45" t="e">
        <f t="shared" ca="1" si="107"/>
        <v>#N/A</v>
      </c>
      <c r="AB311" s="4" t="e">
        <f t="shared" ca="1" si="108"/>
        <v>#N/A</v>
      </c>
      <c r="AC311" s="2" t="e">
        <f t="shared" ca="1" si="109"/>
        <v>#N/A</v>
      </c>
      <c r="AD311" s="81" t="e">
        <f>IF(TEXT(A311,"mmmm")='1Month'!$A$3,TEXT(A311,"dd")+H311,NA())</f>
        <v>#N/A</v>
      </c>
      <c r="AE311" s="81" t="e">
        <f>IF(TEXT(A311,"mmmm")='1Month'!A$3,TEXT(A311,"dd")+S311,NA())</f>
        <v>#N/A</v>
      </c>
    </row>
    <row r="312" spans="1:31">
      <c r="A312" s="1">
        <v>43620</v>
      </c>
      <c r="C312" s="3" t="e">
        <f ca="1">MATCH(A312,UTDATE,0)+SQM!$AB$3</f>
        <v>#N/A</v>
      </c>
      <c r="D312" s="3">
        <f ca="1">MATCH(A312,UTDATE)+SQM!$AB$3</f>
        <v>1000</v>
      </c>
      <c r="E312" s="5" t="e">
        <f t="shared" ca="1" si="99"/>
        <v>#N/A</v>
      </c>
      <c r="F312" s="4" t="str">
        <f t="array" aca="1" ref="F312" ca="1">IF(MAX(IF(UTDATE=A312,MPSAS))&gt;0,MAX(IF(UTDATE=A312,MPSAS)),"")</f>
        <v/>
      </c>
      <c r="G312" s="2" t="e">
        <f t="shared" ca="1" si="111"/>
        <v>#N/A</v>
      </c>
      <c r="H312" s="21" t="e">
        <f t="shared" ca="1" si="112"/>
        <v>#N/A</v>
      </c>
      <c r="I312" s="4" t="e">
        <f t="shared" ca="1" si="100"/>
        <v>#N/A</v>
      </c>
      <c r="J312" s="21" t="e">
        <f t="shared" ca="1" si="97"/>
        <v>#N/A</v>
      </c>
      <c r="K312" s="5" t="e">
        <f t="shared" ca="1" si="101"/>
        <v>#N/A</v>
      </c>
      <c r="L312" s="4" t="str">
        <f t="array" aca="1" ref="L312" ca="1">IF(MAX(IF(UTDATE=A312,AVE_30))&gt;0,MAX(IF(UTDATE=A312,AVE_30)),"")</f>
        <v/>
      </c>
      <c r="M312" s="2" t="e">
        <f t="shared" ca="1" si="113"/>
        <v>#N/A</v>
      </c>
      <c r="N312" s="4" t="e">
        <f t="shared" ca="1" si="102"/>
        <v>#N/A</v>
      </c>
      <c r="O312" s="4" t="e">
        <f t="shared" ca="1" si="103"/>
        <v>#N/A</v>
      </c>
      <c r="P312" s="4" t="e">
        <f t="shared" ca="1" si="104"/>
        <v>#N/A</v>
      </c>
      <c r="Q312" s="4" t="e">
        <f t="shared" ca="1" si="114"/>
        <v>#N/A</v>
      </c>
      <c r="R312" s="4" t="e">
        <f t="shared" ca="1" si="115"/>
        <v>#VALUE!</v>
      </c>
      <c r="S312" s="43" t="e">
        <f t="shared" ca="1" si="116"/>
        <v>#N/A</v>
      </c>
      <c r="T312" s="8" t="e">
        <f t="shared" ca="1" si="117"/>
        <v>#N/A</v>
      </c>
      <c r="U312" s="45" t="e">
        <f t="shared" ca="1" si="98"/>
        <v>#N/A</v>
      </c>
      <c r="V312" s="20" t="e">
        <f t="shared" ca="1" si="118"/>
        <v>#N/A</v>
      </c>
      <c r="W312" s="48" t="e">
        <f t="shared" ca="1" si="105"/>
        <v>#N/A</v>
      </c>
      <c r="X312" s="49" t="e">
        <f t="shared" ca="1" si="106"/>
        <v>#N/A</v>
      </c>
      <c r="Y312" s="59" t="e">
        <f t="shared" ca="1" si="110"/>
        <v>#N/A</v>
      </c>
      <c r="Z312" s="49" t="e">
        <f ca="1">IF(Y312&gt;SQM!$AB$9,Summary!L312,NA())</f>
        <v>#N/A</v>
      </c>
      <c r="AA312" s="45" t="e">
        <f t="shared" ca="1" si="107"/>
        <v>#N/A</v>
      </c>
      <c r="AB312" s="4" t="e">
        <f t="shared" ca="1" si="108"/>
        <v>#N/A</v>
      </c>
      <c r="AC312" s="2" t="e">
        <f t="shared" ca="1" si="109"/>
        <v>#N/A</v>
      </c>
      <c r="AD312" s="81" t="e">
        <f>IF(TEXT(A312,"mmmm")='1Month'!$A$3,TEXT(A312,"dd")+H312,NA())</f>
        <v>#N/A</v>
      </c>
      <c r="AE312" s="81" t="e">
        <f>IF(TEXT(A312,"mmmm")='1Month'!A$3,TEXT(A312,"dd")+S312,NA())</f>
        <v>#N/A</v>
      </c>
    </row>
    <row r="313" spans="1:31">
      <c r="A313" s="1">
        <v>43621</v>
      </c>
      <c r="C313" s="3" t="e">
        <f ca="1">MATCH(A313,UTDATE,0)+SQM!$AB$3</f>
        <v>#N/A</v>
      </c>
      <c r="D313" s="3">
        <f ca="1">MATCH(A313,UTDATE)+SQM!$AB$3</f>
        <v>1000</v>
      </c>
      <c r="E313" s="5" t="e">
        <f t="shared" ca="1" si="99"/>
        <v>#N/A</v>
      </c>
      <c r="F313" s="4" t="str">
        <f t="array" aca="1" ref="F313" ca="1">IF(MAX(IF(UTDATE=A313,MPSAS))&gt;0,MAX(IF(UTDATE=A313,MPSAS)),"")</f>
        <v/>
      </c>
      <c r="G313" s="2" t="e">
        <f t="shared" ca="1" si="111"/>
        <v>#N/A</v>
      </c>
      <c r="H313" s="21" t="e">
        <f t="shared" ca="1" si="112"/>
        <v>#N/A</v>
      </c>
      <c r="I313" s="4" t="e">
        <f t="shared" ca="1" si="100"/>
        <v>#N/A</v>
      </c>
      <c r="J313" s="21" t="e">
        <f t="shared" ca="1" si="97"/>
        <v>#N/A</v>
      </c>
      <c r="K313" s="5" t="e">
        <f t="shared" ca="1" si="101"/>
        <v>#N/A</v>
      </c>
      <c r="L313" s="4" t="str">
        <f t="array" aca="1" ref="L313" ca="1">IF(MAX(IF(UTDATE=A313,AVE_30))&gt;0,MAX(IF(UTDATE=A313,AVE_30)),"")</f>
        <v/>
      </c>
      <c r="M313" s="2" t="e">
        <f t="shared" ca="1" si="113"/>
        <v>#N/A</v>
      </c>
      <c r="N313" s="4" t="e">
        <f t="shared" ca="1" si="102"/>
        <v>#N/A</v>
      </c>
      <c r="O313" s="4" t="e">
        <f t="shared" ca="1" si="103"/>
        <v>#N/A</v>
      </c>
      <c r="P313" s="4" t="e">
        <f t="shared" ca="1" si="104"/>
        <v>#N/A</v>
      </c>
      <c r="Q313" s="4" t="e">
        <f t="shared" ca="1" si="114"/>
        <v>#N/A</v>
      </c>
      <c r="R313" s="4" t="e">
        <f t="shared" ca="1" si="115"/>
        <v>#VALUE!</v>
      </c>
      <c r="S313" s="43" t="e">
        <f t="shared" ca="1" si="116"/>
        <v>#N/A</v>
      </c>
      <c r="T313" s="8" t="e">
        <f t="shared" ca="1" si="117"/>
        <v>#N/A</v>
      </c>
      <c r="U313" s="45" t="e">
        <f t="shared" ca="1" si="98"/>
        <v>#N/A</v>
      </c>
      <c r="V313" s="20" t="e">
        <f t="shared" ca="1" si="118"/>
        <v>#N/A</v>
      </c>
      <c r="W313" s="48" t="e">
        <f t="shared" ca="1" si="105"/>
        <v>#N/A</v>
      </c>
      <c r="X313" s="49" t="e">
        <f t="shared" ca="1" si="106"/>
        <v>#N/A</v>
      </c>
      <c r="Y313" s="59" t="e">
        <f t="shared" ca="1" si="110"/>
        <v>#N/A</v>
      </c>
      <c r="Z313" s="49" t="e">
        <f ca="1">IF(Y313&gt;SQM!$AB$9,Summary!L313,NA())</f>
        <v>#N/A</v>
      </c>
      <c r="AA313" s="45" t="e">
        <f t="shared" ca="1" si="107"/>
        <v>#N/A</v>
      </c>
      <c r="AB313" s="4" t="e">
        <f t="shared" ca="1" si="108"/>
        <v>#N/A</v>
      </c>
      <c r="AC313" s="2" t="e">
        <f t="shared" ca="1" si="109"/>
        <v>#N/A</v>
      </c>
      <c r="AD313" s="81" t="e">
        <f>IF(TEXT(A313,"mmmm")='1Month'!$A$3,TEXT(A313,"dd")+H313,NA())</f>
        <v>#N/A</v>
      </c>
      <c r="AE313" s="81" t="e">
        <f>IF(TEXT(A313,"mmmm")='1Month'!A$3,TEXT(A313,"dd")+S313,NA())</f>
        <v>#N/A</v>
      </c>
    </row>
    <row r="314" spans="1:31">
      <c r="A314" s="1">
        <v>43622</v>
      </c>
      <c r="C314" s="3" t="e">
        <f ca="1">MATCH(A314,UTDATE,0)+SQM!$AB$3</f>
        <v>#N/A</v>
      </c>
      <c r="D314" s="3">
        <f ca="1">MATCH(A314,UTDATE)+SQM!$AB$3</f>
        <v>1000</v>
      </c>
      <c r="E314" s="5" t="e">
        <f t="shared" ca="1" si="99"/>
        <v>#N/A</v>
      </c>
      <c r="F314" s="4" t="str">
        <f t="array" aca="1" ref="F314" ca="1">IF(MAX(IF(UTDATE=A314,MPSAS))&gt;0,MAX(IF(UTDATE=A314,MPSAS)),"")</f>
        <v/>
      </c>
      <c r="G314" s="2" t="e">
        <f t="shared" ca="1" si="111"/>
        <v>#N/A</v>
      </c>
      <c r="H314" s="21" t="e">
        <f t="shared" ca="1" si="112"/>
        <v>#N/A</v>
      </c>
      <c r="I314" s="4" t="e">
        <f t="shared" ca="1" si="100"/>
        <v>#N/A</v>
      </c>
      <c r="J314" s="21" t="e">
        <f t="shared" ca="1" si="97"/>
        <v>#N/A</v>
      </c>
      <c r="K314" s="5" t="e">
        <f t="shared" ca="1" si="101"/>
        <v>#N/A</v>
      </c>
      <c r="L314" s="4" t="str">
        <f t="array" aca="1" ref="L314" ca="1">IF(MAX(IF(UTDATE=A314,AVE_30))&gt;0,MAX(IF(UTDATE=A314,AVE_30)),"")</f>
        <v/>
      </c>
      <c r="M314" s="2" t="e">
        <f t="shared" ca="1" si="113"/>
        <v>#N/A</v>
      </c>
      <c r="N314" s="4" t="e">
        <f t="shared" ca="1" si="102"/>
        <v>#N/A</v>
      </c>
      <c r="O314" s="4" t="e">
        <f t="shared" ca="1" si="103"/>
        <v>#N/A</v>
      </c>
      <c r="P314" s="4" t="e">
        <f t="shared" ca="1" si="104"/>
        <v>#N/A</v>
      </c>
      <c r="Q314" s="4" t="e">
        <f t="shared" ca="1" si="114"/>
        <v>#N/A</v>
      </c>
      <c r="R314" s="4" t="e">
        <f t="shared" ca="1" si="115"/>
        <v>#VALUE!</v>
      </c>
      <c r="S314" s="43" t="e">
        <f t="shared" ca="1" si="116"/>
        <v>#N/A</v>
      </c>
      <c r="T314" s="8" t="e">
        <f t="shared" ca="1" si="117"/>
        <v>#N/A</v>
      </c>
      <c r="U314" s="45" t="e">
        <f t="shared" ca="1" si="98"/>
        <v>#N/A</v>
      </c>
      <c r="V314" s="20" t="e">
        <f t="shared" ca="1" si="118"/>
        <v>#N/A</v>
      </c>
      <c r="W314" s="48" t="e">
        <f t="shared" ca="1" si="105"/>
        <v>#N/A</v>
      </c>
      <c r="X314" s="49" t="e">
        <f t="shared" ca="1" si="106"/>
        <v>#N/A</v>
      </c>
      <c r="Y314" s="59" t="e">
        <f t="shared" ca="1" si="110"/>
        <v>#N/A</v>
      </c>
      <c r="Z314" s="49" t="e">
        <f ca="1">IF(Y314&gt;SQM!$AB$9,Summary!L314,NA())</f>
        <v>#N/A</v>
      </c>
      <c r="AA314" s="45" t="e">
        <f t="shared" ca="1" si="107"/>
        <v>#N/A</v>
      </c>
      <c r="AB314" s="4" t="e">
        <f t="shared" ca="1" si="108"/>
        <v>#N/A</v>
      </c>
      <c r="AC314" s="2" t="e">
        <f t="shared" ca="1" si="109"/>
        <v>#N/A</v>
      </c>
      <c r="AD314" s="81" t="e">
        <f>IF(TEXT(A314,"mmmm")='1Month'!$A$3,TEXT(A314,"dd")+H314,NA())</f>
        <v>#N/A</v>
      </c>
      <c r="AE314" s="81" t="e">
        <f>IF(TEXT(A314,"mmmm")='1Month'!A$3,TEXT(A314,"dd")+S314,NA())</f>
        <v>#N/A</v>
      </c>
    </row>
    <row r="315" spans="1:31">
      <c r="A315" s="1">
        <v>43623</v>
      </c>
      <c r="C315" s="3" t="e">
        <f ca="1">MATCH(A315,UTDATE,0)+SQM!$AB$3</f>
        <v>#N/A</v>
      </c>
      <c r="D315" s="3">
        <f ca="1">MATCH(A315,UTDATE)+SQM!$AB$3</f>
        <v>1000</v>
      </c>
      <c r="E315" s="5" t="e">
        <f t="shared" ca="1" si="99"/>
        <v>#N/A</v>
      </c>
      <c r="F315" s="4" t="str">
        <f t="array" aca="1" ref="F315" ca="1">IF(MAX(IF(UTDATE=A315,MPSAS))&gt;0,MAX(IF(UTDATE=A315,MPSAS)),"")</f>
        <v/>
      </c>
      <c r="G315" s="2" t="e">
        <f t="shared" ca="1" si="111"/>
        <v>#N/A</v>
      </c>
      <c r="H315" s="21" t="e">
        <f t="shared" ca="1" si="112"/>
        <v>#N/A</v>
      </c>
      <c r="I315" s="4" t="e">
        <f t="shared" ca="1" si="100"/>
        <v>#N/A</v>
      </c>
      <c r="J315" s="21" t="e">
        <f t="shared" ca="1" si="97"/>
        <v>#N/A</v>
      </c>
      <c r="K315" s="5" t="e">
        <f t="shared" ca="1" si="101"/>
        <v>#N/A</v>
      </c>
      <c r="L315" s="4" t="str">
        <f t="array" aca="1" ref="L315" ca="1">IF(MAX(IF(UTDATE=A315,AVE_30))&gt;0,MAX(IF(UTDATE=A315,AVE_30)),"")</f>
        <v/>
      </c>
      <c r="M315" s="2" t="e">
        <f t="shared" ca="1" si="113"/>
        <v>#N/A</v>
      </c>
      <c r="N315" s="4" t="e">
        <f t="shared" ca="1" si="102"/>
        <v>#N/A</v>
      </c>
      <c r="O315" s="4" t="e">
        <f t="shared" ca="1" si="103"/>
        <v>#N/A</v>
      </c>
      <c r="P315" s="4" t="e">
        <f t="shared" ca="1" si="104"/>
        <v>#N/A</v>
      </c>
      <c r="Q315" s="4" t="e">
        <f t="shared" ca="1" si="114"/>
        <v>#N/A</v>
      </c>
      <c r="R315" s="4" t="e">
        <f t="shared" ca="1" si="115"/>
        <v>#VALUE!</v>
      </c>
      <c r="S315" s="43" t="e">
        <f t="shared" ca="1" si="116"/>
        <v>#N/A</v>
      </c>
      <c r="T315" s="8" t="e">
        <f t="shared" ca="1" si="117"/>
        <v>#N/A</v>
      </c>
      <c r="U315" s="45" t="e">
        <f t="shared" ca="1" si="98"/>
        <v>#N/A</v>
      </c>
      <c r="V315" s="20" t="e">
        <f t="shared" ca="1" si="118"/>
        <v>#N/A</v>
      </c>
      <c r="W315" s="48" t="e">
        <f t="shared" ca="1" si="105"/>
        <v>#N/A</v>
      </c>
      <c r="X315" s="49" t="e">
        <f t="shared" ca="1" si="106"/>
        <v>#N/A</v>
      </c>
      <c r="Y315" s="59" t="e">
        <f t="shared" ca="1" si="110"/>
        <v>#N/A</v>
      </c>
      <c r="Z315" s="49" t="e">
        <f ca="1">IF(Y315&gt;SQM!$AB$9,Summary!L315,NA())</f>
        <v>#N/A</v>
      </c>
      <c r="AA315" s="45" t="e">
        <f t="shared" ca="1" si="107"/>
        <v>#N/A</v>
      </c>
      <c r="AB315" s="4" t="e">
        <f t="shared" ca="1" si="108"/>
        <v>#N/A</v>
      </c>
      <c r="AC315" s="2" t="e">
        <f t="shared" ca="1" si="109"/>
        <v>#N/A</v>
      </c>
      <c r="AD315" s="81" t="e">
        <f>IF(TEXT(A315,"mmmm")='1Month'!$A$3,TEXT(A315,"dd")+H315,NA())</f>
        <v>#N/A</v>
      </c>
      <c r="AE315" s="81" t="e">
        <f>IF(TEXT(A315,"mmmm")='1Month'!A$3,TEXT(A315,"dd")+S315,NA())</f>
        <v>#N/A</v>
      </c>
    </row>
    <row r="316" spans="1:31">
      <c r="A316" s="1">
        <v>43624</v>
      </c>
      <c r="C316" s="3" t="e">
        <f ca="1">MATCH(A316,UTDATE,0)+SQM!$AB$3</f>
        <v>#N/A</v>
      </c>
      <c r="D316" s="3">
        <f ca="1">MATCH(A316,UTDATE)+SQM!$AB$3</f>
        <v>1000</v>
      </c>
      <c r="E316" s="5" t="e">
        <f t="shared" ca="1" si="99"/>
        <v>#N/A</v>
      </c>
      <c r="F316" s="4" t="str">
        <f t="array" aca="1" ref="F316" ca="1">IF(MAX(IF(UTDATE=A316,MPSAS))&gt;0,MAX(IF(UTDATE=A316,MPSAS)),"")</f>
        <v/>
      </c>
      <c r="G316" s="2" t="e">
        <f t="shared" ca="1" si="111"/>
        <v>#N/A</v>
      </c>
      <c r="H316" s="21" t="e">
        <f t="shared" ca="1" si="112"/>
        <v>#N/A</v>
      </c>
      <c r="I316" s="4" t="e">
        <f t="shared" ca="1" si="100"/>
        <v>#N/A</v>
      </c>
      <c r="J316" s="21" t="e">
        <f t="shared" ca="1" si="97"/>
        <v>#N/A</v>
      </c>
      <c r="K316" s="5" t="e">
        <f t="shared" ca="1" si="101"/>
        <v>#N/A</v>
      </c>
      <c r="L316" s="4" t="str">
        <f t="array" aca="1" ref="L316" ca="1">IF(MAX(IF(UTDATE=A316,AVE_30))&gt;0,MAX(IF(UTDATE=A316,AVE_30)),"")</f>
        <v/>
      </c>
      <c r="M316" s="2" t="e">
        <f t="shared" ca="1" si="113"/>
        <v>#N/A</v>
      </c>
      <c r="N316" s="4" t="e">
        <f t="shared" ca="1" si="102"/>
        <v>#N/A</v>
      </c>
      <c r="O316" s="4" t="e">
        <f t="shared" ca="1" si="103"/>
        <v>#N/A</v>
      </c>
      <c r="P316" s="4" t="e">
        <f t="shared" ca="1" si="104"/>
        <v>#N/A</v>
      </c>
      <c r="Q316" s="4" t="e">
        <f t="shared" ca="1" si="114"/>
        <v>#N/A</v>
      </c>
      <c r="R316" s="4" t="e">
        <f t="shared" ca="1" si="115"/>
        <v>#VALUE!</v>
      </c>
      <c r="S316" s="43" t="e">
        <f t="shared" ca="1" si="116"/>
        <v>#N/A</v>
      </c>
      <c r="T316" s="8" t="e">
        <f t="shared" ca="1" si="117"/>
        <v>#N/A</v>
      </c>
      <c r="U316" s="45" t="e">
        <f t="shared" ca="1" si="98"/>
        <v>#N/A</v>
      </c>
      <c r="V316" s="20" t="e">
        <f t="shared" ca="1" si="118"/>
        <v>#N/A</v>
      </c>
      <c r="W316" s="48" t="e">
        <f t="shared" ca="1" si="105"/>
        <v>#N/A</v>
      </c>
      <c r="X316" s="49" t="e">
        <f t="shared" ca="1" si="106"/>
        <v>#N/A</v>
      </c>
      <c r="Y316" s="59" t="e">
        <f t="shared" ca="1" si="110"/>
        <v>#N/A</v>
      </c>
      <c r="Z316" s="49" t="e">
        <f ca="1">IF(Y316&gt;SQM!$AB$9,Summary!L316,NA())</f>
        <v>#N/A</v>
      </c>
      <c r="AA316" s="45" t="e">
        <f t="shared" ca="1" si="107"/>
        <v>#N/A</v>
      </c>
      <c r="AB316" s="4" t="e">
        <f t="shared" ca="1" si="108"/>
        <v>#N/A</v>
      </c>
      <c r="AC316" s="2" t="e">
        <f t="shared" ca="1" si="109"/>
        <v>#N/A</v>
      </c>
      <c r="AD316" s="81" t="e">
        <f>IF(TEXT(A316,"mmmm")='1Month'!$A$3,TEXT(A316,"dd")+H316,NA())</f>
        <v>#N/A</v>
      </c>
      <c r="AE316" s="81" t="e">
        <f>IF(TEXT(A316,"mmmm")='1Month'!A$3,TEXT(A316,"dd")+S316,NA())</f>
        <v>#N/A</v>
      </c>
    </row>
    <row r="317" spans="1:31">
      <c r="A317" s="1">
        <v>43625</v>
      </c>
      <c r="C317" s="3" t="e">
        <f ca="1">MATCH(A317,UTDATE,0)+SQM!$AB$3</f>
        <v>#N/A</v>
      </c>
      <c r="D317" s="3">
        <f ca="1">MATCH(A317,UTDATE)+SQM!$AB$3</f>
        <v>1000</v>
      </c>
      <c r="E317" s="5" t="e">
        <f t="shared" ca="1" si="99"/>
        <v>#N/A</v>
      </c>
      <c r="F317" s="4" t="str">
        <f t="array" aca="1" ref="F317" ca="1">IF(MAX(IF(UTDATE=A317,MPSAS))&gt;0,MAX(IF(UTDATE=A317,MPSAS)),"")</f>
        <v/>
      </c>
      <c r="G317" s="2" t="e">
        <f t="shared" ca="1" si="111"/>
        <v>#N/A</v>
      </c>
      <c r="H317" s="21" t="e">
        <f t="shared" ca="1" si="112"/>
        <v>#N/A</v>
      </c>
      <c r="I317" s="4" t="e">
        <f t="shared" ca="1" si="100"/>
        <v>#N/A</v>
      </c>
      <c r="J317" s="21" t="e">
        <f t="shared" ca="1" si="97"/>
        <v>#N/A</v>
      </c>
      <c r="K317" s="5" t="e">
        <f t="shared" ca="1" si="101"/>
        <v>#N/A</v>
      </c>
      <c r="L317" s="4" t="str">
        <f t="array" aca="1" ref="L317" ca="1">IF(MAX(IF(UTDATE=A317,AVE_30))&gt;0,MAX(IF(UTDATE=A317,AVE_30)),"")</f>
        <v/>
      </c>
      <c r="M317" s="2" t="e">
        <f t="shared" ca="1" si="113"/>
        <v>#N/A</v>
      </c>
      <c r="N317" s="4" t="e">
        <f t="shared" ca="1" si="102"/>
        <v>#N/A</v>
      </c>
      <c r="O317" s="4" t="e">
        <f t="shared" ca="1" si="103"/>
        <v>#N/A</v>
      </c>
      <c r="P317" s="4" t="e">
        <f t="shared" ca="1" si="104"/>
        <v>#N/A</v>
      </c>
      <c r="Q317" s="4" t="e">
        <f t="shared" ca="1" si="114"/>
        <v>#N/A</v>
      </c>
      <c r="R317" s="4" t="e">
        <f t="shared" ca="1" si="115"/>
        <v>#VALUE!</v>
      </c>
      <c r="S317" s="43" t="e">
        <f t="shared" ca="1" si="116"/>
        <v>#N/A</v>
      </c>
      <c r="T317" s="8" t="e">
        <f t="shared" ca="1" si="117"/>
        <v>#N/A</v>
      </c>
      <c r="U317" s="45" t="e">
        <f t="shared" ca="1" si="98"/>
        <v>#N/A</v>
      </c>
      <c r="V317" s="20" t="e">
        <f t="shared" ca="1" si="118"/>
        <v>#N/A</v>
      </c>
      <c r="W317" s="48" t="e">
        <f t="shared" ca="1" si="105"/>
        <v>#N/A</v>
      </c>
      <c r="X317" s="49" t="e">
        <f t="shared" ca="1" si="106"/>
        <v>#N/A</v>
      </c>
      <c r="Y317" s="59" t="e">
        <f t="shared" ca="1" si="110"/>
        <v>#N/A</v>
      </c>
      <c r="Z317" s="49" t="e">
        <f ca="1">IF(Y317&gt;SQM!$AB$9,Summary!L317,NA())</f>
        <v>#N/A</v>
      </c>
      <c r="AA317" s="45" t="e">
        <f t="shared" ca="1" si="107"/>
        <v>#N/A</v>
      </c>
      <c r="AB317" s="4" t="e">
        <f t="shared" ca="1" si="108"/>
        <v>#N/A</v>
      </c>
      <c r="AC317" s="2" t="e">
        <f t="shared" ca="1" si="109"/>
        <v>#N/A</v>
      </c>
      <c r="AD317" s="81" t="e">
        <f>IF(TEXT(A317,"mmmm")='1Month'!$A$3,TEXT(A317,"dd")+H317,NA())</f>
        <v>#N/A</v>
      </c>
      <c r="AE317" s="81" t="e">
        <f>IF(TEXT(A317,"mmmm")='1Month'!A$3,TEXT(A317,"dd")+S317,NA())</f>
        <v>#N/A</v>
      </c>
    </row>
    <row r="318" spans="1:31">
      <c r="A318" s="1">
        <v>43626</v>
      </c>
      <c r="C318" s="3" t="e">
        <f ca="1">MATCH(A318,UTDATE,0)+SQM!$AB$3</f>
        <v>#N/A</v>
      </c>
      <c r="D318" s="3">
        <f ca="1">MATCH(A318,UTDATE)+SQM!$AB$3</f>
        <v>1000</v>
      </c>
      <c r="E318" s="5" t="e">
        <f t="shared" ca="1" si="99"/>
        <v>#N/A</v>
      </c>
      <c r="F318" s="4" t="str">
        <f t="array" aca="1" ref="F318" ca="1">IF(MAX(IF(UTDATE=A318,MPSAS))&gt;0,MAX(IF(UTDATE=A318,MPSAS)),"")</f>
        <v/>
      </c>
      <c r="G318" s="2" t="e">
        <f t="shared" ca="1" si="111"/>
        <v>#N/A</v>
      </c>
      <c r="H318" s="21" t="e">
        <f t="shared" ca="1" si="112"/>
        <v>#N/A</v>
      </c>
      <c r="I318" s="4" t="e">
        <f t="shared" ca="1" si="100"/>
        <v>#N/A</v>
      </c>
      <c r="J318" s="21" t="e">
        <f t="shared" ca="1" si="97"/>
        <v>#N/A</v>
      </c>
      <c r="K318" s="5" t="e">
        <f t="shared" ca="1" si="101"/>
        <v>#N/A</v>
      </c>
      <c r="L318" s="4" t="str">
        <f t="array" aca="1" ref="L318" ca="1">IF(MAX(IF(UTDATE=A318,AVE_30))&gt;0,MAX(IF(UTDATE=A318,AVE_30)),"")</f>
        <v/>
      </c>
      <c r="M318" s="2" t="e">
        <f t="shared" ca="1" si="113"/>
        <v>#N/A</v>
      </c>
      <c r="N318" s="4" t="e">
        <f t="shared" ca="1" si="102"/>
        <v>#N/A</v>
      </c>
      <c r="O318" s="4" t="e">
        <f t="shared" ca="1" si="103"/>
        <v>#N/A</v>
      </c>
      <c r="P318" s="4" t="e">
        <f t="shared" ca="1" si="104"/>
        <v>#N/A</v>
      </c>
      <c r="Q318" s="4" t="e">
        <f t="shared" ca="1" si="114"/>
        <v>#N/A</v>
      </c>
      <c r="R318" s="4" t="e">
        <f t="shared" ca="1" si="115"/>
        <v>#VALUE!</v>
      </c>
      <c r="S318" s="43" t="e">
        <f t="shared" ca="1" si="116"/>
        <v>#N/A</v>
      </c>
      <c r="T318" s="8" t="e">
        <f t="shared" ca="1" si="117"/>
        <v>#N/A</v>
      </c>
      <c r="U318" s="45" t="e">
        <f t="shared" ca="1" si="98"/>
        <v>#N/A</v>
      </c>
      <c r="V318" s="20" t="e">
        <f t="shared" ca="1" si="118"/>
        <v>#N/A</v>
      </c>
      <c r="W318" s="48" t="e">
        <f t="shared" ca="1" si="105"/>
        <v>#N/A</v>
      </c>
      <c r="X318" s="49" t="e">
        <f t="shared" ca="1" si="106"/>
        <v>#N/A</v>
      </c>
      <c r="Y318" s="59" t="e">
        <f t="shared" ca="1" si="110"/>
        <v>#N/A</v>
      </c>
      <c r="Z318" s="49" t="e">
        <f ca="1">IF(Y318&gt;SQM!$AB$9,Summary!L318,NA())</f>
        <v>#N/A</v>
      </c>
      <c r="AA318" s="45" t="e">
        <f t="shared" ca="1" si="107"/>
        <v>#N/A</v>
      </c>
      <c r="AB318" s="4" t="e">
        <f t="shared" ca="1" si="108"/>
        <v>#N/A</v>
      </c>
      <c r="AC318" s="2" t="e">
        <f t="shared" ca="1" si="109"/>
        <v>#N/A</v>
      </c>
      <c r="AD318" s="81" t="e">
        <f>IF(TEXT(A318,"mmmm")='1Month'!$A$3,TEXT(A318,"dd")+H318,NA())</f>
        <v>#N/A</v>
      </c>
      <c r="AE318" s="81" t="e">
        <f>IF(TEXT(A318,"mmmm")='1Month'!A$3,TEXT(A318,"dd")+S318,NA())</f>
        <v>#N/A</v>
      </c>
    </row>
    <row r="319" spans="1:31">
      <c r="A319" s="1">
        <v>43627</v>
      </c>
      <c r="C319" s="3" t="e">
        <f ca="1">MATCH(A319,UTDATE,0)+SQM!$AB$3</f>
        <v>#N/A</v>
      </c>
      <c r="D319" s="3">
        <f ca="1">MATCH(A319,UTDATE)+SQM!$AB$3</f>
        <v>1000</v>
      </c>
      <c r="E319" s="5" t="e">
        <f t="shared" ca="1" si="99"/>
        <v>#N/A</v>
      </c>
      <c r="F319" s="4" t="str">
        <f t="array" aca="1" ref="F319" ca="1">IF(MAX(IF(UTDATE=A319,MPSAS))&gt;0,MAX(IF(UTDATE=A319,MPSAS)),"")</f>
        <v/>
      </c>
      <c r="G319" s="2" t="e">
        <f t="shared" ca="1" si="111"/>
        <v>#N/A</v>
      </c>
      <c r="H319" s="21" t="e">
        <f t="shared" ca="1" si="112"/>
        <v>#N/A</v>
      </c>
      <c r="I319" s="4" t="e">
        <f t="shared" ca="1" si="100"/>
        <v>#N/A</v>
      </c>
      <c r="J319" s="21" t="e">
        <f t="shared" ca="1" si="97"/>
        <v>#N/A</v>
      </c>
      <c r="K319" s="5" t="e">
        <f t="shared" ca="1" si="101"/>
        <v>#N/A</v>
      </c>
      <c r="L319" s="4" t="str">
        <f t="array" aca="1" ref="L319" ca="1">IF(MAX(IF(UTDATE=A319,AVE_30))&gt;0,MAX(IF(UTDATE=A319,AVE_30)),"")</f>
        <v/>
      </c>
      <c r="M319" s="2" t="e">
        <f t="shared" ca="1" si="113"/>
        <v>#N/A</v>
      </c>
      <c r="N319" s="4" t="e">
        <f t="shared" ca="1" si="102"/>
        <v>#N/A</v>
      </c>
      <c r="O319" s="4" t="e">
        <f t="shared" ca="1" si="103"/>
        <v>#N/A</v>
      </c>
      <c r="P319" s="4" t="e">
        <f t="shared" ca="1" si="104"/>
        <v>#N/A</v>
      </c>
      <c r="Q319" s="4" t="e">
        <f t="shared" ca="1" si="114"/>
        <v>#N/A</v>
      </c>
      <c r="R319" s="4" t="e">
        <f t="shared" ca="1" si="115"/>
        <v>#VALUE!</v>
      </c>
      <c r="S319" s="43" t="e">
        <f t="shared" ca="1" si="116"/>
        <v>#N/A</v>
      </c>
      <c r="T319" s="8" t="e">
        <f t="shared" ca="1" si="117"/>
        <v>#N/A</v>
      </c>
      <c r="U319" s="45" t="e">
        <f t="shared" ca="1" si="98"/>
        <v>#N/A</v>
      </c>
      <c r="V319" s="20" t="e">
        <f t="shared" ca="1" si="118"/>
        <v>#N/A</v>
      </c>
      <c r="W319" s="48" t="e">
        <f t="shared" ca="1" si="105"/>
        <v>#N/A</v>
      </c>
      <c r="X319" s="49" t="e">
        <f t="shared" ca="1" si="106"/>
        <v>#N/A</v>
      </c>
      <c r="Y319" s="59" t="e">
        <f t="shared" ca="1" si="110"/>
        <v>#N/A</v>
      </c>
      <c r="Z319" s="49" t="e">
        <f ca="1">IF(Y319&gt;SQM!$AB$9,Summary!L319,NA())</f>
        <v>#N/A</v>
      </c>
      <c r="AA319" s="45" t="e">
        <f t="shared" ca="1" si="107"/>
        <v>#N/A</v>
      </c>
      <c r="AB319" s="4" t="e">
        <f t="shared" ca="1" si="108"/>
        <v>#N/A</v>
      </c>
      <c r="AC319" s="2" t="e">
        <f t="shared" ca="1" si="109"/>
        <v>#N/A</v>
      </c>
      <c r="AD319" s="81" t="e">
        <f>IF(TEXT(A319,"mmmm")='1Month'!$A$3,TEXT(A319,"dd")+H319,NA())</f>
        <v>#N/A</v>
      </c>
      <c r="AE319" s="81" t="e">
        <f>IF(TEXT(A319,"mmmm")='1Month'!A$3,TEXT(A319,"dd")+S319,NA())</f>
        <v>#N/A</v>
      </c>
    </row>
    <row r="320" spans="1:31">
      <c r="A320" s="1">
        <v>43628</v>
      </c>
      <c r="C320" s="3" t="e">
        <f ca="1">MATCH(A320,UTDATE,0)+SQM!$AB$3</f>
        <v>#N/A</v>
      </c>
      <c r="D320" s="3">
        <f ca="1">MATCH(A320,UTDATE)+SQM!$AB$3</f>
        <v>1000</v>
      </c>
      <c r="E320" s="5" t="e">
        <f t="shared" ca="1" si="99"/>
        <v>#N/A</v>
      </c>
      <c r="F320" s="4" t="str">
        <f t="array" aca="1" ref="F320" ca="1">IF(MAX(IF(UTDATE=A320,MPSAS))&gt;0,MAX(IF(UTDATE=A320,MPSAS)),"")</f>
        <v/>
      </c>
      <c r="G320" s="2" t="e">
        <f t="shared" ca="1" si="111"/>
        <v>#N/A</v>
      </c>
      <c r="H320" s="21" t="e">
        <f t="shared" ca="1" si="112"/>
        <v>#N/A</v>
      </c>
      <c r="I320" s="4" t="e">
        <f t="shared" ca="1" si="100"/>
        <v>#N/A</v>
      </c>
      <c r="J320" s="21" t="e">
        <f t="shared" ca="1" si="97"/>
        <v>#N/A</v>
      </c>
      <c r="K320" s="5" t="e">
        <f t="shared" ca="1" si="101"/>
        <v>#N/A</v>
      </c>
      <c r="L320" s="4" t="str">
        <f t="array" aca="1" ref="L320" ca="1">IF(MAX(IF(UTDATE=A320,AVE_30))&gt;0,MAX(IF(UTDATE=A320,AVE_30)),"")</f>
        <v/>
      </c>
      <c r="M320" s="2" t="e">
        <f t="shared" ca="1" si="113"/>
        <v>#N/A</v>
      </c>
      <c r="N320" s="4" t="e">
        <f t="shared" ca="1" si="102"/>
        <v>#N/A</v>
      </c>
      <c r="O320" s="4" t="e">
        <f t="shared" ca="1" si="103"/>
        <v>#N/A</v>
      </c>
      <c r="P320" s="4" t="e">
        <f t="shared" ca="1" si="104"/>
        <v>#N/A</v>
      </c>
      <c r="Q320" s="4" t="e">
        <f t="shared" ca="1" si="114"/>
        <v>#N/A</v>
      </c>
      <c r="R320" s="4" t="e">
        <f t="shared" ca="1" si="115"/>
        <v>#VALUE!</v>
      </c>
      <c r="S320" s="43" t="e">
        <f t="shared" ca="1" si="116"/>
        <v>#N/A</v>
      </c>
      <c r="T320" s="8" t="e">
        <f t="shared" ca="1" si="117"/>
        <v>#N/A</v>
      </c>
      <c r="U320" s="45" t="e">
        <f t="shared" ca="1" si="98"/>
        <v>#N/A</v>
      </c>
      <c r="V320" s="20" t="e">
        <f t="shared" ca="1" si="118"/>
        <v>#N/A</v>
      </c>
      <c r="W320" s="48" t="e">
        <f t="shared" ca="1" si="105"/>
        <v>#N/A</v>
      </c>
      <c r="X320" s="49" t="e">
        <f t="shared" ca="1" si="106"/>
        <v>#N/A</v>
      </c>
      <c r="Y320" s="59" t="e">
        <f t="shared" ca="1" si="110"/>
        <v>#N/A</v>
      </c>
      <c r="Z320" s="49" t="e">
        <f ca="1">IF(Y320&gt;SQM!$AB$9,Summary!L320,NA())</f>
        <v>#N/A</v>
      </c>
      <c r="AA320" s="45" t="e">
        <f t="shared" ca="1" si="107"/>
        <v>#N/A</v>
      </c>
      <c r="AB320" s="4" t="e">
        <f t="shared" ca="1" si="108"/>
        <v>#N/A</v>
      </c>
      <c r="AC320" s="2" t="e">
        <f t="shared" ca="1" si="109"/>
        <v>#N/A</v>
      </c>
      <c r="AD320" s="81" t="e">
        <f>IF(TEXT(A320,"mmmm")='1Month'!$A$3,TEXT(A320,"dd")+H320,NA())</f>
        <v>#N/A</v>
      </c>
      <c r="AE320" s="81" t="e">
        <f>IF(TEXT(A320,"mmmm")='1Month'!A$3,TEXT(A320,"dd")+S320,NA())</f>
        <v>#N/A</v>
      </c>
    </row>
    <row r="321" spans="1:31">
      <c r="A321" s="1">
        <v>43629</v>
      </c>
      <c r="C321" s="3" t="e">
        <f ca="1">MATCH(A321,UTDATE,0)+SQM!$AB$3</f>
        <v>#N/A</v>
      </c>
      <c r="D321" s="3">
        <f ca="1">MATCH(A321,UTDATE)+SQM!$AB$3</f>
        <v>1000</v>
      </c>
      <c r="E321" s="5" t="e">
        <f t="shared" ca="1" si="99"/>
        <v>#N/A</v>
      </c>
      <c r="F321" s="4" t="str">
        <f t="array" aca="1" ref="F321" ca="1">IF(MAX(IF(UTDATE=A321,MPSAS))&gt;0,MAX(IF(UTDATE=A321,MPSAS)),"")</f>
        <v/>
      </c>
      <c r="G321" s="2" t="e">
        <f t="shared" ca="1" si="111"/>
        <v>#N/A</v>
      </c>
      <c r="H321" s="21" t="e">
        <f t="shared" ca="1" si="112"/>
        <v>#N/A</v>
      </c>
      <c r="I321" s="4" t="e">
        <f t="shared" ca="1" si="100"/>
        <v>#N/A</v>
      </c>
      <c r="J321" s="21" t="e">
        <f t="shared" ca="1" si="97"/>
        <v>#N/A</v>
      </c>
      <c r="K321" s="5" t="e">
        <f t="shared" ca="1" si="101"/>
        <v>#N/A</v>
      </c>
      <c r="L321" s="4" t="str">
        <f t="array" aca="1" ref="L321" ca="1">IF(MAX(IF(UTDATE=A321,AVE_30))&gt;0,MAX(IF(UTDATE=A321,AVE_30)),"")</f>
        <v/>
      </c>
      <c r="M321" s="2" t="e">
        <f t="shared" ca="1" si="113"/>
        <v>#N/A</v>
      </c>
      <c r="N321" s="4" t="e">
        <f t="shared" ca="1" si="102"/>
        <v>#N/A</v>
      </c>
      <c r="O321" s="4" t="e">
        <f t="shared" ca="1" si="103"/>
        <v>#N/A</v>
      </c>
      <c r="P321" s="4" t="e">
        <f t="shared" ca="1" si="104"/>
        <v>#N/A</v>
      </c>
      <c r="Q321" s="4" t="e">
        <f t="shared" ca="1" si="114"/>
        <v>#N/A</v>
      </c>
      <c r="R321" s="4" t="e">
        <f t="shared" ca="1" si="115"/>
        <v>#VALUE!</v>
      </c>
      <c r="S321" s="43" t="e">
        <f t="shared" ca="1" si="116"/>
        <v>#N/A</v>
      </c>
      <c r="T321" s="8" t="e">
        <f t="shared" ca="1" si="117"/>
        <v>#N/A</v>
      </c>
      <c r="U321" s="45" t="e">
        <f t="shared" ca="1" si="98"/>
        <v>#N/A</v>
      </c>
      <c r="V321" s="20" t="e">
        <f t="shared" ca="1" si="118"/>
        <v>#N/A</v>
      </c>
      <c r="W321" s="48" t="e">
        <f t="shared" ca="1" si="105"/>
        <v>#N/A</v>
      </c>
      <c r="X321" s="49" t="e">
        <f t="shared" ca="1" si="106"/>
        <v>#N/A</v>
      </c>
      <c r="Y321" s="59" t="e">
        <f t="shared" ca="1" si="110"/>
        <v>#N/A</v>
      </c>
      <c r="Z321" s="49" t="e">
        <f ca="1">IF(Y321&gt;SQM!$AB$9,Summary!L321,NA())</f>
        <v>#N/A</v>
      </c>
      <c r="AA321" s="45" t="e">
        <f t="shared" ca="1" si="107"/>
        <v>#N/A</v>
      </c>
      <c r="AB321" s="4" t="e">
        <f t="shared" ca="1" si="108"/>
        <v>#N/A</v>
      </c>
      <c r="AC321" s="2" t="e">
        <f t="shared" ca="1" si="109"/>
        <v>#N/A</v>
      </c>
      <c r="AD321" s="81" t="e">
        <f>IF(TEXT(A321,"mmmm")='1Month'!$A$3,TEXT(A321,"dd")+H321,NA())</f>
        <v>#N/A</v>
      </c>
      <c r="AE321" s="81" t="e">
        <f>IF(TEXT(A321,"mmmm")='1Month'!A$3,TEXT(A321,"dd")+S321,NA())</f>
        <v>#N/A</v>
      </c>
    </row>
    <row r="322" spans="1:31">
      <c r="A322" s="1">
        <v>43630</v>
      </c>
      <c r="C322" s="3" t="e">
        <f ca="1">MATCH(A322,UTDATE,0)+SQM!$AB$3</f>
        <v>#N/A</v>
      </c>
      <c r="D322" s="3">
        <f ca="1">MATCH(A322,UTDATE)+SQM!$AB$3</f>
        <v>1000</v>
      </c>
      <c r="E322" s="5" t="e">
        <f t="shared" ca="1" si="99"/>
        <v>#N/A</v>
      </c>
      <c r="F322" s="4" t="str">
        <f t="array" aca="1" ref="F322" ca="1">IF(MAX(IF(UTDATE=A322,MPSAS))&gt;0,MAX(IF(UTDATE=A322,MPSAS)),"")</f>
        <v/>
      </c>
      <c r="G322" s="2" t="e">
        <f t="shared" ca="1" si="111"/>
        <v>#N/A</v>
      </c>
      <c r="H322" s="21" t="e">
        <f t="shared" ca="1" si="112"/>
        <v>#N/A</v>
      </c>
      <c r="I322" s="4" t="e">
        <f t="shared" ca="1" si="100"/>
        <v>#N/A</v>
      </c>
      <c r="J322" s="21" t="e">
        <f t="shared" ca="1" si="97"/>
        <v>#N/A</v>
      </c>
      <c r="K322" s="5" t="e">
        <f t="shared" ca="1" si="101"/>
        <v>#N/A</v>
      </c>
      <c r="L322" s="4" t="str">
        <f t="array" aca="1" ref="L322" ca="1">IF(MAX(IF(UTDATE=A322,AVE_30))&gt;0,MAX(IF(UTDATE=A322,AVE_30)),"")</f>
        <v/>
      </c>
      <c r="M322" s="2" t="e">
        <f t="shared" ca="1" si="113"/>
        <v>#N/A</v>
      </c>
      <c r="N322" s="4" t="e">
        <f t="shared" ca="1" si="102"/>
        <v>#N/A</v>
      </c>
      <c r="O322" s="4" t="e">
        <f t="shared" ca="1" si="103"/>
        <v>#N/A</v>
      </c>
      <c r="P322" s="4" t="e">
        <f t="shared" ca="1" si="104"/>
        <v>#N/A</v>
      </c>
      <c r="Q322" s="4" t="e">
        <f t="shared" ca="1" si="114"/>
        <v>#N/A</v>
      </c>
      <c r="R322" s="4" t="e">
        <f t="shared" ca="1" si="115"/>
        <v>#VALUE!</v>
      </c>
      <c r="S322" s="43" t="e">
        <f t="shared" ca="1" si="116"/>
        <v>#N/A</v>
      </c>
      <c r="T322" s="8" t="e">
        <f t="shared" ca="1" si="117"/>
        <v>#N/A</v>
      </c>
      <c r="U322" s="45" t="e">
        <f t="shared" ca="1" si="98"/>
        <v>#N/A</v>
      </c>
      <c r="V322" s="20" t="e">
        <f t="shared" ca="1" si="118"/>
        <v>#N/A</v>
      </c>
      <c r="W322" s="48" t="e">
        <f t="shared" ca="1" si="105"/>
        <v>#N/A</v>
      </c>
      <c r="X322" s="49" t="e">
        <f t="shared" ca="1" si="106"/>
        <v>#N/A</v>
      </c>
      <c r="Y322" s="59" t="e">
        <f t="shared" ca="1" si="110"/>
        <v>#N/A</v>
      </c>
      <c r="Z322" s="49" t="e">
        <f ca="1">IF(Y322&gt;SQM!$AB$9,Summary!L322,NA())</f>
        <v>#N/A</v>
      </c>
      <c r="AA322" s="45" t="e">
        <f t="shared" ca="1" si="107"/>
        <v>#N/A</v>
      </c>
      <c r="AB322" s="4" t="e">
        <f t="shared" ca="1" si="108"/>
        <v>#N/A</v>
      </c>
      <c r="AC322" s="2" t="e">
        <f t="shared" ca="1" si="109"/>
        <v>#N/A</v>
      </c>
      <c r="AD322" s="81" t="e">
        <f>IF(TEXT(A322,"mmmm")='1Month'!$A$3,TEXT(A322,"dd")+H322,NA())</f>
        <v>#N/A</v>
      </c>
      <c r="AE322" s="81" t="e">
        <f>IF(TEXT(A322,"mmmm")='1Month'!A$3,TEXT(A322,"dd")+S322,NA())</f>
        <v>#N/A</v>
      </c>
    </row>
    <row r="323" spans="1:31">
      <c r="A323" s="1">
        <v>43631</v>
      </c>
      <c r="C323" s="3" t="e">
        <f ca="1">MATCH(A323,UTDATE,0)+SQM!$AB$3</f>
        <v>#N/A</v>
      </c>
      <c r="D323" s="3">
        <f ca="1">MATCH(A323,UTDATE)+SQM!$AB$3</f>
        <v>1000</v>
      </c>
      <c r="E323" s="5" t="e">
        <f t="shared" ca="1" si="99"/>
        <v>#N/A</v>
      </c>
      <c r="F323" s="4" t="str">
        <f t="array" aca="1" ref="F323" ca="1">IF(MAX(IF(UTDATE=A323,MPSAS))&gt;0,MAX(IF(UTDATE=A323,MPSAS)),"")</f>
        <v/>
      </c>
      <c r="G323" s="2" t="e">
        <f t="shared" ca="1" si="111"/>
        <v>#N/A</v>
      </c>
      <c r="H323" s="21" t="e">
        <f t="shared" ca="1" si="112"/>
        <v>#N/A</v>
      </c>
      <c r="I323" s="4" t="e">
        <f t="shared" ca="1" si="100"/>
        <v>#N/A</v>
      </c>
      <c r="J323" s="21" t="e">
        <f t="shared" ref="J323:J386" ca="1" si="119">A323+H323</f>
        <v>#N/A</v>
      </c>
      <c r="K323" s="5" t="e">
        <f t="shared" ca="1" si="101"/>
        <v>#N/A</v>
      </c>
      <c r="L323" s="4" t="str">
        <f t="array" aca="1" ref="L323" ca="1">IF(MAX(IF(UTDATE=A323,AVE_30))&gt;0,MAX(IF(UTDATE=A323,AVE_30)),"")</f>
        <v/>
      </c>
      <c r="M323" s="2" t="e">
        <f t="shared" ca="1" si="113"/>
        <v>#N/A</v>
      </c>
      <c r="N323" s="4" t="e">
        <f t="shared" ca="1" si="102"/>
        <v>#N/A</v>
      </c>
      <c r="O323" s="4" t="e">
        <f t="shared" ca="1" si="103"/>
        <v>#N/A</v>
      </c>
      <c r="P323" s="4" t="e">
        <f t="shared" ca="1" si="104"/>
        <v>#N/A</v>
      </c>
      <c r="Q323" s="4" t="e">
        <f t="shared" ca="1" si="114"/>
        <v>#N/A</v>
      </c>
      <c r="R323" s="4" t="e">
        <f t="shared" ca="1" si="115"/>
        <v>#VALUE!</v>
      </c>
      <c r="S323" s="43" t="e">
        <f t="shared" ca="1" si="116"/>
        <v>#N/A</v>
      </c>
      <c r="T323" s="8" t="e">
        <f t="shared" ca="1" si="117"/>
        <v>#N/A</v>
      </c>
      <c r="U323" s="45" t="e">
        <f t="shared" ref="U323:U386" ca="1" si="120">A323+S323</f>
        <v>#N/A</v>
      </c>
      <c r="V323" s="20" t="e">
        <f t="shared" ca="1" si="118"/>
        <v>#N/A</v>
      </c>
      <c r="W323" s="48" t="e">
        <f t="shared" ca="1" si="105"/>
        <v>#N/A</v>
      </c>
      <c r="X323" s="49" t="e">
        <f t="shared" ca="1" si="106"/>
        <v>#N/A</v>
      </c>
      <c r="Y323" s="59" t="e">
        <f t="shared" ca="1" si="110"/>
        <v>#N/A</v>
      </c>
      <c r="Z323" s="49" t="e">
        <f ca="1">IF(Y323&gt;SQM!$AB$9,Summary!L323,NA())</f>
        <v>#N/A</v>
      </c>
      <c r="AA323" s="45" t="e">
        <f t="shared" ca="1" si="107"/>
        <v>#N/A</v>
      </c>
      <c r="AB323" s="4" t="e">
        <f t="shared" ca="1" si="108"/>
        <v>#N/A</v>
      </c>
      <c r="AC323" s="2" t="e">
        <f t="shared" ca="1" si="109"/>
        <v>#N/A</v>
      </c>
      <c r="AD323" s="81" t="e">
        <f>IF(TEXT(A323,"mmmm")='1Month'!$A$3,TEXT(A323,"dd")+H323,NA())</f>
        <v>#N/A</v>
      </c>
      <c r="AE323" s="81" t="e">
        <f>IF(TEXT(A323,"mmmm")='1Month'!A$3,TEXT(A323,"dd")+S323,NA())</f>
        <v>#N/A</v>
      </c>
    </row>
    <row r="324" spans="1:31">
      <c r="A324" s="1">
        <v>43632</v>
      </c>
      <c r="C324" s="3" t="e">
        <f ca="1">MATCH(A324,UTDATE,0)+SQM!$AB$3</f>
        <v>#N/A</v>
      </c>
      <c r="D324" s="3">
        <f ca="1">MATCH(A324,UTDATE)+SQM!$AB$3</f>
        <v>1000</v>
      </c>
      <c r="E324" s="5" t="e">
        <f t="shared" ref="E324:E387" ca="1" si="121">"SQM!L"&amp;C324&amp;":Z"&amp;D324</f>
        <v>#N/A</v>
      </c>
      <c r="F324" s="4" t="str">
        <f t="array" aca="1" ref="F324" ca="1">IF(MAX(IF(UTDATE=A324,MPSAS))&gt;0,MAX(IF(UTDATE=A324,MPSAS)),"")</f>
        <v/>
      </c>
      <c r="G324" s="2" t="e">
        <f t="shared" ca="1" si="111"/>
        <v>#N/A</v>
      </c>
      <c r="H324" s="21" t="e">
        <f t="shared" ca="1" si="112"/>
        <v>#N/A</v>
      </c>
      <c r="I324" s="4" t="e">
        <f t="shared" ref="I324:I387" ca="1" si="122">H324*24</f>
        <v>#N/A</v>
      </c>
      <c r="J324" s="21" t="e">
        <f t="shared" ca="1" si="119"/>
        <v>#N/A</v>
      </c>
      <c r="K324" s="5" t="e">
        <f t="shared" ref="K324:K387" ca="1" si="123">"SQM!T"&amp;C324&amp;":Z"&amp;D324</f>
        <v>#N/A</v>
      </c>
      <c r="L324" s="4" t="str">
        <f t="array" aca="1" ref="L324" ca="1">IF(MAX(IF(UTDATE=A324,AVE_30))&gt;0,MAX(IF(UTDATE=A324,AVE_30)),"")</f>
        <v/>
      </c>
      <c r="M324" s="2" t="e">
        <f t="shared" ca="1" si="113"/>
        <v>#N/A</v>
      </c>
      <c r="N324" s="4" t="e">
        <f t="shared" ref="N324:N387" ca="1" si="124">INDIRECT("'SQM'!"&amp;"U"&amp;G324)</f>
        <v>#N/A</v>
      </c>
      <c r="O324" s="4" t="e">
        <f t="shared" ref="O324:O387" ca="1" si="125">INDIRECT("'SQM'!"&amp;"W"&amp;M324)</f>
        <v>#N/A</v>
      </c>
      <c r="P324" s="4" t="e">
        <f t="shared" ref="P324:P387" ca="1" si="126">INDIRECT("'SQM'!"&amp;"X"&amp;M324)</f>
        <v>#N/A</v>
      </c>
      <c r="Q324" s="4" t="e">
        <f t="shared" ca="1" si="114"/>
        <v>#N/A</v>
      </c>
      <c r="R324" s="4" t="e">
        <f t="shared" ca="1" si="115"/>
        <v>#VALUE!</v>
      </c>
      <c r="S324" s="43" t="e">
        <f t="shared" ca="1" si="116"/>
        <v>#N/A</v>
      </c>
      <c r="T324" s="8" t="e">
        <f t="shared" ca="1" si="117"/>
        <v>#N/A</v>
      </c>
      <c r="U324" s="45" t="e">
        <f t="shared" ca="1" si="120"/>
        <v>#N/A</v>
      </c>
      <c r="V324" s="20" t="e">
        <f t="shared" ca="1" si="118"/>
        <v>#N/A</v>
      </c>
      <c r="W324" s="48" t="e">
        <f t="shared" ref="W324:W387" ca="1" si="127">INDIRECT("'SQM'!"&amp;"AD"&amp;M324)</f>
        <v>#N/A</v>
      </c>
      <c r="X324" s="49" t="e">
        <f t="shared" ref="X324:X387" ca="1" si="128">IF(W324,L324,NA())</f>
        <v>#N/A</v>
      </c>
      <c r="Y324" s="59" t="e">
        <f t="shared" ca="1" si="110"/>
        <v>#N/A</v>
      </c>
      <c r="Z324" s="49" t="e">
        <f ca="1">IF(Y324&gt;SQM!$AB$9,Summary!L324,NA())</f>
        <v>#N/A</v>
      </c>
      <c r="AA324" s="45" t="e">
        <f t="shared" ref="AA324:AA387" ca="1" si="129">IF(AND(NOT(ISNUMBER(Z324)),NOT(W324)),U324,NA())</f>
        <v>#N/A</v>
      </c>
      <c r="AB324" s="4" t="e">
        <f t="shared" ref="AB324:AB387" ca="1" si="130">IF(AND(NOT(ISNUMBER(Z324)),NOT(W324)),L324,NA())</f>
        <v>#N/A</v>
      </c>
      <c r="AC324" s="2" t="e">
        <f t="shared" ref="AC324:AC387" ca="1" si="131">IF(AB324&gt;0,1.2,NA())</f>
        <v>#N/A</v>
      </c>
      <c r="AD324" s="81" t="e">
        <f>IF(TEXT(A324,"mmmm")='1Month'!$A$3,TEXT(A324,"dd")+H324,NA())</f>
        <v>#N/A</v>
      </c>
      <c r="AE324" s="81" t="e">
        <f>IF(TEXT(A324,"mmmm")='1Month'!A$3,TEXT(A324,"dd")+S324,NA())</f>
        <v>#N/A</v>
      </c>
    </row>
    <row r="325" spans="1:31">
      <c r="A325" s="1">
        <v>43633</v>
      </c>
      <c r="C325" s="3" t="e">
        <f ca="1">MATCH(A325,UTDATE,0)+SQM!$AB$3</f>
        <v>#N/A</v>
      </c>
      <c r="D325" s="3">
        <f ca="1">MATCH(A325,UTDATE)+SQM!$AB$3</f>
        <v>1000</v>
      </c>
      <c r="E325" s="5" t="e">
        <f t="shared" ca="1" si="121"/>
        <v>#N/A</v>
      </c>
      <c r="F325" s="4" t="str">
        <f t="array" aca="1" ref="F325" ca="1">IF(MAX(IF(UTDATE=A325,MPSAS))&gt;0,MAX(IF(UTDATE=A325,MPSAS)),"")</f>
        <v/>
      </c>
      <c r="G325" s="2" t="e">
        <f t="shared" ca="1" si="111"/>
        <v>#N/A</v>
      </c>
      <c r="H325" s="21" t="e">
        <f t="shared" ca="1" si="112"/>
        <v>#N/A</v>
      </c>
      <c r="I325" s="4" t="e">
        <f t="shared" ca="1" si="122"/>
        <v>#N/A</v>
      </c>
      <c r="J325" s="21" t="e">
        <f t="shared" ca="1" si="119"/>
        <v>#N/A</v>
      </c>
      <c r="K325" s="5" t="e">
        <f t="shared" ca="1" si="123"/>
        <v>#N/A</v>
      </c>
      <c r="L325" s="4" t="str">
        <f t="array" aca="1" ref="L325" ca="1">IF(MAX(IF(UTDATE=A325,AVE_30))&gt;0,MAX(IF(UTDATE=A325,AVE_30)),"")</f>
        <v/>
      </c>
      <c r="M325" s="2" t="e">
        <f t="shared" ca="1" si="113"/>
        <v>#N/A</v>
      </c>
      <c r="N325" s="4" t="e">
        <f t="shared" ca="1" si="124"/>
        <v>#N/A</v>
      </c>
      <c r="O325" s="4" t="e">
        <f t="shared" ca="1" si="125"/>
        <v>#N/A</v>
      </c>
      <c r="P325" s="4" t="e">
        <f t="shared" ca="1" si="126"/>
        <v>#N/A</v>
      </c>
      <c r="Q325" s="4" t="e">
        <f t="shared" ca="1" si="114"/>
        <v>#N/A</v>
      </c>
      <c r="R325" s="4" t="e">
        <f t="shared" ca="1" si="115"/>
        <v>#VALUE!</v>
      </c>
      <c r="S325" s="43" t="e">
        <f t="shared" ca="1" si="116"/>
        <v>#N/A</v>
      </c>
      <c r="T325" s="8" t="e">
        <f t="shared" ca="1" si="117"/>
        <v>#N/A</v>
      </c>
      <c r="U325" s="45" t="e">
        <f t="shared" ca="1" si="120"/>
        <v>#N/A</v>
      </c>
      <c r="V325" s="20" t="e">
        <f t="shared" ca="1" si="118"/>
        <v>#N/A</v>
      </c>
      <c r="W325" s="48" t="e">
        <f t="shared" ca="1" si="127"/>
        <v>#N/A</v>
      </c>
      <c r="X325" s="49" t="e">
        <f t="shared" ca="1" si="128"/>
        <v>#N/A</v>
      </c>
      <c r="Y325" s="59" t="e">
        <f t="shared" ca="1" si="110"/>
        <v>#N/A</v>
      </c>
      <c r="Z325" s="49" t="e">
        <f ca="1">IF(Y325&gt;SQM!$AB$9,Summary!L325,NA())</f>
        <v>#N/A</v>
      </c>
      <c r="AA325" s="45" t="e">
        <f t="shared" ca="1" si="129"/>
        <v>#N/A</v>
      </c>
      <c r="AB325" s="4" t="e">
        <f t="shared" ca="1" si="130"/>
        <v>#N/A</v>
      </c>
      <c r="AC325" s="2" t="e">
        <f t="shared" ca="1" si="131"/>
        <v>#N/A</v>
      </c>
      <c r="AD325" s="81" t="e">
        <f>IF(TEXT(A325,"mmmm")='1Month'!$A$3,TEXT(A325,"dd")+H325,NA())</f>
        <v>#N/A</v>
      </c>
      <c r="AE325" s="81" t="e">
        <f>IF(TEXT(A325,"mmmm")='1Month'!A$3,TEXT(A325,"dd")+S325,NA())</f>
        <v>#N/A</v>
      </c>
    </row>
    <row r="326" spans="1:31">
      <c r="A326" s="1">
        <v>43634</v>
      </c>
      <c r="C326" s="3" t="e">
        <f ca="1">MATCH(A326,UTDATE,0)+SQM!$AB$3</f>
        <v>#N/A</v>
      </c>
      <c r="D326" s="3">
        <f ca="1">MATCH(A326,UTDATE)+SQM!$AB$3</f>
        <v>1000</v>
      </c>
      <c r="E326" s="5" t="e">
        <f t="shared" ca="1" si="121"/>
        <v>#N/A</v>
      </c>
      <c r="F326" s="4" t="str">
        <f t="array" aca="1" ref="F326" ca="1">IF(MAX(IF(UTDATE=A326,MPSAS))&gt;0,MAX(IF(UTDATE=A326,MPSAS)),"")</f>
        <v/>
      </c>
      <c r="G326" s="2" t="e">
        <f t="shared" ca="1" si="111"/>
        <v>#N/A</v>
      </c>
      <c r="H326" s="21" t="e">
        <f t="shared" ca="1" si="112"/>
        <v>#N/A</v>
      </c>
      <c r="I326" s="4" t="e">
        <f t="shared" ca="1" si="122"/>
        <v>#N/A</v>
      </c>
      <c r="J326" s="21" t="e">
        <f t="shared" ca="1" si="119"/>
        <v>#N/A</v>
      </c>
      <c r="K326" s="5" t="e">
        <f t="shared" ca="1" si="123"/>
        <v>#N/A</v>
      </c>
      <c r="L326" s="4" t="str">
        <f t="array" aca="1" ref="L326" ca="1">IF(MAX(IF(UTDATE=A326,AVE_30))&gt;0,MAX(IF(UTDATE=A326,AVE_30)),"")</f>
        <v/>
      </c>
      <c r="M326" s="2" t="e">
        <f t="shared" ca="1" si="113"/>
        <v>#N/A</v>
      </c>
      <c r="N326" s="4" t="e">
        <f t="shared" ca="1" si="124"/>
        <v>#N/A</v>
      </c>
      <c r="O326" s="4" t="e">
        <f t="shared" ca="1" si="125"/>
        <v>#N/A</v>
      </c>
      <c r="P326" s="4" t="e">
        <f t="shared" ca="1" si="126"/>
        <v>#N/A</v>
      </c>
      <c r="Q326" s="4" t="e">
        <f t="shared" ca="1" si="114"/>
        <v>#N/A</v>
      </c>
      <c r="R326" s="4" t="e">
        <f t="shared" ca="1" si="115"/>
        <v>#VALUE!</v>
      </c>
      <c r="S326" s="43" t="e">
        <f t="shared" ca="1" si="116"/>
        <v>#N/A</v>
      </c>
      <c r="T326" s="8" t="e">
        <f t="shared" ca="1" si="117"/>
        <v>#N/A</v>
      </c>
      <c r="U326" s="45" t="e">
        <f t="shared" ca="1" si="120"/>
        <v>#N/A</v>
      </c>
      <c r="V326" s="20" t="e">
        <f t="shared" ca="1" si="118"/>
        <v>#N/A</v>
      </c>
      <c r="W326" s="48" t="e">
        <f t="shared" ca="1" si="127"/>
        <v>#N/A</v>
      </c>
      <c r="X326" s="49" t="e">
        <f t="shared" ca="1" si="128"/>
        <v>#N/A</v>
      </c>
      <c r="Y326" s="59" t="e">
        <f t="shared" ca="1" si="110"/>
        <v>#N/A</v>
      </c>
      <c r="Z326" s="49" t="e">
        <f ca="1">IF(Y326&gt;SQM!$AB$9,Summary!L326,NA())</f>
        <v>#N/A</v>
      </c>
      <c r="AA326" s="45" t="e">
        <f t="shared" ca="1" si="129"/>
        <v>#N/A</v>
      </c>
      <c r="AB326" s="4" t="e">
        <f t="shared" ca="1" si="130"/>
        <v>#N/A</v>
      </c>
      <c r="AC326" s="2" t="e">
        <f t="shared" ca="1" si="131"/>
        <v>#N/A</v>
      </c>
      <c r="AD326" s="81" t="e">
        <f>IF(TEXT(A326,"mmmm")='1Month'!$A$3,TEXT(A326,"dd")+H326,NA())</f>
        <v>#N/A</v>
      </c>
      <c r="AE326" s="81" t="e">
        <f>IF(TEXT(A326,"mmmm")='1Month'!A$3,TEXT(A326,"dd")+S326,NA())</f>
        <v>#N/A</v>
      </c>
    </row>
    <row r="327" spans="1:31">
      <c r="A327" s="1">
        <v>43635</v>
      </c>
      <c r="C327" s="3" t="e">
        <f ca="1">MATCH(A327,UTDATE,0)+SQM!$AB$3</f>
        <v>#N/A</v>
      </c>
      <c r="D327" s="3">
        <f ca="1">MATCH(A327,UTDATE)+SQM!$AB$3</f>
        <v>1000</v>
      </c>
      <c r="E327" s="5" t="e">
        <f t="shared" ca="1" si="121"/>
        <v>#N/A</v>
      </c>
      <c r="F327" s="4" t="str">
        <f t="array" aca="1" ref="F327" ca="1">IF(MAX(IF(UTDATE=A327,MPSAS))&gt;0,MAX(IF(UTDATE=A327,MPSAS)),"")</f>
        <v/>
      </c>
      <c r="G327" s="2" t="e">
        <f t="shared" ca="1" si="111"/>
        <v>#N/A</v>
      </c>
      <c r="H327" s="21" t="e">
        <f t="shared" ca="1" si="112"/>
        <v>#N/A</v>
      </c>
      <c r="I327" s="4" t="e">
        <f t="shared" ca="1" si="122"/>
        <v>#N/A</v>
      </c>
      <c r="J327" s="21" t="e">
        <f t="shared" ca="1" si="119"/>
        <v>#N/A</v>
      </c>
      <c r="K327" s="5" t="e">
        <f t="shared" ca="1" si="123"/>
        <v>#N/A</v>
      </c>
      <c r="L327" s="4" t="str">
        <f t="array" aca="1" ref="L327" ca="1">IF(MAX(IF(UTDATE=A327,AVE_30))&gt;0,MAX(IF(UTDATE=A327,AVE_30)),"")</f>
        <v/>
      </c>
      <c r="M327" s="2" t="e">
        <f t="shared" ca="1" si="113"/>
        <v>#N/A</v>
      </c>
      <c r="N327" s="4" t="e">
        <f t="shared" ca="1" si="124"/>
        <v>#N/A</v>
      </c>
      <c r="O327" s="4" t="e">
        <f t="shared" ca="1" si="125"/>
        <v>#N/A</v>
      </c>
      <c r="P327" s="4" t="e">
        <f t="shared" ca="1" si="126"/>
        <v>#N/A</v>
      </c>
      <c r="Q327" s="4" t="e">
        <f t="shared" ca="1" si="114"/>
        <v>#N/A</v>
      </c>
      <c r="R327" s="4" t="e">
        <f t="shared" ca="1" si="115"/>
        <v>#VALUE!</v>
      </c>
      <c r="S327" s="43" t="e">
        <f t="shared" ca="1" si="116"/>
        <v>#N/A</v>
      </c>
      <c r="T327" s="8" t="e">
        <f t="shared" ca="1" si="117"/>
        <v>#N/A</v>
      </c>
      <c r="U327" s="45" t="e">
        <f t="shared" ca="1" si="120"/>
        <v>#N/A</v>
      </c>
      <c r="V327" s="20" t="e">
        <f t="shared" ca="1" si="118"/>
        <v>#N/A</v>
      </c>
      <c r="W327" s="48" t="e">
        <f t="shared" ca="1" si="127"/>
        <v>#N/A</v>
      </c>
      <c r="X327" s="49" t="e">
        <f t="shared" ca="1" si="128"/>
        <v>#N/A</v>
      </c>
      <c r="Y327" s="59" t="e">
        <f t="shared" ref="Y327:Y390" ca="1" si="132">INDIRECT("'SQM'!"&amp;"AH"&amp;M327)</f>
        <v>#N/A</v>
      </c>
      <c r="Z327" s="49" t="e">
        <f ca="1">IF(Y327&gt;SQM!$AB$9,Summary!L327,NA())</f>
        <v>#N/A</v>
      </c>
      <c r="AA327" s="45" t="e">
        <f t="shared" ca="1" si="129"/>
        <v>#N/A</v>
      </c>
      <c r="AB327" s="4" t="e">
        <f t="shared" ca="1" si="130"/>
        <v>#N/A</v>
      </c>
      <c r="AC327" s="2" t="e">
        <f t="shared" ca="1" si="131"/>
        <v>#N/A</v>
      </c>
      <c r="AD327" s="81" t="e">
        <f>IF(TEXT(A327,"mmmm")='1Month'!$A$3,TEXT(A327,"dd")+H327,NA())</f>
        <v>#N/A</v>
      </c>
      <c r="AE327" s="81" t="e">
        <f>IF(TEXT(A327,"mmmm")='1Month'!A$3,TEXT(A327,"dd")+S327,NA())</f>
        <v>#N/A</v>
      </c>
    </row>
    <row r="328" spans="1:31">
      <c r="A328" s="1">
        <v>43636</v>
      </c>
      <c r="C328" s="3" t="e">
        <f ca="1">MATCH(A328,UTDATE,0)+SQM!$AB$3</f>
        <v>#N/A</v>
      </c>
      <c r="D328" s="3">
        <f ca="1">MATCH(A328,UTDATE)+SQM!$AB$3</f>
        <v>1000</v>
      </c>
      <c r="E328" s="5" t="e">
        <f t="shared" ca="1" si="121"/>
        <v>#N/A</v>
      </c>
      <c r="F328" s="4" t="str">
        <f t="array" aca="1" ref="F328" ca="1">IF(MAX(IF(UTDATE=A328,MPSAS))&gt;0,MAX(IF(UTDATE=A328,MPSAS)),"")</f>
        <v/>
      </c>
      <c r="G328" s="2" t="e">
        <f t="shared" ca="1" si="111"/>
        <v>#N/A</v>
      </c>
      <c r="H328" s="21" t="e">
        <f t="shared" ca="1" si="112"/>
        <v>#N/A</v>
      </c>
      <c r="I328" s="4" t="e">
        <f t="shared" ca="1" si="122"/>
        <v>#N/A</v>
      </c>
      <c r="J328" s="21" t="e">
        <f t="shared" ca="1" si="119"/>
        <v>#N/A</v>
      </c>
      <c r="K328" s="5" t="e">
        <f t="shared" ca="1" si="123"/>
        <v>#N/A</v>
      </c>
      <c r="L328" s="4" t="str">
        <f t="array" aca="1" ref="L328" ca="1">IF(MAX(IF(UTDATE=A328,AVE_30))&gt;0,MAX(IF(UTDATE=A328,AVE_30)),"")</f>
        <v/>
      </c>
      <c r="M328" s="2" t="e">
        <f t="shared" ca="1" si="113"/>
        <v>#N/A</v>
      </c>
      <c r="N328" s="4" t="e">
        <f t="shared" ca="1" si="124"/>
        <v>#N/A</v>
      </c>
      <c r="O328" s="4" t="e">
        <f t="shared" ca="1" si="125"/>
        <v>#N/A</v>
      </c>
      <c r="P328" s="4" t="e">
        <f t="shared" ca="1" si="126"/>
        <v>#N/A</v>
      </c>
      <c r="Q328" s="4" t="e">
        <f t="shared" ca="1" si="114"/>
        <v>#N/A</v>
      </c>
      <c r="R328" s="4" t="e">
        <f t="shared" ca="1" si="115"/>
        <v>#VALUE!</v>
      </c>
      <c r="S328" s="43" t="e">
        <f t="shared" ca="1" si="116"/>
        <v>#N/A</v>
      </c>
      <c r="T328" s="8" t="e">
        <f t="shared" ca="1" si="117"/>
        <v>#N/A</v>
      </c>
      <c r="U328" s="45" t="e">
        <f t="shared" ca="1" si="120"/>
        <v>#N/A</v>
      </c>
      <c r="V328" s="20" t="e">
        <f t="shared" ca="1" si="118"/>
        <v>#N/A</v>
      </c>
      <c r="W328" s="48" t="e">
        <f t="shared" ca="1" si="127"/>
        <v>#N/A</v>
      </c>
      <c r="X328" s="49" t="e">
        <f t="shared" ca="1" si="128"/>
        <v>#N/A</v>
      </c>
      <c r="Y328" s="59" t="e">
        <f t="shared" ca="1" si="132"/>
        <v>#N/A</v>
      </c>
      <c r="Z328" s="49" t="e">
        <f ca="1">IF(Y328&gt;SQM!$AB$9,Summary!L328,NA())</f>
        <v>#N/A</v>
      </c>
      <c r="AA328" s="45" t="e">
        <f t="shared" ca="1" si="129"/>
        <v>#N/A</v>
      </c>
      <c r="AB328" s="4" t="e">
        <f t="shared" ca="1" si="130"/>
        <v>#N/A</v>
      </c>
      <c r="AC328" s="2" t="e">
        <f t="shared" ca="1" si="131"/>
        <v>#N/A</v>
      </c>
      <c r="AD328" s="81" t="e">
        <f>IF(TEXT(A328,"mmmm")='1Month'!$A$3,TEXT(A328,"dd")+H328,NA())</f>
        <v>#N/A</v>
      </c>
      <c r="AE328" s="81" t="e">
        <f>IF(TEXT(A328,"mmmm")='1Month'!A$3,TEXT(A328,"dd")+S328,NA())</f>
        <v>#N/A</v>
      </c>
    </row>
    <row r="329" spans="1:31">
      <c r="A329" s="1">
        <v>43637</v>
      </c>
      <c r="C329" s="3" t="e">
        <f ca="1">MATCH(A329,UTDATE,0)+SQM!$AB$3</f>
        <v>#N/A</v>
      </c>
      <c r="D329" s="3">
        <f ca="1">MATCH(A329,UTDATE)+SQM!$AB$3</f>
        <v>1000</v>
      </c>
      <c r="E329" s="5" t="e">
        <f t="shared" ca="1" si="121"/>
        <v>#N/A</v>
      </c>
      <c r="F329" s="4" t="str">
        <f t="array" aca="1" ref="F329" ca="1">IF(MAX(IF(UTDATE=A329,MPSAS))&gt;0,MAX(IF(UTDATE=A329,MPSAS)),"")</f>
        <v/>
      </c>
      <c r="G329" s="2" t="e">
        <f t="shared" ca="1" si="111"/>
        <v>#N/A</v>
      </c>
      <c r="H329" s="21" t="e">
        <f t="shared" ca="1" si="112"/>
        <v>#N/A</v>
      </c>
      <c r="I329" s="4" t="e">
        <f t="shared" ca="1" si="122"/>
        <v>#N/A</v>
      </c>
      <c r="J329" s="21" t="e">
        <f t="shared" ca="1" si="119"/>
        <v>#N/A</v>
      </c>
      <c r="K329" s="5" t="e">
        <f t="shared" ca="1" si="123"/>
        <v>#N/A</v>
      </c>
      <c r="L329" s="4" t="str">
        <f t="array" aca="1" ref="L329" ca="1">IF(MAX(IF(UTDATE=A329,AVE_30))&gt;0,MAX(IF(UTDATE=A329,AVE_30)),"")</f>
        <v/>
      </c>
      <c r="M329" s="2" t="e">
        <f t="shared" ca="1" si="113"/>
        <v>#N/A</v>
      </c>
      <c r="N329" s="4" t="e">
        <f t="shared" ca="1" si="124"/>
        <v>#N/A</v>
      </c>
      <c r="O329" s="4" t="e">
        <f t="shared" ca="1" si="125"/>
        <v>#N/A</v>
      </c>
      <c r="P329" s="4" t="e">
        <f t="shared" ca="1" si="126"/>
        <v>#N/A</v>
      </c>
      <c r="Q329" s="4" t="e">
        <f t="shared" ca="1" si="114"/>
        <v>#N/A</v>
      </c>
      <c r="R329" s="4" t="e">
        <f t="shared" ca="1" si="115"/>
        <v>#VALUE!</v>
      </c>
      <c r="S329" s="43" t="e">
        <f t="shared" ca="1" si="116"/>
        <v>#N/A</v>
      </c>
      <c r="T329" s="8" t="e">
        <f t="shared" ca="1" si="117"/>
        <v>#N/A</v>
      </c>
      <c r="U329" s="45" t="e">
        <f t="shared" ca="1" si="120"/>
        <v>#N/A</v>
      </c>
      <c r="V329" s="20" t="e">
        <f t="shared" ca="1" si="118"/>
        <v>#N/A</v>
      </c>
      <c r="W329" s="48" t="e">
        <f t="shared" ca="1" si="127"/>
        <v>#N/A</v>
      </c>
      <c r="X329" s="49" t="e">
        <f t="shared" ca="1" si="128"/>
        <v>#N/A</v>
      </c>
      <c r="Y329" s="59" t="e">
        <f t="shared" ca="1" si="132"/>
        <v>#N/A</v>
      </c>
      <c r="Z329" s="49" t="e">
        <f ca="1">IF(Y329&gt;SQM!$AB$9,Summary!L329,NA())</f>
        <v>#N/A</v>
      </c>
      <c r="AA329" s="45" t="e">
        <f t="shared" ca="1" si="129"/>
        <v>#N/A</v>
      </c>
      <c r="AB329" s="4" t="e">
        <f t="shared" ca="1" si="130"/>
        <v>#N/A</v>
      </c>
      <c r="AC329" s="2" t="e">
        <f t="shared" ca="1" si="131"/>
        <v>#N/A</v>
      </c>
      <c r="AD329" s="81" t="e">
        <f>IF(TEXT(A329,"mmmm")='1Month'!$A$3,TEXT(A329,"dd")+H329,NA())</f>
        <v>#N/A</v>
      </c>
      <c r="AE329" s="81" t="e">
        <f>IF(TEXT(A329,"mmmm")='1Month'!A$3,TEXT(A329,"dd")+S329,NA())</f>
        <v>#N/A</v>
      </c>
    </row>
    <row r="330" spans="1:31">
      <c r="A330" s="1">
        <v>43638</v>
      </c>
      <c r="C330" s="3" t="e">
        <f ca="1">MATCH(A330,UTDATE,0)+SQM!$AB$3</f>
        <v>#N/A</v>
      </c>
      <c r="D330" s="3">
        <f ca="1">MATCH(A330,UTDATE)+SQM!$AB$3</f>
        <v>1000</v>
      </c>
      <c r="E330" s="5" t="e">
        <f t="shared" ca="1" si="121"/>
        <v>#N/A</v>
      </c>
      <c r="F330" s="4" t="str">
        <f t="array" aca="1" ref="F330" ca="1">IF(MAX(IF(UTDATE=A330,MPSAS))&gt;0,MAX(IF(UTDATE=A330,MPSAS)),"")</f>
        <v/>
      </c>
      <c r="G330" s="2" t="e">
        <f t="shared" ca="1" si="111"/>
        <v>#N/A</v>
      </c>
      <c r="H330" s="21" t="e">
        <f t="shared" ca="1" si="112"/>
        <v>#N/A</v>
      </c>
      <c r="I330" s="4" t="e">
        <f t="shared" ca="1" si="122"/>
        <v>#N/A</v>
      </c>
      <c r="J330" s="21" t="e">
        <f t="shared" ca="1" si="119"/>
        <v>#N/A</v>
      </c>
      <c r="K330" s="5" t="e">
        <f t="shared" ca="1" si="123"/>
        <v>#N/A</v>
      </c>
      <c r="L330" s="4" t="str">
        <f t="array" aca="1" ref="L330" ca="1">IF(MAX(IF(UTDATE=A330,AVE_30))&gt;0,MAX(IF(UTDATE=A330,AVE_30)),"")</f>
        <v/>
      </c>
      <c r="M330" s="2" t="e">
        <f t="shared" ca="1" si="113"/>
        <v>#N/A</v>
      </c>
      <c r="N330" s="4" t="e">
        <f t="shared" ca="1" si="124"/>
        <v>#N/A</v>
      </c>
      <c r="O330" s="4" t="e">
        <f t="shared" ca="1" si="125"/>
        <v>#N/A</v>
      </c>
      <c r="P330" s="4" t="e">
        <f t="shared" ca="1" si="126"/>
        <v>#N/A</v>
      </c>
      <c r="Q330" s="4" t="e">
        <f t="shared" ca="1" si="114"/>
        <v>#N/A</v>
      </c>
      <c r="R330" s="4" t="e">
        <f t="shared" ca="1" si="115"/>
        <v>#VALUE!</v>
      </c>
      <c r="S330" s="43" t="e">
        <f t="shared" ca="1" si="116"/>
        <v>#N/A</v>
      </c>
      <c r="T330" s="8" t="e">
        <f t="shared" ca="1" si="117"/>
        <v>#N/A</v>
      </c>
      <c r="U330" s="45" t="e">
        <f t="shared" ca="1" si="120"/>
        <v>#N/A</v>
      </c>
      <c r="V330" s="20" t="e">
        <f t="shared" ca="1" si="118"/>
        <v>#N/A</v>
      </c>
      <c r="W330" s="48" t="e">
        <f t="shared" ca="1" si="127"/>
        <v>#N/A</v>
      </c>
      <c r="X330" s="49" t="e">
        <f t="shared" ca="1" si="128"/>
        <v>#N/A</v>
      </c>
      <c r="Y330" s="59" t="e">
        <f t="shared" ca="1" si="132"/>
        <v>#N/A</v>
      </c>
      <c r="Z330" s="49" t="e">
        <f ca="1">IF(Y330&gt;SQM!$AB$9,Summary!L330,NA())</f>
        <v>#N/A</v>
      </c>
      <c r="AA330" s="45" t="e">
        <f t="shared" ca="1" si="129"/>
        <v>#N/A</v>
      </c>
      <c r="AB330" s="4" t="e">
        <f t="shared" ca="1" si="130"/>
        <v>#N/A</v>
      </c>
      <c r="AC330" s="2" t="e">
        <f t="shared" ca="1" si="131"/>
        <v>#N/A</v>
      </c>
      <c r="AD330" s="81" t="e">
        <f>IF(TEXT(A330,"mmmm")='1Month'!$A$3,TEXT(A330,"dd")+H330,NA())</f>
        <v>#N/A</v>
      </c>
      <c r="AE330" s="81" t="e">
        <f>IF(TEXT(A330,"mmmm")='1Month'!A$3,TEXT(A330,"dd")+S330,NA())</f>
        <v>#N/A</v>
      </c>
    </row>
    <row r="331" spans="1:31">
      <c r="A331" s="1">
        <v>43639</v>
      </c>
      <c r="C331" s="3" t="e">
        <f ca="1">MATCH(A331,UTDATE,0)+SQM!$AB$3</f>
        <v>#N/A</v>
      </c>
      <c r="D331" s="3">
        <f ca="1">MATCH(A331,UTDATE)+SQM!$AB$3</f>
        <v>1000</v>
      </c>
      <c r="E331" s="5" t="e">
        <f t="shared" ca="1" si="121"/>
        <v>#N/A</v>
      </c>
      <c r="F331" s="4" t="str">
        <f t="array" aca="1" ref="F331" ca="1">IF(MAX(IF(UTDATE=A331,MPSAS))&gt;0,MAX(IF(UTDATE=A331,MPSAS)),"")</f>
        <v/>
      </c>
      <c r="G331" s="2" t="e">
        <f t="shared" ca="1" si="111"/>
        <v>#N/A</v>
      </c>
      <c r="H331" s="21" t="e">
        <f t="shared" ca="1" si="112"/>
        <v>#N/A</v>
      </c>
      <c r="I331" s="4" t="e">
        <f t="shared" ca="1" si="122"/>
        <v>#N/A</v>
      </c>
      <c r="J331" s="21" t="e">
        <f t="shared" ca="1" si="119"/>
        <v>#N/A</v>
      </c>
      <c r="K331" s="5" t="e">
        <f t="shared" ca="1" si="123"/>
        <v>#N/A</v>
      </c>
      <c r="L331" s="4" t="str">
        <f t="array" aca="1" ref="L331" ca="1">IF(MAX(IF(UTDATE=A331,AVE_30))&gt;0,MAX(IF(UTDATE=A331,AVE_30)),"")</f>
        <v/>
      </c>
      <c r="M331" s="2" t="e">
        <f t="shared" ca="1" si="113"/>
        <v>#N/A</v>
      </c>
      <c r="N331" s="4" t="e">
        <f t="shared" ca="1" si="124"/>
        <v>#N/A</v>
      </c>
      <c r="O331" s="4" t="e">
        <f t="shared" ca="1" si="125"/>
        <v>#N/A</v>
      </c>
      <c r="P331" s="4" t="e">
        <f t="shared" ca="1" si="126"/>
        <v>#N/A</v>
      </c>
      <c r="Q331" s="4" t="e">
        <f t="shared" ca="1" si="114"/>
        <v>#N/A</v>
      </c>
      <c r="R331" s="4" t="e">
        <f t="shared" ca="1" si="115"/>
        <v>#VALUE!</v>
      </c>
      <c r="S331" s="43" t="e">
        <f t="shared" ca="1" si="116"/>
        <v>#N/A</v>
      </c>
      <c r="T331" s="8" t="e">
        <f t="shared" ca="1" si="117"/>
        <v>#N/A</v>
      </c>
      <c r="U331" s="45" t="e">
        <f t="shared" ca="1" si="120"/>
        <v>#N/A</v>
      </c>
      <c r="V331" s="20" t="e">
        <f t="shared" ca="1" si="118"/>
        <v>#N/A</v>
      </c>
      <c r="W331" s="48" t="e">
        <f t="shared" ca="1" si="127"/>
        <v>#N/A</v>
      </c>
      <c r="X331" s="49" t="e">
        <f t="shared" ca="1" si="128"/>
        <v>#N/A</v>
      </c>
      <c r="Y331" s="59" t="e">
        <f t="shared" ca="1" si="132"/>
        <v>#N/A</v>
      </c>
      <c r="Z331" s="49" t="e">
        <f ca="1">IF(Y331&gt;SQM!$AB$9,Summary!L331,NA())</f>
        <v>#N/A</v>
      </c>
      <c r="AA331" s="45" t="e">
        <f t="shared" ca="1" si="129"/>
        <v>#N/A</v>
      </c>
      <c r="AB331" s="4" t="e">
        <f t="shared" ca="1" si="130"/>
        <v>#N/A</v>
      </c>
      <c r="AC331" s="2" t="e">
        <f t="shared" ca="1" si="131"/>
        <v>#N/A</v>
      </c>
      <c r="AD331" s="81" t="e">
        <f>IF(TEXT(A331,"mmmm")='1Month'!$A$3,TEXT(A331,"dd")+H331,NA())</f>
        <v>#N/A</v>
      </c>
      <c r="AE331" s="81" t="e">
        <f>IF(TEXT(A331,"mmmm")='1Month'!A$3,TEXT(A331,"dd")+S331,NA())</f>
        <v>#N/A</v>
      </c>
    </row>
    <row r="332" spans="1:31">
      <c r="A332" s="1">
        <v>43640</v>
      </c>
      <c r="C332" s="3" t="e">
        <f ca="1">MATCH(A332,UTDATE,0)+SQM!$AB$3</f>
        <v>#N/A</v>
      </c>
      <c r="D332" s="3">
        <f ca="1">MATCH(A332,UTDATE)+SQM!$AB$3</f>
        <v>1000</v>
      </c>
      <c r="E332" s="5" t="e">
        <f t="shared" ca="1" si="121"/>
        <v>#N/A</v>
      </c>
      <c r="F332" s="4" t="str">
        <f t="array" aca="1" ref="F332" ca="1">IF(MAX(IF(UTDATE=A332,MPSAS))&gt;0,MAX(IF(UTDATE=A332,MPSAS)),"")</f>
        <v/>
      </c>
      <c r="G332" s="2" t="e">
        <f t="shared" ca="1" si="111"/>
        <v>#N/A</v>
      </c>
      <c r="H332" s="21" t="e">
        <f t="shared" ca="1" si="112"/>
        <v>#N/A</v>
      </c>
      <c r="I332" s="4" t="e">
        <f t="shared" ca="1" si="122"/>
        <v>#N/A</v>
      </c>
      <c r="J332" s="21" t="e">
        <f t="shared" ca="1" si="119"/>
        <v>#N/A</v>
      </c>
      <c r="K332" s="5" t="e">
        <f t="shared" ca="1" si="123"/>
        <v>#N/A</v>
      </c>
      <c r="L332" s="4" t="str">
        <f t="array" aca="1" ref="L332" ca="1">IF(MAX(IF(UTDATE=A332,AVE_30))&gt;0,MAX(IF(UTDATE=A332,AVE_30)),"")</f>
        <v/>
      </c>
      <c r="M332" s="2" t="e">
        <f t="shared" ca="1" si="113"/>
        <v>#N/A</v>
      </c>
      <c r="N332" s="4" t="e">
        <f t="shared" ca="1" si="124"/>
        <v>#N/A</v>
      </c>
      <c r="O332" s="4" t="e">
        <f t="shared" ca="1" si="125"/>
        <v>#N/A</v>
      </c>
      <c r="P332" s="4" t="e">
        <f t="shared" ca="1" si="126"/>
        <v>#N/A</v>
      </c>
      <c r="Q332" s="4" t="e">
        <f t="shared" ca="1" si="114"/>
        <v>#N/A</v>
      </c>
      <c r="R332" s="4" t="e">
        <f t="shared" ca="1" si="115"/>
        <v>#VALUE!</v>
      </c>
      <c r="S332" s="43" t="e">
        <f t="shared" ca="1" si="116"/>
        <v>#N/A</v>
      </c>
      <c r="T332" s="8" t="e">
        <f t="shared" ca="1" si="117"/>
        <v>#N/A</v>
      </c>
      <c r="U332" s="45" t="e">
        <f t="shared" ca="1" si="120"/>
        <v>#N/A</v>
      </c>
      <c r="V332" s="20" t="e">
        <f t="shared" ca="1" si="118"/>
        <v>#N/A</v>
      </c>
      <c r="W332" s="48" t="e">
        <f t="shared" ca="1" si="127"/>
        <v>#N/A</v>
      </c>
      <c r="X332" s="49" t="e">
        <f t="shared" ca="1" si="128"/>
        <v>#N/A</v>
      </c>
      <c r="Y332" s="59" t="e">
        <f t="shared" ca="1" si="132"/>
        <v>#N/A</v>
      </c>
      <c r="Z332" s="49" t="e">
        <f ca="1">IF(Y332&gt;SQM!$AB$9,Summary!L332,NA())</f>
        <v>#N/A</v>
      </c>
      <c r="AA332" s="45" t="e">
        <f t="shared" ca="1" si="129"/>
        <v>#N/A</v>
      </c>
      <c r="AB332" s="4" t="e">
        <f t="shared" ca="1" si="130"/>
        <v>#N/A</v>
      </c>
      <c r="AC332" s="2" t="e">
        <f t="shared" ca="1" si="131"/>
        <v>#N/A</v>
      </c>
      <c r="AD332" s="81" t="e">
        <f>IF(TEXT(A332,"mmmm")='1Month'!$A$3,TEXT(A332,"dd")+H332,NA())</f>
        <v>#N/A</v>
      </c>
      <c r="AE332" s="81" t="e">
        <f>IF(TEXT(A332,"mmmm")='1Month'!A$3,TEXT(A332,"dd")+S332,NA())</f>
        <v>#N/A</v>
      </c>
    </row>
    <row r="333" spans="1:31">
      <c r="A333" s="1">
        <v>43641</v>
      </c>
      <c r="C333" s="3" t="e">
        <f ca="1">MATCH(A333,UTDATE,0)+SQM!$AB$3</f>
        <v>#N/A</v>
      </c>
      <c r="D333" s="3">
        <f ca="1">MATCH(A333,UTDATE)+SQM!$AB$3</f>
        <v>1000</v>
      </c>
      <c r="E333" s="5" t="e">
        <f t="shared" ca="1" si="121"/>
        <v>#N/A</v>
      </c>
      <c r="F333" s="4" t="str">
        <f t="array" aca="1" ref="F333" ca="1">IF(MAX(IF(UTDATE=A333,MPSAS))&gt;0,MAX(IF(UTDATE=A333,MPSAS)),"")</f>
        <v/>
      </c>
      <c r="G333" s="2" t="e">
        <f t="shared" ca="1" si="111"/>
        <v>#N/A</v>
      </c>
      <c r="H333" s="21" t="e">
        <f t="shared" ca="1" si="112"/>
        <v>#N/A</v>
      </c>
      <c r="I333" s="4" t="e">
        <f t="shared" ca="1" si="122"/>
        <v>#N/A</v>
      </c>
      <c r="J333" s="21" t="e">
        <f t="shared" ca="1" si="119"/>
        <v>#N/A</v>
      </c>
      <c r="K333" s="5" t="e">
        <f t="shared" ca="1" si="123"/>
        <v>#N/A</v>
      </c>
      <c r="L333" s="4" t="str">
        <f t="array" aca="1" ref="L333" ca="1">IF(MAX(IF(UTDATE=A333,AVE_30))&gt;0,MAX(IF(UTDATE=A333,AVE_30)),"")</f>
        <v/>
      </c>
      <c r="M333" s="2" t="e">
        <f t="shared" ca="1" si="113"/>
        <v>#N/A</v>
      </c>
      <c r="N333" s="4" t="e">
        <f t="shared" ca="1" si="124"/>
        <v>#N/A</v>
      </c>
      <c r="O333" s="4" t="e">
        <f t="shared" ca="1" si="125"/>
        <v>#N/A</v>
      </c>
      <c r="P333" s="4" t="e">
        <f t="shared" ca="1" si="126"/>
        <v>#N/A</v>
      </c>
      <c r="Q333" s="4" t="e">
        <f t="shared" ca="1" si="114"/>
        <v>#N/A</v>
      </c>
      <c r="R333" s="4" t="e">
        <f t="shared" ca="1" si="115"/>
        <v>#VALUE!</v>
      </c>
      <c r="S333" s="43" t="e">
        <f t="shared" ca="1" si="116"/>
        <v>#N/A</v>
      </c>
      <c r="T333" s="8" t="e">
        <f t="shared" ca="1" si="117"/>
        <v>#N/A</v>
      </c>
      <c r="U333" s="45" t="e">
        <f t="shared" ca="1" si="120"/>
        <v>#N/A</v>
      </c>
      <c r="V333" s="20" t="e">
        <f t="shared" ca="1" si="118"/>
        <v>#N/A</v>
      </c>
      <c r="W333" s="48" t="e">
        <f t="shared" ca="1" si="127"/>
        <v>#N/A</v>
      </c>
      <c r="X333" s="49" t="e">
        <f t="shared" ca="1" si="128"/>
        <v>#N/A</v>
      </c>
      <c r="Y333" s="59" t="e">
        <f t="shared" ca="1" si="132"/>
        <v>#N/A</v>
      </c>
      <c r="Z333" s="49" t="e">
        <f ca="1">IF(Y333&gt;SQM!$AB$9,Summary!L333,NA())</f>
        <v>#N/A</v>
      </c>
      <c r="AA333" s="45" t="e">
        <f t="shared" ca="1" si="129"/>
        <v>#N/A</v>
      </c>
      <c r="AB333" s="4" t="e">
        <f t="shared" ca="1" si="130"/>
        <v>#N/A</v>
      </c>
      <c r="AC333" s="2" t="e">
        <f t="shared" ca="1" si="131"/>
        <v>#N/A</v>
      </c>
      <c r="AD333" s="81" t="e">
        <f>IF(TEXT(A333,"mmmm")='1Month'!$A$3,TEXT(A333,"dd")+H333,NA())</f>
        <v>#N/A</v>
      </c>
      <c r="AE333" s="81" t="e">
        <f>IF(TEXT(A333,"mmmm")='1Month'!A$3,TEXT(A333,"dd")+S333,NA())</f>
        <v>#N/A</v>
      </c>
    </row>
    <row r="334" spans="1:31">
      <c r="A334" s="1">
        <v>43642</v>
      </c>
      <c r="C334" s="3" t="e">
        <f ca="1">MATCH(A334,UTDATE,0)+SQM!$AB$3</f>
        <v>#N/A</v>
      </c>
      <c r="D334" s="3">
        <f ca="1">MATCH(A334,UTDATE)+SQM!$AB$3</f>
        <v>1000</v>
      </c>
      <c r="E334" s="5" t="e">
        <f t="shared" ca="1" si="121"/>
        <v>#N/A</v>
      </c>
      <c r="F334" s="4" t="str">
        <f t="array" aca="1" ref="F334" ca="1">IF(MAX(IF(UTDATE=A334,MPSAS))&gt;0,MAX(IF(UTDATE=A334,MPSAS)),"")</f>
        <v/>
      </c>
      <c r="G334" s="2" t="e">
        <f t="shared" ca="1" si="111"/>
        <v>#N/A</v>
      </c>
      <c r="H334" s="21" t="e">
        <f t="shared" ca="1" si="112"/>
        <v>#N/A</v>
      </c>
      <c r="I334" s="4" t="e">
        <f t="shared" ca="1" si="122"/>
        <v>#N/A</v>
      </c>
      <c r="J334" s="21" t="e">
        <f t="shared" ca="1" si="119"/>
        <v>#N/A</v>
      </c>
      <c r="K334" s="5" t="e">
        <f t="shared" ca="1" si="123"/>
        <v>#N/A</v>
      </c>
      <c r="L334" s="4" t="str">
        <f t="array" aca="1" ref="L334" ca="1">IF(MAX(IF(UTDATE=A334,AVE_30))&gt;0,MAX(IF(UTDATE=A334,AVE_30)),"")</f>
        <v/>
      </c>
      <c r="M334" s="2" t="e">
        <f t="shared" ca="1" si="113"/>
        <v>#N/A</v>
      </c>
      <c r="N334" s="4" t="e">
        <f t="shared" ca="1" si="124"/>
        <v>#N/A</v>
      </c>
      <c r="O334" s="4" t="e">
        <f t="shared" ca="1" si="125"/>
        <v>#N/A</v>
      </c>
      <c r="P334" s="4" t="e">
        <f t="shared" ca="1" si="126"/>
        <v>#N/A</v>
      </c>
      <c r="Q334" s="4" t="e">
        <f t="shared" ca="1" si="114"/>
        <v>#N/A</v>
      </c>
      <c r="R334" s="4" t="e">
        <f t="shared" ca="1" si="115"/>
        <v>#VALUE!</v>
      </c>
      <c r="S334" s="43" t="e">
        <f t="shared" ca="1" si="116"/>
        <v>#N/A</v>
      </c>
      <c r="T334" s="8" t="e">
        <f t="shared" ca="1" si="117"/>
        <v>#N/A</v>
      </c>
      <c r="U334" s="45" t="e">
        <f t="shared" ca="1" si="120"/>
        <v>#N/A</v>
      </c>
      <c r="V334" s="20" t="e">
        <f t="shared" ca="1" si="118"/>
        <v>#N/A</v>
      </c>
      <c r="W334" s="48" t="e">
        <f t="shared" ca="1" si="127"/>
        <v>#N/A</v>
      </c>
      <c r="X334" s="49" t="e">
        <f t="shared" ca="1" si="128"/>
        <v>#N/A</v>
      </c>
      <c r="Y334" s="59" t="e">
        <f t="shared" ca="1" si="132"/>
        <v>#N/A</v>
      </c>
      <c r="Z334" s="49" t="e">
        <f ca="1">IF(Y334&gt;SQM!$AB$9,Summary!L334,NA())</f>
        <v>#N/A</v>
      </c>
      <c r="AA334" s="45" t="e">
        <f t="shared" ca="1" si="129"/>
        <v>#N/A</v>
      </c>
      <c r="AB334" s="4" t="e">
        <f t="shared" ca="1" si="130"/>
        <v>#N/A</v>
      </c>
      <c r="AC334" s="2" t="e">
        <f t="shared" ca="1" si="131"/>
        <v>#N/A</v>
      </c>
      <c r="AD334" s="81" t="e">
        <f>IF(TEXT(A334,"mmmm")='1Month'!$A$3,TEXT(A334,"dd")+H334,NA())</f>
        <v>#N/A</v>
      </c>
      <c r="AE334" s="81" t="e">
        <f>IF(TEXT(A334,"mmmm")='1Month'!A$3,TEXT(A334,"dd")+S334,NA())</f>
        <v>#N/A</v>
      </c>
    </row>
    <row r="335" spans="1:31">
      <c r="A335" s="1">
        <v>43643</v>
      </c>
      <c r="C335" s="3" t="e">
        <f ca="1">MATCH(A335,UTDATE,0)+SQM!$AB$3</f>
        <v>#N/A</v>
      </c>
      <c r="D335" s="3">
        <f ca="1">MATCH(A335,UTDATE)+SQM!$AB$3</f>
        <v>1000</v>
      </c>
      <c r="E335" s="5" t="e">
        <f t="shared" ca="1" si="121"/>
        <v>#N/A</v>
      </c>
      <c r="F335" s="4" t="str">
        <f t="array" aca="1" ref="F335" ca="1">IF(MAX(IF(UTDATE=A335,MPSAS))&gt;0,MAX(IF(UTDATE=A335,MPSAS)),"")</f>
        <v/>
      </c>
      <c r="G335" s="2" t="e">
        <f t="shared" ca="1" si="111"/>
        <v>#N/A</v>
      </c>
      <c r="H335" s="21" t="e">
        <f t="shared" ca="1" si="112"/>
        <v>#N/A</v>
      </c>
      <c r="I335" s="4" t="e">
        <f t="shared" ca="1" si="122"/>
        <v>#N/A</v>
      </c>
      <c r="J335" s="21" t="e">
        <f t="shared" ca="1" si="119"/>
        <v>#N/A</v>
      </c>
      <c r="K335" s="5" t="e">
        <f t="shared" ca="1" si="123"/>
        <v>#N/A</v>
      </c>
      <c r="L335" s="4" t="str">
        <f t="array" aca="1" ref="L335" ca="1">IF(MAX(IF(UTDATE=A335,AVE_30))&gt;0,MAX(IF(UTDATE=A335,AVE_30)),"")</f>
        <v/>
      </c>
      <c r="M335" s="2" t="e">
        <f t="shared" ca="1" si="113"/>
        <v>#N/A</v>
      </c>
      <c r="N335" s="4" t="e">
        <f t="shared" ca="1" si="124"/>
        <v>#N/A</v>
      </c>
      <c r="O335" s="4" t="e">
        <f t="shared" ca="1" si="125"/>
        <v>#N/A</v>
      </c>
      <c r="P335" s="4" t="e">
        <f t="shared" ca="1" si="126"/>
        <v>#N/A</v>
      </c>
      <c r="Q335" s="4" t="e">
        <f t="shared" ca="1" si="114"/>
        <v>#N/A</v>
      </c>
      <c r="R335" s="4" t="e">
        <f t="shared" ca="1" si="115"/>
        <v>#VALUE!</v>
      </c>
      <c r="S335" s="43" t="e">
        <f t="shared" ca="1" si="116"/>
        <v>#N/A</v>
      </c>
      <c r="T335" s="8" t="e">
        <f t="shared" ca="1" si="117"/>
        <v>#N/A</v>
      </c>
      <c r="U335" s="45" t="e">
        <f t="shared" ca="1" si="120"/>
        <v>#N/A</v>
      </c>
      <c r="V335" s="20" t="e">
        <f t="shared" ca="1" si="118"/>
        <v>#N/A</v>
      </c>
      <c r="W335" s="48" t="e">
        <f t="shared" ca="1" si="127"/>
        <v>#N/A</v>
      </c>
      <c r="X335" s="49" t="e">
        <f t="shared" ca="1" si="128"/>
        <v>#N/A</v>
      </c>
      <c r="Y335" s="59" t="e">
        <f t="shared" ca="1" si="132"/>
        <v>#N/A</v>
      </c>
      <c r="Z335" s="49" t="e">
        <f ca="1">IF(Y335&gt;SQM!$AB$9,Summary!L335,NA())</f>
        <v>#N/A</v>
      </c>
      <c r="AA335" s="45" t="e">
        <f t="shared" ca="1" si="129"/>
        <v>#N/A</v>
      </c>
      <c r="AB335" s="4" t="e">
        <f t="shared" ca="1" si="130"/>
        <v>#N/A</v>
      </c>
      <c r="AC335" s="2" t="e">
        <f t="shared" ca="1" si="131"/>
        <v>#N/A</v>
      </c>
      <c r="AD335" s="81" t="e">
        <f>IF(TEXT(A335,"mmmm")='1Month'!$A$3,TEXT(A335,"dd")+H335,NA())</f>
        <v>#N/A</v>
      </c>
      <c r="AE335" s="81" t="e">
        <f>IF(TEXT(A335,"mmmm")='1Month'!A$3,TEXT(A335,"dd")+S335,NA())</f>
        <v>#N/A</v>
      </c>
    </row>
    <row r="336" spans="1:31">
      <c r="A336" s="1">
        <v>43644</v>
      </c>
      <c r="C336" s="3" t="e">
        <f ca="1">MATCH(A336,UTDATE,0)+SQM!$AB$3</f>
        <v>#N/A</v>
      </c>
      <c r="D336" s="3">
        <f ca="1">MATCH(A336,UTDATE)+SQM!$AB$3</f>
        <v>1000</v>
      </c>
      <c r="E336" s="5" t="e">
        <f t="shared" ca="1" si="121"/>
        <v>#N/A</v>
      </c>
      <c r="F336" s="4" t="str">
        <f t="array" aca="1" ref="F336" ca="1">IF(MAX(IF(UTDATE=A336,MPSAS))&gt;0,MAX(IF(UTDATE=A336,MPSAS)),"")</f>
        <v/>
      </c>
      <c r="G336" s="2" t="e">
        <f t="shared" ca="1" si="111"/>
        <v>#N/A</v>
      </c>
      <c r="H336" s="21" t="e">
        <f t="shared" ca="1" si="112"/>
        <v>#N/A</v>
      </c>
      <c r="I336" s="4" t="e">
        <f t="shared" ca="1" si="122"/>
        <v>#N/A</v>
      </c>
      <c r="J336" s="21" t="e">
        <f t="shared" ca="1" si="119"/>
        <v>#N/A</v>
      </c>
      <c r="K336" s="5" t="e">
        <f t="shared" ca="1" si="123"/>
        <v>#N/A</v>
      </c>
      <c r="L336" s="4" t="str">
        <f t="array" aca="1" ref="L336" ca="1">IF(MAX(IF(UTDATE=A336,AVE_30))&gt;0,MAX(IF(UTDATE=A336,AVE_30)),"")</f>
        <v/>
      </c>
      <c r="M336" s="2" t="e">
        <f t="shared" ca="1" si="113"/>
        <v>#N/A</v>
      </c>
      <c r="N336" s="4" t="e">
        <f t="shared" ca="1" si="124"/>
        <v>#N/A</v>
      </c>
      <c r="O336" s="4" t="e">
        <f t="shared" ca="1" si="125"/>
        <v>#N/A</v>
      </c>
      <c r="P336" s="4" t="e">
        <f t="shared" ca="1" si="126"/>
        <v>#N/A</v>
      </c>
      <c r="Q336" s="4" t="e">
        <f t="shared" ca="1" si="114"/>
        <v>#N/A</v>
      </c>
      <c r="R336" s="4" t="e">
        <f t="shared" ca="1" si="115"/>
        <v>#VALUE!</v>
      </c>
      <c r="S336" s="43" t="e">
        <f t="shared" ca="1" si="116"/>
        <v>#N/A</v>
      </c>
      <c r="T336" s="8" t="e">
        <f t="shared" ca="1" si="117"/>
        <v>#N/A</v>
      </c>
      <c r="U336" s="45" t="e">
        <f t="shared" ca="1" si="120"/>
        <v>#N/A</v>
      </c>
      <c r="V336" s="20" t="e">
        <f t="shared" ca="1" si="118"/>
        <v>#N/A</v>
      </c>
      <c r="W336" s="48" t="e">
        <f t="shared" ca="1" si="127"/>
        <v>#N/A</v>
      </c>
      <c r="X336" s="49" t="e">
        <f t="shared" ca="1" si="128"/>
        <v>#N/A</v>
      </c>
      <c r="Y336" s="59" t="e">
        <f t="shared" ca="1" si="132"/>
        <v>#N/A</v>
      </c>
      <c r="Z336" s="49" t="e">
        <f ca="1">IF(Y336&gt;SQM!$AB$9,Summary!L336,NA())</f>
        <v>#N/A</v>
      </c>
      <c r="AA336" s="45" t="e">
        <f t="shared" ca="1" si="129"/>
        <v>#N/A</v>
      </c>
      <c r="AB336" s="4" t="e">
        <f t="shared" ca="1" si="130"/>
        <v>#N/A</v>
      </c>
      <c r="AC336" s="2" t="e">
        <f t="shared" ca="1" si="131"/>
        <v>#N/A</v>
      </c>
      <c r="AD336" s="81" t="e">
        <f>IF(TEXT(A336,"mmmm")='1Month'!$A$3,TEXT(A336,"dd")+H336,NA())</f>
        <v>#N/A</v>
      </c>
      <c r="AE336" s="81" t="e">
        <f>IF(TEXT(A336,"mmmm")='1Month'!A$3,TEXT(A336,"dd")+S336,NA())</f>
        <v>#N/A</v>
      </c>
    </row>
    <row r="337" spans="1:31">
      <c r="A337" s="1">
        <v>43645</v>
      </c>
      <c r="C337" s="3" t="e">
        <f ca="1">MATCH(A337,UTDATE,0)+SQM!$AB$3</f>
        <v>#N/A</v>
      </c>
      <c r="D337" s="3">
        <f ca="1">MATCH(A337,UTDATE)+SQM!$AB$3</f>
        <v>1000</v>
      </c>
      <c r="E337" s="5" t="e">
        <f t="shared" ca="1" si="121"/>
        <v>#N/A</v>
      </c>
      <c r="F337" s="4" t="str">
        <f t="array" aca="1" ref="F337" ca="1">IF(MAX(IF(UTDATE=A337,MPSAS))&gt;0,MAX(IF(UTDATE=A337,MPSAS)),"")</f>
        <v/>
      </c>
      <c r="G337" s="2" t="e">
        <f t="shared" ca="1" si="111"/>
        <v>#N/A</v>
      </c>
      <c r="H337" s="21" t="e">
        <f t="shared" ca="1" si="112"/>
        <v>#N/A</v>
      </c>
      <c r="I337" s="4" t="e">
        <f t="shared" ca="1" si="122"/>
        <v>#N/A</v>
      </c>
      <c r="J337" s="21" t="e">
        <f t="shared" ca="1" si="119"/>
        <v>#N/A</v>
      </c>
      <c r="K337" s="5" t="e">
        <f t="shared" ca="1" si="123"/>
        <v>#N/A</v>
      </c>
      <c r="L337" s="4" t="str">
        <f t="array" aca="1" ref="L337" ca="1">IF(MAX(IF(UTDATE=A337,AVE_30))&gt;0,MAX(IF(UTDATE=A337,AVE_30)),"")</f>
        <v/>
      </c>
      <c r="M337" s="2" t="e">
        <f t="shared" ca="1" si="113"/>
        <v>#N/A</v>
      </c>
      <c r="N337" s="4" t="e">
        <f t="shared" ca="1" si="124"/>
        <v>#N/A</v>
      </c>
      <c r="O337" s="4" t="e">
        <f t="shared" ca="1" si="125"/>
        <v>#N/A</v>
      </c>
      <c r="P337" s="4" t="e">
        <f t="shared" ca="1" si="126"/>
        <v>#N/A</v>
      </c>
      <c r="Q337" s="4" t="e">
        <f t="shared" ca="1" si="114"/>
        <v>#N/A</v>
      </c>
      <c r="R337" s="4" t="e">
        <f t="shared" ca="1" si="115"/>
        <v>#VALUE!</v>
      </c>
      <c r="S337" s="43" t="e">
        <f t="shared" ca="1" si="116"/>
        <v>#N/A</v>
      </c>
      <c r="T337" s="8" t="e">
        <f t="shared" ca="1" si="117"/>
        <v>#N/A</v>
      </c>
      <c r="U337" s="45" t="e">
        <f t="shared" ca="1" si="120"/>
        <v>#N/A</v>
      </c>
      <c r="V337" s="20" t="e">
        <f t="shared" ca="1" si="118"/>
        <v>#N/A</v>
      </c>
      <c r="W337" s="48" t="e">
        <f t="shared" ca="1" si="127"/>
        <v>#N/A</v>
      </c>
      <c r="X337" s="49" t="e">
        <f t="shared" ca="1" si="128"/>
        <v>#N/A</v>
      </c>
      <c r="Y337" s="59" t="e">
        <f t="shared" ca="1" si="132"/>
        <v>#N/A</v>
      </c>
      <c r="Z337" s="49" t="e">
        <f ca="1">IF(Y337&gt;SQM!$AB$9,Summary!L337,NA())</f>
        <v>#N/A</v>
      </c>
      <c r="AA337" s="45" t="e">
        <f t="shared" ca="1" si="129"/>
        <v>#N/A</v>
      </c>
      <c r="AB337" s="4" t="e">
        <f t="shared" ca="1" si="130"/>
        <v>#N/A</v>
      </c>
      <c r="AC337" s="2" t="e">
        <f t="shared" ca="1" si="131"/>
        <v>#N/A</v>
      </c>
      <c r="AD337" s="81" t="e">
        <f>IF(TEXT(A337,"mmmm")='1Month'!$A$3,TEXT(A337,"dd")+H337,NA())</f>
        <v>#N/A</v>
      </c>
      <c r="AE337" s="81" t="e">
        <f>IF(TEXT(A337,"mmmm")='1Month'!A$3,TEXT(A337,"dd")+S337,NA())</f>
        <v>#N/A</v>
      </c>
    </row>
    <row r="338" spans="1:31">
      <c r="A338" s="1">
        <v>43646</v>
      </c>
      <c r="C338" s="3" t="e">
        <f ca="1">MATCH(A338,UTDATE,0)+SQM!$AB$3</f>
        <v>#N/A</v>
      </c>
      <c r="D338" s="3">
        <f ca="1">MATCH(A338,UTDATE)+SQM!$AB$3</f>
        <v>1000</v>
      </c>
      <c r="E338" s="5" t="e">
        <f t="shared" ca="1" si="121"/>
        <v>#N/A</v>
      </c>
      <c r="F338" s="4" t="str">
        <f t="array" aca="1" ref="F338" ca="1">IF(MAX(IF(UTDATE=A338,MPSAS))&gt;0,MAX(IF(UTDATE=A338,MPSAS)),"")</f>
        <v/>
      </c>
      <c r="G338" s="2" t="e">
        <f t="shared" ca="1" si="111"/>
        <v>#N/A</v>
      </c>
      <c r="H338" s="21" t="e">
        <f t="shared" ca="1" si="112"/>
        <v>#N/A</v>
      </c>
      <c r="I338" s="4" t="e">
        <f t="shared" ca="1" si="122"/>
        <v>#N/A</v>
      </c>
      <c r="J338" s="21" t="e">
        <f t="shared" ca="1" si="119"/>
        <v>#N/A</v>
      </c>
      <c r="K338" s="5" t="e">
        <f t="shared" ca="1" si="123"/>
        <v>#N/A</v>
      </c>
      <c r="L338" s="4" t="str">
        <f t="array" aca="1" ref="L338" ca="1">IF(MAX(IF(UTDATE=A338,AVE_30))&gt;0,MAX(IF(UTDATE=A338,AVE_30)),"")</f>
        <v/>
      </c>
      <c r="M338" s="2" t="e">
        <f t="shared" ca="1" si="113"/>
        <v>#N/A</v>
      </c>
      <c r="N338" s="4" t="e">
        <f t="shared" ca="1" si="124"/>
        <v>#N/A</v>
      </c>
      <c r="O338" s="4" t="e">
        <f t="shared" ca="1" si="125"/>
        <v>#N/A</v>
      </c>
      <c r="P338" s="4" t="e">
        <f t="shared" ca="1" si="126"/>
        <v>#N/A</v>
      </c>
      <c r="Q338" s="4" t="e">
        <f t="shared" ca="1" si="114"/>
        <v>#N/A</v>
      </c>
      <c r="R338" s="4" t="e">
        <f t="shared" ca="1" si="115"/>
        <v>#VALUE!</v>
      </c>
      <c r="S338" s="43" t="e">
        <f t="shared" ca="1" si="116"/>
        <v>#N/A</v>
      </c>
      <c r="T338" s="8" t="e">
        <f t="shared" ca="1" si="117"/>
        <v>#N/A</v>
      </c>
      <c r="U338" s="45" t="e">
        <f t="shared" ca="1" si="120"/>
        <v>#N/A</v>
      </c>
      <c r="V338" s="20" t="e">
        <f t="shared" ca="1" si="118"/>
        <v>#N/A</v>
      </c>
      <c r="W338" s="48" t="e">
        <f t="shared" ca="1" si="127"/>
        <v>#N/A</v>
      </c>
      <c r="X338" s="49" t="e">
        <f t="shared" ca="1" si="128"/>
        <v>#N/A</v>
      </c>
      <c r="Y338" s="59" t="e">
        <f t="shared" ca="1" si="132"/>
        <v>#N/A</v>
      </c>
      <c r="Z338" s="49" t="e">
        <f ca="1">IF(Y338&gt;SQM!$AB$9,Summary!L338,NA())</f>
        <v>#N/A</v>
      </c>
      <c r="AA338" s="45" t="e">
        <f t="shared" ca="1" si="129"/>
        <v>#N/A</v>
      </c>
      <c r="AB338" s="4" t="e">
        <f t="shared" ca="1" si="130"/>
        <v>#N/A</v>
      </c>
      <c r="AC338" s="2" t="e">
        <f t="shared" ca="1" si="131"/>
        <v>#N/A</v>
      </c>
      <c r="AD338" s="81" t="e">
        <f>IF(TEXT(A338,"mmmm")='1Month'!$A$3,TEXT(A338,"dd")+H338,NA())</f>
        <v>#N/A</v>
      </c>
      <c r="AE338" s="81" t="e">
        <f>IF(TEXT(A338,"mmmm")='1Month'!A$3,TEXT(A338,"dd")+S338,NA())</f>
        <v>#N/A</v>
      </c>
    </row>
    <row r="339" spans="1:31">
      <c r="A339" s="1">
        <v>43647</v>
      </c>
      <c r="C339" s="3" t="e">
        <f ca="1">MATCH(A339,UTDATE,0)+SQM!$AB$3</f>
        <v>#N/A</v>
      </c>
      <c r="D339" s="3">
        <f ca="1">MATCH(A339,UTDATE)+SQM!$AB$3</f>
        <v>1000</v>
      </c>
      <c r="E339" s="5" t="e">
        <f t="shared" ca="1" si="121"/>
        <v>#N/A</v>
      </c>
      <c r="F339" s="4" t="str">
        <f t="array" aca="1" ref="F339" ca="1">IF(MAX(IF(UTDATE=A339,MPSAS))&gt;0,MAX(IF(UTDATE=A339,MPSAS)),"")</f>
        <v/>
      </c>
      <c r="G339" s="2" t="e">
        <f t="shared" ca="1" si="111"/>
        <v>#N/A</v>
      </c>
      <c r="H339" s="21" t="e">
        <f t="shared" ca="1" si="112"/>
        <v>#N/A</v>
      </c>
      <c r="I339" s="4" t="e">
        <f t="shared" ca="1" si="122"/>
        <v>#N/A</v>
      </c>
      <c r="J339" s="21" t="e">
        <f t="shared" ca="1" si="119"/>
        <v>#N/A</v>
      </c>
      <c r="K339" s="5" t="e">
        <f t="shared" ca="1" si="123"/>
        <v>#N/A</v>
      </c>
      <c r="L339" s="4" t="str">
        <f t="array" aca="1" ref="L339" ca="1">IF(MAX(IF(UTDATE=A339,AVE_30))&gt;0,MAX(IF(UTDATE=A339,AVE_30)),"")</f>
        <v/>
      </c>
      <c r="M339" s="2" t="e">
        <f t="shared" ca="1" si="113"/>
        <v>#N/A</v>
      </c>
      <c r="N339" s="4" t="e">
        <f t="shared" ca="1" si="124"/>
        <v>#N/A</v>
      </c>
      <c r="O339" s="4" t="e">
        <f t="shared" ca="1" si="125"/>
        <v>#N/A</v>
      </c>
      <c r="P339" s="4" t="e">
        <f t="shared" ca="1" si="126"/>
        <v>#N/A</v>
      </c>
      <c r="Q339" s="4" t="e">
        <f t="shared" ca="1" si="114"/>
        <v>#N/A</v>
      </c>
      <c r="R339" s="4" t="e">
        <f t="shared" ca="1" si="115"/>
        <v>#VALUE!</v>
      </c>
      <c r="S339" s="43" t="e">
        <f t="shared" ca="1" si="116"/>
        <v>#N/A</v>
      </c>
      <c r="T339" s="8" t="e">
        <f t="shared" ca="1" si="117"/>
        <v>#N/A</v>
      </c>
      <c r="U339" s="45" t="e">
        <f t="shared" ca="1" si="120"/>
        <v>#N/A</v>
      </c>
      <c r="V339" s="20" t="e">
        <f t="shared" ca="1" si="118"/>
        <v>#N/A</v>
      </c>
      <c r="W339" s="48" t="e">
        <f t="shared" ca="1" si="127"/>
        <v>#N/A</v>
      </c>
      <c r="X339" s="49" t="e">
        <f t="shared" ca="1" si="128"/>
        <v>#N/A</v>
      </c>
      <c r="Y339" s="59" t="e">
        <f t="shared" ca="1" si="132"/>
        <v>#N/A</v>
      </c>
      <c r="Z339" s="49" t="e">
        <f ca="1">IF(Y339&gt;SQM!$AB$9,Summary!L339,NA())</f>
        <v>#N/A</v>
      </c>
      <c r="AA339" s="45" t="e">
        <f t="shared" ca="1" si="129"/>
        <v>#N/A</v>
      </c>
      <c r="AB339" s="4" t="e">
        <f t="shared" ca="1" si="130"/>
        <v>#N/A</v>
      </c>
      <c r="AC339" s="2" t="e">
        <f t="shared" ca="1" si="131"/>
        <v>#N/A</v>
      </c>
      <c r="AD339" s="81" t="e">
        <f>IF(TEXT(A339,"mmmm")='1Month'!$A$3,TEXT(A339,"dd")+H339,NA())</f>
        <v>#N/A</v>
      </c>
      <c r="AE339" s="81" t="e">
        <f>IF(TEXT(A339,"mmmm")='1Month'!A$3,TEXT(A339,"dd")+S339,NA())</f>
        <v>#N/A</v>
      </c>
    </row>
    <row r="340" spans="1:31">
      <c r="A340" s="1">
        <v>43648</v>
      </c>
      <c r="C340" s="3" t="e">
        <f ca="1">MATCH(A340,UTDATE,0)+SQM!$AB$3</f>
        <v>#N/A</v>
      </c>
      <c r="D340" s="3">
        <f ca="1">MATCH(A340,UTDATE)+SQM!$AB$3</f>
        <v>1000</v>
      </c>
      <c r="E340" s="5" t="e">
        <f t="shared" ca="1" si="121"/>
        <v>#N/A</v>
      </c>
      <c r="F340" s="4" t="str">
        <f t="array" aca="1" ref="F340" ca="1">IF(MAX(IF(UTDATE=A340,MPSAS))&gt;0,MAX(IF(UTDATE=A340,MPSAS)),"")</f>
        <v/>
      </c>
      <c r="G340" s="2" t="e">
        <f t="shared" ca="1" si="111"/>
        <v>#N/A</v>
      </c>
      <c r="H340" s="21" t="e">
        <f t="shared" ca="1" si="112"/>
        <v>#N/A</v>
      </c>
      <c r="I340" s="4" t="e">
        <f t="shared" ca="1" si="122"/>
        <v>#N/A</v>
      </c>
      <c r="J340" s="21" t="e">
        <f t="shared" ca="1" si="119"/>
        <v>#N/A</v>
      </c>
      <c r="K340" s="5" t="e">
        <f t="shared" ca="1" si="123"/>
        <v>#N/A</v>
      </c>
      <c r="L340" s="4" t="str">
        <f t="array" aca="1" ref="L340" ca="1">IF(MAX(IF(UTDATE=A340,AVE_30))&gt;0,MAX(IF(UTDATE=A340,AVE_30)),"")</f>
        <v/>
      </c>
      <c r="M340" s="2" t="e">
        <f t="shared" ca="1" si="113"/>
        <v>#N/A</v>
      </c>
      <c r="N340" s="4" t="e">
        <f t="shared" ca="1" si="124"/>
        <v>#N/A</v>
      </c>
      <c r="O340" s="4" t="e">
        <f t="shared" ca="1" si="125"/>
        <v>#N/A</v>
      </c>
      <c r="P340" s="4" t="e">
        <f t="shared" ca="1" si="126"/>
        <v>#N/A</v>
      </c>
      <c r="Q340" s="4" t="e">
        <f t="shared" ca="1" si="114"/>
        <v>#N/A</v>
      </c>
      <c r="R340" s="4" t="e">
        <f t="shared" ca="1" si="115"/>
        <v>#VALUE!</v>
      </c>
      <c r="S340" s="43" t="e">
        <f t="shared" ca="1" si="116"/>
        <v>#N/A</v>
      </c>
      <c r="T340" s="8" t="e">
        <f t="shared" ca="1" si="117"/>
        <v>#N/A</v>
      </c>
      <c r="U340" s="45" t="e">
        <f t="shared" ca="1" si="120"/>
        <v>#N/A</v>
      </c>
      <c r="V340" s="20" t="e">
        <f t="shared" ca="1" si="118"/>
        <v>#N/A</v>
      </c>
      <c r="W340" s="48" t="e">
        <f t="shared" ca="1" si="127"/>
        <v>#N/A</v>
      </c>
      <c r="X340" s="49" t="e">
        <f t="shared" ca="1" si="128"/>
        <v>#N/A</v>
      </c>
      <c r="Y340" s="59" t="e">
        <f t="shared" ca="1" si="132"/>
        <v>#N/A</v>
      </c>
      <c r="Z340" s="49" t="e">
        <f ca="1">IF(Y340&gt;SQM!$AB$9,Summary!L340,NA())</f>
        <v>#N/A</v>
      </c>
      <c r="AA340" s="45" t="e">
        <f t="shared" ca="1" si="129"/>
        <v>#N/A</v>
      </c>
      <c r="AB340" s="4" t="e">
        <f t="shared" ca="1" si="130"/>
        <v>#N/A</v>
      </c>
      <c r="AC340" s="2" t="e">
        <f t="shared" ca="1" si="131"/>
        <v>#N/A</v>
      </c>
      <c r="AD340" s="81" t="e">
        <f>IF(TEXT(A340,"mmmm")='1Month'!$A$3,TEXT(A340,"dd")+H340,NA())</f>
        <v>#N/A</v>
      </c>
      <c r="AE340" s="81" t="e">
        <f>IF(TEXT(A340,"mmmm")='1Month'!A$3,TEXT(A340,"dd")+S340,NA())</f>
        <v>#N/A</v>
      </c>
    </row>
    <row r="341" spans="1:31">
      <c r="A341" s="1">
        <v>43649</v>
      </c>
      <c r="C341" s="3" t="e">
        <f ca="1">MATCH(A341,UTDATE,0)+SQM!$AB$3</f>
        <v>#N/A</v>
      </c>
      <c r="D341" s="3">
        <f ca="1">MATCH(A341,UTDATE)+SQM!$AB$3</f>
        <v>1000</v>
      </c>
      <c r="E341" s="5" t="e">
        <f t="shared" ca="1" si="121"/>
        <v>#N/A</v>
      </c>
      <c r="F341" s="4" t="str">
        <f t="array" aca="1" ref="F341" ca="1">IF(MAX(IF(UTDATE=A341,MPSAS))&gt;0,MAX(IF(UTDATE=A341,MPSAS)),"")</f>
        <v/>
      </c>
      <c r="G341" s="2" t="e">
        <f t="shared" ca="1" si="111"/>
        <v>#N/A</v>
      </c>
      <c r="H341" s="21" t="e">
        <f t="shared" ca="1" si="112"/>
        <v>#N/A</v>
      </c>
      <c r="I341" s="4" t="e">
        <f t="shared" ca="1" si="122"/>
        <v>#N/A</v>
      </c>
      <c r="J341" s="21" t="e">
        <f t="shared" ca="1" si="119"/>
        <v>#N/A</v>
      </c>
      <c r="K341" s="5" t="e">
        <f t="shared" ca="1" si="123"/>
        <v>#N/A</v>
      </c>
      <c r="L341" s="4" t="str">
        <f t="array" aca="1" ref="L341" ca="1">IF(MAX(IF(UTDATE=A341,AVE_30))&gt;0,MAX(IF(UTDATE=A341,AVE_30)),"")</f>
        <v/>
      </c>
      <c r="M341" s="2" t="e">
        <f t="shared" ca="1" si="113"/>
        <v>#N/A</v>
      </c>
      <c r="N341" s="4" t="e">
        <f t="shared" ca="1" si="124"/>
        <v>#N/A</v>
      </c>
      <c r="O341" s="4" t="e">
        <f t="shared" ca="1" si="125"/>
        <v>#N/A</v>
      </c>
      <c r="P341" s="4" t="e">
        <f t="shared" ca="1" si="126"/>
        <v>#N/A</v>
      </c>
      <c r="Q341" s="4" t="e">
        <f t="shared" ca="1" si="114"/>
        <v>#N/A</v>
      </c>
      <c r="R341" s="4" t="e">
        <f t="shared" ca="1" si="115"/>
        <v>#VALUE!</v>
      </c>
      <c r="S341" s="43" t="e">
        <f t="shared" ca="1" si="116"/>
        <v>#N/A</v>
      </c>
      <c r="T341" s="8" t="e">
        <f t="shared" ca="1" si="117"/>
        <v>#N/A</v>
      </c>
      <c r="U341" s="45" t="e">
        <f t="shared" ca="1" si="120"/>
        <v>#N/A</v>
      </c>
      <c r="V341" s="20" t="e">
        <f t="shared" ca="1" si="118"/>
        <v>#N/A</v>
      </c>
      <c r="W341" s="48" t="e">
        <f t="shared" ca="1" si="127"/>
        <v>#N/A</v>
      </c>
      <c r="X341" s="49" t="e">
        <f t="shared" ca="1" si="128"/>
        <v>#N/A</v>
      </c>
      <c r="Y341" s="59" t="e">
        <f t="shared" ca="1" si="132"/>
        <v>#N/A</v>
      </c>
      <c r="Z341" s="49" t="e">
        <f ca="1">IF(Y341&gt;SQM!$AB$9,Summary!L341,NA())</f>
        <v>#N/A</v>
      </c>
      <c r="AA341" s="45" t="e">
        <f t="shared" ca="1" si="129"/>
        <v>#N/A</v>
      </c>
      <c r="AB341" s="4" t="e">
        <f t="shared" ca="1" si="130"/>
        <v>#N/A</v>
      </c>
      <c r="AC341" s="2" t="e">
        <f t="shared" ca="1" si="131"/>
        <v>#N/A</v>
      </c>
      <c r="AD341" s="81" t="e">
        <f>IF(TEXT(A341,"mmmm")='1Month'!$A$3,TEXT(A341,"dd")+H341,NA())</f>
        <v>#N/A</v>
      </c>
      <c r="AE341" s="81" t="e">
        <f>IF(TEXT(A341,"mmmm")='1Month'!A$3,TEXT(A341,"dd")+S341,NA())</f>
        <v>#N/A</v>
      </c>
    </row>
    <row r="342" spans="1:31">
      <c r="A342" s="1">
        <v>43650</v>
      </c>
      <c r="C342" s="3" t="e">
        <f ca="1">MATCH(A342,UTDATE,0)+SQM!$AB$3</f>
        <v>#N/A</v>
      </c>
      <c r="D342" s="3">
        <f ca="1">MATCH(A342,UTDATE)+SQM!$AB$3</f>
        <v>1000</v>
      </c>
      <c r="E342" s="5" t="e">
        <f t="shared" ca="1" si="121"/>
        <v>#N/A</v>
      </c>
      <c r="F342" s="4" t="str">
        <f t="array" aca="1" ref="F342" ca="1">IF(MAX(IF(UTDATE=A342,MPSAS))&gt;0,MAX(IF(UTDATE=A342,MPSAS)),"")</f>
        <v/>
      </c>
      <c r="G342" s="2" t="e">
        <f t="shared" ca="1" si="111"/>
        <v>#N/A</v>
      </c>
      <c r="H342" s="21" t="e">
        <f t="shared" ca="1" si="112"/>
        <v>#N/A</v>
      </c>
      <c r="I342" s="4" t="e">
        <f t="shared" ca="1" si="122"/>
        <v>#N/A</v>
      </c>
      <c r="J342" s="21" t="e">
        <f t="shared" ca="1" si="119"/>
        <v>#N/A</v>
      </c>
      <c r="K342" s="5" t="e">
        <f t="shared" ca="1" si="123"/>
        <v>#N/A</v>
      </c>
      <c r="L342" s="4" t="str">
        <f t="array" aca="1" ref="L342" ca="1">IF(MAX(IF(UTDATE=A342,AVE_30))&gt;0,MAX(IF(UTDATE=A342,AVE_30)),"")</f>
        <v/>
      </c>
      <c r="M342" s="2" t="e">
        <f t="shared" ca="1" si="113"/>
        <v>#N/A</v>
      </c>
      <c r="N342" s="4" t="e">
        <f t="shared" ca="1" si="124"/>
        <v>#N/A</v>
      </c>
      <c r="O342" s="4" t="e">
        <f t="shared" ca="1" si="125"/>
        <v>#N/A</v>
      </c>
      <c r="P342" s="4" t="e">
        <f t="shared" ca="1" si="126"/>
        <v>#N/A</v>
      </c>
      <c r="Q342" s="4" t="e">
        <f t="shared" ca="1" si="114"/>
        <v>#N/A</v>
      </c>
      <c r="R342" s="4" t="e">
        <f t="shared" ca="1" si="115"/>
        <v>#VALUE!</v>
      </c>
      <c r="S342" s="43" t="e">
        <f t="shared" ca="1" si="116"/>
        <v>#N/A</v>
      </c>
      <c r="T342" s="8" t="e">
        <f t="shared" ca="1" si="117"/>
        <v>#N/A</v>
      </c>
      <c r="U342" s="45" t="e">
        <f t="shared" ca="1" si="120"/>
        <v>#N/A</v>
      </c>
      <c r="V342" s="20" t="e">
        <f t="shared" ca="1" si="118"/>
        <v>#N/A</v>
      </c>
      <c r="W342" s="48" t="e">
        <f t="shared" ca="1" si="127"/>
        <v>#N/A</v>
      </c>
      <c r="X342" s="49" t="e">
        <f t="shared" ca="1" si="128"/>
        <v>#N/A</v>
      </c>
      <c r="Y342" s="59" t="e">
        <f t="shared" ca="1" si="132"/>
        <v>#N/A</v>
      </c>
      <c r="Z342" s="49" t="e">
        <f ca="1">IF(Y342&gt;SQM!$AB$9,Summary!L342,NA())</f>
        <v>#N/A</v>
      </c>
      <c r="AA342" s="45" t="e">
        <f t="shared" ca="1" si="129"/>
        <v>#N/A</v>
      </c>
      <c r="AB342" s="4" t="e">
        <f t="shared" ca="1" si="130"/>
        <v>#N/A</v>
      </c>
      <c r="AC342" s="2" t="e">
        <f t="shared" ca="1" si="131"/>
        <v>#N/A</v>
      </c>
      <c r="AD342" s="81" t="e">
        <f>IF(TEXT(A342,"mmmm")='1Month'!$A$3,TEXT(A342,"dd")+H342,NA())</f>
        <v>#N/A</v>
      </c>
      <c r="AE342" s="81" t="e">
        <f>IF(TEXT(A342,"mmmm")='1Month'!A$3,TEXT(A342,"dd")+S342,NA())</f>
        <v>#N/A</v>
      </c>
    </row>
    <row r="343" spans="1:31">
      <c r="A343" s="1">
        <v>43651</v>
      </c>
      <c r="C343" s="3" t="e">
        <f ca="1">MATCH(A343,UTDATE,0)+SQM!$AB$3</f>
        <v>#N/A</v>
      </c>
      <c r="D343" s="3">
        <f ca="1">MATCH(A343,UTDATE)+SQM!$AB$3</f>
        <v>1000</v>
      </c>
      <c r="E343" s="5" t="e">
        <f t="shared" ca="1" si="121"/>
        <v>#N/A</v>
      </c>
      <c r="F343" s="4" t="str">
        <f t="array" aca="1" ref="F343" ca="1">IF(MAX(IF(UTDATE=A343,MPSAS))&gt;0,MAX(IF(UTDATE=A343,MPSAS)),"")</f>
        <v/>
      </c>
      <c r="G343" s="2" t="e">
        <f t="shared" ca="1" si="111"/>
        <v>#N/A</v>
      </c>
      <c r="H343" s="21" t="e">
        <f t="shared" ca="1" si="112"/>
        <v>#N/A</v>
      </c>
      <c r="I343" s="4" t="e">
        <f t="shared" ca="1" si="122"/>
        <v>#N/A</v>
      </c>
      <c r="J343" s="21" t="e">
        <f t="shared" ca="1" si="119"/>
        <v>#N/A</v>
      </c>
      <c r="K343" s="5" t="e">
        <f t="shared" ca="1" si="123"/>
        <v>#N/A</v>
      </c>
      <c r="L343" s="4" t="str">
        <f t="array" aca="1" ref="L343" ca="1">IF(MAX(IF(UTDATE=A343,AVE_30))&gt;0,MAX(IF(UTDATE=A343,AVE_30)),"")</f>
        <v/>
      </c>
      <c r="M343" s="2" t="e">
        <f t="shared" ca="1" si="113"/>
        <v>#N/A</v>
      </c>
      <c r="N343" s="4" t="e">
        <f t="shared" ca="1" si="124"/>
        <v>#N/A</v>
      </c>
      <c r="O343" s="4" t="e">
        <f t="shared" ca="1" si="125"/>
        <v>#N/A</v>
      </c>
      <c r="P343" s="4" t="e">
        <f t="shared" ca="1" si="126"/>
        <v>#N/A</v>
      </c>
      <c r="Q343" s="4" t="e">
        <f t="shared" ca="1" si="114"/>
        <v>#N/A</v>
      </c>
      <c r="R343" s="4" t="e">
        <f t="shared" ca="1" si="115"/>
        <v>#VALUE!</v>
      </c>
      <c r="S343" s="43" t="e">
        <f t="shared" ca="1" si="116"/>
        <v>#N/A</v>
      </c>
      <c r="T343" s="8" t="e">
        <f t="shared" ca="1" si="117"/>
        <v>#N/A</v>
      </c>
      <c r="U343" s="45" t="e">
        <f t="shared" ca="1" si="120"/>
        <v>#N/A</v>
      </c>
      <c r="V343" s="20" t="e">
        <f t="shared" ca="1" si="118"/>
        <v>#N/A</v>
      </c>
      <c r="W343" s="48" t="e">
        <f t="shared" ca="1" si="127"/>
        <v>#N/A</v>
      </c>
      <c r="X343" s="49" t="e">
        <f t="shared" ca="1" si="128"/>
        <v>#N/A</v>
      </c>
      <c r="Y343" s="59" t="e">
        <f t="shared" ca="1" si="132"/>
        <v>#N/A</v>
      </c>
      <c r="Z343" s="49" t="e">
        <f ca="1">IF(Y343&gt;SQM!$AB$9,Summary!L343,NA())</f>
        <v>#N/A</v>
      </c>
      <c r="AA343" s="45" t="e">
        <f t="shared" ca="1" si="129"/>
        <v>#N/A</v>
      </c>
      <c r="AB343" s="4" t="e">
        <f t="shared" ca="1" si="130"/>
        <v>#N/A</v>
      </c>
      <c r="AC343" s="2" t="e">
        <f t="shared" ca="1" si="131"/>
        <v>#N/A</v>
      </c>
      <c r="AD343" s="81" t="e">
        <f>IF(TEXT(A343,"mmmm")='1Month'!$A$3,TEXT(A343,"dd")+H343,NA())</f>
        <v>#N/A</v>
      </c>
      <c r="AE343" s="81" t="e">
        <f>IF(TEXT(A343,"mmmm")='1Month'!A$3,TEXT(A343,"dd")+S343,NA())</f>
        <v>#N/A</v>
      </c>
    </row>
    <row r="344" spans="1:31">
      <c r="A344" s="1">
        <v>43652</v>
      </c>
      <c r="C344" s="3" t="e">
        <f ca="1">MATCH(A344,UTDATE,0)+SQM!$AB$3</f>
        <v>#N/A</v>
      </c>
      <c r="D344" s="3">
        <f ca="1">MATCH(A344,UTDATE)+SQM!$AB$3</f>
        <v>1000</v>
      </c>
      <c r="E344" s="5" t="e">
        <f t="shared" ca="1" si="121"/>
        <v>#N/A</v>
      </c>
      <c r="F344" s="4" t="str">
        <f t="array" aca="1" ref="F344" ca="1">IF(MAX(IF(UTDATE=A344,MPSAS))&gt;0,MAX(IF(UTDATE=A344,MPSAS)),"")</f>
        <v/>
      </c>
      <c r="G344" s="2" t="e">
        <f t="shared" ca="1" si="111"/>
        <v>#N/A</v>
      </c>
      <c r="H344" s="21" t="e">
        <f t="shared" ca="1" si="112"/>
        <v>#N/A</v>
      </c>
      <c r="I344" s="4" t="e">
        <f t="shared" ca="1" si="122"/>
        <v>#N/A</v>
      </c>
      <c r="J344" s="21" t="e">
        <f t="shared" ca="1" si="119"/>
        <v>#N/A</v>
      </c>
      <c r="K344" s="5" t="e">
        <f t="shared" ca="1" si="123"/>
        <v>#N/A</v>
      </c>
      <c r="L344" s="4" t="str">
        <f t="array" aca="1" ref="L344" ca="1">IF(MAX(IF(UTDATE=A344,AVE_30))&gt;0,MAX(IF(UTDATE=A344,AVE_30)),"")</f>
        <v/>
      </c>
      <c r="M344" s="2" t="e">
        <f t="shared" ca="1" si="113"/>
        <v>#N/A</v>
      </c>
      <c r="N344" s="4" t="e">
        <f t="shared" ca="1" si="124"/>
        <v>#N/A</v>
      </c>
      <c r="O344" s="4" t="e">
        <f t="shared" ca="1" si="125"/>
        <v>#N/A</v>
      </c>
      <c r="P344" s="4" t="e">
        <f t="shared" ca="1" si="126"/>
        <v>#N/A</v>
      </c>
      <c r="Q344" s="4" t="e">
        <f t="shared" ca="1" si="114"/>
        <v>#N/A</v>
      </c>
      <c r="R344" s="4" t="e">
        <f t="shared" ca="1" si="115"/>
        <v>#VALUE!</v>
      </c>
      <c r="S344" s="43" t="e">
        <f t="shared" ca="1" si="116"/>
        <v>#N/A</v>
      </c>
      <c r="T344" s="8" t="e">
        <f t="shared" ca="1" si="117"/>
        <v>#N/A</v>
      </c>
      <c r="U344" s="45" t="e">
        <f t="shared" ca="1" si="120"/>
        <v>#N/A</v>
      </c>
      <c r="V344" s="20" t="e">
        <f t="shared" ca="1" si="118"/>
        <v>#N/A</v>
      </c>
      <c r="W344" s="48" t="e">
        <f t="shared" ca="1" si="127"/>
        <v>#N/A</v>
      </c>
      <c r="X344" s="49" t="e">
        <f t="shared" ca="1" si="128"/>
        <v>#N/A</v>
      </c>
      <c r="Y344" s="59" t="e">
        <f t="shared" ca="1" si="132"/>
        <v>#N/A</v>
      </c>
      <c r="Z344" s="49" t="e">
        <f ca="1">IF(Y344&gt;SQM!$AB$9,Summary!L344,NA())</f>
        <v>#N/A</v>
      </c>
      <c r="AA344" s="45" t="e">
        <f t="shared" ca="1" si="129"/>
        <v>#N/A</v>
      </c>
      <c r="AB344" s="4" t="e">
        <f t="shared" ca="1" si="130"/>
        <v>#N/A</v>
      </c>
      <c r="AC344" s="2" t="e">
        <f t="shared" ca="1" si="131"/>
        <v>#N/A</v>
      </c>
      <c r="AD344" s="81" t="e">
        <f>IF(TEXT(A344,"mmmm")='1Month'!$A$3,TEXT(A344,"dd")+H344,NA())</f>
        <v>#N/A</v>
      </c>
      <c r="AE344" s="81" t="e">
        <f>IF(TEXT(A344,"mmmm")='1Month'!A$3,TEXT(A344,"dd")+S344,NA())</f>
        <v>#N/A</v>
      </c>
    </row>
    <row r="345" spans="1:31">
      <c r="A345" s="1">
        <v>43653</v>
      </c>
      <c r="C345" s="3" t="e">
        <f ca="1">MATCH(A345,UTDATE,0)+SQM!$AB$3</f>
        <v>#N/A</v>
      </c>
      <c r="D345" s="3">
        <f ca="1">MATCH(A345,UTDATE)+SQM!$AB$3</f>
        <v>1000</v>
      </c>
      <c r="E345" s="5" t="e">
        <f t="shared" ca="1" si="121"/>
        <v>#N/A</v>
      </c>
      <c r="F345" s="4" t="str">
        <f t="array" aca="1" ref="F345" ca="1">IF(MAX(IF(UTDATE=A345,MPSAS))&gt;0,MAX(IF(UTDATE=A345,MPSAS)),"")</f>
        <v/>
      </c>
      <c r="G345" s="2" t="e">
        <f t="shared" ca="1" si="111"/>
        <v>#N/A</v>
      </c>
      <c r="H345" s="21" t="e">
        <f t="shared" ca="1" si="112"/>
        <v>#N/A</v>
      </c>
      <c r="I345" s="4" t="e">
        <f t="shared" ca="1" si="122"/>
        <v>#N/A</v>
      </c>
      <c r="J345" s="21" t="e">
        <f t="shared" ca="1" si="119"/>
        <v>#N/A</v>
      </c>
      <c r="K345" s="5" t="e">
        <f t="shared" ca="1" si="123"/>
        <v>#N/A</v>
      </c>
      <c r="L345" s="4" t="str">
        <f t="array" aca="1" ref="L345" ca="1">IF(MAX(IF(UTDATE=A345,AVE_30))&gt;0,MAX(IF(UTDATE=A345,AVE_30)),"")</f>
        <v/>
      </c>
      <c r="M345" s="2" t="e">
        <f t="shared" ca="1" si="113"/>
        <v>#N/A</v>
      </c>
      <c r="N345" s="4" t="e">
        <f t="shared" ca="1" si="124"/>
        <v>#N/A</v>
      </c>
      <c r="O345" s="4" t="e">
        <f t="shared" ca="1" si="125"/>
        <v>#N/A</v>
      </c>
      <c r="P345" s="4" t="e">
        <f t="shared" ca="1" si="126"/>
        <v>#N/A</v>
      </c>
      <c r="Q345" s="4" t="e">
        <f t="shared" ca="1" si="114"/>
        <v>#N/A</v>
      </c>
      <c r="R345" s="4" t="e">
        <f t="shared" ca="1" si="115"/>
        <v>#VALUE!</v>
      </c>
      <c r="S345" s="43" t="e">
        <f t="shared" ca="1" si="116"/>
        <v>#N/A</v>
      </c>
      <c r="T345" s="8" t="e">
        <f t="shared" ca="1" si="117"/>
        <v>#N/A</v>
      </c>
      <c r="U345" s="45" t="e">
        <f t="shared" ca="1" si="120"/>
        <v>#N/A</v>
      </c>
      <c r="V345" s="20" t="e">
        <f t="shared" ca="1" si="118"/>
        <v>#N/A</v>
      </c>
      <c r="W345" s="48" t="e">
        <f t="shared" ca="1" si="127"/>
        <v>#N/A</v>
      </c>
      <c r="X345" s="49" t="e">
        <f t="shared" ca="1" si="128"/>
        <v>#N/A</v>
      </c>
      <c r="Y345" s="59" t="e">
        <f t="shared" ca="1" si="132"/>
        <v>#N/A</v>
      </c>
      <c r="Z345" s="49" t="e">
        <f ca="1">IF(Y345&gt;SQM!$AB$9,Summary!L345,NA())</f>
        <v>#N/A</v>
      </c>
      <c r="AA345" s="45" t="e">
        <f t="shared" ca="1" si="129"/>
        <v>#N/A</v>
      </c>
      <c r="AB345" s="4" t="e">
        <f t="shared" ca="1" si="130"/>
        <v>#N/A</v>
      </c>
      <c r="AC345" s="2" t="e">
        <f t="shared" ca="1" si="131"/>
        <v>#N/A</v>
      </c>
      <c r="AD345" s="81" t="e">
        <f>IF(TEXT(A345,"mmmm")='1Month'!$A$3,TEXT(A345,"dd")+H345,NA())</f>
        <v>#N/A</v>
      </c>
      <c r="AE345" s="81" t="e">
        <f>IF(TEXT(A345,"mmmm")='1Month'!A$3,TEXT(A345,"dd")+S345,NA())</f>
        <v>#N/A</v>
      </c>
    </row>
    <row r="346" spans="1:31">
      <c r="A346" s="1">
        <v>43654</v>
      </c>
      <c r="C346" s="3" t="e">
        <f ca="1">MATCH(A346,UTDATE,0)+SQM!$AB$3</f>
        <v>#N/A</v>
      </c>
      <c r="D346" s="3">
        <f ca="1">MATCH(A346,UTDATE)+SQM!$AB$3</f>
        <v>1000</v>
      </c>
      <c r="E346" s="5" t="e">
        <f t="shared" ca="1" si="121"/>
        <v>#N/A</v>
      </c>
      <c r="F346" s="4" t="str">
        <f t="array" aca="1" ref="F346" ca="1">IF(MAX(IF(UTDATE=A346,MPSAS))&gt;0,MAX(IF(UTDATE=A346,MPSAS)),"")</f>
        <v/>
      </c>
      <c r="G346" s="2" t="e">
        <f t="shared" ca="1" si="111"/>
        <v>#N/A</v>
      </c>
      <c r="H346" s="21" t="e">
        <f t="shared" ca="1" si="112"/>
        <v>#N/A</v>
      </c>
      <c r="I346" s="4" t="e">
        <f t="shared" ca="1" si="122"/>
        <v>#N/A</v>
      </c>
      <c r="J346" s="21" t="e">
        <f t="shared" ca="1" si="119"/>
        <v>#N/A</v>
      </c>
      <c r="K346" s="5" t="e">
        <f t="shared" ca="1" si="123"/>
        <v>#N/A</v>
      </c>
      <c r="L346" s="4" t="str">
        <f t="array" aca="1" ref="L346" ca="1">IF(MAX(IF(UTDATE=A346,AVE_30))&gt;0,MAX(IF(UTDATE=A346,AVE_30)),"")</f>
        <v/>
      </c>
      <c r="M346" s="2" t="e">
        <f t="shared" ca="1" si="113"/>
        <v>#N/A</v>
      </c>
      <c r="N346" s="4" t="e">
        <f t="shared" ca="1" si="124"/>
        <v>#N/A</v>
      </c>
      <c r="O346" s="4" t="e">
        <f t="shared" ca="1" si="125"/>
        <v>#N/A</v>
      </c>
      <c r="P346" s="4" t="e">
        <f t="shared" ca="1" si="126"/>
        <v>#N/A</v>
      </c>
      <c r="Q346" s="4" t="e">
        <f t="shared" ca="1" si="114"/>
        <v>#N/A</v>
      </c>
      <c r="R346" s="4" t="e">
        <f t="shared" ca="1" si="115"/>
        <v>#VALUE!</v>
      </c>
      <c r="S346" s="43" t="e">
        <f t="shared" ca="1" si="116"/>
        <v>#N/A</v>
      </c>
      <c r="T346" s="8" t="e">
        <f t="shared" ca="1" si="117"/>
        <v>#N/A</v>
      </c>
      <c r="U346" s="45" t="e">
        <f t="shared" ca="1" si="120"/>
        <v>#N/A</v>
      </c>
      <c r="V346" s="20" t="e">
        <f t="shared" ca="1" si="118"/>
        <v>#N/A</v>
      </c>
      <c r="W346" s="48" t="e">
        <f t="shared" ca="1" si="127"/>
        <v>#N/A</v>
      </c>
      <c r="X346" s="49" t="e">
        <f t="shared" ca="1" si="128"/>
        <v>#N/A</v>
      </c>
      <c r="Y346" s="59" t="e">
        <f t="shared" ca="1" si="132"/>
        <v>#N/A</v>
      </c>
      <c r="Z346" s="49" t="e">
        <f ca="1">IF(Y346&gt;SQM!$AB$9,Summary!L346,NA())</f>
        <v>#N/A</v>
      </c>
      <c r="AA346" s="45" t="e">
        <f t="shared" ca="1" si="129"/>
        <v>#N/A</v>
      </c>
      <c r="AB346" s="4" t="e">
        <f t="shared" ca="1" si="130"/>
        <v>#N/A</v>
      </c>
      <c r="AC346" s="2" t="e">
        <f t="shared" ca="1" si="131"/>
        <v>#N/A</v>
      </c>
      <c r="AD346" s="81" t="e">
        <f>IF(TEXT(A346,"mmmm")='1Month'!$A$3,TEXT(A346,"dd")+H346,NA())</f>
        <v>#N/A</v>
      </c>
      <c r="AE346" s="81" t="e">
        <f>IF(TEXT(A346,"mmmm")='1Month'!A$3,TEXT(A346,"dd")+S346,NA())</f>
        <v>#N/A</v>
      </c>
    </row>
    <row r="347" spans="1:31">
      <c r="A347" s="1">
        <v>43655</v>
      </c>
      <c r="C347" s="3" t="e">
        <f ca="1">MATCH(A347,UTDATE,0)+SQM!$AB$3</f>
        <v>#N/A</v>
      </c>
      <c r="D347" s="3">
        <f ca="1">MATCH(A347,UTDATE)+SQM!$AB$3</f>
        <v>1000</v>
      </c>
      <c r="E347" s="5" t="e">
        <f t="shared" ca="1" si="121"/>
        <v>#N/A</v>
      </c>
      <c r="F347" s="4" t="str">
        <f t="array" aca="1" ref="F347" ca="1">IF(MAX(IF(UTDATE=A347,MPSAS))&gt;0,MAX(IF(UTDATE=A347,MPSAS)),"")</f>
        <v/>
      </c>
      <c r="G347" s="2" t="e">
        <f t="shared" ca="1" si="111"/>
        <v>#N/A</v>
      </c>
      <c r="H347" s="21" t="e">
        <f t="shared" ca="1" si="112"/>
        <v>#N/A</v>
      </c>
      <c r="I347" s="4" t="e">
        <f t="shared" ca="1" si="122"/>
        <v>#N/A</v>
      </c>
      <c r="J347" s="21" t="e">
        <f t="shared" ca="1" si="119"/>
        <v>#N/A</v>
      </c>
      <c r="K347" s="5" t="e">
        <f t="shared" ca="1" si="123"/>
        <v>#N/A</v>
      </c>
      <c r="L347" s="4" t="str">
        <f t="array" aca="1" ref="L347" ca="1">IF(MAX(IF(UTDATE=A347,AVE_30))&gt;0,MAX(IF(UTDATE=A347,AVE_30)),"")</f>
        <v/>
      </c>
      <c r="M347" s="2" t="e">
        <f t="shared" ca="1" si="113"/>
        <v>#N/A</v>
      </c>
      <c r="N347" s="4" t="e">
        <f t="shared" ca="1" si="124"/>
        <v>#N/A</v>
      </c>
      <c r="O347" s="4" t="e">
        <f t="shared" ca="1" si="125"/>
        <v>#N/A</v>
      </c>
      <c r="P347" s="4" t="e">
        <f t="shared" ca="1" si="126"/>
        <v>#N/A</v>
      </c>
      <c r="Q347" s="4" t="e">
        <f t="shared" ca="1" si="114"/>
        <v>#N/A</v>
      </c>
      <c r="R347" s="4" t="e">
        <f t="shared" ca="1" si="115"/>
        <v>#VALUE!</v>
      </c>
      <c r="S347" s="43" t="e">
        <f t="shared" ca="1" si="116"/>
        <v>#N/A</v>
      </c>
      <c r="T347" s="8" t="e">
        <f t="shared" ca="1" si="117"/>
        <v>#N/A</v>
      </c>
      <c r="U347" s="45" t="e">
        <f t="shared" ca="1" si="120"/>
        <v>#N/A</v>
      </c>
      <c r="V347" s="20" t="e">
        <f t="shared" ca="1" si="118"/>
        <v>#N/A</v>
      </c>
      <c r="W347" s="48" t="e">
        <f t="shared" ca="1" si="127"/>
        <v>#N/A</v>
      </c>
      <c r="X347" s="49" t="e">
        <f t="shared" ca="1" si="128"/>
        <v>#N/A</v>
      </c>
      <c r="Y347" s="59" t="e">
        <f t="shared" ca="1" si="132"/>
        <v>#N/A</v>
      </c>
      <c r="Z347" s="49" t="e">
        <f ca="1">IF(Y347&gt;SQM!$AB$9,Summary!L347,NA())</f>
        <v>#N/A</v>
      </c>
      <c r="AA347" s="45" t="e">
        <f t="shared" ca="1" si="129"/>
        <v>#N/A</v>
      </c>
      <c r="AB347" s="4" t="e">
        <f t="shared" ca="1" si="130"/>
        <v>#N/A</v>
      </c>
      <c r="AC347" s="2" t="e">
        <f t="shared" ca="1" si="131"/>
        <v>#N/A</v>
      </c>
      <c r="AD347" s="81" t="e">
        <f>IF(TEXT(A347,"mmmm")='1Month'!$A$3,TEXT(A347,"dd")+H347,NA())</f>
        <v>#N/A</v>
      </c>
      <c r="AE347" s="81" t="e">
        <f>IF(TEXT(A347,"mmmm")='1Month'!A$3,TEXT(A347,"dd")+S347,NA())</f>
        <v>#N/A</v>
      </c>
    </row>
    <row r="348" spans="1:31">
      <c r="A348" s="1">
        <v>43656</v>
      </c>
      <c r="C348" s="3" t="e">
        <f ca="1">MATCH(A348,UTDATE,0)+SQM!$AB$3</f>
        <v>#N/A</v>
      </c>
      <c r="D348" s="3">
        <f ca="1">MATCH(A348,UTDATE)+SQM!$AB$3</f>
        <v>1000</v>
      </c>
      <c r="E348" s="5" t="e">
        <f t="shared" ca="1" si="121"/>
        <v>#N/A</v>
      </c>
      <c r="F348" s="4" t="str">
        <f t="array" aca="1" ref="F348" ca="1">IF(MAX(IF(UTDATE=A348,MPSAS))&gt;0,MAX(IF(UTDATE=A348,MPSAS)),"")</f>
        <v/>
      </c>
      <c r="G348" s="2" t="e">
        <f t="shared" ref="G348:G411" ca="1" si="133">VLOOKUP(F348,INDIRECT(E348),15,0)</f>
        <v>#N/A</v>
      </c>
      <c r="H348" s="21" t="e">
        <f t="shared" ref="H348:H411" ca="1" si="134">INDIRECT("'SQM'!"&amp;"B"&amp;G348)</f>
        <v>#N/A</v>
      </c>
      <c r="I348" s="4" t="e">
        <f t="shared" ca="1" si="122"/>
        <v>#N/A</v>
      </c>
      <c r="J348" s="21" t="e">
        <f t="shared" ca="1" si="119"/>
        <v>#N/A</v>
      </c>
      <c r="K348" s="5" t="e">
        <f t="shared" ca="1" si="123"/>
        <v>#N/A</v>
      </c>
      <c r="L348" s="4" t="str">
        <f t="array" aca="1" ref="L348" ca="1">IF(MAX(IF(UTDATE=A348,AVE_30))&gt;0,MAX(IF(UTDATE=A348,AVE_30)),"")</f>
        <v/>
      </c>
      <c r="M348" s="2" t="e">
        <f t="shared" ref="M348:M411" ca="1" si="135">VLOOKUP(L348,INDIRECT(K348),7,0)</f>
        <v>#N/A</v>
      </c>
      <c r="N348" s="4" t="e">
        <f t="shared" ca="1" si="124"/>
        <v>#N/A</v>
      </c>
      <c r="O348" s="4" t="e">
        <f t="shared" ca="1" si="125"/>
        <v>#N/A</v>
      </c>
      <c r="P348" s="4" t="e">
        <f t="shared" ca="1" si="126"/>
        <v>#N/A</v>
      </c>
      <c r="Q348" s="4" t="e">
        <f t="shared" ref="Q348:Q411" ca="1" si="136">O348-L348</f>
        <v>#N/A</v>
      </c>
      <c r="R348" s="4" t="e">
        <f t="shared" ref="R348:R411" ca="1" si="137">L348-P348</f>
        <v>#VALUE!</v>
      </c>
      <c r="S348" s="43" t="e">
        <f t="shared" ref="S348:S411" ca="1" si="138">INDIRECT("'SQM'!"&amp;"B"&amp;M348)</f>
        <v>#N/A</v>
      </c>
      <c r="T348" s="8" t="e">
        <f t="shared" ref="T348:T411" ca="1" si="139">S348*24</f>
        <v>#N/A</v>
      </c>
      <c r="U348" s="45" t="e">
        <f t="shared" ca="1" si="120"/>
        <v>#N/A</v>
      </c>
      <c r="V348" s="20" t="e">
        <f t="shared" ref="V348:V411" ca="1" si="140">INDIRECT("'SQM'!"&amp;"O"&amp;M348)</f>
        <v>#N/A</v>
      </c>
      <c r="W348" s="48" t="e">
        <f t="shared" ca="1" si="127"/>
        <v>#N/A</v>
      </c>
      <c r="X348" s="49" t="e">
        <f t="shared" ca="1" si="128"/>
        <v>#N/A</v>
      </c>
      <c r="Y348" s="59" t="e">
        <f t="shared" ca="1" si="132"/>
        <v>#N/A</v>
      </c>
      <c r="Z348" s="49" t="e">
        <f ca="1">IF(Y348&gt;SQM!$AB$9,Summary!L348,NA())</f>
        <v>#N/A</v>
      </c>
      <c r="AA348" s="45" t="e">
        <f t="shared" ca="1" si="129"/>
        <v>#N/A</v>
      </c>
      <c r="AB348" s="4" t="e">
        <f t="shared" ca="1" si="130"/>
        <v>#N/A</v>
      </c>
      <c r="AC348" s="2" t="e">
        <f t="shared" ca="1" si="131"/>
        <v>#N/A</v>
      </c>
      <c r="AD348" s="81" t="e">
        <f>IF(TEXT(A348,"mmmm")='1Month'!$A$3,TEXT(A348,"dd")+H348,NA())</f>
        <v>#N/A</v>
      </c>
      <c r="AE348" s="81" t="e">
        <f>IF(TEXT(A348,"mmmm")='1Month'!A$3,TEXT(A348,"dd")+S348,NA())</f>
        <v>#N/A</v>
      </c>
    </row>
    <row r="349" spans="1:31">
      <c r="A349" s="1">
        <v>43657</v>
      </c>
      <c r="C349" s="3" t="e">
        <f ca="1">MATCH(A349,UTDATE,0)+SQM!$AB$3</f>
        <v>#N/A</v>
      </c>
      <c r="D349" s="3">
        <f ca="1">MATCH(A349,UTDATE)+SQM!$AB$3</f>
        <v>1000</v>
      </c>
      <c r="E349" s="5" t="e">
        <f t="shared" ca="1" si="121"/>
        <v>#N/A</v>
      </c>
      <c r="F349" s="4" t="str">
        <f t="array" aca="1" ref="F349" ca="1">IF(MAX(IF(UTDATE=A349,MPSAS))&gt;0,MAX(IF(UTDATE=A349,MPSAS)),"")</f>
        <v/>
      </c>
      <c r="G349" s="2" t="e">
        <f t="shared" ca="1" si="133"/>
        <v>#N/A</v>
      </c>
      <c r="H349" s="21" t="e">
        <f t="shared" ca="1" si="134"/>
        <v>#N/A</v>
      </c>
      <c r="I349" s="4" t="e">
        <f t="shared" ca="1" si="122"/>
        <v>#N/A</v>
      </c>
      <c r="J349" s="21" t="e">
        <f t="shared" ca="1" si="119"/>
        <v>#N/A</v>
      </c>
      <c r="K349" s="5" t="e">
        <f t="shared" ca="1" si="123"/>
        <v>#N/A</v>
      </c>
      <c r="L349" s="4" t="str">
        <f t="array" aca="1" ref="L349" ca="1">IF(MAX(IF(UTDATE=A349,AVE_30))&gt;0,MAX(IF(UTDATE=A349,AVE_30)),"")</f>
        <v/>
      </c>
      <c r="M349" s="2" t="e">
        <f t="shared" ca="1" si="135"/>
        <v>#N/A</v>
      </c>
      <c r="N349" s="4" t="e">
        <f t="shared" ca="1" si="124"/>
        <v>#N/A</v>
      </c>
      <c r="O349" s="4" t="e">
        <f t="shared" ca="1" si="125"/>
        <v>#N/A</v>
      </c>
      <c r="P349" s="4" t="e">
        <f t="shared" ca="1" si="126"/>
        <v>#N/A</v>
      </c>
      <c r="Q349" s="4" t="e">
        <f t="shared" ca="1" si="136"/>
        <v>#N/A</v>
      </c>
      <c r="R349" s="4" t="e">
        <f t="shared" ca="1" si="137"/>
        <v>#VALUE!</v>
      </c>
      <c r="S349" s="43" t="e">
        <f t="shared" ca="1" si="138"/>
        <v>#N/A</v>
      </c>
      <c r="T349" s="8" t="e">
        <f t="shared" ca="1" si="139"/>
        <v>#N/A</v>
      </c>
      <c r="U349" s="45" t="e">
        <f t="shared" ca="1" si="120"/>
        <v>#N/A</v>
      </c>
      <c r="V349" s="20" t="e">
        <f t="shared" ca="1" si="140"/>
        <v>#N/A</v>
      </c>
      <c r="W349" s="48" t="e">
        <f t="shared" ca="1" si="127"/>
        <v>#N/A</v>
      </c>
      <c r="X349" s="49" t="e">
        <f t="shared" ca="1" si="128"/>
        <v>#N/A</v>
      </c>
      <c r="Y349" s="59" t="e">
        <f t="shared" ca="1" si="132"/>
        <v>#N/A</v>
      </c>
      <c r="Z349" s="49" t="e">
        <f ca="1">IF(Y349&gt;SQM!$AB$9,Summary!L349,NA())</f>
        <v>#N/A</v>
      </c>
      <c r="AA349" s="45" t="e">
        <f t="shared" ca="1" si="129"/>
        <v>#N/A</v>
      </c>
      <c r="AB349" s="4" t="e">
        <f t="shared" ca="1" si="130"/>
        <v>#N/A</v>
      </c>
      <c r="AC349" s="2" t="e">
        <f t="shared" ca="1" si="131"/>
        <v>#N/A</v>
      </c>
      <c r="AD349" s="81" t="e">
        <f>IF(TEXT(A349,"mmmm")='1Month'!$A$3,TEXT(A349,"dd")+H349,NA())</f>
        <v>#N/A</v>
      </c>
      <c r="AE349" s="81" t="e">
        <f>IF(TEXT(A349,"mmmm")='1Month'!A$3,TEXT(A349,"dd")+S349,NA())</f>
        <v>#N/A</v>
      </c>
    </row>
    <row r="350" spans="1:31">
      <c r="A350" s="1">
        <v>43658</v>
      </c>
      <c r="C350" s="3" t="e">
        <f ca="1">MATCH(A350,UTDATE,0)+SQM!$AB$3</f>
        <v>#N/A</v>
      </c>
      <c r="D350" s="3">
        <f ca="1">MATCH(A350,UTDATE)+SQM!$AB$3</f>
        <v>1000</v>
      </c>
      <c r="E350" s="5" t="e">
        <f t="shared" ca="1" si="121"/>
        <v>#N/A</v>
      </c>
      <c r="F350" s="4" t="str">
        <f t="array" aca="1" ref="F350" ca="1">IF(MAX(IF(UTDATE=A350,MPSAS))&gt;0,MAX(IF(UTDATE=A350,MPSAS)),"")</f>
        <v/>
      </c>
      <c r="G350" s="2" t="e">
        <f t="shared" ca="1" si="133"/>
        <v>#N/A</v>
      </c>
      <c r="H350" s="21" t="e">
        <f t="shared" ca="1" si="134"/>
        <v>#N/A</v>
      </c>
      <c r="I350" s="4" t="e">
        <f t="shared" ca="1" si="122"/>
        <v>#N/A</v>
      </c>
      <c r="J350" s="21" t="e">
        <f t="shared" ca="1" si="119"/>
        <v>#N/A</v>
      </c>
      <c r="K350" s="5" t="e">
        <f t="shared" ca="1" si="123"/>
        <v>#N/A</v>
      </c>
      <c r="L350" s="4" t="str">
        <f t="array" aca="1" ref="L350" ca="1">IF(MAX(IF(UTDATE=A350,AVE_30))&gt;0,MAX(IF(UTDATE=A350,AVE_30)),"")</f>
        <v/>
      </c>
      <c r="M350" s="2" t="e">
        <f t="shared" ca="1" si="135"/>
        <v>#N/A</v>
      </c>
      <c r="N350" s="4" t="e">
        <f t="shared" ca="1" si="124"/>
        <v>#N/A</v>
      </c>
      <c r="O350" s="4" t="e">
        <f t="shared" ca="1" si="125"/>
        <v>#N/A</v>
      </c>
      <c r="P350" s="4" t="e">
        <f t="shared" ca="1" si="126"/>
        <v>#N/A</v>
      </c>
      <c r="Q350" s="4" t="e">
        <f t="shared" ca="1" si="136"/>
        <v>#N/A</v>
      </c>
      <c r="R350" s="4" t="e">
        <f t="shared" ca="1" si="137"/>
        <v>#VALUE!</v>
      </c>
      <c r="S350" s="43" t="e">
        <f t="shared" ca="1" si="138"/>
        <v>#N/A</v>
      </c>
      <c r="T350" s="8" t="e">
        <f t="shared" ca="1" si="139"/>
        <v>#N/A</v>
      </c>
      <c r="U350" s="45" t="e">
        <f t="shared" ca="1" si="120"/>
        <v>#N/A</v>
      </c>
      <c r="V350" s="20" t="e">
        <f t="shared" ca="1" si="140"/>
        <v>#N/A</v>
      </c>
      <c r="W350" s="48" t="e">
        <f t="shared" ca="1" si="127"/>
        <v>#N/A</v>
      </c>
      <c r="X350" s="49" t="e">
        <f t="shared" ca="1" si="128"/>
        <v>#N/A</v>
      </c>
      <c r="Y350" s="59" t="e">
        <f t="shared" ca="1" si="132"/>
        <v>#N/A</v>
      </c>
      <c r="Z350" s="49" t="e">
        <f ca="1">IF(Y350&gt;SQM!$AB$9,Summary!L350,NA())</f>
        <v>#N/A</v>
      </c>
      <c r="AA350" s="45" t="e">
        <f t="shared" ca="1" si="129"/>
        <v>#N/A</v>
      </c>
      <c r="AB350" s="4" t="e">
        <f t="shared" ca="1" si="130"/>
        <v>#N/A</v>
      </c>
      <c r="AC350" s="2" t="e">
        <f t="shared" ca="1" si="131"/>
        <v>#N/A</v>
      </c>
      <c r="AD350" s="81" t="e">
        <f>IF(TEXT(A350,"mmmm")='1Month'!$A$3,TEXT(A350,"dd")+H350,NA())</f>
        <v>#N/A</v>
      </c>
      <c r="AE350" s="81" t="e">
        <f>IF(TEXT(A350,"mmmm")='1Month'!A$3,TEXT(A350,"dd")+S350,NA())</f>
        <v>#N/A</v>
      </c>
    </row>
    <row r="351" spans="1:31">
      <c r="A351" s="1">
        <v>43659</v>
      </c>
      <c r="C351" s="3" t="e">
        <f ca="1">MATCH(A351,UTDATE,0)+SQM!$AB$3</f>
        <v>#N/A</v>
      </c>
      <c r="D351" s="3">
        <f ca="1">MATCH(A351,UTDATE)+SQM!$AB$3</f>
        <v>1000</v>
      </c>
      <c r="E351" s="5" t="e">
        <f t="shared" ca="1" si="121"/>
        <v>#N/A</v>
      </c>
      <c r="F351" s="4" t="str">
        <f t="array" aca="1" ref="F351" ca="1">IF(MAX(IF(UTDATE=A351,MPSAS))&gt;0,MAX(IF(UTDATE=A351,MPSAS)),"")</f>
        <v/>
      </c>
      <c r="G351" s="2" t="e">
        <f t="shared" ca="1" si="133"/>
        <v>#N/A</v>
      </c>
      <c r="H351" s="21" t="e">
        <f t="shared" ca="1" si="134"/>
        <v>#N/A</v>
      </c>
      <c r="I351" s="4" t="e">
        <f t="shared" ca="1" si="122"/>
        <v>#N/A</v>
      </c>
      <c r="J351" s="21" t="e">
        <f t="shared" ca="1" si="119"/>
        <v>#N/A</v>
      </c>
      <c r="K351" s="5" t="e">
        <f t="shared" ca="1" si="123"/>
        <v>#N/A</v>
      </c>
      <c r="L351" s="4" t="str">
        <f t="array" aca="1" ref="L351" ca="1">IF(MAX(IF(UTDATE=A351,AVE_30))&gt;0,MAX(IF(UTDATE=A351,AVE_30)),"")</f>
        <v/>
      </c>
      <c r="M351" s="2" t="e">
        <f t="shared" ca="1" si="135"/>
        <v>#N/A</v>
      </c>
      <c r="N351" s="4" t="e">
        <f t="shared" ca="1" si="124"/>
        <v>#N/A</v>
      </c>
      <c r="O351" s="4" t="e">
        <f t="shared" ca="1" si="125"/>
        <v>#N/A</v>
      </c>
      <c r="P351" s="4" t="e">
        <f t="shared" ca="1" si="126"/>
        <v>#N/A</v>
      </c>
      <c r="Q351" s="4" t="e">
        <f t="shared" ca="1" si="136"/>
        <v>#N/A</v>
      </c>
      <c r="R351" s="4" t="e">
        <f t="shared" ca="1" si="137"/>
        <v>#VALUE!</v>
      </c>
      <c r="S351" s="43" t="e">
        <f t="shared" ca="1" si="138"/>
        <v>#N/A</v>
      </c>
      <c r="T351" s="8" t="e">
        <f t="shared" ca="1" si="139"/>
        <v>#N/A</v>
      </c>
      <c r="U351" s="45" t="e">
        <f t="shared" ca="1" si="120"/>
        <v>#N/A</v>
      </c>
      <c r="V351" s="20" t="e">
        <f t="shared" ca="1" si="140"/>
        <v>#N/A</v>
      </c>
      <c r="W351" s="48" t="e">
        <f t="shared" ca="1" si="127"/>
        <v>#N/A</v>
      </c>
      <c r="X351" s="49" t="e">
        <f t="shared" ca="1" si="128"/>
        <v>#N/A</v>
      </c>
      <c r="Y351" s="59" t="e">
        <f t="shared" ca="1" si="132"/>
        <v>#N/A</v>
      </c>
      <c r="Z351" s="49" t="e">
        <f ca="1">IF(Y351&gt;SQM!$AB$9,Summary!L351,NA())</f>
        <v>#N/A</v>
      </c>
      <c r="AA351" s="45" t="e">
        <f t="shared" ca="1" si="129"/>
        <v>#N/A</v>
      </c>
      <c r="AB351" s="4" t="e">
        <f t="shared" ca="1" si="130"/>
        <v>#N/A</v>
      </c>
      <c r="AC351" s="2" t="e">
        <f t="shared" ca="1" si="131"/>
        <v>#N/A</v>
      </c>
      <c r="AD351" s="81" t="e">
        <f>IF(TEXT(A351,"mmmm")='1Month'!$A$3,TEXT(A351,"dd")+H351,NA())</f>
        <v>#N/A</v>
      </c>
      <c r="AE351" s="81" t="e">
        <f>IF(TEXT(A351,"mmmm")='1Month'!A$3,TEXT(A351,"dd")+S351,NA())</f>
        <v>#N/A</v>
      </c>
    </row>
    <row r="352" spans="1:31">
      <c r="A352" s="1">
        <v>43660</v>
      </c>
      <c r="C352" s="3" t="e">
        <f ca="1">MATCH(A352,UTDATE,0)+SQM!$AB$3</f>
        <v>#N/A</v>
      </c>
      <c r="D352" s="3">
        <f ca="1">MATCH(A352,UTDATE)+SQM!$AB$3</f>
        <v>1000</v>
      </c>
      <c r="E352" s="5" t="e">
        <f t="shared" ca="1" si="121"/>
        <v>#N/A</v>
      </c>
      <c r="F352" s="4" t="str">
        <f t="array" aca="1" ref="F352" ca="1">IF(MAX(IF(UTDATE=A352,MPSAS))&gt;0,MAX(IF(UTDATE=A352,MPSAS)),"")</f>
        <v/>
      </c>
      <c r="G352" s="2" t="e">
        <f t="shared" ca="1" si="133"/>
        <v>#N/A</v>
      </c>
      <c r="H352" s="21" t="e">
        <f t="shared" ca="1" si="134"/>
        <v>#N/A</v>
      </c>
      <c r="I352" s="4" t="e">
        <f t="shared" ca="1" si="122"/>
        <v>#N/A</v>
      </c>
      <c r="J352" s="21" t="e">
        <f t="shared" ca="1" si="119"/>
        <v>#N/A</v>
      </c>
      <c r="K352" s="5" t="e">
        <f t="shared" ca="1" si="123"/>
        <v>#N/A</v>
      </c>
      <c r="L352" s="4" t="str">
        <f t="array" aca="1" ref="L352" ca="1">IF(MAX(IF(UTDATE=A352,AVE_30))&gt;0,MAX(IF(UTDATE=A352,AVE_30)),"")</f>
        <v/>
      </c>
      <c r="M352" s="2" t="e">
        <f t="shared" ca="1" si="135"/>
        <v>#N/A</v>
      </c>
      <c r="N352" s="4" t="e">
        <f t="shared" ca="1" si="124"/>
        <v>#N/A</v>
      </c>
      <c r="O352" s="4" t="e">
        <f t="shared" ca="1" si="125"/>
        <v>#N/A</v>
      </c>
      <c r="P352" s="4" t="e">
        <f t="shared" ca="1" si="126"/>
        <v>#N/A</v>
      </c>
      <c r="Q352" s="4" t="e">
        <f t="shared" ca="1" si="136"/>
        <v>#N/A</v>
      </c>
      <c r="R352" s="4" t="e">
        <f t="shared" ca="1" si="137"/>
        <v>#VALUE!</v>
      </c>
      <c r="S352" s="43" t="e">
        <f t="shared" ca="1" si="138"/>
        <v>#N/A</v>
      </c>
      <c r="T352" s="8" t="e">
        <f t="shared" ca="1" si="139"/>
        <v>#N/A</v>
      </c>
      <c r="U352" s="45" t="e">
        <f t="shared" ca="1" si="120"/>
        <v>#N/A</v>
      </c>
      <c r="V352" s="20" t="e">
        <f t="shared" ca="1" si="140"/>
        <v>#N/A</v>
      </c>
      <c r="W352" s="48" t="e">
        <f t="shared" ca="1" si="127"/>
        <v>#N/A</v>
      </c>
      <c r="X352" s="49" t="e">
        <f t="shared" ca="1" si="128"/>
        <v>#N/A</v>
      </c>
      <c r="Y352" s="59" t="e">
        <f t="shared" ca="1" si="132"/>
        <v>#N/A</v>
      </c>
      <c r="Z352" s="49" t="e">
        <f ca="1">IF(Y352&gt;SQM!$AB$9,Summary!L352,NA())</f>
        <v>#N/A</v>
      </c>
      <c r="AA352" s="45" t="e">
        <f t="shared" ca="1" si="129"/>
        <v>#N/A</v>
      </c>
      <c r="AB352" s="4" t="e">
        <f t="shared" ca="1" si="130"/>
        <v>#N/A</v>
      </c>
      <c r="AC352" s="2" t="e">
        <f t="shared" ca="1" si="131"/>
        <v>#N/A</v>
      </c>
      <c r="AD352" s="81" t="e">
        <f>IF(TEXT(A352,"mmmm")='1Month'!$A$3,TEXT(A352,"dd")+H352,NA())</f>
        <v>#N/A</v>
      </c>
      <c r="AE352" s="81" t="e">
        <f>IF(TEXT(A352,"mmmm")='1Month'!A$3,TEXT(A352,"dd")+S352,NA())</f>
        <v>#N/A</v>
      </c>
    </row>
    <row r="353" spans="1:31">
      <c r="A353" s="1">
        <v>43661</v>
      </c>
      <c r="C353" s="3" t="e">
        <f ca="1">MATCH(A353,UTDATE,0)+SQM!$AB$3</f>
        <v>#N/A</v>
      </c>
      <c r="D353" s="3">
        <f ca="1">MATCH(A353,UTDATE)+SQM!$AB$3</f>
        <v>1000</v>
      </c>
      <c r="E353" s="5" t="e">
        <f t="shared" ca="1" si="121"/>
        <v>#N/A</v>
      </c>
      <c r="F353" s="4" t="str">
        <f t="array" aca="1" ref="F353" ca="1">IF(MAX(IF(UTDATE=A353,MPSAS))&gt;0,MAX(IF(UTDATE=A353,MPSAS)),"")</f>
        <v/>
      </c>
      <c r="G353" s="2" t="e">
        <f t="shared" ca="1" si="133"/>
        <v>#N/A</v>
      </c>
      <c r="H353" s="21" t="e">
        <f t="shared" ca="1" si="134"/>
        <v>#N/A</v>
      </c>
      <c r="I353" s="4" t="e">
        <f t="shared" ca="1" si="122"/>
        <v>#N/A</v>
      </c>
      <c r="J353" s="21" t="e">
        <f t="shared" ca="1" si="119"/>
        <v>#N/A</v>
      </c>
      <c r="K353" s="5" t="e">
        <f t="shared" ca="1" si="123"/>
        <v>#N/A</v>
      </c>
      <c r="L353" s="4" t="str">
        <f t="array" aca="1" ref="L353" ca="1">IF(MAX(IF(UTDATE=A353,AVE_30))&gt;0,MAX(IF(UTDATE=A353,AVE_30)),"")</f>
        <v/>
      </c>
      <c r="M353" s="2" t="e">
        <f t="shared" ca="1" si="135"/>
        <v>#N/A</v>
      </c>
      <c r="N353" s="4" t="e">
        <f t="shared" ca="1" si="124"/>
        <v>#N/A</v>
      </c>
      <c r="O353" s="4" t="e">
        <f t="shared" ca="1" si="125"/>
        <v>#N/A</v>
      </c>
      <c r="P353" s="4" t="e">
        <f t="shared" ca="1" si="126"/>
        <v>#N/A</v>
      </c>
      <c r="Q353" s="4" t="e">
        <f t="shared" ca="1" si="136"/>
        <v>#N/A</v>
      </c>
      <c r="R353" s="4" t="e">
        <f t="shared" ca="1" si="137"/>
        <v>#VALUE!</v>
      </c>
      <c r="S353" s="43" t="e">
        <f t="shared" ca="1" si="138"/>
        <v>#N/A</v>
      </c>
      <c r="T353" s="8" t="e">
        <f t="shared" ca="1" si="139"/>
        <v>#N/A</v>
      </c>
      <c r="U353" s="45" t="e">
        <f t="shared" ca="1" si="120"/>
        <v>#N/A</v>
      </c>
      <c r="V353" s="20" t="e">
        <f t="shared" ca="1" si="140"/>
        <v>#N/A</v>
      </c>
      <c r="W353" s="48" t="e">
        <f t="shared" ca="1" si="127"/>
        <v>#N/A</v>
      </c>
      <c r="X353" s="49" t="e">
        <f t="shared" ca="1" si="128"/>
        <v>#N/A</v>
      </c>
      <c r="Y353" s="59" t="e">
        <f t="shared" ca="1" si="132"/>
        <v>#N/A</v>
      </c>
      <c r="Z353" s="49" t="e">
        <f ca="1">IF(Y353&gt;SQM!$AB$9,Summary!L353,NA())</f>
        <v>#N/A</v>
      </c>
      <c r="AA353" s="45" t="e">
        <f t="shared" ca="1" si="129"/>
        <v>#N/A</v>
      </c>
      <c r="AB353" s="4" t="e">
        <f t="shared" ca="1" si="130"/>
        <v>#N/A</v>
      </c>
      <c r="AC353" s="2" t="e">
        <f t="shared" ca="1" si="131"/>
        <v>#N/A</v>
      </c>
      <c r="AD353" s="81" t="e">
        <f>IF(TEXT(A353,"mmmm")='1Month'!$A$3,TEXT(A353,"dd")+H353,NA())</f>
        <v>#N/A</v>
      </c>
      <c r="AE353" s="81" t="e">
        <f>IF(TEXT(A353,"mmmm")='1Month'!A$3,TEXT(A353,"dd")+S353,NA())</f>
        <v>#N/A</v>
      </c>
    </row>
    <row r="354" spans="1:31">
      <c r="A354" s="1">
        <v>43662</v>
      </c>
      <c r="C354" s="3" t="e">
        <f ca="1">MATCH(A354,UTDATE,0)+SQM!$AB$3</f>
        <v>#N/A</v>
      </c>
      <c r="D354" s="3">
        <f ca="1">MATCH(A354,UTDATE)+SQM!$AB$3</f>
        <v>1000</v>
      </c>
      <c r="E354" s="5" t="e">
        <f t="shared" ca="1" si="121"/>
        <v>#N/A</v>
      </c>
      <c r="F354" s="4" t="str">
        <f t="array" aca="1" ref="F354" ca="1">IF(MAX(IF(UTDATE=A354,MPSAS))&gt;0,MAX(IF(UTDATE=A354,MPSAS)),"")</f>
        <v/>
      </c>
      <c r="G354" s="2" t="e">
        <f t="shared" ca="1" si="133"/>
        <v>#N/A</v>
      </c>
      <c r="H354" s="21" t="e">
        <f t="shared" ca="1" si="134"/>
        <v>#N/A</v>
      </c>
      <c r="I354" s="4" t="e">
        <f t="shared" ca="1" si="122"/>
        <v>#N/A</v>
      </c>
      <c r="J354" s="21" t="e">
        <f t="shared" ca="1" si="119"/>
        <v>#N/A</v>
      </c>
      <c r="K354" s="5" t="e">
        <f t="shared" ca="1" si="123"/>
        <v>#N/A</v>
      </c>
      <c r="L354" s="4" t="str">
        <f t="array" aca="1" ref="L354" ca="1">IF(MAX(IF(UTDATE=A354,AVE_30))&gt;0,MAX(IF(UTDATE=A354,AVE_30)),"")</f>
        <v/>
      </c>
      <c r="M354" s="2" t="e">
        <f t="shared" ca="1" si="135"/>
        <v>#N/A</v>
      </c>
      <c r="N354" s="4" t="e">
        <f t="shared" ca="1" si="124"/>
        <v>#N/A</v>
      </c>
      <c r="O354" s="4" t="e">
        <f t="shared" ca="1" si="125"/>
        <v>#N/A</v>
      </c>
      <c r="P354" s="4" t="e">
        <f t="shared" ca="1" si="126"/>
        <v>#N/A</v>
      </c>
      <c r="Q354" s="4" t="e">
        <f t="shared" ca="1" si="136"/>
        <v>#N/A</v>
      </c>
      <c r="R354" s="4" t="e">
        <f t="shared" ca="1" si="137"/>
        <v>#VALUE!</v>
      </c>
      <c r="S354" s="43" t="e">
        <f t="shared" ca="1" si="138"/>
        <v>#N/A</v>
      </c>
      <c r="T354" s="8" t="e">
        <f t="shared" ca="1" si="139"/>
        <v>#N/A</v>
      </c>
      <c r="U354" s="45" t="e">
        <f t="shared" ca="1" si="120"/>
        <v>#N/A</v>
      </c>
      <c r="V354" s="20" t="e">
        <f t="shared" ca="1" si="140"/>
        <v>#N/A</v>
      </c>
      <c r="W354" s="48" t="e">
        <f t="shared" ca="1" si="127"/>
        <v>#N/A</v>
      </c>
      <c r="X354" s="49" t="e">
        <f t="shared" ca="1" si="128"/>
        <v>#N/A</v>
      </c>
      <c r="Y354" s="59" t="e">
        <f t="shared" ca="1" si="132"/>
        <v>#N/A</v>
      </c>
      <c r="Z354" s="49" t="e">
        <f ca="1">IF(Y354&gt;SQM!$AB$9,Summary!L354,NA())</f>
        <v>#N/A</v>
      </c>
      <c r="AA354" s="45" t="e">
        <f t="shared" ca="1" si="129"/>
        <v>#N/A</v>
      </c>
      <c r="AB354" s="4" t="e">
        <f t="shared" ca="1" si="130"/>
        <v>#N/A</v>
      </c>
      <c r="AC354" s="2" t="e">
        <f t="shared" ca="1" si="131"/>
        <v>#N/A</v>
      </c>
      <c r="AD354" s="81" t="e">
        <f>IF(TEXT(A354,"mmmm")='1Month'!$A$3,TEXT(A354,"dd")+H354,NA())</f>
        <v>#N/A</v>
      </c>
      <c r="AE354" s="81" t="e">
        <f>IF(TEXT(A354,"mmmm")='1Month'!A$3,TEXT(A354,"dd")+S354,NA())</f>
        <v>#N/A</v>
      </c>
    </row>
    <row r="355" spans="1:31">
      <c r="A355" s="1">
        <v>43663</v>
      </c>
      <c r="C355" s="3" t="e">
        <f ca="1">MATCH(A355,UTDATE,0)+SQM!$AB$3</f>
        <v>#N/A</v>
      </c>
      <c r="D355" s="3">
        <f ca="1">MATCH(A355,UTDATE)+SQM!$AB$3</f>
        <v>1000</v>
      </c>
      <c r="E355" s="5" t="e">
        <f t="shared" ca="1" si="121"/>
        <v>#N/A</v>
      </c>
      <c r="F355" s="4" t="str">
        <f t="array" aca="1" ref="F355" ca="1">IF(MAX(IF(UTDATE=A355,MPSAS))&gt;0,MAX(IF(UTDATE=A355,MPSAS)),"")</f>
        <v/>
      </c>
      <c r="G355" s="2" t="e">
        <f t="shared" ca="1" si="133"/>
        <v>#N/A</v>
      </c>
      <c r="H355" s="21" t="e">
        <f t="shared" ca="1" si="134"/>
        <v>#N/A</v>
      </c>
      <c r="I355" s="4" t="e">
        <f t="shared" ca="1" si="122"/>
        <v>#N/A</v>
      </c>
      <c r="J355" s="21" t="e">
        <f t="shared" ca="1" si="119"/>
        <v>#N/A</v>
      </c>
      <c r="K355" s="5" t="e">
        <f t="shared" ca="1" si="123"/>
        <v>#N/A</v>
      </c>
      <c r="L355" s="4" t="str">
        <f t="array" aca="1" ref="L355" ca="1">IF(MAX(IF(UTDATE=A355,AVE_30))&gt;0,MAX(IF(UTDATE=A355,AVE_30)),"")</f>
        <v/>
      </c>
      <c r="M355" s="2" t="e">
        <f t="shared" ca="1" si="135"/>
        <v>#N/A</v>
      </c>
      <c r="N355" s="4" t="e">
        <f t="shared" ca="1" si="124"/>
        <v>#N/A</v>
      </c>
      <c r="O355" s="4" t="e">
        <f t="shared" ca="1" si="125"/>
        <v>#N/A</v>
      </c>
      <c r="P355" s="4" t="e">
        <f t="shared" ca="1" si="126"/>
        <v>#N/A</v>
      </c>
      <c r="Q355" s="4" t="e">
        <f t="shared" ca="1" si="136"/>
        <v>#N/A</v>
      </c>
      <c r="R355" s="4" t="e">
        <f t="shared" ca="1" si="137"/>
        <v>#VALUE!</v>
      </c>
      <c r="S355" s="43" t="e">
        <f t="shared" ca="1" si="138"/>
        <v>#N/A</v>
      </c>
      <c r="T355" s="8" t="e">
        <f t="shared" ca="1" si="139"/>
        <v>#N/A</v>
      </c>
      <c r="U355" s="45" t="e">
        <f t="shared" ca="1" si="120"/>
        <v>#N/A</v>
      </c>
      <c r="V355" s="20" t="e">
        <f t="shared" ca="1" si="140"/>
        <v>#N/A</v>
      </c>
      <c r="W355" s="48" t="e">
        <f t="shared" ca="1" si="127"/>
        <v>#N/A</v>
      </c>
      <c r="X355" s="49" t="e">
        <f t="shared" ca="1" si="128"/>
        <v>#N/A</v>
      </c>
      <c r="Y355" s="59" t="e">
        <f t="shared" ca="1" si="132"/>
        <v>#N/A</v>
      </c>
      <c r="Z355" s="49" t="e">
        <f ca="1">IF(Y355&gt;SQM!$AB$9,Summary!L355,NA())</f>
        <v>#N/A</v>
      </c>
      <c r="AA355" s="45" t="e">
        <f t="shared" ca="1" si="129"/>
        <v>#N/A</v>
      </c>
      <c r="AB355" s="4" t="e">
        <f t="shared" ca="1" si="130"/>
        <v>#N/A</v>
      </c>
      <c r="AC355" s="2" t="e">
        <f t="shared" ca="1" si="131"/>
        <v>#N/A</v>
      </c>
      <c r="AD355" s="81" t="e">
        <f>IF(TEXT(A355,"mmmm")='1Month'!$A$3,TEXT(A355,"dd")+H355,NA())</f>
        <v>#N/A</v>
      </c>
      <c r="AE355" s="81" t="e">
        <f>IF(TEXT(A355,"mmmm")='1Month'!A$3,TEXT(A355,"dd")+S355,NA())</f>
        <v>#N/A</v>
      </c>
    </row>
    <row r="356" spans="1:31">
      <c r="A356" s="1">
        <v>43664</v>
      </c>
      <c r="C356" s="3" t="e">
        <f ca="1">MATCH(A356,UTDATE,0)+SQM!$AB$3</f>
        <v>#N/A</v>
      </c>
      <c r="D356" s="3">
        <f ca="1">MATCH(A356,UTDATE)+SQM!$AB$3</f>
        <v>1000</v>
      </c>
      <c r="E356" s="5" t="e">
        <f t="shared" ca="1" si="121"/>
        <v>#N/A</v>
      </c>
      <c r="F356" s="4" t="str">
        <f t="array" aca="1" ref="F356" ca="1">IF(MAX(IF(UTDATE=A356,MPSAS))&gt;0,MAX(IF(UTDATE=A356,MPSAS)),"")</f>
        <v/>
      </c>
      <c r="G356" s="2" t="e">
        <f t="shared" ca="1" si="133"/>
        <v>#N/A</v>
      </c>
      <c r="H356" s="21" t="e">
        <f t="shared" ca="1" si="134"/>
        <v>#N/A</v>
      </c>
      <c r="I356" s="4" t="e">
        <f t="shared" ca="1" si="122"/>
        <v>#N/A</v>
      </c>
      <c r="J356" s="21" t="e">
        <f t="shared" ca="1" si="119"/>
        <v>#N/A</v>
      </c>
      <c r="K356" s="5" t="e">
        <f t="shared" ca="1" si="123"/>
        <v>#N/A</v>
      </c>
      <c r="L356" s="4" t="str">
        <f t="array" aca="1" ref="L356" ca="1">IF(MAX(IF(UTDATE=A356,AVE_30))&gt;0,MAX(IF(UTDATE=A356,AVE_30)),"")</f>
        <v/>
      </c>
      <c r="M356" s="2" t="e">
        <f t="shared" ca="1" si="135"/>
        <v>#N/A</v>
      </c>
      <c r="N356" s="4" t="e">
        <f t="shared" ca="1" si="124"/>
        <v>#N/A</v>
      </c>
      <c r="O356" s="4" t="e">
        <f t="shared" ca="1" si="125"/>
        <v>#N/A</v>
      </c>
      <c r="P356" s="4" t="e">
        <f t="shared" ca="1" si="126"/>
        <v>#N/A</v>
      </c>
      <c r="Q356" s="4" t="e">
        <f t="shared" ca="1" si="136"/>
        <v>#N/A</v>
      </c>
      <c r="R356" s="4" t="e">
        <f t="shared" ca="1" si="137"/>
        <v>#VALUE!</v>
      </c>
      <c r="S356" s="43" t="e">
        <f t="shared" ca="1" si="138"/>
        <v>#N/A</v>
      </c>
      <c r="T356" s="8" t="e">
        <f t="shared" ca="1" si="139"/>
        <v>#N/A</v>
      </c>
      <c r="U356" s="45" t="e">
        <f t="shared" ca="1" si="120"/>
        <v>#N/A</v>
      </c>
      <c r="V356" s="20" t="e">
        <f t="shared" ca="1" si="140"/>
        <v>#N/A</v>
      </c>
      <c r="W356" s="48" t="e">
        <f t="shared" ca="1" si="127"/>
        <v>#N/A</v>
      </c>
      <c r="X356" s="49" t="e">
        <f t="shared" ca="1" si="128"/>
        <v>#N/A</v>
      </c>
      <c r="Y356" s="59" t="e">
        <f t="shared" ca="1" si="132"/>
        <v>#N/A</v>
      </c>
      <c r="Z356" s="49" t="e">
        <f ca="1">IF(Y356&gt;SQM!$AB$9,Summary!L356,NA())</f>
        <v>#N/A</v>
      </c>
      <c r="AA356" s="45" t="e">
        <f t="shared" ca="1" si="129"/>
        <v>#N/A</v>
      </c>
      <c r="AB356" s="4" t="e">
        <f t="shared" ca="1" si="130"/>
        <v>#N/A</v>
      </c>
      <c r="AC356" s="2" t="e">
        <f t="shared" ca="1" si="131"/>
        <v>#N/A</v>
      </c>
      <c r="AD356" s="81" t="e">
        <f>IF(TEXT(A356,"mmmm")='1Month'!$A$3,TEXT(A356,"dd")+H356,NA())</f>
        <v>#N/A</v>
      </c>
      <c r="AE356" s="81" t="e">
        <f>IF(TEXT(A356,"mmmm")='1Month'!A$3,TEXT(A356,"dd")+S356,NA())</f>
        <v>#N/A</v>
      </c>
    </row>
    <row r="357" spans="1:31">
      <c r="A357" s="1">
        <v>43665</v>
      </c>
      <c r="C357" s="3" t="e">
        <f ca="1">MATCH(A357,UTDATE,0)+SQM!$AB$3</f>
        <v>#N/A</v>
      </c>
      <c r="D357" s="3">
        <f ca="1">MATCH(A357,UTDATE)+SQM!$AB$3</f>
        <v>1000</v>
      </c>
      <c r="E357" s="5" t="e">
        <f t="shared" ca="1" si="121"/>
        <v>#N/A</v>
      </c>
      <c r="F357" s="4" t="str">
        <f t="array" aca="1" ref="F357" ca="1">IF(MAX(IF(UTDATE=A357,MPSAS))&gt;0,MAX(IF(UTDATE=A357,MPSAS)),"")</f>
        <v/>
      </c>
      <c r="G357" s="2" t="e">
        <f t="shared" ca="1" si="133"/>
        <v>#N/A</v>
      </c>
      <c r="H357" s="21" t="e">
        <f t="shared" ca="1" si="134"/>
        <v>#N/A</v>
      </c>
      <c r="I357" s="4" t="e">
        <f t="shared" ca="1" si="122"/>
        <v>#N/A</v>
      </c>
      <c r="J357" s="21" t="e">
        <f t="shared" ca="1" si="119"/>
        <v>#N/A</v>
      </c>
      <c r="K357" s="5" t="e">
        <f t="shared" ca="1" si="123"/>
        <v>#N/A</v>
      </c>
      <c r="L357" s="4" t="str">
        <f t="array" aca="1" ref="L357" ca="1">IF(MAX(IF(UTDATE=A357,AVE_30))&gt;0,MAX(IF(UTDATE=A357,AVE_30)),"")</f>
        <v/>
      </c>
      <c r="M357" s="2" t="e">
        <f t="shared" ca="1" si="135"/>
        <v>#N/A</v>
      </c>
      <c r="N357" s="4" t="e">
        <f t="shared" ca="1" si="124"/>
        <v>#N/A</v>
      </c>
      <c r="O357" s="4" t="e">
        <f t="shared" ca="1" si="125"/>
        <v>#N/A</v>
      </c>
      <c r="P357" s="4" t="e">
        <f t="shared" ca="1" si="126"/>
        <v>#N/A</v>
      </c>
      <c r="Q357" s="4" t="e">
        <f t="shared" ca="1" si="136"/>
        <v>#N/A</v>
      </c>
      <c r="R357" s="4" t="e">
        <f t="shared" ca="1" si="137"/>
        <v>#VALUE!</v>
      </c>
      <c r="S357" s="43" t="e">
        <f t="shared" ca="1" si="138"/>
        <v>#N/A</v>
      </c>
      <c r="T357" s="8" t="e">
        <f t="shared" ca="1" si="139"/>
        <v>#N/A</v>
      </c>
      <c r="U357" s="45" t="e">
        <f t="shared" ca="1" si="120"/>
        <v>#N/A</v>
      </c>
      <c r="V357" s="20" t="e">
        <f t="shared" ca="1" si="140"/>
        <v>#N/A</v>
      </c>
      <c r="W357" s="48" t="e">
        <f t="shared" ca="1" si="127"/>
        <v>#N/A</v>
      </c>
      <c r="X357" s="49" t="e">
        <f t="shared" ca="1" si="128"/>
        <v>#N/A</v>
      </c>
      <c r="Y357" s="59" t="e">
        <f t="shared" ca="1" si="132"/>
        <v>#N/A</v>
      </c>
      <c r="Z357" s="49" t="e">
        <f ca="1">IF(Y357&gt;SQM!$AB$9,Summary!L357,NA())</f>
        <v>#N/A</v>
      </c>
      <c r="AA357" s="45" t="e">
        <f t="shared" ca="1" si="129"/>
        <v>#N/A</v>
      </c>
      <c r="AB357" s="4" t="e">
        <f t="shared" ca="1" si="130"/>
        <v>#N/A</v>
      </c>
      <c r="AC357" s="2" t="e">
        <f t="shared" ca="1" si="131"/>
        <v>#N/A</v>
      </c>
      <c r="AD357" s="81" t="e">
        <f>IF(TEXT(A357,"mmmm")='1Month'!$A$3,TEXT(A357,"dd")+H357,NA())</f>
        <v>#N/A</v>
      </c>
      <c r="AE357" s="81" t="e">
        <f>IF(TEXT(A357,"mmmm")='1Month'!A$3,TEXT(A357,"dd")+S357,NA())</f>
        <v>#N/A</v>
      </c>
    </row>
    <row r="358" spans="1:31">
      <c r="A358" s="1">
        <v>43666</v>
      </c>
      <c r="C358" s="3" t="e">
        <f ca="1">MATCH(A358,UTDATE,0)+SQM!$AB$3</f>
        <v>#N/A</v>
      </c>
      <c r="D358" s="3">
        <f ca="1">MATCH(A358,UTDATE)+SQM!$AB$3</f>
        <v>1000</v>
      </c>
      <c r="E358" s="5" t="e">
        <f t="shared" ca="1" si="121"/>
        <v>#N/A</v>
      </c>
      <c r="F358" s="4" t="str">
        <f t="array" aca="1" ref="F358" ca="1">IF(MAX(IF(UTDATE=A358,MPSAS))&gt;0,MAX(IF(UTDATE=A358,MPSAS)),"")</f>
        <v/>
      </c>
      <c r="G358" s="2" t="e">
        <f t="shared" ca="1" si="133"/>
        <v>#N/A</v>
      </c>
      <c r="H358" s="21" t="e">
        <f t="shared" ca="1" si="134"/>
        <v>#N/A</v>
      </c>
      <c r="I358" s="4" t="e">
        <f t="shared" ca="1" si="122"/>
        <v>#N/A</v>
      </c>
      <c r="J358" s="21" t="e">
        <f t="shared" ca="1" si="119"/>
        <v>#N/A</v>
      </c>
      <c r="K358" s="5" t="e">
        <f t="shared" ca="1" si="123"/>
        <v>#N/A</v>
      </c>
      <c r="L358" s="4" t="str">
        <f t="array" aca="1" ref="L358" ca="1">IF(MAX(IF(UTDATE=A358,AVE_30))&gt;0,MAX(IF(UTDATE=A358,AVE_30)),"")</f>
        <v/>
      </c>
      <c r="M358" s="2" t="e">
        <f t="shared" ca="1" si="135"/>
        <v>#N/A</v>
      </c>
      <c r="N358" s="4" t="e">
        <f t="shared" ca="1" si="124"/>
        <v>#N/A</v>
      </c>
      <c r="O358" s="4" t="e">
        <f t="shared" ca="1" si="125"/>
        <v>#N/A</v>
      </c>
      <c r="P358" s="4" t="e">
        <f t="shared" ca="1" si="126"/>
        <v>#N/A</v>
      </c>
      <c r="Q358" s="4" t="e">
        <f t="shared" ca="1" si="136"/>
        <v>#N/A</v>
      </c>
      <c r="R358" s="4" t="e">
        <f t="shared" ca="1" si="137"/>
        <v>#VALUE!</v>
      </c>
      <c r="S358" s="43" t="e">
        <f t="shared" ca="1" si="138"/>
        <v>#N/A</v>
      </c>
      <c r="T358" s="8" t="e">
        <f t="shared" ca="1" si="139"/>
        <v>#N/A</v>
      </c>
      <c r="U358" s="45" t="e">
        <f t="shared" ca="1" si="120"/>
        <v>#N/A</v>
      </c>
      <c r="V358" s="20" t="e">
        <f t="shared" ca="1" si="140"/>
        <v>#N/A</v>
      </c>
      <c r="W358" s="48" t="e">
        <f t="shared" ca="1" si="127"/>
        <v>#N/A</v>
      </c>
      <c r="X358" s="49" t="e">
        <f t="shared" ca="1" si="128"/>
        <v>#N/A</v>
      </c>
      <c r="Y358" s="59" t="e">
        <f t="shared" ca="1" si="132"/>
        <v>#N/A</v>
      </c>
      <c r="Z358" s="49" t="e">
        <f ca="1">IF(Y358&gt;SQM!$AB$9,Summary!L358,NA())</f>
        <v>#N/A</v>
      </c>
      <c r="AA358" s="45" t="e">
        <f t="shared" ca="1" si="129"/>
        <v>#N/A</v>
      </c>
      <c r="AB358" s="4" t="e">
        <f t="shared" ca="1" si="130"/>
        <v>#N/A</v>
      </c>
      <c r="AC358" s="2" t="e">
        <f t="shared" ca="1" si="131"/>
        <v>#N/A</v>
      </c>
      <c r="AD358" s="81" t="e">
        <f>IF(TEXT(A358,"mmmm")='1Month'!$A$3,TEXT(A358,"dd")+H358,NA())</f>
        <v>#N/A</v>
      </c>
      <c r="AE358" s="81" t="e">
        <f>IF(TEXT(A358,"mmmm")='1Month'!A$3,TEXT(A358,"dd")+S358,NA())</f>
        <v>#N/A</v>
      </c>
    </row>
    <row r="359" spans="1:31">
      <c r="A359" s="1">
        <v>43667</v>
      </c>
      <c r="C359" s="3" t="e">
        <f ca="1">MATCH(A359,UTDATE,0)+SQM!$AB$3</f>
        <v>#N/A</v>
      </c>
      <c r="D359" s="3">
        <f ca="1">MATCH(A359,UTDATE)+SQM!$AB$3</f>
        <v>1000</v>
      </c>
      <c r="E359" s="5" t="e">
        <f t="shared" ca="1" si="121"/>
        <v>#N/A</v>
      </c>
      <c r="F359" s="4" t="str">
        <f t="array" aca="1" ref="F359" ca="1">IF(MAX(IF(UTDATE=A359,MPSAS))&gt;0,MAX(IF(UTDATE=A359,MPSAS)),"")</f>
        <v/>
      </c>
      <c r="G359" s="2" t="e">
        <f t="shared" ca="1" si="133"/>
        <v>#N/A</v>
      </c>
      <c r="H359" s="21" t="e">
        <f t="shared" ca="1" si="134"/>
        <v>#N/A</v>
      </c>
      <c r="I359" s="4" t="e">
        <f t="shared" ca="1" si="122"/>
        <v>#N/A</v>
      </c>
      <c r="J359" s="21" t="e">
        <f t="shared" ca="1" si="119"/>
        <v>#N/A</v>
      </c>
      <c r="K359" s="5" t="e">
        <f t="shared" ca="1" si="123"/>
        <v>#N/A</v>
      </c>
      <c r="L359" s="4" t="str">
        <f t="array" aca="1" ref="L359" ca="1">IF(MAX(IF(UTDATE=A359,AVE_30))&gt;0,MAX(IF(UTDATE=A359,AVE_30)),"")</f>
        <v/>
      </c>
      <c r="M359" s="2" t="e">
        <f t="shared" ca="1" si="135"/>
        <v>#N/A</v>
      </c>
      <c r="N359" s="4" t="e">
        <f t="shared" ca="1" si="124"/>
        <v>#N/A</v>
      </c>
      <c r="O359" s="4" t="e">
        <f t="shared" ca="1" si="125"/>
        <v>#N/A</v>
      </c>
      <c r="P359" s="4" t="e">
        <f t="shared" ca="1" si="126"/>
        <v>#N/A</v>
      </c>
      <c r="Q359" s="4" t="e">
        <f t="shared" ca="1" si="136"/>
        <v>#N/A</v>
      </c>
      <c r="R359" s="4" t="e">
        <f t="shared" ca="1" si="137"/>
        <v>#VALUE!</v>
      </c>
      <c r="S359" s="43" t="e">
        <f t="shared" ca="1" si="138"/>
        <v>#N/A</v>
      </c>
      <c r="T359" s="8" t="e">
        <f t="shared" ca="1" si="139"/>
        <v>#N/A</v>
      </c>
      <c r="U359" s="45" t="e">
        <f t="shared" ca="1" si="120"/>
        <v>#N/A</v>
      </c>
      <c r="V359" s="20" t="e">
        <f t="shared" ca="1" si="140"/>
        <v>#N/A</v>
      </c>
      <c r="W359" s="48" t="e">
        <f t="shared" ca="1" si="127"/>
        <v>#N/A</v>
      </c>
      <c r="X359" s="49" t="e">
        <f t="shared" ca="1" si="128"/>
        <v>#N/A</v>
      </c>
      <c r="Y359" s="59" t="e">
        <f t="shared" ca="1" si="132"/>
        <v>#N/A</v>
      </c>
      <c r="Z359" s="49" t="e">
        <f ca="1">IF(Y359&gt;SQM!$AB$9,Summary!L359,NA())</f>
        <v>#N/A</v>
      </c>
      <c r="AA359" s="45" t="e">
        <f t="shared" ca="1" si="129"/>
        <v>#N/A</v>
      </c>
      <c r="AB359" s="4" t="e">
        <f t="shared" ca="1" si="130"/>
        <v>#N/A</v>
      </c>
      <c r="AC359" s="2" t="e">
        <f t="shared" ca="1" si="131"/>
        <v>#N/A</v>
      </c>
      <c r="AD359" s="81" t="e">
        <f>IF(TEXT(A359,"mmmm")='1Month'!$A$3,TEXT(A359,"dd")+H359,NA())</f>
        <v>#N/A</v>
      </c>
      <c r="AE359" s="81" t="e">
        <f>IF(TEXT(A359,"mmmm")='1Month'!A$3,TEXT(A359,"dd")+S359,NA())</f>
        <v>#N/A</v>
      </c>
    </row>
    <row r="360" spans="1:31">
      <c r="A360" s="1">
        <v>43668</v>
      </c>
      <c r="C360" s="3" t="e">
        <f ca="1">MATCH(A360,UTDATE,0)+SQM!$AB$3</f>
        <v>#N/A</v>
      </c>
      <c r="D360" s="3">
        <f ca="1">MATCH(A360,UTDATE)+SQM!$AB$3</f>
        <v>1000</v>
      </c>
      <c r="E360" s="5" t="e">
        <f t="shared" ca="1" si="121"/>
        <v>#N/A</v>
      </c>
      <c r="F360" s="4" t="str">
        <f t="array" aca="1" ref="F360" ca="1">IF(MAX(IF(UTDATE=A360,MPSAS))&gt;0,MAX(IF(UTDATE=A360,MPSAS)),"")</f>
        <v/>
      </c>
      <c r="G360" s="2" t="e">
        <f t="shared" ca="1" si="133"/>
        <v>#N/A</v>
      </c>
      <c r="H360" s="21" t="e">
        <f t="shared" ca="1" si="134"/>
        <v>#N/A</v>
      </c>
      <c r="I360" s="4" t="e">
        <f t="shared" ca="1" si="122"/>
        <v>#N/A</v>
      </c>
      <c r="J360" s="21" t="e">
        <f t="shared" ca="1" si="119"/>
        <v>#N/A</v>
      </c>
      <c r="K360" s="5" t="e">
        <f t="shared" ca="1" si="123"/>
        <v>#N/A</v>
      </c>
      <c r="L360" s="4" t="str">
        <f t="array" aca="1" ref="L360" ca="1">IF(MAX(IF(UTDATE=A360,AVE_30))&gt;0,MAX(IF(UTDATE=A360,AVE_30)),"")</f>
        <v/>
      </c>
      <c r="M360" s="2" t="e">
        <f t="shared" ca="1" si="135"/>
        <v>#N/A</v>
      </c>
      <c r="N360" s="4" t="e">
        <f t="shared" ca="1" si="124"/>
        <v>#N/A</v>
      </c>
      <c r="O360" s="4" t="e">
        <f t="shared" ca="1" si="125"/>
        <v>#N/A</v>
      </c>
      <c r="P360" s="4" t="e">
        <f t="shared" ca="1" si="126"/>
        <v>#N/A</v>
      </c>
      <c r="Q360" s="4" t="e">
        <f t="shared" ca="1" si="136"/>
        <v>#N/A</v>
      </c>
      <c r="R360" s="4" t="e">
        <f t="shared" ca="1" si="137"/>
        <v>#VALUE!</v>
      </c>
      <c r="S360" s="43" t="e">
        <f t="shared" ca="1" si="138"/>
        <v>#N/A</v>
      </c>
      <c r="T360" s="8" t="e">
        <f t="shared" ca="1" si="139"/>
        <v>#N/A</v>
      </c>
      <c r="U360" s="45" t="e">
        <f t="shared" ca="1" si="120"/>
        <v>#N/A</v>
      </c>
      <c r="V360" s="20" t="e">
        <f t="shared" ca="1" si="140"/>
        <v>#N/A</v>
      </c>
      <c r="W360" s="48" t="e">
        <f t="shared" ca="1" si="127"/>
        <v>#N/A</v>
      </c>
      <c r="X360" s="49" t="e">
        <f t="shared" ca="1" si="128"/>
        <v>#N/A</v>
      </c>
      <c r="Y360" s="59" t="e">
        <f t="shared" ca="1" si="132"/>
        <v>#N/A</v>
      </c>
      <c r="Z360" s="49" t="e">
        <f ca="1">IF(Y360&gt;SQM!$AB$9,Summary!L360,NA())</f>
        <v>#N/A</v>
      </c>
      <c r="AA360" s="45" t="e">
        <f t="shared" ca="1" si="129"/>
        <v>#N/A</v>
      </c>
      <c r="AB360" s="4" t="e">
        <f t="shared" ca="1" si="130"/>
        <v>#N/A</v>
      </c>
      <c r="AC360" s="2" t="e">
        <f t="shared" ca="1" si="131"/>
        <v>#N/A</v>
      </c>
      <c r="AD360" s="81" t="e">
        <f>IF(TEXT(A360,"mmmm")='1Month'!$A$3,TEXT(A360,"dd")+H360,NA())</f>
        <v>#N/A</v>
      </c>
      <c r="AE360" s="81" t="e">
        <f>IF(TEXT(A360,"mmmm")='1Month'!A$3,TEXT(A360,"dd")+S360,NA())</f>
        <v>#N/A</v>
      </c>
    </row>
    <row r="361" spans="1:31">
      <c r="A361" s="1">
        <v>43669</v>
      </c>
      <c r="C361" s="3" t="e">
        <f ca="1">MATCH(A361,UTDATE,0)+SQM!$AB$3</f>
        <v>#N/A</v>
      </c>
      <c r="D361" s="3">
        <f ca="1">MATCH(A361,UTDATE)+SQM!$AB$3</f>
        <v>1000</v>
      </c>
      <c r="E361" s="5" t="e">
        <f t="shared" ca="1" si="121"/>
        <v>#N/A</v>
      </c>
      <c r="F361" s="4" t="str">
        <f t="array" aca="1" ref="F361" ca="1">IF(MAX(IF(UTDATE=A361,MPSAS))&gt;0,MAX(IF(UTDATE=A361,MPSAS)),"")</f>
        <v/>
      </c>
      <c r="G361" s="2" t="e">
        <f t="shared" ca="1" si="133"/>
        <v>#N/A</v>
      </c>
      <c r="H361" s="21" t="e">
        <f t="shared" ca="1" si="134"/>
        <v>#N/A</v>
      </c>
      <c r="I361" s="4" t="e">
        <f t="shared" ca="1" si="122"/>
        <v>#N/A</v>
      </c>
      <c r="J361" s="21" t="e">
        <f t="shared" ca="1" si="119"/>
        <v>#N/A</v>
      </c>
      <c r="K361" s="5" t="e">
        <f t="shared" ca="1" si="123"/>
        <v>#N/A</v>
      </c>
      <c r="L361" s="4" t="str">
        <f t="array" aca="1" ref="L361" ca="1">IF(MAX(IF(UTDATE=A361,AVE_30))&gt;0,MAX(IF(UTDATE=A361,AVE_30)),"")</f>
        <v/>
      </c>
      <c r="M361" s="2" t="e">
        <f t="shared" ca="1" si="135"/>
        <v>#N/A</v>
      </c>
      <c r="N361" s="4" t="e">
        <f t="shared" ca="1" si="124"/>
        <v>#N/A</v>
      </c>
      <c r="O361" s="4" t="e">
        <f t="shared" ca="1" si="125"/>
        <v>#N/A</v>
      </c>
      <c r="P361" s="4" t="e">
        <f t="shared" ca="1" si="126"/>
        <v>#N/A</v>
      </c>
      <c r="Q361" s="4" t="e">
        <f t="shared" ca="1" si="136"/>
        <v>#N/A</v>
      </c>
      <c r="R361" s="4" t="e">
        <f t="shared" ca="1" si="137"/>
        <v>#VALUE!</v>
      </c>
      <c r="S361" s="43" t="e">
        <f t="shared" ca="1" si="138"/>
        <v>#N/A</v>
      </c>
      <c r="T361" s="8" t="e">
        <f t="shared" ca="1" si="139"/>
        <v>#N/A</v>
      </c>
      <c r="U361" s="45" t="e">
        <f t="shared" ca="1" si="120"/>
        <v>#N/A</v>
      </c>
      <c r="V361" s="20" t="e">
        <f t="shared" ca="1" si="140"/>
        <v>#N/A</v>
      </c>
      <c r="W361" s="48" t="e">
        <f t="shared" ca="1" si="127"/>
        <v>#N/A</v>
      </c>
      <c r="X361" s="49" t="e">
        <f t="shared" ca="1" si="128"/>
        <v>#N/A</v>
      </c>
      <c r="Y361" s="59" t="e">
        <f t="shared" ca="1" si="132"/>
        <v>#N/A</v>
      </c>
      <c r="Z361" s="49" t="e">
        <f ca="1">IF(Y361&gt;SQM!$AB$9,Summary!L361,NA())</f>
        <v>#N/A</v>
      </c>
      <c r="AA361" s="45" t="e">
        <f t="shared" ca="1" si="129"/>
        <v>#N/A</v>
      </c>
      <c r="AB361" s="4" t="e">
        <f t="shared" ca="1" si="130"/>
        <v>#N/A</v>
      </c>
      <c r="AC361" s="2" t="e">
        <f t="shared" ca="1" si="131"/>
        <v>#N/A</v>
      </c>
      <c r="AD361" s="81" t="e">
        <f>IF(TEXT(A361,"mmmm")='1Month'!$A$3,TEXT(A361,"dd")+H361,NA())</f>
        <v>#N/A</v>
      </c>
      <c r="AE361" s="81" t="e">
        <f>IF(TEXT(A361,"mmmm")='1Month'!A$3,TEXT(A361,"dd")+S361,NA())</f>
        <v>#N/A</v>
      </c>
    </row>
    <row r="362" spans="1:31">
      <c r="A362" s="1">
        <v>43670</v>
      </c>
      <c r="C362" s="3" t="e">
        <f ca="1">MATCH(A362,UTDATE,0)+SQM!$AB$3</f>
        <v>#N/A</v>
      </c>
      <c r="D362" s="3">
        <f ca="1">MATCH(A362,UTDATE)+SQM!$AB$3</f>
        <v>1000</v>
      </c>
      <c r="E362" s="5" t="e">
        <f t="shared" ca="1" si="121"/>
        <v>#N/A</v>
      </c>
      <c r="F362" s="4" t="str">
        <f t="array" aca="1" ref="F362" ca="1">IF(MAX(IF(UTDATE=A362,MPSAS))&gt;0,MAX(IF(UTDATE=A362,MPSAS)),"")</f>
        <v/>
      </c>
      <c r="G362" s="2" t="e">
        <f t="shared" ca="1" si="133"/>
        <v>#N/A</v>
      </c>
      <c r="H362" s="21" t="e">
        <f t="shared" ca="1" si="134"/>
        <v>#N/A</v>
      </c>
      <c r="I362" s="4" t="e">
        <f t="shared" ca="1" si="122"/>
        <v>#N/A</v>
      </c>
      <c r="J362" s="21" t="e">
        <f t="shared" ca="1" si="119"/>
        <v>#N/A</v>
      </c>
      <c r="K362" s="5" t="e">
        <f t="shared" ca="1" si="123"/>
        <v>#N/A</v>
      </c>
      <c r="L362" s="4" t="str">
        <f t="array" aca="1" ref="L362" ca="1">IF(MAX(IF(UTDATE=A362,AVE_30))&gt;0,MAX(IF(UTDATE=A362,AVE_30)),"")</f>
        <v/>
      </c>
      <c r="M362" s="2" t="e">
        <f t="shared" ca="1" si="135"/>
        <v>#N/A</v>
      </c>
      <c r="N362" s="4" t="e">
        <f t="shared" ca="1" si="124"/>
        <v>#N/A</v>
      </c>
      <c r="O362" s="4" t="e">
        <f t="shared" ca="1" si="125"/>
        <v>#N/A</v>
      </c>
      <c r="P362" s="4" t="e">
        <f t="shared" ca="1" si="126"/>
        <v>#N/A</v>
      </c>
      <c r="Q362" s="4" t="e">
        <f t="shared" ca="1" si="136"/>
        <v>#N/A</v>
      </c>
      <c r="R362" s="4" t="e">
        <f t="shared" ca="1" si="137"/>
        <v>#VALUE!</v>
      </c>
      <c r="S362" s="43" t="e">
        <f t="shared" ca="1" si="138"/>
        <v>#N/A</v>
      </c>
      <c r="T362" s="8" t="e">
        <f t="shared" ca="1" si="139"/>
        <v>#N/A</v>
      </c>
      <c r="U362" s="45" t="e">
        <f t="shared" ca="1" si="120"/>
        <v>#N/A</v>
      </c>
      <c r="V362" s="20" t="e">
        <f t="shared" ca="1" si="140"/>
        <v>#N/A</v>
      </c>
      <c r="W362" s="48" t="e">
        <f t="shared" ca="1" si="127"/>
        <v>#N/A</v>
      </c>
      <c r="X362" s="49" t="e">
        <f t="shared" ca="1" si="128"/>
        <v>#N/A</v>
      </c>
      <c r="Y362" s="59" t="e">
        <f t="shared" ca="1" si="132"/>
        <v>#N/A</v>
      </c>
      <c r="Z362" s="49" t="e">
        <f ca="1">IF(Y362&gt;SQM!$AB$9,Summary!L362,NA())</f>
        <v>#N/A</v>
      </c>
      <c r="AA362" s="45" t="e">
        <f t="shared" ca="1" si="129"/>
        <v>#N/A</v>
      </c>
      <c r="AB362" s="4" t="e">
        <f t="shared" ca="1" si="130"/>
        <v>#N/A</v>
      </c>
      <c r="AC362" s="2" t="e">
        <f t="shared" ca="1" si="131"/>
        <v>#N/A</v>
      </c>
      <c r="AD362" s="81" t="e">
        <f>IF(TEXT(A362,"mmmm")='1Month'!$A$3,TEXT(A362,"dd")+H362,NA())</f>
        <v>#N/A</v>
      </c>
      <c r="AE362" s="81" t="e">
        <f>IF(TEXT(A362,"mmmm")='1Month'!A$3,TEXT(A362,"dd")+S362,NA())</f>
        <v>#N/A</v>
      </c>
    </row>
    <row r="363" spans="1:31">
      <c r="A363" s="1">
        <v>43671</v>
      </c>
      <c r="C363" s="3" t="e">
        <f ca="1">MATCH(A363,UTDATE,0)+SQM!$AB$3</f>
        <v>#N/A</v>
      </c>
      <c r="D363" s="3">
        <f ca="1">MATCH(A363,UTDATE)+SQM!$AB$3</f>
        <v>1000</v>
      </c>
      <c r="E363" s="5" t="e">
        <f t="shared" ca="1" si="121"/>
        <v>#N/A</v>
      </c>
      <c r="F363" s="4" t="str">
        <f t="array" aca="1" ref="F363" ca="1">IF(MAX(IF(UTDATE=A363,MPSAS))&gt;0,MAX(IF(UTDATE=A363,MPSAS)),"")</f>
        <v/>
      </c>
      <c r="G363" s="2" t="e">
        <f t="shared" ca="1" si="133"/>
        <v>#N/A</v>
      </c>
      <c r="H363" s="21" t="e">
        <f t="shared" ca="1" si="134"/>
        <v>#N/A</v>
      </c>
      <c r="I363" s="4" t="e">
        <f t="shared" ca="1" si="122"/>
        <v>#N/A</v>
      </c>
      <c r="J363" s="21" t="e">
        <f t="shared" ca="1" si="119"/>
        <v>#N/A</v>
      </c>
      <c r="K363" s="5" t="e">
        <f t="shared" ca="1" si="123"/>
        <v>#N/A</v>
      </c>
      <c r="L363" s="4" t="str">
        <f t="array" aca="1" ref="L363" ca="1">IF(MAX(IF(UTDATE=A363,AVE_30))&gt;0,MAX(IF(UTDATE=A363,AVE_30)),"")</f>
        <v/>
      </c>
      <c r="M363" s="2" t="e">
        <f t="shared" ca="1" si="135"/>
        <v>#N/A</v>
      </c>
      <c r="N363" s="4" t="e">
        <f t="shared" ca="1" si="124"/>
        <v>#N/A</v>
      </c>
      <c r="O363" s="4" t="e">
        <f t="shared" ca="1" si="125"/>
        <v>#N/A</v>
      </c>
      <c r="P363" s="4" t="e">
        <f t="shared" ca="1" si="126"/>
        <v>#N/A</v>
      </c>
      <c r="Q363" s="4" t="e">
        <f t="shared" ca="1" si="136"/>
        <v>#N/A</v>
      </c>
      <c r="R363" s="4" t="e">
        <f t="shared" ca="1" si="137"/>
        <v>#VALUE!</v>
      </c>
      <c r="S363" s="43" t="e">
        <f t="shared" ca="1" si="138"/>
        <v>#N/A</v>
      </c>
      <c r="T363" s="8" t="e">
        <f t="shared" ca="1" si="139"/>
        <v>#N/A</v>
      </c>
      <c r="U363" s="45" t="e">
        <f t="shared" ca="1" si="120"/>
        <v>#N/A</v>
      </c>
      <c r="V363" s="20" t="e">
        <f t="shared" ca="1" si="140"/>
        <v>#N/A</v>
      </c>
      <c r="W363" s="48" t="e">
        <f t="shared" ca="1" si="127"/>
        <v>#N/A</v>
      </c>
      <c r="X363" s="49" t="e">
        <f t="shared" ca="1" si="128"/>
        <v>#N/A</v>
      </c>
      <c r="Y363" s="59" t="e">
        <f t="shared" ca="1" si="132"/>
        <v>#N/A</v>
      </c>
      <c r="Z363" s="49" t="e">
        <f ca="1">IF(Y363&gt;SQM!$AB$9,Summary!L363,NA())</f>
        <v>#N/A</v>
      </c>
      <c r="AA363" s="45" t="e">
        <f t="shared" ca="1" si="129"/>
        <v>#N/A</v>
      </c>
      <c r="AB363" s="4" t="e">
        <f t="shared" ca="1" si="130"/>
        <v>#N/A</v>
      </c>
      <c r="AC363" s="2" t="e">
        <f t="shared" ca="1" si="131"/>
        <v>#N/A</v>
      </c>
      <c r="AD363" s="81" t="e">
        <f>IF(TEXT(A363,"mmmm")='1Month'!$A$3,TEXT(A363,"dd")+H363,NA())</f>
        <v>#N/A</v>
      </c>
      <c r="AE363" s="81" t="e">
        <f>IF(TEXT(A363,"mmmm")='1Month'!A$3,TEXT(A363,"dd")+S363,NA())</f>
        <v>#N/A</v>
      </c>
    </row>
    <row r="364" spans="1:31">
      <c r="A364" s="1">
        <v>43672</v>
      </c>
      <c r="C364" s="3" t="e">
        <f ca="1">MATCH(A364,UTDATE,0)+SQM!$AB$3</f>
        <v>#N/A</v>
      </c>
      <c r="D364" s="3">
        <f ca="1">MATCH(A364,UTDATE)+SQM!$AB$3</f>
        <v>1000</v>
      </c>
      <c r="E364" s="5" t="e">
        <f t="shared" ca="1" si="121"/>
        <v>#N/A</v>
      </c>
      <c r="F364" s="4" t="str">
        <f t="array" aca="1" ref="F364" ca="1">IF(MAX(IF(UTDATE=A364,MPSAS))&gt;0,MAX(IF(UTDATE=A364,MPSAS)),"")</f>
        <v/>
      </c>
      <c r="G364" s="2" t="e">
        <f t="shared" ca="1" si="133"/>
        <v>#N/A</v>
      </c>
      <c r="H364" s="21" t="e">
        <f t="shared" ca="1" si="134"/>
        <v>#N/A</v>
      </c>
      <c r="I364" s="4" t="e">
        <f t="shared" ca="1" si="122"/>
        <v>#N/A</v>
      </c>
      <c r="J364" s="21" t="e">
        <f t="shared" ca="1" si="119"/>
        <v>#N/A</v>
      </c>
      <c r="K364" s="5" t="e">
        <f t="shared" ca="1" si="123"/>
        <v>#N/A</v>
      </c>
      <c r="L364" s="4" t="str">
        <f t="array" aca="1" ref="L364" ca="1">IF(MAX(IF(UTDATE=A364,AVE_30))&gt;0,MAX(IF(UTDATE=A364,AVE_30)),"")</f>
        <v/>
      </c>
      <c r="M364" s="2" t="e">
        <f t="shared" ca="1" si="135"/>
        <v>#N/A</v>
      </c>
      <c r="N364" s="4" t="e">
        <f t="shared" ca="1" si="124"/>
        <v>#N/A</v>
      </c>
      <c r="O364" s="4" t="e">
        <f t="shared" ca="1" si="125"/>
        <v>#N/A</v>
      </c>
      <c r="P364" s="4" t="e">
        <f t="shared" ca="1" si="126"/>
        <v>#N/A</v>
      </c>
      <c r="Q364" s="4" t="e">
        <f t="shared" ca="1" si="136"/>
        <v>#N/A</v>
      </c>
      <c r="R364" s="4" t="e">
        <f t="shared" ca="1" si="137"/>
        <v>#VALUE!</v>
      </c>
      <c r="S364" s="43" t="e">
        <f t="shared" ca="1" si="138"/>
        <v>#N/A</v>
      </c>
      <c r="T364" s="8" t="e">
        <f t="shared" ca="1" si="139"/>
        <v>#N/A</v>
      </c>
      <c r="U364" s="45" t="e">
        <f t="shared" ca="1" si="120"/>
        <v>#N/A</v>
      </c>
      <c r="V364" s="20" t="e">
        <f t="shared" ca="1" si="140"/>
        <v>#N/A</v>
      </c>
      <c r="W364" s="48" t="e">
        <f t="shared" ca="1" si="127"/>
        <v>#N/A</v>
      </c>
      <c r="X364" s="49" t="e">
        <f t="shared" ca="1" si="128"/>
        <v>#N/A</v>
      </c>
      <c r="Y364" s="59" t="e">
        <f t="shared" ca="1" si="132"/>
        <v>#N/A</v>
      </c>
      <c r="Z364" s="49" t="e">
        <f ca="1">IF(Y364&gt;SQM!$AB$9,Summary!L364,NA())</f>
        <v>#N/A</v>
      </c>
      <c r="AA364" s="45" t="e">
        <f t="shared" ca="1" si="129"/>
        <v>#N/A</v>
      </c>
      <c r="AB364" s="4" t="e">
        <f t="shared" ca="1" si="130"/>
        <v>#N/A</v>
      </c>
      <c r="AC364" s="2" t="e">
        <f t="shared" ca="1" si="131"/>
        <v>#N/A</v>
      </c>
      <c r="AD364" s="81" t="e">
        <f>IF(TEXT(A364,"mmmm")='1Month'!$A$3,TEXT(A364,"dd")+H364,NA())</f>
        <v>#N/A</v>
      </c>
      <c r="AE364" s="81" t="e">
        <f>IF(TEXT(A364,"mmmm")='1Month'!A$3,TEXT(A364,"dd")+S364,NA())</f>
        <v>#N/A</v>
      </c>
    </row>
    <row r="365" spans="1:31">
      <c r="A365" s="1">
        <v>43673</v>
      </c>
      <c r="C365" s="3" t="e">
        <f ca="1">MATCH(A365,UTDATE,0)+SQM!$AB$3</f>
        <v>#N/A</v>
      </c>
      <c r="D365" s="3">
        <f ca="1">MATCH(A365,UTDATE)+SQM!$AB$3</f>
        <v>1000</v>
      </c>
      <c r="E365" s="5" t="e">
        <f t="shared" ca="1" si="121"/>
        <v>#N/A</v>
      </c>
      <c r="F365" s="4" t="str">
        <f t="array" aca="1" ref="F365" ca="1">IF(MAX(IF(UTDATE=A365,MPSAS))&gt;0,MAX(IF(UTDATE=A365,MPSAS)),"")</f>
        <v/>
      </c>
      <c r="G365" s="2" t="e">
        <f t="shared" ca="1" si="133"/>
        <v>#N/A</v>
      </c>
      <c r="H365" s="21" t="e">
        <f t="shared" ca="1" si="134"/>
        <v>#N/A</v>
      </c>
      <c r="I365" s="4" t="e">
        <f t="shared" ca="1" si="122"/>
        <v>#N/A</v>
      </c>
      <c r="J365" s="21" t="e">
        <f t="shared" ca="1" si="119"/>
        <v>#N/A</v>
      </c>
      <c r="K365" s="5" t="e">
        <f t="shared" ca="1" si="123"/>
        <v>#N/A</v>
      </c>
      <c r="L365" s="4" t="str">
        <f t="array" aca="1" ref="L365" ca="1">IF(MAX(IF(UTDATE=A365,AVE_30))&gt;0,MAX(IF(UTDATE=A365,AVE_30)),"")</f>
        <v/>
      </c>
      <c r="M365" s="2" t="e">
        <f t="shared" ca="1" si="135"/>
        <v>#N/A</v>
      </c>
      <c r="N365" s="4" t="e">
        <f t="shared" ca="1" si="124"/>
        <v>#N/A</v>
      </c>
      <c r="O365" s="4" t="e">
        <f t="shared" ca="1" si="125"/>
        <v>#N/A</v>
      </c>
      <c r="P365" s="4" t="e">
        <f t="shared" ca="1" si="126"/>
        <v>#N/A</v>
      </c>
      <c r="Q365" s="4" t="e">
        <f t="shared" ca="1" si="136"/>
        <v>#N/A</v>
      </c>
      <c r="R365" s="4" t="e">
        <f t="shared" ca="1" si="137"/>
        <v>#VALUE!</v>
      </c>
      <c r="S365" s="43" t="e">
        <f t="shared" ca="1" si="138"/>
        <v>#N/A</v>
      </c>
      <c r="T365" s="8" t="e">
        <f t="shared" ca="1" si="139"/>
        <v>#N/A</v>
      </c>
      <c r="U365" s="45" t="e">
        <f t="shared" ca="1" si="120"/>
        <v>#N/A</v>
      </c>
      <c r="V365" s="20" t="e">
        <f t="shared" ca="1" si="140"/>
        <v>#N/A</v>
      </c>
      <c r="W365" s="48" t="e">
        <f t="shared" ca="1" si="127"/>
        <v>#N/A</v>
      </c>
      <c r="X365" s="49" t="e">
        <f t="shared" ca="1" si="128"/>
        <v>#N/A</v>
      </c>
      <c r="Y365" s="59" t="e">
        <f t="shared" ca="1" si="132"/>
        <v>#N/A</v>
      </c>
      <c r="Z365" s="49" t="e">
        <f ca="1">IF(Y365&gt;SQM!$AB$9,Summary!L365,NA())</f>
        <v>#N/A</v>
      </c>
      <c r="AA365" s="45" t="e">
        <f t="shared" ca="1" si="129"/>
        <v>#N/A</v>
      </c>
      <c r="AB365" s="4" t="e">
        <f t="shared" ca="1" si="130"/>
        <v>#N/A</v>
      </c>
      <c r="AC365" s="2" t="e">
        <f t="shared" ca="1" si="131"/>
        <v>#N/A</v>
      </c>
      <c r="AD365" s="81" t="e">
        <f>IF(TEXT(A365,"mmmm")='1Month'!$A$3,TEXT(A365,"dd")+H365,NA())</f>
        <v>#N/A</v>
      </c>
      <c r="AE365" s="81" t="e">
        <f>IF(TEXT(A365,"mmmm")='1Month'!A$3,TEXT(A365,"dd")+S365,NA())</f>
        <v>#N/A</v>
      </c>
    </row>
    <row r="366" spans="1:31">
      <c r="A366" s="1">
        <v>43674</v>
      </c>
      <c r="C366" s="3" t="e">
        <f ca="1">MATCH(A366,UTDATE,0)+SQM!$AB$3</f>
        <v>#N/A</v>
      </c>
      <c r="D366" s="3">
        <f ca="1">MATCH(A366,UTDATE)+SQM!$AB$3</f>
        <v>1000</v>
      </c>
      <c r="E366" s="5" t="e">
        <f t="shared" ca="1" si="121"/>
        <v>#N/A</v>
      </c>
      <c r="F366" s="4" t="str">
        <f t="array" aca="1" ref="F366" ca="1">IF(MAX(IF(UTDATE=A366,MPSAS))&gt;0,MAX(IF(UTDATE=A366,MPSAS)),"")</f>
        <v/>
      </c>
      <c r="G366" s="2" t="e">
        <f t="shared" ca="1" si="133"/>
        <v>#N/A</v>
      </c>
      <c r="H366" s="21" t="e">
        <f t="shared" ca="1" si="134"/>
        <v>#N/A</v>
      </c>
      <c r="I366" s="4" t="e">
        <f t="shared" ca="1" si="122"/>
        <v>#N/A</v>
      </c>
      <c r="J366" s="21" t="e">
        <f t="shared" ca="1" si="119"/>
        <v>#N/A</v>
      </c>
      <c r="K366" s="5" t="e">
        <f t="shared" ca="1" si="123"/>
        <v>#N/A</v>
      </c>
      <c r="L366" s="4" t="str">
        <f t="array" aca="1" ref="L366" ca="1">IF(MAX(IF(UTDATE=A366,AVE_30))&gt;0,MAX(IF(UTDATE=A366,AVE_30)),"")</f>
        <v/>
      </c>
      <c r="M366" s="2" t="e">
        <f t="shared" ca="1" si="135"/>
        <v>#N/A</v>
      </c>
      <c r="N366" s="4" t="e">
        <f t="shared" ca="1" si="124"/>
        <v>#N/A</v>
      </c>
      <c r="O366" s="4" t="e">
        <f t="shared" ca="1" si="125"/>
        <v>#N/A</v>
      </c>
      <c r="P366" s="4" t="e">
        <f t="shared" ca="1" si="126"/>
        <v>#N/A</v>
      </c>
      <c r="Q366" s="4" t="e">
        <f t="shared" ca="1" si="136"/>
        <v>#N/A</v>
      </c>
      <c r="R366" s="4" t="e">
        <f t="shared" ca="1" si="137"/>
        <v>#VALUE!</v>
      </c>
      <c r="S366" s="43" t="e">
        <f t="shared" ca="1" si="138"/>
        <v>#N/A</v>
      </c>
      <c r="T366" s="8" t="e">
        <f t="shared" ca="1" si="139"/>
        <v>#N/A</v>
      </c>
      <c r="U366" s="45" t="e">
        <f t="shared" ca="1" si="120"/>
        <v>#N/A</v>
      </c>
      <c r="V366" s="20" t="e">
        <f t="shared" ca="1" si="140"/>
        <v>#N/A</v>
      </c>
      <c r="W366" s="48" t="e">
        <f t="shared" ca="1" si="127"/>
        <v>#N/A</v>
      </c>
      <c r="X366" s="49" t="e">
        <f t="shared" ca="1" si="128"/>
        <v>#N/A</v>
      </c>
      <c r="Y366" s="59" t="e">
        <f t="shared" ca="1" si="132"/>
        <v>#N/A</v>
      </c>
      <c r="Z366" s="49" t="e">
        <f ca="1">IF(Y366&gt;SQM!$AB$9,Summary!L366,NA())</f>
        <v>#N/A</v>
      </c>
      <c r="AA366" s="45" t="e">
        <f t="shared" ca="1" si="129"/>
        <v>#N/A</v>
      </c>
      <c r="AB366" s="4" t="e">
        <f t="shared" ca="1" si="130"/>
        <v>#N/A</v>
      </c>
      <c r="AC366" s="2" t="e">
        <f t="shared" ca="1" si="131"/>
        <v>#N/A</v>
      </c>
      <c r="AD366" s="81" t="e">
        <f>IF(TEXT(A366,"mmmm")='1Month'!$A$3,TEXT(A366,"dd")+H366,NA())</f>
        <v>#N/A</v>
      </c>
      <c r="AE366" s="81" t="e">
        <f>IF(TEXT(A366,"mmmm")='1Month'!A$3,TEXT(A366,"dd")+S366,NA())</f>
        <v>#N/A</v>
      </c>
    </row>
    <row r="367" spans="1:31">
      <c r="A367" s="1">
        <v>43675</v>
      </c>
      <c r="C367" s="3" t="e">
        <f ca="1">MATCH(A367,UTDATE,0)+SQM!$AB$3</f>
        <v>#N/A</v>
      </c>
      <c r="D367" s="3">
        <f ca="1">MATCH(A367,UTDATE)+SQM!$AB$3</f>
        <v>1000</v>
      </c>
      <c r="E367" s="5" t="e">
        <f t="shared" ca="1" si="121"/>
        <v>#N/A</v>
      </c>
      <c r="F367" s="4" t="str">
        <f t="array" aca="1" ref="F367" ca="1">IF(MAX(IF(UTDATE=A367,MPSAS))&gt;0,MAX(IF(UTDATE=A367,MPSAS)),"")</f>
        <v/>
      </c>
      <c r="G367" s="2" t="e">
        <f t="shared" ca="1" si="133"/>
        <v>#N/A</v>
      </c>
      <c r="H367" s="21" t="e">
        <f t="shared" ca="1" si="134"/>
        <v>#N/A</v>
      </c>
      <c r="I367" s="4" t="e">
        <f t="shared" ca="1" si="122"/>
        <v>#N/A</v>
      </c>
      <c r="J367" s="21" t="e">
        <f t="shared" ca="1" si="119"/>
        <v>#N/A</v>
      </c>
      <c r="K367" s="5" t="e">
        <f t="shared" ca="1" si="123"/>
        <v>#N/A</v>
      </c>
      <c r="L367" s="4" t="str">
        <f t="array" aca="1" ref="L367" ca="1">IF(MAX(IF(UTDATE=A367,AVE_30))&gt;0,MAX(IF(UTDATE=A367,AVE_30)),"")</f>
        <v/>
      </c>
      <c r="M367" s="2" t="e">
        <f t="shared" ca="1" si="135"/>
        <v>#N/A</v>
      </c>
      <c r="N367" s="4" t="e">
        <f t="shared" ca="1" si="124"/>
        <v>#N/A</v>
      </c>
      <c r="O367" s="4" t="e">
        <f t="shared" ca="1" si="125"/>
        <v>#N/A</v>
      </c>
      <c r="P367" s="4" t="e">
        <f t="shared" ca="1" si="126"/>
        <v>#N/A</v>
      </c>
      <c r="Q367" s="4" t="e">
        <f t="shared" ca="1" si="136"/>
        <v>#N/A</v>
      </c>
      <c r="R367" s="4" t="e">
        <f t="shared" ca="1" si="137"/>
        <v>#VALUE!</v>
      </c>
      <c r="S367" s="43" t="e">
        <f t="shared" ca="1" si="138"/>
        <v>#N/A</v>
      </c>
      <c r="T367" s="8" t="e">
        <f t="shared" ca="1" si="139"/>
        <v>#N/A</v>
      </c>
      <c r="U367" s="45" t="e">
        <f t="shared" ca="1" si="120"/>
        <v>#N/A</v>
      </c>
      <c r="V367" s="20" t="e">
        <f t="shared" ca="1" si="140"/>
        <v>#N/A</v>
      </c>
      <c r="W367" s="48" t="e">
        <f t="shared" ca="1" si="127"/>
        <v>#N/A</v>
      </c>
      <c r="X367" s="49" t="e">
        <f t="shared" ca="1" si="128"/>
        <v>#N/A</v>
      </c>
      <c r="Y367" s="59" t="e">
        <f t="shared" ca="1" si="132"/>
        <v>#N/A</v>
      </c>
      <c r="Z367" s="49" t="e">
        <f ca="1">IF(Y367&gt;SQM!$AB$9,Summary!L367,NA())</f>
        <v>#N/A</v>
      </c>
      <c r="AA367" s="45" t="e">
        <f t="shared" ca="1" si="129"/>
        <v>#N/A</v>
      </c>
      <c r="AB367" s="4" t="e">
        <f t="shared" ca="1" si="130"/>
        <v>#N/A</v>
      </c>
      <c r="AC367" s="2" t="e">
        <f t="shared" ca="1" si="131"/>
        <v>#N/A</v>
      </c>
      <c r="AD367" s="81" t="e">
        <f>IF(TEXT(A367,"mmmm")='1Month'!$A$3,TEXT(A367,"dd")+H367,NA())</f>
        <v>#N/A</v>
      </c>
      <c r="AE367" s="81" t="e">
        <f>IF(TEXT(A367,"mmmm")='1Month'!A$3,TEXT(A367,"dd")+S367,NA())</f>
        <v>#N/A</v>
      </c>
    </row>
    <row r="368" spans="1:31">
      <c r="A368" s="1">
        <v>43676</v>
      </c>
      <c r="C368" s="3" t="e">
        <f ca="1">MATCH(A368,UTDATE,0)+SQM!$AB$3</f>
        <v>#N/A</v>
      </c>
      <c r="D368" s="3">
        <f ca="1">MATCH(A368,UTDATE)+SQM!$AB$3</f>
        <v>1000</v>
      </c>
      <c r="E368" s="5" t="e">
        <f t="shared" ca="1" si="121"/>
        <v>#N/A</v>
      </c>
      <c r="F368" s="4" t="str">
        <f t="array" aca="1" ref="F368" ca="1">IF(MAX(IF(UTDATE=A368,MPSAS))&gt;0,MAX(IF(UTDATE=A368,MPSAS)),"")</f>
        <v/>
      </c>
      <c r="G368" s="2" t="e">
        <f t="shared" ca="1" si="133"/>
        <v>#N/A</v>
      </c>
      <c r="H368" s="21" t="e">
        <f t="shared" ca="1" si="134"/>
        <v>#N/A</v>
      </c>
      <c r="I368" s="4" t="e">
        <f t="shared" ca="1" si="122"/>
        <v>#N/A</v>
      </c>
      <c r="J368" s="21" t="e">
        <f t="shared" ca="1" si="119"/>
        <v>#N/A</v>
      </c>
      <c r="K368" s="5" t="e">
        <f t="shared" ca="1" si="123"/>
        <v>#N/A</v>
      </c>
      <c r="L368" s="4" t="str">
        <f t="array" aca="1" ref="L368" ca="1">IF(MAX(IF(UTDATE=A368,AVE_30))&gt;0,MAX(IF(UTDATE=A368,AVE_30)),"")</f>
        <v/>
      </c>
      <c r="M368" s="2" t="e">
        <f t="shared" ca="1" si="135"/>
        <v>#N/A</v>
      </c>
      <c r="N368" s="4" t="e">
        <f t="shared" ca="1" si="124"/>
        <v>#N/A</v>
      </c>
      <c r="O368" s="4" t="e">
        <f t="shared" ca="1" si="125"/>
        <v>#N/A</v>
      </c>
      <c r="P368" s="4" t="e">
        <f t="shared" ca="1" si="126"/>
        <v>#N/A</v>
      </c>
      <c r="Q368" s="4" t="e">
        <f t="shared" ca="1" si="136"/>
        <v>#N/A</v>
      </c>
      <c r="R368" s="4" t="e">
        <f t="shared" ca="1" si="137"/>
        <v>#VALUE!</v>
      </c>
      <c r="S368" s="43" t="e">
        <f t="shared" ca="1" si="138"/>
        <v>#N/A</v>
      </c>
      <c r="T368" s="8" t="e">
        <f t="shared" ca="1" si="139"/>
        <v>#N/A</v>
      </c>
      <c r="U368" s="45" t="e">
        <f t="shared" ca="1" si="120"/>
        <v>#N/A</v>
      </c>
      <c r="V368" s="20" t="e">
        <f t="shared" ca="1" si="140"/>
        <v>#N/A</v>
      </c>
      <c r="W368" s="48" t="e">
        <f t="shared" ca="1" si="127"/>
        <v>#N/A</v>
      </c>
      <c r="X368" s="49" t="e">
        <f t="shared" ca="1" si="128"/>
        <v>#N/A</v>
      </c>
      <c r="Y368" s="59" t="e">
        <f t="shared" ca="1" si="132"/>
        <v>#N/A</v>
      </c>
      <c r="Z368" s="49" t="e">
        <f ca="1">IF(Y368&gt;SQM!$AB$9,Summary!L368,NA())</f>
        <v>#N/A</v>
      </c>
      <c r="AA368" s="45" t="e">
        <f t="shared" ca="1" si="129"/>
        <v>#N/A</v>
      </c>
      <c r="AB368" s="4" t="e">
        <f t="shared" ca="1" si="130"/>
        <v>#N/A</v>
      </c>
      <c r="AC368" s="2" t="e">
        <f t="shared" ca="1" si="131"/>
        <v>#N/A</v>
      </c>
      <c r="AD368" s="81" t="e">
        <f>IF(TEXT(A368,"mmmm")='1Month'!$A$3,TEXT(A368,"dd")+H368,NA())</f>
        <v>#N/A</v>
      </c>
      <c r="AE368" s="81" t="e">
        <f>IF(TEXT(A368,"mmmm")='1Month'!A$3,TEXT(A368,"dd")+S368,NA())</f>
        <v>#N/A</v>
      </c>
    </row>
    <row r="369" spans="1:31">
      <c r="A369" s="1">
        <v>43677</v>
      </c>
      <c r="C369" s="3" t="e">
        <f ca="1">MATCH(A369,UTDATE,0)+SQM!$AB$3</f>
        <v>#N/A</v>
      </c>
      <c r="D369" s="3">
        <f ca="1">MATCH(A369,UTDATE)+SQM!$AB$3</f>
        <v>1000</v>
      </c>
      <c r="E369" s="5" t="e">
        <f t="shared" ca="1" si="121"/>
        <v>#N/A</v>
      </c>
      <c r="F369" s="4" t="str">
        <f t="array" aca="1" ref="F369" ca="1">IF(MAX(IF(UTDATE=A369,MPSAS))&gt;0,MAX(IF(UTDATE=A369,MPSAS)),"")</f>
        <v/>
      </c>
      <c r="G369" s="2" t="e">
        <f t="shared" ca="1" si="133"/>
        <v>#N/A</v>
      </c>
      <c r="H369" s="21" t="e">
        <f t="shared" ca="1" si="134"/>
        <v>#N/A</v>
      </c>
      <c r="I369" s="4" t="e">
        <f t="shared" ca="1" si="122"/>
        <v>#N/A</v>
      </c>
      <c r="J369" s="21" t="e">
        <f t="shared" ca="1" si="119"/>
        <v>#N/A</v>
      </c>
      <c r="K369" s="5" t="e">
        <f t="shared" ca="1" si="123"/>
        <v>#N/A</v>
      </c>
      <c r="L369" s="4" t="str">
        <f t="array" aca="1" ref="L369" ca="1">IF(MAX(IF(UTDATE=A369,AVE_30))&gt;0,MAX(IF(UTDATE=A369,AVE_30)),"")</f>
        <v/>
      </c>
      <c r="M369" s="2" t="e">
        <f t="shared" ca="1" si="135"/>
        <v>#N/A</v>
      </c>
      <c r="N369" s="4" t="e">
        <f t="shared" ca="1" si="124"/>
        <v>#N/A</v>
      </c>
      <c r="O369" s="4" t="e">
        <f t="shared" ca="1" si="125"/>
        <v>#N/A</v>
      </c>
      <c r="P369" s="4" t="e">
        <f t="shared" ca="1" si="126"/>
        <v>#N/A</v>
      </c>
      <c r="Q369" s="4" t="e">
        <f t="shared" ca="1" si="136"/>
        <v>#N/A</v>
      </c>
      <c r="R369" s="4" t="e">
        <f t="shared" ca="1" si="137"/>
        <v>#VALUE!</v>
      </c>
      <c r="S369" s="43" t="e">
        <f t="shared" ca="1" si="138"/>
        <v>#N/A</v>
      </c>
      <c r="T369" s="8" t="e">
        <f t="shared" ca="1" si="139"/>
        <v>#N/A</v>
      </c>
      <c r="U369" s="45" t="e">
        <f t="shared" ca="1" si="120"/>
        <v>#N/A</v>
      </c>
      <c r="V369" s="20" t="e">
        <f t="shared" ca="1" si="140"/>
        <v>#N/A</v>
      </c>
      <c r="W369" s="48" t="e">
        <f t="shared" ca="1" si="127"/>
        <v>#N/A</v>
      </c>
      <c r="X369" s="49" t="e">
        <f t="shared" ca="1" si="128"/>
        <v>#N/A</v>
      </c>
      <c r="Y369" s="59" t="e">
        <f t="shared" ca="1" si="132"/>
        <v>#N/A</v>
      </c>
      <c r="Z369" s="49" t="e">
        <f ca="1">IF(Y369&gt;SQM!$AB$9,Summary!L369,NA())</f>
        <v>#N/A</v>
      </c>
      <c r="AA369" s="45" t="e">
        <f t="shared" ca="1" si="129"/>
        <v>#N/A</v>
      </c>
      <c r="AB369" s="4" t="e">
        <f t="shared" ca="1" si="130"/>
        <v>#N/A</v>
      </c>
      <c r="AC369" s="2" t="e">
        <f t="shared" ca="1" si="131"/>
        <v>#N/A</v>
      </c>
      <c r="AD369" s="81" t="e">
        <f>IF(TEXT(A369,"mmmm")='1Month'!$A$3,TEXT(A369,"dd")+H369,NA())</f>
        <v>#N/A</v>
      </c>
      <c r="AE369" s="81" t="e">
        <f>IF(TEXT(A369,"mmmm")='1Month'!A$3,TEXT(A369,"dd")+S369,NA())</f>
        <v>#N/A</v>
      </c>
    </row>
    <row r="370" spans="1:31">
      <c r="A370" s="1">
        <v>43678</v>
      </c>
      <c r="C370" s="3" t="e">
        <f ca="1">MATCH(A370,UTDATE,0)+SQM!$AB$3</f>
        <v>#N/A</v>
      </c>
      <c r="D370" s="3">
        <f ca="1">MATCH(A370,UTDATE)+SQM!$AB$3</f>
        <v>1000</v>
      </c>
      <c r="E370" s="5" t="e">
        <f t="shared" ca="1" si="121"/>
        <v>#N/A</v>
      </c>
      <c r="F370" s="4" t="str">
        <f t="array" aca="1" ref="F370" ca="1">IF(MAX(IF(UTDATE=A370,MPSAS))&gt;0,MAX(IF(UTDATE=A370,MPSAS)),"")</f>
        <v/>
      </c>
      <c r="G370" s="2" t="e">
        <f t="shared" ca="1" si="133"/>
        <v>#N/A</v>
      </c>
      <c r="H370" s="21" t="e">
        <f t="shared" ca="1" si="134"/>
        <v>#N/A</v>
      </c>
      <c r="I370" s="4" t="e">
        <f t="shared" ca="1" si="122"/>
        <v>#N/A</v>
      </c>
      <c r="J370" s="21" t="e">
        <f t="shared" ca="1" si="119"/>
        <v>#N/A</v>
      </c>
      <c r="K370" s="5" t="e">
        <f t="shared" ca="1" si="123"/>
        <v>#N/A</v>
      </c>
      <c r="L370" s="4" t="str">
        <f t="array" aca="1" ref="L370" ca="1">IF(MAX(IF(UTDATE=A370,AVE_30))&gt;0,MAX(IF(UTDATE=A370,AVE_30)),"")</f>
        <v/>
      </c>
      <c r="M370" s="2" t="e">
        <f t="shared" ca="1" si="135"/>
        <v>#N/A</v>
      </c>
      <c r="N370" s="4" t="e">
        <f t="shared" ca="1" si="124"/>
        <v>#N/A</v>
      </c>
      <c r="O370" s="4" t="e">
        <f t="shared" ca="1" si="125"/>
        <v>#N/A</v>
      </c>
      <c r="P370" s="4" t="e">
        <f t="shared" ca="1" si="126"/>
        <v>#N/A</v>
      </c>
      <c r="Q370" s="4" t="e">
        <f t="shared" ca="1" si="136"/>
        <v>#N/A</v>
      </c>
      <c r="R370" s="4" t="e">
        <f t="shared" ca="1" si="137"/>
        <v>#VALUE!</v>
      </c>
      <c r="S370" s="43" t="e">
        <f t="shared" ca="1" si="138"/>
        <v>#N/A</v>
      </c>
      <c r="T370" s="8" t="e">
        <f t="shared" ca="1" si="139"/>
        <v>#N/A</v>
      </c>
      <c r="U370" s="45" t="e">
        <f t="shared" ca="1" si="120"/>
        <v>#N/A</v>
      </c>
      <c r="V370" s="20" t="e">
        <f t="shared" ca="1" si="140"/>
        <v>#N/A</v>
      </c>
      <c r="W370" s="48" t="e">
        <f t="shared" ca="1" si="127"/>
        <v>#N/A</v>
      </c>
      <c r="X370" s="49" t="e">
        <f t="shared" ca="1" si="128"/>
        <v>#N/A</v>
      </c>
      <c r="Y370" s="59" t="e">
        <f t="shared" ca="1" si="132"/>
        <v>#N/A</v>
      </c>
      <c r="Z370" s="49" t="e">
        <f ca="1">IF(Y370&gt;SQM!$AB$9,Summary!L370,NA())</f>
        <v>#N/A</v>
      </c>
      <c r="AA370" s="45" t="e">
        <f t="shared" ca="1" si="129"/>
        <v>#N/A</v>
      </c>
      <c r="AB370" s="4" t="e">
        <f t="shared" ca="1" si="130"/>
        <v>#N/A</v>
      </c>
      <c r="AC370" s="2" t="e">
        <f t="shared" ca="1" si="131"/>
        <v>#N/A</v>
      </c>
      <c r="AD370" s="81" t="e">
        <f ca="1">IF(TEXT(A370,"mmmm")='1Month'!$A$3,TEXT(A370,"dd")+H370,NA())</f>
        <v>#N/A</v>
      </c>
      <c r="AE370" s="81" t="e">
        <f ca="1">IF(TEXT(A370,"mmmm")='1Month'!A$3,TEXT(A370,"dd")+S370,NA())</f>
        <v>#N/A</v>
      </c>
    </row>
    <row r="371" spans="1:31">
      <c r="A371" s="1">
        <v>43679</v>
      </c>
      <c r="C371" s="3" t="e">
        <f ca="1">MATCH(A371,UTDATE,0)+SQM!$AB$3</f>
        <v>#N/A</v>
      </c>
      <c r="D371" s="3">
        <f ca="1">MATCH(A371,UTDATE)+SQM!$AB$3</f>
        <v>1000</v>
      </c>
      <c r="E371" s="5" t="e">
        <f t="shared" ca="1" si="121"/>
        <v>#N/A</v>
      </c>
      <c r="F371" s="4" t="str">
        <f t="array" aca="1" ref="F371" ca="1">IF(MAX(IF(UTDATE=A371,MPSAS))&gt;0,MAX(IF(UTDATE=A371,MPSAS)),"")</f>
        <v/>
      </c>
      <c r="G371" s="2" t="e">
        <f t="shared" ca="1" si="133"/>
        <v>#N/A</v>
      </c>
      <c r="H371" s="21" t="e">
        <f t="shared" ca="1" si="134"/>
        <v>#N/A</v>
      </c>
      <c r="I371" s="4" t="e">
        <f t="shared" ca="1" si="122"/>
        <v>#N/A</v>
      </c>
      <c r="J371" s="21" t="e">
        <f t="shared" ca="1" si="119"/>
        <v>#N/A</v>
      </c>
      <c r="K371" s="5" t="e">
        <f t="shared" ca="1" si="123"/>
        <v>#N/A</v>
      </c>
      <c r="L371" s="4" t="str">
        <f t="array" aca="1" ref="L371" ca="1">IF(MAX(IF(UTDATE=A371,AVE_30))&gt;0,MAX(IF(UTDATE=A371,AVE_30)),"")</f>
        <v/>
      </c>
      <c r="M371" s="2" t="e">
        <f t="shared" ca="1" si="135"/>
        <v>#N/A</v>
      </c>
      <c r="N371" s="4" t="e">
        <f t="shared" ca="1" si="124"/>
        <v>#N/A</v>
      </c>
      <c r="O371" s="4" t="e">
        <f t="shared" ca="1" si="125"/>
        <v>#N/A</v>
      </c>
      <c r="P371" s="4" t="e">
        <f t="shared" ca="1" si="126"/>
        <v>#N/A</v>
      </c>
      <c r="Q371" s="4" t="e">
        <f t="shared" ca="1" si="136"/>
        <v>#N/A</v>
      </c>
      <c r="R371" s="4" t="e">
        <f t="shared" ca="1" si="137"/>
        <v>#VALUE!</v>
      </c>
      <c r="S371" s="43" t="e">
        <f t="shared" ca="1" si="138"/>
        <v>#N/A</v>
      </c>
      <c r="T371" s="8" t="e">
        <f t="shared" ca="1" si="139"/>
        <v>#N/A</v>
      </c>
      <c r="U371" s="45" t="e">
        <f t="shared" ca="1" si="120"/>
        <v>#N/A</v>
      </c>
      <c r="V371" s="20" t="e">
        <f t="shared" ca="1" si="140"/>
        <v>#N/A</v>
      </c>
      <c r="W371" s="48" t="e">
        <f t="shared" ca="1" si="127"/>
        <v>#N/A</v>
      </c>
      <c r="X371" s="49" t="e">
        <f t="shared" ca="1" si="128"/>
        <v>#N/A</v>
      </c>
      <c r="Y371" s="59" t="e">
        <f t="shared" ca="1" si="132"/>
        <v>#N/A</v>
      </c>
      <c r="Z371" s="49" t="e">
        <f ca="1">IF(Y371&gt;SQM!$AB$9,Summary!L371,NA())</f>
        <v>#N/A</v>
      </c>
      <c r="AA371" s="45" t="e">
        <f t="shared" ca="1" si="129"/>
        <v>#N/A</v>
      </c>
      <c r="AB371" s="4" t="e">
        <f t="shared" ca="1" si="130"/>
        <v>#N/A</v>
      </c>
      <c r="AC371" s="2" t="e">
        <f t="shared" ca="1" si="131"/>
        <v>#N/A</v>
      </c>
      <c r="AD371" s="81" t="e">
        <f ca="1">IF(TEXT(A371,"mmmm")='1Month'!$A$3,TEXT(A371,"dd")+H371,NA())</f>
        <v>#N/A</v>
      </c>
      <c r="AE371" s="81" t="e">
        <f ca="1">IF(TEXT(A371,"mmmm")='1Month'!A$3,TEXT(A371,"dd")+S371,NA())</f>
        <v>#N/A</v>
      </c>
    </row>
    <row r="372" spans="1:31">
      <c r="A372" s="1">
        <v>43680</v>
      </c>
      <c r="C372" s="3" t="e">
        <f ca="1">MATCH(A372,UTDATE,0)+SQM!$AB$3</f>
        <v>#N/A</v>
      </c>
      <c r="D372" s="3">
        <f ca="1">MATCH(A372,UTDATE)+SQM!$AB$3</f>
        <v>1000</v>
      </c>
      <c r="E372" s="5" t="e">
        <f t="shared" ca="1" si="121"/>
        <v>#N/A</v>
      </c>
      <c r="F372" s="4" t="str">
        <f t="array" aca="1" ref="F372" ca="1">IF(MAX(IF(UTDATE=A372,MPSAS))&gt;0,MAX(IF(UTDATE=A372,MPSAS)),"")</f>
        <v/>
      </c>
      <c r="G372" s="2" t="e">
        <f t="shared" ca="1" si="133"/>
        <v>#N/A</v>
      </c>
      <c r="H372" s="21" t="e">
        <f t="shared" ca="1" si="134"/>
        <v>#N/A</v>
      </c>
      <c r="I372" s="4" t="e">
        <f t="shared" ca="1" si="122"/>
        <v>#N/A</v>
      </c>
      <c r="J372" s="21" t="e">
        <f t="shared" ca="1" si="119"/>
        <v>#N/A</v>
      </c>
      <c r="K372" s="5" t="e">
        <f t="shared" ca="1" si="123"/>
        <v>#N/A</v>
      </c>
      <c r="L372" s="4" t="str">
        <f t="array" aca="1" ref="L372" ca="1">IF(MAX(IF(UTDATE=A372,AVE_30))&gt;0,MAX(IF(UTDATE=A372,AVE_30)),"")</f>
        <v/>
      </c>
      <c r="M372" s="2" t="e">
        <f t="shared" ca="1" si="135"/>
        <v>#N/A</v>
      </c>
      <c r="N372" s="4" t="e">
        <f t="shared" ca="1" si="124"/>
        <v>#N/A</v>
      </c>
      <c r="O372" s="4" t="e">
        <f t="shared" ca="1" si="125"/>
        <v>#N/A</v>
      </c>
      <c r="P372" s="4" t="e">
        <f t="shared" ca="1" si="126"/>
        <v>#N/A</v>
      </c>
      <c r="Q372" s="4" t="e">
        <f t="shared" ca="1" si="136"/>
        <v>#N/A</v>
      </c>
      <c r="R372" s="4" t="e">
        <f t="shared" ca="1" si="137"/>
        <v>#VALUE!</v>
      </c>
      <c r="S372" s="43" t="e">
        <f t="shared" ca="1" si="138"/>
        <v>#N/A</v>
      </c>
      <c r="T372" s="8" t="e">
        <f t="shared" ca="1" si="139"/>
        <v>#N/A</v>
      </c>
      <c r="U372" s="45" t="e">
        <f t="shared" ca="1" si="120"/>
        <v>#N/A</v>
      </c>
      <c r="V372" s="20" t="e">
        <f t="shared" ca="1" si="140"/>
        <v>#N/A</v>
      </c>
      <c r="W372" s="48" t="e">
        <f t="shared" ca="1" si="127"/>
        <v>#N/A</v>
      </c>
      <c r="X372" s="49" t="e">
        <f t="shared" ca="1" si="128"/>
        <v>#N/A</v>
      </c>
      <c r="Y372" s="59" t="e">
        <f t="shared" ca="1" si="132"/>
        <v>#N/A</v>
      </c>
      <c r="Z372" s="49" t="e">
        <f ca="1">IF(Y372&gt;SQM!$AB$9,Summary!L372,NA())</f>
        <v>#N/A</v>
      </c>
      <c r="AA372" s="45" t="e">
        <f t="shared" ca="1" si="129"/>
        <v>#N/A</v>
      </c>
      <c r="AB372" s="4" t="e">
        <f t="shared" ca="1" si="130"/>
        <v>#N/A</v>
      </c>
      <c r="AC372" s="2" t="e">
        <f t="shared" ca="1" si="131"/>
        <v>#N/A</v>
      </c>
      <c r="AD372" s="81" t="e">
        <f ca="1">IF(TEXT(A372,"mmmm")='1Month'!$A$3,TEXT(A372,"dd")+H372,NA())</f>
        <v>#N/A</v>
      </c>
      <c r="AE372" s="81" t="e">
        <f ca="1">IF(TEXT(A372,"mmmm")='1Month'!A$3,TEXT(A372,"dd")+S372,NA())</f>
        <v>#N/A</v>
      </c>
    </row>
    <row r="373" spans="1:31">
      <c r="A373" s="1">
        <v>43681</v>
      </c>
      <c r="C373" s="3" t="e">
        <f ca="1">MATCH(A373,UTDATE,0)+SQM!$AB$3</f>
        <v>#N/A</v>
      </c>
      <c r="D373" s="3">
        <f ca="1">MATCH(A373,UTDATE)+SQM!$AB$3</f>
        <v>1000</v>
      </c>
      <c r="E373" s="5" t="e">
        <f t="shared" ca="1" si="121"/>
        <v>#N/A</v>
      </c>
      <c r="F373" s="4" t="str">
        <f t="array" aca="1" ref="F373" ca="1">IF(MAX(IF(UTDATE=A373,MPSAS))&gt;0,MAX(IF(UTDATE=A373,MPSAS)),"")</f>
        <v/>
      </c>
      <c r="G373" s="2" t="e">
        <f t="shared" ca="1" si="133"/>
        <v>#N/A</v>
      </c>
      <c r="H373" s="21" t="e">
        <f t="shared" ca="1" si="134"/>
        <v>#N/A</v>
      </c>
      <c r="I373" s="4" t="e">
        <f t="shared" ca="1" si="122"/>
        <v>#N/A</v>
      </c>
      <c r="J373" s="21" t="e">
        <f t="shared" ca="1" si="119"/>
        <v>#N/A</v>
      </c>
      <c r="K373" s="5" t="e">
        <f t="shared" ca="1" si="123"/>
        <v>#N/A</v>
      </c>
      <c r="L373" s="4" t="str">
        <f t="array" aca="1" ref="L373" ca="1">IF(MAX(IF(UTDATE=A373,AVE_30))&gt;0,MAX(IF(UTDATE=A373,AVE_30)),"")</f>
        <v/>
      </c>
      <c r="M373" s="2" t="e">
        <f t="shared" ca="1" si="135"/>
        <v>#N/A</v>
      </c>
      <c r="N373" s="4" t="e">
        <f t="shared" ca="1" si="124"/>
        <v>#N/A</v>
      </c>
      <c r="O373" s="4" t="e">
        <f t="shared" ca="1" si="125"/>
        <v>#N/A</v>
      </c>
      <c r="P373" s="4" t="e">
        <f t="shared" ca="1" si="126"/>
        <v>#N/A</v>
      </c>
      <c r="Q373" s="4" t="e">
        <f t="shared" ca="1" si="136"/>
        <v>#N/A</v>
      </c>
      <c r="R373" s="4" t="e">
        <f t="shared" ca="1" si="137"/>
        <v>#VALUE!</v>
      </c>
      <c r="S373" s="43" t="e">
        <f t="shared" ca="1" si="138"/>
        <v>#N/A</v>
      </c>
      <c r="T373" s="8" t="e">
        <f t="shared" ca="1" si="139"/>
        <v>#N/A</v>
      </c>
      <c r="U373" s="45" t="e">
        <f t="shared" ca="1" si="120"/>
        <v>#N/A</v>
      </c>
      <c r="V373" s="20" t="e">
        <f t="shared" ca="1" si="140"/>
        <v>#N/A</v>
      </c>
      <c r="W373" s="48" t="e">
        <f t="shared" ca="1" si="127"/>
        <v>#N/A</v>
      </c>
      <c r="X373" s="49" t="e">
        <f t="shared" ca="1" si="128"/>
        <v>#N/A</v>
      </c>
      <c r="Y373" s="59" t="e">
        <f t="shared" ca="1" si="132"/>
        <v>#N/A</v>
      </c>
      <c r="Z373" s="49" t="e">
        <f ca="1">IF(Y373&gt;SQM!$AB$9,Summary!L373,NA())</f>
        <v>#N/A</v>
      </c>
      <c r="AA373" s="45" t="e">
        <f t="shared" ca="1" si="129"/>
        <v>#N/A</v>
      </c>
      <c r="AB373" s="4" t="e">
        <f t="shared" ca="1" si="130"/>
        <v>#N/A</v>
      </c>
      <c r="AC373" s="2" t="e">
        <f t="shared" ca="1" si="131"/>
        <v>#N/A</v>
      </c>
      <c r="AD373" s="81" t="e">
        <f ca="1">IF(TEXT(A373,"mmmm")='1Month'!$A$3,TEXT(A373,"dd")+H373,NA())</f>
        <v>#N/A</v>
      </c>
      <c r="AE373" s="81" t="e">
        <f ca="1">IF(TEXT(A373,"mmmm")='1Month'!A$3,TEXT(A373,"dd")+S373,NA())</f>
        <v>#N/A</v>
      </c>
    </row>
    <row r="374" spans="1:31">
      <c r="A374" s="1">
        <v>43682</v>
      </c>
      <c r="C374" s="3" t="e">
        <f ca="1">MATCH(A374,UTDATE,0)+SQM!$AB$3</f>
        <v>#N/A</v>
      </c>
      <c r="D374" s="3">
        <f ca="1">MATCH(A374,UTDATE)+SQM!$AB$3</f>
        <v>1000</v>
      </c>
      <c r="E374" s="5" t="e">
        <f t="shared" ca="1" si="121"/>
        <v>#N/A</v>
      </c>
      <c r="F374" s="4" t="str">
        <f t="array" aca="1" ref="F374" ca="1">IF(MAX(IF(UTDATE=A374,MPSAS))&gt;0,MAX(IF(UTDATE=A374,MPSAS)),"")</f>
        <v/>
      </c>
      <c r="G374" s="2" t="e">
        <f t="shared" ca="1" si="133"/>
        <v>#N/A</v>
      </c>
      <c r="H374" s="21" t="e">
        <f t="shared" ca="1" si="134"/>
        <v>#N/A</v>
      </c>
      <c r="I374" s="4" t="e">
        <f t="shared" ca="1" si="122"/>
        <v>#N/A</v>
      </c>
      <c r="J374" s="21" t="e">
        <f t="shared" ca="1" si="119"/>
        <v>#N/A</v>
      </c>
      <c r="K374" s="5" t="e">
        <f t="shared" ca="1" si="123"/>
        <v>#N/A</v>
      </c>
      <c r="L374" s="4" t="str">
        <f t="array" aca="1" ref="L374" ca="1">IF(MAX(IF(UTDATE=A374,AVE_30))&gt;0,MAX(IF(UTDATE=A374,AVE_30)),"")</f>
        <v/>
      </c>
      <c r="M374" s="2" t="e">
        <f t="shared" ca="1" si="135"/>
        <v>#N/A</v>
      </c>
      <c r="N374" s="4" t="e">
        <f t="shared" ca="1" si="124"/>
        <v>#N/A</v>
      </c>
      <c r="O374" s="4" t="e">
        <f t="shared" ca="1" si="125"/>
        <v>#N/A</v>
      </c>
      <c r="P374" s="4" t="e">
        <f t="shared" ca="1" si="126"/>
        <v>#N/A</v>
      </c>
      <c r="Q374" s="4" t="e">
        <f t="shared" ca="1" si="136"/>
        <v>#N/A</v>
      </c>
      <c r="R374" s="4" t="e">
        <f t="shared" ca="1" si="137"/>
        <v>#VALUE!</v>
      </c>
      <c r="S374" s="43" t="e">
        <f t="shared" ca="1" si="138"/>
        <v>#N/A</v>
      </c>
      <c r="T374" s="8" t="e">
        <f t="shared" ca="1" si="139"/>
        <v>#N/A</v>
      </c>
      <c r="U374" s="45" t="e">
        <f t="shared" ca="1" si="120"/>
        <v>#N/A</v>
      </c>
      <c r="V374" s="20" t="e">
        <f t="shared" ca="1" si="140"/>
        <v>#N/A</v>
      </c>
      <c r="W374" s="48" t="e">
        <f t="shared" ca="1" si="127"/>
        <v>#N/A</v>
      </c>
      <c r="X374" s="49" t="e">
        <f t="shared" ca="1" si="128"/>
        <v>#N/A</v>
      </c>
      <c r="Y374" s="59" t="e">
        <f t="shared" ca="1" si="132"/>
        <v>#N/A</v>
      </c>
      <c r="Z374" s="49" t="e">
        <f ca="1">IF(Y374&gt;SQM!$AB$9,Summary!L374,NA())</f>
        <v>#N/A</v>
      </c>
      <c r="AA374" s="45" t="e">
        <f t="shared" ca="1" si="129"/>
        <v>#N/A</v>
      </c>
      <c r="AB374" s="4" t="e">
        <f t="shared" ca="1" si="130"/>
        <v>#N/A</v>
      </c>
      <c r="AC374" s="2" t="e">
        <f t="shared" ca="1" si="131"/>
        <v>#N/A</v>
      </c>
      <c r="AD374" s="81" t="e">
        <f ca="1">IF(TEXT(A374,"mmmm")='1Month'!$A$3,TEXT(A374,"dd")+H374,NA())</f>
        <v>#N/A</v>
      </c>
      <c r="AE374" s="81" t="e">
        <f ca="1">IF(TEXT(A374,"mmmm")='1Month'!A$3,TEXT(A374,"dd")+S374,NA())</f>
        <v>#N/A</v>
      </c>
    </row>
    <row r="375" spans="1:31">
      <c r="A375" s="1">
        <v>43683</v>
      </c>
      <c r="C375" s="3" t="e">
        <f ca="1">MATCH(A375,UTDATE,0)+SQM!$AB$3</f>
        <v>#N/A</v>
      </c>
      <c r="D375" s="3">
        <f ca="1">MATCH(A375,UTDATE)+SQM!$AB$3</f>
        <v>1000</v>
      </c>
      <c r="E375" s="5" t="e">
        <f t="shared" ca="1" si="121"/>
        <v>#N/A</v>
      </c>
      <c r="F375" s="4" t="str">
        <f t="array" aca="1" ref="F375" ca="1">IF(MAX(IF(UTDATE=A375,MPSAS))&gt;0,MAX(IF(UTDATE=A375,MPSAS)),"")</f>
        <v/>
      </c>
      <c r="G375" s="2" t="e">
        <f t="shared" ca="1" si="133"/>
        <v>#N/A</v>
      </c>
      <c r="H375" s="21" t="e">
        <f t="shared" ca="1" si="134"/>
        <v>#N/A</v>
      </c>
      <c r="I375" s="4" t="e">
        <f t="shared" ca="1" si="122"/>
        <v>#N/A</v>
      </c>
      <c r="J375" s="21" t="e">
        <f t="shared" ca="1" si="119"/>
        <v>#N/A</v>
      </c>
      <c r="K375" s="5" t="e">
        <f t="shared" ca="1" si="123"/>
        <v>#N/A</v>
      </c>
      <c r="L375" s="4" t="str">
        <f t="array" aca="1" ref="L375" ca="1">IF(MAX(IF(UTDATE=A375,AVE_30))&gt;0,MAX(IF(UTDATE=A375,AVE_30)),"")</f>
        <v/>
      </c>
      <c r="M375" s="2" t="e">
        <f t="shared" ca="1" si="135"/>
        <v>#N/A</v>
      </c>
      <c r="N375" s="4" t="e">
        <f t="shared" ca="1" si="124"/>
        <v>#N/A</v>
      </c>
      <c r="O375" s="4" t="e">
        <f t="shared" ca="1" si="125"/>
        <v>#N/A</v>
      </c>
      <c r="P375" s="4" t="e">
        <f t="shared" ca="1" si="126"/>
        <v>#N/A</v>
      </c>
      <c r="Q375" s="4" t="e">
        <f t="shared" ca="1" si="136"/>
        <v>#N/A</v>
      </c>
      <c r="R375" s="4" t="e">
        <f t="shared" ca="1" si="137"/>
        <v>#VALUE!</v>
      </c>
      <c r="S375" s="43" t="e">
        <f t="shared" ca="1" si="138"/>
        <v>#N/A</v>
      </c>
      <c r="T375" s="8" t="e">
        <f t="shared" ca="1" si="139"/>
        <v>#N/A</v>
      </c>
      <c r="U375" s="45" t="e">
        <f t="shared" ca="1" si="120"/>
        <v>#N/A</v>
      </c>
      <c r="V375" s="20" t="e">
        <f t="shared" ca="1" si="140"/>
        <v>#N/A</v>
      </c>
      <c r="W375" s="48" t="e">
        <f t="shared" ca="1" si="127"/>
        <v>#N/A</v>
      </c>
      <c r="X375" s="49" t="e">
        <f t="shared" ca="1" si="128"/>
        <v>#N/A</v>
      </c>
      <c r="Y375" s="59" t="e">
        <f t="shared" ca="1" si="132"/>
        <v>#N/A</v>
      </c>
      <c r="Z375" s="49" t="e">
        <f ca="1">IF(Y375&gt;SQM!$AB$9,Summary!L375,NA())</f>
        <v>#N/A</v>
      </c>
      <c r="AA375" s="45" t="e">
        <f t="shared" ca="1" si="129"/>
        <v>#N/A</v>
      </c>
      <c r="AB375" s="4" t="e">
        <f t="shared" ca="1" si="130"/>
        <v>#N/A</v>
      </c>
      <c r="AC375" s="2" t="e">
        <f t="shared" ca="1" si="131"/>
        <v>#N/A</v>
      </c>
      <c r="AD375" s="81" t="e">
        <f ca="1">IF(TEXT(A375,"mmmm")='1Month'!$A$3,TEXT(A375,"dd")+H375,NA())</f>
        <v>#N/A</v>
      </c>
      <c r="AE375" s="81" t="e">
        <f ca="1">IF(TEXT(A375,"mmmm")='1Month'!A$3,TEXT(A375,"dd")+S375,NA())</f>
        <v>#N/A</v>
      </c>
    </row>
    <row r="376" spans="1:31">
      <c r="A376" s="1">
        <v>43684</v>
      </c>
      <c r="C376" s="3" t="e">
        <f ca="1">MATCH(A376,UTDATE,0)+SQM!$AB$3</f>
        <v>#N/A</v>
      </c>
      <c r="D376" s="3">
        <f ca="1">MATCH(A376,UTDATE)+SQM!$AB$3</f>
        <v>1000</v>
      </c>
      <c r="E376" s="5" t="e">
        <f t="shared" ca="1" si="121"/>
        <v>#N/A</v>
      </c>
      <c r="F376" s="4" t="str">
        <f t="array" aca="1" ref="F376" ca="1">IF(MAX(IF(UTDATE=A376,MPSAS))&gt;0,MAX(IF(UTDATE=A376,MPSAS)),"")</f>
        <v/>
      </c>
      <c r="G376" s="2" t="e">
        <f t="shared" ca="1" si="133"/>
        <v>#N/A</v>
      </c>
      <c r="H376" s="21" t="e">
        <f t="shared" ca="1" si="134"/>
        <v>#N/A</v>
      </c>
      <c r="I376" s="4" t="e">
        <f t="shared" ca="1" si="122"/>
        <v>#N/A</v>
      </c>
      <c r="J376" s="21" t="e">
        <f t="shared" ca="1" si="119"/>
        <v>#N/A</v>
      </c>
      <c r="K376" s="5" t="e">
        <f t="shared" ca="1" si="123"/>
        <v>#N/A</v>
      </c>
      <c r="L376" s="4" t="str">
        <f t="array" aca="1" ref="L376" ca="1">IF(MAX(IF(UTDATE=A376,AVE_30))&gt;0,MAX(IF(UTDATE=A376,AVE_30)),"")</f>
        <v/>
      </c>
      <c r="M376" s="2" t="e">
        <f t="shared" ca="1" si="135"/>
        <v>#N/A</v>
      </c>
      <c r="N376" s="4" t="e">
        <f t="shared" ca="1" si="124"/>
        <v>#N/A</v>
      </c>
      <c r="O376" s="4" t="e">
        <f t="shared" ca="1" si="125"/>
        <v>#N/A</v>
      </c>
      <c r="P376" s="4" t="e">
        <f t="shared" ca="1" si="126"/>
        <v>#N/A</v>
      </c>
      <c r="Q376" s="4" t="e">
        <f t="shared" ca="1" si="136"/>
        <v>#N/A</v>
      </c>
      <c r="R376" s="4" t="e">
        <f t="shared" ca="1" si="137"/>
        <v>#VALUE!</v>
      </c>
      <c r="S376" s="43" t="e">
        <f t="shared" ca="1" si="138"/>
        <v>#N/A</v>
      </c>
      <c r="T376" s="8" t="e">
        <f t="shared" ca="1" si="139"/>
        <v>#N/A</v>
      </c>
      <c r="U376" s="45" t="e">
        <f t="shared" ca="1" si="120"/>
        <v>#N/A</v>
      </c>
      <c r="V376" s="20" t="e">
        <f t="shared" ca="1" si="140"/>
        <v>#N/A</v>
      </c>
      <c r="W376" s="48" t="e">
        <f t="shared" ca="1" si="127"/>
        <v>#N/A</v>
      </c>
      <c r="X376" s="49" t="e">
        <f t="shared" ca="1" si="128"/>
        <v>#N/A</v>
      </c>
      <c r="Y376" s="59" t="e">
        <f t="shared" ca="1" si="132"/>
        <v>#N/A</v>
      </c>
      <c r="Z376" s="49" t="e">
        <f ca="1">IF(Y376&gt;SQM!$AB$9,Summary!L376,NA())</f>
        <v>#N/A</v>
      </c>
      <c r="AA376" s="45" t="e">
        <f t="shared" ca="1" si="129"/>
        <v>#N/A</v>
      </c>
      <c r="AB376" s="4" t="e">
        <f t="shared" ca="1" si="130"/>
        <v>#N/A</v>
      </c>
      <c r="AC376" s="2" t="e">
        <f t="shared" ca="1" si="131"/>
        <v>#N/A</v>
      </c>
      <c r="AD376" s="81" t="e">
        <f ca="1">IF(TEXT(A376,"mmmm")='1Month'!$A$3,TEXT(A376,"dd")+H376,NA())</f>
        <v>#N/A</v>
      </c>
      <c r="AE376" s="81" t="e">
        <f ca="1">IF(TEXT(A376,"mmmm")='1Month'!A$3,TEXT(A376,"dd")+S376,NA())</f>
        <v>#N/A</v>
      </c>
    </row>
    <row r="377" spans="1:31">
      <c r="A377" s="1">
        <v>43685</v>
      </c>
      <c r="C377" s="3" t="e">
        <f ca="1">MATCH(A377,UTDATE,0)+SQM!$AB$3</f>
        <v>#N/A</v>
      </c>
      <c r="D377" s="3">
        <f ca="1">MATCH(A377,UTDATE)+SQM!$AB$3</f>
        <v>1000</v>
      </c>
      <c r="E377" s="5" t="e">
        <f t="shared" ca="1" si="121"/>
        <v>#N/A</v>
      </c>
      <c r="F377" s="4" t="str">
        <f t="array" aca="1" ref="F377" ca="1">IF(MAX(IF(UTDATE=A377,MPSAS))&gt;0,MAX(IF(UTDATE=A377,MPSAS)),"")</f>
        <v/>
      </c>
      <c r="G377" s="2" t="e">
        <f t="shared" ca="1" si="133"/>
        <v>#N/A</v>
      </c>
      <c r="H377" s="21" t="e">
        <f t="shared" ca="1" si="134"/>
        <v>#N/A</v>
      </c>
      <c r="I377" s="4" t="e">
        <f t="shared" ca="1" si="122"/>
        <v>#N/A</v>
      </c>
      <c r="J377" s="21" t="e">
        <f t="shared" ca="1" si="119"/>
        <v>#N/A</v>
      </c>
      <c r="K377" s="5" t="e">
        <f t="shared" ca="1" si="123"/>
        <v>#N/A</v>
      </c>
      <c r="L377" s="4" t="str">
        <f t="array" aca="1" ref="L377" ca="1">IF(MAX(IF(UTDATE=A377,AVE_30))&gt;0,MAX(IF(UTDATE=A377,AVE_30)),"")</f>
        <v/>
      </c>
      <c r="M377" s="2" t="e">
        <f t="shared" ca="1" si="135"/>
        <v>#N/A</v>
      </c>
      <c r="N377" s="4" t="e">
        <f t="shared" ca="1" si="124"/>
        <v>#N/A</v>
      </c>
      <c r="O377" s="4" t="e">
        <f t="shared" ca="1" si="125"/>
        <v>#N/A</v>
      </c>
      <c r="P377" s="4" t="e">
        <f t="shared" ca="1" si="126"/>
        <v>#N/A</v>
      </c>
      <c r="Q377" s="4" t="e">
        <f t="shared" ca="1" si="136"/>
        <v>#N/A</v>
      </c>
      <c r="R377" s="4" t="e">
        <f t="shared" ca="1" si="137"/>
        <v>#VALUE!</v>
      </c>
      <c r="S377" s="43" t="e">
        <f t="shared" ca="1" si="138"/>
        <v>#N/A</v>
      </c>
      <c r="T377" s="8" t="e">
        <f t="shared" ca="1" si="139"/>
        <v>#N/A</v>
      </c>
      <c r="U377" s="45" t="e">
        <f t="shared" ca="1" si="120"/>
        <v>#N/A</v>
      </c>
      <c r="V377" s="20" t="e">
        <f t="shared" ca="1" si="140"/>
        <v>#N/A</v>
      </c>
      <c r="W377" s="48" t="e">
        <f t="shared" ca="1" si="127"/>
        <v>#N/A</v>
      </c>
      <c r="X377" s="49" t="e">
        <f t="shared" ca="1" si="128"/>
        <v>#N/A</v>
      </c>
      <c r="Y377" s="59" t="e">
        <f t="shared" ca="1" si="132"/>
        <v>#N/A</v>
      </c>
      <c r="Z377" s="49" t="e">
        <f ca="1">IF(Y377&gt;SQM!$AB$9,Summary!L377,NA())</f>
        <v>#N/A</v>
      </c>
      <c r="AA377" s="45" t="e">
        <f t="shared" ca="1" si="129"/>
        <v>#N/A</v>
      </c>
      <c r="AB377" s="4" t="e">
        <f t="shared" ca="1" si="130"/>
        <v>#N/A</v>
      </c>
      <c r="AC377" s="2" t="e">
        <f t="shared" ca="1" si="131"/>
        <v>#N/A</v>
      </c>
      <c r="AD377" s="81" t="e">
        <f ca="1">IF(TEXT(A377,"mmmm")='1Month'!$A$3,TEXT(A377,"dd")+H377,NA())</f>
        <v>#N/A</v>
      </c>
      <c r="AE377" s="81" t="e">
        <f ca="1">IF(TEXT(A377,"mmmm")='1Month'!A$3,TEXT(A377,"dd")+S377,NA())</f>
        <v>#N/A</v>
      </c>
    </row>
    <row r="378" spans="1:31">
      <c r="A378" s="1">
        <v>43686</v>
      </c>
      <c r="C378" s="3" t="e">
        <f ca="1">MATCH(A378,UTDATE,0)+SQM!$AB$3</f>
        <v>#N/A</v>
      </c>
      <c r="D378" s="3">
        <f ca="1">MATCH(A378,UTDATE)+SQM!$AB$3</f>
        <v>1000</v>
      </c>
      <c r="E378" s="5" t="e">
        <f t="shared" ca="1" si="121"/>
        <v>#N/A</v>
      </c>
      <c r="F378" s="4" t="str">
        <f t="array" aca="1" ref="F378" ca="1">IF(MAX(IF(UTDATE=A378,MPSAS))&gt;0,MAX(IF(UTDATE=A378,MPSAS)),"")</f>
        <v/>
      </c>
      <c r="G378" s="2" t="e">
        <f t="shared" ca="1" si="133"/>
        <v>#N/A</v>
      </c>
      <c r="H378" s="21" t="e">
        <f t="shared" ca="1" si="134"/>
        <v>#N/A</v>
      </c>
      <c r="I378" s="4" t="e">
        <f t="shared" ca="1" si="122"/>
        <v>#N/A</v>
      </c>
      <c r="J378" s="21" t="e">
        <f t="shared" ca="1" si="119"/>
        <v>#N/A</v>
      </c>
      <c r="K378" s="5" t="e">
        <f t="shared" ca="1" si="123"/>
        <v>#N/A</v>
      </c>
      <c r="L378" s="4" t="str">
        <f t="array" aca="1" ref="L378" ca="1">IF(MAX(IF(UTDATE=A378,AVE_30))&gt;0,MAX(IF(UTDATE=A378,AVE_30)),"")</f>
        <v/>
      </c>
      <c r="M378" s="2" t="e">
        <f t="shared" ca="1" si="135"/>
        <v>#N/A</v>
      </c>
      <c r="N378" s="4" t="e">
        <f t="shared" ca="1" si="124"/>
        <v>#N/A</v>
      </c>
      <c r="O378" s="4" t="e">
        <f t="shared" ca="1" si="125"/>
        <v>#N/A</v>
      </c>
      <c r="P378" s="4" t="e">
        <f t="shared" ca="1" si="126"/>
        <v>#N/A</v>
      </c>
      <c r="Q378" s="4" t="e">
        <f t="shared" ca="1" si="136"/>
        <v>#N/A</v>
      </c>
      <c r="R378" s="4" t="e">
        <f t="shared" ca="1" si="137"/>
        <v>#VALUE!</v>
      </c>
      <c r="S378" s="43" t="e">
        <f t="shared" ca="1" si="138"/>
        <v>#N/A</v>
      </c>
      <c r="T378" s="8" t="e">
        <f t="shared" ca="1" si="139"/>
        <v>#N/A</v>
      </c>
      <c r="U378" s="45" t="e">
        <f t="shared" ca="1" si="120"/>
        <v>#N/A</v>
      </c>
      <c r="V378" s="20" t="e">
        <f t="shared" ca="1" si="140"/>
        <v>#N/A</v>
      </c>
      <c r="W378" s="48" t="e">
        <f t="shared" ca="1" si="127"/>
        <v>#N/A</v>
      </c>
      <c r="X378" s="49" t="e">
        <f t="shared" ca="1" si="128"/>
        <v>#N/A</v>
      </c>
      <c r="Y378" s="59" t="e">
        <f t="shared" ca="1" si="132"/>
        <v>#N/A</v>
      </c>
      <c r="Z378" s="49" t="e">
        <f ca="1">IF(Y378&gt;SQM!$AB$9,Summary!L378,NA())</f>
        <v>#N/A</v>
      </c>
      <c r="AA378" s="45" t="e">
        <f t="shared" ca="1" si="129"/>
        <v>#N/A</v>
      </c>
      <c r="AB378" s="4" t="e">
        <f t="shared" ca="1" si="130"/>
        <v>#N/A</v>
      </c>
      <c r="AC378" s="2" t="e">
        <f t="shared" ca="1" si="131"/>
        <v>#N/A</v>
      </c>
      <c r="AD378" s="81" t="e">
        <f ca="1">IF(TEXT(A378,"mmmm")='1Month'!$A$3,TEXT(A378,"dd")+H378,NA())</f>
        <v>#N/A</v>
      </c>
      <c r="AE378" s="81" t="e">
        <f ca="1">IF(TEXT(A378,"mmmm")='1Month'!A$3,TEXT(A378,"dd")+S378,NA())</f>
        <v>#N/A</v>
      </c>
    </row>
    <row r="379" spans="1:31">
      <c r="A379" s="1">
        <v>43687</v>
      </c>
      <c r="C379" s="3" t="e">
        <f ca="1">MATCH(A379,UTDATE,0)+SQM!$AB$3</f>
        <v>#N/A</v>
      </c>
      <c r="D379" s="3">
        <f ca="1">MATCH(A379,UTDATE)+SQM!$AB$3</f>
        <v>1000</v>
      </c>
      <c r="E379" s="5" t="e">
        <f t="shared" ca="1" si="121"/>
        <v>#N/A</v>
      </c>
      <c r="F379" s="4" t="str">
        <f t="array" aca="1" ref="F379" ca="1">IF(MAX(IF(UTDATE=A379,MPSAS))&gt;0,MAX(IF(UTDATE=A379,MPSAS)),"")</f>
        <v/>
      </c>
      <c r="G379" s="2" t="e">
        <f t="shared" ca="1" si="133"/>
        <v>#N/A</v>
      </c>
      <c r="H379" s="21" t="e">
        <f t="shared" ca="1" si="134"/>
        <v>#N/A</v>
      </c>
      <c r="I379" s="4" t="e">
        <f t="shared" ca="1" si="122"/>
        <v>#N/A</v>
      </c>
      <c r="J379" s="21" t="e">
        <f t="shared" ca="1" si="119"/>
        <v>#N/A</v>
      </c>
      <c r="K379" s="5" t="e">
        <f t="shared" ca="1" si="123"/>
        <v>#N/A</v>
      </c>
      <c r="L379" s="4" t="str">
        <f t="array" aca="1" ref="L379" ca="1">IF(MAX(IF(UTDATE=A379,AVE_30))&gt;0,MAX(IF(UTDATE=A379,AVE_30)),"")</f>
        <v/>
      </c>
      <c r="M379" s="2" t="e">
        <f t="shared" ca="1" si="135"/>
        <v>#N/A</v>
      </c>
      <c r="N379" s="4" t="e">
        <f t="shared" ca="1" si="124"/>
        <v>#N/A</v>
      </c>
      <c r="O379" s="4" t="e">
        <f t="shared" ca="1" si="125"/>
        <v>#N/A</v>
      </c>
      <c r="P379" s="4" t="e">
        <f t="shared" ca="1" si="126"/>
        <v>#N/A</v>
      </c>
      <c r="Q379" s="4" t="e">
        <f t="shared" ca="1" si="136"/>
        <v>#N/A</v>
      </c>
      <c r="R379" s="4" t="e">
        <f t="shared" ca="1" si="137"/>
        <v>#VALUE!</v>
      </c>
      <c r="S379" s="43" t="e">
        <f t="shared" ca="1" si="138"/>
        <v>#N/A</v>
      </c>
      <c r="T379" s="8" t="e">
        <f t="shared" ca="1" si="139"/>
        <v>#N/A</v>
      </c>
      <c r="U379" s="45" t="e">
        <f t="shared" ca="1" si="120"/>
        <v>#N/A</v>
      </c>
      <c r="V379" s="20" t="e">
        <f t="shared" ca="1" si="140"/>
        <v>#N/A</v>
      </c>
      <c r="W379" s="48" t="e">
        <f t="shared" ca="1" si="127"/>
        <v>#N/A</v>
      </c>
      <c r="X379" s="49" t="e">
        <f t="shared" ca="1" si="128"/>
        <v>#N/A</v>
      </c>
      <c r="Y379" s="59" t="e">
        <f t="shared" ca="1" si="132"/>
        <v>#N/A</v>
      </c>
      <c r="Z379" s="49" t="e">
        <f ca="1">IF(Y379&gt;SQM!$AB$9,Summary!L379,NA())</f>
        <v>#N/A</v>
      </c>
      <c r="AA379" s="45" t="e">
        <f t="shared" ca="1" si="129"/>
        <v>#N/A</v>
      </c>
      <c r="AB379" s="4" t="e">
        <f t="shared" ca="1" si="130"/>
        <v>#N/A</v>
      </c>
      <c r="AC379" s="2" t="e">
        <f t="shared" ca="1" si="131"/>
        <v>#N/A</v>
      </c>
      <c r="AD379" s="81" t="e">
        <f ca="1">IF(TEXT(A379,"mmmm")='1Month'!$A$3,TEXT(A379,"dd")+H379,NA())</f>
        <v>#N/A</v>
      </c>
      <c r="AE379" s="81" t="e">
        <f ca="1">IF(TEXT(A379,"mmmm")='1Month'!A$3,TEXT(A379,"dd")+S379,NA())</f>
        <v>#N/A</v>
      </c>
    </row>
    <row r="380" spans="1:31">
      <c r="A380" s="1">
        <v>43688</v>
      </c>
      <c r="C380" s="3" t="e">
        <f ca="1">MATCH(A380,UTDATE,0)+SQM!$AB$3</f>
        <v>#N/A</v>
      </c>
      <c r="D380" s="3">
        <f ca="1">MATCH(A380,UTDATE)+SQM!$AB$3</f>
        <v>1000</v>
      </c>
      <c r="E380" s="5" t="e">
        <f t="shared" ca="1" si="121"/>
        <v>#N/A</v>
      </c>
      <c r="F380" s="4" t="str">
        <f t="array" aca="1" ref="F380" ca="1">IF(MAX(IF(UTDATE=A380,MPSAS))&gt;0,MAX(IF(UTDATE=A380,MPSAS)),"")</f>
        <v/>
      </c>
      <c r="G380" s="2" t="e">
        <f t="shared" ca="1" si="133"/>
        <v>#N/A</v>
      </c>
      <c r="H380" s="21" t="e">
        <f t="shared" ca="1" si="134"/>
        <v>#N/A</v>
      </c>
      <c r="I380" s="4" t="e">
        <f t="shared" ca="1" si="122"/>
        <v>#N/A</v>
      </c>
      <c r="J380" s="21" t="e">
        <f t="shared" ca="1" si="119"/>
        <v>#N/A</v>
      </c>
      <c r="K380" s="5" t="e">
        <f t="shared" ca="1" si="123"/>
        <v>#N/A</v>
      </c>
      <c r="L380" s="4" t="str">
        <f t="array" aca="1" ref="L380" ca="1">IF(MAX(IF(UTDATE=A380,AVE_30))&gt;0,MAX(IF(UTDATE=A380,AVE_30)),"")</f>
        <v/>
      </c>
      <c r="M380" s="2" t="e">
        <f t="shared" ca="1" si="135"/>
        <v>#N/A</v>
      </c>
      <c r="N380" s="4" t="e">
        <f t="shared" ca="1" si="124"/>
        <v>#N/A</v>
      </c>
      <c r="O380" s="4" t="e">
        <f t="shared" ca="1" si="125"/>
        <v>#N/A</v>
      </c>
      <c r="P380" s="4" t="e">
        <f t="shared" ca="1" si="126"/>
        <v>#N/A</v>
      </c>
      <c r="Q380" s="4" t="e">
        <f t="shared" ca="1" si="136"/>
        <v>#N/A</v>
      </c>
      <c r="R380" s="4" t="e">
        <f t="shared" ca="1" si="137"/>
        <v>#VALUE!</v>
      </c>
      <c r="S380" s="43" t="e">
        <f t="shared" ca="1" si="138"/>
        <v>#N/A</v>
      </c>
      <c r="T380" s="8" t="e">
        <f t="shared" ca="1" si="139"/>
        <v>#N/A</v>
      </c>
      <c r="U380" s="45" t="e">
        <f t="shared" ca="1" si="120"/>
        <v>#N/A</v>
      </c>
      <c r="V380" s="20" t="e">
        <f t="shared" ca="1" si="140"/>
        <v>#N/A</v>
      </c>
      <c r="W380" s="48" t="e">
        <f t="shared" ca="1" si="127"/>
        <v>#N/A</v>
      </c>
      <c r="X380" s="49" t="e">
        <f t="shared" ca="1" si="128"/>
        <v>#N/A</v>
      </c>
      <c r="Y380" s="59" t="e">
        <f t="shared" ca="1" si="132"/>
        <v>#N/A</v>
      </c>
      <c r="Z380" s="49" t="e">
        <f ca="1">IF(Y380&gt;SQM!$AB$9,Summary!L380,NA())</f>
        <v>#N/A</v>
      </c>
      <c r="AA380" s="45" t="e">
        <f t="shared" ca="1" si="129"/>
        <v>#N/A</v>
      </c>
      <c r="AB380" s="4" t="e">
        <f t="shared" ca="1" si="130"/>
        <v>#N/A</v>
      </c>
      <c r="AC380" s="2" t="e">
        <f t="shared" ca="1" si="131"/>
        <v>#N/A</v>
      </c>
      <c r="AD380" s="81" t="e">
        <f ca="1">IF(TEXT(A380,"mmmm")='1Month'!$A$3,TEXT(A380,"dd")+H380,NA())</f>
        <v>#N/A</v>
      </c>
      <c r="AE380" s="81" t="e">
        <f ca="1">IF(TEXT(A380,"mmmm")='1Month'!A$3,TEXT(A380,"dd")+S380,NA())</f>
        <v>#N/A</v>
      </c>
    </row>
    <row r="381" spans="1:31">
      <c r="A381" s="1">
        <v>43689</v>
      </c>
      <c r="C381" s="3" t="e">
        <f ca="1">MATCH(A381,UTDATE,0)+SQM!$AB$3</f>
        <v>#N/A</v>
      </c>
      <c r="D381" s="3">
        <f ca="1">MATCH(A381,UTDATE)+SQM!$AB$3</f>
        <v>1000</v>
      </c>
      <c r="E381" s="5" t="e">
        <f t="shared" ca="1" si="121"/>
        <v>#N/A</v>
      </c>
      <c r="F381" s="4" t="str">
        <f t="array" aca="1" ref="F381" ca="1">IF(MAX(IF(UTDATE=A381,MPSAS))&gt;0,MAX(IF(UTDATE=A381,MPSAS)),"")</f>
        <v/>
      </c>
      <c r="G381" s="2" t="e">
        <f t="shared" ca="1" si="133"/>
        <v>#N/A</v>
      </c>
      <c r="H381" s="21" t="e">
        <f t="shared" ca="1" si="134"/>
        <v>#N/A</v>
      </c>
      <c r="I381" s="4" t="e">
        <f t="shared" ca="1" si="122"/>
        <v>#N/A</v>
      </c>
      <c r="J381" s="21" t="e">
        <f t="shared" ca="1" si="119"/>
        <v>#N/A</v>
      </c>
      <c r="K381" s="5" t="e">
        <f t="shared" ca="1" si="123"/>
        <v>#N/A</v>
      </c>
      <c r="L381" s="4" t="str">
        <f t="array" aca="1" ref="L381" ca="1">IF(MAX(IF(UTDATE=A381,AVE_30))&gt;0,MAX(IF(UTDATE=A381,AVE_30)),"")</f>
        <v/>
      </c>
      <c r="M381" s="2" t="e">
        <f t="shared" ca="1" si="135"/>
        <v>#N/A</v>
      </c>
      <c r="N381" s="4" t="e">
        <f t="shared" ca="1" si="124"/>
        <v>#N/A</v>
      </c>
      <c r="O381" s="4" t="e">
        <f t="shared" ca="1" si="125"/>
        <v>#N/A</v>
      </c>
      <c r="P381" s="4" t="e">
        <f t="shared" ca="1" si="126"/>
        <v>#N/A</v>
      </c>
      <c r="Q381" s="4" t="e">
        <f t="shared" ca="1" si="136"/>
        <v>#N/A</v>
      </c>
      <c r="R381" s="4" t="e">
        <f t="shared" ca="1" si="137"/>
        <v>#VALUE!</v>
      </c>
      <c r="S381" s="43" t="e">
        <f t="shared" ca="1" si="138"/>
        <v>#N/A</v>
      </c>
      <c r="T381" s="8" t="e">
        <f t="shared" ca="1" si="139"/>
        <v>#N/A</v>
      </c>
      <c r="U381" s="45" t="e">
        <f t="shared" ca="1" si="120"/>
        <v>#N/A</v>
      </c>
      <c r="V381" s="20" t="e">
        <f t="shared" ca="1" si="140"/>
        <v>#N/A</v>
      </c>
      <c r="W381" s="48" t="e">
        <f t="shared" ca="1" si="127"/>
        <v>#N/A</v>
      </c>
      <c r="X381" s="49" t="e">
        <f t="shared" ca="1" si="128"/>
        <v>#N/A</v>
      </c>
      <c r="Y381" s="59" t="e">
        <f t="shared" ca="1" si="132"/>
        <v>#N/A</v>
      </c>
      <c r="Z381" s="49" t="e">
        <f ca="1">IF(Y381&gt;SQM!$AB$9,Summary!L381,NA())</f>
        <v>#N/A</v>
      </c>
      <c r="AA381" s="45" t="e">
        <f t="shared" ca="1" si="129"/>
        <v>#N/A</v>
      </c>
      <c r="AB381" s="4" t="e">
        <f t="shared" ca="1" si="130"/>
        <v>#N/A</v>
      </c>
      <c r="AC381" s="2" t="e">
        <f t="shared" ca="1" si="131"/>
        <v>#N/A</v>
      </c>
      <c r="AD381" s="81" t="e">
        <f ca="1">IF(TEXT(A381,"mmmm")='1Month'!$A$3,TEXT(A381,"dd")+H381,NA())</f>
        <v>#N/A</v>
      </c>
      <c r="AE381" s="81" t="e">
        <f ca="1">IF(TEXT(A381,"mmmm")='1Month'!A$3,TEXT(A381,"dd")+S381,NA())</f>
        <v>#N/A</v>
      </c>
    </row>
    <row r="382" spans="1:31">
      <c r="A382" s="1">
        <v>43690</v>
      </c>
      <c r="C382" s="3" t="e">
        <f ca="1">MATCH(A382,UTDATE,0)+SQM!$AB$3</f>
        <v>#N/A</v>
      </c>
      <c r="D382" s="3">
        <f ca="1">MATCH(A382,UTDATE)+SQM!$AB$3</f>
        <v>1000</v>
      </c>
      <c r="E382" s="5" t="e">
        <f t="shared" ca="1" si="121"/>
        <v>#N/A</v>
      </c>
      <c r="F382" s="4" t="str">
        <f t="array" aca="1" ref="F382" ca="1">IF(MAX(IF(UTDATE=A382,MPSAS))&gt;0,MAX(IF(UTDATE=A382,MPSAS)),"")</f>
        <v/>
      </c>
      <c r="G382" s="2" t="e">
        <f t="shared" ca="1" si="133"/>
        <v>#N/A</v>
      </c>
      <c r="H382" s="21" t="e">
        <f t="shared" ca="1" si="134"/>
        <v>#N/A</v>
      </c>
      <c r="I382" s="4" t="e">
        <f t="shared" ca="1" si="122"/>
        <v>#N/A</v>
      </c>
      <c r="J382" s="21" t="e">
        <f t="shared" ca="1" si="119"/>
        <v>#N/A</v>
      </c>
      <c r="K382" s="5" t="e">
        <f t="shared" ca="1" si="123"/>
        <v>#N/A</v>
      </c>
      <c r="L382" s="4" t="str">
        <f t="array" aca="1" ref="L382" ca="1">IF(MAX(IF(UTDATE=A382,AVE_30))&gt;0,MAX(IF(UTDATE=A382,AVE_30)),"")</f>
        <v/>
      </c>
      <c r="M382" s="2" t="e">
        <f t="shared" ca="1" si="135"/>
        <v>#N/A</v>
      </c>
      <c r="N382" s="4" t="e">
        <f t="shared" ca="1" si="124"/>
        <v>#N/A</v>
      </c>
      <c r="O382" s="4" t="e">
        <f t="shared" ca="1" si="125"/>
        <v>#N/A</v>
      </c>
      <c r="P382" s="4" t="e">
        <f t="shared" ca="1" si="126"/>
        <v>#N/A</v>
      </c>
      <c r="Q382" s="4" t="e">
        <f t="shared" ca="1" si="136"/>
        <v>#N/A</v>
      </c>
      <c r="R382" s="4" t="e">
        <f t="shared" ca="1" si="137"/>
        <v>#VALUE!</v>
      </c>
      <c r="S382" s="43" t="e">
        <f t="shared" ca="1" si="138"/>
        <v>#N/A</v>
      </c>
      <c r="T382" s="8" t="e">
        <f t="shared" ca="1" si="139"/>
        <v>#N/A</v>
      </c>
      <c r="U382" s="45" t="e">
        <f t="shared" ca="1" si="120"/>
        <v>#N/A</v>
      </c>
      <c r="V382" s="20" t="e">
        <f t="shared" ca="1" si="140"/>
        <v>#N/A</v>
      </c>
      <c r="W382" s="48" t="e">
        <f t="shared" ca="1" si="127"/>
        <v>#N/A</v>
      </c>
      <c r="X382" s="49" t="e">
        <f t="shared" ca="1" si="128"/>
        <v>#N/A</v>
      </c>
      <c r="Y382" s="59" t="e">
        <f t="shared" ca="1" si="132"/>
        <v>#N/A</v>
      </c>
      <c r="Z382" s="49" t="e">
        <f ca="1">IF(Y382&gt;SQM!$AB$9,Summary!L382,NA())</f>
        <v>#N/A</v>
      </c>
      <c r="AA382" s="45" t="e">
        <f t="shared" ca="1" si="129"/>
        <v>#N/A</v>
      </c>
      <c r="AB382" s="4" t="e">
        <f t="shared" ca="1" si="130"/>
        <v>#N/A</v>
      </c>
      <c r="AC382" s="2" t="e">
        <f t="shared" ca="1" si="131"/>
        <v>#N/A</v>
      </c>
      <c r="AD382" s="81" t="e">
        <f ca="1">IF(TEXT(A382,"mmmm")='1Month'!$A$3,TEXT(A382,"dd")+H382,NA())</f>
        <v>#N/A</v>
      </c>
      <c r="AE382" s="81" t="e">
        <f ca="1">IF(TEXT(A382,"mmmm")='1Month'!A$3,TEXT(A382,"dd")+S382,NA())</f>
        <v>#N/A</v>
      </c>
    </row>
    <row r="383" spans="1:31">
      <c r="A383" s="1">
        <v>43691</v>
      </c>
      <c r="C383" s="3" t="e">
        <f ca="1">MATCH(A383,UTDATE,0)+SQM!$AB$3</f>
        <v>#N/A</v>
      </c>
      <c r="D383" s="3">
        <f ca="1">MATCH(A383,UTDATE)+SQM!$AB$3</f>
        <v>1000</v>
      </c>
      <c r="E383" s="5" t="e">
        <f t="shared" ca="1" si="121"/>
        <v>#N/A</v>
      </c>
      <c r="F383" s="4" t="str">
        <f t="array" aca="1" ref="F383" ca="1">IF(MAX(IF(UTDATE=A383,MPSAS))&gt;0,MAX(IF(UTDATE=A383,MPSAS)),"")</f>
        <v/>
      </c>
      <c r="G383" s="2" t="e">
        <f t="shared" ca="1" si="133"/>
        <v>#N/A</v>
      </c>
      <c r="H383" s="21" t="e">
        <f t="shared" ca="1" si="134"/>
        <v>#N/A</v>
      </c>
      <c r="I383" s="4" t="e">
        <f t="shared" ca="1" si="122"/>
        <v>#N/A</v>
      </c>
      <c r="J383" s="21" t="e">
        <f t="shared" ca="1" si="119"/>
        <v>#N/A</v>
      </c>
      <c r="K383" s="5" t="e">
        <f t="shared" ca="1" si="123"/>
        <v>#N/A</v>
      </c>
      <c r="L383" s="4" t="str">
        <f t="array" aca="1" ref="L383" ca="1">IF(MAX(IF(UTDATE=A383,AVE_30))&gt;0,MAX(IF(UTDATE=A383,AVE_30)),"")</f>
        <v/>
      </c>
      <c r="M383" s="2" t="e">
        <f t="shared" ca="1" si="135"/>
        <v>#N/A</v>
      </c>
      <c r="N383" s="4" t="e">
        <f t="shared" ca="1" si="124"/>
        <v>#N/A</v>
      </c>
      <c r="O383" s="4" t="e">
        <f t="shared" ca="1" si="125"/>
        <v>#N/A</v>
      </c>
      <c r="P383" s="4" t="e">
        <f t="shared" ca="1" si="126"/>
        <v>#N/A</v>
      </c>
      <c r="Q383" s="4" t="e">
        <f t="shared" ca="1" si="136"/>
        <v>#N/A</v>
      </c>
      <c r="R383" s="4" t="e">
        <f t="shared" ca="1" si="137"/>
        <v>#VALUE!</v>
      </c>
      <c r="S383" s="43" t="e">
        <f t="shared" ca="1" si="138"/>
        <v>#N/A</v>
      </c>
      <c r="T383" s="8" t="e">
        <f t="shared" ca="1" si="139"/>
        <v>#N/A</v>
      </c>
      <c r="U383" s="45" t="e">
        <f t="shared" ca="1" si="120"/>
        <v>#N/A</v>
      </c>
      <c r="V383" s="20" t="e">
        <f t="shared" ca="1" si="140"/>
        <v>#N/A</v>
      </c>
      <c r="W383" s="48" t="e">
        <f t="shared" ca="1" si="127"/>
        <v>#N/A</v>
      </c>
      <c r="X383" s="49" t="e">
        <f t="shared" ca="1" si="128"/>
        <v>#N/A</v>
      </c>
      <c r="Y383" s="59" t="e">
        <f t="shared" ca="1" si="132"/>
        <v>#N/A</v>
      </c>
      <c r="Z383" s="49" t="e">
        <f ca="1">IF(Y383&gt;SQM!$AB$9,Summary!L383,NA())</f>
        <v>#N/A</v>
      </c>
      <c r="AA383" s="45" t="e">
        <f t="shared" ca="1" si="129"/>
        <v>#N/A</v>
      </c>
      <c r="AB383" s="4" t="e">
        <f t="shared" ca="1" si="130"/>
        <v>#N/A</v>
      </c>
      <c r="AC383" s="2" t="e">
        <f t="shared" ca="1" si="131"/>
        <v>#N/A</v>
      </c>
      <c r="AD383" s="81" t="e">
        <f ca="1">IF(TEXT(A383,"mmmm")='1Month'!$A$3,TEXT(A383,"dd")+H383,NA())</f>
        <v>#N/A</v>
      </c>
      <c r="AE383" s="81" t="e">
        <f ca="1">IF(TEXT(A383,"mmmm")='1Month'!A$3,TEXT(A383,"dd")+S383,NA())</f>
        <v>#N/A</v>
      </c>
    </row>
    <row r="384" spans="1:31">
      <c r="A384" s="1">
        <v>43692</v>
      </c>
      <c r="C384" s="3" t="e">
        <f ca="1">MATCH(A384,UTDATE,0)+SQM!$AB$3</f>
        <v>#N/A</v>
      </c>
      <c r="D384" s="3">
        <f ca="1">MATCH(A384,UTDATE)+SQM!$AB$3</f>
        <v>1000</v>
      </c>
      <c r="E384" s="5" t="e">
        <f t="shared" ca="1" si="121"/>
        <v>#N/A</v>
      </c>
      <c r="F384" s="4" t="str">
        <f t="array" aca="1" ref="F384" ca="1">IF(MAX(IF(UTDATE=A384,MPSAS))&gt;0,MAX(IF(UTDATE=A384,MPSAS)),"")</f>
        <v/>
      </c>
      <c r="G384" s="2" t="e">
        <f t="shared" ca="1" si="133"/>
        <v>#N/A</v>
      </c>
      <c r="H384" s="21" t="e">
        <f t="shared" ca="1" si="134"/>
        <v>#N/A</v>
      </c>
      <c r="I384" s="4" t="e">
        <f t="shared" ca="1" si="122"/>
        <v>#N/A</v>
      </c>
      <c r="J384" s="21" t="e">
        <f t="shared" ca="1" si="119"/>
        <v>#N/A</v>
      </c>
      <c r="K384" s="5" t="e">
        <f t="shared" ca="1" si="123"/>
        <v>#N/A</v>
      </c>
      <c r="L384" s="4" t="str">
        <f t="array" aca="1" ref="L384" ca="1">IF(MAX(IF(UTDATE=A384,AVE_30))&gt;0,MAX(IF(UTDATE=A384,AVE_30)),"")</f>
        <v/>
      </c>
      <c r="M384" s="2" t="e">
        <f t="shared" ca="1" si="135"/>
        <v>#N/A</v>
      </c>
      <c r="N384" s="4" t="e">
        <f t="shared" ca="1" si="124"/>
        <v>#N/A</v>
      </c>
      <c r="O384" s="4" t="e">
        <f t="shared" ca="1" si="125"/>
        <v>#N/A</v>
      </c>
      <c r="P384" s="4" t="e">
        <f t="shared" ca="1" si="126"/>
        <v>#N/A</v>
      </c>
      <c r="Q384" s="4" t="e">
        <f t="shared" ca="1" si="136"/>
        <v>#N/A</v>
      </c>
      <c r="R384" s="4" t="e">
        <f t="shared" ca="1" si="137"/>
        <v>#VALUE!</v>
      </c>
      <c r="S384" s="43" t="e">
        <f t="shared" ca="1" si="138"/>
        <v>#N/A</v>
      </c>
      <c r="T384" s="8" t="e">
        <f t="shared" ca="1" si="139"/>
        <v>#N/A</v>
      </c>
      <c r="U384" s="45" t="e">
        <f t="shared" ca="1" si="120"/>
        <v>#N/A</v>
      </c>
      <c r="V384" s="20" t="e">
        <f t="shared" ca="1" si="140"/>
        <v>#N/A</v>
      </c>
      <c r="W384" s="48" t="e">
        <f t="shared" ca="1" si="127"/>
        <v>#N/A</v>
      </c>
      <c r="X384" s="49" t="e">
        <f t="shared" ca="1" si="128"/>
        <v>#N/A</v>
      </c>
      <c r="Y384" s="59" t="e">
        <f t="shared" ca="1" si="132"/>
        <v>#N/A</v>
      </c>
      <c r="Z384" s="49" t="e">
        <f ca="1">IF(Y384&gt;SQM!$AB$9,Summary!L384,NA())</f>
        <v>#N/A</v>
      </c>
      <c r="AA384" s="45" t="e">
        <f t="shared" ca="1" si="129"/>
        <v>#N/A</v>
      </c>
      <c r="AB384" s="4" t="e">
        <f t="shared" ca="1" si="130"/>
        <v>#N/A</v>
      </c>
      <c r="AC384" s="2" t="e">
        <f t="shared" ca="1" si="131"/>
        <v>#N/A</v>
      </c>
      <c r="AD384" s="81" t="e">
        <f ca="1">IF(TEXT(A384,"mmmm")='1Month'!$A$3,TEXT(A384,"dd")+H384,NA())</f>
        <v>#N/A</v>
      </c>
      <c r="AE384" s="81" t="e">
        <f ca="1">IF(TEXT(A384,"mmmm")='1Month'!A$3,TEXT(A384,"dd")+S384,NA())</f>
        <v>#N/A</v>
      </c>
    </row>
    <row r="385" spans="1:31">
      <c r="A385" s="1">
        <v>43693</v>
      </c>
      <c r="C385" s="3" t="e">
        <f ca="1">MATCH(A385,UTDATE,0)+SQM!$AB$3</f>
        <v>#N/A</v>
      </c>
      <c r="D385" s="3">
        <f ca="1">MATCH(A385,UTDATE)+SQM!$AB$3</f>
        <v>1000</v>
      </c>
      <c r="E385" s="5" t="e">
        <f t="shared" ca="1" si="121"/>
        <v>#N/A</v>
      </c>
      <c r="F385" s="4" t="str">
        <f t="array" aca="1" ref="F385" ca="1">IF(MAX(IF(UTDATE=A385,MPSAS))&gt;0,MAX(IF(UTDATE=A385,MPSAS)),"")</f>
        <v/>
      </c>
      <c r="G385" s="2" t="e">
        <f t="shared" ca="1" si="133"/>
        <v>#N/A</v>
      </c>
      <c r="H385" s="21" t="e">
        <f t="shared" ca="1" si="134"/>
        <v>#N/A</v>
      </c>
      <c r="I385" s="4" t="e">
        <f t="shared" ca="1" si="122"/>
        <v>#N/A</v>
      </c>
      <c r="J385" s="21" t="e">
        <f t="shared" ca="1" si="119"/>
        <v>#N/A</v>
      </c>
      <c r="K385" s="5" t="e">
        <f t="shared" ca="1" si="123"/>
        <v>#N/A</v>
      </c>
      <c r="L385" s="4" t="str">
        <f t="array" aca="1" ref="L385" ca="1">IF(MAX(IF(UTDATE=A385,AVE_30))&gt;0,MAX(IF(UTDATE=A385,AVE_30)),"")</f>
        <v/>
      </c>
      <c r="M385" s="2" t="e">
        <f t="shared" ca="1" si="135"/>
        <v>#N/A</v>
      </c>
      <c r="N385" s="4" t="e">
        <f t="shared" ca="1" si="124"/>
        <v>#N/A</v>
      </c>
      <c r="O385" s="4" t="e">
        <f t="shared" ca="1" si="125"/>
        <v>#N/A</v>
      </c>
      <c r="P385" s="4" t="e">
        <f t="shared" ca="1" si="126"/>
        <v>#N/A</v>
      </c>
      <c r="Q385" s="4" t="e">
        <f t="shared" ca="1" si="136"/>
        <v>#N/A</v>
      </c>
      <c r="R385" s="4" t="e">
        <f t="shared" ca="1" si="137"/>
        <v>#VALUE!</v>
      </c>
      <c r="S385" s="43" t="e">
        <f t="shared" ca="1" si="138"/>
        <v>#N/A</v>
      </c>
      <c r="T385" s="8" t="e">
        <f t="shared" ca="1" si="139"/>
        <v>#N/A</v>
      </c>
      <c r="U385" s="45" t="e">
        <f t="shared" ca="1" si="120"/>
        <v>#N/A</v>
      </c>
      <c r="V385" s="20" t="e">
        <f t="shared" ca="1" si="140"/>
        <v>#N/A</v>
      </c>
      <c r="W385" s="48" t="e">
        <f t="shared" ca="1" si="127"/>
        <v>#N/A</v>
      </c>
      <c r="X385" s="49" t="e">
        <f t="shared" ca="1" si="128"/>
        <v>#N/A</v>
      </c>
      <c r="Y385" s="59" t="e">
        <f t="shared" ca="1" si="132"/>
        <v>#N/A</v>
      </c>
      <c r="Z385" s="49" t="e">
        <f ca="1">IF(Y385&gt;SQM!$AB$9,Summary!L385,NA())</f>
        <v>#N/A</v>
      </c>
      <c r="AA385" s="45" t="e">
        <f t="shared" ca="1" si="129"/>
        <v>#N/A</v>
      </c>
      <c r="AB385" s="4" t="e">
        <f t="shared" ca="1" si="130"/>
        <v>#N/A</v>
      </c>
      <c r="AC385" s="2" t="e">
        <f t="shared" ca="1" si="131"/>
        <v>#N/A</v>
      </c>
      <c r="AD385" s="81" t="e">
        <f ca="1">IF(TEXT(A385,"mmmm")='1Month'!$A$3,TEXT(A385,"dd")+H385,NA())</f>
        <v>#N/A</v>
      </c>
      <c r="AE385" s="81" t="e">
        <f ca="1">IF(TEXT(A385,"mmmm")='1Month'!A$3,TEXT(A385,"dd")+S385,NA())</f>
        <v>#N/A</v>
      </c>
    </row>
    <row r="386" spans="1:31">
      <c r="A386" s="1">
        <v>43694</v>
      </c>
      <c r="C386" s="3" t="e">
        <f ca="1">MATCH(A386,UTDATE,0)+SQM!$AB$3</f>
        <v>#N/A</v>
      </c>
      <c r="D386" s="3">
        <f ca="1">MATCH(A386,UTDATE)+SQM!$AB$3</f>
        <v>1000</v>
      </c>
      <c r="E386" s="5" t="e">
        <f t="shared" ca="1" si="121"/>
        <v>#N/A</v>
      </c>
      <c r="F386" s="4" t="str">
        <f t="array" aca="1" ref="F386" ca="1">IF(MAX(IF(UTDATE=A386,MPSAS))&gt;0,MAX(IF(UTDATE=A386,MPSAS)),"")</f>
        <v/>
      </c>
      <c r="G386" s="2" t="e">
        <f t="shared" ca="1" si="133"/>
        <v>#N/A</v>
      </c>
      <c r="H386" s="21" t="e">
        <f t="shared" ca="1" si="134"/>
        <v>#N/A</v>
      </c>
      <c r="I386" s="4" t="e">
        <f t="shared" ca="1" si="122"/>
        <v>#N/A</v>
      </c>
      <c r="J386" s="21" t="e">
        <f t="shared" ca="1" si="119"/>
        <v>#N/A</v>
      </c>
      <c r="K386" s="5" t="e">
        <f t="shared" ca="1" si="123"/>
        <v>#N/A</v>
      </c>
      <c r="L386" s="4" t="str">
        <f t="array" aca="1" ref="L386" ca="1">IF(MAX(IF(UTDATE=A386,AVE_30))&gt;0,MAX(IF(UTDATE=A386,AVE_30)),"")</f>
        <v/>
      </c>
      <c r="M386" s="2" t="e">
        <f t="shared" ca="1" si="135"/>
        <v>#N/A</v>
      </c>
      <c r="N386" s="4" t="e">
        <f t="shared" ca="1" si="124"/>
        <v>#N/A</v>
      </c>
      <c r="O386" s="4" t="e">
        <f t="shared" ca="1" si="125"/>
        <v>#N/A</v>
      </c>
      <c r="P386" s="4" t="e">
        <f t="shared" ca="1" si="126"/>
        <v>#N/A</v>
      </c>
      <c r="Q386" s="4" t="e">
        <f t="shared" ca="1" si="136"/>
        <v>#N/A</v>
      </c>
      <c r="R386" s="4" t="e">
        <f t="shared" ca="1" si="137"/>
        <v>#VALUE!</v>
      </c>
      <c r="S386" s="43" t="e">
        <f t="shared" ca="1" si="138"/>
        <v>#N/A</v>
      </c>
      <c r="T386" s="8" t="e">
        <f t="shared" ca="1" si="139"/>
        <v>#N/A</v>
      </c>
      <c r="U386" s="45" t="e">
        <f t="shared" ca="1" si="120"/>
        <v>#N/A</v>
      </c>
      <c r="V386" s="20" t="e">
        <f t="shared" ca="1" si="140"/>
        <v>#N/A</v>
      </c>
      <c r="W386" s="48" t="e">
        <f t="shared" ca="1" si="127"/>
        <v>#N/A</v>
      </c>
      <c r="X386" s="49" t="e">
        <f t="shared" ca="1" si="128"/>
        <v>#N/A</v>
      </c>
      <c r="Y386" s="59" t="e">
        <f t="shared" ca="1" si="132"/>
        <v>#N/A</v>
      </c>
      <c r="Z386" s="49" t="e">
        <f ca="1">IF(Y386&gt;SQM!$AB$9,Summary!L386,NA())</f>
        <v>#N/A</v>
      </c>
      <c r="AA386" s="45" t="e">
        <f t="shared" ca="1" si="129"/>
        <v>#N/A</v>
      </c>
      <c r="AB386" s="4" t="e">
        <f t="shared" ca="1" si="130"/>
        <v>#N/A</v>
      </c>
      <c r="AC386" s="2" t="e">
        <f t="shared" ca="1" si="131"/>
        <v>#N/A</v>
      </c>
      <c r="AD386" s="81" t="e">
        <f ca="1">IF(TEXT(A386,"mmmm")='1Month'!$A$3,TEXT(A386,"dd")+H386,NA())</f>
        <v>#N/A</v>
      </c>
      <c r="AE386" s="81" t="e">
        <f ca="1">IF(TEXT(A386,"mmmm")='1Month'!A$3,TEXT(A386,"dd")+S386,NA())</f>
        <v>#N/A</v>
      </c>
    </row>
    <row r="387" spans="1:31">
      <c r="A387" s="1">
        <v>43695</v>
      </c>
      <c r="C387" s="3" t="e">
        <f ca="1">MATCH(A387,UTDATE,0)+SQM!$AB$3</f>
        <v>#N/A</v>
      </c>
      <c r="D387" s="3">
        <f ca="1">MATCH(A387,UTDATE)+SQM!$AB$3</f>
        <v>1000</v>
      </c>
      <c r="E387" s="5" t="e">
        <f t="shared" ca="1" si="121"/>
        <v>#N/A</v>
      </c>
      <c r="F387" s="4" t="str">
        <f t="array" aca="1" ref="F387" ca="1">IF(MAX(IF(UTDATE=A387,MPSAS))&gt;0,MAX(IF(UTDATE=A387,MPSAS)),"")</f>
        <v/>
      </c>
      <c r="G387" s="2" t="e">
        <f t="shared" ca="1" si="133"/>
        <v>#N/A</v>
      </c>
      <c r="H387" s="21" t="e">
        <f t="shared" ca="1" si="134"/>
        <v>#N/A</v>
      </c>
      <c r="I387" s="4" t="e">
        <f t="shared" ca="1" si="122"/>
        <v>#N/A</v>
      </c>
      <c r="J387" s="21" t="e">
        <f t="shared" ref="J387:J450" ca="1" si="141">A387+H387</f>
        <v>#N/A</v>
      </c>
      <c r="K387" s="5" t="e">
        <f t="shared" ca="1" si="123"/>
        <v>#N/A</v>
      </c>
      <c r="L387" s="4" t="str">
        <f t="array" aca="1" ref="L387" ca="1">IF(MAX(IF(UTDATE=A387,AVE_30))&gt;0,MAX(IF(UTDATE=A387,AVE_30)),"")</f>
        <v/>
      </c>
      <c r="M387" s="2" t="e">
        <f t="shared" ca="1" si="135"/>
        <v>#N/A</v>
      </c>
      <c r="N387" s="4" t="e">
        <f t="shared" ca="1" si="124"/>
        <v>#N/A</v>
      </c>
      <c r="O387" s="4" t="e">
        <f t="shared" ca="1" si="125"/>
        <v>#N/A</v>
      </c>
      <c r="P387" s="4" t="e">
        <f t="shared" ca="1" si="126"/>
        <v>#N/A</v>
      </c>
      <c r="Q387" s="4" t="e">
        <f t="shared" ca="1" si="136"/>
        <v>#N/A</v>
      </c>
      <c r="R387" s="4" t="e">
        <f t="shared" ca="1" si="137"/>
        <v>#VALUE!</v>
      </c>
      <c r="S387" s="43" t="e">
        <f t="shared" ca="1" si="138"/>
        <v>#N/A</v>
      </c>
      <c r="T387" s="8" t="e">
        <f t="shared" ca="1" si="139"/>
        <v>#N/A</v>
      </c>
      <c r="U387" s="45" t="e">
        <f t="shared" ref="U387:U450" ca="1" si="142">A387+S387</f>
        <v>#N/A</v>
      </c>
      <c r="V387" s="20" t="e">
        <f t="shared" ca="1" si="140"/>
        <v>#N/A</v>
      </c>
      <c r="W387" s="48" t="e">
        <f t="shared" ca="1" si="127"/>
        <v>#N/A</v>
      </c>
      <c r="X387" s="49" t="e">
        <f t="shared" ca="1" si="128"/>
        <v>#N/A</v>
      </c>
      <c r="Y387" s="59" t="e">
        <f t="shared" ca="1" si="132"/>
        <v>#N/A</v>
      </c>
      <c r="Z387" s="49" t="e">
        <f ca="1">IF(Y387&gt;SQM!$AB$9,Summary!L387,NA())</f>
        <v>#N/A</v>
      </c>
      <c r="AA387" s="45" t="e">
        <f t="shared" ca="1" si="129"/>
        <v>#N/A</v>
      </c>
      <c r="AB387" s="4" t="e">
        <f t="shared" ca="1" si="130"/>
        <v>#N/A</v>
      </c>
      <c r="AC387" s="2" t="e">
        <f t="shared" ca="1" si="131"/>
        <v>#N/A</v>
      </c>
      <c r="AD387" s="81" t="e">
        <f ca="1">IF(TEXT(A387,"mmmm")='1Month'!$A$3,TEXT(A387,"dd")+H387,NA())</f>
        <v>#N/A</v>
      </c>
      <c r="AE387" s="81" t="e">
        <f ca="1">IF(TEXT(A387,"mmmm")='1Month'!A$3,TEXT(A387,"dd")+S387,NA())</f>
        <v>#N/A</v>
      </c>
    </row>
    <row r="388" spans="1:31">
      <c r="A388" s="1">
        <v>43696</v>
      </c>
      <c r="C388" s="3" t="e">
        <f ca="1">MATCH(A388,UTDATE,0)+SQM!$AB$3</f>
        <v>#N/A</v>
      </c>
      <c r="D388" s="3">
        <f ca="1">MATCH(A388,UTDATE)+SQM!$AB$3</f>
        <v>1000</v>
      </c>
      <c r="E388" s="5" t="e">
        <f t="shared" ref="E388:E451" ca="1" si="143">"SQM!L"&amp;C388&amp;":Z"&amp;D388</f>
        <v>#N/A</v>
      </c>
      <c r="F388" s="4" t="str">
        <f t="array" aca="1" ref="F388" ca="1">IF(MAX(IF(UTDATE=A388,MPSAS))&gt;0,MAX(IF(UTDATE=A388,MPSAS)),"")</f>
        <v/>
      </c>
      <c r="G388" s="2" t="e">
        <f t="shared" ca="1" si="133"/>
        <v>#N/A</v>
      </c>
      <c r="H388" s="21" t="e">
        <f t="shared" ca="1" si="134"/>
        <v>#N/A</v>
      </c>
      <c r="I388" s="4" t="e">
        <f t="shared" ref="I388:I451" ca="1" si="144">H388*24</f>
        <v>#N/A</v>
      </c>
      <c r="J388" s="21" t="e">
        <f t="shared" ca="1" si="141"/>
        <v>#N/A</v>
      </c>
      <c r="K388" s="5" t="e">
        <f t="shared" ref="K388:K451" ca="1" si="145">"SQM!T"&amp;C388&amp;":Z"&amp;D388</f>
        <v>#N/A</v>
      </c>
      <c r="L388" s="4" t="str">
        <f t="array" aca="1" ref="L388" ca="1">IF(MAX(IF(UTDATE=A388,AVE_30))&gt;0,MAX(IF(UTDATE=A388,AVE_30)),"")</f>
        <v/>
      </c>
      <c r="M388" s="2" t="e">
        <f t="shared" ca="1" si="135"/>
        <v>#N/A</v>
      </c>
      <c r="N388" s="4" t="e">
        <f t="shared" ref="N388:N451" ca="1" si="146">INDIRECT("'SQM'!"&amp;"U"&amp;G388)</f>
        <v>#N/A</v>
      </c>
      <c r="O388" s="4" t="e">
        <f t="shared" ref="O388:O451" ca="1" si="147">INDIRECT("'SQM'!"&amp;"W"&amp;M388)</f>
        <v>#N/A</v>
      </c>
      <c r="P388" s="4" t="e">
        <f t="shared" ref="P388:P451" ca="1" si="148">INDIRECT("'SQM'!"&amp;"X"&amp;M388)</f>
        <v>#N/A</v>
      </c>
      <c r="Q388" s="4" t="e">
        <f t="shared" ca="1" si="136"/>
        <v>#N/A</v>
      </c>
      <c r="R388" s="4" t="e">
        <f t="shared" ca="1" si="137"/>
        <v>#VALUE!</v>
      </c>
      <c r="S388" s="43" t="e">
        <f t="shared" ca="1" si="138"/>
        <v>#N/A</v>
      </c>
      <c r="T388" s="8" t="e">
        <f t="shared" ca="1" si="139"/>
        <v>#N/A</v>
      </c>
      <c r="U388" s="45" t="e">
        <f t="shared" ca="1" si="142"/>
        <v>#N/A</v>
      </c>
      <c r="V388" s="20" t="e">
        <f t="shared" ca="1" si="140"/>
        <v>#N/A</v>
      </c>
      <c r="W388" s="48" t="e">
        <f t="shared" ref="W388:W451" ca="1" si="149">INDIRECT("'SQM'!"&amp;"AD"&amp;M388)</f>
        <v>#N/A</v>
      </c>
      <c r="X388" s="49" t="e">
        <f t="shared" ref="X388:X451" ca="1" si="150">IF(W388,L388,NA())</f>
        <v>#N/A</v>
      </c>
      <c r="Y388" s="59" t="e">
        <f t="shared" ca="1" si="132"/>
        <v>#N/A</v>
      </c>
      <c r="Z388" s="49" t="e">
        <f ca="1">IF(Y388&gt;SQM!$AB$9,Summary!L388,NA())</f>
        <v>#N/A</v>
      </c>
      <c r="AA388" s="45" t="e">
        <f t="shared" ref="AA388:AA451" ca="1" si="151">IF(AND(NOT(ISNUMBER(Z388)),NOT(W388)),U388,NA())</f>
        <v>#N/A</v>
      </c>
      <c r="AB388" s="4" t="e">
        <f t="shared" ref="AB388:AB451" ca="1" si="152">IF(AND(NOT(ISNUMBER(Z388)),NOT(W388)),L388,NA())</f>
        <v>#N/A</v>
      </c>
      <c r="AC388" s="2" t="e">
        <f t="shared" ref="AC388:AC451" ca="1" si="153">IF(AB388&gt;0,1.2,NA())</f>
        <v>#N/A</v>
      </c>
      <c r="AD388" s="81" t="e">
        <f ca="1">IF(TEXT(A388,"mmmm")='1Month'!$A$3,TEXT(A388,"dd")+H388,NA())</f>
        <v>#N/A</v>
      </c>
      <c r="AE388" s="81" t="e">
        <f ca="1">IF(TEXT(A388,"mmmm")='1Month'!A$3,TEXT(A388,"dd")+S388,NA())</f>
        <v>#N/A</v>
      </c>
    </row>
    <row r="389" spans="1:31">
      <c r="A389" s="1">
        <v>43697</v>
      </c>
      <c r="C389" s="3" t="e">
        <f ca="1">MATCH(A389,UTDATE,0)+SQM!$AB$3</f>
        <v>#N/A</v>
      </c>
      <c r="D389" s="3">
        <f ca="1">MATCH(A389,UTDATE)+SQM!$AB$3</f>
        <v>1000</v>
      </c>
      <c r="E389" s="5" t="e">
        <f t="shared" ca="1" si="143"/>
        <v>#N/A</v>
      </c>
      <c r="F389" s="4" t="str">
        <f t="array" aca="1" ref="F389" ca="1">IF(MAX(IF(UTDATE=A389,MPSAS))&gt;0,MAX(IF(UTDATE=A389,MPSAS)),"")</f>
        <v/>
      </c>
      <c r="G389" s="2" t="e">
        <f t="shared" ca="1" si="133"/>
        <v>#N/A</v>
      </c>
      <c r="H389" s="21" t="e">
        <f t="shared" ca="1" si="134"/>
        <v>#N/A</v>
      </c>
      <c r="I389" s="4" t="e">
        <f t="shared" ca="1" si="144"/>
        <v>#N/A</v>
      </c>
      <c r="J389" s="21" t="e">
        <f t="shared" ca="1" si="141"/>
        <v>#N/A</v>
      </c>
      <c r="K389" s="5" t="e">
        <f t="shared" ca="1" si="145"/>
        <v>#N/A</v>
      </c>
      <c r="L389" s="4" t="str">
        <f t="array" aca="1" ref="L389" ca="1">IF(MAX(IF(UTDATE=A389,AVE_30))&gt;0,MAX(IF(UTDATE=A389,AVE_30)),"")</f>
        <v/>
      </c>
      <c r="M389" s="2" t="e">
        <f t="shared" ca="1" si="135"/>
        <v>#N/A</v>
      </c>
      <c r="N389" s="4" t="e">
        <f t="shared" ca="1" si="146"/>
        <v>#N/A</v>
      </c>
      <c r="O389" s="4" t="e">
        <f t="shared" ca="1" si="147"/>
        <v>#N/A</v>
      </c>
      <c r="P389" s="4" t="e">
        <f t="shared" ca="1" si="148"/>
        <v>#N/A</v>
      </c>
      <c r="Q389" s="4" t="e">
        <f t="shared" ca="1" si="136"/>
        <v>#N/A</v>
      </c>
      <c r="R389" s="4" t="e">
        <f t="shared" ca="1" si="137"/>
        <v>#VALUE!</v>
      </c>
      <c r="S389" s="43" t="e">
        <f t="shared" ca="1" si="138"/>
        <v>#N/A</v>
      </c>
      <c r="T389" s="8" t="e">
        <f t="shared" ca="1" si="139"/>
        <v>#N/A</v>
      </c>
      <c r="U389" s="45" t="e">
        <f t="shared" ca="1" si="142"/>
        <v>#N/A</v>
      </c>
      <c r="V389" s="20" t="e">
        <f t="shared" ca="1" si="140"/>
        <v>#N/A</v>
      </c>
      <c r="W389" s="48" t="e">
        <f t="shared" ca="1" si="149"/>
        <v>#N/A</v>
      </c>
      <c r="X389" s="49" t="e">
        <f t="shared" ca="1" si="150"/>
        <v>#N/A</v>
      </c>
      <c r="Y389" s="59" t="e">
        <f t="shared" ca="1" si="132"/>
        <v>#N/A</v>
      </c>
      <c r="Z389" s="49" t="e">
        <f ca="1">IF(Y389&gt;SQM!$AB$9,Summary!L389,NA())</f>
        <v>#N/A</v>
      </c>
      <c r="AA389" s="45" t="e">
        <f t="shared" ca="1" si="151"/>
        <v>#N/A</v>
      </c>
      <c r="AB389" s="4" t="e">
        <f t="shared" ca="1" si="152"/>
        <v>#N/A</v>
      </c>
      <c r="AC389" s="2" t="e">
        <f t="shared" ca="1" si="153"/>
        <v>#N/A</v>
      </c>
      <c r="AD389" s="81" t="e">
        <f ca="1">IF(TEXT(A389,"mmmm")='1Month'!$A$3,TEXT(A389,"dd")+H389,NA())</f>
        <v>#N/A</v>
      </c>
      <c r="AE389" s="81" t="e">
        <f ca="1">IF(TEXT(A389,"mmmm")='1Month'!A$3,TEXT(A389,"dd")+S389,NA())</f>
        <v>#N/A</v>
      </c>
    </row>
    <row r="390" spans="1:31">
      <c r="A390" s="1">
        <v>43698</v>
      </c>
      <c r="C390" s="3" t="e">
        <f ca="1">MATCH(A390,UTDATE,0)+SQM!$AB$3</f>
        <v>#N/A</v>
      </c>
      <c r="D390" s="3">
        <f ca="1">MATCH(A390,UTDATE)+SQM!$AB$3</f>
        <v>1000</v>
      </c>
      <c r="E390" s="5" t="e">
        <f t="shared" ca="1" si="143"/>
        <v>#N/A</v>
      </c>
      <c r="F390" s="4" t="str">
        <f t="array" aca="1" ref="F390" ca="1">IF(MAX(IF(UTDATE=A390,MPSAS))&gt;0,MAX(IF(UTDATE=A390,MPSAS)),"")</f>
        <v/>
      </c>
      <c r="G390" s="2" t="e">
        <f t="shared" ca="1" si="133"/>
        <v>#N/A</v>
      </c>
      <c r="H390" s="21" t="e">
        <f t="shared" ca="1" si="134"/>
        <v>#N/A</v>
      </c>
      <c r="I390" s="4" t="e">
        <f t="shared" ca="1" si="144"/>
        <v>#N/A</v>
      </c>
      <c r="J390" s="21" t="e">
        <f t="shared" ca="1" si="141"/>
        <v>#N/A</v>
      </c>
      <c r="K390" s="5" t="e">
        <f t="shared" ca="1" si="145"/>
        <v>#N/A</v>
      </c>
      <c r="L390" s="4" t="str">
        <f t="array" aca="1" ref="L390" ca="1">IF(MAX(IF(UTDATE=A390,AVE_30))&gt;0,MAX(IF(UTDATE=A390,AVE_30)),"")</f>
        <v/>
      </c>
      <c r="M390" s="2" t="e">
        <f t="shared" ca="1" si="135"/>
        <v>#N/A</v>
      </c>
      <c r="N390" s="4" t="e">
        <f t="shared" ca="1" si="146"/>
        <v>#N/A</v>
      </c>
      <c r="O390" s="4" t="e">
        <f t="shared" ca="1" si="147"/>
        <v>#N/A</v>
      </c>
      <c r="P390" s="4" t="e">
        <f t="shared" ca="1" si="148"/>
        <v>#N/A</v>
      </c>
      <c r="Q390" s="4" t="e">
        <f t="shared" ca="1" si="136"/>
        <v>#N/A</v>
      </c>
      <c r="R390" s="4" t="e">
        <f t="shared" ca="1" si="137"/>
        <v>#VALUE!</v>
      </c>
      <c r="S390" s="43" t="e">
        <f t="shared" ca="1" si="138"/>
        <v>#N/A</v>
      </c>
      <c r="T390" s="8" t="e">
        <f t="shared" ca="1" si="139"/>
        <v>#N/A</v>
      </c>
      <c r="U390" s="45" t="e">
        <f t="shared" ca="1" si="142"/>
        <v>#N/A</v>
      </c>
      <c r="V390" s="20" t="e">
        <f t="shared" ca="1" si="140"/>
        <v>#N/A</v>
      </c>
      <c r="W390" s="48" t="e">
        <f t="shared" ca="1" si="149"/>
        <v>#N/A</v>
      </c>
      <c r="X390" s="49" t="e">
        <f t="shared" ca="1" si="150"/>
        <v>#N/A</v>
      </c>
      <c r="Y390" s="59" t="e">
        <f t="shared" ca="1" si="132"/>
        <v>#N/A</v>
      </c>
      <c r="Z390" s="49" t="e">
        <f ca="1">IF(Y390&gt;SQM!$AB$9,Summary!L390,NA())</f>
        <v>#N/A</v>
      </c>
      <c r="AA390" s="45" t="e">
        <f t="shared" ca="1" si="151"/>
        <v>#N/A</v>
      </c>
      <c r="AB390" s="4" t="e">
        <f t="shared" ca="1" si="152"/>
        <v>#N/A</v>
      </c>
      <c r="AC390" s="2" t="e">
        <f t="shared" ca="1" si="153"/>
        <v>#N/A</v>
      </c>
      <c r="AD390" s="81" t="e">
        <f ca="1">IF(TEXT(A390,"mmmm")='1Month'!$A$3,TEXT(A390,"dd")+H390,NA())</f>
        <v>#N/A</v>
      </c>
      <c r="AE390" s="81" t="e">
        <f ca="1">IF(TEXT(A390,"mmmm")='1Month'!A$3,TEXT(A390,"dd")+S390,NA())</f>
        <v>#N/A</v>
      </c>
    </row>
    <row r="391" spans="1:31">
      <c r="A391" s="1">
        <v>43699</v>
      </c>
      <c r="C391" s="3" t="e">
        <f ca="1">MATCH(A391,UTDATE,0)+SQM!$AB$3</f>
        <v>#N/A</v>
      </c>
      <c r="D391" s="3">
        <f ca="1">MATCH(A391,UTDATE)+SQM!$AB$3</f>
        <v>1000</v>
      </c>
      <c r="E391" s="5" t="e">
        <f t="shared" ca="1" si="143"/>
        <v>#N/A</v>
      </c>
      <c r="F391" s="4" t="str">
        <f t="array" aca="1" ref="F391" ca="1">IF(MAX(IF(UTDATE=A391,MPSAS))&gt;0,MAX(IF(UTDATE=A391,MPSAS)),"")</f>
        <v/>
      </c>
      <c r="G391" s="2" t="e">
        <f t="shared" ca="1" si="133"/>
        <v>#N/A</v>
      </c>
      <c r="H391" s="21" t="e">
        <f t="shared" ca="1" si="134"/>
        <v>#N/A</v>
      </c>
      <c r="I391" s="4" t="e">
        <f t="shared" ca="1" si="144"/>
        <v>#N/A</v>
      </c>
      <c r="J391" s="21" t="e">
        <f t="shared" ca="1" si="141"/>
        <v>#N/A</v>
      </c>
      <c r="K391" s="5" t="e">
        <f t="shared" ca="1" si="145"/>
        <v>#N/A</v>
      </c>
      <c r="L391" s="4" t="str">
        <f t="array" aca="1" ref="L391" ca="1">IF(MAX(IF(UTDATE=A391,AVE_30))&gt;0,MAX(IF(UTDATE=A391,AVE_30)),"")</f>
        <v/>
      </c>
      <c r="M391" s="2" t="e">
        <f t="shared" ca="1" si="135"/>
        <v>#N/A</v>
      </c>
      <c r="N391" s="4" t="e">
        <f t="shared" ca="1" si="146"/>
        <v>#N/A</v>
      </c>
      <c r="O391" s="4" t="e">
        <f t="shared" ca="1" si="147"/>
        <v>#N/A</v>
      </c>
      <c r="P391" s="4" t="e">
        <f t="shared" ca="1" si="148"/>
        <v>#N/A</v>
      </c>
      <c r="Q391" s="4" t="e">
        <f t="shared" ca="1" si="136"/>
        <v>#N/A</v>
      </c>
      <c r="R391" s="4" t="e">
        <f t="shared" ca="1" si="137"/>
        <v>#VALUE!</v>
      </c>
      <c r="S391" s="43" t="e">
        <f t="shared" ca="1" si="138"/>
        <v>#N/A</v>
      </c>
      <c r="T391" s="8" t="e">
        <f t="shared" ca="1" si="139"/>
        <v>#N/A</v>
      </c>
      <c r="U391" s="45" t="e">
        <f t="shared" ca="1" si="142"/>
        <v>#N/A</v>
      </c>
      <c r="V391" s="20" t="e">
        <f t="shared" ca="1" si="140"/>
        <v>#N/A</v>
      </c>
      <c r="W391" s="48" t="e">
        <f t="shared" ca="1" si="149"/>
        <v>#N/A</v>
      </c>
      <c r="X391" s="49" t="e">
        <f t="shared" ca="1" si="150"/>
        <v>#N/A</v>
      </c>
      <c r="Y391" s="59" t="e">
        <f t="shared" ref="Y391:Y454" ca="1" si="154">INDIRECT("'SQM'!"&amp;"AH"&amp;M391)</f>
        <v>#N/A</v>
      </c>
      <c r="Z391" s="49" t="e">
        <f ca="1">IF(Y391&gt;SQM!$AB$9,Summary!L391,NA())</f>
        <v>#N/A</v>
      </c>
      <c r="AA391" s="45" t="e">
        <f t="shared" ca="1" si="151"/>
        <v>#N/A</v>
      </c>
      <c r="AB391" s="4" t="e">
        <f t="shared" ca="1" si="152"/>
        <v>#N/A</v>
      </c>
      <c r="AC391" s="2" t="e">
        <f t="shared" ca="1" si="153"/>
        <v>#N/A</v>
      </c>
      <c r="AD391" s="81" t="e">
        <f ca="1">IF(TEXT(A391,"mmmm")='1Month'!$A$3,TEXT(A391,"dd")+H391,NA())</f>
        <v>#N/A</v>
      </c>
      <c r="AE391" s="81" t="e">
        <f ca="1">IF(TEXT(A391,"mmmm")='1Month'!A$3,TEXT(A391,"dd")+S391,NA())</f>
        <v>#N/A</v>
      </c>
    </row>
    <row r="392" spans="1:31">
      <c r="A392" s="1">
        <v>43700</v>
      </c>
      <c r="C392" s="3" t="e">
        <f ca="1">MATCH(A392,UTDATE,0)+SQM!$AB$3</f>
        <v>#N/A</v>
      </c>
      <c r="D392" s="3">
        <f ca="1">MATCH(A392,UTDATE)+SQM!$AB$3</f>
        <v>1000</v>
      </c>
      <c r="E392" s="5" t="e">
        <f t="shared" ca="1" si="143"/>
        <v>#N/A</v>
      </c>
      <c r="F392" s="4" t="str">
        <f t="array" aca="1" ref="F392" ca="1">IF(MAX(IF(UTDATE=A392,MPSAS))&gt;0,MAX(IF(UTDATE=A392,MPSAS)),"")</f>
        <v/>
      </c>
      <c r="G392" s="2" t="e">
        <f t="shared" ca="1" si="133"/>
        <v>#N/A</v>
      </c>
      <c r="H392" s="21" t="e">
        <f t="shared" ca="1" si="134"/>
        <v>#N/A</v>
      </c>
      <c r="I392" s="4" t="e">
        <f t="shared" ca="1" si="144"/>
        <v>#N/A</v>
      </c>
      <c r="J392" s="21" t="e">
        <f t="shared" ca="1" si="141"/>
        <v>#N/A</v>
      </c>
      <c r="K392" s="5" t="e">
        <f t="shared" ca="1" si="145"/>
        <v>#N/A</v>
      </c>
      <c r="L392" s="4" t="str">
        <f t="array" aca="1" ref="L392" ca="1">IF(MAX(IF(UTDATE=A392,AVE_30))&gt;0,MAX(IF(UTDATE=A392,AVE_30)),"")</f>
        <v/>
      </c>
      <c r="M392" s="2" t="e">
        <f t="shared" ca="1" si="135"/>
        <v>#N/A</v>
      </c>
      <c r="N392" s="4" t="e">
        <f t="shared" ca="1" si="146"/>
        <v>#N/A</v>
      </c>
      <c r="O392" s="4" t="e">
        <f t="shared" ca="1" si="147"/>
        <v>#N/A</v>
      </c>
      <c r="P392" s="4" t="e">
        <f t="shared" ca="1" si="148"/>
        <v>#N/A</v>
      </c>
      <c r="Q392" s="4" t="e">
        <f t="shared" ca="1" si="136"/>
        <v>#N/A</v>
      </c>
      <c r="R392" s="4" t="e">
        <f t="shared" ca="1" si="137"/>
        <v>#VALUE!</v>
      </c>
      <c r="S392" s="43" t="e">
        <f t="shared" ca="1" si="138"/>
        <v>#N/A</v>
      </c>
      <c r="T392" s="8" t="e">
        <f t="shared" ca="1" si="139"/>
        <v>#N/A</v>
      </c>
      <c r="U392" s="45" t="e">
        <f t="shared" ca="1" si="142"/>
        <v>#N/A</v>
      </c>
      <c r="V392" s="20" t="e">
        <f t="shared" ca="1" si="140"/>
        <v>#N/A</v>
      </c>
      <c r="W392" s="48" t="e">
        <f t="shared" ca="1" si="149"/>
        <v>#N/A</v>
      </c>
      <c r="X392" s="49" t="e">
        <f t="shared" ca="1" si="150"/>
        <v>#N/A</v>
      </c>
      <c r="Y392" s="59" t="e">
        <f t="shared" ca="1" si="154"/>
        <v>#N/A</v>
      </c>
      <c r="Z392" s="49" t="e">
        <f ca="1">IF(Y392&gt;SQM!$AB$9,Summary!L392,NA())</f>
        <v>#N/A</v>
      </c>
      <c r="AA392" s="45" t="e">
        <f t="shared" ca="1" si="151"/>
        <v>#N/A</v>
      </c>
      <c r="AB392" s="4" t="e">
        <f t="shared" ca="1" si="152"/>
        <v>#N/A</v>
      </c>
      <c r="AC392" s="2" t="e">
        <f t="shared" ca="1" si="153"/>
        <v>#N/A</v>
      </c>
      <c r="AD392" s="81" t="e">
        <f ca="1">IF(TEXT(A392,"mmmm")='1Month'!$A$3,TEXT(A392,"dd")+H392,NA())</f>
        <v>#N/A</v>
      </c>
      <c r="AE392" s="81" t="e">
        <f ca="1">IF(TEXT(A392,"mmmm")='1Month'!A$3,TEXT(A392,"dd")+S392,NA())</f>
        <v>#N/A</v>
      </c>
    </row>
    <row r="393" spans="1:31">
      <c r="A393" s="1">
        <v>43701</v>
      </c>
      <c r="C393" s="3" t="e">
        <f ca="1">MATCH(A393,UTDATE,0)+SQM!$AB$3</f>
        <v>#N/A</v>
      </c>
      <c r="D393" s="3">
        <f ca="1">MATCH(A393,UTDATE)+SQM!$AB$3</f>
        <v>1000</v>
      </c>
      <c r="E393" s="5" t="e">
        <f t="shared" ca="1" si="143"/>
        <v>#N/A</v>
      </c>
      <c r="F393" s="4" t="str">
        <f t="array" aca="1" ref="F393" ca="1">IF(MAX(IF(UTDATE=A393,MPSAS))&gt;0,MAX(IF(UTDATE=A393,MPSAS)),"")</f>
        <v/>
      </c>
      <c r="G393" s="2" t="e">
        <f t="shared" ca="1" si="133"/>
        <v>#N/A</v>
      </c>
      <c r="H393" s="21" t="e">
        <f t="shared" ca="1" si="134"/>
        <v>#N/A</v>
      </c>
      <c r="I393" s="4" t="e">
        <f t="shared" ca="1" si="144"/>
        <v>#N/A</v>
      </c>
      <c r="J393" s="21" t="e">
        <f t="shared" ca="1" si="141"/>
        <v>#N/A</v>
      </c>
      <c r="K393" s="5" t="e">
        <f t="shared" ca="1" si="145"/>
        <v>#N/A</v>
      </c>
      <c r="L393" s="4" t="str">
        <f t="array" aca="1" ref="L393" ca="1">IF(MAX(IF(UTDATE=A393,AVE_30))&gt;0,MAX(IF(UTDATE=A393,AVE_30)),"")</f>
        <v/>
      </c>
      <c r="M393" s="2" t="e">
        <f t="shared" ca="1" si="135"/>
        <v>#N/A</v>
      </c>
      <c r="N393" s="4" t="e">
        <f t="shared" ca="1" si="146"/>
        <v>#N/A</v>
      </c>
      <c r="O393" s="4" t="e">
        <f t="shared" ca="1" si="147"/>
        <v>#N/A</v>
      </c>
      <c r="P393" s="4" t="e">
        <f t="shared" ca="1" si="148"/>
        <v>#N/A</v>
      </c>
      <c r="Q393" s="4" t="e">
        <f t="shared" ca="1" si="136"/>
        <v>#N/A</v>
      </c>
      <c r="R393" s="4" t="e">
        <f t="shared" ca="1" si="137"/>
        <v>#VALUE!</v>
      </c>
      <c r="S393" s="43" t="e">
        <f t="shared" ca="1" si="138"/>
        <v>#N/A</v>
      </c>
      <c r="T393" s="8" t="e">
        <f t="shared" ca="1" si="139"/>
        <v>#N/A</v>
      </c>
      <c r="U393" s="45" t="e">
        <f t="shared" ca="1" si="142"/>
        <v>#N/A</v>
      </c>
      <c r="V393" s="20" t="e">
        <f t="shared" ca="1" si="140"/>
        <v>#N/A</v>
      </c>
      <c r="W393" s="48" t="e">
        <f t="shared" ca="1" si="149"/>
        <v>#N/A</v>
      </c>
      <c r="X393" s="49" t="e">
        <f t="shared" ca="1" si="150"/>
        <v>#N/A</v>
      </c>
      <c r="Y393" s="59" t="e">
        <f t="shared" ca="1" si="154"/>
        <v>#N/A</v>
      </c>
      <c r="Z393" s="49" t="e">
        <f ca="1">IF(Y393&gt;SQM!$AB$9,Summary!L393,NA())</f>
        <v>#N/A</v>
      </c>
      <c r="AA393" s="45" t="e">
        <f t="shared" ca="1" si="151"/>
        <v>#N/A</v>
      </c>
      <c r="AB393" s="4" t="e">
        <f t="shared" ca="1" si="152"/>
        <v>#N/A</v>
      </c>
      <c r="AC393" s="2" t="e">
        <f t="shared" ca="1" si="153"/>
        <v>#N/A</v>
      </c>
      <c r="AD393" s="81" t="e">
        <f ca="1">IF(TEXT(A393,"mmmm")='1Month'!$A$3,TEXT(A393,"dd")+H393,NA())</f>
        <v>#N/A</v>
      </c>
      <c r="AE393" s="81" t="e">
        <f ca="1">IF(TEXT(A393,"mmmm")='1Month'!A$3,TEXT(A393,"dd")+S393,NA())</f>
        <v>#N/A</v>
      </c>
    </row>
    <row r="394" spans="1:31">
      <c r="A394" s="1">
        <v>43702</v>
      </c>
      <c r="C394" s="3" t="e">
        <f ca="1">MATCH(A394,UTDATE,0)+SQM!$AB$3</f>
        <v>#N/A</v>
      </c>
      <c r="D394" s="3">
        <f ca="1">MATCH(A394,UTDATE)+SQM!$AB$3</f>
        <v>1000</v>
      </c>
      <c r="E394" s="5" t="e">
        <f t="shared" ca="1" si="143"/>
        <v>#N/A</v>
      </c>
      <c r="F394" s="4" t="str">
        <f t="array" aca="1" ref="F394" ca="1">IF(MAX(IF(UTDATE=A394,MPSAS))&gt;0,MAX(IF(UTDATE=A394,MPSAS)),"")</f>
        <v/>
      </c>
      <c r="G394" s="2" t="e">
        <f t="shared" ca="1" si="133"/>
        <v>#N/A</v>
      </c>
      <c r="H394" s="21" t="e">
        <f t="shared" ca="1" si="134"/>
        <v>#N/A</v>
      </c>
      <c r="I394" s="4" t="e">
        <f t="shared" ca="1" si="144"/>
        <v>#N/A</v>
      </c>
      <c r="J394" s="21" t="e">
        <f t="shared" ca="1" si="141"/>
        <v>#N/A</v>
      </c>
      <c r="K394" s="5" t="e">
        <f t="shared" ca="1" si="145"/>
        <v>#N/A</v>
      </c>
      <c r="L394" s="4" t="str">
        <f t="array" aca="1" ref="L394" ca="1">IF(MAX(IF(UTDATE=A394,AVE_30))&gt;0,MAX(IF(UTDATE=A394,AVE_30)),"")</f>
        <v/>
      </c>
      <c r="M394" s="2" t="e">
        <f t="shared" ca="1" si="135"/>
        <v>#N/A</v>
      </c>
      <c r="N394" s="4" t="e">
        <f t="shared" ca="1" si="146"/>
        <v>#N/A</v>
      </c>
      <c r="O394" s="4" t="e">
        <f t="shared" ca="1" si="147"/>
        <v>#N/A</v>
      </c>
      <c r="P394" s="4" t="e">
        <f t="shared" ca="1" si="148"/>
        <v>#N/A</v>
      </c>
      <c r="Q394" s="4" t="e">
        <f t="shared" ca="1" si="136"/>
        <v>#N/A</v>
      </c>
      <c r="R394" s="4" t="e">
        <f t="shared" ca="1" si="137"/>
        <v>#VALUE!</v>
      </c>
      <c r="S394" s="43" t="e">
        <f t="shared" ca="1" si="138"/>
        <v>#N/A</v>
      </c>
      <c r="T394" s="8" t="e">
        <f t="shared" ca="1" si="139"/>
        <v>#N/A</v>
      </c>
      <c r="U394" s="45" t="e">
        <f t="shared" ca="1" si="142"/>
        <v>#N/A</v>
      </c>
      <c r="V394" s="20" t="e">
        <f t="shared" ca="1" si="140"/>
        <v>#N/A</v>
      </c>
      <c r="W394" s="48" t="e">
        <f t="shared" ca="1" si="149"/>
        <v>#N/A</v>
      </c>
      <c r="X394" s="49" t="e">
        <f t="shared" ca="1" si="150"/>
        <v>#N/A</v>
      </c>
      <c r="Y394" s="59" t="e">
        <f t="shared" ca="1" si="154"/>
        <v>#N/A</v>
      </c>
      <c r="Z394" s="49" t="e">
        <f ca="1">IF(Y394&gt;SQM!$AB$9,Summary!L394,NA())</f>
        <v>#N/A</v>
      </c>
      <c r="AA394" s="45" t="e">
        <f t="shared" ca="1" si="151"/>
        <v>#N/A</v>
      </c>
      <c r="AB394" s="4" t="e">
        <f t="shared" ca="1" si="152"/>
        <v>#N/A</v>
      </c>
      <c r="AC394" s="2" t="e">
        <f t="shared" ca="1" si="153"/>
        <v>#N/A</v>
      </c>
      <c r="AD394" s="81" t="e">
        <f ca="1">IF(TEXT(A394,"mmmm")='1Month'!$A$3,TEXT(A394,"dd")+H394,NA())</f>
        <v>#N/A</v>
      </c>
      <c r="AE394" s="81" t="e">
        <f ca="1">IF(TEXT(A394,"mmmm")='1Month'!A$3,TEXT(A394,"dd")+S394,NA())</f>
        <v>#N/A</v>
      </c>
    </row>
    <row r="395" spans="1:31">
      <c r="A395" s="1">
        <v>43703</v>
      </c>
      <c r="C395" s="3" t="e">
        <f ca="1">MATCH(A395,UTDATE,0)+SQM!$AB$3</f>
        <v>#N/A</v>
      </c>
      <c r="D395" s="3">
        <f ca="1">MATCH(A395,UTDATE)+SQM!$AB$3</f>
        <v>1000</v>
      </c>
      <c r="E395" s="5" t="e">
        <f t="shared" ca="1" si="143"/>
        <v>#N/A</v>
      </c>
      <c r="F395" s="4" t="str">
        <f t="array" aca="1" ref="F395" ca="1">IF(MAX(IF(UTDATE=A395,MPSAS))&gt;0,MAX(IF(UTDATE=A395,MPSAS)),"")</f>
        <v/>
      </c>
      <c r="G395" s="2" t="e">
        <f t="shared" ca="1" si="133"/>
        <v>#N/A</v>
      </c>
      <c r="H395" s="21" t="e">
        <f t="shared" ca="1" si="134"/>
        <v>#N/A</v>
      </c>
      <c r="I395" s="4" t="e">
        <f t="shared" ca="1" si="144"/>
        <v>#N/A</v>
      </c>
      <c r="J395" s="21" t="e">
        <f t="shared" ca="1" si="141"/>
        <v>#N/A</v>
      </c>
      <c r="K395" s="5" t="e">
        <f t="shared" ca="1" si="145"/>
        <v>#N/A</v>
      </c>
      <c r="L395" s="4" t="str">
        <f t="array" aca="1" ref="L395" ca="1">IF(MAX(IF(UTDATE=A395,AVE_30))&gt;0,MAX(IF(UTDATE=A395,AVE_30)),"")</f>
        <v/>
      </c>
      <c r="M395" s="2" t="e">
        <f t="shared" ca="1" si="135"/>
        <v>#N/A</v>
      </c>
      <c r="N395" s="4" t="e">
        <f t="shared" ca="1" si="146"/>
        <v>#N/A</v>
      </c>
      <c r="O395" s="4" t="e">
        <f t="shared" ca="1" si="147"/>
        <v>#N/A</v>
      </c>
      <c r="P395" s="4" t="e">
        <f t="shared" ca="1" si="148"/>
        <v>#N/A</v>
      </c>
      <c r="Q395" s="4" t="e">
        <f t="shared" ca="1" si="136"/>
        <v>#N/A</v>
      </c>
      <c r="R395" s="4" t="e">
        <f t="shared" ca="1" si="137"/>
        <v>#VALUE!</v>
      </c>
      <c r="S395" s="43" t="e">
        <f t="shared" ca="1" si="138"/>
        <v>#N/A</v>
      </c>
      <c r="T395" s="8" t="e">
        <f t="shared" ca="1" si="139"/>
        <v>#N/A</v>
      </c>
      <c r="U395" s="45" t="e">
        <f t="shared" ca="1" si="142"/>
        <v>#N/A</v>
      </c>
      <c r="V395" s="20" t="e">
        <f t="shared" ca="1" si="140"/>
        <v>#N/A</v>
      </c>
      <c r="W395" s="48" t="e">
        <f t="shared" ca="1" si="149"/>
        <v>#N/A</v>
      </c>
      <c r="X395" s="49" t="e">
        <f t="shared" ca="1" si="150"/>
        <v>#N/A</v>
      </c>
      <c r="Y395" s="59" t="e">
        <f t="shared" ca="1" si="154"/>
        <v>#N/A</v>
      </c>
      <c r="Z395" s="49" t="e">
        <f ca="1">IF(Y395&gt;SQM!$AB$9,Summary!L395,NA())</f>
        <v>#N/A</v>
      </c>
      <c r="AA395" s="45" t="e">
        <f t="shared" ca="1" si="151"/>
        <v>#N/A</v>
      </c>
      <c r="AB395" s="4" t="e">
        <f t="shared" ca="1" si="152"/>
        <v>#N/A</v>
      </c>
      <c r="AC395" s="2" t="e">
        <f t="shared" ca="1" si="153"/>
        <v>#N/A</v>
      </c>
      <c r="AD395" s="81" t="e">
        <f ca="1">IF(TEXT(A395,"mmmm")='1Month'!$A$3,TEXT(A395,"dd")+H395,NA())</f>
        <v>#N/A</v>
      </c>
      <c r="AE395" s="81" t="e">
        <f ca="1">IF(TEXT(A395,"mmmm")='1Month'!A$3,TEXT(A395,"dd")+S395,NA())</f>
        <v>#N/A</v>
      </c>
    </row>
    <row r="396" spans="1:31">
      <c r="A396" s="1">
        <v>43704</v>
      </c>
      <c r="C396" s="3" t="e">
        <f ca="1">MATCH(A396,UTDATE,0)+SQM!$AB$3</f>
        <v>#N/A</v>
      </c>
      <c r="D396" s="3">
        <f ca="1">MATCH(A396,UTDATE)+SQM!$AB$3</f>
        <v>1000</v>
      </c>
      <c r="E396" s="5" t="e">
        <f t="shared" ca="1" si="143"/>
        <v>#N/A</v>
      </c>
      <c r="F396" s="4" t="str">
        <f t="array" aca="1" ref="F396" ca="1">IF(MAX(IF(UTDATE=A396,MPSAS))&gt;0,MAX(IF(UTDATE=A396,MPSAS)),"")</f>
        <v/>
      </c>
      <c r="G396" s="2" t="e">
        <f t="shared" ca="1" si="133"/>
        <v>#N/A</v>
      </c>
      <c r="H396" s="21" t="e">
        <f t="shared" ca="1" si="134"/>
        <v>#N/A</v>
      </c>
      <c r="I396" s="4" t="e">
        <f t="shared" ca="1" si="144"/>
        <v>#N/A</v>
      </c>
      <c r="J396" s="21" t="e">
        <f t="shared" ca="1" si="141"/>
        <v>#N/A</v>
      </c>
      <c r="K396" s="5" t="e">
        <f t="shared" ca="1" si="145"/>
        <v>#N/A</v>
      </c>
      <c r="L396" s="4" t="str">
        <f t="array" aca="1" ref="L396" ca="1">IF(MAX(IF(UTDATE=A396,AVE_30))&gt;0,MAX(IF(UTDATE=A396,AVE_30)),"")</f>
        <v/>
      </c>
      <c r="M396" s="2" t="e">
        <f t="shared" ca="1" si="135"/>
        <v>#N/A</v>
      </c>
      <c r="N396" s="4" t="e">
        <f t="shared" ca="1" si="146"/>
        <v>#N/A</v>
      </c>
      <c r="O396" s="4" t="e">
        <f t="shared" ca="1" si="147"/>
        <v>#N/A</v>
      </c>
      <c r="P396" s="4" t="e">
        <f t="shared" ca="1" si="148"/>
        <v>#N/A</v>
      </c>
      <c r="Q396" s="4" t="e">
        <f t="shared" ca="1" si="136"/>
        <v>#N/A</v>
      </c>
      <c r="R396" s="4" t="e">
        <f t="shared" ca="1" si="137"/>
        <v>#VALUE!</v>
      </c>
      <c r="S396" s="43" t="e">
        <f t="shared" ca="1" si="138"/>
        <v>#N/A</v>
      </c>
      <c r="T396" s="8" t="e">
        <f t="shared" ca="1" si="139"/>
        <v>#N/A</v>
      </c>
      <c r="U396" s="45" t="e">
        <f t="shared" ca="1" si="142"/>
        <v>#N/A</v>
      </c>
      <c r="V396" s="20" t="e">
        <f t="shared" ca="1" si="140"/>
        <v>#N/A</v>
      </c>
      <c r="W396" s="48" t="e">
        <f t="shared" ca="1" si="149"/>
        <v>#N/A</v>
      </c>
      <c r="X396" s="49" t="e">
        <f t="shared" ca="1" si="150"/>
        <v>#N/A</v>
      </c>
      <c r="Y396" s="59" t="e">
        <f t="shared" ca="1" si="154"/>
        <v>#N/A</v>
      </c>
      <c r="Z396" s="49" t="e">
        <f ca="1">IF(Y396&gt;SQM!$AB$9,Summary!L396,NA())</f>
        <v>#N/A</v>
      </c>
      <c r="AA396" s="45" t="e">
        <f t="shared" ca="1" si="151"/>
        <v>#N/A</v>
      </c>
      <c r="AB396" s="4" t="e">
        <f t="shared" ca="1" si="152"/>
        <v>#N/A</v>
      </c>
      <c r="AC396" s="2" t="e">
        <f t="shared" ca="1" si="153"/>
        <v>#N/A</v>
      </c>
      <c r="AD396" s="81" t="e">
        <f ca="1">IF(TEXT(A396,"mmmm")='1Month'!$A$3,TEXT(A396,"dd")+H396,NA())</f>
        <v>#N/A</v>
      </c>
      <c r="AE396" s="81" t="e">
        <f ca="1">IF(TEXT(A396,"mmmm")='1Month'!A$3,TEXT(A396,"dd")+S396,NA())</f>
        <v>#N/A</v>
      </c>
    </row>
    <row r="397" spans="1:31">
      <c r="A397" s="1">
        <v>43705</v>
      </c>
      <c r="C397" s="3" t="e">
        <f ca="1">MATCH(A397,UTDATE,0)+SQM!$AB$3</f>
        <v>#N/A</v>
      </c>
      <c r="D397" s="3">
        <f ca="1">MATCH(A397,UTDATE)+SQM!$AB$3</f>
        <v>1000</v>
      </c>
      <c r="E397" s="5" t="e">
        <f t="shared" ca="1" si="143"/>
        <v>#N/A</v>
      </c>
      <c r="F397" s="4" t="str">
        <f t="array" aca="1" ref="F397" ca="1">IF(MAX(IF(UTDATE=A397,MPSAS))&gt;0,MAX(IF(UTDATE=A397,MPSAS)),"")</f>
        <v/>
      </c>
      <c r="G397" s="2" t="e">
        <f t="shared" ca="1" si="133"/>
        <v>#N/A</v>
      </c>
      <c r="H397" s="21" t="e">
        <f t="shared" ca="1" si="134"/>
        <v>#N/A</v>
      </c>
      <c r="I397" s="4" t="e">
        <f t="shared" ca="1" si="144"/>
        <v>#N/A</v>
      </c>
      <c r="J397" s="21" t="e">
        <f t="shared" ca="1" si="141"/>
        <v>#N/A</v>
      </c>
      <c r="K397" s="5" t="e">
        <f t="shared" ca="1" si="145"/>
        <v>#N/A</v>
      </c>
      <c r="L397" s="4" t="str">
        <f t="array" aca="1" ref="L397" ca="1">IF(MAX(IF(UTDATE=A397,AVE_30))&gt;0,MAX(IF(UTDATE=A397,AVE_30)),"")</f>
        <v/>
      </c>
      <c r="M397" s="2" t="e">
        <f t="shared" ca="1" si="135"/>
        <v>#N/A</v>
      </c>
      <c r="N397" s="4" t="e">
        <f t="shared" ca="1" si="146"/>
        <v>#N/A</v>
      </c>
      <c r="O397" s="4" t="e">
        <f t="shared" ca="1" si="147"/>
        <v>#N/A</v>
      </c>
      <c r="P397" s="4" t="e">
        <f t="shared" ca="1" si="148"/>
        <v>#N/A</v>
      </c>
      <c r="Q397" s="4" t="e">
        <f t="shared" ca="1" si="136"/>
        <v>#N/A</v>
      </c>
      <c r="R397" s="4" t="e">
        <f t="shared" ca="1" si="137"/>
        <v>#VALUE!</v>
      </c>
      <c r="S397" s="43" t="e">
        <f t="shared" ca="1" si="138"/>
        <v>#N/A</v>
      </c>
      <c r="T397" s="8" t="e">
        <f t="shared" ca="1" si="139"/>
        <v>#N/A</v>
      </c>
      <c r="U397" s="45" t="e">
        <f t="shared" ca="1" si="142"/>
        <v>#N/A</v>
      </c>
      <c r="V397" s="20" t="e">
        <f t="shared" ca="1" si="140"/>
        <v>#N/A</v>
      </c>
      <c r="W397" s="48" t="e">
        <f t="shared" ca="1" si="149"/>
        <v>#N/A</v>
      </c>
      <c r="X397" s="49" t="e">
        <f t="shared" ca="1" si="150"/>
        <v>#N/A</v>
      </c>
      <c r="Y397" s="59" t="e">
        <f t="shared" ca="1" si="154"/>
        <v>#N/A</v>
      </c>
      <c r="Z397" s="49" t="e">
        <f ca="1">IF(Y397&gt;SQM!$AB$9,Summary!L397,NA())</f>
        <v>#N/A</v>
      </c>
      <c r="AA397" s="45" t="e">
        <f t="shared" ca="1" si="151"/>
        <v>#N/A</v>
      </c>
      <c r="AB397" s="4" t="e">
        <f t="shared" ca="1" si="152"/>
        <v>#N/A</v>
      </c>
      <c r="AC397" s="2" t="e">
        <f t="shared" ca="1" si="153"/>
        <v>#N/A</v>
      </c>
      <c r="AD397" s="81" t="e">
        <f ca="1">IF(TEXT(A397,"mmmm")='1Month'!$A$3,TEXT(A397,"dd")+H397,NA())</f>
        <v>#N/A</v>
      </c>
      <c r="AE397" s="81" t="e">
        <f ca="1">IF(TEXT(A397,"mmmm")='1Month'!A$3,TEXT(A397,"dd")+S397,NA())</f>
        <v>#N/A</v>
      </c>
    </row>
    <row r="398" spans="1:31">
      <c r="A398" s="1">
        <v>43706</v>
      </c>
      <c r="C398" s="3" t="e">
        <f ca="1">MATCH(A398,UTDATE,0)+SQM!$AB$3</f>
        <v>#N/A</v>
      </c>
      <c r="D398" s="3">
        <f ca="1">MATCH(A398,UTDATE)+SQM!$AB$3</f>
        <v>1000</v>
      </c>
      <c r="E398" s="5" t="e">
        <f t="shared" ca="1" si="143"/>
        <v>#N/A</v>
      </c>
      <c r="F398" s="4" t="str">
        <f t="array" aca="1" ref="F398" ca="1">IF(MAX(IF(UTDATE=A398,MPSAS))&gt;0,MAX(IF(UTDATE=A398,MPSAS)),"")</f>
        <v/>
      </c>
      <c r="G398" s="2" t="e">
        <f t="shared" ca="1" si="133"/>
        <v>#N/A</v>
      </c>
      <c r="H398" s="21" t="e">
        <f t="shared" ca="1" si="134"/>
        <v>#N/A</v>
      </c>
      <c r="I398" s="4" t="e">
        <f t="shared" ca="1" si="144"/>
        <v>#N/A</v>
      </c>
      <c r="J398" s="21" t="e">
        <f t="shared" ca="1" si="141"/>
        <v>#N/A</v>
      </c>
      <c r="K398" s="5" t="e">
        <f t="shared" ca="1" si="145"/>
        <v>#N/A</v>
      </c>
      <c r="L398" s="4" t="str">
        <f t="array" aca="1" ref="L398" ca="1">IF(MAX(IF(UTDATE=A398,AVE_30))&gt;0,MAX(IF(UTDATE=A398,AVE_30)),"")</f>
        <v/>
      </c>
      <c r="M398" s="2" t="e">
        <f t="shared" ca="1" si="135"/>
        <v>#N/A</v>
      </c>
      <c r="N398" s="4" t="e">
        <f t="shared" ca="1" si="146"/>
        <v>#N/A</v>
      </c>
      <c r="O398" s="4" t="e">
        <f t="shared" ca="1" si="147"/>
        <v>#N/A</v>
      </c>
      <c r="P398" s="4" t="e">
        <f t="shared" ca="1" si="148"/>
        <v>#N/A</v>
      </c>
      <c r="Q398" s="4" t="e">
        <f t="shared" ca="1" si="136"/>
        <v>#N/A</v>
      </c>
      <c r="R398" s="4" t="e">
        <f t="shared" ca="1" si="137"/>
        <v>#VALUE!</v>
      </c>
      <c r="S398" s="43" t="e">
        <f t="shared" ca="1" si="138"/>
        <v>#N/A</v>
      </c>
      <c r="T398" s="8" t="e">
        <f t="shared" ca="1" si="139"/>
        <v>#N/A</v>
      </c>
      <c r="U398" s="45" t="e">
        <f t="shared" ca="1" si="142"/>
        <v>#N/A</v>
      </c>
      <c r="V398" s="20" t="e">
        <f t="shared" ca="1" si="140"/>
        <v>#N/A</v>
      </c>
      <c r="W398" s="48" t="e">
        <f t="shared" ca="1" si="149"/>
        <v>#N/A</v>
      </c>
      <c r="X398" s="49" t="e">
        <f t="shared" ca="1" si="150"/>
        <v>#N/A</v>
      </c>
      <c r="Y398" s="59" t="e">
        <f t="shared" ca="1" si="154"/>
        <v>#N/A</v>
      </c>
      <c r="Z398" s="49" t="e">
        <f ca="1">IF(Y398&gt;SQM!$AB$9,Summary!L398,NA())</f>
        <v>#N/A</v>
      </c>
      <c r="AA398" s="45" t="e">
        <f t="shared" ca="1" si="151"/>
        <v>#N/A</v>
      </c>
      <c r="AB398" s="4" t="e">
        <f t="shared" ca="1" si="152"/>
        <v>#N/A</v>
      </c>
      <c r="AC398" s="2" t="e">
        <f t="shared" ca="1" si="153"/>
        <v>#N/A</v>
      </c>
      <c r="AD398" s="81" t="e">
        <f ca="1">IF(TEXT(A398,"mmmm")='1Month'!$A$3,TEXT(A398,"dd")+H398,NA())</f>
        <v>#N/A</v>
      </c>
      <c r="AE398" s="81" t="e">
        <f ca="1">IF(TEXT(A398,"mmmm")='1Month'!A$3,TEXT(A398,"dd")+S398,NA())</f>
        <v>#N/A</v>
      </c>
    </row>
    <row r="399" spans="1:31">
      <c r="A399" s="1">
        <v>43707</v>
      </c>
      <c r="C399" s="3" t="e">
        <f ca="1">MATCH(A399,UTDATE,0)+SQM!$AB$3</f>
        <v>#N/A</v>
      </c>
      <c r="D399" s="3">
        <f ca="1">MATCH(A399,UTDATE)+SQM!$AB$3</f>
        <v>1000</v>
      </c>
      <c r="E399" s="5" t="e">
        <f t="shared" ca="1" si="143"/>
        <v>#N/A</v>
      </c>
      <c r="F399" s="4" t="str">
        <f t="array" aca="1" ref="F399" ca="1">IF(MAX(IF(UTDATE=A399,MPSAS))&gt;0,MAX(IF(UTDATE=A399,MPSAS)),"")</f>
        <v/>
      </c>
      <c r="G399" s="2" t="e">
        <f t="shared" ca="1" si="133"/>
        <v>#N/A</v>
      </c>
      <c r="H399" s="21" t="e">
        <f t="shared" ca="1" si="134"/>
        <v>#N/A</v>
      </c>
      <c r="I399" s="4" t="e">
        <f t="shared" ca="1" si="144"/>
        <v>#N/A</v>
      </c>
      <c r="J399" s="21" t="e">
        <f t="shared" ca="1" si="141"/>
        <v>#N/A</v>
      </c>
      <c r="K399" s="5" t="e">
        <f t="shared" ca="1" si="145"/>
        <v>#N/A</v>
      </c>
      <c r="L399" s="4" t="str">
        <f t="array" aca="1" ref="L399" ca="1">IF(MAX(IF(UTDATE=A399,AVE_30))&gt;0,MAX(IF(UTDATE=A399,AVE_30)),"")</f>
        <v/>
      </c>
      <c r="M399" s="2" t="e">
        <f t="shared" ca="1" si="135"/>
        <v>#N/A</v>
      </c>
      <c r="N399" s="4" t="e">
        <f t="shared" ca="1" si="146"/>
        <v>#N/A</v>
      </c>
      <c r="O399" s="4" t="e">
        <f t="shared" ca="1" si="147"/>
        <v>#N/A</v>
      </c>
      <c r="P399" s="4" t="e">
        <f t="shared" ca="1" si="148"/>
        <v>#N/A</v>
      </c>
      <c r="Q399" s="4" t="e">
        <f t="shared" ca="1" si="136"/>
        <v>#N/A</v>
      </c>
      <c r="R399" s="4" t="e">
        <f t="shared" ca="1" si="137"/>
        <v>#VALUE!</v>
      </c>
      <c r="S399" s="43" t="e">
        <f t="shared" ca="1" si="138"/>
        <v>#N/A</v>
      </c>
      <c r="T399" s="8" t="e">
        <f t="shared" ca="1" si="139"/>
        <v>#N/A</v>
      </c>
      <c r="U399" s="45" t="e">
        <f t="shared" ca="1" si="142"/>
        <v>#N/A</v>
      </c>
      <c r="V399" s="20" t="e">
        <f t="shared" ca="1" si="140"/>
        <v>#N/A</v>
      </c>
      <c r="W399" s="48" t="e">
        <f t="shared" ca="1" si="149"/>
        <v>#N/A</v>
      </c>
      <c r="X399" s="49" t="e">
        <f t="shared" ca="1" si="150"/>
        <v>#N/A</v>
      </c>
      <c r="Y399" s="59" t="e">
        <f t="shared" ca="1" si="154"/>
        <v>#N/A</v>
      </c>
      <c r="Z399" s="49" t="e">
        <f ca="1">IF(Y399&gt;SQM!$AB$9,Summary!L399,NA())</f>
        <v>#N/A</v>
      </c>
      <c r="AA399" s="45" t="e">
        <f t="shared" ca="1" si="151"/>
        <v>#N/A</v>
      </c>
      <c r="AB399" s="4" t="e">
        <f t="shared" ca="1" si="152"/>
        <v>#N/A</v>
      </c>
      <c r="AC399" s="2" t="e">
        <f t="shared" ca="1" si="153"/>
        <v>#N/A</v>
      </c>
      <c r="AD399" s="81" t="e">
        <f ca="1">IF(TEXT(A399,"mmmm")='1Month'!$A$3,TEXT(A399,"dd")+H399,NA())</f>
        <v>#N/A</v>
      </c>
      <c r="AE399" s="81" t="e">
        <f ca="1">IF(TEXT(A399,"mmmm")='1Month'!A$3,TEXT(A399,"dd")+S399,NA())</f>
        <v>#N/A</v>
      </c>
    </row>
    <row r="400" spans="1:31">
      <c r="A400" s="1">
        <v>43708</v>
      </c>
      <c r="C400" s="3" t="e">
        <f ca="1">MATCH(A400,UTDATE,0)+SQM!$AB$3</f>
        <v>#N/A</v>
      </c>
      <c r="D400" s="3">
        <f ca="1">MATCH(A400,UTDATE)+SQM!$AB$3</f>
        <v>1000</v>
      </c>
      <c r="E400" s="5" t="e">
        <f t="shared" ca="1" si="143"/>
        <v>#N/A</v>
      </c>
      <c r="F400" s="4" t="str">
        <f t="array" aca="1" ref="F400" ca="1">IF(MAX(IF(UTDATE=A400,MPSAS))&gt;0,MAX(IF(UTDATE=A400,MPSAS)),"")</f>
        <v/>
      </c>
      <c r="G400" s="2" t="e">
        <f t="shared" ca="1" si="133"/>
        <v>#N/A</v>
      </c>
      <c r="H400" s="21" t="e">
        <f t="shared" ca="1" si="134"/>
        <v>#N/A</v>
      </c>
      <c r="I400" s="4" t="e">
        <f t="shared" ca="1" si="144"/>
        <v>#N/A</v>
      </c>
      <c r="J400" s="21" t="e">
        <f t="shared" ca="1" si="141"/>
        <v>#N/A</v>
      </c>
      <c r="K400" s="5" t="e">
        <f t="shared" ca="1" si="145"/>
        <v>#N/A</v>
      </c>
      <c r="L400" s="4" t="str">
        <f t="array" aca="1" ref="L400" ca="1">IF(MAX(IF(UTDATE=A400,AVE_30))&gt;0,MAX(IF(UTDATE=A400,AVE_30)),"")</f>
        <v/>
      </c>
      <c r="M400" s="2" t="e">
        <f t="shared" ca="1" si="135"/>
        <v>#N/A</v>
      </c>
      <c r="N400" s="4" t="e">
        <f t="shared" ca="1" si="146"/>
        <v>#N/A</v>
      </c>
      <c r="O400" s="4" t="e">
        <f t="shared" ca="1" si="147"/>
        <v>#N/A</v>
      </c>
      <c r="P400" s="4" t="e">
        <f t="shared" ca="1" si="148"/>
        <v>#N/A</v>
      </c>
      <c r="Q400" s="4" t="e">
        <f t="shared" ca="1" si="136"/>
        <v>#N/A</v>
      </c>
      <c r="R400" s="4" t="e">
        <f t="shared" ca="1" si="137"/>
        <v>#VALUE!</v>
      </c>
      <c r="S400" s="43" t="e">
        <f t="shared" ca="1" si="138"/>
        <v>#N/A</v>
      </c>
      <c r="T400" s="8" t="e">
        <f t="shared" ca="1" si="139"/>
        <v>#N/A</v>
      </c>
      <c r="U400" s="45" t="e">
        <f t="shared" ca="1" si="142"/>
        <v>#N/A</v>
      </c>
      <c r="V400" s="20" t="e">
        <f t="shared" ca="1" si="140"/>
        <v>#N/A</v>
      </c>
      <c r="W400" s="48" t="e">
        <f t="shared" ca="1" si="149"/>
        <v>#N/A</v>
      </c>
      <c r="X400" s="49" t="e">
        <f t="shared" ca="1" si="150"/>
        <v>#N/A</v>
      </c>
      <c r="Y400" s="59" t="e">
        <f t="shared" ca="1" si="154"/>
        <v>#N/A</v>
      </c>
      <c r="Z400" s="49" t="e">
        <f ca="1">IF(Y400&gt;SQM!$AB$9,Summary!L400,NA())</f>
        <v>#N/A</v>
      </c>
      <c r="AA400" s="45" t="e">
        <f t="shared" ca="1" si="151"/>
        <v>#N/A</v>
      </c>
      <c r="AB400" s="4" t="e">
        <f t="shared" ca="1" si="152"/>
        <v>#N/A</v>
      </c>
      <c r="AC400" s="2" t="e">
        <f t="shared" ca="1" si="153"/>
        <v>#N/A</v>
      </c>
      <c r="AD400" s="81" t="e">
        <f ca="1">IF(TEXT(A400,"mmmm")='1Month'!$A$3,TEXT(A400,"dd")+H400,NA())</f>
        <v>#N/A</v>
      </c>
      <c r="AE400" s="81" t="e">
        <f ca="1">IF(TEXT(A400,"mmmm")='1Month'!A$3,TEXT(A400,"dd")+S400,NA())</f>
        <v>#N/A</v>
      </c>
    </row>
    <row r="401" spans="1:31">
      <c r="A401" s="1">
        <v>43709</v>
      </c>
      <c r="C401" s="3" t="e">
        <f ca="1">MATCH(A401,UTDATE,0)+SQM!$AB$3</f>
        <v>#N/A</v>
      </c>
      <c r="D401" s="3">
        <f ca="1">MATCH(A401,UTDATE)+SQM!$AB$3</f>
        <v>1000</v>
      </c>
      <c r="E401" s="5" t="e">
        <f t="shared" ca="1" si="143"/>
        <v>#N/A</v>
      </c>
      <c r="F401" s="4" t="str">
        <f t="array" aca="1" ref="F401" ca="1">IF(MAX(IF(UTDATE=A401,MPSAS))&gt;0,MAX(IF(UTDATE=A401,MPSAS)),"")</f>
        <v/>
      </c>
      <c r="G401" s="2" t="e">
        <f t="shared" ca="1" si="133"/>
        <v>#N/A</v>
      </c>
      <c r="H401" s="21" t="e">
        <f t="shared" ca="1" si="134"/>
        <v>#N/A</v>
      </c>
      <c r="I401" s="4" t="e">
        <f t="shared" ca="1" si="144"/>
        <v>#N/A</v>
      </c>
      <c r="J401" s="21" t="e">
        <f t="shared" ca="1" si="141"/>
        <v>#N/A</v>
      </c>
      <c r="K401" s="5" t="e">
        <f t="shared" ca="1" si="145"/>
        <v>#N/A</v>
      </c>
      <c r="L401" s="4" t="str">
        <f t="array" aca="1" ref="L401" ca="1">IF(MAX(IF(UTDATE=A401,AVE_30))&gt;0,MAX(IF(UTDATE=A401,AVE_30)),"")</f>
        <v/>
      </c>
      <c r="M401" s="2" t="e">
        <f t="shared" ca="1" si="135"/>
        <v>#N/A</v>
      </c>
      <c r="N401" s="4" t="e">
        <f t="shared" ca="1" si="146"/>
        <v>#N/A</v>
      </c>
      <c r="O401" s="4" t="e">
        <f t="shared" ca="1" si="147"/>
        <v>#N/A</v>
      </c>
      <c r="P401" s="4" t="e">
        <f t="shared" ca="1" si="148"/>
        <v>#N/A</v>
      </c>
      <c r="Q401" s="4" t="e">
        <f t="shared" ca="1" si="136"/>
        <v>#N/A</v>
      </c>
      <c r="R401" s="4" t="e">
        <f t="shared" ca="1" si="137"/>
        <v>#VALUE!</v>
      </c>
      <c r="S401" s="43" t="e">
        <f t="shared" ca="1" si="138"/>
        <v>#N/A</v>
      </c>
      <c r="T401" s="8" t="e">
        <f t="shared" ca="1" si="139"/>
        <v>#N/A</v>
      </c>
      <c r="U401" s="45" t="e">
        <f t="shared" ca="1" si="142"/>
        <v>#N/A</v>
      </c>
      <c r="V401" s="20" t="e">
        <f t="shared" ca="1" si="140"/>
        <v>#N/A</v>
      </c>
      <c r="W401" s="48" t="e">
        <f t="shared" ca="1" si="149"/>
        <v>#N/A</v>
      </c>
      <c r="X401" s="49" t="e">
        <f t="shared" ca="1" si="150"/>
        <v>#N/A</v>
      </c>
      <c r="Y401" s="59" t="e">
        <f t="shared" ca="1" si="154"/>
        <v>#N/A</v>
      </c>
      <c r="Z401" s="49" t="e">
        <f ca="1">IF(Y401&gt;SQM!$AB$9,Summary!L401,NA())</f>
        <v>#N/A</v>
      </c>
      <c r="AA401" s="45" t="e">
        <f t="shared" ca="1" si="151"/>
        <v>#N/A</v>
      </c>
      <c r="AB401" s="4" t="e">
        <f t="shared" ca="1" si="152"/>
        <v>#N/A</v>
      </c>
      <c r="AC401" s="2" t="e">
        <f t="shared" ca="1" si="153"/>
        <v>#N/A</v>
      </c>
      <c r="AD401" s="81" t="e">
        <f>IF(TEXT(A401,"mmmm")='1Month'!$A$3,TEXT(A401,"dd")+H401,NA())</f>
        <v>#N/A</v>
      </c>
      <c r="AE401" s="81" t="e">
        <f>IF(TEXT(A401,"mmmm")='1Month'!A$3,TEXT(A401,"dd")+S401,NA())</f>
        <v>#N/A</v>
      </c>
    </row>
    <row r="402" spans="1:31">
      <c r="A402" s="1">
        <v>43710</v>
      </c>
      <c r="C402" s="3" t="e">
        <f ca="1">MATCH(A402,UTDATE,0)+SQM!$AB$3</f>
        <v>#N/A</v>
      </c>
      <c r="D402" s="3">
        <f ca="1">MATCH(A402,UTDATE)+SQM!$AB$3</f>
        <v>1000</v>
      </c>
      <c r="E402" s="5" t="e">
        <f t="shared" ca="1" si="143"/>
        <v>#N/A</v>
      </c>
      <c r="F402" s="4" t="str">
        <f t="array" aca="1" ref="F402" ca="1">IF(MAX(IF(UTDATE=A402,MPSAS))&gt;0,MAX(IF(UTDATE=A402,MPSAS)),"")</f>
        <v/>
      </c>
      <c r="G402" s="2" t="e">
        <f t="shared" ca="1" si="133"/>
        <v>#N/A</v>
      </c>
      <c r="H402" s="21" t="e">
        <f t="shared" ca="1" si="134"/>
        <v>#N/A</v>
      </c>
      <c r="I402" s="4" t="e">
        <f t="shared" ca="1" si="144"/>
        <v>#N/A</v>
      </c>
      <c r="J402" s="21" t="e">
        <f t="shared" ca="1" si="141"/>
        <v>#N/A</v>
      </c>
      <c r="K402" s="5" t="e">
        <f t="shared" ca="1" si="145"/>
        <v>#N/A</v>
      </c>
      <c r="L402" s="4" t="str">
        <f t="array" aca="1" ref="L402" ca="1">IF(MAX(IF(UTDATE=A402,AVE_30))&gt;0,MAX(IF(UTDATE=A402,AVE_30)),"")</f>
        <v/>
      </c>
      <c r="M402" s="2" t="e">
        <f t="shared" ca="1" si="135"/>
        <v>#N/A</v>
      </c>
      <c r="N402" s="4" t="e">
        <f t="shared" ca="1" si="146"/>
        <v>#N/A</v>
      </c>
      <c r="O402" s="4" t="e">
        <f t="shared" ca="1" si="147"/>
        <v>#N/A</v>
      </c>
      <c r="P402" s="4" t="e">
        <f t="shared" ca="1" si="148"/>
        <v>#N/A</v>
      </c>
      <c r="Q402" s="4" t="e">
        <f t="shared" ca="1" si="136"/>
        <v>#N/A</v>
      </c>
      <c r="R402" s="4" t="e">
        <f t="shared" ca="1" si="137"/>
        <v>#VALUE!</v>
      </c>
      <c r="S402" s="43" t="e">
        <f t="shared" ca="1" si="138"/>
        <v>#N/A</v>
      </c>
      <c r="T402" s="8" t="e">
        <f t="shared" ca="1" si="139"/>
        <v>#N/A</v>
      </c>
      <c r="U402" s="45" t="e">
        <f t="shared" ca="1" si="142"/>
        <v>#N/A</v>
      </c>
      <c r="V402" s="20" t="e">
        <f t="shared" ca="1" si="140"/>
        <v>#N/A</v>
      </c>
      <c r="W402" s="48" t="e">
        <f t="shared" ca="1" si="149"/>
        <v>#N/A</v>
      </c>
      <c r="X402" s="49" t="e">
        <f t="shared" ca="1" si="150"/>
        <v>#N/A</v>
      </c>
      <c r="Y402" s="59" t="e">
        <f t="shared" ca="1" si="154"/>
        <v>#N/A</v>
      </c>
      <c r="Z402" s="49" t="e">
        <f ca="1">IF(Y402&gt;SQM!$AB$9,Summary!L402,NA())</f>
        <v>#N/A</v>
      </c>
      <c r="AA402" s="45" t="e">
        <f t="shared" ca="1" si="151"/>
        <v>#N/A</v>
      </c>
      <c r="AB402" s="4" t="e">
        <f t="shared" ca="1" si="152"/>
        <v>#N/A</v>
      </c>
      <c r="AC402" s="2" t="e">
        <f t="shared" ca="1" si="153"/>
        <v>#N/A</v>
      </c>
      <c r="AD402" s="81" t="e">
        <f>IF(TEXT(A402,"mmmm")='1Month'!$A$3,TEXT(A402,"dd")+H402,NA())</f>
        <v>#N/A</v>
      </c>
      <c r="AE402" s="81" t="e">
        <f>IF(TEXT(A402,"mmmm")='1Month'!A$3,TEXT(A402,"dd")+S402,NA())</f>
        <v>#N/A</v>
      </c>
    </row>
    <row r="403" spans="1:31">
      <c r="A403" s="1">
        <v>43711</v>
      </c>
      <c r="C403" s="3" t="e">
        <f ca="1">MATCH(A403,UTDATE,0)+SQM!$AB$3</f>
        <v>#N/A</v>
      </c>
      <c r="D403" s="3">
        <f ca="1">MATCH(A403,UTDATE)+SQM!$AB$3</f>
        <v>1000</v>
      </c>
      <c r="E403" s="5" t="e">
        <f t="shared" ca="1" si="143"/>
        <v>#N/A</v>
      </c>
      <c r="F403" s="4" t="str">
        <f t="array" aca="1" ref="F403" ca="1">IF(MAX(IF(UTDATE=A403,MPSAS))&gt;0,MAX(IF(UTDATE=A403,MPSAS)),"")</f>
        <v/>
      </c>
      <c r="G403" s="2" t="e">
        <f t="shared" ca="1" si="133"/>
        <v>#N/A</v>
      </c>
      <c r="H403" s="21" t="e">
        <f t="shared" ca="1" si="134"/>
        <v>#N/A</v>
      </c>
      <c r="I403" s="4" t="e">
        <f t="shared" ca="1" si="144"/>
        <v>#N/A</v>
      </c>
      <c r="J403" s="21" t="e">
        <f t="shared" ca="1" si="141"/>
        <v>#N/A</v>
      </c>
      <c r="K403" s="5" t="e">
        <f t="shared" ca="1" si="145"/>
        <v>#N/A</v>
      </c>
      <c r="L403" s="4" t="str">
        <f t="array" aca="1" ref="L403" ca="1">IF(MAX(IF(UTDATE=A403,AVE_30))&gt;0,MAX(IF(UTDATE=A403,AVE_30)),"")</f>
        <v/>
      </c>
      <c r="M403" s="2" t="e">
        <f t="shared" ca="1" si="135"/>
        <v>#N/A</v>
      </c>
      <c r="N403" s="4" t="e">
        <f t="shared" ca="1" si="146"/>
        <v>#N/A</v>
      </c>
      <c r="O403" s="4" t="e">
        <f t="shared" ca="1" si="147"/>
        <v>#N/A</v>
      </c>
      <c r="P403" s="4" t="e">
        <f t="shared" ca="1" si="148"/>
        <v>#N/A</v>
      </c>
      <c r="Q403" s="4" t="e">
        <f t="shared" ca="1" si="136"/>
        <v>#N/A</v>
      </c>
      <c r="R403" s="4" t="e">
        <f t="shared" ca="1" si="137"/>
        <v>#VALUE!</v>
      </c>
      <c r="S403" s="43" t="e">
        <f t="shared" ca="1" si="138"/>
        <v>#N/A</v>
      </c>
      <c r="T403" s="8" t="e">
        <f t="shared" ca="1" si="139"/>
        <v>#N/A</v>
      </c>
      <c r="U403" s="45" t="e">
        <f t="shared" ca="1" si="142"/>
        <v>#N/A</v>
      </c>
      <c r="V403" s="20" t="e">
        <f t="shared" ca="1" si="140"/>
        <v>#N/A</v>
      </c>
      <c r="W403" s="48" t="e">
        <f t="shared" ca="1" si="149"/>
        <v>#N/A</v>
      </c>
      <c r="X403" s="49" t="e">
        <f t="shared" ca="1" si="150"/>
        <v>#N/A</v>
      </c>
      <c r="Y403" s="59" t="e">
        <f t="shared" ca="1" si="154"/>
        <v>#N/A</v>
      </c>
      <c r="Z403" s="49" t="e">
        <f ca="1">IF(Y403&gt;SQM!$AB$9,Summary!L403,NA())</f>
        <v>#N/A</v>
      </c>
      <c r="AA403" s="45" t="e">
        <f t="shared" ca="1" si="151"/>
        <v>#N/A</v>
      </c>
      <c r="AB403" s="4" t="e">
        <f t="shared" ca="1" si="152"/>
        <v>#N/A</v>
      </c>
      <c r="AC403" s="2" t="e">
        <f t="shared" ca="1" si="153"/>
        <v>#N/A</v>
      </c>
      <c r="AD403" s="81" t="e">
        <f>IF(TEXT(A403,"mmmm")='1Month'!$A$3,TEXT(A403,"dd")+H403,NA())</f>
        <v>#N/A</v>
      </c>
      <c r="AE403" s="81" t="e">
        <f>IF(TEXT(A403,"mmmm")='1Month'!A$3,TEXT(A403,"dd")+S403,NA())</f>
        <v>#N/A</v>
      </c>
    </row>
    <row r="404" spans="1:31">
      <c r="A404" s="1">
        <v>43712</v>
      </c>
      <c r="C404" s="3" t="e">
        <f ca="1">MATCH(A404,UTDATE,0)+SQM!$AB$3</f>
        <v>#N/A</v>
      </c>
      <c r="D404" s="3">
        <f ca="1">MATCH(A404,UTDATE)+SQM!$AB$3</f>
        <v>1000</v>
      </c>
      <c r="E404" s="5" t="e">
        <f t="shared" ca="1" si="143"/>
        <v>#N/A</v>
      </c>
      <c r="F404" s="4" t="str">
        <f t="array" aca="1" ref="F404" ca="1">IF(MAX(IF(UTDATE=A404,MPSAS))&gt;0,MAX(IF(UTDATE=A404,MPSAS)),"")</f>
        <v/>
      </c>
      <c r="G404" s="2" t="e">
        <f t="shared" ca="1" si="133"/>
        <v>#N/A</v>
      </c>
      <c r="H404" s="21" t="e">
        <f t="shared" ca="1" si="134"/>
        <v>#N/A</v>
      </c>
      <c r="I404" s="4" t="e">
        <f t="shared" ca="1" si="144"/>
        <v>#N/A</v>
      </c>
      <c r="J404" s="21" t="e">
        <f t="shared" ca="1" si="141"/>
        <v>#N/A</v>
      </c>
      <c r="K404" s="5" t="e">
        <f t="shared" ca="1" si="145"/>
        <v>#N/A</v>
      </c>
      <c r="L404" s="4" t="str">
        <f t="array" aca="1" ref="L404" ca="1">IF(MAX(IF(UTDATE=A404,AVE_30))&gt;0,MAX(IF(UTDATE=A404,AVE_30)),"")</f>
        <v/>
      </c>
      <c r="M404" s="2" t="e">
        <f t="shared" ca="1" si="135"/>
        <v>#N/A</v>
      </c>
      <c r="N404" s="4" t="e">
        <f t="shared" ca="1" si="146"/>
        <v>#N/A</v>
      </c>
      <c r="O404" s="4" t="e">
        <f t="shared" ca="1" si="147"/>
        <v>#N/A</v>
      </c>
      <c r="P404" s="4" t="e">
        <f t="shared" ca="1" si="148"/>
        <v>#N/A</v>
      </c>
      <c r="Q404" s="4" t="e">
        <f t="shared" ca="1" si="136"/>
        <v>#N/A</v>
      </c>
      <c r="R404" s="4" t="e">
        <f t="shared" ca="1" si="137"/>
        <v>#VALUE!</v>
      </c>
      <c r="S404" s="43" t="e">
        <f t="shared" ca="1" si="138"/>
        <v>#N/A</v>
      </c>
      <c r="T404" s="8" t="e">
        <f t="shared" ca="1" si="139"/>
        <v>#N/A</v>
      </c>
      <c r="U404" s="45" t="e">
        <f t="shared" ca="1" si="142"/>
        <v>#N/A</v>
      </c>
      <c r="V404" s="20" t="e">
        <f t="shared" ca="1" si="140"/>
        <v>#N/A</v>
      </c>
      <c r="W404" s="48" t="e">
        <f t="shared" ca="1" si="149"/>
        <v>#N/A</v>
      </c>
      <c r="X404" s="49" t="e">
        <f t="shared" ca="1" si="150"/>
        <v>#N/A</v>
      </c>
      <c r="Y404" s="59" t="e">
        <f t="shared" ca="1" si="154"/>
        <v>#N/A</v>
      </c>
      <c r="Z404" s="49" t="e">
        <f ca="1">IF(Y404&gt;SQM!$AB$9,Summary!L404,NA())</f>
        <v>#N/A</v>
      </c>
      <c r="AA404" s="45" t="e">
        <f t="shared" ca="1" si="151"/>
        <v>#N/A</v>
      </c>
      <c r="AB404" s="4" t="e">
        <f t="shared" ca="1" si="152"/>
        <v>#N/A</v>
      </c>
      <c r="AC404" s="2" t="e">
        <f t="shared" ca="1" si="153"/>
        <v>#N/A</v>
      </c>
      <c r="AD404" s="81" t="e">
        <f>IF(TEXT(A404,"mmmm")='1Month'!$A$3,TEXT(A404,"dd")+H404,NA())</f>
        <v>#N/A</v>
      </c>
      <c r="AE404" s="81" t="e">
        <f>IF(TEXT(A404,"mmmm")='1Month'!A$3,TEXT(A404,"dd")+S404,NA())</f>
        <v>#N/A</v>
      </c>
    </row>
    <row r="405" spans="1:31">
      <c r="A405" s="1">
        <v>43713</v>
      </c>
      <c r="C405" s="3" t="e">
        <f ca="1">MATCH(A405,UTDATE,0)+SQM!$AB$3</f>
        <v>#N/A</v>
      </c>
      <c r="D405" s="3">
        <f ca="1">MATCH(A405,UTDATE)+SQM!$AB$3</f>
        <v>1000</v>
      </c>
      <c r="E405" s="5" t="e">
        <f t="shared" ca="1" si="143"/>
        <v>#N/A</v>
      </c>
      <c r="F405" s="4" t="str">
        <f t="array" aca="1" ref="F405" ca="1">IF(MAX(IF(UTDATE=A405,MPSAS))&gt;0,MAX(IF(UTDATE=A405,MPSAS)),"")</f>
        <v/>
      </c>
      <c r="G405" s="2" t="e">
        <f t="shared" ca="1" si="133"/>
        <v>#N/A</v>
      </c>
      <c r="H405" s="21" t="e">
        <f t="shared" ca="1" si="134"/>
        <v>#N/A</v>
      </c>
      <c r="I405" s="4" t="e">
        <f t="shared" ca="1" si="144"/>
        <v>#N/A</v>
      </c>
      <c r="J405" s="21" t="e">
        <f t="shared" ca="1" si="141"/>
        <v>#N/A</v>
      </c>
      <c r="K405" s="5" t="e">
        <f t="shared" ca="1" si="145"/>
        <v>#N/A</v>
      </c>
      <c r="L405" s="4" t="str">
        <f t="array" aca="1" ref="L405" ca="1">IF(MAX(IF(UTDATE=A405,AVE_30))&gt;0,MAX(IF(UTDATE=A405,AVE_30)),"")</f>
        <v/>
      </c>
      <c r="M405" s="2" t="e">
        <f t="shared" ca="1" si="135"/>
        <v>#N/A</v>
      </c>
      <c r="N405" s="4" t="e">
        <f t="shared" ca="1" si="146"/>
        <v>#N/A</v>
      </c>
      <c r="O405" s="4" t="e">
        <f t="shared" ca="1" si="147"/>
        <v>#N/A</v>
      </c>
      <c r="P405" s="4" t="e">
        <f t="shared" ca="1" si="148"/>
        <v>#N/A</v>
      </c>
      <c r="Q405" s="4" t="e">
        <f t="shared" ca="1" si="136"/>
        <v>#N/A</v>
      </c>
      <c r="R405" s="4" t="e">
        <f t="shared" ca="1" si="137"/>
        <v>#VALUE!</v>
      </c>
      <c r="S405" s="43" t="e">
        <f t="shared" ca="1" si="138"/>
        <v>#N/A</v>
      </c>
      <c r="T405" s="8" t="e">
        <f t="shared" ca="1" si="139"/>
        <v>#N/A</v>
      </c>
      <c r="U405" s="45" t="e">
        <f t="shared" ca="1" si="142"/>
        <v>#N/A</v>
      </c>
      <c r="V405" s="20" t="e">
        <f t="shared" ca="1" si="140"/>
        <v>#N/A</v>
      </c>
      <c r="W405" s="48" t="e">
        <f t="shared" ca="1" si="149"/>
        <v>#N/A</v>
      </c>
      <c r="X405" s="49" t="e">
        <f t="shared" ca="1" si="150"/>
        <v>#N/A</v>
      </c>
      <c r="Y405" s="59" t="e">
        <f t="shared" ca="1" si="154"/>
        <v>#N/A</v>
      </c>
      <c r="Z405" s="49" t="e">
        <f ca="1">IF(Y405&gt;SQM!$AB$9,Summary!L405,NA())</f>
        <v>#N/A</v>
      </c>
      <c r="AA405" s="45" t="e">
        <f t="shared" ca="1" si="151"/>
        <v>#N/A</v>
      </c>
      <c r="AB405" s="4" t="e">
        <f t="shared" ca="1" si="152"/>
        <v>#N/A</v>
      </c>
      <c r="AC405" s="2" t="e">
        <f t="shared" ca="1" si="153"/>
        <v>#N/A</v>
      </c>
      <c r="AD405" s="81" t="e">
        <f>IF(TEXT(A405,"mmmm")='1Month'!$A$3,TEXT(A405,"dd")+H405,NA())</f>
        <v>#N/A</v>
      </c>
      <c r="AE405" s="81" t="e">
        <f>IF(TEXT(A405,"mmmm")='1Month'!A$3,TEXT(A405,"dd")+S405,NA())</f>
        <v>#N/A</v>
      </c>
    </row>
    <row r="406" spans="1:31">
      <c r="A406" s="1">
        <v>43714</v>
      </c>
      <c r="C406" s="3" t="e">
        <f ca="1">MATCH(A406,UTDATE,0)+SQM!$AB$3</f>
        <v>#N/A</v>
      </c>
      <c r="D406" s="3">
        <f ca="1">MATCH(A406,UTDATE)+SQM!$AB$3</f>
        <v>1000</v>
      </c>
      <c r="E406" s="5" t="e">
        <f t="shared" ca="1" si="143"/>
        <v>#N/A</v>
      </c>
      <c r="F406" s="4" t="str">
        <f t="array" aca="1" ref="F406" ca="1">IF(MAX(IF(UTDATE=A406,MPSAS))&gt;0,MAX(IF(UTDATE=A406,MPSAS)),"")</f>
        <v/>
      </c>
      <c r="G406" s="2" t="e">
        <f t="shared" ca="1" si="133"/>
        <v>#N/A</v>
      </c>
      <c r="H406" s="21" t="e">
        <f t="shared" ca="1" si="134"/>
        <v>#N/A</v>
      </c>
      <c r="I406" s="4" t="e">
        <f t="shared" ca="1" si="144"/>
        <v>#N/A</v>
      </c>
      <c r="J406" s="21" t="e">
        <f t="shared" ca="1" si="141"/>
        <v>#N/A</v>
      </c>
      <c r="K406" s="5" t="e">
        <f t="shared" ca="1" si="145"/>
        <v>#N/A</v>
      </c>
      <c r="L406" s="4" t="str">
        <f t="array" aca="1" ref="L406" ca="1">IF(MAX(IF(UTDATE=A406,AVE_30))&gt;0,MAX(IF(UTDATE=A406,AVE_30)),"")</f>
        <v/>
      </c>
      <c r="M406" s="2" t="e">
        <f t="shared" ca="1" si="135"/>
        <v>#N/A</v>
      </c>
      <c r="N406" s="4" t="e">
        <f t="shared" ca="1" si="146"/>
        <v>#N/A</v>
      </c>
      <c r="O406" s="4" t="e">
        <f t="shared" ca="1" si="147"/>
        <v>#N/A</v>
      </c>
      <c r="P406" s="4" t="e">
        <f t="shared" ca="1" si="148"/>
        <v>#N/A</v>
      </c>
      <c r="Q406" s="4" t="e">
        <f t="shared" ca="1" si="136"/>
        <v>#N/A</v>
      </c>
      <c r="R406" s="4" t="e">
        <f t="shared" ca="1" si="137"/>
        <v>#VALUE!</v>
      </c>
      <c r="S406" s="43" t="e">
        <f t="shared" ca="1" si="138"/>
        <v>#N/A</v>
      </c>
      <c r="T406" s="8" t="e">
        <f t="shared" ca="1" si="139"/>
        <v>#N/A</v>
      </c>
      <c r="U406" s="45" t="e">
        <f t="shared" ca="1" si="142"/>
        <v>#N/A</v>
      </c>
      <c r="V406" s="20" t="e">
        <f t="shared" ca="1" si="140"/>
        <v>#N/A</v>
      </c>
      <c r="W406" s="48" t="e">
        <f t="shared" ca="1" si="149"/>
        <v>#N/A</v>
      </c>
      <c r="X406" s="49" t="e">
        <f t="shared" ca="1" si="150"/>
        <v>#N/A</v>
      </c>
      <c r="Y406" s="59" t="e">
        <f t="shared" ca="1" si="154"/>
        <v>#N/A</v>
      </c>
      <c r="Z406" s="49" t="e">
        <f ca="1">IF(Y406&gt;SQM!$AB$9,Summary!L406,NA())</f>
        <v>#N/A</v>
      </c>
      <c r="AA406" s="45" t="e">
        <f t="shared" ca="1" si="151"/>
        <v>#N/A</v>
      </c>
      <c r="AB406" s="4" t="e">
        <f t="shared" ca="1" si="152"/>
        <v>#N/A</v>
      </c>
      <c r="AC406" s="2" t="e">
        <f t="shared" ca="1" si="153"/>
        <v>#N/A</v>
      </c>
      <c r="AD406" s="81" t="e">
        <f>IF(TEXT(A406,"mmmm")='1Month'!$A$3,TEXT(A406,"dd")+H406,NA())</f>
        <v>#N/A</v>
      </c>
      <c r="AE406" s="81" t="e">
        <f>IF(TEXT(A406,"mmmm")='1Month'!A$3,TEXT(A406,"dd")+S406,NA())</f>
        <v>#N/A</v>
      </c>
    </row>
    <row r="407" spans="1:31">
      <c r="A407" s="1">
        <v>43715</v>
      </c>
      <c r="C407" s="3" t="e">
        <f ca="1">MATCH(A407,UTDATE,0)+SQM!$AB$3</f>
        <v>#N/A</v>
      </c>
      <c r="D407" s="3">
        <f ca="1">MATCH(A407,UTDATE)+SQM!$AB$3</f>
        <v>1000</v>
      </c>
      <c r="E407" s="5" t="e">
        <f t="shared" ca="1" si="143"/>
        <v>#N/A</v>
      </c>
      <c r="F407" s="4" t="str">
        <f t="array" aca="1" ref="F407" ca="1">IF(MAX(IF(UTDATE=A407,MPSAS))&gt;0,MAX(IF(UTDATE=A407,MPSAS)),"")</f>
        <v/>
      </c>
      <c r="G407" s="2" t="e">
        <f t="shared" ca="1" si="133"/>
        <v>#N/A</v>
      </c>
      <c r="H407" s="21" t="e">
        <f t="shared" ca="1" si="134"/>
        <v>#N/A</v>
      </c>
      <c r="I407" s="4" t="e">
        <f t="shared" ca="1" si="144"/>
        <v>#N/A</v>
      </c>
      <c r="J407" s="21" t="e">
        <f t="shared" ca="1" si="141"/>
        <v>#N/A</v>
      </c>
      <c r="K407" s="5" t="e">
        <f t="shared" ca="1" si="145"/>
        <v>#N/A</v>
      </c>
      <c r="L407" s="4" t="str">
        <f t="array" aca="1" ref="L407" ca="1">IF(MAX(IF(UTDATE=A407,AVE_30))&gt;0,MAX(IF(UTDATE=A407,AVE_30)),"")</f>
        <v/>
      </c>
      <c r="M407" s="2" t="e">
        <f t="shared" ca="1" si="135"/>
        <v>#N/A</v>
      </c>
      <c r="N407" s="4" t="e">
        <f t="shared" ca="1" si="146"/>
        <v>#N/A</v>
      </c>
      <c r="O407" s="4" t="e">
        <f t="shared" ca="1" si="147"/>
        <v>#N/A</v>
      </c>
      <c r="P407" s="4" t="e">
        <f t="shared" ca="1" si="148"/>
        <v>#N/A</v>
      </c>
      <c r="Q407" s="4" t="e">
        <f t="shared" ca="1" si="136"/>
        <v>#N/A</v>
      </c>
      <c r="R407" s="4" t="e">
        <f t="shared" ca="1" si="137"/>
        <v>#VALUE!</v>
      </c>
      <c r="S407" s="43" t="e">
        <f t="shared" ca="1" si="138"/>
        <v>#N/A</v>
      </c>
      <c r="T407" s="8" t="e">
        <f t="shared" ca="1" si="139"/>
        <v>#N/A</v>
      </c>
      <c r="U407" s="45" t="e">
        <f t="shared" ca="1" si="142"/>
        <v>#N/A</v>
      </c>
      <c r="V407" s="20" t="e">
        <f t="shared" ca="1" si="140"/>
        <v>#N/A</v>
      </c>
      <c r="W407" s="48" t="e">
        <f t="shared" ca="1" si="149"/>
        <v>#N/A</v>
      </c>
      <c r="X407" s="49" t="e">
        <f t="shared" ca="1" si="150"/>
        <v>#N/A</v>
      </c>
      <c r="Y407" s="59" t="e">
        <f t="shared" ca="1" si="154"/>
        <v>#N/A</v>
      </c>
      <c r="Z407" s="49" t="e">
        <f ca="1">IF(Y407&gt;SQM!$AB$9,Summary!L407,NA())</f>
        <v>#N/A</v>
      </c>
      <c r="AA407" s="45" t="e">
        <f t="shared" ca="1" si="151"/>
        <v>#N/A</v>
      </c>
      <c r="AB407" s="4" t="e">
        <f t="shared" ca="1" si="152"/>
        <v>#N/A</v>
      </c>
      <c r="AC407" s="2" t="e">
        <f t="shared" ca="1" si="153"/>
        <v>#N/A</v>
      </c>
      <c r="AD407" s="81" t="e">
        <f>IF(TEXT(A407,"mmmm")='1Month'!$A$3,TEXT(A407,"dd")+H407,NA())</f>
        <v>#N/A</v>
      </c>
      <c r="AE407" s="81" t="e">
        <f>IF(TEXT(A407,"mmmm")='1Month'!A$3,TEXT(A407,"dd")+S407,NA())</f>
        <v>#N/A</v>
      </c>
    </row>
    <row r="408" spans="1:31">
      <c r="A408" s="1">
        <v>43716</v>
      </c>
      <c r="C408" s="3" t="e">
        <f ca="1">MATCH(A408,UTDATE,0)+SQM!$AB$3</f>
        <v>#N/A</v>
      </c>
      <c r="D408" s="3">
        <f ca="1">MATCH(A408,UTDATE)+SQM!$AB$3</f>
        <v>1000</v>
      </c>
      <c r="E408" s="5" t="e">
        <f t="shared" ca="1" si="143"/>
        <v>#N/A</v>
      </c>
      <c r="F408" s="4" t="str">
        <f t="array" aca="1" ref="F408" ca="1">IF(MAX(IF(UTDATE=A408,MPSAS))&gt;0,MAX(IF(UTDATE=A408,MPSAS)),"")</f>
        <v/>
      </c>
      <c r="G408" s="2" t="e">
        <f t="shared" ca="1" si="133"/>
        <v>#N/A</v>
      </c>
      <c r="H408" s="21" t="e">
        <f t="shared" ca="1" si="134"/>
        <v>#N/A</v>
      </c>
      <c r="I408" s="4" t="e">
        <f t="shared" ca="1" si="144"/>
        <v>#N/A</v>
      </c>
      <c r="J408" s="21" t="e">
        <f t="shared" ca="1" si="141"/>
        <v>#N/A</v>
      </c>
      <c r="K408" s="5" t="e">
        <f t="shared" ca="1" si="145"/>
        <v>#N/A</v>
      </c>
      <c r="L408" s="4" t="str">
        <f t="array" aca="1" ref="L408" ca="1">IF(MAX(IF(UTDATE=A408,AVE_30))&gt;0,MAX(IF(UTDATE=A408,AVE_30)),"")</f>
        <v/>
      </c>
      <c r="M408" s="2" t="e">
        <f t="shared" ca="1" si="135"/>
        <v>#N/A</v>
      </c>
      <c r="N408" s="4" t="e">
        <f t="shared" ca="1" si="146"/>
        <v>#N/A</v>
      </c>
      <c r="O408" s="4" t="e">
        <f t="shared" ca="1" si="147"/>
        <v>#N/A</v>
      </c>
      <c r="P408" s="4" t="e">
        <f t="shared" ca="1" si="148"/>
        <v>#N/A</v>
      </c>
      <c r="Q408" s="4" t="e">
        <f t="shared" ca="1" si="136"/>
        <v>#N/A</v>
      </c>
      <c r="R408" s="4" t="e">
        <f t="shared" ca="1" si="137"/>
        <v>#VALUE!</v>
      </c>
      <c r="S408" s="43" t="e">
        <f t="shared" ca="1" si="138"/>
        <v>#N/A</v>
      </c>
      <c r="T408" s="8" t="e">
        <f t="shared" ca="1" si="139"/>
        <v>#N/A</v>
      </c>
      <c r="U408" s="45" t="e">
        <f t="shared" ca="1" si="142"/>
        <v>#N/A</v>
      </c>
      <c r="V408" s="20" t="e">
        <f t="shared" ca="1" si="140"/>
        <v>#N/A</v>
      </c>
      <c r="W408" s="48" t="e">
        <f t="shared" ca="1" si="149"/>
        <v>#N/A</v>
      </c>
      <c r="X408" s="49" t="e">
        <f t="shared" ca="1" si="150"/>
        <v>#N/A</v>
      </c>
      <c r="Y408" s="59" t="e">
        <f t="shared" ca="1" si="154"/>
        <v>#N/A</v>
      </c>
      <c r="Z408" s="49" t="e">
        <f ca="1">IF(Y408&gt;SQM!$AB$9,Summary!L408,NA())</f>
        <v>#N/A</v>
      </c>
      <c r="AA408" s="45" t="e">
        <f t="shared" ca="1" si="151"/>
        <v>#N/A</v>
      </c>
      <c r="AB408" s="4" t="e">
        <f t="shared" ca="1" si="152"/>
        <v>#N/A</v>
      </c>
      <c r="AC408" s="2" t="e">
        <f t="shared" ca="1" si="153"/>
        <v>#N/A</v>
      </c>
      <c r="AD408" s="81" t="e">
        <f>IF(TEXT(A408,"mmmm")='1Month'!$A$3,TEXT(A408,"dd")+H408,NA())</f>
        <v>#N/A</v>
      </c>
      <c r="AE408" s="81" t="e">
        <f>IF(TEXT(A408,"mmmm")='1Month'!A$3,TEXT(A408,"dd")+S408,NA())</f>
        <v>#N/A</v>
      </c>
    </row>
    <row r="409" spans="1:31">
      <c r="A409" s="1">
        <v>43717</v>
      </c>
      <c r="C409" s="3" t="e">
        <f ca="1">MATCH(A409,UTDATE,0)+SQM!$AB$3</f>
        <v>#N/A</v>
      </c>
      <c r="D409" s="3">
        <f ca="1">MATCH(A409,UTDATE)+SQM!$AB$3</f>
        <v>1000</v>
      </c>
      <c r="E409" s="5" t="e">
        <f t="shared" ca="1" si="143"/>
        <v>#N/A</v>
      </c>
      <c r="F409" s="4" t="str">
        <f t="array" aca="1" ref="F409" ca="1">IF(MAX(IF(UTDATE=A409,MPSAS))&gt;0,MAX(IF(UTDATE=A409,MPSAS)),"")</f>
        <v/>
      </c>
      <c r="G409" s="2" t="e">
        <f t="shared" ca="1" si="133"/>
        <v>#N/A</v>
      </c>
      <c r="H409" s="21" t="e">
        <f t="shared" ca="1" si="134"/>
        <v>#N/A</v>
      </c>
      <c r="I409" s="4" t="e">
        <f t="shared" ca="1" si="144"/>
        <v>#N/A</v>
      </c>
      <c r="J409" s="21" t="e">
        <f t="shared" ca="1" si="141"/>
        <v>#N/A</v>
      </c>
      <c r="K409" s="5" t="e">
        <f t="shared" ca="1" si="145"/>
        <v>#N/A</v>
      </c>
      <c r="L409" s="4" t="str">
        <f t="array" aca="1" ref="L409" ca="1">IF(MAX(IF(UTDATE=A409,AVE_30))&gt;0,MAX(IF(UTDATE=A409,AVE_30)),"")</f>
        <v/>
      </c>
      <c r="M409" s="2" t="e">
        <f t="shared" ca="1" si="135"/>
        <v>#N/A</v>
      </c>
      <c r="N409" s="4" t="e">
        <f t="shared" ca="1" si="146"/>
        <v>#N/A</v>
      </c>
      <c r="O409" s="4" t="e">
        <f t="shared" ca="1" si="147"/>
        <v>#N/A</v>
      </c>
      <c r="P409" s="4" t="e">
        <f t="shared" ca="1" si="148"/>
        <v>#N/A</v>
      </c>
      <c r="Q409" s="4" t="e">
        <f t="shared" ca="1" si="136"/>
        <v>#N/A</v>
      </c>
      <c r="R409" s="4" t="e">
        <f t="shared" ca="1" si="137"/>
        <v>#VALUE!</v>
      </c>
      <c r="S409" s="43" t="e">
        <f t="shared" ca="1" si="138"/>
        <v>#N/A</v>
      </c>
      <c r="T409" s="8" t="e">
        <f t="shared" ca="1" si="139"/>
        <v>#N/A</v>
      </c>
      <c r="U409" s="45" t="e">
        <f t="shared" ca="1" si="142"/>
        <v>#N/A</v>
      </c>
      <c r="V409" s="20" t="e">
        <f t="shared" ca="1" si="140"/>
        <v>#N/A</v>
      </c>
      <c r="W409" s="48" t="e">
        <f t="shared" ca="1" si="149"/>
        <v>#N/A</v>
      </c>
      <c r="X409" s="49" t="e">
        <f t="shared" ca="1" si="150"/>
        <v>#N/A</v>
      </c>
      <c r="Y409" s="59" t="e">
        <f t="shared" ca="1" si="154"/>
        <v>#N/A</v>
      </c>
      <c r="Z409" s="49" t="e">
        <f ca="1">IF(Y409&gt;SQM!$AB$9,Summary!L409,NA())</f>
        <v>#N/A</v>
      </c>
      <c r="AA409" s="45" t="e">
        <f t="shared" ca="1" si="151"/>
        <v>#N/A</v>
      </c>
      <c r="AB409" s="4" t="e">
        <f t="shared" ca="1" si="152"/>
        <v>#N/A</v>
      </c>
      <c r="AC409" s="2" t="e">
        <f t="shared" ca="1" si="153"/>
        <v>#N/A</v>
      </c>
      <c r="AD409" s="81" t="e">
        <f>IF(TEXT(A409,"mmmm")='1Month'!$A$3,TEXT(A409,"dd")+H409,NA())</f>
        <v>#N/A</v>
      </c>
      <c r="AE409" s="81" t="e">
        <f>IF(TEXT(A409,"mmmm")='1Month'!A$3,TEXT(A409,"dd")+S409,NA())</f>
        <v>#N/A</v>
      </c>
    </row>
    <row r="410" spans="1:31">
      <c r="A410" s="1">
        <v>43718</v>
      </c>
      <c r="C410" s="3" t="e">
        <f ca="1">MATCH(A410,UTDATE,0)+SQM!$AB$3</f>
        <v>#N/A</v>
      </c>
      <c r="D410" s="3">
        <f ca="1">MATCH(A410,UTDATE)+SQM!$AB$3</f>
        <v>1000</v>
      </c>
      <c r="E410" s="5" t="e">
        <f t="shared" ca="1" si="143"/>
        <v>#N/A</v>
      </c>
      <c r="F410" s="4" t="str">
        <f t="array" aca="1" ref="F410" ca="1">IF(MAX(IF(UTDATE=A410,MPSAS))&gt;0,MAX(IF(UTDATE=A410,MPSAS)),"")</f>
        <v/>
      </c>
      <c r="G410" s="2" t="e">
        <f t="shared" ca="1" si="133"/>
        <v>#N/A</v>
      </c>
      <c r="H410" s="21" t="e">
        <f t="shared" ca="1" si="134"/>
        <v>#N/A</v>
      </c>
      <c r="I410" s="4" t="e">
        <f t="shared" ca="1" si="144"/>
        <v>#N/A</v>
      </c>
      <c r="J410" s="21" t="e">
        <f t="shared" ca="1" si="141"/>
        <v>#N/A</v>
      </c>
      <c r="K410" s="5" t="e">
        <f t="shared" ca="1" si="145"/>
        <v>#N/A</v>
      </c>
      <c r="L410" s="4" t="str">
        <f t="array" aca="1" ref="L410" ca="1">IF(MAX(IF(UTDATE=A410,AVE_30))&gt;0,MAX(IF(UTDATE=A410,AVE_30)),"")</f>
        <v/>
      </c>
      <c r="M410" s="2" t="e">
        <f t="shared" ca="1" si="135"/>
        <v>#N/A</v>
      </c>
      <c r="N410" s="4" t="e">
        <f t="shared" ca="1" si="146"/>
        <v>#N/A</v>
      </c>
      <c r="O410" s="4" t="e">
        <f t="shared" ca="1" si="147"/>
        <v>#N/A</v>
      </c>
      <c r="P410" s="4" t="e">
        <f t="shared" ca="1" si="148"/>
        <v>#N/A</v>
      </c>
      <c r="Q410" s="4" t="e">
        <f t="shared" ca="1" si="136"/>
        <v>#N/A</v>
      </c>
      <c r="R410" s="4" t="e">
        <f t="shared" ca="1" si="137"/>
        <v>#VALUE!</v>
      </c>
      <c r="S410" s="43" t="e">
        <f t="shared" ca="1" si="138"/>
        <v>#N/A</v>
      </c>
      <c r="T410" s="8" t="e">
        <f t="shared" ca="1" si="139"/>
        <v>#N/A</v>
      </c>
      <c r="U410" s="45" t="e">
        <f t="shared" ca="1" si="142"/>
        <v>#N/A</v>
      </c>
      <c r="V410" s="20" t="e">
        <f t="shared" ca="1" si="140"/>
        <v>#N/A</v>
      </c>
      <c r="W410" s="48" t="e">
        <f t="shared" ca="1" si="149"/>
        <v>#N/A</v>
      </c>
      <c r="X410" s="49" t="e">
        <f t="shared" ca="1" si="150"/>
        <v>#N/A</v>
      </c>
      <c r="Y410" s="59" t="e">
        <f t="shared" ca="1" si="154"/>
        <v>#N/A</v>
      </c>
      <c r="Z410" s="49" t="e">
        <f ca="1">IF(Y410&gt;SQM!$AB$9,Summary!L410,NA())</f>
        <v>#N/A</v>
      </c>
      <c r="AA410" s="45" t="e">
        <f t="shared" ca="1" si="151"/>
        <v>#N/A</v>
      </c>
      <c r="AB410" s="4" t="e">
        <f t="shared" ca="1" si="152"/>
        <v>#N/A</v>
      </c>
      <c r="AC410" s="2" t="e">
        <f t="shared" ca="1" si="153"/>
        <v>#N/A</v>
      </c>
      <c r="AD410" s="81" t="e">
        <f>IF(TEXT(A410,"mmmm")='1Month'!$A$3,TEXT(A410,"dd")+H410,NA())</f>
        <v>#N/A</v>
      </c>
      <c r="AE410" s="81" t="e">
        <f>IF(TEXT(A410,"mmmm")='1Month'!A$3,TEXT(A410,"dd")+S410,NA())</f>
        <v>#N/A</v>
      </c>
    </row>
    <row r="411" spans="1:31">
      <c r="A411" s="1">
        <v>43719</v>
      </c>
      <c r="C411" s="3" t="e">
        <f ca="1">MATCH(A411,UTDATE,0)+SQM!$AB$3</f>
        <v>#N/A</v>
      </c>
      <c r="D411" s="3">
        <f ca="1">MATCH(A411,UTDATE)+SQM!$AB$3</f>
        <v>1000</v>
      </c>
      <c r="E411" s="5" t="e">
        <f t="shared" ca="1" si="143"/>
        <v>#N/A</v>
      </c>
      <c r="F411" s="4" t="str">
        <f t="array" aca="1" ref="F411" ca="1">IF(MAX(IF(UTDATE=A411,MPSAS))&gt;0,MAX(IF(UTDATE=A411,MPSAS)),"")</f>
        <v/>
      </c>
      <c r="G411" s="2" t="e">
        <f t="shared" ca="1" si="133"/>
        <v>#N/A</v>
      </c>
      <c r="H411" s="21" t="e">
        <f t="shared" ca="1" si="134"/>
        <v>#N/A</v>
      </c>
      <c r="I411" s="4" t="e">
        <f t="shared" ca="1" si="144"/>
        <v>#N/A</v>
      </c>
      <c r="J411" s="21" t="e">
        <f t="shared" ca="1" si="141"/>
        <v>#N/A</v>
      </c>
      <c r="K411" s="5" t="e">
        <f t="shared" ca="1" si="145"/>
        <v>#N/A</v>
      </c>
      <c r="L411" s="4" t="str">
        <f t="array" aca="1" ref="L411" ca="1">IF(MAX(IF(UTDATE=A411,AVE_30))&gt;0,MAX(IF(UTDATE=A411,AVE_30)),"")</f>
        <v/>
      </c>
      <c r="M411" s="2" t="e">
        <f t="shared" ca="1" si="135"/>
        <v>#N/A</v>
      </c>
      <c r="N411" s="4" t="e">
        <f t="shared" ca="1" si="146"/>
        <v>#N/A</v>
      </c>
      <c r="O411" s="4" t="e">
        <f t="shared" ca="1" si="147"/>
        <v>#N/A</v>
      </c>
      <c r="P411" s="4" t="e">
        <f t="shared" ca="1" si="148"/>
        <v>#N/A</v>
      </c>
      <c r="Q411" s="4" t="e">
        <f t="shared" ca="1" si="136"/>
        <v>#N/A</v>
      </c>
      <c r="R411" s="4" t="e">
        <f t="shared" ca="1" si="137"/>
        <v>#VALUE!</v>
      </c>
      <c r="S411" s="43" t="e">
        <f t="shared" ca="1" si="138"/>
        <v>#N/A</v>
      </c>
      <c r="T411" s="8" t="e">
        <f t="shared" ca="1" si="139"/>
        <v>#N/A</v>
      </c>
      <c r="U411" s="45" t="e">
        <f t="shared" ca="1" si="142"/>
        <v>#N/A</v>
      </c>
      <c r="V411" s="20" t="e">
        <f t="shared" ca="1" si="140"/>
        <v>#N/A</v>
      </c>
      <c r="W411" s="48" t="e">
        <f t="shared" ca="1" si="149"/>
        <v>#N/A</v>
      </c>
      <c r="X411" s="49" t="e">
        <f t="shared" ca="1" si="150"/>
        <v>#N/A</v>
      </c>
      <c r="Y411" s="59" t="e">
        <f t="shared" ca="1" si="154"/>
        <v>#N/A</v>
      </c>
      <c r="Z411" s="49" t="e">
        <f ca="1">IF(Y411&gt;SQM!$AB$9,Summary!L411,NA())</f>
        <v>#N/A</v>
      </c>
      <c r="AA411" s="45" t="e">
        <f t="shared" ca="1" si="151"/>
        <v>#N/A</v>
      </c>
      <c r="AB411" s="4" t="e">
        <f t="shared" ca="1" si="152"/>
        <v>#N/A</v>
      </c>
      <c r="AC411" s="2" t="e">
        <f t="shared" ca="1" si="153"/>
        <v>#N/A</v>
      </c>
      <c r="AD411" s="81" t="e">
        <f>IF(TEXT(A411,"mmmm")='1Month'!$A$3,TEXT(A411,"dd")+H411,NA())</f>
        <v>#N/A</v>
      </c>
      <c r="AE411" s="81" t="e">
        <f>IF(TEXT(A411,"mmmm")='1Month'!A$3,TEXT(A411,"dd")+S411,NA())</f>
        <v>#N/A</v>
      </c>
    </row>
    <row r="412" spans="1:31">
      <c r="A412" s="1">
        <v>43720</v>
      </c>
      <c r="C412" s="3" t="e">
        <f ca="1">MATCH(A412,UTDATE,0)+SQM!$AB$3</f>
        <v>#N/A</v>
      </c>
      <c r="D412" s="3">
        <f ca="1">MATCH(A412,UTDATE)+SQM!$AB$3</f>
        <v>1000</v>
      </c>
      <c r="E412" s="5" t="e">
        <f t="shared" ca="1" si="143"/>
        <v>#N/A</v>
      </c>
      <c r="F412" s="4" t="str">
        <f t="array" aca="1" ref="F412" ca="1">IF(MAX(IF(UTDATE=A412,MPSAS))&gt;0,MAX(IF(UTDATE=A412,MPSAS)),"")</f>
        <v/>
      </c>
      <c r="G412" s="2" t="e">
        <f t="shared" ref="G412:G475" ca="1" si="155">VLOOKUP(F412,INDIRECT(E412),15,0)</f>
        <v>#N/A</v>
      </c>
      <c r="H412" s="21" t="e">
        <f t="shared" ref="H412:H475" ca="1" si="156">INDIRECT("'SQM'!"&amp;"B"&amp;G412)</f>
        <v>#N/A</v>
      </c>
      <c r="I412" s="4" t="e">
        <f t="shared" ca="1" si="144"/>
        <v>#N/A</v>
      </c>
      <c r="J412" s="21" t="e">
        <f t="shared" ca="1" si="141"/>
        <v>#N/A</v>
      </c>
      <c r="K412" s="5" t="e">
        <f t="shared" ca="1" si="145"/>
        <v>#N/A</v>
      </c>
      <c r="L412" s="4" t="str">
        <f t="array" aca="1" ref="L412" ca="1">IF(MAX(IF(UTDATE=A412,AVE_30))&gt;0,MAX(IF(UTDATE=A412,AVE_30)),"")</f>
        <v/>
      </c>
      <c r="M412" s="2" t="e">
        <f t="shared" ref="M412:M475" ca="1" si="157">VLOOKUP(L412,INDIRECT(K412),7,0)</f>
        <v>#N/A</v>
      </c>
      <c r="N412" s="4" t="e">
        <f t="shared" ca="1" si="146"/>
        <v>#N/A</v>
      </c>
      <c r="O412" s="4" t="e">
        <f t="shared" ca="1" si="147"/>
        <v>#N/A</v>
      </c>
      <c r="P412" s="4" t="e">
        <f t="shared" ca="1" si="148"/>
        <v>#N/A</v>
      </c>
      <c r="Q412" s="4" t="e">
        <f t="shared" ref="Q412:Q475" ca="1" si="158">O412-L412</f>
        <v>#N/A</v>
      </c>
      <c r="R412" s="4" t="e">
        <f t="shared" ref="R412:R475" ca="1" si="159">L412-P412</f>
        <v>#VALUE!</v>
      </c>
      <c r="S412" s="43" t="e">
        <f t="shared" ref="S412:S475" ca="1" si="160">INDIRECT("'SQM'!"&amp;"B"&amp;M412)</f>
        <v>#N/A</v>
      </c>
      <c r="T412" s="8" t="e">
        <f t="shared" ref="T412:T475" ca="1" si="161">S412*24</f>
        <v>#N/A</v>
      </c>
      <c r="U412" s="45" t="e">
        <f t="shared" ca="1" si="142"/>
        <v>#N/A</v>
      </c>
      <c r="V412" s="20" t="e">
        <f t="shared" ref="V412:V475" ca="1" si="162">INDIRECT("'SQM'!"&amp;"O"&amp;M412)</f>
        <v>#N/A</v>
      </c>
      <c r="W412" s="48" t="e">
        <f t="shared" ca="1" si="149"/>
        <v>#N/A</v>
      </c>
      <c r="X412" s="49" t="e">
        <f t="shared" ca="1" si="150"/>
        <v>#N/A</v>
      </c>
      <c r="Y412" s="59" t="e">
        <f t="shared" ca="1" si="154"/>
        <v>#N/A</v>
      </c>
      <c r="Z412" s="49" t="e">
        <f ca="1">IF(Y412&gt;SQM!$AB$9,Summary!L412,NA())</f>
        <v>#N/A</v>
      </c>
      <c r="AA412" s="45" t="e">
        <f t="shared" ca="1" si="151"/>
        <v>#N/A</v>
      </c>
      <c r="AB412" s="4" t="e">
        <f t="shared" ca="1" si="152"/>
        <v>#N/A</v>
      </c>
      <c r="AC412" s="2" t="e">
        <f t="shared" ca="1" si="153"/>
        <v>#N/A</v>
      </c>
      <c r="AD412" s="81" t="e">
        <f>IF(TEXT(A412,"mmmm")='1Month'!$A$3,TEXT(A412,"dd")+H412,NA())</f>
        <v>#N/A</v>
      </c>
      <c r="AE412" s="81" t="e">
        <f>IF(TEXT(A412,"mmmm")='1Month'!A$3,TEXT(A412,"dd")+S412,NA())</f>
        <v>#N/A</v>
      </c>
    </row>
    <row r="413" spans="1:31">
      <c r="A413" s="1">
        <v>43721</v>
      </c>
      <c r="C413" s="3" t="e">
        <f ca="1">MATCH(A413,UTDATE,0)+SQM!$AB$3</f>
        <v>#N/A</v>
      </c>
      <c r="D413" s="3">
        <f ca="1">MATCH(A413,UTDATE)+SQM!$AB$3</f>
        <v>1000</v>
      </c>
      <c r="E413" s="5" t="e">
        <f t="shared" ca="1" si="143"/>
        <v>#N/A</v>
      </c>
      <c r="F413" s="4" t="str">
        <f t="array" aca="1" ref="F413" ca="1">IF(MAX(IF(UTDATE=A413,MPSAS))&gt;0,MAX(IF(UTDATE=A413,MPSAS)),"")</f>
        <v/>
      </c>
      <c r="G413" s="2" t="e">
        <f t="shared" ca="1" si="155"/>
        <v>#N/A</v>
      </c>
      <c r="H413" s="21" t="e">
        <f t="shared" ca="1" si="156"/>
        <v>#N/A</v>
      </c>
      <c r="I413" s="4" t="e">
        <f t="shared" ca="1" si="144"/>
        <v>#N/A</v>
      </c>
      <c r="J413" s="21" t="e">
        <f t="shared" ca="1" si="141"/>
        <v>#N/A</v>
      </c>
      <c r="K413" s="5" t="e">
        <f t="shared" ca="1" si="145"/>
        <v>#N/A</v>
      </c>
      <c r="L413" s="4" t="str">
        <f t="array" aca="1" ref="L413" ca="1">IF(MAX(IF(UTDATE=A413,AVE_30))&gt;0,MAX(IF(UTDATE=A413,AVE_30)),"")</f>
        <v/>
      </c>
      <c r="M413" s="2" t="e">
        <f t="shared" ca="1" si="157"/>
        <v>#N/A</v>
      </c>
      <c r="N413" s="4" t="e">
        <f t="shared" ca="1" si="146"/>
        <v>#N/A</v>
      </c>
      <c r="O413" s="4" t="e">
        <f t="shared" ca="1" si="147"/>
        <v>#N/A</v>
      </c>
      <c r="P413" s="4" t="e">
        <f t="shared" ca="1" si="148"/>
        <v>#N/A</v>
      </c>
      <c r="Q413" s="4" t="e">
        <f t="shared" ca="1" si="158"/>
        <v>#N/A</v>
      </c>
      <c r="R413" s="4" t="e">
        <f t="shared" ca="1" si="159"/>
        <v>#VALUE!</v>
      </c>
      <c r="S413" s="43" t="e">
        <f t="shared" ca="1" si="160"/>
        <v>#N/A</v>
      </c>
      <c r="T413" s="8" t="e">
        <f t="shared" ca="1" si="161"/>
        <v>#N/A</v>
      </c>
      <c r="U413" s="45" t="e">
        <f t="shared" ca="1" si="142"/>
        <v>#N/A</v>
      </c>
      <c r="V413" s="20" t="e">
        <f t="shared" ca="1" si="162"/>
        <v>#N/A</v>
      </c>
      <c r="W413" s="48" t="e">
        <f t="shared" ca="1" si="149"/>
        <v>#N/A</v>
      </c>
      <c r="X413" s="49" t="e">
        <f t="shared" ca="1" si="150"/>
        <v>#N/A</v>
      </c>
      <c r="Y413" s="59" t="e">
        <f t="shared" ca="1" si="154"/>
        <v>#N/A</v>
      </c>
      <c r="Z413" s="49" t="e">
        <f ca="1">IF(Y413&gt;SQM!$AB$9,Summary!L413,NA())</f>
        <v>#N/A</v>
      </c>
      <c r="AA413" s="45" t="e">
        <f t="shared" ca="1" si="151"/>
        <v>#N/A</v>
      </c>
      <c r="AB413" s="4" t="e">
        <f t="shared" ca="1" si="152"/>
        <v>#N/A</v>
      </c>
      <c r="AC413" s="2" t="e">
        <f t="shared" ca="1" si="153"/>
        <v>#N/A</v>
      </c>
      <c r="AD413" s="81" t="e">
        <f>IF(TEXT(A413,"mmmm")='1Month'!$A$3,TEXT(A413,"dd")+H413,NA())</f>
        <v>#N/A</v>
      </c>
      <c r="AE413" s="81" t="e">
        <f>IF(TEXT(A413,"mmmm")='1Month'!A$3,TEXT(A413,"dd")+S413,NA())</f>
        <v>#N/A</v>
      </c>
    </row>
    <row r="414" spans="1:31">
      <c r="A414" s="1">
        <v>43722</v>
      </c>
      <c r="C414" s="3" t="e">
        <f ca="1">MATCH(A414,UTDATE,0)+SQM!$AB$3</f>
        <v>#N/A</v>
      </c>
      <c r="D414" s="3">
        <f ca="1">MATCH(A414,UTDATE)+SQM!$AB$3</f>
        <v>1000</v>
      </c>
      <c r="E414" s="5" t="e">
        <f t="shared" ca="1" si="143"/>
        <v>#N/A</v>
      </c>
      <c r="F414" s="4" t="str">
        <f t="array" aca="1" ref="F414" ca="1">IF(MAX(IF(UTDATE=A414,MPSAS))&gt;0,MAX(IF(UTDATE=A414,MPSAS)),"")</f>
        <v/>
      </c>
      <c r="G414" s="2" t="e">
        <f t="shared" ca="1" si="155"/>
        <v>#N/A</v>
      </c>
      <c r="H414" s="21" t="e">
        <f t="shared" ca="1" si="156"/>
        <v>#N/A</v>
      </c>
      <c r="I414" s="4" t="e">
        <f t="shared" ca="1" si="144"/>
        <v>#N/A</v>
      </c>
      <c r="J414" s="21" t="e">
        <f t="shared" ca="1" si="141"/>
        <v>#N/A</v>
      </c>
      <c r="K414" s="5" t="e">
        <f t="shared" ca="1" si="145"/>
        <v>#N/A</v>
      </c>
      <c r="L414" s="4" t="str">
        <f t="array" aca="1" ref="L414" ca="1">IF(MAX(IF(UTDATE=A414,AVE_30))&gt;0,MAX(IF(UTDATE=A414,AVE_30)),"")</f>
        <v/>
      </c>
      <c r="M414" s="2" t="e">
        <f t="shared" ca="1" si="157"/>
        <v>#N/A</v>
      </c>
      <c r="N414" s="4" t="e">
        <f t="shared" ca="1" si="146"/>
        <v>#N/A</v>
      </c>
      <c r="O414" s="4" t="e">
        <f t="shared" ca="1" si="147"/>
        <v>#N/A</v>
      </c>
      <c r="P414" s="4" t="e">
        <f t="shared" ca="1" si="148"/>
        <v>#N/A</v>
      </c>
      <c r="Q414" s="4" t="e">
        <f t="shared" ca="1" si="158"/>
        <v>#N/A</v>
      </c>
      <c r="R414" s="4" t="e">
        <f t="shared" ca="1" si="159"/>
        <v>#VALUE!</v>
      </c>
      <c r="S414" s="43" t="e">
        <f t="shared" ca="1" si="160"/>
        <v>#N/A</v>
      </c>
      <c r="T414" s="8" t="e">
        <f t="shared" ca="1" si="161"/>
        <v>#N/A</v>
      </c>
      <c r="U414" s="45" t="e">
        <f t="shared" ca="1" si="142"/>
        <v>#N/A</v>
      </c>
      <c r="V414" s="20" t="e">
        <f t="shared" ca="1" si="162"/>
        <v>#N/A</v>
      </c>
      <c r="W414" s="48" t="e">
        <f t="shared" ca="1" si="149"/>
        <v>#N/A</v>
      </c>
      <c r="X414" s="49" t="e">
        <f t="shared" ca="1" si="150"/>
        <v>#N/A</v>
      </c>
      <c r="Y414" s="59" t="e">
        <f t="shared" ca="1" si="154"/>
        <v>#N/A</v>
      </c>
      <c r="Z414" s="49" t="e">
        <f ca="1">IF(Y414&gt;SQM!$AB$9,Summary!L414,NA())</f>
        <v>#N/A</v>
      </c>
      <c r="AA414" s="45" t="e">
        <f t="shared" ca="1" si="151"/>
        <v>#N/A</v>
      </c>
      <c r="AB414" s="4" t="e">
        <f t="shared" ca="1" si="152"/>
        <v>#N/A</v>
      </c>
      <c r="AC414" s="2" t="e">
        <f t="shared" ca="1" si="153"/>
        <v>#N/A</v>
      </c>
      <c r="AD414" s="81" t="e">
        <f>IF(TEXT(A414,"mmmm")='1Month'!$A$3,TEXT(A414,"dd")+H414,NA())</f>
        <v>#N/A</v>
      </c>
      <c r="AE414" s="81" t="e">
        <f>IF(TEXT(A414,"mmmm")='1Month'!A$3,TEXT(A414,"dd")+S414,NA())</f>
        <v>#N/A</v>
      </c>
    </row>
    <row r="415" spans="1:31">
      <c r="A415" s="1">
        <v>43723</v>
      </c>
      <c r="C415" s="3" t="e">
        <f ca="1">MATCH(A415,UTDATE,0)+SQM!$AB$3</f>
        <v>#N/A</v>
      </c>
      <c r="D415" s="3">
        <f ca="1">MATCH(A415,UTDATE)+SQM!$AB$3</f>
        <v>1000</v>
      </c>
      <c r="E415" s="5" t="e">
        <f t="shared" ca="1" si="143"/>
        <v>#N/A</v>
      </c>
      <c r="F415" s="4" t="str">
        <f t="array" aca="1" ref="F415" ca="1">IF(MAX(IF(UTDATE=A415,MPSAS))&gt;0,MAX(IF(UTDATE=A415,MPSAS)),"")</f>
        <v/>
      </c>
      <c r="G415" s="2" t="e">
        <f t="shared" ca="1" si="155"/>
        <v>#N/A</v>
      </c>
      <c r="H415" s="21" t="e">
        <f t="shared" ca="1" si="156"/>
        <v>#N/A</v>
      </c>
      <c r="I415" s="4" t="e">
        <f t="shared" ca="1" si="144"/>
        <v>#N/A</v>
      </c>
      <c r="J415" s="21" t="e">
        <f t="shared" ca="1" si="141"/>
        <v>#N/A</v>
      </c>
      <c r="K415" s="5" t="e">
        <f t="shared" ca="1" si="145"/>
        <v>#N/A</v>
      </c>
      <c r="L415" s="4" t="str">
        <f t="array" aca="1" ref="L415" ca="1">IF(MAX(IF(UTDATE=A415,AVE_30))&gt;0,MAX(IF(UTDATE=A415,AVE_30)),"")</f>
        <v/>
      </c>
      <c r="M415" s="2" t="e">
        <f t="shared" ca="1" si="157"/>
        <v>#N/A</v>
      </c>
      <c r="N415" s="4" t="e">
        <f t="shared" ca="1" si="146"/>
        <v>#N/A</v>
      </c>
      <c r="O415" s="4" t="e">
        <f t="shared" ca="1" si="147"/>
        <v>#N/A</v>
      </c>
      <c r="P415" s="4" t="e">
        <f t="shared" ca="1" si="148"/>
        <v>#N/A</v>
      </c>
      <c r="Q415" s="4" t="e">
        <f t="shared" ca="1" si="158"/>
        <v>#N/A</v>
      </c>
      <c r="R415" s="4" t="e">
        <f t="shared" ca="1" si="159"/>
        <v>#VALUE!</v>
      </c>
      <c r="S415" s="43" t="e">
        <f t="shared" ca="1" si="160"/>
        <v>#N/A</v>
      </c>
      <c r="T415" s="8" t="e">
        <f t="shared" ca="1" si="161"/>
        <v>#N/A</v>
      </c>
      <c r="U415" s="45" t="e">
        <f t="shared" ca="1" si="142"/>
        <v>#N/A</v>
      </c>
      <c r="V415" s="20" t="e">
        <f t="shared" ca="1" si="162"/>
        <v>#N/A</v>
      </c>
      <c r="W415" s="48" t="e">
        <f t="shared" ca="1" si="149"/>
        <v>#N/A</v>
      </c>
      <c r="X415" s="49" t="e">
        <f t="shared" ca="1" si="150"/>
        <v>#N/A</v>
      </c>
      <c r="Y415" s="59" t="e">
        <f t="shared" ca="1" si="154"/>
        <v>#N/A</v>
      </c>
      <c r="Z415" s="49" t="e">
        <f ca="1">IF(Y415&gt;SQM!$AB$9,Summary!L415,NA())</f>
        <v>#N/A</v>
      </c>
      <c r="AA415" s="45" t="e">
        <f t="shared" ca="1" si="151"/>
        <v>#N/A</v>
      </c>
      <c r="AB415" s="4" t="e">
        <f t="shared" ca="1" si="152"/>
        <v>#N/A</v>
      </c>
      <c r="AC415" s="2" t="e">
        <f t="shared" ca="1" si="153"/>
        <v>#N/A</v>
      </c>
      <c r="AD415" s="81" t="e">
        <f>IF(TEXT(A415,"mmmm")='1Month'!$A$3,TEXT(A415,"dd")+H415,NA())</f>
        <v>#N/A</v>
      </c>
      <c r="AE415" s="81" t="e">
        <f>IF(TEXT(A415,"mmmm")='1Month'!A$3,TEXT(A415,"dd")+S415,NA())</f>
        <v>#N/A</v>
      </c>
    </row>
    <row r="416" spans="1:31">
      <c r="A416" s="1">
        <v>43724</v>
      </c>
      <c r="C416" s="3" t="e">
        <f ca="1">MATCH(A416,UTDATE,0)+SQM!$AB$3</f>
        <v>#N/A</v>
      </c>
      <c r="D416" s="3">
        <f ca="1">MATCH(A416,UTDATE)+SQM!$AB$3</f>
        <v>1000</v>
      </c>
      <c r="E416" s="5" t="e">
        <f t="shared" ca="1" si="143"/>
        <v>#N/A</v>
      </c>
      <c r="F416" s="4" t="str">
        <f t="array" aca="1" ref="F416" ca="1">IF(MAX(IF(UTDATE=A416,MPSAS))&gt;0,MAX(IF(UTDATE=A416,MPSAS)),"")</f>
        <v/>
      </c>
      <c r="G416" s="2" t="e">
        <f t="shared" ca="1" si="155"/>
        <v>#N/A</v>
      </c>
      <c r="H416" s="21" t="e">
        <f t="shared" ca="1" si="156"/>
        <v>#N/A</v>
      </c>
      <c r="I416" s="4" t="e">
        <f t="shared" ca="1" si="144"/>
        <v>#N/A</v>
      </c>
      <c r="J416" s="21" t="e">
        <f t="shared" ca="1" si="141"/>
        <v>#N/A</v>
      </c>
      <c r="K416" s="5" t="e">
        <f t="shared" ca="1" si="145"/>
        <v>#N/A</v>
      </c>
      <c r="L416" s="4" t="str">
        <f t="array" aca="1" ref="L416" ca="1">IF(MAX(IF(UTDATE=A416,AVE_30))&gt;0,MAX(IF(UTDATE=A416,AVE_30)),"")</f>
        <v/>
      </c>
      <c r="M416" s="2" t="e">
        <f t="shared" ca="1" si="157"/>
        <v>#N/A</v>
      </c>
      <c r="N416" s="4" t="e">
        <f t="shared" ca="1" si="146"/>
        <v>#N/A</v>
      </c>
      <c r="O416" s="4" t="e">
        <f t="shared" ca="1" si="147"/>
        <v>#N/A</v>
      </c>
      <c r="P416" s="4" t="e">
        <f t="shared" ca="1" si="148"/>
        <v>#N/A</v>
      </c>
      <c r="Q416" s="4" t="e">
        <f t="shared" ca="1" si="158"/>
        <v>#N/A</v>
      </c>
      <c r="R416" s="4" t="e">
        <f t="shared" ca="1" si="159"/>
        <v>#VALUE!</v>
      </c>
      <c r="S416" s="43" t="e">
        <f t="shared" ca="1" si="160"/>
        <v>#N/A</v>
      </c>
      <c r="T416" s="8" t="e">
        <f t="shared" ca="1" si="161"/>
        <v>#N/A</v>
      </c>
      <c r="U416" s="45" t="e">
        <f t="shared" ca="1" si="142"/>
        <v>#N/A</v>
      </c>
      <c r="V416" s="20" t="e">
        <f t="shared" ca="1" si="162"/>
        <v>#N/A</v>
      </c>
      <c r="W416" s="48" t="e">
        <f t="shared" ca="1" si="149"/>
        <v>#N/A</v>
      </c>
      <c r="X416" s="49" t="e">
        <f t="shared" ca="1" si="150"/>
        <v>#N/A</v>
      </c>
      <c r="Y416" s="59" t="e">
        <f t="shared" ca="1" si="154"/>
        <v>#N/A</v>
      </c>
      <c r="Z416" s="49" t="e">
        <f ca="1">IF(Y416&gt;SQM!$AB$9,Summary!L416,NA())</f>
        <v>#N/A</v>
      </c>
      <c r="AA416" s="45" t="e">
        <f t="shared" ca="1" si="151"/>
        <v>#N/A</v>
      </c>
      <c r="AB416" s="4" t="e">
        <f t="shared" ca="1" si="152"/>
        <v>#N/A</v>
      </c>
      <c r="AC416" s="2" t="e">
        <f t="shared" ca="1" si="153"/>
        <v>#N/A</v>
      </c>
      <c r="AD416" s="81" t="e">
        <f>IF(TEXT(A416,"mmmm")='1Month'!$A$3,TEXT(A416,"dd")+H416,NA())</f>
        <v>#N/A</v>
      </c>
      <c r="AE416" s="81" t="e">
        <f>IF(TEXT(A416,"mmmm")='1Month'!A$3,TEXT(A416,"dd")+S416,NA())</f>
        <v>#N/A</v>
      </c>
    </row>
    <row r="417" spans="1:31">
      <c r="A417" s="1">
        <v>43725</v>
      </c>
      <c r="C417" s="3" t="e">
        <f ca="1">MATCH(A417,UTDATE,0)+SQM!$AB$3</f>
        <v>#N/A</v>
      </c>
      <c r="D417" s="3">
        <f ca="1">MATCH(A417,UTDATE)+SQM!$AB$3</f>
        <v>1000</v>
      </c>
      <c r="E417" s="5" t="e">
        <f t="shared" ca="1" si="143"/>
        <v>#N/A</v>
      </c>
      <c r="F417" s="4" t="str">
        <f t="array" aca="1" ref="F417" ca="1">IF(MAX(IF(UTDATE=A417,MPSAS))&gt;0,MAX(IF(UTDATE=A417,MPSAS)),"")</f>
        <v/>
      </c>
      <c r="G417" s="2" t="e">
        <f t="shared" ca="1" si="155"/>
        <v>#N/A</v>
      </c>
      <c r="H417" s="21" t="e">
        <f t="shared" ca="1" si="156"/>
        <v>#N/A</v>
      </c>
      <c r="I417" s="4" t="e">
        <f t="shared" ca="1" si="144"/>
        <v>#N/A</v>
      </c>
      <c r="J417" s="21" t="e">
        <f t="shared" ca="1" si="141"/>
        <v>#N/A</v>
      </c>
      <c r="K417" s="5" t="e">
        <f t="shared" ca="1" si="145"/>
        <v>#N/A</v>
      </c>
      <c r="L417" s="4" t="str">
        <f t="array" aca="1" ref="L417" ca="1">IF(MAX(IF(UTDATE=A417,AVE_30))&gt;0,MAX(IF(UTDATE=A417,AVE_30)),"")</f>
        <v/>
      </c>
      <c r="M417" s="2" t="e">
        <f t="shared" ca="1" si="157"/>
        <v>#N/A</v>
      </c>
      <c r="N417" s="4" t="e">
        <f t="shared" ca="1" si="146"/>
        <v>#N/A</v>
      </c>
      <c r="O417" s="4" t="e">
        <f t="shared" ca="1" si="147"/>
        <v>#N/A</v>
      </c>
      <c r="P417" s="4" t="e">
        <f t="shared" ca="1" si="148"/>
        <v>#N/A</v>
      </c>
      <c r="Q417" s="4" t="e">
        <f t="shared" ca="1" si="158"/>
        <v>#N/A</v>
      </c>
      <c r="R417" s="4" t="e">
        <f t="shared" ca="1" si="159"/>
        <v>#VALUE!</v>
      </c>
      <c r="S417" s="43" t="e">
        <f t="shared" ca="1" si="160"/>
        <v>#N/A</v>
      </c>
      <c r="T417" s="8" t="e">
        <f t="shared" ca="1" si="161"/>
        <v>#N/A</v>
      </c>
      <c r="U417" s="45" t="e">
        <f t="shared" ca="1" si="142"/>
        <v>#N/A</v>
      </c>
      <c r="V417" s="20" t="e">
        <f t="shared" ca="1" si="162"/>
        <v>#N/A</v>
      </c>
      <c r="W417" s="48" t="e">
        <f t="shared" ca="1" si="149"/>
        <v>#N/A</v>
      </c>
      <c r="X417" s="49" t="e">
        <f t="shared" ca="1" si="150"/>
        <v>#N/A</v>
      </c>
      <c r="Y417" s="59" t="e">
        <f t="shared" ca="1" si="154"/>
        <v>#N/A</v>
      </c>
      <c r="Z417" s="49" t="e">
        <f ca="1">IF(Y417&gt;SQM!$AB$9,Summary!L417,NA())</f>
        <v>#N/A</v>
      </c>
      <c r="AA417" s="45" t="e">
        <f t="shared" ca="1" si="151"/>
        <v>#N/A</v>
      </c>
      <c r="AB417" s="4" t="e">
        <f t="shared" ca="1" si="152"/>
        <v>#N/A</v>
      </c>
      <c r="AC417" s="2" t="e">
        <f t="shared" ca="1" si="153"/>
        <v>#N/A</v>
      </c>
      <c r="AD417" s="81" t="e">
        <f>IF(TEXT(A417,"mmmm")='1Month'!$A$3,TEXT(A417,"dd")+H417,NA())</f>
        <v>#N/A</v>
      </c>
      <c r="AE417" s="81" t="e">
        <f>IF(TEXT(A417,"mmmm")='1Month'!A$3,TEXT(A417,"dd")+S417,NA())</f>
        <v>#N/A</v>
      </c>
    </row>
    <row r="418" spans="1:31">
      <c r="A418" s="1">
        <v>43726</v>
      </c>
      <c r="C418" s="3" t="e">
        <f ca="1">MATCH(A418,UTDATE,0)+SQM!$AB$3</f>
        <v>#N/A</v>
      </c>
      <c r="D418" s="3">
        <f ca="1">MATCH(A418,UTDATE)+SQM!$AB$3</f>
        <v>1000</v>
      </c>
      <c r="E418" s="5" t="e">
        <f t="shared" ca="1" si="143"/>
        <v>#N/A</v>
      </c>
      <c r="F418" s="4" t="str">
        <f t="array" aca="1" ref="F418" ca="1">IF(MAX(IF(UTDATE=A418,MPSAS))&gt;0,MAX(IF(UTDATE=A418,MPSAS)),"")</f>
        <v/>
      </c>
      <c r="G418" s="2" t="e">
        <f t="shared" ca="1" si="155"/>
        <v>#N/A</v>
      </c>
      <c r="H418" s="21" t="e">
        <f t="shared" ca="1" si="156"/>
        <v>#N/A</v>
      </c>
      <c r="I418" s="4" t="e">
        <f t="shared" ca="1" si="144"/>
        <v>#N/A</v>
      </c>
      <c r="J418" s="21" t="e">
        <f t="shared" ca="1" si="141"/>
        <v>#N/A</v>
      </c>
      <c r="K418" s="5" t="e">
        <f t="shared" ca="1" si="145"/>
        <v>#N/A</v>
      </c>
      <c r="L418" s="4" t="str">
        <f t="array" aca="1" ref="L418" ca="1">IF(MAX(IF(UTDATE=A418,AVE_30))&gt;0,MAX(IF(UTDATE=A418,AVE_30)),"")</f>
        <v/>
      </c>
      <c r="M418" s="2" t="e">
        <f t="shared" ca="1" si="157"/>
        <v>#N/A</v>
      </c>
      <c r="N418" s="4" t="e">
        <f t="shared" ca="1" si="146"/>
        <v>#N/A</v>
      </c>
      <c r="O418" s="4" t="e">
        <f t="shared" ca="1" si="147"/>
        <v>#N/A</v>
      </c>
      <c r="P418" s="4" t="e">
        <f t="shared" ca="1" si="148"/>
        <v>#N/A</v>
      </c>
      <c r="Q418" s="4" t="e">
        <f t="shared" ca="1" si="158"/>
        <v>#N/A</v>
      </c>
      <c r="R418" s="4" t="e">
        <f t="shared" ca="1" si="159"/>
        <v>#VALUE!</v>
      </c>
      <c r="S418" s="43" t="e">
        <f t="shared" ca="1" si="160"/>
        <v>#N/A</v>
      </c>
      <c r="T418" s="8" t="e">
        <f t="shared" ca="1" si="161"/>
        <v>#N/A</v>
      </c>
      <c r="U418" s="45" t="e">
        <f t="shared" ca="1" si="142"/>
        <v>#N/A</v>
      </c>
      <c r="V418" s="20" t="e">
        <f t="shared" ca="1" si="162"/>
        <v>#N/A</v>
      </c>
      <c r="W418" s="48" t="e">
        <f t="shared" ca="1" si="149"/>
        <v>#N/A</v>
      </c>
      <c r="X418" s="49" t="e">
        <f t="shared" ca="1" si="150"/>
        <v>#N/A</v>
      </c>
      <c r="Y418" s="59" t="e">
        <f t="shared" ca="1" si="154"/>
        <v>#N/A</v>
      </c>
      <c r="Z418" s="49" t="e">
        <f ca="1">IF(Y418&gt;SQM!$AB$9,Summary!L418,NA())</f>
        <v>#N/A</v>
      </c>
      <c r="AA418" s="45" t="e">
        <f t="shared" ca="1" si="151"/>
        <v>#N/A</v>
      </c>
      <c r="AB418" s="4" t="e">
        <f t="shared" ca="1" si="152"/>
        <v>#N/A</v>
      </c>
      <c r="AC418" s="2" t="e">
        <f t="shared" ca="1" si="153"/>
        <v>#N/A</v>
      </c>
      <c r="AD418" s="81" t="e">
        <f>IF(TEXT(A418,"mmmm")='1Month'!$A$3,TEXT(A418,"dd")+H418,NA())</f>
        <v>#N/A</v>
      </c>
      <c r="AE418" s="81" t="e">
        <f>IF(TEXT(A418,"mmmm")='1Month'!A$3,TEXT(A418,"dd")+S418,NA())</f>
        <v>#N/A</v>
      </c>
    </row>
    <row r="419" spans="1:31">
      <c r="A419" s="1">
        <v>43727</v>
      </c>
      <c r="C419" s="3" t="e">
        <f ca="1">MATCH(A419,UTDATE,0)+SQM!$AB$3</f>
        <v>#N/A</v>
      </c>
      <c r="D419" s="3">
        <f ca="1">MATCH(A419,UTDATE)+SQM!$AB$3</f>
        <v>1000</v>
      </c>
      <c r="E419" s="5" t="e">
        <f t="shared" ca="1" si="143"/>
        <v>#N/A</v>
      </c>
      <c r="F419" s="4" t="str">
        <f t="array" aca="1" ref="F419" ca="1">IF(MAX(IF(UTDATE=A419,MPSAS))&gt;0,MAX(IF(UTDATE=A419,MPSAS)),"")</f>
        <v/>
      </c>
      <c r="G419" s="2" t="e">
        <f t="shared" ca="1" si="155"/>
        <v>#N/A</v>
      </c>
      <c r="H419" s="21" t="e">
        <f t="shared" ca="1" si="156"/>
        <v>#N/A</v>
      </c>
      <c r="I419" s="4" t="e">
        <f t="shared" ca="1" si="144"/>
        <v>#N/A</v>
      </c>
      <c r="J419" s="21" t="e">
        <f t="shared" ca="1" si="141"/>
        <v>#N/A</v>
      </c>
      <c r="K419" s="5" t="e">
        <f t="shared" ca="1" si="145"/>
        <v>#N/A</v>
      </c>
      <c r="L419" s="4" t="str">
        <f t="array" aca="1" ref="L419" ca="1">IF(MAX(IF(UTDATE=A419,AVE_30))&gt;0,MAX(IF(UTDATE=A419,AVE_30)),"")</f>
        <v/>
      </c>
      <c r="M419" s="2" t="e">
        <f t="shared" ca="1" si="157"/>
        <v>#N/A</v>
      </c>
      <c r="N419" s="4" t="e">
        <f t="shared" ca="1" si="146"/>
        <v>#N/A</v>
      </c>
      <c r="O419" s="4" t="e">
        <f t="shared" ca="1" si="147"/>
        <v>#N/A</v>
      </c>
      <c r="P419" s="4" t="e">
        <f t="shared" ca="1" si="148"/>
        <v>#N/A</v>
      </c>
      <c r="Q419" s="4" t="e">
        <f t="shared" ca="1" si="158"/>
        <v>#N/A</v>
      </c>
      <c r="R419" s="4" t="e">
        <f t="shared" ca="1" si="159"/>
        <v>#VALUE!</v>
      </c>
      <c r="S419" s="43" t="e">
        <f t="shared" ca="1" si="160"/>
        <v>#N/A</v>
      </c>
      <c r="T419" s="8" t="e">
        <f t="shared" ca="1" si="161"/>
        <v>#N/A</v>
      </c>
      <c r="U419" s="45" t="e">
        <f t="shared" ca="1" si="142"/>
        <v>#N/A</v>
      </c>
      <c r="V419" s="20" t="e">
        <f t="shared" ca="1" si="162"/>
        <v>#N/A</v>
      </c>
      <c r="W419" s="48" t="e">
        <f t="shared" ca="1" si="149"/>
        <v>#N/A</v>
      </c>
      <c r="X419" s="49" t="e">
        <f t="shared" ca="1" si="150"/>
        <v>#N/A</v>
      </c>
      <c r="Y419" s="59" t="e">
        <f t="shared" ca="1" si="154"/>
        <v>#N/A</v>
      </c>
      <c r="Z419" s="49" t="e">
        <f ca="1">IF(Y419&gt;SQM!$AB$9,Summary!L419,NA())</f>
        <v>#N/A</v>
      </c>
      <c r="AA419" s="45" t="e">
        <f t="shared" ca="1" si="151"/>
        <v>#N/A</v>
      </c>
      <c r="AB419" s="4" t="e">
        <f t="shared" ca="1" si="152"/>
        <v>#N/A</v>
      </c>
      <c r="AC419" s="2" t="e">
        <f t="shared" ca="1" si="153"/>
        <v>#N/A</v>
      </c>
      <c r="AD419" s="81" t="e">
        <f>IF(TEXT(A419,"mmmm")='1Month'!$A$3,TEXT(A419,"dd")+H419,NA())</f>
        <v>#N/A</v>
      </c>
      <c r="AE419" s="81" t="e">
        <f>IF(TEXT(A419,"mmmm")='1Month'!A$3,TEXT(A419,"dd")+S419,NA())</f>
        <v>#N/A</v>
      </c>
    </row>
    <row r="420" spans="1:31">
      <c r="A420" s="1">
        <v>43728</v>
      </c>
      <c r="C420" s="3" t="e">
        <f ca="1">MATCH(A420,UTDATE,0)+SQM!$AB$3</f>
        <v>#N/A</v>
      </c>
      <c r="D420" s="3">
        <f ca="1">MATCH(A420,UTDATE)+SQM!$AB$3</f>
        <v>1000</v>
      </c>
      <c r="E420" s="5" t="e">
        <f t="shared" ca="1" si="143"/>
        <v>#N/A</v>
      </c>
      <c r="F420" s="4" t="str">
        <f t="array" aca="1" ref="F420" ca="1">IF(MAX(IF(UTDATE=A420,MPSAS))&gt;0,MAX(IF(UTDATE=A420,MPSAS)),"")</f>
        <v/>
      </c>
      <c r="G420" s="2" t="e">
        <f t="shared" ca="1" si="155"/>
        <v>#N/A</v>
      </c>
      <c r="H420" s="21" t="e">
        <f t="shared" ca="1" si="156"/>
        <v>#N/A</v>
      </c>
      <c r="I420" s="4" t="e">
        <f t="shared" ca="1" si="144"/>
        <v>#N/A</v>
      </c>
      <c r="J420" s="21" t="e">
        <f t="shared" ca="1" si="141"/>
        <v>#N/A</v>
      </c>
      <c r="K420" s="5" t="e">
        <f t="shared" ca="1" si="145"/>
        <v>#N/A</v>
      </c>
      <c r="L420" s="4" t="str">
        <f t="array" aca="1" ref="L420" ca="1">IF(MAX(IF(UTDATE=A420,AVE_30))&gt;0,MAX(IF(UTDATE=A420,AVE_30)),"")</f>
        <v/>
      </c>
      <c r="M420" s="2" t="e">
        <f t="shared" ca="1" si="157"/>
        <v>#N/A</v>
      </c>
      <c r="N420" s="4" t="e">
        <f t="shared" ca="1" si="146"/>
        <v>#N/A</v>
      </c>
      <c r="O420" s="4" t="e">
        <f t="shared" ca="1" si="147"/>
        <v>#N/A</v>
      </c>
      <c r="P420" s="4" t="e">
        <f t="shared" ca="1" si="148"/>
        <v>#N/A</v>
      </c>
      <c r="Q420" s="4" t="e">
        <f t="shared" ca="1" si="158"/>
        <v>#N/A</v>
      </c>
      <c r="R420" s="4" t="e">
        <f t="shared" ca="1" si="159"/>
        <v>#VALUE!</v>
      </c>
      <c r="S420" s="43" t="e">
        <f t="shared" ca="1" si="160"/>
        <v>#N/A</v>
      </c>
      <c r="T420" s="8" t="e">
        <f t="shared" ca="1" si="161"/>
        <v>#N/A</v>
      </c>
      <c r="U420" s="45" t="e">
        <f t="shared" ca="1" si="142"/>
        <v>#N/A</v>
      </c>
      <c r="V420" s="20" t="e">
        <f t="shared" ca="1" si="162"/>
        <v>#N/A</v>
      </c>
      <c r="W420" s="48" t="e">
        <f t="shared" ca="1" si="149"/>
        <v>#N/A</v>
      </c>
      <c r="X420" s="49" t="e">
        <f t="shared" ca="1" si="150"/>
        <v>#N/A</v>
      </c>
      <c r="Y420" s="59" t="e">
        <f t="shared" ca="1" si="154"/>
        <v>#N/A</v>
      </c>
      <c r="Z420" s="49" t="e">
        <f ca="1">IF(Y420&gt;SQM!$AB$9,Summary!L420,NA())</f>
        <v>#N/A</v>
      </c>
      <c r="AA420" s="45" t="e">
        <f t="shared" ca="1" si="151"/>
        <v>#N/A</v>
      </c>
      <c r="AB420" s="4" t="e">
        <f t="shared" ca="1" si="152"/>
        <v>#N/A</v>
      </c>
      <c r="AC420" s="2" t="e">
        <f t="shared" ca="1" si="153"/>
        <v>#N/A</v>
      </c>
      <c r="AD420" s="81" t="e">
        <f>IF(TEXT(A420,"mmmm")='1Month'!$A$3,TEXT(A420,"dd")+H420,NA())</f>
        <v>#N/A</v>
      </c>
      <c r="AE420" s="81" t="e">
        <f>IF(TEXT(A420,"mmmm")='1Month'!A$3,TEXT(A420,"dd")+S420,NA())</f>
        <v>#N/A</v>
      </c>
    </row>
    <row r="421" spans="1:31">
      <c r="A421" s="1">
        <v>43729</v>
      </c>
      <c r="C421" s="3" t="e">
        <f ca="1">MATCH(A421,UTDATE,0)+SQM!$AB$3</f>
        <v>#N/A</v>
      </c>
      <c r="D421" s="3">
        <f ca="1">MATCH(A421,UTDATE)+SQM!$AB$3</f>
        <v>1000</v>
      </c>
      <c r="E421" s="5" t="e">
        <f t="shared" ca="1" si="143"/>
        <v>#N/A</v>
      </c>
      <c r="F421" s="4" t="str">
        <f t="array" aca="1" ref="F421" ca="1">IF(MAX(IF(UTDATE=A421,MPSAS))&gt;0,MAX(IF(UTDATE=A421,MPSAS)),"")</f>
        <v/>
      </c>
      <c r="G421" s="2" t="e">
        <f t="shared" ca="1" si="155"/>
        <v>#N/A</v>
      </c>
      <c r="H421" s="21" t="e">
        <f t="shared" ca="1" si="156"/>
        <v>#N/A</v>
      </c>
      <c r="I421" s="4" t="e">
        <f t="shared" ca="1" si="144"/>
        <v>#N/A</v>
      </c>
      <c r="J421" s="21" t="e">
        <f t="shared" ca="1" si="141"/>
        <v>#N/A</v>
      </c>
      <c r="K421" s="5" t="e">
        <f t="shared" ca="1" si="145"/>
        <v>#N/A</v>
      </c>
      <c r="L421" s="4" t="str">
        <f t="array" aca="1" ref="L421" ca="1">IF(MAX(IF(UTDATE=A421,AVE_30))&gt;0,MAX(IF(UTDATE=A421,AVE_30)),"")</f>
        <v/>
      </c>
      <c r="M421" s="2" t="e">
        <f t="shared" ca="1" si="157"/>
        <v>#N/A</v>
      </c>
      <c r="N421" s="4" t="e">
        <f t="shared" ca="1" si="146"/>
        <v>#N/A</v>
      </c>
      <c r="O421" s="4" t="e">
        <f t="shared" ca="1" si="147"/>
        <v>#N/A</v>
      </c>
      <c r="P421" s="4" t="e">
        <f t="shared" ca="1" si="148"/>
        <v>#N/A</v>
      </c>
      <c r="Q421" s="4" t="e">
        <f t="shared" ca="1" si="158"/>
        <v>#N/A</v>
      </c>
      <c r="R421" s="4" t="e">
        <f t="shared" ca="1" si="159"/>
        <v>#VALUE!</v>
      </c>
      <c r="S421" s="43" t="e">
        <f t="shared" ca="1" si="160"/>
        <v>#N/A</v>
      </c>
      <c r="T421" s="8" t="e">
        <f t="shared" ca="1" si="161"/>
        <v>#N/A</v>
      </c>
      <c r="U421" s="45" t="e">
        <f t="shared" ca="1" si="142"/>
        <v>#N/A</v>
      </c>
      <c r="V421" s="20" t="e">
        <f t="shared" ca="1" si="162"/>
        <v>#N/A</v>
      </c>
      <c r="W421" s="48" t="e">
        <f t="shared" ca="1" si="149"/>
        <v>#N/A</v>
      </c>
      <c r="X421" s="49" t="e">
        <f t="shared" ca="1" si="150"/>
        <v>#N/A</v>
      </c>
      <c r="Y421" s="59" t="e">
        <f t="shared" ca="1" si="154"/>
        <v>#N/A</v>
      </c>
      <c r="Z421" s="49" t="e">
        <f ca="1">IF(Y421&gt;SQM!$AB$9,Summary!L421,NA())</f>
        <v>#N/A</v>
      </c>
      <c r="AA421" s="45" t="e">
        <f t="shared" ca="1" si="151"/>
        <v>#N/A</v>
      </c>
      <c r="AB421" s="4" t="e">
        <f t="shared" ca="1" si="152"/>
        <v>#N/A</v>
      </c>
      <c r="AC421" s="2" t="e">
        <f t="shared" ca="1" si="153"/>
        <v>#N/A</v>
      </c>
      <c r="AD421" s="81" t="e">
        <f>IF(TEXT(A421,"mmmm")='1Month'!$A$3,TEXT(A421,"dd")+H421,NA())</f>
        <v>#N/A</v>
      </c>
      <c r="AE421" s="81" t="e">
        <f>IF(TEXT(A421,"mmmm")='1Month'!A$3,TEXT(A421,"dd")+S421,NA())</f>
        <v>#N/A</v>
      </c>
    </row>
    <row r="422" spans="1:31">
      <c r="A422" s="1">
        <v>43730</v>
      </c>
      <c r="C422" s="3" t="e">
        <f ca="1">MATCH(A422,UTDATE,0)+SQM!$AB$3</f>
        <v>#N/A</v>
      </c>
      <c r="D422" s="3">
        <f ca="1">MATCH(A422,UTDATE)+SQM!$AB$3</f>
        <v>1000</v>
      </c>
      <c r="E422" s="5" t="e">
        <f t="shared" ca="1" si="143"/>
        <v>#N/A</v>
      </c>
      <c r="F422" s="4" t="str">
        <f t="array" aca="1" ref="F422" ca="1">IF(MAX(IF(UTDATE=A422,MPSAS))&gt;0,MAX(IF(UTDATE=A422,MPSAS)),"")</f>
        <v/>
      </c>
      <c r="G422" s="2" t="e">
        <f t="shared" ca="1" si="155"/>
        <v>#N/A</v>
      </c>
      <c r="H422" s="21" t="e">
        <f t="shared" ca="1" si="156"/>
        <v>#N/A</v>
      </c>
      <c r="I422" s="4" t="e">
        <f t="shared" ca="1" si="144"/>
        <v>#N/A</v>
      </c>
      <c r="J422" s="21" t="e">
        <f t="shared" ca="1" si="141"/>
        <v>#N/A</v>
      </c>
      <c r="K422" s="5" t="e">
        <f t="shared" ca="1" si="145"/>
        <v>#N/A</v>
      </c>
      <c r="L422" s="4" t="str">
        <f t="array" aca="1" ref="L422" ca="1">IF(MAX(IF(UTDATE=A422,AVE_30))&gt;0,MAX(IF(UTDATE=A422,AVE_30)),"")</f>
        <v/>
      </c>
      <c r="M422" s="2" t="e">
        <f t="shared" ca="1" si="157"/>
        <v>#N/A</v>
      </c>
      <c r="N422" s="4" t="e">
        <f t="shared" ca="1" si="146"/>
        <v>#N/A</v>
      </c>
      <c r="O422" s="4" t="e">
        <f t="shared" ca="1" si="147"/>
        <v>#N/A</v>
      </c>
      <c r="P422" s="4" t="e">
        <f t="shared" ca="1" si="148"/>
        <v>#N/A</v>
      </c>
      <c r="Q422" s="4" t="e">
        <f t="shared" ca="1" si="158"/>
        <v>#N/A</v>
      </c>
      <c r="R422" s="4" t="e">
        <f t="shared" ca="1" si="159"/>
        <v>#VALUE!</v>
      </c>
      <c r="S422" s="43" t="e">
        <f t="shared" ca="1" si="160"/>
        <v>#N/A</v>
      </c>
      <c r="T422" s="8" t="e">
        <f t="shared" ca="1" si="161"/>
        <v>#N/A</v>
      </c>
      <c r="U422" s="45" t="e">
        <f t="shared" ca="1" si="142"/>
        <v>#N/A</v>
      </c>
      <c r="V422" s="20" t="e">
        <f t="shared" ca="1" si="162"/>
        <v>#N/A</v>
      </c>
      <c r="W422" s="48" t="e">
        <f t="shared" ca="1" si="149"/>
        <v>#N/A</v>
      </c>
      <c r="X422" s="49" t="e">
        <f t="shared" ca="1" si="150"/>
        <v>#N/A</v>
      </c>
      <c r="Y422" s="59" t="e">
        <f t="shared" ca="1" si="154"/>
        <v>#N/A</v>
      </c>
      <c r="Z422" s="49" t="e">
        <f ca="1">IF(Y422&gt;SQM!$AB$9,Summary!L422,NA())</f>
        <v>#N/A</v>
      </c>
      <c r="AA422" s="45" t="e">
        <f t="shared" ca="1" si="151"/>
        <v>#N/A</v>
      </c>
      <c r="AB422" s="4" t="e">
        <f t="shared" ca="1" si="152"/>
        <v>#N/A</v>
      </c>
      <c r="AC422" s="2" t="e">
        <f t="shared" ca="1" si="153"/>
        <v>#N/A</v>
      </c>
      <c r="AD422" s="81" t="e">
        <f>IF(TEXT(A422,"mmmm")='1Month'!$A$3,TEXT(A422,"dd")+H422,NA())</f>
        <v>#N/A</v>
      </c>
      <c r="AE422" s="81" t="e">
        <f>IF(TEXT(A422,"mmmm")='1Month'!A$3,TEXT(A422,"dd")+S422,NA())</f>
        <v>#N/A</v>
      </c>
    </row>
    <row r="423" spans="1:31">
      <c r="A423" s="1">
        <v>43731</v>
      </c>
      <c r="C423" s="3" t="e">
        <f ca="1">MATCH(A423,UTDATE,0)+SQM!$AB$3</f>
        <v>#N/A</v>
      </c>
      <c r="D423" s="3">
        <f ca="1">MATCH(A423,UTDATE)+SQM!$AB$3</f>
        <v>1000</v>
      </c>
      <c r="E423" s="5" t="e">
        <f t="shared" ca="1" si="143"/>
        <v>#N/A</v>
      </c>
      <c r="F423" s="4" t="str">
        <f t="array" aca="1" ref="F423" ca="1">IF(MAX(IF(UTDATE=A423,MPSAS))&gt;0,MAX(IF(UTDATE=A423,MPSAS)),"")</f>
        <v/>
      </c>
      <c r="G423" s="2" t="e">
        <f t="shared" ca="1" si="155"/>
        <v>#N/A</v>
      </c>
      <c r="H423" s="21" t="e">
        <f t="shared" ca="1" si="156"/>
        <v>#N/A</v>
      </c>
      <c r="I423" s="4" t="e">
        <f t="shared" ca="1" si="144"/>
        <v>#N/A</v>
      </c>
      <c r="J423" s="21" t="e">
        <f t="shared" ca="1" si="141"/>
        <v>#N/A</v>
      </c>
      <c r="K423" s="5" t="e">
        <f t="shared" ca="1" si="145"/>
        <v>#N/A</v>
      </c>
      <c r="L423" s="4" t="str">
        <f t="array" aca="1" ref="L423" ca="1">IF(MAX(IF(UTDATE=A423,AVE_30))&gt;0,MAX(IF(UTDATE=A423,AVE_30)),"")</f>
        <v/>
      </c>
      <c r="M423" s="2" t="e">
        <f t="shared" ca="1" si="157"/>
        <v>#N/A</v>
      </c>
      <c r="N423" s="4" t="e">
        <f t="shared" ca="1" si="146"/>
        <v>#N/A</v>
      </c>
      <c r="O423" s="4" t="e">
        <f t="shared" ca="1" si="147"/>
        <v>#N/A</v>
      </c>
      <c r="P423" s="4" t="e">
        <f t="shared" ca="1" si="148"/>
        <v>#N/A</v>
      </c>
      <c r="Q423" s="4" t="e">
        <f t="shared" ca="1" si="158"/>
        <v>#N/A</v>
      </c>
      <c r="R423" s="4" t="e">
        <f t="shared" ca="1" si="159"/>
        <v>#VALUE!</v>
      </c>
      <c r="S423" s="43" t="e">
        <f t="shared" ca="1" si="160"/>
        <v>#N/A</v>
      </c>
      <c r="T423" s="8" t="e">
        <f t="shared" ca="1" si="161"/>
        <v>#N/A</v>
      </c>
      <c r="U423" s="45" t="e">
        <f t="shared" ca="1" si="142"/>
        <v>#N/A</v>
      </c>
      <c r="V423" s="20" t="e">
        <f t="shared" ca="1" si="162"/>
        <v>#N/A</v>
      </c>
      <c r="W423" s="48" t="e">
        <f t="shared" ca="1" si="149"/>
        <v>#N/A</v>
      </c>
      <c r="X423" s="49" t="e">
        <f t="shared" ca="1" si="150"/>
        <v>#N/A</v>
      </c>
      <c r="Y423" s="59" t="e">
        <f t="shared" ca="1" si="154"/>
        <v>#N/A</v>
      </c>
      <c r="Z423" s="49" t="e">
        <f ca="1">IF(Y423&gt;SQM!$AB$9,Summary!L423,NA())</f>
        <v>#N/A</v>
      </c>
      <c r="AA423" s="45" t="e">
        <f t="shared" ca="1" si="151"/>
        <v>#N/A</v>
      </c>
      <c r="AB423" s="4" t="e">
        <f t="shared" ca="1" si="152"/>
        <v>#N/A</v>
      </c>
      <c r="AC423" s="2" t="e">
        <f t="shared" ca="1" si="153"/>
        <v>#N/A</v>
      </c>
      <c r="AD423" s="81" t="e">
        <f>IF(TEXT(A423,"mmmm")='1Month'!$A$3,TEXT(A423,"dd")+H423,NA())</f>
        <v>#N/A</v>
      </c>
      <c r="AE423" s="81" t="e">
        <f>IF(TEXT(A423,"mmmm")='1Month'!A$3,TEXT(A423,"dd")+S423,NA())</f>
        <v>#N/A</v>
      </c>
    </row>
    <row r="424" spans="1:31">
      <c r="A424" s="1">
        <v>43732</v>
      </c>
      <c r="C424" s="3" t="e">
        <f ca="1">MATCH(A424,UTDATE,0)+SQM!$AB$3</f>
        <v>#N/A</v>
      </c>
      <c r="D424" s="3">
        <f ca="1">MATCH(A424,UTDATE)+SQM!$AB$3</f>
        <v>1000</v>
      </c>
      <c r="E424" s="5" t="e">
        <f t="shared" ca="1" si="143"/>
        <v>#N/A</v>
      </c>
      <c r="F424" s="4" t="str">
        <f t="array" aca="1" ref="F424" ca="1">IF(MAX(IF(UTDATE=A424,MPSAS))&gt;0,MAX(IF(UTDATE=A424,MPSAS)),"")</f>
        <v/>
      </c>
      <c r="G424" s="2" t="e">
        <f t="shared" ca="1" si="155"/>
        <v>#N/A</v>
      </c>
      <c r="H424" s="21" t="e">
        <f t="shared" ca="1" si="156"/>
        <v>#N/A</v>
      </c>
      <c r="I424" s="4" t="e">
        <f t="shared" ca="1" si="144"/>
        <v>#N/A</v>
      </c>
      <c r="J424" s="21" t="e">
        <f t="shared" ca="1" si="141"/>
        <v>#N/A</v>
      </c>
      <c r="K424" s="5" t="e">
        <f t="shared" ca="1" si="145"/>
        <v>#N/A</v>
      </c>
      <c r="L424" s="4" t="str">
        <f t="array" aca="1" ref="L424" ca="1">IF(MAX(IF(UTDATE=A424,AVE_30))&gt;0,MAX(IF(UTDATE=A424,AVE_30)),"")</f>
        <v/>
      </c>
      <c r="M424" s="2" t="e">
        <f t="shared" ca="1" si="157"/>
        <v>#N/A</v>
      </c>
      <c r="N424" s="4" t="e">
        <f t="shared" ca="1" si="146"/>
        <v>#N/A</v>
      </c>
      <c r="O424" s="4" t="e">
        <f t="shared" ca="1" si="147"/>
        <v>#N/A</v>
      </c>
      <c r="P424" s="4" t="e">
        <f t="shared" ca="1" si="148"/>
        <v>#N/A</v>
      </c>
      <c r="Q424" s="4" t="e">
        <f t="shared" ca="1" si="158"/>
        <v>#N/A</v>
      </c>
      <c r="R424" s="4" t="e">
        <f t="shared" ca="1" si="159"/>
        <v>#VALUE!</v>
      </c>
      <c r="S424" s="43" t="e">
        <f t="shared" ca="1" si="160"/>
        <v>#N/A</v>
      </c>
      <c r="T424" s="8" t="e">
        <f t="shared" ca="1" si="161"/>
        <v>#N/A</v>
      </c>
      <c r="U424" s="45" t="e">
        <f t="shared" ca="1" si="142"/>
        <v>#N/A</v>
      </c>
      <c r="V424" s="20" t="e">
        <f t="shared" ca="1" si="162"/>
        <v>#N/A</v>
      </c>
      <c r="W424" s="48" t="e">
        <f t="shared" ca="1" si="149"/>
        <v>#N/A</v>
      </c>
      <c r="X424" s="49" t="e">
        <f t="shared" ca="1" si="150"/>
        <v>#N/A</v>
      </c>
      <c r="Y424" s="59" t="e">
        <f t="shared" ca="1" si="154"/>
        <v>#N/A</v>
      </c>
      <c r="Z424" s="49" t="e">
        <f ca="1">IF(Y424&gt;SQM!$AB$9,Summary!L424,NA())</f>
        <v>#N/A</v>
      </c>
      <c r="AA424" s="45" t="e">
        <f t="shared" ca="1" si="151"/>
        <v>#N/A</v>
      </c>
      <c r="AB424" s="4" t="e">
        <f t="shared" ca="1" si="152"/>
        <v>#N/A</v>
      </c>
      <c r="AC424" s="2" t="e">
        <f t="shared" ca="1" si="153"/>
        <v>#N/A</v>
      </c>
      <c r="AD424" s="81" t="e">
        <f>IF(TEXT(A424,"mmmm")='1Month'!$A$3,TEXT(A424,"dd")+H424,NA())</f>
        <v>#N/A</v>
      </c>
      <c r="AE424" s="81" t="e">
        <f>IF(TEXT(A424,"mmmm")='1Month'!A$3,TEXT(A424,"dd")+S424,NA())</f>
        <v>#N/A</v>
      </c>
    </row>
    <row r="425" spans="1:31">
      <c r="A425" s="1">
        <v>43733</v>
      </c>
      <c r="C425" s="3" t="e">
        <f ca="1">MATCH(A425,UTDATE,0)+SQM!$AB$3</f>
        <v>#N/A</v>
      </c>
      <c r="D425" s="3">
        <f ca="1">MATCH(A425,UTDATE)+SQM!$AB$3</f>
        <v>1000</v>
      </c>
      <c r="E425" s="5" t="e">
        <f t="shared" ca="1" si="143"/>
        <v>#N/A</v>
      </c>
      <c r="F425" s="4" t="str">
        <f t="array" aca="1" ref="F425" ca="1">IF(MAX(IF(UTDATE=A425,MPSAS))&gt;0,MAX(IF(UTDATE=A425,MPSAS)),"")</f>
        <v/>
      </c>
      <c r="G425" s="2" t="e">
        <f t="shared" ca="1" si="155"/>
        <v>#N/A</v>
      </c>
      <c r="H425" s="21" t="e">
        <f t="shared" ca="1" si="156"/>
        <v>#N/A</v>
      </c>
      <c r="I425" s="4" t="e">
        <f t="shared" ca="1" si="144"/>
        <v>#N/A</v>
      </c>
      <c r="J425" s="21" t="e">
        <f t="shared" ca="1" si="141"/>
        <v>#N/A</v>
      </c>
      <c r="K425" s="5" t="e">
        <f t="shared" ca="1" si="145"/>
        <v>#N/A</v>
      </c>
      <c r="L425" s="4" t="str">
        <f t="array" aca="1" ref="L425" ca="1">IF(MAX(IF(UTDATE=A425,AVE_30))&gt;0,MAX(IF(UTDATE=A425,AVE_30)),"")</f>
        <v/>
      </c>
      <c r="M425" s="2" t="e">
        <f t="shared" ca="1" si="157"/>
        <v>#N/A</v>
      </c>
      <c r="N425" s="4" t="e">
        <f t="shared" ca="1" si="146"/>
        <v>#N/A</v>
      </c>
      <c r="O425" s="4" t="e">
        <f t="shared" ca="1" si="147"/>
        <v>#N/A</v>
      </c>
      <c r="P425" s="4" t="e">
        <f t="shared" ca="1" si="148"/>
        <v>#N/A</v>
      </c>
      <c r="Q425" s="4" t="e">
        <f t="shared" ca="1" si="158"/>
        <v>#N/A</v>
      </c>
      <c r="R425" s="4" t="e">
        <f t="shared" ca="1" si="159"/>
        <v>#VALUE!</v>
      </c>
      <c r="S425" s="43" t="e">
        <f t="shared" ca="1" si="160"/>
        <v>#N/A</v>
      </c>
      <c r="T425" s="8" t="e">
        <f t="shared" ca="1" si="161"/>
        <v>#N/A</v>
      </c>
      <c r="U425" s="45" t="e">
        <f t="shared" ca="1" si="142"/>
        <v>#N/A</v>
      </c>
      <c r="V425" s="20" t="e">
        <f t="shared" ca="1" si="162"/>
        <v>#N/A</v>
      </c>
      <c r="W425" s="48" t="e">
        <f t="shared" ca="1" si="149"/>
        <v>#N/A</v>
      </c>
      <c r="X425" s="49" t="e">
        <f t="shared" ca="1" si="150"/>
        <v>#N/A</v>
      </c>
      <c r="Y425" s="59" t="e">
        <f t="shared" ca="1" si="154"/>
        <v>#N/A</v>
      </c>
      <c r="Z425" s="49" t="e">
        <f ca="1">IF(Y425&gt;SQM!$AB$9,Summary!L425,NA())</f>
        <v>#N/A</v>
      </c>
      <c r="AA425" s="45" t="e">
        <f t="shared" ca="1" si="151"/>
        <v>#N/A</v>
      </c>
      <c r="AB425" s="4" t="e">
        <f t="shared" ca="1" si="152"/>
        <v>#N/A</v>
      </c>
      <c r="AC425" s="2" t="e">
        <f t="shared" ca="1" si="153"/>
        <v>#N/A</v>
      </c>
      <c r="AD425" s="81" t="e">
        <f>IF(TEXT(A425,"mmmm")='1Month'!$A$3,TEXT(A425,"dd")+H425,NA())</f>
        <v>#N/A</v>
      </c>
      <c r="AE425" s="81" t="e">
        <f>IF(TEXT(A425,"mmmm")='1Month'!A$3,TEXT(A425,"dd")+S425,NA())</f>
        <v>#N/A</v>
      </c>
    </row>
    <row r="426" spans="1:31">
      <c r="A426" s="1">
        <v>43734</v>
      </c>
      <c r="C426" s="3" t="e">
        <f ca="1">MATCH(A426,UTDATE,0)+SQM!$AB$3</f>
        <v>#N/A</v>
      </c>
      <c r="D426" s="3">
        <f ca="1">MATCH(A426,UTDATE)+SQM!$AB$3</f>
        <v>1000</v>
      </c>
      <c r="E426" s="5" t="e">
        <f t="shared" ca="1" si="143"/>
        <v>#N/A</v>
      </c>
      <c r="F426" s="4" t="str">
        <f t="array" aca="1" ref="F426" ca="1">IF(MAX(IF(UTDATE=A426,MPSAS))&gt;0,MAX(IF(UTDATE=A426,MPSAS)),"")</f>
        <v/>
      </c>
      <c r="G426" s="2" t="e">
        <f t="shared" ca="1" si="155"/>
        <v>#N/A</v>
      </c>
      <c r="H426" s="21" t="e">
        <f t="shared" ca="1" si="156"/>
        <v>#N/A</v>
      </c>
      <c r="I426" s="4" t="e">
        <f t="shared" ca="1" si="144"/>
        <v>#N/A</v>
      </c>
      <c r="J426" s="21" t="e">
        <f t="shared" ca="1" si="141"/>
        <v>#N/A</v>
      </c>
      <c r="K426" s="5" t="e">
        <f t="shared" ca="1" si="145"/>
        <v>#N/A</v>
      </c>
      <c r="L426" s="4" t="str">
        <f t="array" aca="1" ref="L426" ca="1">IF(MAX(IF(UTDATE=A426,AVE_30))&gt;0,MAX(IF(UTDATE=A426,AVE_30)),"")</f>
        <v/>
      </c>
      <c r="M426" s="2" t="e">
        <f t="shared" ca="1" si="157"/>
        <v>#N/A</v>
      </c>
      <c r="N426" s="4" t="e">
        <f t="shared" ca="1" si="146"/>
        <v>#N/A</v>
      </c>
      <c r="O426" s="4" t="e">
        <f t="shared" ca="1" si="147"/>
        <v>#N/A</v>
      </c>
      <c r="P426" s="4" t="e">
        <f t="shared" ca="1" si="148"/>
        <v>#N/A</v>
      </c>
      <c r="Q426" s="4" t="e">
        <f t="shared" ca="1" si="158"/>
        <v>#N/A</v>
      </c>
      <c r="R426" s="4" t="e">
        <f t="shared" ca="1" si="159"/>
        <v>#VALUE!</v>
      </c>
      <c r="S426" s="43" t="e">
        <f t="shared" ca="1" si="160"/>
        <v>#N/A</v>
      </c>
      <c r="T426" s="8" t="e">
        <f t="shared" ca="1" si="161"/>
        <v>#N/A</v>
      </c>
      <c r="U426" s="45" t="e">
        <f t="shared" ca="1" si="142"/>
        <v>#N/A</v>
      </c>
      <c r="V426" s="20" t="e">
        <f t="shared" ca="1" si="162"/>
        <v>#N/A</v>
      </c>
      <c r="W426" s="48" t="e">
        <f t="shared" ca="1" si="149"/>
        <v>#N/A</v>
      </c>
      <c r="X426" s="49" t="e">
        <f t="shared" ca="1" si="150"/>
        <v>#N/A</v>
      </c>
      <c r="Y426" s="59" t="e">
        <f t="shared" ca="1" si="154"/>
        <v>#N/A</v>
      </c>
      <c r="Z426" s="49" t="e">
        <f ca="1">IF(Y426&gt;SQM!$AB$9,Summary!L426,NA())</f>
        <v>#N/A</v>
      </c>
      <c r="AA426" s="45" t="e">
        <f t="shared" ca="1" si="151"/>
        <v>#N/A</v>
      </c>
      <c r="AB426" s="4" t="e">
        <f t="shared" ca="1" si="152"/>
        <v>#N/A</v>
      </c>
      <c r="AC426" s="2" t="e">
        <f t="shared" ca="1" si="153"/>
        <v>#N/A</v>
      </c>
      <c r="AD426" s="81" t="e">
        <f>IF(TEXT(A426,"mmmm")='1Month'!$A$3,TEXT(A426,"dd")+H426,NA())</f>
        <v>#N/A</v>
      </c>
      <c r="AE426" s="81" t="e">
        <f>IF(TEXT(A426,"mmmm")='1Month'!A$3,TEXT(A426,"dd")+S426,NA())</f>
        <v>#N/A</v>
      </c>
    </row>
    <row r="427" spans="1:31">
      <c r="A427" s="1">
        <v>43735</v>
      </c>
      <c r="C427" s="3" t="e">
        <f ca="1">MATCH(A427,UTDATE,0)+SQM!$AB$3</f>
        <v>#N/A</v>
      </c>
      <c r="D427" s="3">
        <f ca="1">MATCH(A427,UTDATE)+SQM!$AB$3</f>
        <v>1000</v>
      </c>
      <c r="E427" s="5" t="e">
        <f t="shared" ca="1" si="143"/>
        <v>#N/A</v>
      </c>
      <c r="F427" s="4" t="str">
        <f t="array" aca="1" ref="F427" ca="1">IF(MAX(IF(UTDATE=A427,MPSAS))&gt;0,MAX(IF(UTDATE=A427,MPSAS)),"")</f>
        <v/>
      </c>
      <c r="G427" s="2" t="e">
        <f t="shared" ca="1" si="155"/>
        <v>#N/A</v>
      </c>
      <c r="H427" s="21" t="e">
        <f t="shared" ca="1" si="156"/>
        <v>#N/A</v>
      </c>
      <c r="I427" s="4" t="e">
        <f t="shared" ca="1" si="144"/>
        <v>#N/A</v>
      </c>
      <c r="J427" s="21" t="e">
        <f t="shared" ca="1" si="141"/>
        <v>#N/A</v>
      </c>
      <c r="K427" s="5" t="e">
        <f t="shared" ca="1" si="145"/>
        <v>#N/A</v>
      </c>
      <c r="L427" s="4" t="str">
        <f t="array" aca="1" ref="L427" ca="1">IF(MAX(IF(UTDATE=A427,AVE_30))&gt;0,MAX(IF(UTDATE=A427,AVE_30)),"")</f>
        <v/>
      </c>
      <c r="M427" s="2" t="e">
        <f t="shared" ca="1" si="157"/>
        <v>#N/A</v>
      </c>
      <c r="N427" s="4" t="e">
        <f t="shared" ca="1" si="146"/>
        <v>#N/A</v>
      </c>
      <c r="O427" s="4" t="e">
        <f t="shared" ca="1" si="147"/>
        <v>#N/A</v>
      </c>
      <c r="P427" s="4" t="e">
        <f t="shared" ca="1" si="148"/>
        <v>#N/A</v>
      </c>
      <c r="Q427" s="4" t="e">
        <f t="shared" ca="1" si="158"/>
        <v>#N/A</v>
      </c>
      <c r="R427" s="4" t="e">
        <f t="shared" ca="1" si="159"/>
        <v>#VALUE!</v>
      </c>
      <c r="S427" s="43" t="e">
        <f t="shared" ca="1" si="160"/>
        <v>#N/A</v>
      </c>
      <c r="T427" s="8" t="e">
        <f t="shared" ca="1" si="161"/>
        <v>#N/A</v>
      </c>
      <c r="U427" s="45" t="e">
        <f t="shared" ca="1" si="142"/>
        <v>#N/A</v>
      </c>
      <c r="V427" s="20" t="e">
        <f t="shared" ca="1" si="162"/>
        <v>#N/A</v>
      </c>
      <c r="W427" s="48" t="e">
        <f t="shared" ca="1" si="149"/>
        <v>#N/A</v>
      </c>
      <c r="X427" s="49" t="e">
        <f t="shared" ca="1" si="150"/>
        <v>#N/A</v>
      </c>
      <c r="Y427" s="59" t="e">
        <f t="shared" ca="1" si="154"/>
        <v>#N/A</v>
      </c>
      <c r="Z427" s="49" t="e">
        <f ca="1">IF(Y427&gt;SQM!$AB$9,Summary!L427,NA())</f>
        <v>#N/A</v>
      </c>
      <c r="AA427" s="45" t="e">
        <f t="shared" ca="1" si="151"/>
        <v>#N/A</v>
      </c>
      <c r="AB427" s="4" t="e">
        <f t="shared" ca="1" si="152"/>
        <v>#N/A</v>
      </c>
      <c r="AC427" s="2" t="e">
        <f t="shared" ca="1" si="153"/>
        <v>#N/A</v>
      </c>
      <c r="AD427" s="81" t="e">
        <f>IF(TEXT(A427,"mmmm")='1Month'!$A$3,TEXT(A427,"dd")+H427,NA())</f>
        <v>#N/A</v>
      </c>
      <c r="AE427" s="81" t="e">
        <f>IF(TEXT(A427,"mmmm")='1Month'!A$3,TEXT(A427,"dd")+S427,NA())</f>
        <v>#N/A</v>
      </c>
    </row>
    <row r="428" spans="1:31">
      <c r="A428" s="1">
        <v>43736</v>
      </c>
      <c r="C428" s="3" t="e">
        <f ca="1">MATCH(A428,UTDATE,0)+SQM!$AB$3</f>
        <v>#N/A</v>
      </c>
      <c r="D428" s="3">
        <f ca="1">MATCH(A428,UTDATE)+SQM!$AB$3</f>
        <v>1000</v>
      </c>
      <c r="E428" s="5" t="e">
        <f t="shared" ca="1" si="143"/>
        <v>#N/A</v>
      </c>
      <c r="F428" s="4" t="str">
        <f t="array" aca="1" ref="F428" ca="1">IF(MAX(IF(UTDATE=A428,MPSAS))&gt;0,MAX(IF(UTDATE=A428,MPSAS)),"")</f>
        <v/>
      </c>
      <c r="G428" s="2" t="e">
        <f t="shared" ca="1" si="155"/>
        <v>#N/A</v>
      </c>
      <c r="H428" s="21" t="e">
        <f t="shared" ca="1" si="156"/>
        <v>#N/A</v>
      </c>
      <c r="I428" s="4" t="e">
        <f t="shared" ca="1" si="144"/>
        <v>#N/A</v>
      </c>
      <c r="J428" s="21" t="e">
        <f t="shared" ca="1" si="141"/>
        <v>#N/A</v>
      </c>
      <c r="K428" s="5" t="e">
        <f t="shared" ca="1" si="145"/>
        <v>#N/A</v>
      </c>
      <c r="L428" s="4" t="str">
        <f t="array" aca="1" ref="L428" ca="1">IF(MAX(IF(UTDATE=A428,AVE_30))&gt;0,MAX(IF(UTDATE=A428,AVE_30)),"")</f>
        <v/>
      </c>
      <c r="M428" s="2" t="e">
        <f t="shared" ca="1" si="157"/>
        <v>#N/A</v>
      </c>
      <c r="N428" s="4" t="e">
        <f t="shared" ca="1" si="146"/>
        <v>#N/A</v>
      </c>
      <c r="O428" s="4" t="e">
        <f t="shared" ca="1" si="147"/>
        <v>#N/A</v>
      </c>
      <c r="P428" s="4" t="e">
        <f t="shared" ca="1" si="148"/>
        <v>#N/A</v>
      </c>
      <c r="Q428" s="4" t="e">
        <f t="shared" ca="1" si="158"/>
        <v>#N/A</v>
      </c>
      <c r="R428" s="4" t="e">
        <f t="shared" ca="1" si="159"/>
        <v>#VALUE!</v>
      </c>
      <c r="S428" s="43" t="e">
        <f t="shared" ca="1" si="160"/>
        <v>#N/A</v>
      </c>
      <c r="T428" s="8" t="e">
        <f t="shared" ca="1" si="161"/>
        <v>#N/A</v>
      </c>
      <c r="U428" s="45" t="e">
        <f t="shared" ca="1" si="142"/>
        <v>#N/A</v>
      </c>
      <c r="V428" s="20" t="e">
        <f t="shared" ca="1" si="162"/>
        <v>#N/A</v>
      </c>
      <c r="W428" s="48" t="e">
        <f t="shared" ca="1" si="149"/>
        <v>#N/A</v>
      </c>
      <c r="X428" s="49" t="e">
        <f t="shared" ca="1" si="150"/>
        <v>#N/A</v>
      </c>
      <c r="Y428" s="59" t="e">
        <f t="shared" ca="1" si="154"/>
        <v>#N/A</v>
      </c>
      <c r="Z428" s="49" t="e">
        <f ca="1">IF(Y428&gt;SQM!$AB$9,Summary!L428,NA())</f>
        <v>#N/A</v>
      </c>
      <c r="AA428" s="45" t="e">
        <f t="shared" ca="1" si="151"/>
        <v>#N/A</v>
      </c>
      <c r="AB428" s="4" t="e">
        <f t="shared" ca="1" si="152"/>
        <v>#N/A</v>
      </c>
      <c r="AC428" s="2" t="e">
        <f t="shared" ca="1" si="153"/>
        <v>#N/A</v>
      </c>
      <c r="AD428" s="81" t="e">
        <f>IF(TEXT(A428,"mmmm")='1Month'!$A$3,TEXT(A428,"dd")+H428,NA())</f>
        <v>#N/A</v>
      </c>
      <c r="AE428" s="81" t="e">
        <f>IF(TEXT(A428,"mmmm")='1Month'!A$3,TEXT(A428,"dd")+S428,NA())</f>
        <v>#N/A</v>
      </c>
    </row>
    <row r="429" spans="1:31">
      <c r="A429" s="1">
        <v>43737</v>
      </c>
      <c r="C429" s="3" t="e">
        <f ca="1">MATCH(A429,UTDATE,0)+SQM!$AB$3</f>
        <v>#N/A</v>
      </c>
      <c r="D429" s="3">
        <f ca="1">MATCH(A429,UTDATE)+SQM!$AB$3</f>
        <v>1000</v>
      </c>
      <c r="E429" s="5" t="e">
        <f t="shared" ca="1" si="143"/>
        <v>#N/A</v>
      </c>
      <c r="F429" s="4" t="str">
        <f t="array" aca="1" ref="F429" ca="1">IF(MAX(IF(UTDATE=A429,MPSAS))&gt;0,MAX(IF(UTDATE=A429,MPSAS)),"")</f>
        <v/>
      </c>
      <c r="G429" s="2" t="e">
        <f t="shared" ca="1" si="155"/>
        <v>#N/A</v>
      </c>
      <c r="H429" s="21" t="e">
        <f t="shared" ca="1" si="156"/>
        <v>#N/A</v>
      </c>
      <c r="I429" s="4" t="e">
        <f t="shared" ca="1" si="144"/>
        <v>#N/A</v>
      </c>
      <c r="J429" s="21" t="e">
        <f t="shared" ca="1" si="141"/>
        <v>#N/A</v>
      </c>
      <c r="K429" s="5" t="e">
        <f t="shared" ca="1" si="145"/>
        <v>#N/A</v>
      </c>
      <c r="L429" s="4" t="str">
        <f t="array" aca="1" ref="L429" ca="1">IF(MAX(IF(UTDATE=A429,AVE_30))&gt;0,MAX(IF(UTDATE=A429,AVE_30)),"")</f>
        <v/>
      </c>
      <c r="M429" s="2" t="e">
        <f t="shared" ca="1" si="157"/>
        <v>#N/A</v>
      </c>
      <c r="N429" s="4" t="e">
        <f t="shared" ca="1" si="146"/>
        <v>#N/A</v>
      </c>
      <c r="O429" s="4" t="e">
        <f t="shared" ca="1" si="147"/>
        <v>#N/A</v>
      </c>
      <c r="P429" s="4" t="e">
        <f t="shared" ca="1" si="148"/>
        <v>#N/A</v>
      </c>
      <c r="Q429" s="4" t="e">
        <f t="shared" ca="1" si="158"/>
        <v>#N/A</v>
      </c>
      <c r="R429" s="4" t="e">
        <f t="shared" ca="1" si="159"/>
        <v>#VALUE!</v>
      </c>
      <c r="S429" s="43" t="e">
        <f t="shared" ca="1" si="160"/>
        <v>#N/A</v>
      </c>
      <c r="T429" s="8" t="e">
        <f t="shared" ca="1" si="161"/>
        <v>#N/A</v>
      </c>
      <c r="U429" s="45" t="e">
        <f t="shared" ca="1" si="142"/>
        <v>#N/A</v>
      </c>
      <c r="V429" s="20" t="e">
        <f t="shared" ca="1" si="162"/>
        <v>#N/A</v>
      </c>
      <c r="W429" s="48" t="e">
        <f t="shared" ca="1" si="149"/>
        <v>#N/A</v>
      </c>
      <c r="X429" s="49" t="e">
        <f t="shared" ca="1" si="150"/>
        <v>#N/A</v>
      </c>
      <c r="Y429" s="59" t="e">
        <f t="shared" ca="1" si="154"/>
        <v>#N/A</v>
      </c>
      <c r="Z429" s="49" t="e">
        <f ca="1">IF(Y429&gt;SQM!$AB$9,Summary!L429,NA())</f>
        <v>#N/A</v>
      </c>
      <c r="AA429" s="45" t="e">
        <f t="shared" ca="1" si="151"/>
        <v>#N/A</v>
      </c>
      <c r="AB429" s="4" t="e">
        <f t="shared" ca="1" si="152"/>
        <v>#N/A</v>
      </c>
      <c r="AC429" s="2" t="e">
        <f t="shared" ca="1" si="153"/>
        <v>#N/A</v>
      </c>
      <c r="AD429" s="81" t="e">
        <f>IF(TEXT(A429,"mmmm")='1Month'!$A$3,TEXT(A429,"dd")+H429,NA())</f>
        <v>#N/A</v>
      </c>
      <c r="AE429" s="81" t="e">
        <f>IF(TEXT(A429,"mmmm")='1Month'!A$3,TEXT(A429,"dd")+S429,NA())</f>
        <v>#N/A</v>
      </c>
    </row>
    <row r="430" spans="1:31">
      <c r="A430" s="1">
        <v>43738</v>
      </c>
      <c r="C430" s="3" t="e">
        <f ca="1">MATCH(A430,UTDATE,0)+SQM!$AB$3</f>
        <v>#N/A</v>
      </c>
      <c r="D430" s="3">
        <f ca="1">MATCH(A430,UTDATE)+SQM!$AB$3</f>
        <v>1000</v>
      </c>
      <c r="E430" s="5" t="e">
        <f t="shared" ca="1" si="143"/>
        <v>#N/A</v>
      </c>
      <c r="F430" s="4" t="str">
        <f t="array" aca="1" ref="F430" ca="1">IF(MAX(IF(UTDATE=A430,MPSAS))&gt;0,MAX(IF(UTDATE=A430,MPSAS)),"")</f>
        <v/>
      </c>
      <c r="G430" s="2" t="e">
        <f t="shared" ca="1" si="155"/>
        <v>#N/A</v>
      </c>
      <c r="H430" s="21" t="e">
        <f t="shared" ca="1" si="156"/>
        <v>#N/A</v>
      </c>
      <c r="I430" s="4" t="e">
        <f t="shared" ca="1" si="144"/>
        <v>#N/A</v>
      </c>
      <c r="J430" s="21" t="e">
        <f t="shared" ca="1" si="141"/>
        <v>#N/A</v>
      </c>
      <c r="K430" s="5" t="e">
        <f t="shared" ca="1" si="145"/>
        <v>#N/A</v>
      </c>
      <c r="L430" s="4" t="str">
        <f t="array" aca="1" ref="L430" ca="1">IF(MAX(IF(UTDATE=A430,AVE_30))&gt;0,MAX(IF(UTDATE=A430,AVE_30)),"")</f>
        <v/>
      </c>
      <c r="M430" s="2" t="e">
        <f t="shared" ca="1" si="157"/>
        <v>#N/A</v>
      </c>
      <c r="N430" s="4" t="e">
        <f t="shared" ca="1" si="146"/>
        <v>#N/A</v>
      </c>
      <c r="O430" s="4" t="e">
        <f t="shared" ca="1" si="147"/>
        <v>#N/A</v>
      </c>
      <c r="P430" s="4" t="e">
        <f t="shared" ca="1" si="148"/>
        <v>#N/A</v>
      </c>
      <c r="Q430" s="4" t="e">
        <f t="shared" ca="1" si="158"/>
        <v>#N/A</v>
      </c>
      <c r="R430" s="4" t="e">
        <f t="shared" ca="1" si="159"/>
        <v>#VALUE!</v>
      </c>
      <c r="S430" s="43" t="e">
        <f t="shared" ca="1" si="160"/>
        <v>#N/A</v>
      </c>
      <c r="T430" s="8" t="e">
        <f t="shared" ca="1" si="161"/>
        <v>#N/A</v>
      </c>
      <c r="U430" s="45" t="e">
        <f t="shared" ca="1" si="142"/>
        <v>#N/A</v>
      </c>
      <c r="V430" s="20" t="e">
        <f t="shared" ca="1" si="162"/>
        <v>#N/A</v>
      </c>
      <c r="W430" s="48" t="e">
        <f t="shared" ca="1" si="149"/>
        <v>#N/A</v>
      </c>
      <c r="X430" s="49" t="e">
        <f t="shared" ca="1" si="150"/>
        <v>#N/A</v>
      </c>
      <c r="Y430" s="59" t="e">
        <f t="shared" ca="1" si="154"/>
        <v>#N/A</v>
      </c>
      <c r="Z430" s="49" t="e">
        <f ca="1">IF(Y430&gt;SQM!$AB$9,Summary!L430,NA())</f>
        <v>#N/A</v>
      </c>
      <c r="AA430" s="45" t="e">
        <f t="shared" ca="1" si="151"/>
        <v>#N/A</v>
      </c>
      <c r="AB430" s="4" t="e">
        <f t="shared" ca="1" si="152"/>
        <v>#N/A</v>
      </c>
      <c r="AC430" s="2" t="e">
        <f t="shared" ca="1" si="153"/>
        <v>#N/A</v>
      </c>
      <c r="AD430" s="81" t="e">
        <f>IF(TEXT(A430,"mmmm")='1Month'!$A$3,TEXT(A430,"dd")+H430,NA())</f>
        <v>#N/A</v>
      </c>
      <c r="AE430" s="81" t="e">
        <f>IF(TEXT(A430,"mmmm")='1Month'!A$3,TEXT(A430,"dd")+S430,NA())</f>
        <v>#N/A</v>
      </c>
    </row>
    <row r="431" spans="1:31">
      <c r="A431" s="1">
        <v>43739</v>
      </c>
      <c r="C431" s="3" t="e">
        <f ca="1">MATCH(A431,UTDATE,0)+SQM!$AB$3</f>
        <v>#N/A</v>
      </c>
      <c r="D431" s="3">
        <f ca="1">MATCH(A431,UTDATE)+SQM!$AB$3</f>
        <v>1000</v>
      </c>
      <c r="E431" s="5" t="e">
        <f t="shared" ca="1" si="143"/>
        <v>#N/A</v>
      </c>
      <c r="F431" s="4" t="str">
        <f t="array" aca="1" ref="F431" ca="1">IF(MAX(IF(UTDATE=A431,MPSAS))&gt;0,MAX(IF(UTDATE=A431,MPSAS)),"")</f>
        <v/>
      </c>
      <c r="G431" s="2" t="e">
        <f t="shared" ca="1" si="155"/>
        <v>#N/A</v>
      </c>
      <c r="H431" s="21" t="e">
        <f t="shared" ca="1" si="156"/>
        <v>#N/A</v>
      </c>
      <c r="I431" s="4" t="e">
        <f t="shared" ca="1" si="144"/>
        <v>#N/A</v>
      </c>
      <c r="J431" s="21" t="e">
        <f t="shared" ca="1" si="141"/>
        <v>#N/A</v>
      </c>
      <c r="K431" s="5" t="e">
        <f t="shared" ca="1" si="145"/>
        <v>#N/A</v>
      </c>
      <c r="L431" s="4" t="str">
        <f t="array" aca="1" ref="L431" ca="1">IF(MAX(IF(UTDATE=A431,AVE_30))&gt;0,MAX(IF(UTDATE=A431,AVE_30)),"")</f>
        <v/>
      </c>
      <c r="M431" s="2" t="e">
        <f t="shared" ca="1" si="157"/>
        <v>#N/A</v>
      </c>
      <c r="N431" s="4" t="e">
        <f t="shared" ca="1" si="146"/>
        <v>#N/A</v>
      </c>
      <c r="O431" s="4" t="e">
        <f t="shared" ca="1" si="147"/>
        <v>#N/A</v>
      </c>
      <c r="P431" s="4" t="e">
        <f t="shared" ca="1" si="148"/>
        <v>#N/A</v>
      </c>
      <c r="Q431" s="4" t="e">
        <f t="shared" ca="1" si="158"/>
        <v>#N/A</v>
      </c>
      <c r="R431" s="4" t="e">
        <f t="shared" ca="1" si="159"/>
        <v>#VALUE!</v>
      </c>
      <c r="S431" s="43" t="e">
        <f t="shared" ca="1" si="160"/>
        <v>#N/A</v>
      </c>
      <c r="T431" s="8" t="e">
        <f t="shared" ca="1" si="161"/>
        <v>#N/A</v>
      </c>
      <c r="U431" s="45" t="e">
        <f t="shared" ca="1" si="142"/>
        <v>#N/A</v>
      </c>
      <c r="V431" s="20" t="e">
        <f t="shared" ca="1" si="162"/>
        <v>#N/A</v>
      </c>
      <c r="W431" s="48" t="e">
        <f t="shared" ca="1" si="149"/>
        <v>#N/A</v>
      </c>
      <c r="X431" s="49" t="e">
        <f t="shared" ca="1" si="150"/>
        <v>#N/A</v>
      </c>
      <c r="Y431" s="59" t="e">
        <f t="shared" ca="1" si="154"/>
        <v>#N/A</v>
      </c>
      <c r="Z431" s="49" t="e">
        <f ca="1">IF(Y431&gt;SQM!$AB$9,Summary!L431,NA())</f>
        <v>#N/A</v>
      </c>
      <c r="AA431" s="45" t="e">
        <f t="shared" ca="1" si="151"/>
        <v>#N/A</v>
      </c>
      <c r="AB431" s="4" t="e">
        <f t="shared" ca="1" si="152"/>
        <v>#N/A</v>
      </c>
      <c r="AC431" s="2" t="e">
        <f t="shared" ca="1" si="153"/>
        <v>#N/A</v>
      </c>
      <c r="AD431" s="81" t="e">
        <f>IF(TEXT(A431,"mmmm")='1Month'!$A$3,TEXT(A431,"dd")+H431,NA())</f>
        <v>#N/A</v>
      </c>
      <c r="AE431" s="81" t="e">
        <f>IF(TEXT(A431,"mmmm")='1Month'!A$3,TEXT(A431,"dd")+S431,NA())</f>
        <v>#N/A</v>
      </c>
    </row>
    <row r="432" spans="1:31">
      <c r="A432" s="1">
        <v>43740</v>
      </c>
      <c r="C432" s="3" t="e">
        <f ca="1">MATCH(A432,UTDATE,0)+SQM!$AB$3</f>
        <v>#N/A</v>
      </c>
      <c r="D432" s="3">
        <f ca="1">MATCH(A432,UTDATE)+SQM!$AB$3</f>
        <v>1000</v>
      </c>
      <c r="E432" s="5" t="e">
        <f t="shared" ca="1" si="143"/>
        <v>#N/A</v>
      </c>
      <c r="F432" s="4" t="str">
        <f t="array" aca="1" ref="F432" ca="1">IF(MAX(IF(UTDATE=A432,MPSAS))&gt;0,MAX(IF(UTDATE=A432,MPSAS)),"")</f>
        <v/>
      </c>
      <c r="G432" s="2" t="e">
        <f t="shared" ca="1" si="155"/>
        <v>#N/A</v>
      </c>
      <c r="H432" s="21" t="e">
        <f t="shared" ca="1" si="156"/>
        <v>#N/A</v>
      </c>
      <c r="I432" s="4" t="e">
        <f t="shared" ca="1" si="144"/>
        <v>#N/A</v>
      </c>
      <c r="J432" s="21" t="e">
        <f t="shared" ca="1" si="141"/>
        <v>#N/A</v>
      </c>
      <c r="K432" s="5" t="e">
        <f t="shared" ca="1" si="145"/>
        <v>#N/A</v>
      </c>
      <c r="L432" s="4" t="str">
        <f t="array" aca="1" ref="L432" ca="1">IF(MAX(IF(UTDATE=A432,AVE_30))&gt;0,MAX(IF(UTDATE=A432,AVE_30)),"")</f>
        <v/>
      </c>
      <c r="M432" s="2" t="e">
        <f t="shared" ca="1" si="157"/>
        <v>#N/A</v>
      </c>
      <c r="N432" s="4" t="e">
        <f t="shared" ca="1" si="146"/>
        <v>#N/A</v>
      </c>
      <c r="O432" s="4" t="e">
        <f t="shared" ca="1" si="147"/>
        <v>#N/A</v>
      </c>
      <c r="P432" s="4" t="e">
        <f t="shared" ca="1" si="148"/>
        <v>#N/A</v>
      </c>
      <c r="Q432" s="4" t="e">
        <f t="shared" ca="1" si="158"/>
        <v>#N/A</v>
      </c>
      <c r="R432" s="4" t="e">
        <f t="shared" ca="1" si="159"/>
        <v>#VALUE!</v>
      </c>
      <c r="S432" s="43" t="e">
        <f t="shared" ca="1" si="160"/>
        <v>#N/A</v>
      </c>
      <c r="T432" s="8" t="e">
        <f t="shared" ca="1" si="161"/>
        <v>#N/A</v>
      </c>
      <c r="U432" s="45" t="e">
        <f t="shared" ca="1" si="142"/>
        <v>#N/A</v>
      </c>
      <c r="V432" s="20" t="e">
        <f t="shared" ca="1" si="162"/>
        <v>#N/A</v>
      </c>
      <c r="W432" s="48" t="e">
        <f t="shared" ca="1" si="149"/>
        <v>#N/A</v>
      </c>
      <c r="X432" s="49" t="e">
        <f t="shared" ca="1" si="150"/>
        <v>#N/A</v>
      </c>
      <c r="Y432" s="59" t="e">
        <f t="shared" ca="1" si="154"/>
        <v>#N/A</v>
      </c>
      <c r="Z432" s="49" t="e">
        <f ca="1">IF(Y432&gt;SQM!$AB$9,Summary!L432,NA())</f>
        <v>#N/A</v>
      </c>
      <c r="AA432" s="45" t="e">
        <f t="shared" ca="1" si="151"/>
        <v>#N/A</v>
      </c>
      <c r="AB432" s="4" t="e">
        <f t="shared" ca="1" si="152"/>
        <v>#N/A</v>
      </c>
      <c r="AC432" s="2" t="e">
        <f t="shared" ca="1" si="153"/>
        <v>#N/A</v>
      </c>
      <c r="AD432" s="81" t="e">
        <f>IF(TEXT(A432,"mmmm")='1Month'!$A$3,TEXT(A432,"dd")+H432,NA())</f>
        <v>#N/A</v>
      </c>
      <c r="AE432" s="81" t="e">
        <f>IF(TEXT(A432,"mmmm")='1Month'!A$3,TEXT(A432,"dd")+S432,NA())</f>
        <v>#N/A</v>
      </c>
    </row>
    <row r="433" spans="1:31">
      <c r="A433" s="1">
        <v>43741</v>
      </c>
      <c r="C433" s="3" t="e">
        <f ca="1">MATCH(A433,UTDATE,0)+SQM!$AB$3</f>
        <v>#N/A</v>
      </c>
      <c r="D433" s="3">
        <f ca="1">MATCH(A433,UTDATE)+SQM!$AB$3</f>
        <v>1000</v>
      </c>
      <c r="E433" s="5" t="e">
        <f t="shared" ca="1" si="143"/>
        <v>#N/A</v>
      </c>
      <c r="F433" s="4" t="str">
        <f t="array" aca="1" ref="F433" ca="1">IF(MAX(IF(UTDATE=A433,MPSAS))&gt;0,MAX(IF(UTDATE=A433,MPSAS)),"")</f>
        <v/>
      </c>
      <c r="G433" s="2" t="e">
        <f t="shared" ca="1" si="155"/>
        <v>#N/A</v>
      </c>
      <c r="H433" s="21" t="e">
        <f t="shared" ca="1" si="156"/>
        <v>#N/A</v>
      </c>
      <c r="I433" s="4" t="e">
        <f t="shared" ca="1" si="144"/>
        <v>#N/A</v>
      </c>
      <c r="J433" s="21" t="e">
        <f t="shared" ca="1" si="141"/>
        <v>#N/A</v>
      </c>
      <c r="K433" s="5" t="e">
        <f t="shared" ca="1" si="145"/>
        <v>#N/A</v>
      </c>
      <c r="L433" s="4" t="str">
        <f t="array" aca="1" ref="L433" ca="1">IF(MAX(IF(UTDATE=A433,AVE_30))&gt;0,MAX(IF(UTDATE=A433,AVE_30)),"")</f>
        <v/>
      </c>
      <c r="M433" s="2" t="e">
        <f t="shared" ca="1" si="157"/>
        <v>#N/A</v>
      </c>
      <c r="N433" s="4" t="e">
        <f t="shared" ca="1" si="146"/>
        <v>#N/A</v>
      </c>
      <c r="O433" s="4" t="e">
        <f t="shared" ca="1" si="147"/>
        <v>#N/A</v>
      </c>
      <c r="P433" s="4" t="e">
        <f t="shared" ca="1" si="148"/>
        <v>#N/A</v>
      </c>
      <c r="Q433" s="4" t="e">
        <f t="shared" ca="1" si="158"/>
        <v>#N/A</v>
      </c>
      <c r="R433" s="4" t="e">
        <f t="shared" ca="1" si="159"/>
        <v>#VALUE!</v>
      </c>
      <c r="S433" s="43" t="e">
        <f t="shared" ca="1" si="160"/>
        <v>#N/A</v>
      </c>
      <c r="T433" s="8" t="e">
        <f t="shared" ca="1" si="161"/>
        <v>#N/A</v>
      </c>
      <c r="U433" s="45" t="e">
        <f t="shared" ca="1" si="142"/>
        <v>#N/A</v>
      </c>
      <c r="V433" s="20" t="e">
        <f t="shared" ca="1" si="162"/>
        <v>#N/A</v>
      </c>
      <c r="W433" s="48" t="e">
        <f t="shared" ca="1" si="149"/>
        <v>#N/A</v>
      </c>
      <c r="X433" s="49" t="e">
        <f t="shared" ca="1" si="150"/>
        <v>#N/A</v>
      </c>
      <c r="Y433" s="59" t="e">
        <f t="shared" ca="1" si="154"/>
        <v>#N/A</v>
      </c>
      <c r="Z433" s="49" t="e">
        <f ca="1">IF(Y433&gt;SQM!$AB$9,Summary!L433,NA())</f>
        <v>#N/A</v>
      </c>
      <c r="AA433" s="45" t="e">
        <f t="shared" ca="1" si="151"/>
        <v>#N/A</v>
      </c>
      <c r="AB433" s="4" t="e">
        <f t="shared" ca="1" si="152"/>
        <v>#N/A</v>
      </c>
      <c r="AC433" s="2" t="e">
        <f t="shared" ca="1" si="153"/>
        <v>#N/A</v>
      </c>
      <c r="AD433" s="81" t="e">
        <f>IF(TEXT(A433,"mmmm")='1Month'!$A$3,TEXT(A433,"dd")+H433,NA())</f>
        <v>#N/A</v>
      </c>
      <c r="AE433" s="81" t="e">
        <f>IF(TEXT(A433,"mmmm")='1Month'!A$3,TEXT(A433,"dd")+S433,NA())</f>
        <v>#N/A</v>
      </c>
    </row>
    <row r="434" spans="1:31">
      <c r="A434" s="1">
        <v>43742</v>
      </c>
      <c r="C434" s="3" t="e">
        <f ca="1">MATCH(A434,UTDATE,0)+SQM!$AB$3</f>
        <v>#N/A</v>
      </c>
      <c r="D434" s="3">
        <f ca="1">MATCH(A434,UTDATE)+SQM!$AB$3</f>
        <v>1000</v>
      </c>
      <c r="E434" s="5" t="e">
        <f t="shared" ca="1" si="143"/>
        <v>#N/A</v>
      </c>
      <c r="F434" s="4" t="str">
        <f t="array" aca="1" ref="F434" ca="1">IF(MAX(IF(UTDATE=A434,MPSAS))&gt;0,MAX(IF(UTDATE=A434,MPSAS)),"")</f>
        <v/>
      </c>
      <c r="G434" s="2" t="e">
        <f t="shared" ca="1" si="155"/>
        <v>#N/A</v>
      </c>
      <c r="H434" s="21" t="e">
        <f t="shared" ca="1" si="156"/>
        <v>#N/A</v>
      </c>
      <c r="I434" s="4" t="e">
        <f t="shared" ca="1" si="144"/>
        <v>#N/A</v>
      </c>
      <c r="J434" s="21" t="e">
        <f t="shared" ca="1" si="141"/>
        <v>#N/A</v>
      </c>
      <c r="K434" s="5" t="e">
        <f t="shared" ca="1" si="145"/>
        <v>#N/A</v>
      </c>
      <c r="L434" s="4" t="str">
        <f t="array" aca="1" ref="L434" ca="1">IF(MAX(IF(UTDATE=A434,AVE_30))&gt;0,MAX(IF(UTDATE=A434,AVE_30)),"")</f>
        <v/>
      </c>
      <c r="M434" s="2" t="e">
        <f t="shared" ca="1" si="157"/>
        <v>#N/A</v>
      </c>
      <c r="N434" s="4" t="e">
        <f t="shared" ca="1" si="146"/>
        <v>#N/A</v>
      </c>
      <c r="O434" s="4" t="e">
        <f t="shared" ca="1" si="147"/>
        <v>#N/A</v>
      </c>
      <c r="P434" s="4" t="e">
        <f t="shared" ca="1" si="148"/>
        <v>#N/A</v>
      </c>
      <c r="Q434" s="4" t="e">
        <f t="shared" ca="1" si="158"/>
        <v>#N/A</v>
      </c>
      <c r="R434" s="4" t="e">
        <f t="shared" ca="1" si="159"/>
        <v>#VALUE!</v>
      </c>
      <c r="S434" s="43" t="e">
        <f t="shared" ca="1" si="160"/>
        <v>#N/A</v>
      </c>
      <c r="T434" s="8" t="e">
        <f t="shared" ca="1" si="161"/>
        <v>#N/A</v>
      </c>
      <c r="U434" s="45" t="e">
        <f t="shared" ca="1" si="142"/>
        <v>#N/A</v>
      </c>
      <c r="V434" s="20" t="e">
        <f t="shared" ca="1" si="162"/>
        <v>#N/A</v>
      </c>
      <c r="W434" s="48" t="e">
        <f t="shared" ca="1" si="149"/>
        <v>#N/A</v>
      </c>
      <c r="X434" s="49" t="e">
        <f t="shared" ca="1" si="150"/>
        <v>#N/A</v>
      </c>
      <c r="Y434" s="59" t="e">
        <f t="shared" ca="1" si="154"/>
        <v>#N/A</v>
      </c>
      <c r="Z434" s="49" t="e">
        <f ca="1">IF(Y434&gt;SQM!$AB$9,Summary!L434,NA())</f>
        <v>#N/A</v>
      </c>
      <c r="AA434" s="45" t="e">
        <f t="shared" ca="1" si="151"/>
        <v>#N/A</v>
      </c>
      <c r="AB434" s="4" t="e">
        <f t="shared" ca="1" si="152"/>
        <v>#N/A</v>
      </c>
      <c r="AC434" s="2" t="e">
        <f t="shared" ca="1" si="153"/>
        <v>#N/A</v>
      </c>
      <c r="AD434" s="81" t="e">
        <f>IF(TEXT(A434,"mmmm")='1Month'!$A$3,TEXT(A434,"dd")+H434,NA())</f>
        <v>#N/A</v>
      </c>
      <c r="AE434" s="81" t="e">
        <f>IF(TEXT(A434,"mmmm")='1Month'!A$3,TEXT(A434,"dd")+S434,NA())</f>
        <v>#N/A</v>
      </c>
    </row>
    <row r="435" spans="1:31">
      <c r="A435" s="1">
        <v>43743</v>
      </c>
      <c r="C435" s="3" t="e">
        <f ca="1">MATCH(A435,UTDATE,0)+SQM!$AB$3</f>
        <v>#N/A</v>
      </c>
      <c r="D435" s="3">
        <f ca="1">MATCH(A435,UTDATE)+SQM!$AB$3</f>
        <v>1000</v>
      </c>
      <c r="E435" s="5" t="e">
        <f t="shared" ca="1" si="143"/>
        <v>#N/A</v>
      </c>
      <c r="F435" s="4" t="str">
        <f t="array" aca="1" ref="F435" ca="1">IF(MAX(IF(UTDATE=A435,MPSAS))&gt;0,MAX(IF(UTDATE=A435,MPSAS)),"")</f>
        <v/>
      </c>
      <c r="G435" s="2" t="e">
        <f t="shared" ca="1" si="155"/>
        <v>#N/A</v>
      </c>
      <c r="H435" s="21" t="e">
        <f t="shared" ca="1" si="156"/>
        <v>#N/A</v>
      </c>
      <c r="I435" s="4" t="e">
        <f t="shared" ca="1" si="144"/>
        <v>#N/A</v>
      </c>
      <c r="J435" s="21" t="e">
        <f t="shared" ca="1" si="141"/>
        <v>#N/A</v>
      </c>
      <c r="K435" s="5" t="e">
        <f t="shared" ca="1" si="145"/>
        <v>#N/A</v>
      </c>
      <c r="L435" s="4" t="str">
        <f t="array" aca="1" ref="L435" ca="1">IF(MAX(IF(UTDATE=A435,AVE_30))&gt;0,MAX(IF(UTDATE=A435,AVE_30)),"")</f>
        <v/>
      </c>
      <c r="M435" s="2" t="e">
        <f t="shared" ca="1" si="157"/>
        <v>#N/A</v>
      </c>
      <c r="N435" s="4" t="e">
        <f t="shared" ca="1" si="146"/>
        <v>#N/A</v>
      </c>
      <c r="O435" s="4" t="e">
        <f t="shared" ca="1" si="147"/>
        <v>#N/A</v>
      </c>
      <c r="P435" s="4" t="e">
        <f t="shared" ca="1" si="148"/>
        <v>#N/A</v>
      </c>
      <c r="Q435" s="4" t="e">
        <f t="shared" ca="1" si="158"/>
        <v>#N/A</v>
      </c>
      <c r="R435" s="4" t="e">
        <f t="shared" ca="1" si="159"/>
        <v>#VALUE!</v>
      </c>
      <c r="S435" s="43" t="e">
        <f t="shared" ca="1" si="160"/>
        <v>#N/A</v>
      </c>
      <c r="T435" s="8" t="e">
        <f t="shared" ca="1" si="161"/>
        <v>#N/A</v>
      </c>
      <c r="U435" s="45" t="e">
        <f t="shared" ca="1" si="142"/>
        <v>#N/A</v>
      </c>
      <c r="V435" s="20" t="e">
        <f t="shared" ca="1" si="162"/>
        <v>#N/A</v>
      </c>
      <c r="W435" s="48" t="e">
        <f t="shared" ca="1" si="149"/>
        <v>#N/A</v>
      </c>
      <c r="X435" s="49" t="e">
        <f t="shared" ca="1" si="150"/>
        <v>#N/A</v>
      </c>
      <c r="Y435" s="59" t="e">
        <f t="shared" ca="1" si="154"/>
        <v>#N/A</v>
      </c>
      <c r="Z435" s="49" t="e">
        <f ca="1">IF(Y435&gt;SQM!$AB$9,Summary!L435,NA())</f>
        <v>#N/A</v>
      </c>
      <c r="AA435" s="45" t="e">
        <f t="shared" ca="1" si="151"/>
        <v>#N/A</v>
      </c>
      <c r="AB435" s="4" t="e">
        <f t="shared" ca="1" si="152"/>
        <v>#N/A</v>
      </c>
      <c r="AC435" s="2" t="e">
        <f t="shared" ca="1" si="153"/>
        <v>#N/A</v>
      </c>
      <c r="AD435" s="81" t="e">
        <f>IF(TEXT(A435,"mmmm")='1Month'!$A$3,TEXT(A435,"dd")+H435,NA())</f>
        <v>#N/A</v>
      </c>
      <c r="AE435" s="81" t="e">
        <f>IF(TEXT(A435,"mmmm")='1Month'!A$3,TEXT(A435,"dd")+S435,NA())</f>
        <v>#N/A</v>
      </c>
    </row>
    <row r="436" spans="1:31">
      <c r="A436" s="1">
        <v>43744</v>
      </c>
      <c r="C436" s="3" t="e">
        <f ca="1">MATCH(A436,UTDATE,0)+SQM!$AB$3</f>
        <v>#N/A</v>
      </c>
      <c r="D436" s="3">
        <f ca="1">MATCH(A436,UTDATE)+SQM!$AB$3</f>
        <v>1000</v>
      </c>
      <c r="E436" s="5" t="e">
        <f t="shared" ca="1" si="143"/>
        <v>#N/A</v>
      </c>
      <c r="F436" s="4" t="str">
        <f t="array" aca="1" ref="F436" ca="1">IF(MAX(IF(UTDATE=A436,MPSAS))&gt;0,MAX(IF(UTDATE=A436,MPSAS)),"")</f>
        <v/>
      </c>
      <c r="G436" s="2" t="e">
        <f t="shared" ca="1" si="155"/>
        <v>#N/A</v>
      </c>
      <c r="H436" s="21" t="e">
        <f t="shared" ca="1" si="156"/>
        <v>#N/A</v>
      </c>
      <c r="I436" s="4" t="e">
        <f t="shared" ca="1" si="144"/>
        <v>#N/A</v>
      </c>
      <c r="J436" s="21" t="e">
        <f t="shared" ca="1" si="141"/>
        <v>#N/A</v>
      </c>
      <c r="K436" s="5" t="e">
        <f t="shared" ca="1" si="145"/>
        <v>#N/A</v>
      </c>
      <c r="L436" s="4" t="str">
        <f t="array" aca="1" ref="L436" ca="1">IF(MAX(IF(UTDATE=A436,AVE_30))&gt;0,MAX(IF(UTDATE=A436,AVE_30)),"")</f>
        <v/>
      </c>
      <c r="M436" s="2" t="e">
        <f t="shared" ca="1" si="157"/>
        <v>#N/A</v>
      </c>
      <c r="N436" s="4" t="e">
        <f t="shared" ca="1" si="146"/>
        <v>#N/A</v>
      </c>
      <c r="O436" s="4" t="e">
        <f t="shared" ca="1" si="147"/>
        <v>#N/A</v>
      </c>
      <c r="P436" s="4" t="e">
        <f t="shared" ca="1" si="148"/>
        <v>#N/A</v>
      </c>
      <c r="Q436" s="4" t="e">
        <f t="shared" ca="1" si="158"/>
        <v>#N/A</v>
      </c>
      <c r="R436" s="4" t="e">
        <f t="shared" ca="1" si="159"/>
        <v>#VALUE!</v>
      </c>
      <c r="S436" s="43" t="e">
        <f t="shared" ca="1" si="160"/>
        <v>#N/A</v>
      </c>
      <c r="T436" s="8" t="e">
        <f t="shared" ca="1" si="161"/>
        <v>#N/A</v>
      </c>
      <c r="U436" s="45" t="e">
        <f t="shared" ca="1" si="142"/>
        <v>#N/A</v>
      </c>
      <c r="V436" s="20" t="e">
        <f t="shared" ca="1" si="162"/>
        <v>#N/A</v>
      </c>
      <c r="W436" s="48" t="e">
        <f t="shared" ca="1" si="149"/>
        <v>#N/A</v>
      </c>
      <c r="X436" s="49" t="e">
        <f t="shared" ca="1" si="150"/>
        <v>#N/A</v>
      </c>
      <c r="Y436" s="59" t="e">
        <f t="shared" ca="1" si="154"/>
        <v>#N/A</v>
      </c>
      <c r="Z436" s="49" t="e">
        <f ca="1">IF(Y436&gt;SQM!$AB$9,Summary!L436,NA())</f>
        <v>#N/A</v>
      </c>
      <c r="AA436" s="45" t="e">
        <f t="shared" ca="1" si="151"/>
        <v>#N/A</v>
      </c>
      <c r="AB436" s="4" t="e">
        <f t="shared" ca="1" si="152"/>
        <v>#N/A</v>
      </c>
      <c r="AC436" s="2" t="e">
        <f t="shared" ca="1" si="153"/>
        <v>#N/A</v>
      </c>
      <c r="AD436" s="81" t="e">
        <f>IF(TEXT(A436,"mmmm")='1Month'!$A$3,TEXT(A436,"dd")+H436,NA())</f>
        <v>#N/A</v>
      </c>
      <c r="AE436" s="81" t="e">
        <f>IF(TEXT(A436,"mmmm")='1Month'!A$3,TEXT(A436,"dd")+S436,NA())</f>
        <v>#N/A</v>
      </c>
    </row>
    <row r="437" spans="1:31">
      <c r="A437" s="1">
        <v>43745</v>
      </c>
      <c r="C437" s="3" t="e">
        <f ca="1">MATCH(A437,UTDATE,0)+SQM!$AB$3</f>
        <v>#N/A</v>
      </c>
      <c r="D437" s="3">
        <f ca="1">MATCH(A437,UTDATE)+SQM!$AB$3</f>
        <v>1000</v>
      </c>
      <c r="E437" s="5" t="e">
        <f t="shared" ca="1" si="143"/>
        <v>#N/A</v>
      </c>
      <c r="F437" s="4" t="str">
        <f t="array" aca="1" ref="F437" ca="1">IF(MAX(IF(UTDATE=A437,MPSAS))&gt;0,MAX(IF(UTDATE=A437,MPSAS)),"")</f>
        <v/>
      </c>
      <c r="G437" s="2" t="e">
        <f t="shared" ca="1" si="155"/>
        <v>#N/A</v>
      </c>
      <c r="H437" s="21" t="e">
        <f t="shared" ca="1" si="156"/>
        <v>#N/A</v>
      </c>
      <c r="I437" s="4" t="e">
        <f t="shared" ca="1" si="144"/>
        <v>#N/A</v>
      </c>
      <c r="J437" s="21" t="e">
        <f t="shared" ca="1" si="141"/>
        <v>#N/A</v>
      </c>
      <c r="K437" s="5" t="e">
        <f t="shared" ca="1" si="145"/>
        <v>#N/A</v>
      </c>
      <c r="L437" s="4" t="str">
        <f t="array" aca="1" ref="L437" ca="1">IF(MAX(IF(UTDATE=A437,AVE_30))&gt;0,MAX(IF(UTDATE=A437,AVE_30)),"")</f>
        <v/>
      </c>
      <c r="M437" s="2" t="e">
        <f t="shared" ca="1" si="157"/>
        <v>#N/A</v>
      </c>
      <c r="N437" s="4" t="e">
        <f t="shared" ca="1" si="146"/>
        <v>#N/A</v>
      </c>
      <c r="O437" s="4" t="e">
        <f t="shared" ca="1" si="147"/>
        <v>#N/A</v>
      </c>
      <c r="P437" s="4" t="e">
        <f t="shared" ca="1" si="148"/>
        <v>#N/A</v>
      </c>
      <c r="Q437" s="4" t="e">
        <f t="shared" ca="1" si="158"/>
        <v>#N/A</v>
      </c>
      <c r="R437" s="4" t="e">
        <f t="shared" ca="1" si="159"/>
        <v>#VALUE!</v>
      </c>
      <c r="S437" s="43" t="e">
        <f t="shared" ca="1" si="160"/>
        <v>#N/A</v>
      </c>
      <c r="T437" s="8" t="e">
        <f t="shared" ca="1" si="161"/>
        <v>#N/A</v>
      </c>
      <c r="U437" s="45" t="e">
        <f t="shared" ca="1" si="142"/>
        <v>#N/A</v>
      </c>
      <c r="V437" s="20" t="e">
        <f t="shared" ca="1" si="162"/>
        <v>#N/A</v>
      </c>
      <c r="W437" s="48" t="e">
        <f t="shared" ca="1" si="149"/>
        <v>#N/A</v>
      </c>
      <c r="X437" s="49" t="e">
        <f t="shared" ca="1" si="150"/>
        <v>#N/A</v>
      </c>
      <c r="Y437" s="59" t="e">
        <f t="shared" ca="1" si="154"/>
        <v>#N/A</v>
      </c>
      <c r="Z437" s="49" t="e">
        <f ca="1">IF(Y437&gt;SQM!$AB$9,Summary!L437,NA())</f>
        <v>#N/A</v>
      </c>
      <c r="AA437" s="45" t="e">
        <f t="shared" ca="1" si="151"/>
        <v>#N/A</v>
      </c>
      <c r="AB437" s="4" t="e">
        <f t="shared" ca="1" si="152"/>
        <v>#N/A</v>
      </c>
      <c r="AC437" s="2" t="e">
        <f t="shared" ca="1" si="153"/>
        <v>#N/A</v>
      </c>
      <c r="AD437" s="81" t="e">
        <f>IF(TEXT(A437,"mmmm")='1Month'!$A$3,TEXT(A437,"dd")+H437,NA())</f>
        <v>#N/A</v>
      </c>
      <c r="AE437" s="81" t="e">
        <f>IF(TEXT(A437,"mmmm")='1Month'!A$3,TEXT(A437,"dd")+S437,NA())</f>
        <v>#N/A</v>
      </c>
    </row>
    <row r="438" spans="1:31">
      <c r="A438" s="1">
        <v>43746</v>
      </c>
      <c r="C438" s="3" t="e">
        <f ca="1">MATCH(A438,UTDATE,0)+SQM!$AB$3</f>
        <v>#N/A</v>
      </c>
      <c r="D438" s="3">
        <f ca="1">MATCH(A438,UTDATE)+SQM!$AB$3</f>
        <v>1000</v>
      </c>
      <c r="E438" s="5" t="e">
        <f t="shared" ca="1" si="143"/>
        <v>#N/A</v>
      </c>
      <c r="F438" s="4" t="str">
        <f t="array" aca="1" ref="F438" ca="1">IF(MAX(IF(UTDATE=A438,MPSAS))&gt;0,MAX(IF(UTDATE=A438,MPSAS)),"")</f>
        <v/>
      </c>
      <c r="G438" s="2" t="e">
        <f t="shared" ca="1" si="155"/>
        <v>#N/A</v>
      </c>
      <c r="H438" s="21" t="e">
        <f t="shared" ca="1" si="156"/>
        <v>#N/A</v>
      </c>
      <c r="I438" s="4" t="e">
        <f t="shared" ca="1" si="144"/>
        <v>#N/A</v>
      </c>
      <c r="J438" s="21" t="e">
        <f t="shared" ca="1" si="141"/>
        <v>#N/A</v>
      </c>
      <c r="K438" s="5" t="e">
        <f t="shared" ca="1" si="145"/>
        <v>#N/A</v>
      </c>
      <c r="L438" s="4" t="str">
        <f t="array" aca="1" ref="L438" ca="1">IF(MAX(IF(UTDATE=A438,AVE_30))&gt;0,MAX(IF(UTDATE=A438,AVE_30)),"")</f>
        <v/>
      </c>
      <c r="M438" s="2" t="e">
        <f t="shared" ca="1" si="157"/>
        <v>#N/A</v>
      </c>
      <c r="N438" s="4" t="e">
        <f t="shared" ca="1" si="146"/>
        <v>#N/A</v>
      </c>
      <c r="O438" s="4" t="e">
        <f t="shared" ca="1" si="147"/>
        <v>#N/A</v>
      </c>
      <c r="P438" s="4" t="e">
        <f t="shared" ca="1" si="148"/>
        <v>#N/A</v>
      </c>
      <c r="Q438" s="4" t="e">
        <f t="shared" ca="1" si="158"/>
        <v>#N/A</v>
      </c>
      <c r="R438" s="4" t="e">
        <f t="shared" ca="1" si="159"/>
        <v>#VALUE!</v>
      </c>
      <c r="S438" s="43" t="e">
        <f t="shared" ca="1" si="160"/>
        <v>#N/A</v>
      </c>
      <c r="T438" s="8" t="e">
        <f t="shared" ca="1" si="161"/>
        <v>#N/A</v>
      </c>
      <c r="U438" s="45" t="e">
        <f t="shared" ca="1" si="142"/>
        <v>#N/A</v>
      </c>
      <c r="V438" s="20" t="e">
        <f t="shared" ca="1" si="162"/>
        <v>#N/A</v>
      </c>
      <c r="W438" s="48" t="e">
        <f t="shared" ca="1" si="149"/>
        <v>#N/A</v>
      </c>
      <c r="X438" s="49" t="e">
        <f t="shared" ca="1" si="150"/>
        <v>#N/A</v>
      </c>
      <c r="Y438" s="59" t="e">
        <f t="shared" ca="1" si="154"/>
        <v>#N/A</v>
      </c>
      <c r="Z438" s="49" t="e">
        <f ca="1">IF(Y438&gt;SQM!$AB$9,Summary!L438,NA())</f>
        <v>#N/A</v>
      </c>
      <c r="AA438" s="45" t="e">
        <f t="shared" ca="1" si="151"/>
        <v>#N/A</v>
      </c>
      <c r="AB438" s="4" t="e">
        <f t="shared" ca="1" si="152"/>
        <v>#N/A</v>
      </c>
      <c r="AC438" s="2" t="e">
        <f t="shared" ca="1" si="153"/>
        <v>#N/A</v>
      </c>
      <c r="AD438" s="81" t="e">
        <f>IF(TEXT(A438,"mmmm")='1Month'!$A$3,TEXT(A438,"dd")+H438,NA())</f>
        <v>#N/A</v>
      </c>
      <c r="AE438" s="81" t="e">
        <f>IF(TEXT(A438,"mmmm")='1Month'!A$3,TEXT(A438,"dd")+S438,NA())</f>
        <v>#N/A</v>
      </c>
    </row>
    <row r="439" spans="1:31">
      <c r="A439" s="1">
        <v>43747</v>
      </c>
      <c r="C439" s="3" t="e">
        <f ca="1">MATCH(A439,UTDATE,0)+SQM!$AB$3</f>
        <v>#N/A</v>
      </c>
      <c r="D439" s="3">
        <f ca="1">MATCH(A439,UTDATE)+SQM!$AB$3</f>
        <v>1000</v>
      </c>
      <c r="E439" s="5" t="e">
        <f t="shared" ca="1" si="143"/>
        <v>#N/A</v>
      </c>
      <c r="F439" s="4" t="str">
        <f t="array" aca="1" ref="F439" ca="1">IF(MAX(IF(UTDATE=A439,MPSAS))&gt;0,MAX(IF(UTDATE=A439,MPSAS)),"")</f>
        <v/>
      </c>
      <c r="G439" s="2" t="e">
        <f t="shared" ca="1" si="155"/>
        <v>#N/A</v>
      </c>
      <c r="H439" s="21" t="e">
        <f t="shared" ca="1" si="156"/>
        <v>#N/A</v>
      </c>
      <c r="I439" s="4" t="e">
        <f t="shared" ca="1" si="144"/>
        <v>#N/A</v>
      </c>
      <c r="J439" s="21" t="e">
        <f t="shared" ca="1" si="141"/>
        <v>#N/A</v>
      </c>
      <c r="K439" s="5" t="e">
        <f t="shared" ca="1" si="145"/>
        <v>#N/A</v>
      </c>
      <c r="L439" s="4" t="str">
        <f t="array" aca="1" ref="L439" ca="1">IF(MAX(IF(UTDATE=A439,AVE_30))&gt;0,MAX(IF(UTDATE=A439,AVE_30)),"")</f>
        <v/>
      </c>
      <c r="M439" s="2" t="e">
        <f t="shared" ca="1" si="157"/>
        <v>#N/A</v>
      </c>
      <c r="N439" s="4" t="e">
        <f t="shared" ca="1" si="146"/>
        <v>#N/A</v>
      </c>
      <c r="O439" s="4" t="e">
        <f t="shared" ca="1" si="147"/>
        <v>#N/A</v>
      </c>
      <c r="P439" s="4" t="e">
        <f t="shared" ca="1" si="148"/>
        <v>#N/A</v>
      </c>
      <c r="Q439" s="4" t="e">
        <f t="shared" ca="1" si="158"/>
        <v>#N/A</v>
      </c>
      <c r="R439" s="4" t="e">
        <f t="shared" ca="1" si="159"/>
        <v>#VALUE!</v>
      </c>
      <c r="S439" s="43" t="e">
        <f t="shared" ca="1" si="160"/>
        <v>#N/A</v>
      </c>
      <c r="T439" s="8" t="e">
        <f t="shared" ca="1" si="161"/>
        <v>#N/A</v>
      </c>
      <c r="U439" s="45" t="e">
        <f t="shared" ca="1" si="142"/>
        <v>#N/A</v>
      </c>
      <c r="V439" s="20" t="e">
        <f t="shared" ca="1" si="162"/>
        <v>#N/A</v>
      </c>
      <c r="W439" s="48" t="e">
        <f t="shared" ca="1" si="149"/>
        <v>#N/A</v>
      </c>
      <c r="X439" s="49" t="e">
        <f t="shared" ca="1" si="150"/>
        <v>#N/A</v>
      </c>
      <c r="Y439" s="59" t="e">
        <f t="shared" ca="1" si="154"/>
        <v>#N/A</v>
      </c>
      <c r="Z439" s="49" t="e">
        <f ca="1">IF(Y439&gt;SQM!$AB$9,Summary!L439,NA())</f>
        <v>#N/A</v>
      </c>
      <c r="AA439" s="45" t="e">
        <f t="shared" ca="1" si="151"/>
        <v>#N/A</v>
      </c>
      <c r="AB439" s="4" t="e">
        <f t="shared" ca="1" si="152"/>
        <v>#N/A</v>
      </c>
      <c r="AC439" s="2" t="e">
        <f t="shared" ca="1" si="153"/>
        <v>#N/A</v>
      </c>
      <c r="AD439" s="81" t="e">
        <f>IF(TEXT(A439,"mmmm")='1Month'!$A$3,TEXT(A439,"dd")+H439,NA())</f>
        <v>#N/A</v>
      </c>
      <c r="AE439" s="81" t="e">
        <f>IF(TEXT(A439,"mmmm")='1Month'!A$3,TEXT(A439,"dd")+S439,NA())</f>
        <v>#N/A</v>
      </c>
    </row>
    <row r="440" spans="1:31">
      <c r="A440" s="1">
        <v>43748</v>
      </c>
      <c r="C440" s="3" t="e">
        <f ca="1">MATCH(A440,UTDATE,0)+SQM!$AB$3</f>
        <v>#N/A</v>
      </c>
      <c r="D440" s="3">
        <f ca="1">MATCH(A440,UTDATE)+SQM!$AB$3</f>
        <v>1000</v>
      </c>
      <c r="E440" s="5" t="e">
        <f t="shared" ca="1" si="143"/>
        <v>#N/A</v>
      </c>
      <c r="F440" s="4" t="str">
        <f t="array" aca="1" ref="F440" ca="1">IF(MAX(IF(UTDATE=A440,MPSAS))&gt;0,MAX(IF(UTDATE=A440,MPSAS)),"")</f>
        <v/>
      </c>
      <c r="G440" s="2" t="e">
        <f t="shared" ca="1" si="155"/>
        <v>#N/A</v>
      </c>
      <c r="H440" s="21" t="e">
        <f t="shared" ca="1" si="156"/>
        <v>#N/A</v>
      </c>
      <c r="I440" s="4" t="e">
        <f t="shared" ca="1" si="144"/>
        <v>#N/A</v>
      </c>
      <c r="J440" s="21" t="e">
        <f t="shared" ca="1" si="141"/>
        <v>#N/A</v>
      </c>
      <c r="K440" s="5" t="e">
        <f t="shared" ca="1" si="145"/>
        <v>#N/A</v>
      </c>
      <c r="L440" s="4" t="str">
        <f t="array" aca="1" ref="L440" ca="1">IF(MAX(IF(UTDATE=A440,AVE_30))&gt;0,MAX(IF(UTDATE=A440,AVE_30)),"")</f>
        <v/>
      </c>
      <c r="M440" s="2" t="e">
        <f t="shared" ca="1" si="157"/>
        <v>#N/A</v>
      </c>
      <c r="N440" s="4" t="e">
        <f t="shared" ca="1" si="146"/>
        <v>#N/A</v>
      </c>
      <c r="O440" s="4" t="e">
        <f t="shared" ca="1" si="147"/>
        <v>#N/A</v>
      </c>
      <c r="P440" s="4" t="e">
        <f t="shared" ca="1" si="148"/>
        <v>#N/A</v>
      </c>
      <c r="Q440" s="4" t="e">
        <f t="shared" ca="1" si="158"/>
        <v>#N/A</v>
      </c>
      <c r="R440" s="4" t="e">
        <f t="shared" ca="1" si="159"/>
        <v>#VALUE!</v>
      </c>
      <c r="S440" s="43" t="e">
        <f t="shared" ca="1" si="160"/>
        <v>#N/A</v>
      </c>
      <c r="T440" s="8" t="e">
        <f t="shared" ca="1" si="161"/>
        <v>#N/A</v>
      </c>
      <c r="U440" s="45" t="e">
        <f t="shared" ca="1" si="142"/>
        <v>#N/A</v>
      </c>
      <c r="V440" s="20" t="e">
        <f t="shared" ca="1" si="162"/>
        <v>#N/A</v>
      </c>
      <c r="W440" s="48" t="e">
        <f t="shared" ca="1" si="149"/>
        <v>#N/A</v>
      </c>
      <c r="X440" s="49" t="e">
        <f t="shared" ca="1" si="150"/>
        <v>#N/A</v>
      </c>
      <c r="Y440" s="59" t="e">
        <f t="shared" ca="1" si="154"/>
        <v>#N/A</v>
      </c>
      <c r="Z440" s="49" t="e">
        <f ca="1">IF(Y440&gt;SQM!$AB$9,Summary!L440,NA())</f>
        <v>#N/A</v>
      </c>
      <c r="AA440" s="45" t="e">
        <f t="shared" ca="1" si="151"/>
        <v>#N/A</v>
      </c>
      <c r="AB440" s="4" t="e">
        <f t="shared" ca="1" si="152"/>
        <v>#N/A</v>
      </c>
      <c r="AC440" s="2" t="e">
        <f t="shared" ca="1" si="153"/>
        <v>#N/A</v>
      </c>
      <c r="AD440" s="81" t="e">
        <f>IF(TEXT(A440,"mmmm")='1Month'!$A$3,TEXT(A440,"dd")+H440,NA())</f>
        <v>#N/A</v>
      </c>
      <c r="AE440" s="81" t="e">
        <f>IF(TEXT(A440,"mmmm")='1Month'!A$3,TEXT(A440,"dd")+S440,NA())</f>
        <v>#N/A</v>
      </c>
    </row>
    <row r="441" spans="1:31">
      <c r="A441" s="1">
        <v>43749</v>
      </c>
      <c r="C441" s="3" t="e">
        <f ca="1">MATCH(A441,UTDATE,0)+SQM!$AB$3</f>
        <v>#N/A</v>
      </c>
      <c r="D441" s="3">
        <f ca="1">MATCH(A441,UTDATE)+SQM!$AB$3</f>
        <v>1000</v>
      </c>
      <c r="E441" s="5" t="e">
        <f t="shared" ca="1" si="143"/>
        <v>#N/A</v>
      </c>
      <c r="F441" s="4" t="str">
        <f t="array" aca="1" ref="F441" ca="1">IF(MAX(IF(UTDATE=A441,MPSAS))&gt;0,MAX(IF(UTDATE=A441,MPSAS)),"")</f>
        <v/>
      </c>
      <c r="G441" s="2" t="e">
        <f t="shared" ca="1" si="155"/>
        <v>#N/A</v>
      </c>
      <c r="H441" s="21" t="e">
        <f t="shared" ca="1" si="156"/>
        <v>#N/A</v>
      </c>
      <c r="I441" s="4" t="e">
        <f t="shared" ca="1" si="144"/>
        <v>#N/A</v>
      </c>
      <c r="J441" s="21" t="e">
        <f t="shared" ca="1" si="141"/>
        <v>#N/A</v>
      </c>
      <c r="K441" s="5" t="e">
        <f t="shared" ca="1" si="145"/>
        <v>#N/A</v>
      </c>
      <c r="L441" s="4" t="str">
        <f t="array" aca="1" ref="L441" ca="1">IF(MAX(IF(UTDATE=A441,AVE_30))&gt;0,MAX(IF(UTDATE=A441,AVE_30)),"")</f>
        <v/>
      </c>
      <c r="M441" s="2" t="e">
        <f t="shared" ca="1" si="157"/>
        <v>#N/A</v>
      </c>
      <c r="N441" s="4" t="e">
        <f t="shared" ca="1" si="146"/>
        <v>#N/A</v>
      </c>
      <c r="O441" s="4" t="e">
        <f t="shared" ca="1" si="147"/>
        <v>#N/A</v>
      </c>
      <c r="P441" s="4" t="e">
        <f t="shared" ca="1" si="148"/>
        <v>#N/A</v>
      </c>
      <c r="Q441" s="4" t="e">
        <f t="shared" ca="1" si="158"/>
        <v>#N/A</v>
      </c>
      <c r="R441" s="4" t="e">
        <f t="shared" ca="1" si="159"/>
        <v>#VALUE!</v>
      </c>
      <c r="S441" s="43" t="e">
        <f t="shared" ca="1" si="160"/>
        <v>#N/A</v>
      </c>
      <c r="T441" s="8" t="e">
        <f t="shared" ca="1" si="161"/>
        <v>#N/A</v>
      </c>
      <c r="U441" s="45" t="e">
        <f t="shared" ca="1" si="142"/>
        <v>#N/A</v>
      </c>
      <c r="V441" s="20" t="e">
        <f t="shared" ca="1" si="162"/>
        <v>#N/A</v>
      </c>
      <c r="W441" s="48" t="e">
        <f t="shared" ca="1" si="149"/>
        <v>#N/A</v>
      </c>
      <c r="X441" s="49" t="e">
        <f t="shared" ca="1" si="150"/>
        <v>#N/A</v>
      </c>
      <c r="Y441" s="59" t="e">
        <f t="shared" ca="1" si="154"/>
        <v>#N/A</v>
      </c>
      <c r="Z441" s="49" t="e">
        <f ca="1">IF(Y441&gt;SQM!$AB$9,Summary!L441,NA())</f>
        <v>#N/A</v>
      </c>
      <c r="AA441" s="45" t="e">
        <f t="shared" ca="1" si="151"/>
        <v>#N/A</v>
      </c>
      <c r="AB441" s="4" t="e">
        <f t="shared" ca="1" si="152"/>
        <v>#N/A</v>
      </c>
      <c r="AC441" s="2" t="e">
        <f t="shared" ca="1" si="153"/>
        <v>#N/A</v>
      </c>
      <c r="AD441" s="81" t="e">
        <f>IF(TEXT(A441,"mmmm")='1Month'!$A$3,TEXT(A441,"dd")+H441,NA())</f>
        <v>#N/A</v>
      </c>
      <c r="AE441" s="81" t="e">
        <f>IF(TEXT(A441,"mmmm")='1Month'!A$3,TEXT(A441,"dd")+S441,NA())</f>
        <v>#N/A</v>
      </c>
    </row>
    <row r="442" spans="1:31">
      <c r="A442" s="1">
        <v>43750</v>
      </c>
      <c r="C442" s="3" t="e">
        <f ca="1">MATCH(A442,UTDATE,0)+SQM!$AB$3</f>
        <v>#N/A</v>
      </c>
      <c r="D442" s="3">
        <f ca="1">MATCH(A442,UTDATE)+SQM!$AB$3</f>
        <v>1000</v>
      </c>
      <c r="E442" s="5" t="e">
        <f t="shared" ca="1" si="143"/>
        <v>#N/A</v>
      </c>
      <c r="F442" s="4" t="str">
        <f t="array" aca="1" ref="F442" ca="1">IF(MAX(IF(UTDATE=A442,MPSAS))&gt;0,MAX(IF(UTDATE=A442,MPSAS)),"")</f>
        <v/>
      </c>
      <c r="G442" s="2" t="e">
        <f t="shared" ca="1" si="155"/>
        <v>#N/A</v>
      </c>
      <c r="H442" s="21" t="e">
        <f t="shared" ca="1" si="156"/>
        <v>#N/A</v>
      </c>
      <c r="I442" s="4" t="e">
        <f t="shared" ca="1" si="144"/>
        <v>#N/A</v>
      </c>
      <c r="J442" s="21" t="e">
        <f t="shared" ca="1" si="141"/>
        <v>#N/A</v>
      </c>
      <c r="K442" s="5" t="e">
        <f t="shared" ca="1" si="145"/>
        <v>#N/A</v>
      </c>
      <c r="L442" s="4" t="str">
        <f t="array" aca="1" ref="L442" ca="1">IF(MAX(IF(UTDATE=A442,AVE_30))&gt;0,MAX(IF(UTDATE=A442,AVE_30)),"")</f>
        <v/>
      </c>
      <c r="M442" s="2" t="e">
        <f t="shared" ca="1" si="157"/>
        <v>#N/A</v>
      </c>
      <c r="N442" s="4" t="e">
        <f t="shared" ca="1" si="146"/>
        <v>#N/A</v>
      </c>
      <c r="O442" s="4" t="e">
        <f t="shared" ca="1" si="147"/>
        <v>#N/A</v>
      </c>
      <c r="P442" s="4" t="e">
        <f t="shared" ca="1" si="148"/>
        <v>#N/A</v>
      </c>
      <c r="Q442" s="4" t="e">
        <f t="shared" ca="1" si="158"/>
        <v>#N/A</v>
      </c>
      <c r="R442" s="4" t="e">
        <f t="shared" ca="1" si="159"/>
        <v>#VALUE!</v>
      </c>
      <c r="S442" s="43" t="e">
        <f t="shared" ca="1" si="160"/>
        <v>#N/A</v>
      </c>
      <c r="T442" s="8" t="e">
        <f t="shared" ca="1" si="161"/>
        <v>#N/A</v>
      </c>
      <c r="U442" s="45" t="e">
        <f t="shared" ca="1" si="142"/>
        <v>#N/A</v>
      </c>
      <c r="V442" s="20" t="e">
        <f t="shared" ca="1" si="162"/>
        <v>#N/A</v>
      </c>
      <c r="W442" s="48" t="e">
        <f t="shared" ca="1" si="149"/>
        <v>#N/A</v>
      </c>
      <c r="X442" s="49" t="e">
        <f t="shared" ca="1" si="150"/>
        <v>#N/A</v>
      </c>
      <c r="Y442" s="59" t="e">
        <f t="shared" ca="1" si="154"/>
        <v>#N/A</v>
      </c>
      <c r="Z442" s="49" t="e">
        <f ca="1">IF(Y442&gt;SQM!$AB$9,Summary!L442,NA())</f>
        <v>#N/A</v>
      </c>
      <c r="AA442" s="45" t="e">
        <f t="shared" ca="1" si="151"/>
        <v>#N/A</v>
      </c>
      <c r="AB442" s="4" t="e">
        <f t="shared" ca="1" si="152"/>
        <v>#N/A</v>
      </c>
      <c r="AC442" s="2" t="e">
        <f t="shared" ca="1" si="153"/>
        <v>#N/A</v>
      </c>
      <c r="AD442" s="81" t="e">
        <f>IF(TEXT(A442,"mmmm")='1Month'!$A$3,TEXT(A442,"dd")+H442,NA())</f>
        <v>#N/A</v>
      </c>
      <c r="AE442" s="81" t="e">
        <f>IF(TEXT(A442,"mmmm")='1Month'!A$3,TEXT(A442,"dd")+S442,NA())</f>
        <v>#N/A</v>
      </c>
    </row>
    <row r="443" spans="1:31">
      <c r="A443" s="1">
        <v>43751</v>
      </c>
      <c r="C443" s="3" t="e">
        <f ca="1">MATCH(A443,UTDATE,0)+SQM!$AB$3</f>
        <v>#N/A</v>
      </c>
      <c r="D443" s="3">
        <f ca="1">MATCH(A443,UTDATE)+SQM!$AB$3</f>
        <v>1000</v>
      </c>
      <c r="E443" s="5" t="e">
        <f t="shared" ca="1" si="143"/>
        <v>#N/A</v>
      </c>
      <c r="F443" s="4" t="str">
        <f t="array" aca="1" ref="F443" ca="1">IF(MAX(IF(UTDATE=A443,MPSAS))&gt;0,MAX(IF(UTDATE=A443,MPSAS)),"")</f>
        <v/>
      </c>
      <c r="G443" s="2" t="e">
        <f t="shared" ca="1" si="155"/>
        <v>#N/A</v>
      </c>
      <c r="H443" s="21" t="e">
        <f t="shared" ca="1" si="156"/>
        <v>#N/A</v>
      </c>
      <c r="I443" s="4" t="e">
        <f t="shared" ca="1" si="144"/>
        <v>#N/A</v>
      </c>
      <c r="J443" s="21" t="e">
        <f t="shared" ca="1" si="141"/>
        <v>#N/A</v>
      </c>
      <c r="K443" s="5" t="e">
        <f t="shared" ca="1" si="145"/>
        <v>#N/A</v>
      </c>
      <c r="L443" s="4" t="str">
        <f t="array" aca="1" ref="L443" ca="1">IF(MAX(IF(UTDATE=A443,AVE_30))&gt;0,MAX(IF(UTDATE=A443,AVE_30)),"")</f>
        <v/>
      </c>
      <c r="M443" s="2" t="e">
        <f t="shared" ca="1" si="157"/>
        <v>#N/A</v>
      </c>
      <c r="N443" s="4" t="e">
        <f t="shared" ca="1" si="146"/>
        <v>#N/A</v>
      </c>
      <c r="O443" s="4" t="e">
        <f t="shared" ca="1" si="147"/>
        <v>#N/A</v>
      </c>
      <c r="P443" s="4" t="e">
        <f t="shared" ca="1" si="148"/>
        <v>#N/A</v>
      </c>
      <c r="Q443" s="4" t="e">
        <f t="shared" ca="1" si="158"/>
        <v>#N/A</v>
      </c>
      <c r="R443" s="4" t="e">
        <f t="shared" ca="1" si="159"/>
        <v>#VALUE!</v>
      </c>
      <c r="S443" s="43" t="e">
        <f t="shared" ca="1" si="160"/>
        <v>#N/A</v>
      </c>
      <c r="T443" s="8" t="e">
        <f t="shared" ca="1" si="161"/>
        <v>#N/A</v>
      </c>
      <c r="U443" s="45" t="e">
        <f t="shared" ca="1" si="142"/>
        <v>#N/A</v>
      </c>
      <c r="V443" s="20" t="e">
        <f t="shared" ca="1" si="162"/>
        <v>#N/A</v>
      </c>
      <c r="W443" s="48" t="e">
        <f t="shared" ca="1" si="149"/>
        <v>#N/A</v>
      </c>
      <c r="X443" s="49" t="e">
        <f t="shared" ca="1" si="150"/>
        <v>#N/A</v>
      </c>
      <c r="Y443" s="59" t="e">
        <f t="shared" ca="1" si="154"/>
        <v>#N/A</v>
      </c>
      <c r="Z443" s="49" t="e">
        <f ca="1">IF(Y443&gt;SQM!$AB$9,Summary!L443,NA())</f>
        <v>#N/A</v>
      </c>
      <c r="AA443" s="45" t="e">
        <f t="shared" ca="1" si="151"/>
        <v>#N/A</v>
      </c>
      <c r="AB443" s="4" t="e">
        <f t="shared" ca="1" si="152"/>
        <v>#N/A</v>
      </c>
      <c r="AC443" s="2" t="e">
        <f t="shared" ca="1" si="153"/>
        <v>#N/A</v>
      </c>
      <c r="AD443" s="81" t="e">
        <f>IF(TEXT(A443,"mmmm")='1Month'!$A$3,TEXT(A443,"dd")+H443,NA())</f>
        <v>#N/A</v>
      </c>
      <c r="AE443" s="81" t="e">
        <f>IF(TEXT(A443,"mmmm")='1Month'!A$3,TEXT(A443,"dd")+S443,NA())</f>
        <v>#N/A</v>
      </c>
    </row>
    <row r="444" spans="1:31">
      <c r="A444" s="1">
        <v>43752</v>
      </c>
      <c r="C444" s="3" t="e">
        <f ca="1">MATCH(A444,UTDATE,0)+SQM!$AB$3</f>
        <v>#N/A</v>
      </c>
      <c r="D444" s="3">
        <f ca="1">MATCH(A444,UTDATE)+SQM!$AB$3</f>
        <v>1000</v>
      </c>
      <c r="E444" s="5" t="e">
        <f t="shared" ca="1" si="143"/>
        <v>#N/A</v>
      </c>
      <c r="F444" s="4" t="str">
        <f t="array" aca="1" ref="F444" ca="1">IF(MAX(IF(UTDATE=A444,MPSAS))&gt;0,MAX(IF(UTDATE=A444,MPSAS)),"")</f>
        <v/>
      </c>
      <c r="G444" s="2" t="e">
        <f t="shared" ca="1" si="155"/>
        <v>#N/A</v>
      </c>
      <c r="H444" s="21" t="e">
        <f t="shared" ca="1" si="156"/>
        <v>#N/A</v>
      </c>
      <c r="I444" s="4" t="e">
        <f t="shared" ca="1" si="144"/>
        <v>#N/A</v>
      </c>
      <c r="J444" s="21" t="e">
        <f t="shared" ca="1" si="141"/>
        <v>#N/A</v>
      </c>
      <c r="K444" s="5" t="e">
        <f t="shared" ca="1" si="145"/>
        <v>#N/A</v>
      </c>
      <c r="L444" s="4" t="str">
        <f t="array" aca="1" ref="L444" ca="1">IF(MAX(IF(UTDATE=A444,AVE_30))&gt;0,MAX(IF(UTDATE=A444,AVE_30)),"")</f>
        <v/>
      </c>
      <c r="M444" s="2" t="e">
        <f t="shared" ca="1" si="157"/>
        <v>#N/A</v>
      </c>
      <c r="N444" s="4" t="e">
        <f t="shared" ca="1" si="146"/>
        <v>#N/A</v>
      </c>
      <c r="O444" s="4" t="e">
        <f t="shared" ca="1" si="147"/>
        <v>#N/A</v>
      </c>
      <c r="P444" s="4" t="e">
        <f t="shared" ca="1" si="148"/>
        <v>#N/A</v>
      </c>
      <c r="Q444" s="4" t="e">
        <f t="shared" ca="1" si="158"/>
        <v>#N/A</v>
      </c>
      <c r="R444" s="4" t="e">
        <f t="shared" ca="1" si="159"/>
        <v>#VALUE!</v>
      </c>
      <c r="S444" s="43" t="e">
        <f t="shared" ca="1" si="160"/>
        <v>#N/A</v>
      </c>
      <c r="T444" s="8" t="e">
        <f t="shared" ca="1" si="161"/>
        <v>#N/A</v>
      </c>
      <c r="U444" s="45" t="e">
        <f t="shared" ca="1" si="142"/>
        <v>#N/A</v>
      </c>
      <c r="V444" s="20" t="e">
        <f t="shared" ca="1" si="162"/>
        <v>#N/A</v>
      </c>
      <c r="W444" s="48" t="e">
        <f t="shared" ca="1" si="149"/>
        <v>#N/A</v>
      </c>
      <c r="X444" s="49" t="e">
        <f t="shared" ca="1" si="150"/>
        <v>#N/A</v>
      </c>
      <c r="Y444" s="59" t="e">
        <f t="shared" ca="1" si="154"/>
        <v>#N/A</v>
      </c>
      <c r="Z444" s="49" t="e">
        <f ca="1">IF(Y444&gt;SQM!$AB$9,Summary!L444,NA())</f>
        <v>#N/A</v>
      </c>
      <c r="AA444" s="45" t="e">
        <f t="shared" ca="1" si="151"/>
        <v>#N/A</v>
      </c>
      <c r="AB444" s="4" t="e">
        <f t="shared" ca="1" si="152"/>
        <v>#N/A</v>
      </c>
      <c r="AC444" s="2" t="e">
        <f t="shared" ca="1" si="153"/>
        <v>#N/A</v>
      </c>
      <c r="AD444" s="81" t="e">
        <f>IF(TEXT(A444,"mmmm")='1Month'!$A$3,TEXT(A444,"dd")+H444,NA())</f>
        <v>#N/A</v>
      </c>
      <c r="AE444" s="81" t="e">
        <f>IF(TEXT(A444,"mmmm")='1Month'!A$3,TEXT(A444,"dd")+S444,NA())</f>
        <v>#N/A</v>
      </c>
    </row>
    <row r="445" spans="1:31">
      <c r="A445" s="1">
        <v>43753</v>
      </c>
      <c r="C445" s="3" t="e">
        <f ca="1">MATCH(A445,UTDATE,0)+SQM!$AB$3</f>
        <v>#N/A</v>
      </c>
      <c r="D445" s="3">
        <f ca="1">MATCH(A445,UTDATE)+SQM!$AB$3</f>
        <v>1000</v>
      </c>
      <c r="E445" s="5" t="e">
        <f t="shared" ca="1" si="143"/>
        <v>#N/A</v>
      </c>
      <c r="F445" s="4" t="str">
        <f t="array" aca="1" ref="F445" ca="1">IF(MAX(IF(UTDATE=A445,MPSAS))&gt;0,MAX(IF(UTDATE=A445,MPSAS)),"")</f>
        <v/>
      </c>
      <c r="G445" s="2" t="e">
        <f t="shared" ca="1" si="155"/>
        <v>#N/A</v>
      </c>
      <c r="H445" s="21" t="e">
        <f t="shared" ca="1" si="156"/>
        <v>#N/A</v>
      </c>
      <c r="I445" s="4" t="e">
        <f t="shared" ca="1" si="144"/>
        <v>#N/A</v>
      </c>
      <c r="J445" s="21" t="e">
        <f t="shared" ca="1" si="141"/>
        <v>#N/A</v>
      </c>
      <c r="K445" s="5" t="e">
        <f t="shared" ca="1" si="145"/>
        <v>#N/A</v>
      </c>
      <c r="L445" s="4" t="str">
        <f t="array" aca="1" ref="L445" ca="1">IF(MAX(IF(UTDATE=A445,AVE_30))&gt;0,MAX(IF(UTDATE=A445,AVE_30)),"")</f>
        <v/>
      </c>
      <c r="M445" s="2" t="e">
        <f t="shared" ca="1" si="157"/>
        <v>#N/A</v>
      </c>
      <c r="N445" s="4" t="e">
        <f t="shared" ca="1" si="146"/>
        <v>#N/A</v>
      </c>
      <c r="O445" s="4" t="e">
        <f t="shared" ca="1" si="147"/>
        <v>#N/A</v>
      </c>
      <c r="P445" s="4" t="e">
        <f t="shared" ca="1" si="148"/>
        <v>#N/A</v>
      </c>
      <c r="Q445" s="4" t="e">
        <f t="shared" ca="1" si="158"/>
        <v>#N/A</v>
      </c>
      <c r="R445" s="4" t="e">
        <f t="shared" ca="1" si="159"/>
        <v>#VALUE!</v>
      </c>
      <c r="S445" s="43" t="e">
        <f t="shared" ca="1" si="160"/>
        <v>#N/A</v>
      </c>
      <c r="T445" s="8" t="e">
        <f t="shared" ca="1" si="161"/>
        <v>#N/A</v>
      </c>
      <c r="U445" s="45" t="e">
        <f t="shared" ca="1" si="142"/>
        <v>#N/A</v>
      </c>
      <c r="V445" s="20" t="e">
        <f t="shared" ca="1" si="162"/>
        <v>#N/A</v>
      </c>
      <c r="W445" s="48" t="e">
        <f t="shared" ca="1" si="149"/>
        <v>#N/A</v>
      </c>
      <c r="X445" s="49" t="e">
        <f t="shared" ca="1" si="150"/>
        <v>#N/A</v>
      </c>
      <c r="Y445" s="59" t="e">
        <f t="shared" ca="1" si="154"/>
        <v>#N/A</v>
      </c>
      <c r="Z445" s="49" t="e">
        <f ca="1">IF(Y445&gt;SQM!$AB$9,Summary!L445,NA())</f>
        <v>#N/A</v>
      </c>
      <c r="AA445" s="45" t="e">
        <f t="shared" ca="1" si="151"/>
        <v>#N/A</v>
      </c>
      <c r="AB445" s="4" t="e">
        <f t="shared" ca="1" si="152"/>
        <v>#N/A</v>
      </c>
      <c r="AC445" s="2" t="e">
        <f t="shared" ca="1" si="153"/>
        <v>#N/A</v>
      </c>
      <c r="AD445" s="81" t="e">
        <f>IF(TEXT(A445,"mmmm")='1Month'!$A$3,TEXT(A445,"dd")+H445,NA())</f>
        <v>#N/A</v>
      </c>
      <c r="AE445" s="81" t="e">
        <f>IF(TEXT(A445,"mmmm")='1Month'!A$3,TEXT(A445,"dd")+S445,NA())</f>
        <v>#N/A</v>
      </c>
    </row>
    <row r="446" spans="1:31">
      <c r="A446" s="1">
        <v>43754</v>
      </c>
      <c r="C446" s="3" t="e">
        <f ca="1">MATCH(A446,UTDATE,0)+SQM!$AB$3</f>
        <v>#N/A</v>
      </c>
      <c r="D446" s="3">
        <f ca="1">MATCH(A446,UTDATE)+SQM!$AB$3</f>
        <v>1000</v>
      </c>
      <c r="E446" s="5" t="e">
        <f t="shared" ca="1" si="143"/>
        <v>#N/A</v>
      </c>
      <c r="F446" s="4" t="str">
        <f t="array" aca="1" ref="F446" ca="1">IF(MAX(IF(UTDATE=A446,MPSAS))&gt;0,MAX(IF(UTDATE=A446,MPSAS)),"")</f>
        <v/>
      </c>
      <c r="G446" s="2" t="e">
        <f t="shared" ca="1" si="155"/>
        <v>#N/A</v>
      </c>
      <c r="H446" s="21" t="e">
        <f t="shared" ca="1" si="156"/>
        <v>#N/A</v>
      </c>
      <c r="I446" s="4" t="e">
        <f t="shared" ca="1" si="144"/>
        <v>#N/A</v>
      </c>
      <c r="J446" s="21" t="e">
        <f t="shared" ca="1" si="141"/>
        <v>#N/A</v>
      </c>
      <c r="K446" s="5" t="e">
        <f t="shared" ca="1" si="145"/>
        <v>#N/A</v>
      </c>
      <c r="L446" s="4" t="str">
        <f t="array" aca="1" ref="L446" ca="1">IF(MAX(IF(UTDATE=A446,AVE_30))&gt;0,MAX(IF(UTDATE=A446,AVE_30)),"")</f>
        <v/>
      </c>
      <c r="M446" s="2" t="e">
        <f t="shared" ca="1" si="157"/>
        <v>#N/A</v>
      </c>
      <c r="N446" s="4" t="e">
        <f t="shared" ca="1" si="146"/>
        <v>#N/A</v>
      </c>
      <c r="O446" s="4" t="e">
        <f t="shared" ca="1" si="147"/>
        <v>#N/A</v>
      </c>
      <c r="P446" s="4" t="e">
        <f t="shared" ca="1" si="148"/>
        <v>#N/A</v>
      </c>
      <c r="Q446" s="4" t="e">
        <f t="shared" ca="1" si="158"/>
        <v>#N/A</v>
      </c>
      <c r="R446" s="4" t="e">
        <f t="shared" ca="1" si="159"/>
        <v>#VALUE!</v>
      </c>
      <c r="S446" s="43" t="e">
        <f t="shared" ca="1" si="160"/>
        <v>#N/A</v>
      </c>
      <c r="T446" s="8" t="e">
        <f t="shared" ca="1" si="161"/>
        <v>#N/A</v>
      </c>
      <c r="U446" s="45" t="e">
        <f t="shared" ca="1" si="142"/>
        <v>#N/A</v>
      </c>
      <c r="V446" s="20" t="e">
        <f t="shared" ca="1" si="162"/>
        <v>#N/A</v>
      </c>
      <c r="W446" s="48" t="e">
        <f t="shared" ca="1" si="149"/>
        <v>#N/A</v>
      </c>
      <c r="X446" s="49" t="e">
        <f t="shared" ca="1" si="150"/>
        <v>#N/A</v>
      </c>
      <c r="Y446" s="59" t="e">
        <f t="shared" ca="1" si="154"/>
        <v>#N/A</v>
      </c>
      <c r="Z446" s="49" t="e">
        <f ca="1">IF(Y446&gt;SQM!$AB$9,Summary!L446,NA())</f>
        <v>#N/A</v>
      </c>
      <c r="AA446" s="45" t="e">
        <f t="shared" ca="1" si="151"/>
        <v>#N/A</v>
      </c>
      <c r="AB446" s="4" t="e">
        <f t="shared" ca="1" si="152"/>
        <v>#N/A</v>
      </c>
      <c r="AC446" s="2" t="e">
        <f t="shared" ca="1" si="153"/>
        <v>#N/A</v>
      </c>
      <c r="AD446" s="81" t="e">
        <f>IF(TEXT(A446,"mmmm")='1Month'!$A$3,TEXT(A446,"dd")+H446,NA())</f>
        <v>#N/A</v>
      </c>
      <c r="AE446" s="81" t="e">
        <f>IF(TEXT(A446,"mmmm")='1Month'!A$3,TEXT(A446,"dd")+S446,NA())</f>
        <v>#N/A</v>
      </c>
    </row>
    <row r="447" spans="1:31">
      <c r="A447" s="1">
        <v>43755</v>
      </c>
      <c r="C447" s="3" t="e">
        <f ca="1">MATCH(A447,UTDATE,0)+SQM!$AB$3</f>
        <v>#N/A</v>
      </c>
      <c r="D447" s="3">
        <f ca="1">MATCH(A447,UTDATE)+SQM!$AB$3</f>
        <v>1000</v>
      </c>
      <c r="E447" s="5" t="e">
        <f t="shared" ca="1" si="143"/>
        <v>#N/A</v>
      </c>
      <c r="F447" s="4" t="str">
        <f t="array" aca="1" ref="F447" ca="1">IF(MAX(IF(UTDATE=A447,MPSAS))&gt;0,MAX(IF(UTDATE=A447,MPSAS)),"")</f>
        <v/>
      </c>
      <c r="G447" s="2" t="e">
        <f t="shared" ca="1" si="155"/>
        <v>#N/A</v>
      </c>
      <c r="H447" s="21" t="e">
        <f t="shared" ca="1" si="156"/>
        <v>#N/A</v>
      </c>
      <c r="I447" s="4" t="e">
        <f t="shared" ca="1" si="144"/>
        <v>#N/A</v>
      </c>
      <c r="J447" s="21" t="e">
        <f t="shared" ca="1" si="141"/>
        <v>#N/A</v>
      </c>
      <c r="K447" s="5" t="e">
        <f t="shared" ca="1" si="145"/>
        <v>#N/A</v>
      </c>
      <c r="L447" s="4" t="str">
        <f t="array" aca="1" ref="L447" ca="1">IF(MAX(IF(UTDATE=A447,AVE_30))&gt;0,MAX(IF(UTDATE=A447,AVE_30)),"")</f>
        <v/>
      </c>
      <c r="M447" s="2" t="e">
        <f t="shared" ca="1" si="157"/>
        <v>#N/A</v>
      </c>
      <c r="N447" s="4" t="e">
        <f t="shared" ca="1" si="146"/>
        <v>#N/A</v>
      </c>
      <c r="O447" s="4" t="e">
        <f t="shared" ca="1" si="147"/>
        <v>#N/A</v>
      </c>
      <c r="P447" s="4" t="e">
        <f t="shared" ca="1" si="148"/>
        <v>#N/A</v>
      </c>
      <c r="Q447" s="4" t="e">
        <f t="shared" ca="1" si="158"/>
        <v>#N/A</v>
      </c>
      <c r="R447" s="4" t="e">
        <f t="shared" ca="1" si="159"/>
        <v>#VALUE!</v>
      </c>
      <c r="S447" s="43" t="e">
        <f t="shared" ca="1" si="160"/>
        <v>#N/A</v>
      </c>
      <c r="T447" s="8" t="e">
        <f t="shared" ca="1" si="161"/>
        <v>#N/A</v>
      </c>
      <c r="U447" s="45" t="e">
        <f t="shared" ca="1" si="142"/>
        <v>#N/A</v>
      </c>
      <c r="V447" s="20" t="e">
        <f t="shared" ca="1" si="162"/>
        <v>#N/A</v>
      </c>
      <c r="W447" s="48" t="e">
        <f t="shared" ca="1" si="149"/>
        <v>#N/A</v>
      </c>
      <c r="X447" s="49" t="e">
        <f t="shared" ca="1" si="150"/>
        <v>#N/A</v>
      </c>
      <c r="Y447" s="59" t="e">
        <f t="shared" ca="1" si="154"/>
        <v>#N/A</v>
      </c>
      <c r="Z447" s="49" t="e">
        <f ca="1">IF(Y447&gt;SQM!$AB$9,Summary!L447,NA())</f>
        <v>#N/A</v>
      </c>
      <c r="AA447" s="45" t="e">
        <f t="shared" ca="1" si="151"/>
        <v>#N/A</v>
      </c>
      <c r="AB447" s="4" t="e">
        <f t="shared" ca="1" si="152"/>
        <v>#N/A</v>
      </c>
      <c r="AC447" s="2" t="e">
        <f t="shared" ca="1" si="153"/>
        <v>#N/A</v>
      </c>
      <c r="AD447" s="81" t="e">
        <f>IF(TEXT(A447,"mmmm")='1Month'!$A$3,TEXT(A447,"dd")+H447,NA())</f>
        <v>#N/A</v>
      </c>
      <c r="AE447" s="81" t="e">
        <f>IF(TEXT(A447,"mmmm")='1Month'!A$3,TEXT(A447,"dd")+S447,NA())</f>
        <v>#N/A</v>
      </c>
    </row>
    <row r="448" spans="1:31">
      <c r="A448" s="1">
        <v>43756</v>
      </c>
      <c r="C448" s="3" t="e">
        <f ca="1">MATCH(A448,UTDATE,0)+SQM!$AB$3</f>
        <v>#N/A</v>
      </c>
      <c r="D448" s="3">
        <f ca="1">MATCH(A448,UTDATE)+SQM!$AB$3</f>
        <v>1000</v>
      </c>
      <c r="E448" s="5" t="e">
        <f t="shared" ca="1" si="143"/>
        <v>#N/A</v>
      </c>
      <c r="F448" s="4" t="str">
        <f t="array" aca="1" ref="F448" ca="1">IF(MAX(IF(UTDATE=A448,MPSAS))&gt;0,MAX(IF(UTDATE=A448,MPSAS)),"")</f>
        <v/>
      </c>
      <c r="G448" s="2" t="e">
        <f t="shared" ca="1" si="155"/>
        <v>#N/A</v>
      </c>
      <c r="H448" s="21" t="e">
        <f t="shared" ca="1" si="156"/>
        <v>#N/A</v>
      </c>
      <c r="I448" s="4" t="e">
        <f t="shared" ca="1" si="144"/>
        <v>#N/A</v>
      </c>
      <c r="J448" s="21" t="e">
        <f t="shared" ca="1" si="141"/>
        <v>#N/A</v>
      </c>
      <c r="K448" s="5" t="e">
        <f t="shared" ca="1" si="145"/>
        <v>#N/A</v>
      </c>
      <c r="L448" s="4" t="str">
        <f t="array" aca="1" ref="L448" ca="1">IF(MAX(IF(UTDATE=A448,AVE_30))&gt;0,MAX(IF(UTDATE=A448,AVE_30)),"")</f>
        <v/>
      </c>
      <c r="M448" s="2" t="e">
        <f t="shared" ca="1" si="157"/>
        <v>#N/A</v>
      </c>
      <c r="N448" s="4" t="e">
        <f t="shared" ca="1" si="146"/>
        <v>#N/A</v>
      </c>
      <c r="O448" s="4" t="e">
        <f t="shared" ca="1" si="147"/>
        <v>#N/A</v>
      </c>
      <c r="P448" s="4" t="e">
        <f t="shared" ca="1" si="148"/>
        <v>#N/A</v>
      </c>
      <c r="Q448" s="4" t="e">
        <f t="shared" ca="1" si="158"/>
        <v>#N/A</v>
      </c>
      <c r="R448" s="4" t="e">
        <f t="shared" ca="1" si="159"/>
        <v>#VALUE!</v>
      </c>
      <c r="S448" s="43" t="e">
        <f t="shared" ca="1" si="160"/>
        <v>#N/A</v>
      </c>
      <c r="T448" s="8" t="e">
        <f t="shared" ca="1" si="161"/>
        <v>#N/A</v>
      </c>
      <c r="U448" s="45" t="e">
        <f t="shared" ca="1" si="142"/>
        <v>#N/A</v>
      </c>
      <c r="V448" s="20" t="e">
        <f t="shared" ca="1" si="162"/>
        <v>#N/A</v>
      </c>
      <c r="W448" s="48" t="e">
        <f t="shared" ca="1" si="149"/>
        <v>#N/A</v>
      </c>
      <c r="X448" s="49" t="e">
        <f t="shared" ca="1" si="150"/>
        <v>#N/A</v>
      </c>
      <c r="Y448" s="59" t="e">
        <f t="shared" ca="1" si="154"/>
        <v>#N/A</v>
      </c>
      <c r="Z448" s="49" t="e">
        <f ca="1">IF(Y448&gt;SQM!$AB$9,Summary!L448,NA())</f>
        <v>#N/A</v>
      </c>
      <c r="AA448" s="45" t="e">
        <f t="shared" ca="1" si="151"/>
        <v>#N/A</v>
      </c>
      <c r="AB448" s="4" t="e">
        <f t="shared" ca="1" si="152"/>
        <v>#N/A</v>
      </c>
      <c r="AC448" s="2" t="e">
        <f t="shared" ca="1" si="153"/>
        <v>#N/A</v>
      </c>
      <c r="AD448" s="81" t="e">
        <f>IF(TEXT(A448,"mmmm")='1Month'!$A$3,TEXT(A448,"dd")+H448,NA())</f>
        <v>#N/A</v>
      </c>
      <c r="AE448" s="81" t="e">
        <f>IF(TEXT(A448,"mmmm")='1Month'!A$3,TEXT(A448,"dd")+S448,NA())</f>
        <v>#N/A</v>
      </c>
    </row>
    <row r="449" spans="1:31">
      <c r="A449" s="1">
        <v>43757</v>
      </c>
      <c r="C449" s="3" t="e">
        <f ca="1">MATCH(A449,UTDATE,0)+SQM!$AB$3</f>
        <v>#N/A</v>
      </c>
      <c r="D449" s="3">
        <f ca="1">MATCH(A449,UTDATE)+SQM!$AB$3</f>
        <v>1000</v>
      </c>
      <c r="E449" s="5" t="e">
        <f t="shared" ca="1" si="143"/>
        <v>#N/A</v>
      </c>
      <c r="F449" s="4" t="str">
        <f t="array" aca="1" ref="F449" ca="1">IF(MAX(IF(UTDATE=A449,MPSAS))&gt;0,MAX(IF(UTDATE=A449,MPSAS)),"")</f>
        <v/>
      </c>
      <c r="G449" s="2" t="e">
        <f t="shared" ca="1" si="155"/>
        <v>#N/A</v>
      </c>
      <c r="H449" s="21" t="e">
        <f t="shared" ca="1" si="156"/>
        <v>#N/A</v>
      </c>
      <c r="I449" s="4" t="e">
        <f t="shared" ca="1" si="144"/>
        <v>#N/A</v>
      </c>
      <c r="J449" s="21" t="e">
        <f t="shared" ca="1" si="141"/>
        <v>#N/A</v>
      </c>
      <c r="K449" s="5" t="e">
        <f t="shared" ca="1" si="145"/>
        <v>#N/A</v>
      </c>
      <c r="L449" s="4" t="str">
        <f t="array" aca="1" ref="L449" ca="1">IF(MAX(IF(UTDATE=A449,AVE_30))&gt;0,MAX(IF(UTDATE=A449,AVE_30)),"")</f>
        <v/>
      </c>
      <c r="M449" s="2" t="e">
        <f t="shared" ca="1" si="157"/>
        <v>#N/A</v>
      </c>
      <c r="N449" s="4" t="e">
        <f t="shared" ca="1" si="146"/>
        <v>#N/A</v>
      </c>
      <c r="O449" s="4" t="e">
        <f t="shared" ca="1" si="147"/>
        <v>#N/A</v>
      </c>
      <c r="P449" s="4" t="e">
        <f t="shared" ca="1" si="148"/>
        <v>#N/A</v>
      </c>
      <c r="Q449" s="4" t="e">
        <f t="shared" ca="1" si="158"/>
        <v>#N/A</v>
      </c>
      <c r="R449" s="4" t="e">
        <f t="shared" ca="1" si="159"/>
        <v>#VALUE!</v>
      </c>
      <c r="S449" s="43" t="e">
        <f t="shared" ca="1" si="160"/>
        <v>#N/A</v>
      </c>
      <c r="T449" s="8" t="e">
        <f t="shared" ca="1" si="161"/>
        <v>#N/A</v>
      </c>
      <c r="U449" s="45" t="e">
        <f t="shared" ca="1" si="142"/>
        <v>#N/A</v>
      </c>
      <c r="V449" s="20" t="e">
        <f t="shared" ca="1" si="162"/>
        <v>#N/A</v>
      </c>
      <c r="W449" s="48" t="e">
        <f t="shared" ca="1" si="149"/>
        <v>#N/A</v>
      </c>
      <c r="X449" s="49" t="e">
        <f t="shared" ca="1" si="150"/>
        <v>#N/A</v>
      </c>
      <c r="Y449" s="59" t="e">
        <f t="shared" ca="1" si="154"/>
        <v>#N/A</v>
      </c>
      <c r="Z449" s="49" t="e">
        <f ca="1">IF(Y449&gt;SQM!$AB$9,Summary!L449,NA())</f>
        <v>#N/A</v>
      </c>
      <c r="AA449" s="45" t="e">
        <f t="shared" ca="1" si="151"/>
        <v>#N/A</v>
      </c>
      <c r="AB449" s="4" t="e">
        <f t="shared" ca="1" si="152"/>
        <v>#N/A</v>
      </c>
      <c r="AC449" s="2" t="e">
        <f t="shared" ca="1" si="153"/>
        <v>#N/A</v>
      </c>
      <c r="AD449" s="81" t="e">
        <f>IF(TEXT(A449,"mmmm")='1Month'!$A$3,TEXT(A449,"dd")+H449,NA())</f>
        <v>#N/A</v>
      </c>
      <c r="AE449" s="81" t="e">
        <f>IF(TEXT(A449,"mmmm")='1Month'!A$3,TEXT(A449,"dd")+S449,NA())</f>
        <v>#N/A</v>
      </c>
    </row>
    <row r="450" spans="1:31">
      <c r="A450" s="1">
        <v>43758</v>
      </c>
      <c r="C450" s="3" t="e">
        <f ca="1">MATCH(A450,UTDATE,0)+SQM!$AB$3</f>
        <v>#N/A</v>
      </c>
      <c r="D450" s="3">
        <f ca="1">MATCH(A450,UTDATE)+SQM!$AB$3</f>
        <v>1000</v>
      </c>
      <c r="E450" s="5" t="e">
        <f t="shared" ca="1" si="143"/>
        <v>#N/A</v>
      </c>
      <c r="F450" s="4" t="str">
        <f t="array" aca="1" ref="F450" ca="1">IF(MAX(IF(UTDATE=A450,MPSAS))&gt;0,MAX(IF(UTDATE=A450,MPSAS)),"")</f>
        <v/>
      </c>
      <c r="G450" s="2" t="e">
        <f t="shared" ca="1" si="155"/>
        <v>#N/A</v>
      </c>
      <c r="H450" s="21" t="e">
        <f t="shared" ca="1" si="156"/>
        <v>#N/A</v>
      </c>
      <c r="I450" s="4" t="e">
        <f t="shared" ca="1" si="144"/>
        <v>#N/A</v>
      </c>
      <c r="J450" s="21" t="e">
        <f t="shared" ca="1" si="141"/>
        <v>#N/A</v>
      </c>
      <c r="K450" s="5" t="e">
        <f t="shared" ca="1" si="145"/>
        <v>#N/A</v>
      </c>
      <c r="L450" s="4" t="str">
        <f t="array" aca="1" ref="L450" ca="1">IF(MAX(IF(UTDATE=A450,AVE_30))&gt;0,MAX(IF(UTDATE=A450,AVE_30)),"")</f>
        <v/>
      </c>
      <c r="M450" s="2" t="e">
        <f t="shared" ca="1" si="157"/>
        <v>#N/A</v>
      </c>
      <c r="N450" s="4" t="e">
        <f t="shared" ca="1" si="146"/>
        <v>#N/A</v>
      </c>
      <c r="O450" s="4" t="e">
        <f t="shared" ca="1" si="147"/>
        <v>#N/A</v>
      </c>
      <c r="P450" s="4" t="e">
        <f t="shared" ca="1" si="148"/>
        <v>#N/A</v>
      </c>
      <c r="Q450" s="4" t="e">
        <f t="shared" ca="1" si="158"/>
        <v>#N/A</v>
      </c>
      <c r="R450" s="4" t="e">
        <f t="shared" ca="1" si="159"/>
        <v>#VALUE!</v>
      </c>
      <c r="S450" s="43" t="e">
        <f t="shared" ca="1" si="160"/>
        <v>#N/A</v>
      </c>
      <c r="T450" s="8" t="e">
        <f t="shared" ca="1" si="161"/>
        <v>#N/A</v>
      </c>
      <c r="U450" s="45" t="e">
        <f t="shared" ca="1" si="142"/>
        <v>#N/A</v>
      </c>
      <c r="V450" s="20" t="e">
        <f t="shared" ca="1" si="162"/>
        <v>#N/A</v>
      </c>
      <c r="W450" s="48" t="e">
        <f t="shared" ca="1" si="149"/>
        <v>#N/A</v>
      </c>
      <c r="X450" s="49" t="e">
        <f t="shared" ca="1" si="150"/>
        <v>#N/A</v>
      </c>
      <c r="Y450" s="59" t="e">
        <f t="shared" ca="1" si="154"/>
        <v>#N/A</v>
      </c>
      <c r="Z450" s="49" t="e">
        <f ca="1">IF(Y450&gt;SQM!$AB$9,Summary!L450,NA())</f>
        <v>#N/A</v>
      </c>
      <c r="AA450" s="45" t="e">
        <f t="shared" ca="1" si="151"/>
        <v>#N/A</v>
      </c>
      <c r="AB450" s="4" t="e">
        <f t="shared" ca="1" si="152"/>
        <v>#N/A</v>
      </c>
      <c r="AC450" s="2" t="e">
        <f t="shared" ca="1" si="153"/>
        <v>#N/A</v>
      </c>
      <c r="AD450" s="81" t="e">
        <f>IF(TEXT(A450,"mmmm")='1Month'!$A$3,TEXT(A450,"dd")+H450,NA())</f>
        <v>#N/A</v>
      </c>
      <c r="AE450" s="81" t="e">
        <f>IF(TEXT(A450,"mmmm")='1Month'!A$3,TEXT(A450,"dd")+S450,NA())</f>
        <v>#N/A</v>
      </c>
    </row>
    <row r="451" spans="1:31">
      <c r="A451" s="1">
        <v>43759</v>
      </c>
      <c r="C451" s="3" t="e">
        <f ca="1">MATCH(A451,UTDATE,0)+SQM!$AB$3</f>
        <v>#N/A</v>
      </c>
      <c r="D451" s="3">
        <f ca="1">MATCH(A451,UTDATE)+SQM!$AB$3</f>
        <v>1000</v>
      </c>
      <c r="E451" s="5" t="e">
        <f t="shared" ca="1" si="143"/>
        <v>#N/A</v>
      </c>
      <c r="F451" s="4" t="str">
        <f t="array" aca="1" ref="F451" ca="1">IF(MAX(IF(UTDATE=A451,MPSAS))&gt;0,MAX(IF(UTDATE=A451,MPSAS)),"")</f>
        <v/>
      </c>
      <c r="G451" s="2" t="e">
        <f t="shared" ca="1" si="155"/>
        <v>#N/A</v>
      </c>
      <c r="H451" s="21" t="e">
        <f t="shared" ca="1" si="156"/>
        <v>#N/A</v>
      </c>
      <c r="I451" s="4" t="e">
        <f t="shared" ca="1" si="144"/>
        <v>#N/A</v>
      </c>
      <c r="J451" s="21" t="e">
        <f t="shared" ref="J451:J501" ca="1" si="163">A451+H451</f>
        <v>#N/A</v>
      </c>
      <c r="K451" s="5" t="e">
        <f t="shared" ca="1" si="145"/>
        <v>#N/A</v>
      </c>
      <c r="L451" s="4" t="str">
        <f t="array" aca="1" ref="L451" ca="1">IF(MAX(IF(UTDATE=A451,AVE_30))&gt;0,MAX(IF(UTDATE=A451,AVE_30)),"")</f>
        <v/>
      </c>
      <c r="M451" s="2" t="e">
        <f t="shared" ca="1" si="157"/>
        <v>#N/A</v>
      </c>
      <c r="N451" s="4" t="e">
        <f t="shared" ca="1" si="146"/>
        <v>#N/A</v>
      </c>
      <c r="O451" s="4" t="e">
        <f t="shared" ca="1" si="147"/>
        <v>#N/A</v>
      </c>
      <c r="P451" s="4" t="e">
        <f t="shared" ca="1" si="148"/>
        <v>#N/A</v>
      </c>
      <c r="Q451" s="4" t="e">
        <f t="shared" ca="1" si="158"/>
        <v>#N/A</v>
      </c>
      <c r="R451" s="4" t="e">
        <f t="shared" ca="1" si="159"/>
        <v>#VALUE!</v>
      </c>
      <c r="S451" s="43" t="e">
        <f t="shared" ca="1" si="160"/>
        <v>#N/A</v>
      </c>
      <c r="T451" s="8" t="e">
        <f t="shared" ca="1" si="161"/>
        <v>#N/A</v>
      </c>
      <c r="U451" s="45" t="e">
        <f t="shared" ref="U451:U501" ca="1" si="164">A451+S451</f>
        <v>#N/A</v>
      </c>
      <c r="V451" s="20" t="e">
        <f t="shared" ca="1" si="162"/>
        <v>#N/A</v>
      </c>
      <c r="W451" s="48" t="e">
        <f t="shared" ca="1" si="149"/>
        <v>#N/A</v>
      </c>
      <c r="X451" s="49" t="e">
        <f t="shared" ca="1" si="150"/>
        <v>#N/A</v>
      </c>
      <c r="Y451" s="59" t="e">
        <f t="shared" ca="1" si="154"/>
        <v>#N/A</v>
      </c>
      <c r="Z451" s="49" t="e">
        <f ca="1">IF(Y451&gt;SQM!$AB$9,Summary!L451,NA())</f>
        <v>#N/A</v>
      </c>
      <c r="AA451" s="45" t="e">
        <f t="shared" ca="1" si="151"/>
        <v>#N/A</v>
      </c>
      <c r="AB451" s="4" t="e">
        <f t="shared" ca="1" si="152"/>
        <v>#N/A</v>
      </c>
      <c r="AC451" s="2" t="e">
        <f t="shared" ca="1" si="153"/>
        <v>#N/A</v>
      </c>
      <c r="AD451" s="81" t="e">
        <f>IF(TEXT(A451,"mmmm")='1Month'!$A$3,TEXT(A451,"dd")+H451,NA())</f>
        <v>#N/A</v>
      </c>
      <c r="AE451" s="81" t="e">
        <f>IF(TEXT(A451,"mmmm")='1Month'!A$3,TEXT(A451,"dd")+S451,NA())</f>
        <v>#N/A</v>
      </c>
    </row>
    <row r="452" spans="1:31">
      <c r="A452" s="1">
        <v>43760</v>
      </c>
      <c r="C452" s="3" t="e">
        <f ca="1">MATCH(A452,UTDATE,0)+SQM!$AB$3</f>
        <v>#N/A</v>
      </c>
      <c r="D452" s="3">
        <f ca="1">MATCH(A452,UTDATE)+SQM!$AB$3</f>
        <v>1000</v>
      </c>
      <c r="E452" s="5" t="e">
        <f t="shared" ref="E452:E501" ca="1" si="165">"SQM!L"&amp;C452&amp;":Z"&amp;D452</f>
        <v>#N/A</v>
      </c>
      <c r="F452" s="4" t="str">
        <f t="array" aca="1" ref="F452" ca="1">IF(MAX(IF(UTDATE=A452,MPSAS))&gt;0,MAX(IF(UTDATE=A452,MPSAS)),"")</f>
        <v/>
      </c>
      <c r="G452" s="2" t="e">
        <f t="shared" ca="1" si="155"/>
        <v>#N/A</v>
      </c>
      <c r="H452" s="21" t="e">
        <f t="shared" ca="1" si="156"/>
        <v>#N/A</v>
      </c>
      <c r="I452" s="4" t="e">
        <f t="shared" ref="I452:I501" ca="1" si="166">H452*24</f>
        <v>#N/A</v>
      </c>
      <c r="J452" s="21" t="e">
        <f t="shared" ca="1" si="163"/>
        <v>#N/A</v>
      </c>
      <c r="K452" s="5" t="e">
        <f t="shared" ref="K452:K501" ca="1" si="167">"SQM!T"&amp;C452&amp;":Z"&amp;D452</f>
        <v>#N/A</v>
      </c>
      <c r="L452" s="4" t="str">
        <f t="array" aca="1" ref="L452" ca="1">IF(MAX(IF(UTDATE=A452,AVE_30))&gt;0,MAX(IF(UTDATE=A452,AVE_30)),"")</f>
        <v/>
      </c>
      <c r="M452" s="2" t="e">
        <f t="shared" ca="1" si="157"/>
        <v>#N/A</v>
      </c>
      <c r="N452" s="4" t="e">
        <f t="shared" ref="N452:N501" ca="1" si="168">INDIRECT("'SQM'!"&amp;"U"&amp;G452)</f>
        <v>#N/A</v>
      </c>
      <c r="O452" s="4" t="e">
        <f t="shared" ref="O452:O501" ca="1" si="169">INDIRECT("'SQM'!"&amp;"W"&amp;M452)</f>
        <v>#N/A</v>
      </c>
      <c r="P452" s="4" t="e">
        <f t="shared" ref="P452:P501" ca="1" si="170">INDIRECT("'SQM'!"&amp;"X"&amp;M452)</f>
        <v>#N/A</v>
      </c>
      <c r="Q452" s="4" t="e">
        <f t="shared" ca="1" si="158"/>
        <v>#N/A</v>
      </c>
      <c r="R452" s="4" t="e">
        <f t="shared" ca="1" si="159"/>
        <v>#VALUE!</v>
      </c>
      <c r="S452" s="43" t="e">
        <f t="shared" ca="1" si="160"/>
        <v>#N/A</v>
      </c>
      <c r="T452" s="8" t="e">
        <f t="shared" ca="1" si="161"/>
        <v>#N/A</v>
      </c>
      <c r="U452" s="45" t="e">
        <f t="shared" ca="1" si="164"/>
        <v>#N/A</v>
      </c>
      <c r="V452" s="20" t="e">
        <f t="shared" ca="1" si="162"/>
        <v>#N/A</v>
      </c>
      <c r="W452" s="48" t="e">
        <f t="shared" ref="W452:W501" ca="1" si="171">INDIRECT("'SQM'!"&amp;"AD"&amp;M452)</f>
        <v>#N/A</v>
      </c>
      <c r="X452" s="49" t="e">
        <f t="shared" ref="X452:X501" ca="1" si="172">IF(W452,L452,NA())</f>
        <v>#N/A</v>
      </c>
      <c r="Y452" s="59" t="e">
        <f t="shared" ca="1" si="154"/>
        <v>#N/A</v>
      </c>
      <c r="Z452" s="49" t="e">
        <f ca="1">IF(Y452&gt;SQM!$AB$9,Summary!L452,NA())</f>
        <v>#N/A</v>
      </c>
      <c r="AA452" s="45" t="e">
        <f t="shared" ref="AA452:AA501" ca="1" si="173">IF(AND(NOT(ISNUMBER(Z452)),NOT(W452)),U452,NA())</f>
        <v>#N/A</v>
      </c>
      <c r="AB452" s="4" t="e">
        <f t="shared" ref="AB452:AB501" ca="1" si="174">IF(AND(NOT(ISNUMBER(Z452)),NOT(W452)),L452,NA())</f>
        <v>#N/A</v>
      </c>
      <c r="AC452" s="2" t="e">
        <f t="shared" ref="AC452:AC501" ca="1" si="175">IF(AB452&gt;0,1.2,NA())</f>
        <v>#N/A</v>
      </c>
      <c r="AD452" s="81" t="e">
        <f>IF(TEXT(A452,"mmmm")='1Month'!$A$3,TEXT(A452,"dd")+H452,NA())</f>
        <v>#N/A</v>
      </c>
      <c r="AE452" s="81" t="e">
        <f>IF(TEXT(A452,"mmmm")='1Month'!A$3,TEXT(A452,"dd")+S452,NA())</f>
        <v>#N/A</v>
      </c>
    </row>
    <row r="453" spans="1:31">
      <c r="A453" s="1">
        <v>43761</v>
      </c>
      <c r="C453" s="3" t="e">
        <f ca="1">MATCH(A453,UTDATE,0)+SQM!$AB$3</f>
        <v>#N/A</v>
      </c>
      <c r="D453" s="3">
        <f ca="1">MATCH(A453,UTDATE)+SQM!$AB$3</f>
        <v>1000</v>
      </c>
      <c r="E453" s="5" t="e">
        <f t="shared" ca="1" si="165"/>
        <v>#N/A</v>
      </c>
      <c r="F453" s="4" t="str">
        <f t="array" aca="1" ref="F453" ca="1">IF(MAX(IF(UTDATE=A453,MPSAS))&gt;0,MAX(IF(UTDATE=A453,MPSAS)),"")</f>
        <v/>
      </c>
      <c r="G453" s="2" t="e">
        <f t="shared" ca="1" si="155"/>
        <v>#N/A</v>
      </c>
      <c r="H453" s="21" t="e">
        <f t="shared" ca="1" si="156"/>
        <v>#N/A</v>
      </c>
      <c r="I453" s="4" t="e">
        <f t="shared" ca="1" si="166"/>
        <v>#N/A</v>
      </c>
      <c r="J453" s="21" t="e">
        <f t="shared" ca="1" si="163"/>
        <v>#N/A</v>
      </c>
      <c r="K453" s="5" t="e">
        <f t="shared" ca="1" si="167"/>
        <v>#N/A</v>
      </c>
      <c r="L453" s="4" t="str">
        <f t="array" aca="1" ref="L453" ca="1">IF(MAX(IF(UTDATE=A453,AVE_30))&gt;0,MAX(IF(UTDATE=A453,AVE_30)),"")</f>
        <v/>
      </c>
      <c r="M453" s="2" t="e">
        <f t="shared" ca="1" si="157"/>
        <v>#N/A</v>
      </c>
      <c r="N453" s="4" t="e">
        <f t="shared" ca="1" si="168"/>
        <v>#N/A</v>
      </c>
      <c r="O453" s="4" t="e">
        <f t="shared" ca="1" si="169"/>
        <v>#N/A</v>
      </c>
      <c r="P453" s="4" t="e">
        <f t="shared" ca="1" si="170"/>
        <v>#N/A</v>
      </c>
      <c r="Q453" s="4" t="e">
        <f t="shared" ca="1" si="158"/>
        <v>#N/A</v>
      </c>
      <c r="R453" s="4" t="e">
        <f t="shared" ca="1" si="159"/>
        <v>#VALUE!</v>
      </c>
      <c r="S453" s="43" t="e">
        <f t="shared" ca="1" si="160"/>
        <v>#N/A</v>
      </c>
      <c r="T453" s="8" t="e">
        <f t="shared" ca="1" si="161"/>
        <v>#N/A</v>
      </c>
      <c r="U453" s="45" t="e">
        <f t="shared" ca="1" si="164"/>
        <v>#N/A</v>
      </c>
      <c r="V453" s="20" t="e">
        <f t="shared" ca="1" si="162"/>
        <v>#N/A</v>
      </c>
      <c r="W453" s="48" t="e">
        <f t="shared" ca="1" si="171"/>
        <v>#N/A</v>
      </c>
      <c r="X453" s="49" t="e">
        <f t="shared" ca="1" si="172"/>
        <v>#N/A</v>
      </c>
      <c r="Y453" s="59" t="e">
        <f t="shared" ca="1" si="154"/>
        <v>#N/A</v>
      </c>
      <c r="Z453" s="49" t="e">
        <f ca="1">IF(Y453&gt;SQM!$AB$9,Summary!L453,NA())</f>
        <v>#N/A</v>
      </c>
      <c r="AA453" s="45" t="e">
        <f t="shared" ca="1" si="173"/>
        <v>#N/A</v>
      </c>
      <c r="AB453" s="4" t="e">
        <f t="shared" ca="1" si="174"/>
        <v>#N/A</v>
      </c>
      <c r="AC453" s="2" t="e">
        <f t="shared" ca="1" si="175"/>
        <v>#N/A</v>
      </c>
      <c r="AD453" s="81" t="e">
        <f>IF(TEXT(A453,"mmmm")='1Month'!$A$3,TEXT(A453,"dd")+H453,NA())</f>
        <v>#N/A</v>
      </c>
      <c r="AE453" s="81" t="e">
        <f>IF(TEXT(A453,"mmmm")='1Month'!A$3,TEXT(A453,"dd")+S453,NA())</f>
        <v>#N/A</v>
      </c>
    </row>
    <row r="454" spans="1:31">
      <c r="A454" s="1">
        <v>43762</v>
      </c>
      <c r="C454" s="3" t="e">
        <f ca="1">MATCH(A454,UTDATE,0)+SQM!$AB$3</f>
        <v>#N/A</v>
      </c>
      <c r="D454" s="3">
        <f ca="1">MATCH(A454,UTDATE)+SQM!$AB$3</f>
        <v>1000</v>
      </c>
      <c r="E454" s="5" t="e">
        <f t="shared" ca="1" si="165"/>
        <v>#N/A</v>
      </c>
      <c r="F454" s="4" t="str">
        <f t="array" aca="1" ref="F454" ca="1">IF(MAX(IF(UTDATE=A454,MPSAS))&gt;0,MAX(IF(UTDATE=A454,MPSAS)),"")</f>
        <v/>
      </c>
      <c r="G454" s="2" t="e">
        <f t="shared" ca="1" si="155"/>
        <v>#N/A</v>
      </c>
      <c r="H454" s="21" t="e">
        <f t="shared" ca="1" si="156"/>
        <v>#N/A</v>
      </c>
      <c r="I454" s="4" t="e">
        <f t="shared" ca="1" si="166"/>
        <v>#N/A</v>
      </c>
      <c r="J454" s="21" t="e">
        <f t="shared" ca="1" si="163"/>
        <v>#N/A</v>
      </c>
      <c r="K454" s="5" t="e">
        <f t="shared" ca="1" si="167"/>
        <v>#N/A</v>
      </c>
      <c r="L454" s="4" t="str">
        <f t="array" aca="1" ref="L454" ca="1">IF(MAX(IF(UTDATE=A454,AVE_30))&gt;0,MAX(IF(UTDATE=A454,AVE_30)),"")</f>
        <v/>
      </c>
      <c r="M454" s="2" t="e">
        <f t="shared" ca="1" si="157"/>
        <v>#N/A</v>
      </c>
      <c r="N454" s="4" t="e">
        <f t="shared" ca="1" si="168"/>
        <v>#N/A</v>
      </c>
      <c r="O454" s="4" t="e">
        <f t="shared" ca="1" si="169"/>
        <v>#N/A</v>
      </c>
      <c r="P454" s="4" t="e">
        <f t="shared" ca="1" si="170"/>
        <v>#N/A</v>
      </c>
      <c r="Q454" s="4" t="e">
        <f t="shared" ca="1" si="158"/>
        <v>#N/A</v>
      </c>
      <c r="R454" s="4" t="e">
        <f t="shared" ca="1" si="159"/>
        <v>#VALUE!</v>
      </c>
      <c r="S454" s="43" t="e">
        <f t="shared" ca="1" si="160"/>
        <v>#N/A</v>
      </c>
      <c r="T454" s="8" t="e">
        <f t="shared" ca="1" si="161"/>
        <v>#N/A</v>
      </c>
      <c r="U454" s="45" t="e">
        <f t="shared" ca="1" si="164"/>
        <v>#N/A</v>
      </c>
      <c r="V454" s="20" t="e">
        <f t="shared" ca="1" si="162"/>
        <v>#N/A</v>
      </c>
      <c r="W454" s="48" t="e">
        <f t="shared" ca="1" si="171"/>
        <v>#N/A</v>
      </c>
      <c r="X454" s="49" t="e">
        <f t="shared" ca="1" si="172"/>
        <v>#N/A</v>
      </c>
      <c r="Y454" s="59" t="e">
        <f t="shared" ca="1" si="154"/>
        <v>#N/A</v>
      </c>
      <c r="Z454" s="49" t="e">
        <f ca="1">IF(Y454&gt;SQM!$AB$9,Summary!L454,NA())</f>
        <v>#N/A</v>
      </c>
      <c r="AA454" s="45" t="e">
        <f t="shared" ca="1" si="173"/>
        <v>#N/A</v>
      </c>
      <c r="AB454" s="4" t="e">
        <f t="shared" ca="1" si="174"/>
        <v>#N/A</v>
      </c>
      <c r="AC454" s="2" t="e">
        <f t="shared" ca="1" si="175"/>
        <v>#N/A</v>
      </c>
      <c r="AD454" s="81" t="e">
        <f>IF(TEXT(A454,"mmmm")='1Month'!$A$3,TEXT(A454,"dd")+H454,NA())</f>
        <v>#N/A</v>
      </c>
      <c r="AE454" s="81" t="e">
        <f>IF(TEXT(A454,"mmmm")='1Month'!A$3,TEXT(A454,"dd")+S454,NA())</f>
        <v>#N/A</v>
      </c>
    </row>
    <row r="455" spans="1:31">
      <c r="A455" s="1">
        <v>43763</v>
      </c>
      <c r="C455" s="3" t="e">
        <f ca="1">MATCH(A455,UTDATE,0)+SQM!$AB$3</f>
        <v>#N/A</v>
      </c>
      <c r="D455" s="3">
        <f ca="1">MATCH(A455,UTDATE)+SQM!$AB$3</f>
        <v>1000</v>
      </c>
      <c r="E455" s="5" t="e">
        <f t="shared" ca="1" si="165"/>
        <v>#N/A</v>
      </c>
      <c r="F455" s="4" t="str">
        <f t="array" aca="1" ref="F455" ca="1">IF(MAX(IF(UTDATE=A455,MPSAS))&gt;0,MAX(IF(UTDATE=A455,MPSAS)),"")</f>
        <v/>
      </c>
      <c r="G455" s="2" t="e">
        <f t="shared" ca="1" si="155"/>
        <v>#N/A</v>
      </c>
      <c r="H455" s="21" t="e">
        <f t="shared" ca="1" si="156"/>
        <v>#N/A</v>
      </c>
      <c r="I455" s="4" t="e">
        <f t="shared" ca="1" si="166"/>
        <v>#N/A</v>
      </c>
      <c r="J455" s="21" t="e">
        <f t="shared" ca="1" si="163"/>
        <v>#N/A</v>
      </c>
      <c r="K455" s="5" t="e">
        <f t="shared" ca="1" si="167"/>
        <v>#N/A</v>
      </c>
      <c r="L455" s="4" t="str">
        <f t="array" aca="1" ref="L455" ca="1">IF(MAX(IF(UTDATE=A455,AVE_30))&gt;0,MAX(IF(UTDATE=A455,AVE_30)),"")</f>
        <v/>
      </c>
      <c r="M455" s="2" t="e">
        <f t="shared" ca="1" si="157"/>
        <v>#N/A</v>
      </c>
      <c r="N455" s="4" t="e">
        <f t="shared" ca="1" si="168"/>
        <v>#N/A</v>
      </c>
      <c r="O455" s="4" t="e">
        <f t="shared" ca="1" si="169"/>
        <v>#N/A</v>
      </c>
      <c r="P455" s="4" t="e">
        <f t="shared" ca="1" si="170"/>
        <v>#N/A</v>
      </c>
      <c r="Q455" s="4" t="e">
        <f t="shared" ca="1" si="158"/>
        <v>#N/A</v>
      </c>
      <c r="R455" s="4" t="e">
        <f t="shared" ca="1" si="159"/>
        <v>#VALUE!</v>
      </c>
      <c r="S455" s="43" t="e">
        <f t="shared" ca="1" si="160"/>
        <v>#N/A</v>
      </c>
      <c r="T455" s="8" t="e">
        <f t="shared" ca="1" si="161"/>
        <v>#N/A</v>
      </c>
      <c r="U455" s="45" t="e">
        <f t="shared" ca="1" si="164"/>
        <v>#N/A</v>
      </c>
      <c r="V455" s="20" t="e">
        <f t="shared" ca="1" si="162"/>
        <v>#N/A</v>
      </c>
      <c r="W455" s="48" t="e">
        <f t="shared" ca="1" si="171"/>
        <v>#N/A</v>
      </c>
      <c r="X455" s="49" t="e">
        <f t="shared" ca="1" si="172"/>
        <v>#N/A</v>
      </c>
      <c r="Y455" s="59" t="e">
        <f t="shared" ref="Y455:Y501" ca="1" si="176">INDIRECT("'SQM'!"&amp;"AH"&amp;M455)</f>
        <v>#N/A</v>
      </c>
      <c r="Z455" s="49" t="e">
        <f ca="1">IF(Y455&gt;SQM!$AB$9,Summary!L455,NA())</f>
        <v>#N/A</v>
      </c>
      <c r="AA455" s="45" t="e">
        <f t="shared" ca="1" si="173"/>
        <v>#N/A</v>
      </c>
      <c r="AB455" s="4" t="e">
        <f t="shared" ca="1" si="174"/>
        <v>#N/A</v>
      </c>
      <c r="AC455" s="2" t="e">
        <f t="shared" ca="1" si="175"/>
        <v>#N/A</v>
      </c>
      <c r="AD455" s="81" t="e">
        <f>IF(TEXT(A455,"mmmm")='1Month'!$A$3,TEXT(A455,"dd")+H455,NA())</f>
        <v>#N/A</v>
      </c>
      <c r="AE455" s="81" t="e">
        <f>IF(TEXT(A455,"mmmm")='1Month'!A$3,TEXT(A455,"dd")+S455,NA())</f>
        <v>#N/A</v>
      </c>
    </row>
    <row r="456" spans="1:31">
      <c r="A456" s="1">
        <v>43764</v>
      </c>
      <c r="C456" s="3" t="e">
        <f ca="1">MATCH(A456,UTDATE,0)+SQM!$AB$3</f>
        <v>#N/A</v>
      </c>
      <c r="D456" s="3">
        <f ca="1">MATCH(A456,UTDATE)+SQM!$AB$3</f>
        <v>1000</v>
      </c>
      <c r="E456" s="5" t="e">
        <f t="shared" ca="1" si="165"/>
        <v>#N/A</v>
      </c>
      <c r="F456" s="4" t="str">
        <f t="array" aca="1" ref="F456" ca="1">IF(MAX(IF(UTDATE=A456,MPSAS))&gt;0,MAX(IF(UTDATE=A456,MPSAS)),"")</f>
        <v/>
      </c>
      <c r="G456" s="2" t="e">
        <f t="shared" ca="1" si="155"/>
        <v>#N/A</v>
      </c>
      <c r="H456" s="21" t="e">
        <f t="shared" ca="1" si="156"/>
        <v>#N/A</v>
      </c>
      <c r="I456" s="4" t="e">
        <f t="shared" ca="1" si="166"/>
        <v>#N/A</v>
      </c>
      <c r="J456" s="21" t="e">
        <f t="shared" ca="1" si="163"/>
        <v>#N/A</v>
      </c>
      <c r="K456" s="5" t="e">
        <f t="shared" ca="1" si="167"/>
        <v>#N/A</v>
      </c>
      <c r="L456" s="4" t="str">
        <f t="array" aca="1" ref="L456" ca="1">IF(MAX(IF(UTDATE=A456,AVE_30))&gt;0,MAX(IF(UTDATE=A456,AVE_30)),"")</f>
        <v/>
      </c>
      <c r="M456" s="2" t="e">
        <f t="shared" ca="1" si="157"/>
        <v>#N/A</v>
      </c>
      <c r="N456" s="4" t="e">
        <f t="shared" ca="1" si="168"/>
        <v>#N/A</v>
      </c>
      <c r="O456" s="4" t="e">
        <f t="shared" ca="1" si="169"/>
        <v>#N/A</v>
      </c>
      <c r="P456" s="4" t="e">
        <f t="shared" ca="1" si="170"/>
        <v>#N/A</v>
      </c>
      <c r="Q456" s="4" t="e">
        <f t="shared" ca="1" si="158"/>
        <v>#N/A</v>
      </c>
      <c r="R456" s="4" t="e">
        <f t="shared" ca="1" si="159"/>
        <v>#VALUE!</v>
      </c>
      <c r="S456" s="43" t="e">
        <f t="shared" ca="1" si="160"/>
        <v>#N/A</v>
      </c>
      <c r="T456" s="8" t="e">
        <f t="shared" ca="1" si="161"/>
        <v>#N/A</v>
      </c>
      <c r="U456" s="45" t="e">
        <f t="shared" ca="1" si="164"/>
        <v>#N/A</v>
      </c>
      <c r="V456" s="20" t="e">
        <f t="shared" ca="1" si="162"/>
        <v>#N/A</v>
      </c>
      <c r="W456" s="48" t="e">
        <f t="shared" ca="1" si="171"/>
        <v>#N/A</v>
      </c>
      <c r="X456" s="49" t="e">
        <f t="shared" ca="1" si="172"/>
        <v>#N/A</v>
      </c>
      <c r="Y456" s="59" t="e">
        <f t="shared" ca="1" si="176"/>
        <v>#N/A</v>
      </c>
      <c r="Z456" s="49" t="e">
        <f ca="1">IF(Y456&gt;SQM!$AB$9,Summary!L456,NA())</f>
        <v>#N/A</v>
      </c>
      <c r="AA456" s="45" t="e">
        <f t="shared" ca="1" si="173"/>
        <v>#N/A</v>
      </c>
      <c r="AB456" s="4" t="e">
        <f t="shared" ca="1" si="174"/>
        <v>#N/A</v>
      </c>
      <c r="AC456" s="2" t="e">
        <f t="shared" ca="1" si="175"/>
        <v>#N/A</v>
      </c>
      <c r="AD456" s="81" t="e">
        <f>IF(TEXT(A456,"mmmm")='1Month'!$A$3,TEXT(A456,"dd")+H456,NA())</f>
        <v>#N/A</v>
      </c>
      <c r="AE456" s="81" t="e">
        <f>IF(TEXT(A456,"mmmm")='1Month'!A$3,TEXT(A456,"dd")+S456,NA())</f>
        <v>#N/A</v>
      </c>
    </row>
    <row r="457" spans="1:31">
      <c r="A457" s="1">
        <v>43765</v>
      </c>
      <c r="C457" s="3" t="e">
        <f ca="1">MATCH(A457,UTDATE,0)+SQM!$AB$3</f>
        <v>#N/A</v>
      </c>
      <c r="D457" s="3">
        <f ca="1">MATCH(A457,UTDATE)+SQM!$AB$3</f>
        <v>1000</v>
      </c>
      <c r="E457" s="5" t="e">
        <f t="shared" ca="1" si="165"/>
        <v>#N/A</v>
      </c>
      <c r="F457" s="4" t="str">
        <f t="array" aca="1" ref="F457" ca="1">IF(MAX(IF(UTDATE=A457,MPSAS))&gt;0,MAX(IF(UTDATE=A457,MPSAS)),"")</f>
        <v/>
      </c>
      <c r="G457" s="2" t="e">
        <f t="shared" ca="1" si="155"/>
        <v>#N/A</v>
      </c>
      <c r="H457" s="21" t="e">
        <f t="shared" ca="1" si="156"/>
        <v>#N/A</v>
      </c>
      <c r="I457" s="4" t="e">
        <f t="shared" ca="1" si="166"/>
        <v>#N/A</v>
      </c>
      <c r="J457" s="21" t="e">
        <f t="shared" ca="1" si="163"/>
        <v>#N/A</v>
      </c>
      <c r="K457" s="5" t="e">
        <f t="shared" ca="1" si="167"/>
        <v>#N/A</v>
      </c>
      <c r="L457" s="4" t="str">
        <f t="array" aca="1" ref="L457" ca="1">IF(MAX(IF(UTDATE=A457,AVE_30))&gt;0,MAX(IF(UTDATE=A457,AVE_30)),"")</f>
        <v/>
      </c>
      <c r="M457" s="2" t="e">
        <f t="shared" ca="1" si="157"/>
        <v>#N/A</v>
      </c>
      <c r="N457" s="4" t="e">
        <f t="shared" ca="1" si="168"/>
        <v>#N/A</v>
      </c>
      <c r="O457" s="4" t="e">
        <f t="shared" ca="1" si="169"/>
        <v>#N/A</v>
      </c>
      <c r="P457" s="4" t="e">
        <f t="shared" ca="1" si="170"/>
        <v>#N/A</v>
      </c>
      <c r="Q457" s="4" t="e">
        <f t="shared" ca="1" si="158"/>
        <v>#N/A</v>
      </c>
      <c r="R457" s="4" t="e">
        <f t="shared" ca="1" si="159"/>
        <v>#VALUE!</v>
      </c>
      <c r="S457" s="43" t="e">
        <f t="shared" ca="1" si="160"/>
        <v>#N/A</v>
      </c>
      <c r="T457" s="8" t="e">
        <f t="shared" ca="1" si="161"/>
        <v>#N/A</v>
      </c>
      <c r="U457" s="45" t="e">
        <f t="shared" ca="1" si="164"/>
        <v>#N/A</v>
      </c>
      <c r="V457" s="20" t="e">
        <f t="shared" ca="1" si="162"/>
        <v>#N/A</v>
      </c>
      <c r="W457" s="48" t="e">
        <f t="shared" ca="1" si="171"/>
        <v>#N/A</v>
      </c>
      <c r="X457" s="49" t="e">
        <f t="shared" ca="1" si="172"/>
        <v>#N/A</v>
      </c>
      <c r="Y457" s="59" t="e">
        <f t="shared" ca="1" si="176"/>
        <v>#N/A</v>
      </c>
      <c r="Z457" s="49" t="e">
        <f ca="1">IF(Y457&gt;SQM!$AB$9,Summary!L457,NA())</f>
        <v>#N/A</v>
      </c>
      <c r="AA457" s="45" t="e">
        <f t="shared" ca="1" si="173"/>
        <v>#N/A</v>
      </c>
      <c r="AB457" s="4" t="e">
        <f t="shared" ca="1" si="174"/>
        <v>#N/A</v>
      </c>
      <c r="AC457" s="2" t="e">
        <f t="shared" ca="1" si="175"/>
        <v>#N/A</v>
      </c>
      <c r="AD457" s="81" t="e">
        <f>IF(TEXT(A457,"mmmm")='1Month'!$A$3,TEXT(A457,"dd")+H457,NA())</f>
        <v>#N/A</v>
      </c>
      <c r="AE457" s="81" t="e">
        <f>IF(TEXT(A457,"mmmm")='1Month'!A$3,TEXT(A457,"dd")+S457,NA())</f>
        <v>#N/A</v>
      </c>
    </row>
    <row r="458" spans="1:31">
      <c r="A458" s="1">
        <v>43766</v>
      </c>
      <c r="C458" s="3" t="e">
        <f ca="1">MATCH(A458,UTDATE,0)+SQM!$AB$3</f>
        <v>#N/A</v>
      </c>
      <c r="D458" s="3">
        <f ca="1">MATCH(A458,UTDATE)+SQM!$AB$3</f>
        <v>1000</v>
      </c>
      <c r="E458" s="5" t="e">
        <f t="shared" ca="1" si="165"/>
        <v>#N/A</v>
      </c>
      <c r="F458" s="4" t="str">
        <f t="array" aca="1" ref="F458" ca="1">IF(MAX(IF(UTDATE=A458,MPSAS))&gt;0,MAX(IF(UTDATE=A458,MPSAS)),"")</f>
        <v/>
      </c>
      <c r="G458" s="2" t="e">
        <f t="shared" ca="1" si="155"/>
        <v>#N/A</v>
      </c>
      <c r="H458" s="21" t="e">
        <f t="shared" ca="1" si="156"/>
        <v>#N/A</v>
      </c>
      <c r="I458" s="4" t="e">
        <f t="shared" ca="1" si="166"/>
        <v>#N/A</v>
      </c>
      <c r="J458" s="21" t="e">
        <f t="shared" ca="1" si="163"/>
        <v>#N/A</v>
      </c>
      <c r="K458" s="5" t="e">
        <f t="shared" ca="1" si="167"/>
        <v>#N/A</v>
      </c>
      <c r="L458" s="4" t="str">
        <f t="array" aca="1" ref="L458" ca="1">IF(MAX(IF(UTDATE=A458,AVE_30))&gt;0,MAX(IF(UTDATE=A458,AVE_30)),"")</f>
        <v/>
      </c>
      <c r="M458" s="2" t="e">
        <f t="shared" ca="1" si="157"/>
        <v>#N/A</v>
      </c>
      <c r="N458" s="4" t="e">
        <f t="shared" ca="1" si="168"/>
        <v>#N/A</v>
      </c>
      <c r="O458" s="4" t="e">
        <f t="shared" ca="1" si="169"/>
        <v>#N/A</v>
      </c>
      <c r="P458" s="4" t="e">
        <f t="shared" ca="1" si="170"/>
        <v>#N/A</v>
      </c>
      <c r="Q458" s="4" t="e">
        <f t="shared" ca="1" si="158"/>
        <v>#N/A</v>
      </c>
      <c r="R458" s="4" t="e">
        <f t="shared" ca="1" si="159"/>
        <v>#VALUE!</v>
      </c>
      <c r="S458" s="43" t="e">
        <f t="shared" ca="1" si="160"/>
        <v>#N/A</v>
      </c>
      <c r="T458" s="8" t="e">
        <f t="shared" ca="1" si="161"/>
        <v>#N/A</v>
      </c>
      <c r="U458" s="45" t="e">
        <f t="shared" ca="1" si="164"/>
        <v>#N/A</v>
      </c>
      <c r="V458" s="20" t="e">
        <f t="shared" ca="1" si="162"/>
        <v>#N/A</v>
      </c>
      <c r="W458" s="48" t="e">
        <f t="shared" ca="1" si="171"/>
        <v>#N/A</v>
      </c>
      <c r="X458" s="49" t="e">
        <f t="shared" ca="1" si="172"/>
        <v>#N/A</v>
      </c>
      <c r="Y458" s="59" t="e">
        <f t="shared" ca="1" si="176"/>
        <v>#N/A</v>
      </c>
      <c r="Z458" s="49" t="e">
        <f ca="1">IF(Y458&gt;SQM!$AB$9,Summary!L458,NA())</f>
        <v>#N/A</v>
      </c>
      <c r="AA458" s="45" t="e">
        <f t="shared" ca="1" si="173"/>
        <v>#N/A</v>
      </c>
      <c r="AB458" s="4" t="e">
        <f t="shared" ca="1" si="174"/>
        <v>#N/A</v>
      </c>
      <c r="AC458" s="2" t="e">
        <f t="shared" ca="1" si="175"/>
        <v>#N/A</v>
      </c>
      <c r="AD458" s="81" t="e">
        <f>IF(TEXT(A458,"mmmm")='1Month'!$A$3,TEXT(A458,"dd")+H458,NA())</f>
        <v>#N/A</v>
      </c>
      <c r="AE458" s="81" t="e">
        <f>IF(TEXT(A458,"mmmm")='1Month'!A$3,TEXT(A458,"dd")+S458,NA())</f>
        <v>#N/A</v>
      </c>
    </row>
    <row r="459" spans="1:31">
      <c r="A459" s="1">
        <v>43767</v>
      </c>
      <c r="C459" s="3" t="e">
        <f ca="1">MATCH(A459,UTDATE,0)+SQM!$AB$3</f>
        <v>#N/A</v>
      </c>
      <c r="D459" s="3">
        <f ca="1">MATCH(A459,UTDATE)+SQM!$AB$3</f>
        <v>1000</v>
      </c>
      <c r="E459" s="5" t="e">
        <f t="shared" ca="1" si="165"/>
        <v>#N/A</v>
      </c>
      <c r="F459" s="4" t="str">
        <f t="array" aca="1" ref="F459" ca="1">IF(MAX(IF(UTDATE=A459,MPSAS))&gt;0,MAX(IF(UTDATE=A459,MPSAS)),"")</f>
        <v/>
      </c>
      <c r="G459" s="2" t="e">
        <f t="shared" ca="1" si="155"/>
        <v>#N/A</v>
      </c>
      <c r="H459" s="21" t="e">
        <f t="shared" ca="1" si="156"/>
        <v>#N/A</v>
      </c>
      <c r="I459" s="4" t="e">
        <f t="shared" ca="1" si="166"/>
        <v>#N/A</v>
      </c>
      <c r="J459" s="21" t="e">
        <f t="shared" ca="1" si="163"/>
        <v>#N/A</v>
      </c>
      <c r="K459" s="5" t="e">
        <f t="shared" ca="1" si="167"/>
        <v>#N/A</v>
      </c>
      <c r="L459" s="4" t="str">
        <f t="array" aca="1" ref="L459" ca="1">IF(MAX(IF(UTDATE=A459,AVE_30))&gt;0,MAX(IF(UTDATE=A459,AVE_30)),"")</f>
        <v/>
      </c>
      <c r="M459" s="2" t="e">
        <f t="shared" ca="1" si="157"/>
        <v>#N/A</v>
      </c>
      <c r="N459" s="4" t="e">
        <f t="shared" ca="1" si="168"/>
        <v>#N/A</v>
      </c>
      <c r="O459" s="4" t="e">
        <f t="shared" ca="1" si="169"/>
        <v>#N/A</v>
      </c>
      <c r="P459" s="4" t="e">
        <f t="shared" ca="1" si="170"/>
        <v>#N/A</v>
      </c>
      <c r="Q459" s="4" t="e">
        <f t="shared" ca="1" si="158"/>
        <v>#N/A</v>
      </c>
      <c r="R459" s="4" t="e">
        <f t="shared" ca="1" si="159"/>
        <v>#VALUE!</v>
      </c>
      <c r="S459" s="43" t="e">
        <f t="shared" ca="1" si="160"/>
        <v>#N/A</v>
      </c>
      <c r="T459" s="8" t="e">
        <f t="shared" ca="1" si="161"/>
        <v>#N/A</v>
      </c>
      <c r="U459" s="45" t="e">
        <f t="shared" ca="1" si="164"/>
        <v>#N/A</v>
      </c>
      <c r="V459" s="20" t="e">
        <f t="shared" ca="1" si="162"/>
        <v>#N/A</v>
      </c>
      <c r="W459" s="48" t="e">
        <f t="shared" ca="1" si="171"/>
        <v>#N/A</v>
      </c>
      <c r="X459" s="49" t="e">
        <f t="shared" ca="1" si="172"/>
        <v>#N/A</v>
      </c>
      <c r="Y459" s="59" t="e">
        <f t="shared" ca="1" si="176"/>
        <v>#N/A</v>
      </c>
      <c r="Z459" s="49" t="e">
        <f ca="1">IF(Y459&gt;SQM!$AB$9,Summary!L459,NA())</f>
        <v>#N/A</v>
      </c>
      <c r="AA459" s="45" t="e">
        <f t="shared" ca="1" si="173"/>
        <v>#N/A</v>
      </c>
      <c r="AB459" s="4" t="e">
        <f t="shared" ca="1" si="174"/>
        <v>#N/A</v>
      </c>
      <c r="AC459" s="2" t="e">
        <f t="shared" ca="1" si="175"/>
        <v>#N/A</v>
      </c>
      <c r="AD459" s="81" t="e">
        <f>IF(TEXT(A459,"mmmm")='1Month'!$A$3,TEXT(A459,"dd")+H459,NA())</f>
        <v>#N/A</v>
      </c>
      <c r="AE459" s="81" t="e">
        <f>IF(TEXT(A459,"mmmm")='1Month'!A$3,TEXT(A459,"dd")+S459,NA())</f>
        <v>#N/A</v>
      </c>
    </row>
    <row r="460" spans="1:31">
      <c r="A460" s="1">
        <v>43768</v>
      </c>
      <c r="C460" s="3" t="e">
        <f ca="1">MATCH(A460,UTDATE,0)+SQM!$AB$3</f>
        <v>#N/A</v>
      </c>
      <c r="D460" s="3">
        <f ca="1">MATCH(A460,UTDATE)+SQM!$AB$3</f>
        <v>1000</v>
      </c>
      <c r="E460" s="5" t="e">
        <f t="shared" ca="1" si="165"/>
        <v>#N/A</v>
      </c>
      <c r="F460" s="4" t="str">
        <f t="array" aca="1" ref="F460" ca="1">IF(MAX(IF(UTDATE=A460,MPSAS))&gt;0,MAX(IF(UTDATE=A460,MPSAS)),"")</f>
        <v/>
      </c>
      <c r="G460" s="2" t="e">
        <f t="shared" ca="1" si="155"/>
        <v>#N/A</v>
      </c>
      <c r="H460" s="21" t="e">
        <f t="shared" ca="1" si="156"/>
        <v>#N/A</v>
      </c>
      <c r="I460" s="4" t="e">
        <f t="shared" ca="1" si="166"/>
        <v>#N/A</v>
      </c>
      <c r="J460" s="21" t="e">
        <f t="shared" ca="1" si="163"/>
        <v>#N/A</v>
      </c>
      <c r="K460" s="5" t="e">
        <f t="shared" ca="1" si="167"/>
        <v>#N/A</v>
      </c>
      <c r="L460" s="4" t="str">
        <f t="array" aca="1" ref="L460" ca="1">IF(MAX(IF(UTDATE=A460,AVE_30))&gt;0,MAX(IF(UTDATE=A460,AVE_30)),"")</f>
        <v/>
      </c>
      <c r="M460" s="2" t="e">
        <f t="shared" ca="1" si="157"/>
        <v>#N/A</v>
      </c>
      <c r="N460" s="4" t="e">
        <f t="shared" ca="1" si="168"/>
        <v>#N/A</v>
      </c>
      <c r="O460" s="4" t="e">
        <f t="shared" ca="1" si="169"/>
        <v>#N/A</v>
      </c>
      <c r="P460" s="4" t="e">
        <f t="shared" ca="1" si="170"/>
        <v>#N/A</v>
      </c>
      <c r="Q460" s="4" t="e">
        <f t="shared" ca="1" si="158"/>
        <v>#N/A</v>
      </c>
      <c r="R460" s="4" t="e">
        <f t="shared" ca="1" si="159"/>
        <v>#VALUE!</v>
      </c>
      <c r="S460" s="43" t="e">
        <f t="shared" ca="1" si="160"/>
        <v>#N/A</v>
      </c>
      <c r="T460" s="8" t="e">
        <f t="shared" ca="1" si="161"/>
        <v>#N/A</v>
      </c>
      <c r="U460" s="45" t="e">
        <f t="shared" ca="1" si="164"/>
        <v>#N/A</v>
      </c>
      <c r="V460" s="20" t="e">
        <f t="shared" ca="1" si="162"/>
        <v>#N/A</v>
      </c>
      <c r="W460" s="48" t="e">
        <f t="shared" ca="1" si="171"/>
        <v>#N/A</v>
      </c>
      <c r="X460" s="49" t="e">
        <f t="shared" ca="1" si="172"/>
        <v>#N/A</v>
      </c>
      <c r="Y460" s="59" t="e">
        <f t="shared" ca="1" si="176"/>
        <v>#N/A</v>
      </c>
      <c r="Z460" s="49" t="e">
        <f ca="1">IF(Y460&gt;SQM!$AB$9,Summary!L460,NA())</f>
        <v>#N/A</v>
      </c>
      <c r="AA460" s="45" t="e">
        <f t="shared" ca="1" si="173"/>
        <v>#N/A</v>
      </c>
      <c r="AB460" s="4" t="e">
        <f t="shared" ca="1" si="174"/>
        <v>#N/A</v>
      </c>
      <c r="AC460" s="2" t="e">
        <f t="shared" ca="1" si="175"/>
        <v>#N/A</v>
      </c>
      <c r="AD460" s="81" t="e">
        <f>IF(TEXT(A460,"mmmm")='1Month'!$A$3,TEXT(A460,"dd")+H460,NA())</f>
        <v>#N/A</v>
      </c>
      <c r="AE460" s="81" t="e">
        <f>IF(TEXT(A460,"mmmm")='1Month'!A$3,TEXT(A460,"dd")+S460,NA())</f>
        <v>#N/A</v>
      </c>
    </row>
    <row r="461" spans="1:31">
      <c r="A461" s="1">
        <v>43769</v>
      </c>
      <c r="C461" s="3" t="e">
        <f ca="1">MATCH(A461,UTDATE,0)+SQM!$AB$3</f>
        <v>#N/A</v>
      </c>
      <c r="D461" s="3">
        <f ca="1">MATCH(A461,UTDATE)+SQM!$AB$3</f>
        <v>1000</v>
      </c>
      <c r="E461" s="5" t="e">
        <f t="shared" ca="1" si="165"/>
        <v>#N/A</v>
      </c>
      <c r="F461" s="4" t="str">
        <f t="array" aca="1" ref="F461" ca="1">IF(MAX(IF(UTDATE=A461,MPSAS))&gt;0,MAX(IF(UTDATE=A461,MPSAS)),"")</f>
        <v/>
      </c>
      <c r="G461" s="2" t="e">
        <f t="shared" ca="1" si="155"/>
        <v>#N/A</v>
      </c>
      <c r="H461" s="21" t="e">
        <f t="shared" ca="1" si="156"/>
        <v>#N/A</v>
      </c>
      <c r="I461" s="4" t="e">
        <f t="shared" ca="1" si="166"/>
        <v>#N/A</v>
      </c>
      <c r="J461" s="21" t="e">
        <f t="shared" ca="1" si="163"/>
        <v>#N/A</v>
      </c>
      <c r="K461" s="5" t="e">
        <f t="shared" ca="1" si="167"/>
        <v>#N/A</v>
      </c>
      <c r="L461" s="4" t="str">
        <f t="array" aca="1" ref="L461" ca="1">IF(MAX(IF(UTDATE=A461,AVE_30))&gt;0,MAX(IF(UTDATE=A461,AVE_30)),"")</f>
        <v/>
      </c>
      <c r="M461" s="2" t="e">
        <f t="shared" ca="1" si="157"/>
        <v>#N/A</v>
      </c>
      <c r="N461" s="4" t="e">
        <f t="shared" ca="1" si="168"/>
        <v>#N/A</v>
      </c>
      <c r="O461" s="4" t="e">
        <f t="shared" ca="1" si="169"/>
        <v>#N/A</v>
      </c>
      <c r="P461" s="4" t="e">
        <f t="shared" ca="1" si="170"/>
        <v>#N/A</v>
      </c>
      <c r="Q461" s="4" t="e">
        <f t="shared" ca="1" si="158"/>
        <v>#N/A</v>
      </c>
      <c r="R461" s="4" t="e">
        <f t="shared" ca="1" si="159"/>
        <v>#VALUE!</v>
      </c>
      <c r="S461" s="43" t="e">
        <f t="shared" ca="1" si="160"/>
        <v>#N/A</v>
      </c>
      <c r="T461" s="8" t="e">
        <f t="shared" ca="1" si="161"/>
        <v>#N/A</v>
      </c>
      <c r="U461" s="45" t="e">
        <f t="shared" ca="1" si="164"/>
        <v>#N/A</v>
      </c>
      <c r="V461" s="20" t="e">
        <f t="shared" ca="1" si="162"/>
        <v>#N/A</v>
      </c>
      <c r="W461" s="48" t="e">
        <f t="shared" ca="1" si="171"/>
        <v>#N/A</v>
      </c>
      <c r="X461" s="49" t="e">
        <f t="shared" ca="1" si="172"/>
        <v>#N/A</v>
      </c>
      <c r="Y461" s="59" t="e">
        <f t="shared" ca="1" si="176"/>
        <v>#N/A</v>
      </c>
      <c r="Z461" s="49" t="e">
        <f ca="1">IF(Y461&gt;SQM!$AB$9,Summary!L461,NA())</f>
        <v>#N/A</v>
      </c>
      <c r="AA461" s="45" t="e">
        <f t="shared" ca="1" si="173"/>
        <v>#N/A</v>
      </c>
      <c r="AB461" s="4" t="e">
        <f t="shared" ca="1" si="174"/>
        <v>#N/A</v>
      </c>
      <c r="AC461" s="2" t="e">
        <f t="shared" ca="1" si="175"/>
        <v>#N/A</v>
      </c>
      <c r="AD461" s="81" t="e">
        <f>IF(TEXT(A461,"mmmm")='1Month'!$A$3,TEXT(A461,"dd")+H461,NA())</f>
        <v>#N/A</v>
      </c>
      <c r="AE461" s="81" t="e">
        <f>IF(TEXT(A461,"mmmm")='1Month'!A$3,TEXT(A461,"dd")+S461,NA())</f>
        <v>#N/A</v>
      </c>
    </row>
    <row r="462" spans="1:31">
      <c r="A462" s="1">
        <v>43770</v>
      </c>
      <c r="C462" s="3" t="e">
        <f ca="1">MATCH(A462,UTDATE,0)+SQM!$AB$3</f>
        <v>#N/A</v>
      </c>
      <c r="D462" s="3">
        <f ca="1">MATCH(A462,UTDATE)+SQM!$AB$3</f>
        <v>1000</v>
      </c>
      <c r="E462" s="5" t="e">
        <f t="shared" ca="1" si="165"/>
        <v>#N/A</v>
      </c>
      <c r="F462" s="4" t="str">
        <f t="array" aca="1" ref="F462" ca="1">IF(MAX(IF(UTDATE=A462,MPSAS))&gt;0,MAX(IF(UTDATE=A462,MPSAS)),"")</f>
        <v/>
      </c>
      <c r="G462" s="2" t="e">
        <f t="shared" ca="1" si="155"/>
        <v>#N/A</v>
      </c>
      <c r="H462" s="21" t="e">
        <f t="shared" ca="1" si="156"/>
        <v>#N/A</v>
      </c>
      <c r="I462" s="4" t="e">
        <f t="shared" ca="1" si="166"/>
        <v>#N/A</v>
      </c>
      <c r="J462" s="21" t="e">
        <f t="shared" ca="1" si="163"/>
        <v>#N/A</v>
      </c>
      <c r="K462" s="5" t="e">
        <f t="shared" ca="1" si="167"/>
        <v>#N/A</v>
      </c>
      <c r="L462" s="4" t="str">
        <f t="array" aca="1" ref="L462" ca="1">IF(MAX(IF(UTDATE=A462,AVE_30))&gt;0,MAX(IF(UTDATE=A462,AVE_30)),"")</f>
        <v/>
      </c>
      <c r="M462" s="2" t="e">
        <f t="shared" ca="1" si="157"/>
        <v>#N/A</v>
      </c>
      <c r="N462" s="4" t="e">
        <f t="shared" ca="1" si="168"/>
        <v>#N/A</v>
      </c>
      <c r="O462" s="4" t="e">
        <f t="shared" ca="1" si="169"/>
        <v>#N/A</v>
      </c>
      <c r="P462" s="4" t="e">
        <f t="shared" ca="1" si="170"/>
        <v>#N/A</v>
      </c>
      <c r="Q462" s="4" t="e">
        <f t="shared" ca="1" si="158"/>
        <v>#N/A</v>
      </c>
      <c r="R462" s="4" t="e">
        <f t="shared" ca="1" si="159"/>
        <v>#VALUE!</v>
      </c>
      <c r="S462" s="43" t="e">
        <f t="shared" ca="1" si="160"/>
        <v>#N/A</v>
      </c>
      <c r="T462" s="8" t="e">
        <f t="shared" ca="1" si="161"/>
        <v>#N/A</v>
      </c>
      <c r="U462" s="45" t="e">
        <f t="shared" ca="1" si="164"/>
        <v>#N/A</v>
      </c>
      <c r="V462" s="20" t="e">
        <f t="shared" ca="1" si="162"/>
        <v>#N/A</v>
      </c>
      <c r="W462" s="48" t="e">
        <f t="shared" ca="1" si="171"/>
        <v>#N/A</v>
      </c>
      <c r="X462" s="49" t="e">
        <f t="shared" ca="1" si="172"/>
        <v>#N/A</v>
      </c>
      <c r="Y462" s="59" t="e">
        <f t="shared" ca="1" si="176"/>
        <v>#N/A</v>
      </c>
      <c r="Z462" s="49" t="e">
        <f ca="1">IF(Y462&gt;SQM!$AB$9,Summary!L462,NA())</f>
        <v>#N/A</v>
      </c>
      <c r="AA462" s="45" t="e">
        <f t="shared" ca="1" si="173"/>
        <v>#N/A</v>
      </c>
      <c r="AB462" s="4" t="e">
        <f t="shared" ca="1" si="174"/>
        <v>#N/A</v>
      </c>
      <c r="AC462" s="2" t="e">
        <f t="shared" ca="1" si="175"/>
        <v>#N/A</v>
      </c>
      <c r="AD462" s="81" t="e">
        <f>IF(TEXT(A462,"mmmm")='1Month'!$A$3,TEXT(A462,"dd")+H462,NA())</f>
        <v>#N/A</v>
      </c>
      <c r="AE462" s="81" t="e">
        <f>IF(TEXT(A462,"mmmm")='1Month'!A$3,TEXT(A462,"dd")+S462,NA())</f>
        <v>#N/A</v>
      </c>
    </row>
    <row r="463" spans="1:31">
      <c r="A463" s="1">
        <v>43771</v>
      </c>
      <c r="C463" s="3" t="e">
        <f ca="1">MATCH(A463,UTDATE,0)+SQM!$AB$3</f>
        <v>#N/A</v>
      </c>
      <c r="D463" s="3">
        <f ca="1">MATCH(A463,UTDATE)+SQM!$AB$3</f>
        <v>1000</v>
      </c>
      <c r="E463" s="5" t="e">
        <f t="shared" ca="1" si="165"/>
        <v>#N/A</v>
      </c>
      <c r="F463" s="4" t="str">
        <f t="array" aca="1" ref="F463" ca="1">IF(MAX(IF(UTDATE=A463,MPSAS))&gt;0,MAX(IF(UTDATE=A463,MPSAS)),"")</f>
        <v/>
      </c>
      <c r="G463" s="2" t="e">
        <f t="shared" ca="1" si="155"/>
        <v>#N/A</v>
      </c>
      <c r="H463" s="21" t="e">
        <f t="shared" ca="1" si="156"/>
        <v>#N/A</v>
      </c>
      <c r="I463" s="4" t="e">
        <f t="shared" ca="1" si="166"/>
        <v>#N/A</v>
      </c>
      <c r="J463" s="21" t="e">
        <f t="shared" ca="1" si="163"/>
        <v>#N/A</v>
      </c>
      <c r="K463" s="5" t="e">
        <f t="shared" ca="1" si="167"/>
        <v>#N/A</v>
      </c>
      <c r="L463" s="4" t="str">
        <f t="array" aca="1" ref="L463" ca="1">IF(MAX(IF(UTDATE=A463,AVE_30))&gt;0,MAX(IF(UTDATE=A463,AVE_30)),"")</f>
        <v/>
      </c>
      <c r="M463" s="2" t="e">
        <f t="shared" ca="1" si="157"/>
        <v>#N/A</v>
      </c>
      <c r="N463" s="4" t="e">
        <f t="shared" ca="1" si="168"/>
        <v>#N/A</v>
      </c>
      <c r="O463" s="4" t="e">
        <f t="shared" ca="1" si="169"/>
        <v>#N/A</v>
      </c>
      <c r="P463" s="4" t="e">
        <f t="shared" ca="1" si="170"/>
        <v>#N/A</v>
      </c>
      <c r="Q463" s="4" t="e">
        <f t="shared" ca="1" si="158"/>
        <v>#N/A</v>
      </c>
      <c r="R463" s="4" t="e">
        <f t="shared" ca="1" si="159"/>
        <v>#VALUE!</v>
      </c>
      <c r="S463" s="43" t="e">
        <f t="shared" ca="1" si="160"/>
        <v>#N/A</v>
      </c>
      <c r="T463" s="8" t="e">
        <f t="shared" ca="1" si="161"/>
        <v>#N/A</v>
      </c>
      <c r="U463" s="45" t="e">
        <f t="shared" ca="1" si="164"/>
        <v>#N/A</v>
      </c>
      <c r="V463" s="20" t="e">
        <f t="shared" ca="1" si="162"/>
        <v>#N/A</v>
      </c>
      <c r="W463" s="48" t="e">
        <f t="shared" ca="1" si="171"/>
        <v>#N/A</v>
      </c>
      <c r="X463" s="49" t="e">
        <f t="shared" ca="1" si="172"/>
        <v>#N/A</v>
      </c>
      <c r="Y463" s="59" t="e">
        <f t="shared" ca="1" si="176"/>
        <v>#N/A</v>
      </c>
      <c r="Z463" s="49" t="e">
        <f ca="1">IF(Y463&gt;SQM!$AB$9,Summary!L463,NA())</f>
        <v>#N/A</v>
      </c>
      <c r="AA463" s="45" t="e">
        <f t="shared" ca="1" si="173"/>
        <v>#N/A</v>
      </c>
      <c r="AB463" s="4" t="e">
        <f t="shared" ca="1" si="174"/>
        <v>#N/A</v>
      </c>
      <c r="AC463" s="2" t="e">
        <f t="shared" ca="1" si="175"/>
        <v>#N/A</v>
      </c>
      <c r="AD463" s="81" t="e">
        <f>IF(TEXT(A463,"mmmm")='1Month'!$A$3,TEXT(A463,"dd")+H463,NA())</f>
        <v>#N/A</v>
      </c>
      <c r="AE463" s="81" t="e">
        <f>IF(TEXT(A463,"mmmm")='1Month'!A$3,TEXT(A463,"dd")+S463,NA())</f>
        <v>#N/A</v>
      </c>
    </row>
    <row r="464" spans="1:31">
      <c r="A464" s="1">
        <v>43772</v>
      </c>
      <c r="C464" s="3" t="e">
        <f ca="1">MATCH(A464,UTDATE,0)+SQM!$AB$3</f>
        <v>#N/A</v>
      </c>
      <c r="D464" s="3">
        <f ca="1">MATCH(A464,UTDATE)+SQM!$AB$3</f>
        <v>1000</v>
      </c>
      <c r="E464" s="5" t="e">
        <f t="shared" ca="1" si="165"/>
        <v>#N/A</v>
      </c>
      <c r="F464" s="4" t="str">
        <f t="array" aca="1" ref="F464" ca="1">IF(MAX(IF(UTDATE=A464,MPSAS))&gt;0,MAX(IF(UTDATE=A464,MPSAS)),"")</f>
        <v/>
      </c>
      <c r="G464" s="2" t="e">
        <f t="shared" ca="1" si="155"/>
        <v>#N/A</v>
      </c>
      <c r="H464" s="21" t="e">
        <f t="shared" ca="1" si="156"/>
        <v>#N/A</v>
      </c>
      <c r="I464" s="4" t="e">
        <f t="shared" ca="1" si="166"/>
        <v>#N/A</v>
      </c>
      <c r="J464" s="21" t="e">
        <f t="shared" ca="1" si="163"/>
        <v>#N/A</v>
      </c>
      <c r="K464" s="5" t="e">
        <f t="shared" ca="1" si="167"/>
        <v>#N/A</v>
      </c>
      <c r="L464" s="4" t="str">
        <f t="array" aca="1" ref="L464" ca="1">IF(MAX(IF(UTDATE=A464,AVE_30))&gt;0,MAX(IF(UTDATE=A464,AVE_30)),"")</f>
        <v/>
      </c>
      <c r="M464" s="2" t="e">
        <f t="shared" ca="1" si="157"/>
        <v>#N/A</v>
      </c>
      <c r="N464" s="4" t="e">
        <f t="shared" ca="1" si="168"/>
        <v>#N/A</v>
      </c>
      <c r="O464" s="4" t="e">
        <f t="shared" ca="1" si="169"/>
        <v>#N/A</v>
      </c>
      <c r="P464" s="4" t="e">
        <f t="shared" ca="1" si="170"/>
        <v>#N/A</v>
      </c>
      <c r="Q464" s="4" t="e">
        <f t="shared" ca="1" si="158"/>
        <v>#N/A</v>
      </c>
      <c r="R464" s="4" t="e">
        <f t="shared" ca="1" si="159"/>
        <v>#VALUE!</v>
      </c>
      <c r="S464" s="43" t="e">
        <f t="shared" ca="1" si="160"/>
        <v>#N/A</v>
      </c>
      <c r="T464" s="8" t="e">
        <f t="shared" ca="1" si="161"/>
        <v>#N/A</v>
      </c>
      <c r="U464" s="45" t="e">
        <f t="shared" ca="1" si="164"/>
        <v>#N/A</v>
      </c>
      <c r="V464" s="20" t="e">
        <f t="shared" ca="1" si="162"/>
        <v>#N/A</v>
      </c>
      <c r="W464" s="48" t="e">
        <f t="shared" ca="1" si="171"/>
        <v>#N/A</v>
      </c>
      <c r="X464" s="49" t="e">
        <f t="shared" ca="1" si="172"/>
        <v>#N/A</v>
      </c>
      <c r="Y464" s="59" t="e">
        <f t="shared" ca="1" si="176"/>
        <v>#N/A</v>
      </c>
      <c r="Z464" s="49" t="e">
        <f ca="1">IF(Y464&gt;SQM!$AB$9,Summary!L464,NA())</f>
        <v>#N/A</v>
      </c>
      <c r="AA464" s="45" t="e">
        <f t="shared" ca="1" si="173"/>
        <v>#N/A</v>
      </c>
      <c r="AB464" s="4" t="e">
        <f t="shared" ca="1" si="174"/>
        <v>#N/A</v>
      </c>
      <c r="AC464" s="2" t="e">
        <f t="shared" ca="1" si="175"/>
        <v>#N/A</v>
      </c>
      <c r="AD464" s="81" t="e">
        <f>IF(TEXT(A464,"mmmm")='1Month'!$A$3,TEXT(A464,"dd")+H464,NA())</f>
        <v>#N/A</v>
      </c>
      <c r="AE464" s="81" t="e">
        <f>IF(TEXT(A464,"mmmm")='1Month'!A$3,TEXT(A464,"dd")+S464,NA())</f>
        <v>#N/A</v>
      </c>
    </row>
    <row r="465" spans="1:31">
      <c r="A465" s="1">
        <v>43773</v>
      </c>
      <c r="C465" s="3" t="e">
        <f ca="1">MATCH(A465,UTDATE,0)+SQM!$AB$3</f>
        <v>#N/A</v>
      </c>
      <c r="D465" s="3">
        <f ca="1">MATCH(A465,UTDATE)+SQM!$AB$3</f>
        <v>1000</v>
      </c>
      <c r="E465" s="5" t="e">
        <f t="shared" ca="1" si="165"/>
        <v>#N/A</v>
      </c>
      <c r="F465" s="4" t="str">
        <f t="array" aca="1" ref="F465" ca="1">IF(MAX(IF(UTDATE=A465,MPSAS))&gt;0,MAX(IF(UTDATE=A465,MPSAS)),"")</f>
        <v/>
      </c>
      <c r="G465" s="2" t="e">
        <f t="shared" ca="1" si="155"/>
        <v>#N/A</v>
      </c>
      <c r="H465" s="21" t="e">
        <f t="shared" ca="1" si="156"/>
        <v>#N/A</v>
      </c>
      <c r="I465" s="4" t="e">
        <f t="shared" ca="1" si="166"/>
        <v>#N/A</v>
      </c>
      <c r="J465" s="21" t="e">
        <f t="shared" ca="1" si="163"/>
        <v>#N/A</v>
      </c>
      <c r="K465" s="5" t="e">
        <f t="shared" ca="1" si="167"/>
        <v>#N/A</v>
      </c>
      <c r="L465" s="4" t="str">
        <f t="array" aca="1" ref="L465" ca="1">IF(MAX(IF(UTDATE=A465,AVE_30))&gt;0,MAX(IF(UTDATE=A465,AVE_30)),"")</f>
        <v/>
      </c>
      <c r="M465" s="2" t="e">
        <f t="shared" ca="1" si="157"/>
        <v>#N/A</v>
      </c>
      <c r="N465" s="4" t="e">
        <f t="shared" ca="1" si="168"/>
        <v>#N/A</v>
      </c>
      <c r="O465" s="4" t="e">
        <f t="shared" ca="1" si="169"/>
        <v>#N/A</v>
      </c>
      <c r="P465" s="4" t="e">
        <f t="shared" ca="1" si="170"/>
        <v>#N/A</v>
      </c>
      <c r="Q465" s="4" t="e">
        <f t="shared" ca="1" si="158"/>
        <v>#N/A</v>
      </c>
      <c r="R465" s="4" t="e">
        <f t="shared" ca="1" si="159"/>
        <v>#VALUE!</v>
      </c>
      <c r="S465" s="43" t="e">
        <f t="shared" ca="1" si="160"/>
        <v>#N/A</v>
      </c>
      <c r="T465" s="8" t="e">
        <f t="shared" ca="1" si="161"/>
        <v>#N/A</v>
      </c>
      <c r="U465" s="45" t="e">
        <f t="shared" ca="1" si="164"/>
        <v>#N/A</v>
      </c>
      <c r="V465" s="20" t="e">
        <f t="shared" ca="1" si="162"/>
        <v>#N/A</v>
      </c>
      <c r="W465" s="48" t="e">
        <f t="shared" ca="1" si="171"/>
        <v>#N/A</v>
      </c>
      <c r="X465" s="49" t="e">
        <f t="shared" ca="1" si="172"/>
        <v>#N/A</v>
      </c>
      <c r="Y465" s="59" t="e">
        <f t="shared" ca="1" si="176"/>
        <v>#N/A</v>
      </c>
      <c r="Z465" s="49" t="e">
        <f ca="1">IF(Y465&gt;SQM!$AB$9,Summary!L465,NA())</f>
        <v>#N/A</v>
      </c>
      <c r="AA465" s="45" t="e">
        <f t="shared" ca="1" si="173"/>
        <v>#N/A</v>
      </c>
      <c r="AB465" s="4" t="e">
        <f t="shared" ca="1" si="174"/>
        <v>#N/A</v>
      </c>
      <c r="AC465" s="2" t="e">
        <f t="shared" ca="1" si="175"/>
        <v>#N/A</v>
      </c>
      <c r="AD465" s="81" t="e">
        <f>IF(TEXT(A465,"mmmm")='1Month'!$A$3,TEXT(A465,"dd")+H465,NA())</f>
        <v>#N/A</v>
      </c>
      <c r="AE465" s="81" t="e">
        <f>IF(TEXT(A465,"mmmm")='1Month'!A$3,TEXT(A465,"dd")+S465,NA())</f>
        <v>#N/A</v>
      </c>
    </row>
    <row r="466" spans="1:31">
      <c r="A466" s="1">
        <v>43774</v>
      </c>
      <c r="C466" s="3" t="e">
        <f ca="1">MATCH(A466,UTDATE,0)+SQM!$AB$3</f>
        <v>#N/A</v>
      </c>
      <c r="D466" s="3">
        <f ca="1">MATCH(A466,UTDATE)+SQM!$AB$3</f>
        <v>1000</v>
      </c>
      <c r="E466" s="5" t="e">
        <f t="shared" ca="1" si="165"/>
        <v>#N/A</v>
      </c>
      <c r="F466" s="4" t="str">
        <f t="array" aca="1" ref="F466" ca="1">IF(MAX(IF(UTDATE=A466,MPSAS))&gt;0,MAX(IF(UTDATE=A466,MPSAS)),"")</f>
        <v/>
      </c>
      <c r="G466" s="2" t="e">
        <f t="shared" ca="1" si="155"/>
        <v>#N/A</v>
      </c>
      <c r="H466" s="21" t="e">
        <f t="shared" ca="1" si="156"/>
        <v>#N/A</v>
      </c>
      <c r="I466" s="4" t="e">
        <f t="shared" ca="1" si="166"/>
        <v>#N/A</v>
      </c>
      <c r="J466" s="21" t="e">
        <f t="shared" ca="1" si="163"/>
        <v>#N/A</v>
      </c>
      <c r="K466" s="5" t="e">
        <f t="shared" ca="1" si="167"/>
        <v>#N/A</v>
      </c>
      <c r="L466" s="4" t="str">
        <f t="array" aca="1" ref="L466" ca="1">IF(MAX(IF(UTDATE=A466,AVE_30))&gt;0,MAX(IF(UTDATE=A466,AVE_30)),"")</f>
        <v/>
      </c>
      <c r="M466" s="2" t="e">
        <f t="shared" ca="1" si="157"/>
        <v>#N/A</v>
      </c>
      <c r="N466" s="4" t="e">
        <f t="shared" ca="1" si="168"/>
        <v>#N/A</v>
      </c>
      <c r="O466" s="4" t="e">
        <f t="shared" ca="1" si="169"/>
        <v>#N/A</v>
      </c>
      <c r="P466" s="4" t="e">
        <f t="shared" ca="1" si="170"/>
        <v>#N/A</v>
      </c>
      <c r="Q466" s="4" t="e">
        <f t="shared" ca="1" si="158"/>
        <v>#N/A</v>
      </c>
      <c r="R466" s="4" t="e">
        <f t="shared" ca="1" si="159"/>
        <v>#VALUE!</v>
      </c>
      <c r="S466" s="43" t="e">
        <f t="shared" ca="1" si="160"/>
        <v>#N/A</v>
      </c>
      <c r="T466" s="8" t="e">
        <f t="shared" ca="1" si="161"/>
        <v>#N/A</v>
      </c>
      <c r="U466" s="45" t="e">
        <f t="shared" ca="1" si="164"/>
        <v>#N/A</v>
      </c>
      <c r="V466" s="20" t="e">
        <f t="shared" ca="1" si="162"/>
        <v>#N/A</v>
      </c>
      <c r="W466" s="48" t="e">
        <f t="shared" ca="1" si="171"/>
        <v>#N/A</v>
      </c>
      <c r="X466" s="49" t="e">
        <f t="shared" ca="1" si="172"/>
        <v>#N/A</v>
      </c>
      <c r="Y466" s="59" t="e">
        <f t="shared" ca="1" si="176"/>
        <v>#N/A</v>
      </c>
      <c r="Z466" s="49" t="e">
        <f ca="1">IF(Y466&gt;SQM!$AB$9,Summary!L466,NA())</f>
        <v>#N/A</v>
      </c>
      <c r="AA466" s="45" t="e">
        <f t="shared" ca="1" si="173"/>
        <v>#N/A</v>
      </c>
      <c r="AB466" s="4" t="e">
        <f t="shared" ca="1" si="174"/>
        <v>#N/A</v>
      </c>
      <c r="AC466" s="2" t="e">
        <f t="shared" ca="1" si="175"/>
        <v>#N/A</v>
      </c>
      <c r="AD466" s="81" t="e">
        <f>IF(TEXT(A466,"mmmm")='1Month'!$A$3,TEXT(A466,"dd")+H466,NA())</f>
        <v>#N/A</v>
      </c>
      <c r="AE466" s="81" t="e">
        <f>IF(TEXT(A466,"mmmm")='1Month'!A$3,TEXT(A466,"dd")+S466,NA())</f>
        <v>#N/A</v>
      </c>
    </row>
    <row r="467" spans="1:31">
      <c r="A467" s="1">
        <v>43775</v>
      </c>
      <c r="C467" s="3" t="e">
        <f ca="1">MATCH(A467,UTDATE,0)+SQM!$AB$3</f>
        <v>#N/A</v>
      </c>
      <c r="D467" s="3">
        <f ca="1">MATCH(A467,UTDATE)+SQM!$AB$3</f>
        <v>1000</v>
      </c>
      <c r="E467" s="5" t="e">
        <f t="shared" ca="1" si="165"/>
        <v>#N/A</v>
      </c>
      <c r="F467" s="4" t="str">
        <f t="array" aca="1" ref="F467" ca="1">IF(MAX(IF(UTDATE=A467,MPSAS))&gt;0,MAX(IF(UTDATE=A467,MPSAS)),"")</f>
        <v/>
      </c>
      <c r="G467" s="2" t="e">
        <f t="shared" ca="1" si="155"/>
        <v>#N/A</v>
      </c>
      <c r="H467" s="21" t="e">
        <f t="shared" ca="1" si="156"/>
        <v>#N/A</v>
      </c>
      <c r="I467" s="4" t="e">
        <f t="shared" ca="1" si="166"/>
        <v>#N/A</v>
      </c>
      <c r="J467" s="21" t="e">
        <f t="shared" ca="1" si="163"/>
        <v>#N/A</v>
      </c>
      <c r="K467" s="5" t="e">
        <f t="shared" ca="1" si="167"/>
        <v>#N/A</v>
      </c>
      <c r="L467" s="4" t="str">
        <f t="array" aca="1" ref="L467" ca="1">IF(MAX(IF(UTDATE=A467,AVE_30))&gt;0,MAX(IF(UTDATE=A467,AVE_30)),"")</f>
        <v/>
      </c>
      <c r="M467" s="2" t="e">
        <f t="shared" ca="1" si="157"/>
        <v>#N/A</v>
      </c>
      <c r="N467" s="4" t="e">
        <f t="shared" ca="1" si="168"/>
        <v>#N/A</v>
      </c>
      <c r="O467" s="4" t="e">
        <f t="shared" ca="1" si="169"/>
        <v>#N/A</v>
      </c>
      <c r="P467" s="4" t="e">
        <f t="shared" ca="1" si="170"/>
        <v>#N/A</v>
      </c>
      <c r="Q467" s="4" t="e">
        <f t="shared" ca="1" si="158"/>
        <v>#N/A</v>
      </c>
      <c r="R467" s="4" t="e">
        <f t="shared" ca="1" si="159"/>
        <v>#VALUE!</v>
      </c>
      <c r="S467" s="43" t="e">
        <f t="shared" ca="1" si="160"/>
        <v>#N/A</v>
      </c>
      <c r="T467" s="8" t="e">
        <f t="shared" ca="1" si="161"/>
        <v>#N/A</v>
      </c>
      <c r="U467" s="45" t="e">
        <f t="shared" ca="1" si="164"/>
        <v>#N/A</v>
      </c>
      <c r="V467" s="20" t="e">
        <f t="shared" ca="1" si="162"/>
        <v>#N/A</v>
      </c>
      <c r="W467" s="48" t="e">
        <f t="shared" ca="1" si="171"/>
        <v>#N/A</v>
      </c>
      <c r="X467" s="49" t="e">
        <f t="shared" ca="1" si="172"/>
        <v>#N/A</v>
      </c>
      <c r="Y467" s="59" t="e">
        <f t="shared" ca="1" si="176"/>
        <v>#N/A</v>
      </c>
      <c r="Z467" s="49" t="e">
        <f ca="1">IF(Y467&gt;SQM!$AB$9,Summary!L467,NA())</f>
        <v>#N/A</v>
      </c>
      <c r="AA467" s="45" t="e">
        <f t="shared" ca="1" si="173"/>
        <v>#N/A</v>
      </c>
      <c r="AB467" s="4" t="e">
        <f t="shared" ca="1" si="174"/>
        <v>#N/A</v>
      </c>
      <c r="AC467" s="2" t="e">
        <f t="shared" ca="1" si="175"/>
        <v>#N/A</v>
      </c>
      <c r="AD467" s="81" t="e">
        <f>IF(TEXT(A467,"mmmm")='1Month'!$A$3,TEXT(A467,"dd")+H467,NA())</f>
        <v>#N/A</v>
      </c>
      <c r="AE467" s="81" t="e">
        <f>IF(TEXT(A467,"mmmm")='1Month'!A$3,TEXT(A467,"dd")+S467,NA())</f>
        <v>#N/A</v>
      </c>
    </row>
    <row r="468" spans="1:31">
      <c r="A468" s="1">
        <v>43776</v>
      </c>
      <c r="C468" s="3" t="e">
        <f ca="1">MATCH(A468,UTDATE,0)+SQM!$AB$3</f>
        <v>#N/A</v>
      </c>
      <c r="D468" s="3">
        <f ca="1">MATCH(A468,UTDATE)+SQM!$AB$3</f>
        <v>1000</v>
      </c>
      <c r="E468" s="5" t="e">
        <f t="shared" ca="1" si="165"/>
        <v>#N/A</v>
      </c>
      <c r="F468" s="4" t="str">
        <f t="array" aca="1" ref="F468" ca="1">IF(MAX(IF(UTDATE=A468,MPSAS))&gt;0,MAX(IF(UTDATE=A468,MPSAS)),"")</f>
        <v/>
      </c>
      <c r="G468" s="2" t="e">
        <f t="shared" ca="1" si="155"/>
        <v>#N/A</v>
      </c>
      <c r="H468" s="21" t="e">
        <f t="shared" ca="1" si="156"/>
        <v>#N/A</v>
      </c>
      <c r="I468" s="4" t="e">
        <f t="shared" ca="1" si="166"/>
        <v>#N/A</v>
      </c>
      <c r="J468" s="21" t="e">
        <f t="shared" ca="1" si="163"/>
        <v>#N/A</v>
      </c>
      <c r="K468" s="5" t="e">
        <f t="shared" ca="1" si="167"/>
        <v>#N/A</v>
      </c>
      <c r="L468" s="4" t="str">
        <f t="array" aca="1" ref="L468" ca="1">IF(MAX(IF(UTDATE=A468,AVE_30))&gt;0,MAX(IF(UTDATE=A468,AVE_30)),"")</f>
        <v/>
      </c>
      <c r="M468" s="2" t="e">
        <f t="shared" ca="1" si="157"/>
        <v>#N/A</v>
      </c>
      <c r="N468" s="4" t="e">
        <f t="shared" ca="1" si="168"/>
        <v>#N/A</v>
      </c>
      <c r="O468" s="4" t="e">
        <f t="shared" ca="1" si="169"/>
        <v>#N/A</v>
      </c>
      <c r="P468" s="4" t="e">
        <f t="shared" ca="1" si="170"/>
        <v>#N/A</v>
      </c>
      <c r="Q468" s="4" t="e">
        <f t="shared" ca="1" si="158"/>
        <v>#N/A</v>
      </c>
      <c r="R468" s="4" t="e">
        <f t="shared" ca="1" si="159"/>
        <v>#VALUE!</v>
      </c>
      <c r="S468" s="43" t="e">
        <f t="shared" ca="1" si="160"/>
        <v>#N/A</v>
      </c>
      <c r="T468" s="8" t="e">
        <f t="shared" ca="1" si="161"/>
        <v>#N/A</v>
      </c>
      <c r="U468" s="45" t="e">
        <f t="shared" ca="1" si="164"/>
        <v>#N/A</v>
      </c>
      <c r="V468" s="20" t="e">
        <f t="shared" ca="1" si="162"/>
        <v>#N/A</v>
      </c>
      <c r="W468" s="48" t="e">
        <f t="shared" ca="1" si="171"/>
        <v>#N/A</v>
      </c>
      <c r="X468" s="49" t="e">
        <f t="shared" ca="1" si="172"/>
        <v>#N/A</v>
      </c>
      <c r="Y468" s="59" t="e">
        <f t="shared" ca="1" si="176"/>
        <v>#N/A</v>
      </c>
      <c r="Z468" s="49" t="e">
        <f ca="1">IF(Y468&gt;SQM!$AB$9,Summary!L468,NA())</f>
        <v>#N/A</v>
      </c>
      <c r="AA468" s="45" t="e">
        <f t="shared" ca="1" si="173"/>
        <v>#N/A</v>
      </c>
      <c r="AB468" s="4" t="e">
        <f t="shared" ca="1" si="174"/>
        <v>#N/A</v>
      </c>
      <c r="AC468" s="2" t="e">
        <f t="shared" ca="1" si="175"/>
        <v>#N/A</v>
      </c>
      <c r="AD468" s="81" t="e">
        <f>IF(TEXT(A468,"mmmm")='1Month'!$A$3,TEXT(A468,"dd")+H468,NA())</f>
        <v>#N/A</v>
      </c>
      <c r="AE468" s="81" t="e">
        <f>IF(TEXT(A468,"mmmm")='1Month'!A$3,TEXT(A468,"dd")+S468,NA())</f>
        <v>#N/A</v>
      </c>
    </row>
    <row r="469" spans="1:31">
      <c r="A469" s="1">
        <v>43777</v>
      </c>
      <c r="C469" s="3" t="e">
        <f ca="1">MATCH(A469,UTDATE,0)+SQM!$AB$3</f>
        <v>#N/A</v>
      </c>
      <c r="D469" s="3">
        <f ca="1">MATCH(A469,UTDATE)+SQM!$AB$3</f>
        <v>1000</v>
      </c>
      <c r="E469" s="5" t="e">
        <f t="shared" ca="1" si="165"/>
        <v>#N/A</v>
      </c>
      <c r="F469" s="4" t="str">
        <f t="array" aca="1" ref="F469" ca="1">IF(MAX(IF(UTDATE=A469,MPSAS))&gt;0,MAX(IF(UTDATE=A469,MPSAS)),"")</f>
        <v/>
      </c>
      <c r="G469" s="2" t="e">
        <f t="shared" ca="1" si="155"/>
        <v>#N/A</v>
      </c>
      <c r="H469" s="21" t="e">
        <f t="shared" ca="1" si="156"/>
        <v>#N/A</v>
      </c>
      <c r="I469" s="4" t="e">
        <f t="shared" ca="1" si="166"/>
        <v>#N/A</v>
      </c>
      <c r="J469" s="21" t="e">
        <f t="shared" ca="1" si="163"/>
        <v>#N/A</v>
      </c>
      <c r="K469" s="5" t="e">
        <f t="shared" ca="1" si="167"/>
        <v>#N/A</v>
      </c>
      <c r="L469" s="4" t="str">
        <f t="array" aca="1" ref="L469" ca="1">IF(MAX(IF(UTDATE=A469,AVE_30))&gt;0,MAX(IF(UTDATE=A469,AVE_30)),"")</f>
        <v/>
      </c>
      <c r="M469" s="2" t="e">
        <f t="shared" ca="1" si="157"/>
        <v>#N/A</v>
      </c>
      <c r="N469" s="4" t="e">
        <f t="shared" ca="1" si="168"/>
        <v>#N/A</v>
      </c>
      <c r="O469" s="4" t="e">
        <f t="shared" ca="1" si="169"/>
        <v>#N/A</v>
      </c>
      <c r="P469" s="4" t="e">
        <f t="shared" ca="1" si="170"/>
        <v>#N/A</v>
      </c>
      <c r="Q469" s="4" t="e">
        <f t="shared" ca="1" si="158"/>
        <v>#N/A</v>
      </c>
      <c r="R469" s="4" t="e">
        <f t="shared" ca="1" si="159"/>
        <v>#VALUE!</v>
      </c>
      <c r="S469" s="43" t="e">
        <f t="shared" ca="1" si="160"/>
        <v>#N/A</v>
      </c>
      <c r="T469" s="8" t="e">
        <f t="shared" ca="1" si="161"/>
        <v>#N/A</v>
      </c>
      <c r="U469" s="45" t="e">
        <f t="shared" ca="1" si="164"/>
        <v>#N/A</v>
      </c>
      <c r="V469" s="20" t="e">
        <f t="shared" ca="1" si="162"/>
        <v>#N/A</v>
      </c>
      <c r="W469" s="48" t="e">
        <f t="shared" ca="1" si="171"/>
        <v>#N/A</v>
      </c>
      <c r="X469" s="49" t="e">
        <f t="shared" ca="1" si="172"/>
        <v>#N/A</v>
      </c>
      <c r="Y469" s="59" t="e">
        <f t="shared" ca="1" si="176"/>
        <v>#N/A</v>
      </c>
      <c r="Z469" s="49" t="e">
        <f ca="1">IF(Y469&gt;SQM!$AB$9,Summary!L469,NA())</f>
        <v>#N/A</v>
      </c>
      <c r="AA469" s="45" t="e">
        <f t="shared" ca="1" si="173"/>
        <v>#N/A</v>
      </c>
      <c r="AB469" s="4" t="e">
        <f t="shared" ca="1" si="174"/>
        <v>#N/A</v>
      </c>
      <c r="AC469" s="2" t="e">
        <f t="shared" ca="1" si="175"/>
        <v>#N/A</v>
      </c>
      <c r="AD469" s="81" t="e">
        <f>IF(TEXT(A469,"mmmm")='1Month'!$A$3,TEXT(A469,"dd")+H469,NA())</f>
        <v>#N/A</v>
      </c>
      <c r="AE469" s="81" t="e">
        <f>IF(TEXT(A469,"mmmm")='1Month'!A$3,TEXT(A469,"dd")+S469,NA())</f>
        <v>#N/A</v>
      </c>
    </row>
    <row r="470" spans="1:31">
      <c r="A470" s="1">
        <v>43778</v>
      </c>
      <c r="C470" s="3" t="e">
        <f ca="1">MATCH(A470,UTDATE,0)+SQM!$AB$3</f>
        <v>#N/A</v>
      </c>
      <c r="D470" s="3">
        <f ca="1">MATCH(A470,UTDATE)+SQM!$AB$3</f>
        <v>1000</v>
      </c>
      <c r="E470" s="5" t="e">
        <f t="shared" ca="1" si="165"/>
        <v>#N/A</v>
      </c>
      <c r="F470" s="4" t="str">
        <f t="array" aca="1" ref="F470" ca="1">IF(MAX(IF(UTDATE=A470,MPSAS))&gt;0,MAX(IF(UTDATE=A470,MPSAS)),"")</f>
        <v/>
      </c>
      <c r="G470" s="2" t="e">
        <f t="shared" ca="1" si="155"/>
        <v>#N/A</v>
      </c>
      <c r="H470" s="21" t="e">
        <f t="shared" ca="1" si="156"/>
        <v>#N/A</v>
      </c>
      <c r="I470" s="4" t="e">
        <f t="shared" ca="1" si="166"/>
        <v>#N/A</v>
      </c>
      <c r="J470" s="21" t="e">
        <f t="shared" ca="1" si="163"/>
        <v>#N/A</v>
      </c>
      <c r="K470" s="5" t="e">
        <f t="shared" ca="1" si="167"/>
        <v>#N/A</v>
      </c>
      <c r="L470" s="4" t="str">
        <f t="array" aca="1" ref="L470" ca="1">IF(MAX(IF(UTDATE=A470,AVE_30))&gt;0,MAX(IF(UTDATE=A470,AVE_30)),"")</f>
        <v/>
      </c>
      <c r="M470" s="2" t="e">
        <f t="shared" ca="1" si="157"/>
        <v>#N/A</v>
      </c>
      <c r="N470" s="4" t="e">
        <f t="shared" ca="1" si="168"/>
        <v>#N/A</v>
      </c>
      <c r="O470" s="4" t="e">
        <f t="shared" ca="1" si="169"/>
        <v>#N/A</v>
      </c>
      <c r="P470" s="4" t="e">
        <f t="shared" ca="1" si="170"/>
        <v>#N/A</v>
      </c>
      <c r="Q470" s="4" t="e">
        <f t="shared" ca="1" si="158"/>
        <v>#N/A</v>
      </c>
      <c r="R470" s="4" t="e">
        <f t="shared" ca="1" si="159"/>
        <v>#VALUE!</v>
      </c>
      <c r="S470" s="43" t="e">
        <f t="shared" ca="1" si="160"/>
        <v>#N/A</v>
      </c>
      <c r="T470" s="8" t="e">
        <f t="shared" ca="1" si="161"/>
        <v>#N/A</v>
      </c>
      <c r="U470" s="45" t="e">
        <f t="shared" ca="1" si="164"/>
        <v>#N/A</v>
      </c>
      <c r="V470" s="20" t="e">
        <f t="shared" ca="1" si="162"/>
        <v>#N/A</v>
      </c>
      <c r="W470" s="48" t="e">
        <f t="shared" ca="1" si="171"/>
        <v>#N/A</v>
      </c>
      <c r="X470" s="49" t="e">
        <f t="shared" ca="1" si="172"/>
        <v>#N/A</v>
      </c>
      <c r="Y470" s="59" t="e">
        <f t="shared" ca="1" si="176"/>
        <v>#N/A</v>
      </c>
      <c r="Z470" s="49" t="e">
        <f ca="1">IF(Y470&gt;SQM!$AB$9,Summary!L470,NA())</f>
        <v>#N/A</v>
      </c>
      <c r="AA470" s="45" t="e">
        <f t="shared" ca="1" si="173"/>
        <v>#N/A</v>
      </c>
      <c r="AB470" s="4" t="e">
        <f t="shared" ca="1" si="174"/>
        <v>#N/A</v>
      </c>
      <c r="AC470" s="2" t="e">
        <f t="shared" ca="1" si="175"/>
        <v>#N/A</v>
      </c>
      <c r="AD470" s="81" t="e">
        <f>IF(TEXT(A470,"mmmm")='1Month'!$A$3,TEXT(A470,"dd")+H470,NA())</f>
        <v>#N/A</v>
      </c>
      <c r="AE470" s="81" t="e">
        <f>IF(TEXT(A470,"mmmm")='1Month'!A$3,TEXT(A470,"dd")+S470,NA())</f>
        <v>#N/A</v>
      </c>
    </row>
    <row r="471" spans="1:31">
      <c r="A471" s="1">
        <v>43779</v>
      </c>
      <c r="C471" s="3" t="e">
        <f ca="1">MATCH(A471,UTDATE,0)+SQM!$AB$3</f>
        <v>#N/A</v>
      </c>
      <c r="D471" s="3">
        <f ca="1">MATCH(A471,UTDATE)+SQM!$AB$3</f>
        <v>1000</v>
      </c>
      <c r="E471" s="5" t="e">
        <f t="shared" ca="1" si="165"/>
        <v>#N/A</v>
      </c>
      <c r="F471" s="4" t="str">
        <f t="array" aca="1" ref="F471" ca="1">IF(MAX(IF(UTDATE=A471,MPSAS))&gt;0,MAX(IF(UTDATE=A471,MPSAS)),"")</f>
        <v/>
      </c>
      <c r="G471" s="2" t="e">
        <f t="shared" ca="1" si="155"/>
        <v>#N/A</v>
      </c>
      <c r="H471" s="21" t="e">
        <f t="shared" ca="1" si="156"/>
        <v>#N/A</v>
      </c>
      <c r="I471" s="4" t="e">
        <f t="shared" ca="1" si="166"/>
        <v>#N/A</v>
      </c>
      <c r="J471" s="21" t="e">
        <f t="shared" ca="1" si="163"/>
        <v>#N/A</v>
      </c>
      <c r="K471" s="5" t="e">
        <f t="shared" ca="1" si="167"/>
        <v>#N/A</v>
      </c>
      <c r="L471" s="4" t="str">
        <f t="array" aca="1" ref="L471" ca="1">IF(MAX(IF(UTDATE=A471,AVE_30))&gt;0,MAX(IF(UTDATE=A471,AVE_30)),"")</f>
        <v/>
      </c>
      <c r="M471" s="2" t="e">
        <f t="shared" ca="1" si="157"/>
        <v>#N/A</v>
      </c>
      <c r="N471" s="4" t="e">
        <f t="shared" ca="1" si="168"/>
        <v>#N/A</v>
      </c>
      <c r="O471" s="4" t="e">
        <f t="shared" ca="1" si="169"/>
        <v>#N/A</v>
      </c>
      <c r="P471" s="4" t="e">
        <f t="shared" ca="1" si="170"/>
        <v>#N/A</v>
      </c>
      <c r="Q471" s="4" t="e">
        <f t="shared" ca="1" si="158"/>
        <v>#N/A</v>
      </c>
      <c r="R471" s="4" t="e">
        <f t="shared" ca="1" si="159"/>
        <v>#VALUE!</v>
      </c>
      <c r="S471" s="43" t="e">
        <f t="shared" ca="1" si="160"/>
        <v>#N/A</v>
      </c>
      <c r="T471" s="8" t="e">
        <f t="shared" ca="1" si="161"/>
        <v>#N/A</v>
      </c>
      <c r="U471" s="45" t="e">
        <f t="shared" ca="1" si="164"/>
        <v>#N/A</v>
      </c>
      <c r="V471" s="20" t="e">
        <f t="shared" ca="1" si="162"/>
        <v>#N/A</v>
      </c>
      <c r="W471" s="48" t="e">
        <f t="shared" ca="1" si="171"/>
        <v>#N/A</v>
      </c>
      <c r="X471" s="49" t="e">
        <f t="shared" ca="1" si="172"/>
        <v>#N/A</v>
      </c>
      <c r="Y471" s="59" t="e">
        <f t="shared" ca="1" si="176"/>
        <v>#N/A</v>
      </c>
      <c r="Z471" s="49" t="e">
        <f ca="1">IF(Y471&gt;SQM!$AB$9,Summary!L471,NA())</f>
        <v>#N/A</v>
      </c>
      <c r="AA471" s="45" t="e">
        <f t="shared" ca="1" si="173"/>
        <v>#N/A</v>
      </c>
      <c r="AB471" s="4" t="e">
        <f t="shared" ca="1" si="174"/>
        <v>#N/A</v>
      </c>
      <c r="AC471" s="2" t="e">
        <f t="shared" ca="1" si="175"/>
        <v>#N/A</v>
      </c>
      <c r="AD471" s="81" t="e">
        <f>IF(TEXT(A471,"mmmm")='1Month'!$A$3,TEXT(A471,"dd")+H471,NA())</f>
        <v>#N/A</v>
      </c>
      <c r="AE471" s="81" t="e">
        <f>IF(TEXT(A471,"mmmm")='1Month'!A$3,TEXT(A471,"dd")+S471,NA())</f>
        <v>#N/A</v>
      </c>
    </row>
    <row r="472" spans="1:31">
      <c r="A472" s="1">
        <v>43780</v>
      </c>
      <c r="C472" s="3" t="e">
        <f ca="1">MATCH(A472,UTDATE,0)+SQM!$AB$3</f>
        <v>#N/A</v>
      </c>
      <c r="D472" s="3">
        <f ca="1">MATCH(A472,UTDATE)+SQM!$AB$3</f>
        <v>1000</v>
      </c>
      <c r="E472" s="5" t="e">
        <f t="shared" ca="1" si="165"/>
        <v>#N/A</v>
      </c>
      <c r="F472" s="4" t="str">
        <f t="array" aca="1" ref="F472" ca="1">IF(MAX(IF(UTDATE=A472,MPSAS))&gt;0,MAX(IF(UTDATE=A472,MPSAS)),"")</f>
        <v/>
      </c>
      <c r="G472" s="2" t="e">
        <f t="shared" ca="1" si="155"/>
        <v>#N/A</v>
      </c>
      <c r="H472" s="21" t="e">
        <f t="shared" ca="1" si="156"/>
        <v>#N/A</v>
      </c>
      <c r="I472" s="4" t="e">
        <f t="shared" ca="1" si="166"/>
        <v>#N/A</v>
      </c>
      <c r="J472" s="21" t="e">
        <f t="shared" ca="1" si="163"/>
        <v>#N/A</v>
      </c>
      <c r="K472" s="5" t="e">
        <f t="shared" ca="1" si="167"/>
        <v>#N/A</v>
      </c>
      <c r="L472" s="4" t="str">
        <f t="array" aca="1" ref="L472" ca="1">IF(MAX(IF(UTDATE=A472,AVE_30))&gt;0,MAX(IF(UTDATE=A472,AVE_30)),"")</f>
        <v/>
      </c>
      <c r="M472" s="2" t="e">
        <f t="shared" ca="1" si="157"/>
        <v>#N/A</v>
      </c>
      <c r="N472" s="4" t="e">
        <f t="shared" ca="1" si="168"/>
        <v>#N/A</v>
      </c>
      <c r="O472" s="4" t="e">
        <f t="shared" ca="1" si="169"/>
        <v>#N/A</v>
      </c>
      <c r="P472" s="4" t="e">
        <f t="shared" ca="1" si="170"/>
        <v>#N/A</v>
      </c>
      <c r="Q472" s="4" t="e">
        <f t="shared" ca="1" si="158"/>
        <v>#N/A</v>
      </c>
      <c r="R472" s="4" t="e">
        <f t="shared" ca="1" si="159"/>
        <v>#VALUE!</v>
      </c>
      <c r="S472" s="43" t="e">
        <f t="shared" ca="1" si="160"/>
        <v>#N/A</v>
      </c>
      <c r="T472" s="8" t="e">
        <f t="shared" ca="1" si="161"/>
        <v>#N/A</v>
      </c>
      <c r="U472" s="45" t="e">
        <f t="shared" ca="1" si="164"/>
        <v>#N/A</v>
      </c>
      <c r="V472" s="20" t="e">
        <f t="shared" ca="1" si="162"/>
        <v>#N/A</v>
      </c>
      <c r="W472" s="48" t="e">
        <f t="shared" ca="1" si="171"/>
        <v>#N/A</v>
      </c>
      <c r="X472" s="49" t="e">
        <f t="shared" ca="1" si="172"/>
        <v>#N/A</v>
      </c>
      <c r="Y472" s="59" t="e">
        <f t="shared" ca="1" si="176"/>
        <v>#N/A</v>
      </c>
      <c r="Z472" s="49" t="e">
        <f ca="1">IF(Y472&gt;SQM!$AB$9,Summary!L472,NA())</f>
        <v>#N/A</v>
      </c>
      <c r="AA472" s="45" t="e">
        <f t="shared" ca="1" si="173"/>
        <v>#N/A</v>
      </c>
      <c r="AB472" s="4" t="e">
        <f t="shared" ca="1" si="174"/>
        <v>#N/A</v>
      </c>
      <c r="AC472" s="2" t="e">
        <f t="shared" ca="1" si="175"/>
        <v>#N/A</v>
      </c>
      <c r="AD472" s="81" t="e">
        <f>IF(TEXT(A472,"mmmm")='1Month'!$A$3,TEXT(A472,"dd")+H472,NA())</f>
        <v>#N/A</v>
      </c>
      <c r="AE472" s="81" t="e">
        <f>IF(TEXT(A472,"mmmm")='1Month'!A$3,TEXT(A472,"dd")+S472,NA())</f>
        <v>#N/A</v>
      </c>
    </row>
    <row r="473" spans="1:31">
      <c r="A473" s="1">
        <v>43781</v>
      </c>
      <c r="C473" s="3" t="e">
        <f ca="1">MATCH(A473,UTDATE,0)+SQM!$AB$3</f>
        <v>#N/A</v>
      </c>
      <c r="D473" s="3">
        <f ca="1">MATCH(A473,UTDATE)+SQM!$AB$3</f>
        <v>1000</v>
      </c>
      <c r="E473" s="5" t="e">
        <f t="shared" ca="1" si="165"/>
        <v>#N/A</v>
      </c>
      <c r="F473" s="4" t="str">
        <f t="array" aca="1" ref="F473" ca="1">IF(MAX(IF(UTDATE=A473,MPSAS))&gt;0,MAX(IF(UTDATE=A473,MPSAS)),"")</f>
        <v/>
      </c>
      <c r="G473" s="2" t="e">
        <f t="shared" ca="1" si="155"/>
        <v>#N/A</v>
      </c>
      <c r="H473" s="21" t="e">
        <f t="shared" ca="1" si="156"/>
        <v>#N/A</v>
      </c>
      <c r="I473" s="4" t="e">
        <f t="shared" ca="1" si="166"/>
        <v>#N/A</v>
      </c>
      <c r="J473" s="21" t="e">
        <f t="shared" ca="1" si="163"/>
        <v>#N/A</v>
      </c>
      <c r="K473" s="5" t="e">
        <f t="shared" ca="1" si="167"/>
        <v>#N/A</v>
      </c>
      <c r="L473" s="4" t="str">
        <f t="array" aca="1" ref="L473" ca="1">IF(MAX(IF(UTDATE=A473,AVE_30))&gt;0,MAX(IF(UTDATE=A473,AVE_30)),"")</f>
        <v/>
      </c>
      <c r="M473" s="2" t="e">
        <f t="shared" ca="1" si="157"/>
        <v>#N/A</v>
      </c>
      <c r="N473" s="4" t="e">
        <f t="shared" ca="1" si="168"/>
        <v>#N/A</v>
      </c>
      <c r="O473" s="4" t="e">
        <f t="shared" ca="1" si="169"/>
        <v>#N/A</v>
      </c>
      <c r="P473" s="4" t="e">
        <f t="shared" ca="1" si="170"/>
        <v>#N/A</v>
      </c>
      <c r="Q473" s="4" t="e">
        <f t="shared" ca="1" si="158"/>
        <v>#N/A</v>
      </c>
      <c r="R473" s="4" t="e">
        <f t="shared" ca="1" si="159"/>
        <v>#VALUE!</v>
      </c>
      <c r="S473" s="43" t="e">
        <f t="shared" ca="1" si="160"/>
        <v>#N/A</v>
      </c>
      <c r="T473" s="8" t="e">
        <f t="shared" ca="1" si="161"/>
        <v>#N/A</v>
      </c>
      <c r="U473" s="45" t="e">
        <f t="shared" ca="1" si="164"/>
        <v>#N/A</v>
      </c>
      <c r="V473" s="20" t="e">
        <f t="shared" ca="1" si="162"/>
        <v>#N/A</v>
      </c>
      <c r="W473" s="48" t="e">
        <f t="shared" ca="1" si="171"/>
        <v>#N/A</v>
      </c>
      <c r="X473" s="49" t="e">
        <f t="shared" ca="1" si="172"/>
        <v>#N/A</v>
      </c>
      <c r="Y473" s="59" t="e">
        <f t="shared" ca="1" si="176"/>
        <v>#N/A</v>
      </c>
      <c r="Z473" s="49" t="e">
        <f ca="1">IF(Y473&gt;SQM!$AB$9,Summary!L473,NA())</f>
        <v>#N/A</v>
      </c>
      <c r="AA473" s="45" t="e">
        <f t="shared" ca="1" si="173"/>
        <v>#N/A</v>
      </c>
      <c r="AB473" s="4" t="e">
        <f t="shared" ca="1" si="174"/>
        <v>#N/A</v>
      </c>
      <c r="AC473" s="2" t="e">
        <f t="shared" ca="1" si="175"/>
        <v>#N/A</v>
      </c>
      <c r="AD473" s="81" t="e">
        <f>IF(TEXT(A473,"mmmm")='1Month'!$A$3,TEXT(A473,"dd")+H473,NA())</f>
        <v>#N/A</v>
      </c>
      <c r="AE473" s="81" t="e">
        <f>IF(TEXT(A473,"mmmm")='1Month'!A$3,TEXT(A473,"dd")+S473,NA())</f>
        <v>#N/A</v>
      </c>
    </row>
    <row r="474" spans="1:31">
      <c r="A474" s="1">
        <v>43782</v>
      </c>
      <c r="C474" s="3" t="e">
        <f ca="1">MATCH(A474,UTDATE,0)+SQM!$AB$3</f>
        <v>#N/A</v>
      </c>
      <c r="D474" s="3">
        <f ca="1">MATCH(A474,UTDATE)+SQM!$AB$3</f>
        <v>1000</v>
      </c>
      <c r="E474" s="5" t="e">
        <f t="shared" ca="1" si="165"/>
        <v>#N/A</v>
      </c>
      <c r="F474" s="4" t="str">
        <f t="array" aca="1" ref="F474" ca="1">IF(MAX(IF(UTDATE=A474,MPSAS))&gt;0,MAX(IF(UTDATE=A474,MPSAS)),"")</f>
        <v/>
      </c>
      <c r="G474" s="2" t="e">
        <f t="shared" ca="1" si="155"/>
        <v>#N/A</v>
      </c>
      <c r="H474" s="21" t="e">
        <f t="shared" ca="1" si="156"/>
        <v>#N/A</v>
      </c>
      <c r="I474" s="4" t="e">
        <f t="shared" ca="1" si="166"/>
        <v>#N/A</v>
      </c>
      <c r="J474" s="21" t="e">
        <f t="shared" ca="1" si="163"/>
        <v>#N/A</v>
      </c>
      <c r="K474" s="5" t="e">
        <f t="shared" ca="1" si="167"/>
        <v>#N/A</v>
      </c>
      <c r="L474" s="4" t="str">
        <f t="array" aca="1" ref="L474" ca="1">IF(MAX(IF(UTDATE=A474,AVE_30))&gt;0,MAX(IF(UTDATE=A474,AVE_30)),"")</f>
        <v/>
      </c>
      <c r="M474" s="2" t="e">
        <f t="shared" ca="1" si="157"/>
        <v>#N/A</v>
      </c>
      <c r="N474" s="4" t="e">
        <f t="shared" ca="1" si="168"/>
        <v>#N/A</v>
      </c>
      <c r="O474" s="4" t="e">
        <f t="shared" ca="1" si="169"/>
        <v>#N/A</v>
      </c>
      <c r="P474" s="4" t="e">
        <f t="shared" ca="1" si="170"/>
        <v>#N/A</v>
      </c>
      <c r="Q474" s="4" t="e">
        <f t="shared" ca="1" si="158"/>
        <v>#N/A</v>
      </c>
      <c r="R474" s="4" t="e">
        <f t="shared" ca="1" si="159"/>
        <v>#VALUE!</v>
      </c>
      <c r="S474" s="43" t="e">
        <f t="shared" ca="1" si="160"/>
        <v>#N/A</v>
      </c>
      <c r="T474" s="8" t="e">
        <f t="shared" ca="1" si="161"/>
        <v>#N/A</v>
      </c>
      <c r="U474" s="45" t="e">
        <f t="shared" ca="1" si="164"/>
        <v>#N/A</v>
      </c>
      <c r="V474" s="20" t="e">
        <f t="shared" ca="1" si="162"/>
        <v>#N/A</v>
      </c>
      <c r="W474" s="48" t="e">
        <f t="shared" ca="1" si="171"/>
        <v>#N/A</v>
      </c>
      <c r="X474" s="49" t="e">
        <f t="shared" ca="1" si="172"/>
        <v>#N/A</v>
      </c>
      <c r="Y474" s="59" t="e">
        <f t="shared" ca="1" si="176"/>
        <v>#N/A</v>
      </c>
      <c r="Z474" s="49" t="e">
        <f ca="1">IF(Y474&gt;SQM!$AB$9,Summary!L474,NA())</f>
        <v>#N/A</v>
      </c>
      <c r="AA474" s="45" t="e">
        <f t="shared" ca="1" si="173"/>
        <v>#N/A</v>
      </c>
      <c r="AB474" s="4" t="e">
        <f t="shared" ca="1" si="174"/>
        <v>#N/A</v>
      </c>
      <c r="AC474" s="2" t="e">
        <f t="shared" ca="1" si="175"/>
        <v>#N/A</v>
      </c>
      <c r="AD474" s="81" t="e">
        <f>IF(TEXT(A474,"mmmm")='1Month'!$A$3,TEXT(A474,"dd")+H474,NA())</f>
        <v>#N/A</v>
      </c>
      <c r="AE474" s="81" t="e">
        <f>IF(TEXT(A474,"mmmm")='1Month'!A$3,TEXT(A474,"dd")+S474,NA())</f>
        <v>#N/A</v>
      </c>
    </row>
    <row r="475" spans="1:31">
      <c r="A475" s="1">
        <v>43783</v>
      </c>
      <c r="C475" s="3" t="e">
        <f ca="1">MATCH(A475,UTDATE,0)+SQM!$AB$3</f>
        <v>#N/A</v>
      </c>
      <c r="D475" s="3">
        <f ca="1">MATCH(A475,UTDATE)+SQM!$AB$3</f>
        <v>1000</v>
      </c>
      <c r="E475" s="5" t="e">
        <f t="shared" ca="1" si="165"/>
        <v>#N/A</v>
      </c>
      <c r="F475" s="4" t="str">
        <f t="array" aca="1" ref="F475" ca="1">IF(MAX(IF(UTDATE=A475,MPSAS))&gt;0,MAX(IF(UTDATE=A475,MPSAS)),"")</f>
        <v/>
      </c>
      <c r="G475" s="2" t="e">
        <f t="shared" ca="1" si="155"/>
        <v>#N/A</v>
      </c>
      <c r="H475" s="21" t="e">
        <f t="shared" ca="1" si="156"/>
        <v>#N/A</v>
      </c>
      <c r="I475" s="4" t="e">
        <f t="shared" ca="1" si="166"/>
        <v>#N/A</v>
      </c>
      <c r="J475" s="21" t="e">
        <f t="shared" ca="1" si="163"/>
        <v>#N/A</v>
      </c>
      <c r="K475" s="5" t="e">
        <f t="shared" ca="1" si="167"/>
        <v>#N/A</v>
      </c>
      <c r="L475" s="4" t="str">
        <f t="array" aca="1" ref="L475" ca="1">IF(MAX(IF(UTDATE=A475,AVE_30))&gt;0,MAX(IF(UTDATE=A475,AVE_30)),"")</f>
        <v/>
      </c>
      <c r="M475" s="2" t="e">
        <f t="shared" ca="1" si="157"/>
        <v>#N/A</v>
      </c>
      <c r="N475" s="4" t="e">
        <f t="shared" ca="1" si="168"/>
        <v>#N/A</v>
      </c>
      <c r="O475" s="4" t="e">
        <f t="shared" ca="1" si="169"/>
        <v>#N/A</v>
      </c>
      <c r="P475" s="4" t="e">
        <f t="shared" ca="1" si="170"/>
        <v>#N/A</v>
      </c>
      <c r="Q475" s="4" t="e">
        <f t="shared" ca="1" si="158"/>
        <v>#N/A</v>
      </c>
      <c r="R475" s="4" t="e">
        <f t="shared" ca="1" si="159"/>
        <v>#VALUE!</v>
      </c>
      <c r="S475" s="43" t="e">
        <f t="shared" ca="1" si="160"/>
        <v>#N/A</v>
      </c>
      <c r="T475" s="8" t="e">
        <f t="shared" ca="1" si="161"/>
        <v>#N/A</v>
      </c>
      <c r="U475" s="45" t="e">
        <f t="shared" ca="1" si="164"/>
        <v>#N/A</v>
      </c>
      <c r="V475" s="20" t="e">
        <f t="shared" ca="1" si="162"/>
        <v>#N/A</v>
      </c>
      <c r="W475" s="48" t="e">
        <f t="shared" ca="1" si="171"/>
        <v>#N/A</v>
      </c>
      <c r="X475" s="49" t="e">
        <f t="shared" ca="1" si="172"/>
        <v>#N/A</v>
      </c>
      <c r="Y475" s="59" t="e">
        <f t="shared" ca="1" si="176"/>
        <v>#N/A</v>
      </c>
      <c r="Z475" s="49" t="e">
        <f ca="1">IF(Y475&gt;SQM!$AB$9,Summary!L475,NA())</f>
        <v>#N/A</v>
      </c>
      <c r="AA475" s="45" t="e">
        <f t="shared" ca="1" si="173"/>
        <v>#N/A</v>
      </c>
      <c r="AB475" s="4" t="e">
        <f t="shared" ca="1" si="174"/>
        <v>#N/A</v>
      </c>
      <c r="AC475" s="2" t="e">
        <f t="shared" ca="1" si="175"/>
        <v>#N/A</v>
      </c>
      <c r="AD475" s="81" t="e">
        <f>IF(TEXT(A475,"mmmm")='1Month'!$A$3,TEXT(A475,"dd")+H475,NA())</f>
        <v>#N/A</v>
      </c>
      <c r="AE475" s="81" t="e">
        <f>IF(TEXT(A475,"mmmm")='1Month'!A$3,TEXT(A475,"dd")+S475,NA())</f>
        <v>#N/A</v>
      </c>
    </row>
    <row r="476" spans="1:31">
      <c r="A476" s="1">
        <v>43784</v>
      </c>
      <c r="C476" s="3" t="e">
        <f ca="1">MATCH(A476,UTDATE,0)+SQM!$AB$3</f>
        <v>#N/A</v>
      </c>
      <c r="D476" s="3">
        <f ca="1">MATCH(A476,UTDATE)+SQM!$AB$3</f>
        <v>1000</v>
      </c>
      <c r="E476" s="5" t="e">
        <f t="shared" ca="1" si="165"/>
        <v>#N/A</v>
      </c>
      <c r="F476" s="4" t="str">
        <f t="array" aca="1" ref="F476" ca="1">IF(MAX(IF(UTDATE=A476,MPSAS))&gt;0,MAX(IF(UTDATE=A476,MPSAS)),"")</f>
        <v/>
      </c>
      <c r="G476" s="2" t="e">
        <f t="shared" ref="G476:G501" ca="1" si="177">VLOOKUP(F476,INDIRECT(E476),15,0)</f>
        <v>#N/A</v>
      </c>
      <c r="H476" s="21" t="e">
        <f t="shared" ref="H476:H501" ca="1" si="178">INDIRECT("'SQM'!"&amp;"B"&amp;G476)</f>
        <v>#N/A</v>
      </c>
      <c r="I476" s="4" t="e">
        <f t="shared" ca="1" si="166"/>
        <v>#N/A</v>
      </c>
      <c r="J476" s="21" t="e">
        <f t="shared" ca="1" si="163"/>
        <v>#N/A</v>
      </c>
      <c r="K476" s="5" t="e">
        <f t="shared" ca="1" si="167"/>
        <v>#N/A</v>
      </c>
      <c r="L476" s="4" t="str">
        <f t="array" aca="1" ref="L476" ca="1">IF(MAX(IF(UTDATE=A476,AVE_30))&gt;0,MAX(IF(UTDATE=A476,AVE_30)),"")</f>
        <v/>
      </c>
      <c r="M476" s="2" t="e">
        <f t="shared" ref="M476:M501" ca="1" si="179">VLOOKUP(L476,INDIRECT(K476),7,0)</f>
        <v>#N/A</v>
      </c>
      <c r="N476" s="4" t="e">
        <f t="shared" ca="1" si="168"/>
        <v>#N/A</v>
      </c>
      <c r="O476" s="4" t="e">
        <f t="shared" ca="1" si="169"/>
        <v>#N/A</v>
      </c>
      <c r="P476" s="4" t="e">
        <f t="shared" ca="1" si="170"/>
        <v>#N/A</v>
      </c>
      <c r="Q476" s="4" t="e">
        <f t="shared" ref="Q476:Q501" ca="1" si="180">O476-L476</f>
        <v>#N/A</v>
      </c>
      <c r="R476" s="4" t="e">
        <f t="shared" ref="R476:R501" ca="1" si="181">L476-P476</f>
        <v>#VALUE!</v>
      </c>
      <c r="S476" s="43" t="e">
        <f t="shared" ref="S476:S501" ca="1" si="182">INDIRECT("'SQM'!"&amp;"B"&amp;M476)</f>
        <v>#N/A</v>
      </c>
      <c r="T476" s="8" t="e">
        <f t="shared" ref="T476:T501" ca="1" si="183">S476*24</f>
        <v>#N/A</v>
      </c>
      <c r="U476" s="45" t="e">
        <f t="shared" ca="1" si="164"/>
        <v>#N/A</v>
      </c>
      <c r="V476" s="20" t="e">
        <f t="shared" ref="V476:V501" ca="1" si="184">INDIRECT("'SQM'!"&amp;"O"&amp;M476)</f>
        <v>#N/A</v>
      </c>
      <c r="W476" s="48" t="e">
        <f t="shared" ca="1" si="171"/>
        <v>#N/A</v>
      </c>
      <c r="X476" s="49" t="e">
        <f t="shared" ca="1" si="172"/>
        <v>#N/A</v>
      </c>
      <c r="Y476" s="59" t="e">
        <f t="shared" ca="1" si="176"/>
        <v>#N/A</v>
      </c>
      <c r="Z476" s="49" t="e">
        <f ca="1">IF(Y476&gt;SQM!$AB$9,Summary!L476,NA())</f>
        <v>#N/A</v>
      </c>
      <c r="AA476" s="45" t="e">
        <f t="shared" ca="1" si="173"/>
        <v>#N/A</v>
      </c>
      <c r="AB476" s="4" t="e">
        <f t="shared" ca="1" si="174"/>
        <v>#N/A</v>
      </c>
      <c r="AC476" s="2" t="e">
        <f t="shared" ca="1" si="175"/>
        <v>#N/A</v>
      </c>
      <c r="AD476" s="81" t="e">
        <f>IF(TEXT(A476,"mmmm")='1Month'!$A$3,TEXT(A476,"dd")+H476,NA())</f>
        <v>#N/A</v>
      </c>
      <c r="AE476" s="81" t="e">
        <f>IF(TEXT(A476,"mmmm")='1Month'!A$3,TEXT(A476,"dd")+S476,NA())</f>
        <v>#N/A</v>
      </c>
    </row>
    <row r="477" spans="1:31">
      <c r="A477" s="1">
        <v>43785</v>
      </c>
      <c r="C477" s="3" t="e">
        <f ca="1">MATCH(A477,UTDATE,0)+SQM!$AB$3</f>
        <v>#N/A</v>
      </c>
      <c r="D477" s="3">
        <f ca="1">MATCH(A477,UTDATE)+SQM!$AB$3</f>
        <v>1000</v>
      </c>
      <c r="E477" s="5" t="e">
        <f t="shared" ca="1" si="165"/>
        <v>#N/A</v>
      </c>
      <c r="F477" s="4" t="str">
        <f t="array" aca="1" ref="F477" ca="1">IF(MAX(IF(UTDATE=A477,MPSAS))&gt;0,MAX(IF(UTDATE=A477,MPSAS)),"")</f>
        <v/>
      </c>
      <c r="G477" s="2" t="e">
        <f t="shared" ca="1" si="177"/>
        <v>#N/A</v>
      </c>
      <c r="H477" s="21" t="e">
        <f t="shared" ca="1" si="178"/>
        <v>#N/A</v>
      </c>
      <c r="I477" s="4" t="e">
        <f t="shared" ca="1" si="166"/>
        <v>#N/A</v>
      </c>
      <c r="J477" s="21" t="e">
        <f t="shared" ca="1" si="163"/>
        <v>#N/A</v>
      </c>
      <c r="K477" s="5" t="e">
        <f t="shared" ca="1" si="167"/>
        <v>#N/A</v>
      </c>
      <c r="L477" s="4" t="str">
        <f t="array" aca="1" ref="L477" ca="1">IF(MAX(IF(UTDATE=A477,AVE_30))&gt;0,MAX(IF(UTDATE=A477,AVE_30)),"")</f>
        <v/>
      </c>
      <c r="M477" s="2" t="e">
        <f t="shared" ca="1" si="179"/>
        <v>#N/A</v>
      </c>
      <c r="N477" s="4" t="e">
        <f t="shared" ca="1" si="168"/>
        <v>#N/A</v>
      </c>
      <c r="O477" s="4" t="e">
        <f t="shared" ca="1" si="169"/>
        <v>#N/A</v>
      </c>
      <c r="P477" s="4" t="e">
        <f t="shared" ca="1" si="170"/>
        <v>#N/A</v>
      </c>
      <c r="Q477" s="4" t="e">
        <f t="shared" ca="1" si="180"/>
        <v>#N/A</v>
      </c>
      <c r="R477" s="4" t="e">
        <f t="shared" ca="1" si="181"/>
        <v>#VALUE!</v>
      </c>
      <c r="S477" s="43" t="e">
        <f t="shared" ca="1" si="182"/>
        <v>#N/A</v>
      </c>
      <c r="T477" s="8" t="e">
        <f t="shared" ca="1" si="183"/>
        <v>#N/A</v>
      </c>
      <c r="U477" s="45" t="e">
        <f t="shared" ca="1" si="164"/>
        <v>#N/A</v>
      </c>
      <c r="V477" s="20" t="e">
        <f t="shared" ca="1" si="184"/>
        <v>#N/A</v>
      </c>
      <c r="W477" s="48" t="e">
        <f t="shared" ca="1" si="171"/>
        <v>#N/A</v>
      </c>
      <c r="X477" s="49" t="e">
        <f t="shared" ca="1" si="172"/>
        <v>#N/A</v>
      </c>
      <c r="Y477" s="59" t="e">
        <f t="shared" ca="1" si="176"/>
        <v>#N/A</v>
      </c>
      <c r="Z477" s="49" t="e">
        <f ca="1">IF(Y477&gt;SQM!$AB$9,Summary!L477,NA())</f>
        <v>#N/A</v>
      </c>
      <c r="AA477" s="45" t="e">
        <f t="shared" ca="1" si="173"/>
        <v>#N/A</v>
      </c>
      <c r="AB477" s="4" t="e">
        <f t="shared" ca="1" si="174"/>
        <v>#N/A</v>
      </c>
      <c r="AC477" s="2" t="e">
        <f t="shared" ca="1" si="175"/>
        <v>#N/A</v>
      </c>
      <c r="AD477" s="81" t="e">
        <f>IF(TEXT(A477,"mmmm")='1Month'!$A$3,TEXT(A477,"dd")+H477,NA())</f>
        <v>#N/A</v>
      </c>
      <c r="AE477" s="81" t="e">
        <f>IF(TEXT(A477,"mmmm")='1Month'!A$3,TEXT(A477,"dd")+S477,NA())</f>
        <v>#N/A</v>
      </c>
    </row>
    <row r="478" spans="1:31">
      <c r="A478" s="1">
        <v>43786</v>
      </c>
      <c r="C478" s="3" t="e">
        <f ca="1">MATCH(A478,UTDATE,0)+SQM!$AB$3</f>
        <v>#N/A</v>
      </c>
      <c r="D478" s="3">
        <f ca="1">MATCH(A478,UTDATE)+SQM!$AB$3</f>
        <v>1000</v>
      </c>
      <c r="E478" s="5" t="e">
        <f t="shared" ca="1" si="165"/>
        <v>#N/A</v>
      </c>
      <c r="F478" s="4" t="str">
        <f t="array" aca="1" ref="F478" ca="1">IF(MAX(IF(UTDATE=A478,MPSAS))&gt;0,MAX(IF(UTDATE=A478,MPSAS)),"")</f>
        <v/>
      </c>
      <c r="G478" s="2" t="e">
        <f t="shared" ca="1" si="177"/>
        <v>#N/A</v>
      </c>
      <c r="H478" s="21" t="e">
        <f t="shared" ca="1" si="178"/>
        <v>#N/A</v>
      </c>
      <c r="I478" s="4" t="e">
        <f t="shared" ca="1" si="166"/>
        <v>#N/A</v>
      </c>
      <c r="J478" s="21" t="e">
        <f t="shared" ca="1" si="163"/>
        <v>#N/A</v>
      </c>
      <c r="K478" s="5" t="e">
        <f t="shared" ca="1" si="167"/>
        <v>#N/A</v>
      </c>
      <c r="L478" s="4" t="str">
        <f t="array" aca="1" ref="L478" ca="1">IF(MAX(IF(UTDATE=A478,AVE_30))&gt;0,MAX(IF(UTDATE=A478,AVE_30)),"")</f>
        <v/>
      </c>
      <c r="M478" s="2" t="e">
        <f t="shared" ca="1" si="179"/>
        <v>#N/A</v>
      </c>
      <c r="N478" s="4" t="e">
        <f t="shared" ca="1" si="168"/>
        <v>#N/A</v>
      </c>
      <c r="O478" s="4" t="e">
        <f t="shared" ca="1" si="169"/>
        <v>#N/A</v>
      </c>
      <c r="P478" s="4" t="e">
        <f t="shared" ca="1" si="170"/>
        <v>#N/A</v>
      </c>
      <c r="Q478" s="4" t="e">
        <f t="shared" ca="1" si="180"/>
        <v>#N/A</v>
      </c>
      <c r="R478" s="4" t="e">
        <f t="shared" ca="1" si="181"/>
        <v>#VALUE!</v>
      </c>
      <c r="S478" s="43" t="e">
        <f t="shared" ca="1" si="182"/>
        <v>#N/A</v>
      </c>
      <c r="T478" s="8" t="e">
        <f t="shared" ca="1" si="183"/>
        <v>#N/A</v>
      </c>
      <c r="U478" s="45" t="e">
        <f t="shared" ca="1" si="164"/>
        <v>#N/A</v>
      </c>
      <c r="V478" s="20" t="e">
        <f t="shared" ca="1" si="184"/>
        <v>#N/A</v>
      </c>
      <c r="W478" s="48" t="e">
        <f t="shared" ca="1" si="171"/>
        <v>#N/A</v>
      </c>
      <c r="X478" s="49" t="e">
        <f t="shared" ca="1" si="172"/>
        <v>#N/A</v>
      </c>
      <c r="Y478" s="59" t="e">
        <f t="shared" ca="1" si="176"/>
        <v>#N/A</v>
      </c>
      <c r="Z478" s="49" t="e">
        <f ca="1">IF(Y478&gt;SQM!$AB$9,Summary!L478,NA())</f>
        <v>#N/A</v>
      </c>
      <c r="AA478" s="45" t="e">
        <f t="shared" ca="1" si="173"/>
        <v>#N/A</v>
      </c>
      <c r="AB478" s="4" t="e">
        <f t="shared" ca="1" si="174"/>
        <v>#N/A</v>
      </c>
      <c r="AC478" s="2" t="e">
        <f t="shared" ca="1" si="175"/>
        <v>#N/A</v>
      </c>
      <c r="AD478" s="81" t="e">
        <f>IF(TEXT(A478,"mmmm")='1Month'!$A$3,TEXT(A478,"dd")+H478,NA())</f>
        <v>#N/A</v>
      </c>
      <c r="AE478" s="81" t="e">
        <f>IF(TEXT(A478,"mmmm")='1Month'!A$3,TEXT(A478,"dd")+S478,NA())</f>
        <v>#N/A</v>
      </c>
    </row>
    <row r="479" spans="1:31">
      <c r="A479" s="1">
        <v>43787</v>
      </c>
      <c r="C479" s="3" t="e">
        <f ca="1">MATCH(A479,UTDATE,0)+SQM!$AB$3</f>
        <v>#N/A</v>
      </c>
      <c r="D479" s="3">
        <f ca="1">MATCH(A479,UTDATE)+SQM!$AB$3</f>
        <v>1000</v>
      </c>
      <c r="E479" s="5" t="e">
        <f t="shared" ca="1" si="165"/>
        <v>#N/A</v>
      </c>
      <c r="F479" s="4" t="str">
        <f t="array" aca="1" ref="F479" ca="1">IF(MAX(IF(UTDATE=A479,MPSAS))&gt;0,MAX(IF(UTDATE=A479,MPSAS)),"")</f>
        <v/>
      </c>
      <c r="G479" s="2" t="e">
        <f t="shared" ca="1" si="177"/>
        <v>#N/A</v>
      </c>
      <c r="H479" s="21" t="e">
        <f t="shared" ca="1" si="178"/>
        <v>#N/A</v>
      </c>
      <c r="I479" s="4" t="e">
        <f t="shared" ca="1" si="166"/>
        <v>#N/A</v>
      </c>
      <c r="J479" s="21" t="e">
        <f t="shared" ca="1" si="163"/>
        <v>#N/A</v>
      </c>
      <c r="K479" s="5" t="e">
        <f t="shared" ca="1" si="167"/>
        <v>#N/A</v>
      </c>
      <c r="L479" s="4" t="str">
        <f t="array" aca="1" ref="L479" ca="1">IF(MAX(IF(UTDATE=A479,AVE_30))&gt;0,MAX(IF(UTDATE=A479,AVE_30)),"")</f>
        <v/>
      </c>
      <c r="M479" s="2" t="e">
        <f t="shared" ca="1" si="179"/>
        <v>#N/A</v>
      </c>
      <c r="N479" s="4" t="e">
        <f t="shared" ca="1" si="168"/>
        <v>#N/A</v>
      </c>
      <c r="O479" s="4" t="e">
        <f t="shared" ca="1" si="169"/>
        <v>#N/A</v>
      </c>
      <c r="P479" s="4" t="e">
        <f t="shared" ca="1" si="170"/>
        <v>#N/A</v>
      </c>
      <c r="Q479" s="4" t="e">
        <f t="shared" ca="1" si="180"/>
        <v>#N/A</v>
      </c>
      <c r="R479" s="4" t="e">
        <f t="shared" ca="1" si="181"/>
        <v>#VALUE!</v>
      </c>
      <c r="S479" s="43" t="e">
        <f t="shared" ca="1" si="182"/>
        <v>#N/A</v>
      </c>
      <c r="T479" s="8" t="e">
        <f t="shared" ca="1" si="183"/>
        <v>#N/A</v>
      </c>
      <c r="U479" s="45" t="e">
        <f t="shared" ca="1" si="164"/>
        <v>#N/A</v>
      </c>
      <c r="V479" s="20" t="e">
        <f t="shared" ca="1" si="184"/>
        <v>#N/A</v>
      </c>
      <c r="W479" s="48" t="e">
        <f t="shared" ca="1" si="171"/>
        <v>#N/A</v>
      </c>
      <c r="X479" s="49" t="e">
        <f t="shared" ca="1" si="172"/>
        <v>#N/A</v>
      </c>
      <c r="Y479" s="59" t="e">
        <f t="shared" ca="1" si="176"/>
        <v>#N/A</v>
      </c>
      <c r="Z479" s="49" t="e">
        <f ca="1">IF(Y479&gt;SQM!$AB$9,Summary!L479,NA())</f>
        <v>#N/A</v>
      </c>
      <c r="AA479" s="45" t="e">
        <f t="shared" ca="1" si="173"/>
        <v>#N/A</v>
      </c>
      <c r="AB479" s="4" t="e">
        <f t="shared" ca="1" si="174"/>
        <v>#N/A</v>
      </c>
      <c r="AC479" s="2" t="e">
        <f t="shared" ca="1" si="175"/>
        <v>#N/A</v>
      </c>
      <c r="AD479" s="81" t="e">
        <f>IF(TEXT(A479,"mmmm")='1Month'!$A$3,TEXT(A479,"dd")+H479,NA())</f>
        <v>#N/A</v>
      </c>
      <c r="AE479" s="81" t="e">
        <f>IF(TEXT(A479,"mmmm")='1Month'!A$3,TEXT(A479,"dd")+S479,NA())</f>
        <v>#N/A</v>
      </c>
    </row>
    <row r="480" spans="1:31">
      <c r="A480" s="1">
        <v>43788</v>
      </c>
      <c r="C480" s="3" t="e">
        <f ca="1">MATCH(A480,UTDATE,0)+SQM!$AB$3</f>
        <v>#N/A</v>
      </c>
      <c r="D480" s="3">
        <f ca="1">MATCH(A480,UTDATE)+SQM!$AB$3</f>
        <v>1000</v>
      </c>
      <c r="E480" s="5" t="e">
        <f t="shared" ca="1" si="165"/>
        <v>#N/A</v>
      </c>
      <c r="F480" s="4" t="str">
        <f t="array" aca="1" ref="F480" ca="1">IF(MAX(IF(UTDATE=A480,MPSAS))&gt;0,MAX(IF(UTDATE=A480,MPSAS)),"")</f>
        <v/>
      </c>
      <c r="G480" s="2" t="e">
        <f t="shared" ca="1" si="177"/>
        <v>#N/A</v>
      </c>
      <c r="H480" s="21" t="e">
        <f t="shared" ca="1" si="178"/>
        <v>#N/A</v>
      </c>
      <c r="I480" s="4" t="e">
        <f t="shared" ca="1" si="166"/>
        <v>#N/A</v>
      </c>
      <c r="J480" s="21" t="e">
        <f t="shared" ca="1" si="163"/>
        <v>#N/A</v>
      </c>
      <c r="K480" s="5" t="e">
        <f t="shared" ca="1" si="167"/>
        <v>#N/A</v>
      </c>
      <c r="L480" s="4" t="str">
        <f t="array" aca="1" ref="L480" ca="1">IF(MAX(IF(UTDATE=A480,AVE_30))&gt;0,MAX(IF(UTDATE=A480,AVE_30)),"")</f>
        <v/>
      </c>
      <c r="M480" s="2" t="e">
        <f t="shared" ca="1" si="179"/>
        <v>#N/A</v>
      </c>
      <c r="N480" s="4" t="e">
        <f t="shared" ca="1" si="168"/>
        <v>#N/A</v>
      </c>
      <c r="O480" s="4" t="e">
        <f t="shared" ca="1" si="169"/>
        <v>#N/A</v>
      </c>
      <c r="P480" s="4" t="e">
        <f t="shared" ca="1" si="170"/>
        <v>#N/A</v>
      </c>
      <c r="Q480" s="4" t="e">
        <f t="shared" ca="1" si="180"/>
        <v>#N/A</v>
      </c>
      <c r="R480" s="4" t="e">
        <f t="shared" ca="1" si="181"/>
        <v>#VALUE!</v>
      </c>
      <c r="S480" s="43" t="e">
        <f t="shared" ca="1" si="182"/>
        <v>#N/A</v>
      </c>
      <c r="T480" s="8" t="e">
        <f t="shared" ca="1" si="183"/>
        <v>#N/A</v>
      </c>
      <c r="U480" s="45" t="e">
        <f t="shared" ca="1" si="164"/>
        <v>#N/A</v>
      </c>
      <c r="V480" s="20" t="e">
        <f t="shared" ca="1" si="184"/>
        <v>#N/A</v>
      </c>
      <c r="W480" s="48" t="e">
        <f t="shared" ca="1" si="171"/>
        <v>#N/A</v>
      </c>
      <c r="X480" s="49" t="e">
        <f t="shared" ca="1" si="172"/>
        <v>#N/A</v>
      </c>
      <c r="Y480" s="59" t="e">
        <f t="shared" ca="1" si="176"/>
        <v>#N/A</v>
      </c>
      <c r="Z480" s="49" t="e">
        <f ca="1">IF(Y480&gt;SQM!$AB$9,Summary!L480,NA())</f>
        <v>#N/A</v>
      </c>
      <c r="AA480" s="45" t="e">
        <f t="shared" ca="1" si="173"/>
        <v>#N/A</v>
      </c>
      <c r="AB480" s="4" t="e">
        <f t="shared" ca="1" si="174"/>
        <v>#N/A</v>
      </c>
      <c r="AC480" s="2" t="e">
        <f t="shared" ca="1" si="175"/>
        <v>#N/A</v>
      </c>
      <c r="AD480" s="81" t="e">
        <f>IF(TEXT(A480,"mmmm")='1Month'!$A$3,TEXT(A480,"dd")+H480,NA())</f>
        <v>#N/A</v>
      </c>
      <c r="AE480" s="81" t="e">
        <f>IF(TEXT(A480,"mmmm")='1Month'!A$3,TEXT(A480,"dd")+S480,NA())</f>
        <v>#N/A</v>
      </c>
    </row>
    <row r="481" spans="1:31">
      <c r="A481" s="1">
        <v>43789</v>
      </c>
      <c r="C481" s="3" t="e">
        <f ca="1">MATCH(A481,UTDATE,0)+SQM!$AB$3</f>
        <v>#N/A</v>
      </c>
      <c r="D481" s="3">
        <f ca="1">MATCH(A481,UTDATE)+SQM!$AB$3</f>
        <v>1000</v>
      </c>
      <c r="E481" s="5" t="e">
        <f t="shared" ca="1" si="165"/>
        <v>#N/A</v>
      </c>
      <c r="F481" s="4" t="str">
        <f t="array" aca="1" ref="F481" ca="1">IF(MAX(IF(UTDATE=A481,MPSAS))&gt;0,MAX(IF(UTDATE=A481,MPSAS)),"")</f>
        <v/>
      </c>
      <c r="G481" s="2" t="e">
        <f t="shared" ca="1" si="177"/>
        <v>#N/A</v>
      </c>
      <c r="H481" s="21" t="e">
        <f t="shared" ca="1" si="178"/>
        <v>#N/A</v>
      </c>
      <c r="I481" s="4" t="e">
        <f t="shared" ca="1" si="166"/>
        <v>#N/A</v>
      </c>
      <c r="J481" s="21" t="e">
        <f t="shared" ca="1" si="163"/>
        <v>#N/A</v>
      </c>
      <c r="K481" s="5" t="e">
        <f t="shared" ca="1" si="167"/>
        <v>#N/A</v>
      </c>
      <c r="L481" s="4" t="str">
        <f t="array" aca="1" ref="L481" ca="1">IF(MAX(IF(UTDATE=A481,AVE_30))&gt;0,MAX(IF(UTDATE=A481,AVE_30)),"")</f>
        <v/>
      </c>
      <c r="M481" s="2" t="e">
        <f t="shared" ca="1" si="179"/>
        <v>#N/A</v>
      </c>
      <c r="N481" s="4" t="e">
        <f t="shared" ca="1" si="168"/>
        <v>#N/A</v>
      </c>
      <c r="O481" s="4" t="e">
        <f t="shared" ca="1" si="169"/>
        <v>#N/A</v>
      </c>
      <c r="P481" s="4" t="e">
        <f t="shared" ca="1" si="170"/>
        <v>#N/A</v>
      </c>
      <c r="Q481" s="4" t="e">
        <f t="shared" ca="1" si="180"/>
        <v>#N/A</v>
      </c>
      <c r="R481" s="4" t="e">
        <f t="shared" ca="1" si="181"/>
        <v>#VALUE!</v>
      </c>
      <c r="S481" s="43" t="e">
        <f t="shared" ca="1" si="182"/>
        <v>#N/A</v>
      </c>
      <c r="T481" s="8" t="e">
        <f t="shared" ca="1" si="183"/>
        <v>#N/A</v>
      </c>
      <c r="U481" s="45" t="e">
        <f t="shared" ca="1" si="164"/>
        <v>#N/A</v>
      </c>
      <c r="V481" s="20" t="e">
        <f t="shared" ca="1" si="184"/>
        <v>#N/A</v>
      </c>
      <c r="W481" s="48" t="e">
        <f t="shared" ca="1" si="171"/>
        <v>#N/A</v>
      </c>
      <c r="X481" s="49" t="e">
        <f t="shared" ca="1" si="172"/>
        <v>#N/A</v>
      </c>
      <c r="Y481" s="59" t="e">
        <f t="shared" ca="1" si="176"/>
        <v>#N/A</v>
      </c>
      <c r="Z481" s="49" t="e">
        <f ca="1">IF(Y481&gt;SQM!$AB$9,Summary!L481,NA())</f>
        <v>#N/A</v>
      </c>
      <c r="AA481" s="45" t="e">
        <f t="shared" ca="1" si="173"/>
        <v>#N/A</v>
      </c>
      <c r="AB481" s="4" t="e">
        <f t="shared" ca="1" si="174"/>
        <v>#N/A</v>
      </c>
      <c r="AC481" s="2" t="e">
        <f t="shared" ca="1" si="175"/>
        <v>#N/A</v>
      </c>
      <c r="AD481" s="81" t="e">
        <f>IF(TEXT(A481,"mmmm")='1Month'!$A$3,TEXT(A481,"dd")+H481,NA())</f>
        <v>#N/A</v>
      </c>
      <c r="AE481" s="81" t="e">
        <f>IF(TEXT(A481,"mmmm")='1Month'!A$3,TEXT(A481,"dd")+S481,NA())</f>
        <v>#N/A</v>
      </c>
    </row>
    <row r="482" spans="1:31">
      <c r="A482" s="1">
        <v>43790</v>
      </c>
      <c r="C482" s="3" t="e">
        <f ca="1">MATCH(A482,UTDATE,0)+SQM!$AB$3</f>
        <v>#N/A</v>
      </c>
      <c r="D482" s="3">
        <f ca="1">MATCH(A482,UTDATE)+SQM!$AB$3</f>
        <v>1000</v>
      </c>
      <c r="E482" s="5" t="e">
        <f t="shared" ca="1" si="165"/>
        <v>#N/A</v>
      </c>
      <c r="F482" s="4" t="str">
        <f t="array" aca="1" ref="F482" ca="1">IF(MAX(IF(UTDATE=A482,MPSAS))&gt;0,MAX(IF(UTDATE=A482,MPSAS)),"")</f>
        <v/>
      </c>
      <c r="G482" s="2" t="e">
        <f t="shared" ca="1" si="177"/>
        <v>#N/A</v>
      </c>
      <c r="H482" s="21" t="e">
        <f t="shared" ca="1" si="178"/>
        <v>#N/A</v>
      </c>
      <c r="I482" s="4" t="e">
        <f t="shared" ca="1" si="166"/>
        <v>#N/A</v>
      </c>
      <c r="J482" s="21" t="e">
        <f t="shared" ca="1" si="163"/>
        <v>#N/A</v>
      </c>
      <c r="K482" s="5" t="e">
        <f t="shared" ca="1" si="167"/>
        <v>#N/A</v>
      </c>
      <c r="L482" s="4" t="str">
        <f t="array" aca="1" ref="L482" ca="1">IF(MAX(IF(UTDATE=A482,AVE_30))&gt;0,MAX(IF(UTDATE=A482,AVE_30)),"")</f>
        <v/>
      </c>
      <c r="M482" s="2" t="e">
        <f t="shared" ca="1" si="179"/>
        <v>#N/A</v>
      </c>
      <c r="N482" s="4" t="e">
        <f t="shared" ca="1" si="168"/>
        <v>#N/A</v>
      </c>
      <c r="O482" s="4" t="e">
        <f t="shared" ca="1" si="169"/>
        <v>#N/A</v>
      </c>
      <c r="P482" s="4" t="e">
        <f t="shared" ca="1" si="170"/>
        <v>#N/A</v>
      </c>
      <c r="Q482" s="4" t="e">
        <f t="shared" ca="1" si="180"/>
        <v>#N/A</v>
      </c>
      <c r="R482" s="4" t="e">
        <f t="shared" ca="1" si="181"/>
        <v>#VALUE!</v>
      </c>
      <c r="S482" s="43" t="e">
        <f t="shared" ca="1" si="182"/>
        <v>#N/A</v>
      </c>
      <c r="T482" s="8" t="e">
        <f t="shared" ca="1" si="183"/>
        <v>#N/A</v>
      </c>
      <c r="U482" s="45" t="e">
        <f t="shared" ca="1" si="164"/>
        <v>#N/A</v>
      </c>
      <c r="V482" s="20" t="e">
        <f t="shared" ca="1" si="184"/>
        <v>#N/A</v>
      </c>
      <c r="W482" s="48" t="e">
        <f t="shared" ca="1" si="171"/>
        <v>#N/A</v>
      </c>
      <c r="X482" s="49" t="e">
        <f t="shared" ca="1" si="172"/>
        <v>#N/A</v>
      </c>
      <c r="Y482" s="59" t="e">
        <f t="shared" ca="1" si="176"/>
        <v>#N/A</v>
      </c>
      <c r="Z482" s="49" t="e">
        <f ca="1">IF(Y482&gt;SQM!$AB$9,Summary!L482,NA())</f>
        <v>#N/A</v>
      </c>
      <c r="AA482" s="45" t="e">
        <f t="shared" ca="1" si="173"/>
        <v>#N/A</v>
      </c>
      <c r="AB482" s="4" t="e">
        <f t="shared" ca="1" si="174"/>
        <v>#N/A</v>
      </c>
      <c r="AC482" s="2" t="e">
        <f t="shared" ca="1" si="175"/>
        <v>#N/A</v>
      </c>
      <c r="AD482" s="81" t="e">
        <f>IF(TEXT(A482,"mmmm")='1Month'!$A$3,TEXT(A482,"dd")+H482,NA())</f>
        <v>#N/A</v>
      </c>
      <c r="AE482" s="81" t="e">
        <f>IF(TEXT(A482,"mmmm")='1Month'!A$3,TEXT(A482,"dd")+S482,NA())</f>
        <v>#N/A</v>
      </c>
    </row>
    <row r="483" spans="1:31">
      <c r="A483" s="1">
        <v>43791</v>
      </c>
      <c r="C483" s="3" t="e">
        <f ca="1">MATCH(A483,UTDATE,0)+SQM!$AB$3</f>
        <v>#N/A</v>
      </c>
      <c r="D483" s="3">
        <f ca="1">MATCH(A483,UTDATE)+SQM!$AB$3</f>
        <v>1000</v>
      </c>
      <c r="E483" s="5" t="e">
        <f t="shared" ca="1" si="165"/>
        <v>#N/A</v>
      </c>
      <c r="F483" s="4" t="str">
        <f t="array" aca="1" ref="F483" ca="1">IF(MAX(IF(UTDATE=A483,MPSAS))&gt;0,MAX(IF(UTDATE=A483,MPSAS)),"")</f>
        <v/>
      </c>
      <c r="G483" s="2" t="e">
        <f t="shared" ca="1" si="177"/>
        <v>#N/A</v>
      </c>
      <c r="H483" s="21" t="e">
        <f t="shared" ca="1" si="178"/>
        <v>#N/A</v>
      </c>
      <c r="I483" s="4" t="e">
        <f t="shared" ca="1" si="166"/>
        <v>#N/A</v>
      </c>
      <c r="J483" s="21" t="e">
        <f t="shared" ca="1" si="163"/>
        <v>#N/A</v>
      </c>
      <c r="K483" s="5" t="e">
        <f t="shared" ca="1" si="167"/>
        <v>#N/A</v>
      </c>
      <c r="L483" s="4" t="str">
        <f t="array" aca="1" ref="L483" ca="1">IF(MAX(IF(UTDATE=A483,AVE_30))&gt;0,MAX(IF(UTDATE=A483,AVE_30)),"")</f>
        <v/>
      </c>
      <c r="M483" s="2" t="e">
        <f t="shared" ca="1" si="179"/>
        <v>#N/A</v>
      </c>
      <c r="N483" s="4" t="e">
        <f t="shared" ca="1" si="168"/>
        <v>#N/A</v>
      </c>
      <c r="O483" s="4" t="e">
        <f t="shared" ca="1" si="169"/>
        <v>#N/A</v>
      </c>
      <c r="P483" s="4" t="e">
        <f t="shared" ca="1" si="170"/>
        <v>#N/A</v>
      </c>
      <c r="Q483" s="4" t="e">
        <f t="shared" ca="1" si="180"/>
        <v>#N/A</v>
      </c>
      <c r="R483" s="4" t="e">
        <f t="shared" ca="1" si="181"/>
        <v>#VALUE!</v>
      </c>
      <c r="S483" s="43" t="e">
        <f t="shared" ca="1" si="182"/>
        <v>#N/A</v>
      </c>
      <c r="T483" s="8" t="e">
        <f t="shared" ca="1" si="183"/>
        <v>#N/A</v>
      </c>
      <c r="U483" s="45" t="e">
        <f t="shared" ca="1" si="164"/>
        <v>#N/A</v>
      </c>
      <c r="V483" s="20" t="e">
        <f t="shared" ca="1" si="184"/>
        <v>#N/A</v>
      </c>
      <c r="W483" s="48" t="e">
        <f t="shared" ca="1" si="171"/>
        <v>#N/A</v>
      </c>
      <c r="X483" s="49" t="e">
        <f t="shared" ca="1" si="172"/>
        <v>#N/A</v>
      </c>
      <c r="Y483" s="59" t="e">
        <f t="shared" ca="1" si="176"/>
        <v>#N/A</v>
      </c>
      <c r="Z483" s="49" t="e">
        <f ca="1">IF(Y483&gt;SQM!$AB$9,Summary!L483,NA())</f>
        <v>#N/A</v>
      </c>
      <c r="AA483" s="45" t="e">
        <f t="shared" ca="1" si="173"/>
        <v>#N/A</v>
      </c>
      <c r="AB483" s="4" t="e">
        <f t="shared" ca="1" si="174"/>
        <v>#N/A</v>
      </c>
      <c r="AC483" s="2" t="e">
        <f t="shared" ca="1" si="175"/>
        <v>#N/A</v>
      </c>
      <c r="AD483" s="81" t="e">
        <f>IF(TEXT(A483,"mmmm")='1Month'!$A$3,TEXT(A483,"dd")+H483,NA())</f>
        <v>#N/A</v>
      </c>
      <c r="AE483" s="81" t="e">
        <f>IF(TEXT(A483,"mmmm")='1Month'!A$3,TEXT(A483,"dd")+S483,NA())</f>
        <v>#N/A</v>
      </c>
    </row>
    <row r="484" spans="1:31">
      <c r="A484" s="1">
        <v>43792</v>
      </c>
      <c r="C484" s="3" t="e">
        <f ca="1">MATCH(A484,UTDATE,0)+SQM!$AB$3</f>
        <v>#N/A</v>
      </c>
      <c r="D484" s="3">
        <f ca="1">MATCH(A484,UTDATE)+SQM!$AB$3</f>
        <v>1000</v>
      </c>
      <c r="E484" s="5" t="e">
        <f t="shared" ca="1" si="165"/>
        <v>#N/A</v>
      </c>
      <c r="F484" s="4" t="str">
        <f t="array" aca="1" ref="F484" ca="1">IF(MAX(IF(UTDATE=A484,MPSAS))&gt;0,MAX(IF(UTDATE=A484,MPSAS)),"")</f>
        <v/>
      </c>
      <c r="G484" s="2" t="e">
        <f t="shared" ca="1" si="177"/>
        <v>#N/A</v>
      </c>
      <c r="H484" s="21" t="e">
        <f t="shared" ca="1" si="178"/>
        <v>#N/A</v>
      </c>
      <c r="I484" s="4" t="e">
        <f t="shared" ca="1" si="166"/>
        <v>#N/A</v>
      </c>
      <c r="J484" s="21" t="e">
        <f t="shared" ca="1" si="163"/>
        <v>#N/A</v>
      </c>
      <c r="K484" s="5" t="e">
        <f t="shared" ca="1" si="167"/>
        <v>#N/A</v>
      </c>
      <c r="L484" s="4" t="str">
        <f t="array" aca="1" ref="L484" ca="1">IF(MAX(IF(UTDATE=A484,AVE_30))&gt;0,MAX(IF(UTDATE=A484,AVE_30)),"")</f>
        <v/>
      </c>
      <c r="M484" s="2" t="e">
        <f t="shared" ca="1" si="179"/>
        <v>#N/A</v>
      </c>
      <c r="N484" s="4" t="e">
        <f t="shared" ca="1" si="168"/>
        <v>#N/A</v>
      </c>
      <c r="O484" s="4" t="e">
        <f t="shared" ca="1" si="169"/>
        <v>#N/A</v>
      </c>
      <c r="P484" s="4" t="e">
        <f t="shared" ca="1" si="170"/>
        <v>#N/A</v>
      </c>
      <c r="Q484" s="4" t="e">
        <f t="shared" ca="1" si="180"/>
        <v>#N/A</v>
      </c>
      <c r="R484" s="4" t="e">
        <f t="shared" ca="1" si="181"/>
        <v>#VALUE!</v>
      </c>
      <c r="S484" s="43" t="e">
        <f t="shared" ca="1" si="182"/>
        <v>#N/A</v>
      </c>
      <c r="T484" s="8" t="e">
        <f t="shared" ca="1" si="183"/>
        <v>#N/A</v>
      </c>
      <c r="U484" s="45" t="e">
        <f t="shared" ca="1" si="164"/>
        <v>#N/A</v>
      </c>
      <c r="V484" s="20" t="e">
        <f t="shared" ca="1" si="184"/>
        <v>#N/A</v>
      </c>
      <c r="W484" s="48" t="e">
        <f t="shared" ca="1" si="171"/>
        <v>#N/A</v>
      </c>
      <c r="X484" s="49" t="e">
        <f t="shared" ca="1" si="172"/>
        <v>#N/A</v>
      </c>
      <c r="Y484" s="59" t="e">
        <f t="shared" ca="1" si="176"/>
        <v>#N/A</v>
      </c>
      <c r="Z484" s="49" t="e">
        <f ca="1">IF(Y484&gt;SQM!$AB$9,Summary!L484,NA())</f>
        <v>#N/A</v>
      </c>
      <c r="AA484" s="45" t="e">
        <f t="shared" ca="1" si="173"/>
        <v>#N/A</v>
      </c>
      <c r="AB484" s="4" t="e">
        <f t="shared" ca="1" si="174"/>
        <v>#N/A</v>
      </c>
      <c r="AC484" s="2" t="e">
        <f t="shared" ca="1" si="175"/>
        <v>#N/A</v>
      </c>
      <c r="AD484" s="81" t="e">
        <f>IF(TEXT(A484,"mmmm")='1Month'!$A$3,TEXT(A484,"dd")+H484,NA())</f>
        <v>#N/A</v>
      </c>
      <c r="AE484" s="81" t="e">
        <f>IF(TEXT(A484,"mmmm")='1Month'!A$3,TEXT(A484,"dd")+S484,NA())</f>
        <v>#N/A</v>
      </c>
    </row>
    <row r="485" spans="1:31">
      <c r="A485" s="1">
        <v>43793</v>
      </c>
      <c r="C485" s="3" t="e">
        <f ca="1">MATCH(A485,UTDATE,0)+SQM!$AB$3</f>
        <v>#N/A</v>
      </c>
      <c r="D485" s="3">
        <f ca="1">MATCH(A485,UTDATE)+SQM!$AB$3</f>
        <v>1000</v>
      </c>
      <c r="E485" s="5" t="e">
        <f t="shared" ca="1" si="165"/>
        <v>#N/A</v>
      </c>
      <c r="F485" s="4" t="str">
        <f t="array" aca="1" ref="F485" ca="1">IF(MAX(IF(UTDATE=A485,MPSAS))&gt;0,MAX(IF(UTDATE=A485,MPSAS)),"")</f>
        <v/>
      </c>
      <c r="G485" s="2" t="e">
        <f t="shared" ca="1" si="177"/>
        <v>#N/A</v>
      </c>
      <c r="H485" s="21" t="e">
        <f t="shared" ca="1" si="178"/>
        <v>#N/A</v>
      </c>
      <c r="I485" s="4" t="e">
        <f t="shared" ca="1" si="166"/>
        <v>#N/A</v>
      </c>
      <c r="J485" s="21" t="e">
        <f t="shared" ca="1" si="163"/>
        <v>#N/A</v>
      </c>
      <c r="K485" s="5" t="e">
        <f t="shared" ca="1" si="167"/>
        <v>#N/A</v>
      </c>
      <c r="L485" s="4" t="str">
        <f t="array" aca="1" ref="L485" ca="1">IF(MAX(IF(UTDATE=A485,AVE_30))&gt;0,MAX(IF(UTDATE=A485,AVE_30)),"")</f>
        <v/>
      </c>
      <c r="M485" s="2" t="e">
        <f t="shared" ca="1" si="179"/>
        <v>#N/A</v>
      </c>
      <c r="N485" s="4" t="e">
        <f t="shared" ca="1" si="168"/>
        <v>#N/A</v>
      </c>
      <c r="O485" s="4" t="e">
        <f t="shared" ca="1" si="169"/>
        <v>#N/A</v>
      </c>
      <c r="P485" s="4" t="e">
        <f t="shared" ca="1" si="170"/>
        <v>#N/A</v>
      </c>
      <c r="Q485" s="4" t="e">
        <f t="shared" ca="1" si="180"/>
        <v>#N/A</v>
      </c>
      <c r="R485" s="4" t="e">
        <f t="shared" ca="1" si="181"/>
        <v>#VALUE!</v>
      </c>
      <c r="S485" s="43" t="e">
        <f t="shared" ca="1" si="182"/>
        <v>#N/A</v>
      </c>
      <c r="T485" s="8" t="e">
        <f t="shared" ca="1" si="183"/>
        <v>#N/A</v>
      </c>
      <c r="U485" s="45" t="e">
        <f t="shared" ca="1" si="164"/>
        <v>#N/A</v>
      </c>
      <c r="V485" s="20" t="e">
        <f t="shared" ca="1" si="184"/>
        <v>#N/A</v>
      </c>
      <c r="W485" s="48" t="e">
        <f t="shared" ca="1" si="171"/>
        <v>#N/A</v>
      </c>
      <c r="X485" s="49" t="e">
        <f t="shared" ca="1" si="172"/>
        <v>#N/A</v>
      </c>
      <c r="Y485" s="59" t="e">
        <f t="shared" ca="1" si="176"/>
        <v>#N/A</v>
      </c>
      <c r="Z485" s="49" t="e">
        <f ca="1">IF(Y485&gt;SQM!$AB$9,Summary!L485,NA())</f>
        <v>#N/A</v>
      </c>
      <c r="AA485" s="45" t="e">
        <f t="shared" ca="1" si="173"/>
        <v>#N/A</v>
      </c>
      <c r="AB485" s="4" t="e">
        <f t="shared" ca="1" si="174"/>
        <v>#N/A</v>
      </c>
      <c r="AC485" s="2" t="e">
        <f t="shared" ca="1" si="175"/>
        <v>#N/A</v>
      </c>
      <c r="AD485" s="81" t="e">
        <f>IF(TEXT(A485,"mmmm")='1Month'!$A$3,TEXT(A485,"dd")+H485,NA())</f>
        <v>#N/A</v>
      </c>
      <c r="AE485" s="81" t="e">
        <f>IF(TEXT(A485,"mmmm")='1Month'!A$3,TEXT(A485,"dd")+S485,NA())</f>
        <v>#N/A</v>
      </c>
    </row>
    <row r="486" spans="1:31">
      <c r="A486" s="1">
        <v>43794</v>
      </c>
      <c r="C486" s="3" t="e">
        <f ca="1">MATCH(A486,UTDATE,0)+SQM!$AB$3</f>
        <v>#N/A</v>
      </c>
      <c r="D486" s="3">
        <f ca="1">MATCH(A486,UTDATE)+SQM!$AB$3</f>
        <v>1000</v>
      </c>
      <c r="E486" s="5" t="e">
        <f t="shared" ca="1" si="165"/>
        <v>#N/A</v>
      </c>
      <c r="F486" s="4" t="str">
        <f t="array" aca="1" ref="F486" ca="1">IF(MAX(IF(UTDATE=A486,MPSAS))&gt;0,MAX(IF(UTDATE=A486,MPSAS)),"")</f>
        <v/>
      </c>
      <c r="G486" s="2" t="e">
        <f t="shared" ca="1" si="177"/>
        <v>#N/A</v>
      </c>
      <c r="H486" s="21" t="e">
        <f t="shared" ca="1" si="178"/>
        <v>#N/A</v>
      </c>
      <c r="I486" s="4" t="e">
        <f t="shared" ca="1" si="166"/>
        <v>#N/A</v>
      </c>
      <c r="J486" s="21" t="e">
        <f t="shared" ca="1" si="163"/>
        <v>#N/A</v>
      </c>
      <c r="K486" s="5" t="e">
        <f t="shared" ca="1" si="167"/>
        <v>#N/A</v>
      </c>
      <c r="L486" s="4" t="str">
        <f t="array" aca="1" ref="L486" ca="1">IF(MAX(IF(UTDATE=A486,AVE_30))&gt;0,MAX(IF(UTDATE=A486,AVE_30)),"")</f>
        <v/>
      </c>
      <c r="M486" s="2" t="e">
        <f t="shared" ca="1" si="179"/>
        <v>#N/A</v>
      </c>
      <c r="N486" s="4" t="e">
        <f t="shared" ca="1" si="168"/>
        <v>#N/A</v>
      </c>
      <c r="O486" s="4" t="e">
        <f t="shared" ca="1" si="169"/>
        <v>#N/A</v>
      </c>
      <c r="P486" s="4" t="e">
        <f t="shared" ca="1" si="170"/>
        <v>#N/A</v>
      </c>
      <c r="Q486" s="4" t="e">
        <f t="shared" ca="1" si="180"/>
        <v>#N/A</v>
      </c>
      <c r="R486" s="4" t="e">
        <f t="shared" ca="1" si="181"/>
        <v>#VALUE!</v>
      </c>
      <c r="S486" s="43" t="e">
        <f t="shared" ca="1" si="182"/>
        <v>#N/A</v>
      </c>
      <c r="T486" s="8" t="e">
        <f t="shared" ca="1" si="183"/>
        <v>#N/A</v>
      </c>
      <c r="U486" s="45" t="e">
        <f t="shared" ca="1" si="164"/>
        <v>#N/A</v>
      </c>
      <c r="V486" s="20" t="e">
        <f t="shared" ca="1" si="184"/>
        <v>#N/A</v>
      </c>
      <c r="W486" s="48" t="e">
        <f t="shared" ca="1" si="171"/>
        <v>#N/A</v>
      </c>
      <c r="X486" s="49" t="e">
        <f t="shared" ca="1" si="172"/>
        <v>#N/A</v>
      </c>
      <c r="Y486" s="59" t="e">
        <f t="shared" ca="1" si="176"/>
        <v>#N/A</v>
      </c>
      <c r="Z486" s="49" t="e">
        <f ca="1">IF(Y486&gt;SQM!$AB$9,Summary!L486,NA())</f>
        <v>#N/A</v>
      </c>
      <c r="AA486" s="45" t="e">
        <f t="shared" ca="1" si="173"/>
        <v>#N/A</v>
      </c>
      <c r="AB486" s="4" t="e">
        <f t="shared" ca="1" si="174"/>
        <v>#N/A</v>
      </c>
      <c r="AC486" s="2" t="e">
        <f t="shared" ca="1" si="175"/>
        <v>#N/A</v>
      </c>
      <c r="AD486" s="81" t="e">
        <f>IF(TEXT(A486,"mmmm")='1Month'!$A$3,TEXT(A486,"dd")+H486,NA())</f>
        <v>#N/A</v>
      </c>
      <c r="AE486" s="81" t="e">
        <f>IF(TEXT(A486,"mmmm")='1Month'!A$3,TEXT(A486,"dd")+S486,NA())</f>
        <v>#N/A</v>
      </c>
    </row>
    <row r="487" spans="1:31">
      <c r="A487" s="1">
        <v>43795</v>
      </c>
      <c r="C487" s="3" t="e">
        <f ca="1">MATCH(A487,UTDATE,0)+SQM!$AB$3</f>
        <v>#N/A</v>
      </c>
      <c r="D487" s="3">
        <f ca="1">MATCH(A487,UTDATE)+SQM!$AB$3</f>
        <v>1000</v>
      </c>
      <c r="E487" s="5" t="e">
        <f t="shared" ca="1" si="165"/>
        <v>#N/A</v>
      </c>
      <c r="F487" s="4" t="str">
        <f t="array" aca="1" ref="F487" ca="1">IF(MAX(IF(UTDATE=A487,MPSAS))&gt;0,MAX(IF(UTDATE=A487,MPSAS)),"")</f>
        <v/>
      </c>
      <c r="G487" s="2" t="e">
        <f t="shared" ca="1" si="177"/>
        <v>#N/A</v>
      </c>
      <c r="H487" s="21" t="e">
        <f t="shared" ca="1" si="178"/>
        <v>#N/A</v>
      </c>
      <c r="I487" s="4" t="e">
        <f t="shared" ca="1" si="166"/>
        <v>#N/A</v>
      </c>
      <c r="J487" s="21" t="e">
        <f t="shared" ca="1" si="163"/>
        <v>#N/A</v>
      </c>
      <c r="K487" s="5" t="e">
        <f t="shared" ca="1" si="167"/>
        <v>#N/A</v>
      </c>
      <c r="L487" s="4" t="str">
        <f t="array" aca="1" ref="L487" ca="1">IF(MAX(IF(UTDATE=A487,AVE_30))&gt;0,MAX(IF(UTDATE=A487,AVE_30)),"")</f>
        <v/>
      </c>
      <c r="M487" s="2" t="e">
        <f t="shared" ca="1" si="179"/>
        <v>#N/A</v>
      </c>
      <c r="N487" s="4" t="e">
        <f t="shared" ca="1" si="168"/>
        <v>#N/A</v>
      </c>
      <c r="O487" s="4" t="e">
        <f t="shared" ca="1" si="169"/>
        <v>#N/A</v>
      </c>
      <c r="P487" s="4" t="e">
        <f t="shared" ca="1" si="170"/>
        <v>#N/A</v>
      </c>
      <c r="Q487" s="4" t="e">
        <f t="shared" ca="1" si="180"/>
        <v>#N/A</v>
      </c>
      <c r="R487" s="4" t="e">
        <f t="shared" ca="1" si="181"/>
        <v>#VALUE!</v>
      </c>
      <c r="S487" s="43" t="e">
        <f t="shared" ca="1" si="182"/>
        <v>#N/A</v>
      </c>
      <c r="T487" s="8" t="e">
        <f t="shared" ca="1" si="183"/>
        <v>#N/A</v>
      </c>
      <c r="U487" s="45" t="e">
        <f t="shared" ca="1" si="164"/>
        <v>#N/A</v>
      </c>
      <c r="V487" s="20" t="e">
        <f t="shared" ca="1" si="184"/>
        <v>#N/A</v>
      </c>
      <c r="W487" s="48" t="e">
        <f t="shared" ca="1" si="171"/>
        <v>#N/A</v>
      </c>
      <c r="X487" s="49" t="e">
        <f t="shared" ca="1" si="172"/>
        <v>#N/A</v>
      </c>
      <c r="Y487" s="59" t="e">
        <f t="shared" ca="1" si="176"/>
        <v>#N/A</v>
      </c>
      <c r="Z487" s="49" t="e">
        <f ca="1">IF(Y487&gt;SQM!$AB$9,Summary!L487,NA())</f>
        <v>#N/A</v>
      </c>
      <c r="AA487" s="45" t="e">
        <f t="shared" ca="1" si="173"/>
        <v>#N/A</v>
      </c>
      <c r="AB487" s="4" t="e">
        <f t="shared" ca="1" si="174"/>
        <v>#N/A</v>
      </c>
      <c r="AC487" s="2" t="e">
        <f t="shared" ca="1" si="175"/>
        <v>#N/A</v>
      </c>
      <c r="AD487" s="81" t="e">
        <f>IF(TEXT(A487,"mmmm")='1Month'!$A$3,TEXT(A487,"dd")+H487,NA())</f>
        <v>#N/A</v>
      </c>
      <c r="AE487" s="81" t="e">
        <f>IF(TEXT(A487,"mmmm")='1Month'!A$3,TEXT(A487,"dd")+S487,NA())</f>
        <v>#N/A</v>
      </c>
    </row>
    <row r="488" spans="1:31">
      <c r="A488" s="1">
        <v>43796</v>
      </c>
      <c r="C488" s="3" t="e">
        <f ca="1">MATCH(A488,UTDATE,0)+SQM!$AB$3</f>
        <v>#N/A</v>
      </c>
      <c r="D488" s="3">
        <f ca="1">MATCH(A488,UTDATE)+SQM!$AB$3</f>
        <v>1000</v>
      </c>
      <c r="E488" s="5" t="e">
        <f t="shared" ca="1" si="165"/>
        <v>#N/A</v>
      </c>
      <c r="F488" s="4" t="str">
        <f t="array" aca="1" ref="F488" ca="1">IF(MAX(IF(UTDATE=A488,MPSAS))&gt;0,MAX(IF(UTDATE=A488,MPSAS)),"")</f>
        <v/>
      </c>
      <c r="G488" s="2" t="e">
        <f t="shared" ca="1" si="177"/>
        <v>#N/A</v>
      </c>
      <c r="H488" s="21" t="e">
        <f t="shared" ca="1" si="178"/>
        <v>#N/A</v>
      </c>
      <c r="I488" s="4" t="e">
        <f t="shared" ca="1" si="166"/>
        <v>#N/A</v>
      </c>
      <c r="J488" s="21" t="e">
        <f t="shared" ca="1" si="163"/>
        <v>#N/A</v>
      </c>
      <c r="K488" s="5" t="e">
        <f t="shared" ca="1" si="167"/>
        <v>#N/A</v>
      </c>
      <c r="L488" s="4" t="str">
        <f t="array" aca="1" ref="L488" ca="1">IF(MAX(IF(UTDATE=A488,AVE_30))&gt;0,MAX(IF(UTDATE=A488,AVE_30)),"")</f>
        <v/>
      </c>
      <c r="M488" s="2" t="e">
        <f t="shared" ca="1" si="179"/>
        <v>#N/A</v>
      </c>
      <c r="N488" s="4" t="e">
        <f t="shared" ca="1" si="168"/>
        <v>#N/A</v>
      </c>
      <c r="O488" s="4" t="e">
        <f t="shared" ca="1" si="169"/>
        <v>#N/A</v>
      </c>
      <c r="P488" s="4" t="e">
        <f t="shared" ca="1" si="170"/>
        <v>#N/A</v>
      </c>
      <c r="Q488" s="4" t="e">
        <f t="shared" ca="1" si="180"/>
        <v>#N/A</v>
      </c>
      <c r="R488" s="4" t="e">
        <f t="shared" ca="1" si="181"/>
        <v>#VALUE!</v>
      </c>
      <c r="S488" s="43" t="e">
        <f t="shared" ca="1" si="182"/>
        <v>#N/A</v>
      </c>
      <c r="T488" s="8" t="e">
        <f t="shared" ca="1" si="183"/>
        <v>#N/A</v>
      </c>
      <c r="U488" s="45" t="e">
        <f t="shared" ca="1" si="164"/>
        <v>#N/A</v>
      </c>
      <c r="V488" s="20" t="e">
        <f t="shared" ca="1" si="184"/>
        <v>#N/A</v>
      </c>
      <c r="W488" s="48" t="e">
        <f t="shared" ca="1" si="171"/>
        <v>#N/A</v>
      </c>
      <c r="X488" s="49" t="e">
        <f t="shared" ca="1" si="172"/>
        <v>#N/A</v>
      </c>
      <c r="Y488" s="59" t="e">
        <f t="shared" ca="1" si="176"/>
        <v>#N/A</v>
      </c>
      <c r="Z488" s="49" t="e">
        <f ca="1">IF(Y488&gt;SQM!$AB$9,Summary!L488,NA())</f>
        <v>#N/A</v>
      </c>
      <c r="AA488" s="45" t="e">
        <f t="shared" ca="1" si="173"/>
        <v>#N/A</v>
      </c>
      <c r="AB488" s="4" t="e">
        <f t="shared" ca="1" si="174"/>
        <v>#N/A</v>
      </c>
      <c r="AC488" s="2" t="e">
        <f t="shared" ca="1" si="175"/>
        <v>#N/A</v>
      </c>
      <c r="AD488" s="81" t="e">
        <f>IF(TEXT(A488,"mmmm")='1Month'!$A$3,TEXT(A488,"dd")+H488,NA())</f>
        <v>#N/A</v>
      </c>
      <c r="AE488" s="81" t="e">
        <f>IF(TEXT(A488,"mmmm")='1Month'!A$3,TEXT(A488,"dd")+S488,NA())</f>
        <v>#N/A</v>
      </c>
    </row>
    <row r="489" spans="1:31">
      <c r="A489" s="1">
        <v>43797</v>
      </c>
      <c r="C489" s="3" t="e">
        <f ca="1">MATCH(A489,UTDATE,0)+SQM!$AB$3</f>
        <v>#N/A</v>
      </c>
      <c r="D489" s="3">
        <f ca="1">MATCH(A489,UTDATE)+SQM!$AB$3</f>
        <v>1000</v>
      </c>
      <c r="E489" s="5" t="e">
        <f t="shared" ca="1" si="165"/>
        <v>#N/A</v>
      </c>
      <c r="F489" s="4" t="str">
        <f t="array" aca="1" ref="F489" ca="1">IF(MAX(IF(UTDATE=A489,MPSAS))&gt;0,MAX(IF(UTDATE=A489,MPSAS)),"")</f>
        <v/>
      </c>
      <c r="G489" s="2" t="e">
        <f t="shared" ca="1" si="177"/>
        <v>#N/A</v>
      </c>
      <c r="H489" s="21" t="e">
        <f t="shared" ca="1" si="178"/>
        <v>#N/A</v>
      </c>
      <c r="I489" s="4" t="e">
        <f t="shared" ca="1" si="166"/>
        <v>#N/A</v>
      </c>
      <c r="J489" s="21" t="e">
        <f t="shared" ca="1" si="163"/>
        <v>#N/A</v>
      </c>
      <c r="K489" s="5" t="e">
        <f t="shared" ca="1" si="167"/>
        <v>#N/A</v>
      </c>
      <c r="L489" s="4" t="str">
        <f t="array" aca="1" ref="L489" ca="1">IF(MAX(IF(UTDATE=A489,AVE_30))&gt;0,MAX(IF(UTDATE=A489,AVE_30)),"")</f>
        <v/>
      </c>
      <c r="M489" s="2" t="e">
        <f t="shared" ca="1" si="179"/>
        <v>#N/A</v>
      </c>
      <c r="N489" s="4" t="e">
        <f t="shared" ca="1" si="168"/>
        <v>#N/A</v>
      </c>
      <c r="O489" s="4" t="e">
        <f t="shared" ca="1" si="169"/>
        <v>#N/A</v>
      </c>
      <c r="P489" s="4" t="e">
        <f t="shared" ca="1" si="170"/>
        <v>#N/A</v>
      </c>
      <c r="Q489" s="4" t="e">
        <f t="shared" ca="1" si="180"/>
        <v>#N/A</v>
      </c>
      <c r="R489" s="4" t="e">
        <f t="shared" ca="1" si="181"/>
        <v>#VALUE!</v>
      </c>
      <c r="S489" s="43" t="e">
        <f t="shared" ca="1" si="182"/>
        <v>#N/A</v>
      </c>
      <c r="T489" s="8" t="e">
        <f t="shared" ca="1" si="183"/>
        <v>#N/A</v>
      </c>
      <c r="U489" s="45" t="e">
        <f t="shared" ca="1" si="164"/>
        <v>#N/A</v>
      </c>
      <c r="V489" s="20" t="e">
        <f t="shared" ca="1" si="184"/>
        <v>#N/A</v>
      </c>
      <c r="W489" s="48" t="e">
        <f t="shared" ca="1" si="171"/>
        <v>#N/A</v>
      </c>
      <c r="X489" s="49" t="e">
        <f t="shared" ca="1" si="172"/>
        <v>#N/A</v>
      </c>
      <c r="Y489" s="59" t="e">
        <f t="shared" ca="1" si="176"/>
        <v>#N/A</v>
      </c>
      <c r="Z489" s="49" t="e">
        <f ca="1">IF(Y489&gt;SQM!$AB$9,Summary!L489,NA())</f>
        <v>#N/A</v>
      </c>
      <c r="AA489" s="45" t="e">
        <f t="shared" ca="1" si="173"/>
        <v>#N/A</v>
      </c>
      <c r="AB489" s="4" t="e">
        <f t="shared" ca="1" si="174"/>
        <v>#N/A</v>
      </c>
      <c r="AC489" s="2" t="e">
        <f t="shared" ca="1" si="175"/>
        <v>#N/A</v>
      </c>
      <c r="AD489" s="81" t="e">
        <f>IF(TEXT(A489,"mmmm")='1Month'!$A$3,TEXT(A489,"dd")+H489,NA())</f>
        <v>#N/A</v>
      </c>
      <c r="AE489" s="81" t="e">
        <f>IF(TEXT(A489,"mmmm")='1Month'!A$3,TEXT(A489,"dd")+S489,NA())</f>
        <v>#N/A</v>
      </c>
    </row>
    <row r="490" spans="1:31">
      <c r="A490" s="1">
        <v>43798</v>
      </c>
      <c r="C490" s="3" t="e">
        <f ca="1">MATCH(A490,UTDATE,0)+SQM!$AB$3</f>
        <v>#N/A</v>
      </c>
      <c r="D490" s="3">
        <f ca="1">MATCH(A490,UTDATE)+SQM!$AB$3</f>
        <v>1000</v>
      </c>
      <c r="E490" s="5" t="e">
        <f t="shared" ca="1" si="165"/>
        <v>#N/A</v>
      </c>
      <c r="F490" s="4" t="str">
        <f t="array" aca="1" ref="F490" ca="1">IF(MAX(IF(UTDATE=A490,MPSAS))&gt;0,MAX(IF(UTDATE=A490,MPSAS)),"")</f>
        <v/>
      </c>
      <c r="G490" s="2" t="e">
        <f t="shared" ca="1" si="177"/>
        <v>#N/A</v>
      </c>
      <c r="H490" s="21" t="e">
        <f t="shared" ca="1" si="178"/>
        <v>#N/A</v>
      </c>
      <c r="I490" s="4" t="e">
        <f t="shared" ca="1" si="166"/>
        <v>#N/A</v>
      </c>
      <c r="J490" s="21" t="e">
        <f t="shared" ca="1" si="163"/>
        <v>#N/A</v>
      </c>
      <c r="K490" s="5" t="e">
        <f t="shared" ca="1" si="167"/>
        <v>#N/A</v>
      </c>
      <c r="L490" s="4" t="str">
        <f t="array" aca="1" ref="L490" ca="1">IF(MAX(IF(UTDATE=A490,AVE_30))&gt;0,MAX(IF(UTDATE=A490,AVE_30)),"")</f>
        <v/>
      </c>
      <c r="M490" s="2" t="e">
        <f t="shared" ca="1" si="179"/>
        <v>#N/A</v>
      </c>
      <c r="N490" s="4" t="e">
        <f t="shared" ca="1" si="168"/>
        <v>#N/A</v>
      </c>
      <c r="O490" s="4" t="e">
        <f t="shared" ca="1" si="169"/>
        <v>#N/A</v>
      </c>
      <c r="P490" s="4" t="e">
        <f t="shared" ca="1" si="170"/>
        <v>#N/A</v>
      </c>
      <c r="Q490" s="4" t="e">
        <f t="shared" ca="1" si="180"/>
        <v>#N/A</v>
      </c>
      <c r="R490" s="4" t="e">
        <f t="shared" ca="1" si="181"/>
        <v>#VALUE!</v>
      </c>
      <c r="S490" s="43" t="e">
        <f t="shared" ca="1" si="182"/>
        <v>#N/A</v>
      </c>
      <c r="T490" s="8" t="e">
        <f t="shared" ca="1" si="183"/>
        <v>#N/A</v>
      </c>
      <c r="U490" s="45" t="e">
        <f t="shared" ca="1" si="164"/>
        <v>#N/A</v>
      </c>
      <c r="V490" s="20" t="e">
        <f t="shared" ca="1" si="184"/>
        <v>#N/A</v>
      </c>
      <c r="W490" s="48" t="e">
        <f t="shared" ca="1" si="171"/>
        <v>#N/A</v>
      </c>
      <c r="X490" s="49" t="e">
        <f t="shared" ca="1" si="172"/>
        <v>#N/A</v>
      </c>
      <c r="Y490" s="59" t="e">
        <f t="shared" ca="1" si="176"/>
        <v>#N/A</v>
      </c>
      <c r="Z490" s="49" t="e">
        <f ca="1">IF(Y490&gt;SQM!$AB$9,Summary!L490,NA())</f>
        <v>#N/A</v>
      </c>
      <c r="AA490" s="45" t="e">
        <f t="shared" ca="1" si="173"/>
        <v>#N/A</v>
      </c>
      <c r="AB490" s="4" t="e">
        <f t="shared" ca="1" si="174"/>
        <v>#N/A</v>
      </c>
      <c r="AC490" s="2" t="e">
        <f t="shared" ca="1" si="175"/>
        <v>#N/A</v>
      </c>
      <c r="AD490" s="81" t="e">
        <f>IF(TEXT(A490,"mmmm")='1Month'!$A$3,TEXT(A490,"dd")+H490,NA())</f>
        <v>#N/A</v>
      </c>
      <c r="AE490" s="81" t="e">
        <f>IF(TEXT(A490,"mmmm")='1Month'!A$3,TEXT(A490,"dd")+S490,NA())</f>
        <v>#N/A</v>
      </c>
    </row>
    <row r="491" spans="1:31">
      <c r="A491" s="1">
        <v>43799</v>
      </c>
      <c r="C491" s="3" t="e">
        <f ca="1">MATCH(A491,UTDATE,0)+SQM!$AB$3</f>
        <v>#N/A</v>
      </c>
      <c r="D491" s="3">
        <f ca="1">MATCH(A491,UTDATE)+SQM!$AB$3</f>
        <v>1000</v>
      </c>
      <c r="E491" s="5" t="e">
        <f t="shared" ca="1" si="165"/>
        <v>#N/A</v>
      </c>
      <c r="F491" s="4" t="str">
        <f t="array" aca="1" ref="F491" ca="1">IF(MAX(IF(UTDATE=A491,MPSAS))&gt;0,MAX(IF(UTDATE=A491,MPSAS)),"")</f>
        <v/>
      </c>
      <c r="G491" s="2" t="e">
        <f t="shared" ca="1" si="177"/>
        <v>#N/A</v>
      </c>
      <c r="H491" s="21" t="e">
        <f t="shared" ca="1" si="178"/>
        <v>#N/A</v>
      </c>
      <c r="I491" s="4" t="e">
        <f t="shared" ca="1" si="166"/>
        <v>#N/A</v>
      </c>
      <c r="J491" s="21" t="e">
        <f t="shared" ca="1" si="163"/>
        <v>#N/A</v>
      </c>
      <c r="K491" s="5" t="e">
        <f t="shared" ca="1" si="167"/>
        <v>#N/A</v>
      </c>
      <c r="L491" s="4" t="str">
        <f t="array" aca="1" ref="L491" ca="1">IF(MAX(IF(UTDATE=A491,AVE_30))&gt;0,MAX(IF(UTDATE=A491,AVE_30)),"")</f>
        <v/>
      </c>
      <c r="M491" s="2" t="e">
        <f t="shared" ca="1" si="179"/>
        <v>#N/A</v>
      </c>
      <c r="N491" s="4" t="e">
        <f t="shared" ca="1" si="168"/>
        <v>#N/A</v>
      </c>
      <c r="O491" s="4" t="e">
        <f t="shared" ca="1" si="169"/>
        <v>#N/A</v>
      </c>
      <c r="P491" s="4" t="e">
        <f t="shared" ca="1" si="170"/>
        <v>#N/A</v>
      </c>
      <c r="Q491" s="4" t="e">
        <f t="shared" ca="1" si="180"/>
        <v>#N/A</v>
      </c>
      <c r="R491" s="4" t="e">
        <f t="shared" ca="1" si="181"/>
        <v>#VALUE!</v>
      </c>
      <c r="S491" s="43" t="e">
        <f t="shared" ca="1" si="182"/>
        <v>#N/A</v>
      </c>
      <c r="T491" s="8" t="e">
        <f t="shared" ca="1" si="183"/>
        <v>#N/A</v>
      </c>
      <c r="U491" s="45" t="e">
        <f t="shared" ca="1" si="164"/>
        <v>#N/A</v>
      </c>
      <c r="V491" s="20" t="e">
        <f t="shared" ca="1" si="184"/>
        <v>#N/A</v>
      </c>
      <c r="W491" s="48" t="e">
        <f t="shared" ca="1" si="171"/>
        <v>#N/A</v>
      </c>
      <c r="X491" s="49" t="e">
        <f t="shared" ca="1" si="172"/>
        <v>#N/A</v>
      </c>
      <c r="Y491" s="59" t="e">
        <f t="shared" ca="1" si="176"/>
        <v>#N/A</v>
      </c>
      <c r="Z491" s="49" t="e">
        <f ca="1">IF(Y491&gt;SQM!$AB$9,Summary!L491,NA())</f>
        <v>#N/A</v>
      </c>
      <c r="AA491" s="45" t="e">
        <f t="shared" ca="1" si="173"/>
        <v>#N/A</v>
      </c>
      <c r="AB491" s="4" t="e">
        <f t="shared" ca="1" si="174"/>
        <v>#N/A</v>
      </c>
      <c r="AC491" s="2" t="e">
        <f t="shared" ca="1" si="175"/>
        <v>#N/A</v>
      </c>
      <c r="AD491" s="81" t="e">
        <f>IF(TEXT(A491,"mmmm")='1Month'!$A$3,TEXT(A491,"dd")+H491,NA())</f>
        <v>#N/A</v>
      </c>
      <c r="AE491" s="81" t="e">
        <f>IF(TEXT(A491,"mmmm")='1Month'!A$3,TEXT(A491,"dd")+S491,NA())</f>
        <v>#N/A</v>
      </c>
    </row>
    <row r="492" spans="1:31">
      <c r="A492" s="1">
        <v>43800</v>
      </c>
      <c r="C492" s="3" t="e">
        <f ca="1">MATCH(A492,UTDATE,0)+SQM!$AB$3</f>
        <v>#N/A</v>
      </c>
      <c r="D492" s="3">
        <f ca="1">MATCH(A492,UTDATE)+SQM!$AB$3</f>
        <v>1000</v>
      </c>
      <c r="E492" s="5" t="e">
        <f t="shared" ca="1" si="165"/>
        <v>#N/A</v>
      </c>
      <c r="F492" s="4" t="str">
        <f t="array" aca="1" ref="F492" ca="1">IF(MAX(IF(UTDATE=A492,MPSAS))&gt;0,MAX(IF(UTDATE=A492,MPSAS)),"")</f>
        <v/>
      </c>
      <c r="G492" s="2" t="e">
        <f t="shared" ca="1" si="177"/>
        <v>#N/A</v>
      </c>
      <c r="H492" s="21" t="e">
        <f t="shared" ca="1" si="178"/>
        <v>#N/A</v>
      </c>
      <c r="I492" s="4" t="e">
        <f t="shared" ca="1" si="166"/>
        <v>#N/A</v>
      </c>
      <c r="J492" s="21" t="e">
        <f t="shared" ca="1" si="163"/>
        <v>#N/A</v>
      </c>
      <c r="K492" s="5" t="e">
        <f t="shared" ca="1" si="167"/>
        <v>#N/A</v>
      </c>
      <c r="L492" s="4" t="str">
        <f t="array" aca="1" ref="L492" ca="1">IF(MAX(IF(UTDATE=A492,AVE_30))&gt;0,MAX(IF(UTDATE=A492,AVE_30)),"")</f>
        <v/>
      </c>
      <c r="M492" s="2" t="e">
        <f t="shared" ca="1" si="179"/>
        <v>#N/A</v>
      </c>
      <c r="N492" s="4" t="e">
        <f t="shared" ca="1" si="168"/>
        <v>#N/A</v>
      </c>
      <c r="O492" s="4" t="e">
        <f t="shared" ca="1" si="169"/>
        <v>#N/A</v>
      </c>
      <c r="P492" s="4" t="e">
        <f t="shared" ca="1" si="170"/>
        <v>#N/A</v>
      </c>
      <c r="Q492" s="4" t="e">
        <f t="shared" ca="1" si="180"/>
        <v>#N/A</v>
      </c>
      <c r="R492" s="4" t="e">
        <f t="shared" ca="1" si="181"/>
        <v>#VALUE!</v>
      </c>
      <c r="S492" s="43" t="e">
        <f t="shared" ca="1" si="182"/>
        <v>#N/A</v>
      </c>
      <c r="T492" s="8" t="e">
        <f t="shared" ca="1" si="183"/>
        <v>#N/A</v>
      </c>
      <c r="U492" s="45" t="e">
        <f t="shared" ca="1" si="164"/>
        <v>#N/A</v>
      </c>
      <c r="V492" s="20" t="e">
        <f t="shared" ca="1" si="184"/>
        <v>#N/A</v>
      </c>
      <c r="W492" s="48" t="e">
        <f t="shared" ca="1" si="171"/>
        <v>#N/A</v>
      </c>
      <c r="X492" s="49" t="e">
        <f t="shared" ca="1" si="172"/>
        <v>#N/A</v>
      </c>
      <c r="Y492" s="59" t="e">
        <f t="shared" ca="1" si="176"/>
        <v>#N/A</v>
      </c>
      <c r="Z492" s="49" t="e">
        <f ca="1">IF(Y492&gt;SQM!$AB$9,Summary!L492,NA())</f>
        <v>#N/A</v>
      </c>
      <c r="AA492" s="45" t="e">
        <f t="shared" ca="1" si="173"/>
        <v>#N/A</v>
      </c>
      <c r="AB492" s="4" t="e">
        <f t="shared" ca="1" si="174"/>
        <v>#N/A</v>
      </c>
      <c r="AC492" s="2" t="e">
        <f t="shared" ca="1" si="175"/>
        <v>#N/A</v>
      </c>
      <c r="AD492" s="81" t="e">
        <f>IF(TEXT(A492,"mmmm")='1Month'!$A$3,TEXT(A492,"dd")+H492,NA())</f>
        <v>#N/A</v>
      </c>
      <c r="AE492" s="81" t="e">
        <f>IF(TEXT(A492,"mmmm")='1Month'!A$3,TEXT(A492,"dd")+S492,NA())</f>
        <v>#N/A</v>
      </c>
    </row>
    <row r="493" spans="1:31">
      <c r="A493" s="1">
        <v>43801</v>
      </c>
      <c r="C493" s="3" t="e">
        <f ca="1">MATCH(A493,UTDATE,0)+SQM!$AB$3</f>
        <v>#N/A</v>
      </c>
      <c r="D493" s="3">
        <f ca="1">MATCH(A493,UTDATE)+SQM!$AB$3</f>
        <v>1000</v>
      </c>
      <c r="E493" s="5" t="e">
        <f t="shared" ca="1" si="165"/>
        <v>#N/A</v>
      </c>
      <c r="F493" s="4" t="str">
        <f t="array" aca="1" ref="F493" ca="1">IF(MAX(IF(UTDATE=A493,MPSAS))&gt;0,MAX(IF(UTDATE=A493,MPSAS)),"")</f>
        <v/>
      </c>
      <c r="G493" s="2" t="e">
        <f t="shared" ca="1" si="177"/>
        <v>#N/A</v>
      </c>
      <c r="H493" s="21" t="e">
        <f t="shared" ca="1" si="178"/>
        <v>#N/A</v>
      </c>
      <c r="I493" s="4" t="e">
        <f t="shared" ca="1" si="166"/>
        <v>#N/A</v>
      </c>
      <c r="J493" s="21" t="e">
        <f t="shared" ca="1" si="163"/>
        <v>#N/A</v>
      </c>
      <c r="K493" s="5" t="e">
        <f t="shared" ca="1" si="167"/>
        <v>#N/A</v>
      </c>
      <c r="L493" s="4" t="str">
        <f t="array" aca="1" ref="L493" ca="1">IF(MAX(IF(UTDATE=A493,AVE_30))&gt;0,MAX(IF(UTDATE=A493,AVE_30)),"")</f>
        <v/>
      </c>
      <c r="M493" s="2" t="e">
        <f t="shared" ca="1" si="179"/>
        <v>#N/A</v>
      </c>
      <c r="N493" s="4" t="e">
        <f t="shared" ca="1" si="168"/>
        <v>#N/A</v>
      </c>
      <c r="O493" s="4" t="e">
        <f t="shared" ca="1" si="169"/>
        <v>#N/A</v>
      </c>
      <c r="P493" s="4" t="e">
        <f t="shared" ca="1" si="170"/>
        <v>#N/A</v>
      </c>
      <c r="Q493" s="4" t="e">
        <f t="shared" ca="1" si="180"/>
        <v>#N/A</v>
      </c>
      <c r="R493" s="4" t="e">
        <f t="shared" ca="1" si="181"/>
        <v>#VALUE!</v>
      </c>
      <c r="S493" s="43" t="e">
        <f t="shared" ca="1" si="182"/>
        <v>#N/A</v>
      </c>
      <c r="T493" s="8" t="e">
        <f t="shared" ca="1" si="183"/>
        <v>#N/A</v>
      </c>
      <c r="U493" s="45" t="e">
        <f t="shared" ca="1" si="164"/>
        <v>#N/A</v>
      </c>
      <c r="V493" s="20" t="e">
        <f t="shared" ca="1" si="184"/>
        <v>#N/A</v>
      </c>
      <c r="W493" s="48" t="e">
        <f t="shared" ca="1" si="171"/>
        <v>#N/A</v>
      </c>
      <c r="X493" s="49" t="e">
        <f t="shared" ca="1" si="172"/>
        <v>#N/A</v>
      </c>
      <c r="Y493" s="59" t="e">
        <f t="shared" ca="1" si="176"/>
        <v>#N/A</v>
      </c>
      <c r="Z493" s="49" t="e">
        <f ca="1">IF(Y493&gt;SQM!$AB$9,Summary!L493,NA())</f>
        <v>#N/A</v>
      </c>
      <c r="AA493" s="45" t="e">
        <f t="shared" ca="1" si="173"/>
        <v>#N/A</v>
      </c>
      <c r="AB493" s="4" t="e">
        <f t="shared" ca="1" si="174"/>
        <v>#N/A</v>
      </c>
      <c r="AC493" s="2" t="e">
        <f t="shared" ca="1" si="175"/>
        <v>#N/A</v>
      </c>
      <c r="AD493" s="81" t="e">
        <f>IF(TEXT(A493,"mmmm")='1Month'!$A$3,TEXT(A493,"dd")+H493,NA())</f>
        <v>#N/A</v>
      </c>
      <c r="AE493" s="81" t="e">
        <f>IF(TEXT(A493,"mmmm")='1Month'!A$3,TEXT(A493,"dd")+S493,NA())</f>
        <v>#N/A</v>
      </c>
    </row>
    <row r="494" spans="1:31">
      <c r="A494" s="1">
        <v>43802</v>
      </c>
      <c r="C494" s="3" t="e">
        <f ca="1">MATCH(A494,UTDATE,0)+SQM!$AB$3</f>
        <v>#N/A</v>
      </c>
      <c r="D494" s="3">
        <f ca="1">MATCH(A494,UTDATE)+SQM!$AB$3</f>
        <v>1000</v>
      </c>
      <c r="E494" s="5" t="e">
        <f t="shared" ca="1" si="165"/>
        <v>#N/A</v>
      </c>
      <c r="F494" s="4" t="str">
        <f t="array" aca="1" ref="F494" ca="1">IF(MAX(IF(UTDATE=A494,MPSAS))&gt;0,MAX(IF(UTDATE=A494,MPSAS)),"")</f>
        <v/>
      </c>
      <c r="G494" s="2" t="e">
        <f t="shared" ca="1" si="177"/>
        <v>#N/A</v>
      </c>
      <c r="H494" s="21" t="e">
        <f t="shared" ca="1" si="178"/>
        <v>#N/A</v>
      </c>
      <c r="I494" s="4" t="e">
        <f t="shared" ca="1" si="166"/>
        <v>#N/A</v>
      </c>
      <c r="J494" s="21" t="e">
        <f t="shared" ca="1" si="163"/>
        <v>#N/A</v>
      </c>
      <c r="K494" s="5" t="e">
        <f t="shared" ca="1" si="167"/>
        <v>#N/A</v>
      </c>
      <c r="L494" s="4" t="str">
        <f t="array" aca="1" ref="L494" ca="1">IF(MAX(IF(UTDATE=A494,AVE_30))&gt;0,MAX(IF(UTDATE=A494,AVE_30)),"")</f>
        <v/>
      </c>
      <c r="M494" s="2" t="e">
        <f t="shared" ca="1" si="179"/>
        <v>#N/A</v>
      </c>
      <c r="N494" s="4" t="e">
        <f t="shared" ca="1" si="168"/>
        <v>#N/A</v>
      </c>
      <c r="O494" s="4" t="e">
        <f t="shared" ca="1" si="169"/>
        <v>#N/A</v>
      </c>
      <c r="P494" s="4" t="e">
        <f t="shared" ca="1" si="170"/>
        <v>#N/A</v>
      </c>
      <c r="Q494" s="4" t="e">
        <f t="shared" ca="1" si="180"/>
        <v>#N/A</v>
      </c>
      <c r="R494" s="4" t="e">
        <f t="shared" ca="1" si="181"/>
        <v>#VALUE!</v>
      </c>
      <c r="S494" s="43" t="e">
        <f t="shared" ca="1" si="182"/>
        <v>#N/A</v>
      </c>
      <c r="T494" s="8" t="e">
        <f t="shared" ca="1" si="183"/>
        <v>#N/A</v>
      </c>
      <c r="U494" s="45" t="e">
        <f t="shared" ca="1" si="164"/>
        <v>#N/A</v>
      </c>
      <c r="V494" s="20" t="e">
        <f t="shared" ca="1" si="184"/>
        <v>#N/A</v>
      </c>
      <c r="W494" s="48" t="e">
        <f t="shared" ca="1" si="171"/>
        <v>#N/A</v>
      </c>
      <c r="X494" s="49" t="e">
        <f t="shared" ca="1" si="172"/>
        <v>#N/A</v>
      </c>
      <c r="Y494" s="59" t="e">
        <f t="shared" ca="1" si="176"/>
        <v>#N/A</v>
      </c>
      <c r="Z494" s="49" t="e">
        <f ca="1">IF(Y494&gt;SQM!$AB$9,Summary!L494,NA())</f>
        <v>#N/A</v>
      </c>
      <c r="AA494" s="45" t="e">
        <f t="shared" ca="1" si="173"/>
        <v>#N/A</v>
      </c>
      <c r="AB494" s="4" t="e">
        <f t="shared" ca="1" si="174"/>
        <v>#N/A</v>
      </c>
      <c r="AC494" s="2" t="e">
        <f t="shared" ca="1" si="175"/>
        <v>#N/A</v>
      </c>
      <c r="AD494" s="81" t="e">
        <f>IF(TEXT(A494,"mmmm")='1Month'!$A$3,TEXT(A494,"dd")+H494,NA())</f>
        <v>#N/A</v>
      </c>
      <c r="AE494" s="81" t="e">
        <f>IF(TEXT(A494,"mmmm")='1Month'!A$3,TEXT(A494,"dd")+S494,NA())</f>
        <v>#N/A</v>
      </c>
    </row>
    <row r="495" spans="1:31">
      <c r="A495" s="1">
        <v>43803</v>
      </c>
      <c r="C495" s="3" t="e">
        <f ca="1">MATCH(A495,UTDATE,0)+SQM!$AB$3</f>
        <v>#N/A</v>
      </c>
      <c r="D495" s="3">
        <f ca="1">MATCH(A495,UTDATE)+SQM!$AB$3</f>
        <v>1000</v>
      </c>
      <c r="E495" s="5" t="e">
        <f t="shared" ca="1" si="165"/>
        <v>#N/A</v>
      </c>
      <c r="F495" s="4" t="str">
        <f t="array" aca="1" ref="F495" ca="1">IF(MAX(IF(UTDATE=A495,MPSAS))&gt;0,MAX(IF(UTDATE=A495,MPSAS)),"")</f>
        <v/>
      </c>
      <c r="G495" s="2" t="e">
        <f t="shared" ca="1" si="177"/>
        <v>#N/A</v>
      </c>
      <c r="H495" s="21" t="e">
        <f t="shared" ca="1" si="178"/>
        <v>#N/A</v>
      </c>
      <c r="I495" s="4" t="e">
        <f t="shared" ca="1" si="166"/>
        <v>#N/A</v>
      </c>
      <c r="J495" s="21" t="e">
        <f t="shared" ca="1" si="163"/>
        <v>#N/A</v>
      </c>
      <c r="K495" s="5" t="e">
        <f t="shared" ca="1" si="167"/>
        <v>#N/A</v>
      </c>
      <c r="L495" s="4" t="str">
        <f t="array" aca="1" ref="L495" ca="1">IF(MAX(IF(UTDATE=A495,AVE_30))&gt;0,MAX(IF(UTDATE=A495,AVE_30)),"")</f>
        <v/>
      </c>
      <c r="M495" s="2" t="e">
        <f t="shared" ca="1" si="179"/>
        <v>#N/A</v>
      </c>
      <c r="N495" s="4" t="e">
        <f t="shared" ca="1" si="168"/>
        <v>#N/A</v>
      </c>
      <c r="O495" s="4" t="e">
        <f t="shared" ca="1" si="169"/>
        <v>#N/A</v>
      </c>
      <c r="P495" s="4" t="e">
        <f t="shared" ca="1" si="170"/>
        <v>#N/A</v>
      </c>
      <c r="Q495" s="4" t="e">
        <f t="shared" ca="1" si="180"/>
        <v>#N/A</v>
      </c>
      <c r="R495" s="4" t="e">
        <f t="shared" ca="1" si="181"/>
        <v>#VALUE!</v>
      </c>
      <c r="S495" s="43" t="e">
        <f t="shared" ca="1" si="182"/>
        <v>#N/A</v>
      </c>
      <c r="T495" s="8" t="e">
        <f t="shared" ca="1" si="183"/>
        <v>#N/A</v>
      </c>
      <c r="U495" s="45" t="e">
        <f t="shared" ca="1" si="164"/>
        <v>#N/A</v>
      </c>
      <c r="V495" s="20" t="e">
        <f t="shared" ca="1" si="184"/>
        <v>#N/A</v>
      </c>
      <c r="W495" s="48" t="e">
        <f t="shared" ca="1" si="171"/>
        <v>#N/A</v>
      </c>
      <c r="X495" s="49" t="e">
        <f t="shared" ca="1" si="172"/>
        <v>#N/A</v>
      </c>
      <c r="Y495" s="59" t="e">
        <f t="shared" ca="1" si="176"/>
        <v>#N/A</v>
      </c>
      <c r="Z495" s="49" t="e">
        <f ca="1">IF(Y495&gt;SQM!$AB$9,Summary!L495,NA())</f>
        <v>#N/A</v>
      </c>
      <c r="AA495" s="45" t="e">
        <f t="shared" ca="1" si="173"/>
        <v>#N/A</v>
      </c>
      <c r="AB495" s="4" t="e">
        <f t="shared" ca="1" si="174"/>
        <v>#N/A</v>
      </c>
      <c r="AC495" s="2" t="e">
        <f t="shared" ca="1" si="175"/>
        <v>#N/A</v>
      </c>
      <c r="AD495" s="81" t="e">
        <f>IF(TEXT(A495,"mmmm")='1Month'!$A$3,TEXT(A495,"dd")+H495,NA())</f>
        <v>#N/A</v>
      </c>
      <c r="AE495" s="81" t="e">
        <f>IF(TEXT(A495,"mmmm")='1Month'!A$3,TEXT(A495,"dd")+S495,NA())</f>
        <v>#N/A</v>
      </c>
    </row>
    <row r="496" spans="1:31">
      <c r="A496" s="1">
        <v>43804</v>
      </c>
      <c r="C496" s="3" t="e">
        <f ca="1">MATCH(A496,UTDATE,0)+SQM!$AB$3</f>
        <v>#N/A</v>
      </c>
      <c r="D496" s="3">
        <f ca="1">MATCH(A496,UTDATE)+SQM!$AB$3</f>
        <v>1000</v>
      </c>
      <c r="E496" s="5" t="e">
        <f t="shared" ca="1" si="165"/>
        <v>#N/A</v>
      </c>
      <c r="F496" s="4" t="str">
        <f t="array" aca="1" ref="F496" ca="1">IF(MAX(IF(UTDATE=A496,MPSAS))&gt;0,MAX(IF(UTDATE=A496,MPSAS)),"")</f>
        <v/>
      </c>
      <c r="G496" s="2" t="e">
        <f t="shared" ca="1" si="177"/>
        <v>#N/A</v>
      </c>
      <c r="H496" s="21" t="e">
        <f t="shared" ca="1" si="178"/>
        <v>#N/A</v>
      </c>
      <c r="I496" s="4" t="e">
        <f t="shared" ca="1" si="166"/>
        <v>#N/A</v>
      </c>
      <c r="J496" s="21" t="e">
        <f t="shared" ca="1" si="163"/>
        <v>#N/A</v>
      </c>
      <c r="K496" s="5" t="e">
        <f t="shared" ca="1" si="167"/>
        <v>#N/A</v>
      </c>
      <c r="L496" s="4" t="str">
        <f t="array" aca="1" ref="L496" ca="1">IF(MAX(IF(UTDATE=A496,AVE_30))&gt;0,MAX(IF(UTDATE=A496,AVE_30)),"")</f>
        <v/>
      </c>
      <c r="M496" s="2" t="e">
        <f t="shared" ca="1" si="179"/>
        <v>#N/A</v>
      </c>
      <c r="N496" s="4" t="e">
        <f t="shared" ca="1" si="168"/>
        <v>#N/A</v>
      </c>
      <c r="O496" s="4" t="e">
        <f t="shared" ca="1" si="169"/>
        <v>#N/A</v>
      </c>
      <c r="P496" s="4" t="e">
        <f t="shared" ca="1" si="170"/>
        <v>#N/A</v>
      </c>
      <c r="Q496" s="4" t="e">
        <f t="shared" ca="1" si="180"/>
        <v>#N/A</v>
      </c>
      <c r="R496" s="4" t="e">
        <f t="shared" ca="1" si="181"/>
        <v>#VALUE!</v>
      </c>
      <c r="S496" s="43" t="e">
        <f t="shared" ca="1" si="182"/>
        <v>#N/A</v>
      </c>
      <c r="T496" s="8" t="e">
        <f t="shared" ca="1" si="183"/>
        <v>#N/A</v>
      </c>
      <c r="U496" s="45" t="e">
        <f t="shared" ca="1" si="164"/>
        <v>#N/A</v>
      </c>
      <c r="V496" s="20" t="e">
        <f t="shared" ca="1" si="184"/>
        <v>#N/A</v>
      </c>
      <c r="W496" s="48" t="e">
        <f t="shared" ca="1" si="171"/>
        <v>#N/A</v>
      </c>
      <c r="X496" s="49" t="e">
        <f t="shared" ca="1" si="172"/>
        <v>#N/A</v>
      </c>
      <c r="Y496" s="59" t="e">
        <f t="shared" ca="1" si="176"/>
        <v>#N/A</v>
      </c>
      <c r="Z496" s="49" t="e">
        <f ca="1">IF(Y496&gt;SQM!$AB$9,Summary!L496,NA())</f>
        <v>#N/A</v>
      </c>
      <c r="AA496" s="45" t="e">
        <f t="shared" ca="1" si="173"/>
        <v>#N/A</v>
      </c>
      <c r="AB496" s="4" t="e">
        <f t="shared" ca="1" si="174"/>
        <v>#N/A</v>
      </c>
      <c r="AC496" s="2" t="e">
        <f t="shared" ca="1" si="175"/>
        <v>#N/A</v>
      </c>
      <c r="AD496" s="81" t="e">
        <f>IF(TEXT(A496,"mmmm")='1Month'!$A$3,TEXT(A496,"dd")+H496,NA())</f>
        <v>#N/A</v>
      </c>
      <c r="AE496" s="81" t="e">
        <f>IF(TEXT(A496,"mmmm")='1Month'!A$3,TEXT(A496,"dd")+S496,NA())</f>
        <v>#N/A</v>
      </c>
    </row>
    <row r="497" spans="1:31">
      <c r="A497" s="1">
        <v>43805</v>
      </c>
      <c r="C497" s="3" t="e">
        <f ca="1">MATCH(A497,UTDATE,0)+SQM!$AB$3</f>
        <v>#N/A</v>
      </c>
      <c r="D497" s="3">
        <f ca="1">MATCH(A497,UTDATE)+SQM!$AB$3</f>
        <v>1000</v>
      </c>
      <c r="E497" s="5" t="e">
        <f t="shared" ca="1" si="165"/>
        <v>#N/A</v>
      </c>
      <c r="F497" s="4" t="str">
        <f t="array" aca="1" ref="F497" ca="1">IF(MAX(IF(UTDATE=A497,MPSAS))&gt;0,MAX(IF(UTDATE=A497,MPSAS)),"")</f>
        <v/>
      </c>
      <c r="G497" s="2" t="e">
        <f t="shared" ca="1" si="177"/>
        <v>#N/A</v>
      </c>
      <c r="H497" s="21" t="e">
        <f t="shared" ca="1" si="178"/>
        <v>#N/A</v>
      </c>
      <c r="I497" s="4" t="e">
        <f t="shared" ca="1" si="166"/>
        <v>#N/A</v>
      </c>
      <c r="J497" s="21" t="e">
        <f t="shared" ca="1" si="163"/>
        <v>#N/A</v>
      </c>
      <c r="K497" s="5" t="e">
        <f t="shared" ca="1" si="167"/>
        <v>#N/A</v>
      </c>
      <c r="L497" s="4" t="str">
        <f t="array" aca="1" ref="L497" ca="1">IF(MAX(IF(UTDATE=A497,AVE_30))&gt;0,MAX(IF(UTDATE=A497,AVE_30)),"")</f>
        <v/>
      </c>
      <c r="M497" s="2" t="e">
        <f t="shared" ca="1" si="179"/>
        <v>#N/A</v>
      </c>
      <c r="N497" s="4" t="e">
        <f t="shared" ca="1" si="168"/>
        <v>#N/A</v>
      </c>
      <c r="O497" s="4" t="e">
        <f t="shared" ca="1" si="169"/>
        <v>#N/A</v>
      </c>
      <c r="P497" s="4" t="e">
        <f t="shared" ca="1" si="170"/>
        <v>#N/A</v>
      </c>
      <c r="Q497" s="4" t="e">
        <f t="shared" ca="1" si="180"/>
        <v>#N/A</v>
      </c>
      <c r="R497" s="4" t="e">
        <f t="shared" ca="1" si="181"/>
        <v>#VALUE!</v>
      </c>
      <c r="S497" s="43" t="e">
        <f t="shared" ca="1" si="182"/>
        <v>#N/A</v>
      </c>
      <c r="T497" s="8" t="e">
        <f t="shared" ca="1" si="183"/>
        <v>#N/A</v>
      </c>
      <c r="U497" s="45" t="e">
        <f t="shared" ca="1" si="164"/>
        <v>#N/A</v>
      </c>
      <c r="V497" s="20" t="e">
        <f t="shared" ca="1" si="184"/>
        <v>#N/A</v>
      </c>
      <c r="W497" s="48" t="e">
        <f t="shared" ca="1" si="171"/>
        <v>#N/A</v>
      </c>
      <c r="X497" s="49" t="e">
        <f t="shared" ca="1" si="172"/>
        <v>#N/A</v>
      </c>
      <c r="Y497" s="59" t="e">
        <f t="shared" ca="1" si="176"/>
        <v>#N/A</v>
      </c>
      <c r="Z497" s="49" t="e">
        <f ca="1">IF(Y497&gt;SQM!$AB$9,Summary!L497,NA())</f>
        <v>#N/A</v>
      </c>
      <c r="AA497" s="45" t="e">
        <f t="shared" ca="1" si="173"/>
        <v>#N/A</v>
      </c>
      <c r="AB497" s="4" t="e">
        <f t="shared" ca="1" si="174"/>
        <v>#N/A</v>
      </c>
      <c r="AC497" s="2" t="e">
        <f t="shared" ca="1" si="175"/>
        <v>#N/A</v>
      </c>
      <c r="AD497" s="81" t="e">
        <f>IF(TEXT(A497,"mmmm")='1Month'!$A$3,TEXT(A497,"dd")+H497,NA())</f>
        <v>#N/A</v>
      </c>
      <c r="AE497" s="81" t="e">
        <f>IF(TEXT(A497,"mmmm")='1Month'!A$3,TEXT(A497,"dd")+S497,NA())</f>
        <v>#N/A</v>
      </c>
    </row>
    <row r="498" spans="1:31">
      <c r="A498" s="1">
        <v>43806</v>
      </c>
      <c r="C498" s="3" t="e">
        <f ca="1">MATCH(A498,UTDATE,0)+SQM!$AB$3</f>
        <v>#N/A</v>
      </c>
      <c r="D498" s="3">
        <f ca="1">MATCH(A498,UTDATE)+SQM!$AB$3</f>
        <v>1000</v>
      </c>
      <c r="E498" s="5" t="e">
        <f t="shared" ca="1" si="165"/>
        <v>#N/A</v>
      </c>
      <c r="F498" s="4" t="str">
        <f t="array" aca="1" ref="F498" ca="1">IF(MAX(IF(UTDATE=A498,MPSAS))&gt;0,MAX(IF(UTDATE=A498,MPSAS)),"")</f>
        <v/>
      </c>
      <c r="G498" s="2" t="e">
        <f t="shared" ca="1" si="177"/>
        <v>#N/A</v>
      </c>
      <c r="H498" s="21" t="e">
        <f t="shared" ca="1" si="178"/>
        <v>#N/A</v>
      </c>
      <c r="I498" s="4" t="e">
        <f t="shared" ca="1" si="166"/>
        <v>#N/A</v>
      </c>
      <c r="J498" s="21" t="e">
        <f t="shared" ca="1" si="163"/>
        <v>#N/A</v>
      </c>
      <c r="K498" s="5" t="e">
        <f t="shared" ca="1" si="167"/>
        <v>#N/A</v>
      </c>
      <c r="L498" s="4" t="str">
        <f t="array" aca="1" ref="L498" ca="1">IF(MAX(IF(UTDATE=A498,AVE_30))&gt;0,MAX(IF(UTDATE=A498,AVE_30)),"")</f>
        <v/>
      </c>
      <c r="M498" s="2" t="e">
        <f t="shared" ca="1" si="179"/>
        <v>#N/A</v>
      </c>
      <c r="N498" s="4" t="e">
        <f t="shared" ca="1" si="168"/>
        <v>#N/A</v>
      </c>
      <c r="O498" s="4" t="e">
        <f t="shared" ca="1" si="169"/>
        <v>#N/A</v>
      </c>
      <c r="P498" s="4" t="e">
        <f t="shared" ca="1" si="170"/>
        <v>#N/A</v>
      </c>
      <c r="Q498" s="4" t="e">
        <f t="shared" ca="1" si="180"/>
        <v>#N/A</v>
      </c>
      <c r="R498" s="4" t="e">
        <f t="shared" ca="1" si="181"/>
        <v>#VALUE!</v>
      </c>
      <c r="S498" s="43" t="e">
        <f t="shared" ca="1" si="182"/>
        <v>#N/A</v>
      </c>
      <c r="T498" s="8" t="e">
        <f t="shared" ca="1" si="183"/>
        <v>#N/A</v>
      </c>
      <c r="U498" s="45" t="e">
        <f t="shared" ca="1" si="164"/>
        <v>#N/A</v>
      </c>
      <c r="V498" s="20" t="e">
        <f t="shared" ca="1" si="184"/>
        <v>#N/A</v>
      </c>
      <c r="W498" s="48" t="e">
        <f t="shared" ca="1" si="171"/>
        <v>#N/A</v>
      </c>
      <c r="X498" s="49" t="e">
        <f t="shared" ca="1" si="172"/>
        <v>#N/A</v>
      </c>
      <c r="Y498" s="59" t="e">
        <f t="shared" ca="1" si="176"/>
        <v>#N/A</v>
      </c>
      <c r="Z498" s="49" t="e">
        <f ca="1">IF(Y498&gt;SQM!$AB$9,Summary!L498,NA())</f>
        <v>#N/A</v>
      </c>
      <c r="AA498" s="45" t="e">
        <f t="shared" ca="1" si="173"/>
        <v>#N/A</v>
      </c>
      <c r="AB498" s="4" t="e">
        <f t="shared" ca="1" si="174"/>
        <v>#N/A</v>
      </c>
      <c r="AC498" s="2" t="e">
        <f t="shared" ca="1" si="175"/>
        <v>#N/A</v>
      </c>
      <c r="AD498" s="81" t="e">
        <f>IF(TEXT(A498,"mmmm")='1Month'!$A$3,TEXT(A498,"dd")+H498,NA())</f>
        <v>#N/A</v>
      </c>
      <c r="AE498" s="81" t="e">
        <f>IF(TEXT(A498,"mmmm")='1Month'!A$3,TEXT(A498,"dd")+S498,NA())</f>
        <v>#N/A</v>
      </c>
    </row>
    <row r="499" spans="1:31">
      <c r="A499" s="1">
        <v>43807</v>
      </c>
      <c r="C499" s="3" t="e">
        <f ca="1">MATCH(A499,UTDATE,0)+SQM!$AB$3</f>
        <v>#N/A</v>
      </c>
      <c r="D499" s="3">
        <f ca="1">MATCH(A499,UTDATE)+SQM!$AB$3</f>
        <v>1000</v>
      </c>
      <c r="E499" s="5" t="e">
        <f t="shared" ca="1" si="165"/>
        <v>#N/A</v>
      </c>
      <c r="F499" s="4" t="str">
        <f t="array" aca="1" ref="F499" ca="1">IF(MAX(IF(UTDATE=A499,MPSAS))&gt;0,MAX(IF(UTDATE=A499,MPSAS)),"")</f>
        <v/>
      </c>
      <c r="G499" s="2" t="e">
        <f t="shared" ca="1" si="177"/>
        <v>#N/A</v>
      </c>
      <c r="H499" s="21" t="e">
        <f t="shared" ca="1" si="178"/>
        <v>#N/A</v>
      </c>
      <c r="I499" s="4" t="e">
        <f t="shared" ca="1" si="166"/>
        <v>#N/A</v>
      </c>
      <c r="J499" s="21" t="e">
        <f t="shared" ca="1" si="163"/>
        <v>#N/A</v>
      </c>
      <c r="K499" s="5" t="e">
        <f t="shared" ca="1" si="167"/>
        <v>#N/A</v>
      </c>
      <c r="L499" s="4" t="str">
        <f t="array" aca="1" ref="L499" ca="1">IF(MAX(IF(UTDATE=A499,AVE_30))&gt;0,MAX(IF(UTDATE=A499,AVE_30)),"")</f>
        <v/>
      </c>
      <c r="M499" s="2" t="e">
        <f t="shared" ca="1" si="179"/>
        <v>#N/A</v>
      </c>
      <c r="N499" s="4" t="e">
        <f t="shared" ca="1" si="168"/>
        <v>#N/A</v>
      </c>
      <c r="O499" s="4" t="e">
        <f t="shared" ca="1" si="169"/>
        <v>#N/A</v>
      </c>
      <c r="P499" s="4" t="e">
        <f t="shared" ca="1" si="170"/>
        <v>#N/A</v>
      </c>
      <c r="Q499" s="4" t="e">
        <f t="shared" ca="1" si="180"/>
        <v>#N/A</v>
      </c>
      <c r="R499" s="4" t="e">
        <f t="shared" ca="1" si="181"/>
        <v>#VALUE!</v>
      </c>
      <c r="S499" s="43" t="e">
        <f t="shared" ca="1" si="182"/>
        <v>#N/A</v>
      </c>
      <c r="T499" s="8" t="e">
        <f t="shared" ca="1" si="183"/>
        <v>#N/A</v>
      </c>
      <c r="U499" s="45" t="e">
        <f t="shared" ca="1" si="164"/>
        <v>#N/A</v>
      </c>
      <c r="V499" s="20" t="e">
        <f t="shared" ca="1" si="184"/>
        <v>#N/A</v>
      </c>
      <c r="W499" s="48" t="e">
        <f t="shared" ca="1" si="171"/>
        <v>#N/A</v>
      </c>
      <c r="X499" s="49" t="e">
        <f t="shared" ca="1" si="172"/>
        <v>#N/A</v>
      </c>
      <c r="Y499" s="59" t="e">
        <f t="shared" ca="1" si="176"/>
        <v>#N/A</v>
      </c>
      <c r="Z499" s="49" t="e">
        <f ca="1">IF(Y499&gt;SQM!$AB$9,Summary!L499,NA())</f>
        <v>#N/A</v>
      </c>
      <c r="AA499" s="45" t="e">
        <f t="shared" ca="1" si="173"/>
        <v>#N/A</v>
      </c>
      <c r="AB499" s="4" t="e">
        <f t="shared" ca="1" si="174"/>
        <v>#N/A</v>
      </c>
      <c r="AC499" s="2" t="e">
        <f t="shared" ca="1" si="175"/>
        <v>#N/A</v>
      </c>
      <c r="AD499" s="81" t="e">
        <f>IF(TEXT(A499,"mmmm")='1Month'!$A$3,TEXT(A499,"dd")+H499,NA())</f>
        <v>#N/A</v>
      </c>
      <c r="AE499" s="81" t="e">
        <f>IF(TEXT(A499,"mmmm")='1Month'!A$3,TEXT(A499,"dd")+S499,NA())</f>
        <v>#N/A</v>
      </c>
    </row>
    <row r="500" spans="1:31">
      <c r="A500" s="1">
        <v>43808</v>
      </c>
      <c r="C500" s="3" t="e">
        <f ca="1">MATCH(A500,UTDATE,0)+SQM!$AB$3</f>
        <v>#N/A</v>
      </c>
      <c r="D500" s="3">
        <f ca="1">MATCH(A500,UTDATE)+SQM!$AB$3</f>
        <v>1000</v>
      </c>
      <c r="E500" s="5" t="e">
        <f t="shared" ca="1" si="165"/>
        <v>#N/A</v>
      </c>
      <c r="F500" s="4" t="str">
        <f t="array" aca="1" ref="F500" ca="1">IF(MAX(IF(UTDATE=A500,MPSAS))&gt;0,MAX(IF(UTDATE=A500,MPSAS)),"")</f>
        <v/>
      </c>
      <c r="G500" s="2" t="e">
        <f t="shared" ca="1" si="177"/>
        <v>#N/A</v>
      </c>
      <c r="H500" s="21" t="e">
        <f t="shared" ca="1" si="178"/>
        <v>#N/A</v>
      </c>
      <c r="I500" s="4" t="e">
        <f t="shared" ca="1" si="166"/>
        <v>#N/A</v>
      </c>
      <c r="J500" s="21" t="e">
        <f t="shared" ca="1" si="163"/>
        <v>#N/A</v>
      </c>
      <c r="K500" s="5" t="e">
        <f t="shared" ca="1" si="167"/>
        <v>#N/A</v>
      </c>
      <c r="L500" s="4" t="str">
        <f t="array" aca="1" ref="L500" ca="1">IF(MAX(IF(UTDATE=A500,AVE_30))&gt;0,MAX(IF(UTDATE=A500,AVE_30)),"")</f>
        <v/>
      </c>
      <c r="M500" s="2" t="e">
        <f t="shared" ca="1" si="179"/>
        <v>#N/A</v>
      </c>
      <c r="N500" s="4" t="e">
        <f t="shared" ca="1" si="168"/>
        <v>#N/A</v>
      </c>
      <c r="O500" s="4" t="e">
        <f t="shared" ca="1" si="169"/>
        <v>#N/A</v>
      </c>
      <c r="P500" s="4" t="e">
        <f t="shared" ca="1" si="170"/>
        <v>#N/A</v>
      </c>
      <c r="Q500" s="4" t="e">
        <f t="shared" ca="1" si="180"/>
        <v>#N/A</v>
      </c>
      <c r="R500" s="4" t="e">
        <f t="shared" ca="1" si="181"/>
        <v>#VALUE!</v>
      </c>
      <c r="S500" s="43" t="e">
        <f t="shared" ca="1" si="182"/>
        <v>#N/A</v>
      </c>
      <c r="T500" s="8" t="e">
        <f t="shared" ca="1" si="183"/>
        <v>#N/A</v>
      </c>
      <c r="U500" s="45" t="e">
        <f t="shared" ca="1" si="164"/>
        <v>#N/A</v>
      </c>
      <c r="V500" s="20" t="e">
        <f t="shared" ca="1" si="184"/>
        <v>#N/A</v>
      </c>
      <c r="W500" s="48" t="e">
        <f t="shared" ca="1" si="171"/>
        <v>#N/A</v>
      </c>
      <c r="X500" s="49" t="e">
        <f t="shared" ca="1" si="172"/>
        <v>#N/A</v>
      </c>
      <c r="Y500" s="59" t="e">
        <f t="shared" ca="1" si="176"/>
        <v>#N/A</v>
      </c>
      <c r="Z500" s="49" t="e">
        <f ca="1">IF(Y500&gt;SQM!$AB$9,Summary!L500,NA())</f>
        <v>#N/A</v>
      </c>
      <c r="AA500" s="45" t="e">
        <f t="shared" ca="1" si="173"/>
        <v>#N/A</v>
      </c>
      <c r="AB500" s="4" t="e">
        <f t="shared" ca="1" si="174"/>
        <v>#N/A</v>
      </c>
      <c r="AC500" s="2" t="e">
        <f t="shared" ca="1" si="175"/>
        <v>#N/A</v>
      </c>
      <c r="AD500" s="81" t="e">
        <f>IF(TEXT(A500,"mmmm")='1Month'!$A$3,TEXT(A500,"dd")+H500,NA())</f>
        <v>#N/A</v>
      </c>
      <c r="AE500" s="81" t="e">
        <f>IF(TEXT(A500,"mmmm")='1Month'!A$3,TEXT(A500,"dd")+S500,NA())</f>
        <v>#N/A</v>
      </c>
    </row>
    <row r="501" spans="1:31">
      <c r="A501" s="1">
        <v>43809</v>
      </c>
      <c r="C501" s="3" t="e">
        <f ca="1">MATCH(A501,UTDATE,0)+SQM!$AB$3</f>
        <v>#N/A</v>
      </c>
      <c r="D501" s="3">
        <f ca="1">MATCH(A501,UTDATE)+SQM!$AB$3</f>
        <v>1000</v>
      </c>
      <c r="E501" s="5" t="e">
        <f t="shared" ca="1" si="165"/>
        <v>#N/A</v>
      </c>
      <c r="F501" s="4" t="str">
        <f t="array" aca="1" ref="F501" ca="1">IF(MAX(IF(UTDATE=A501,MPSAS))&gt;0,MAX(IF(UTDATE=A501,MPSAS)),"")</f>
        <v/>
      </c>
      <c r="G501" s="2" t="e">
        <f t="shared" ca="1" si="177"/>
        <v>#N/A</v>
      </c>
      <c r="H501" s="21" t="e">
        <f t="shared" ca="1" si="178"/>
        <v>#N/A</v>
      </c>
      <c r="I501" s="4" t="e">
        <f t="shared" ca="1" si="166"/>
        <v>#N/A</v>
      </c>
      <c r="J501" s="21" t="e">
        <f t="shared" ca="1" si="163"/>
        <v>#N/A</v>
      </c>
      <c r="K501" s="5" t="e">
        <f t="shared" ca="1" si="167"/>
        <v>#N/A</v>
      </c>
      <c r="L501" s="4" t="str">
        <f t="array" aca="1" ref="L501" ca="1">IF(MAX(IF(UTDATE=A501,AVE_30))&gt;0,MAX(IF(UTDATE=A501,AVE_30)),"")</f>
        <v/>
      </c>
      <c r="M501" s="2" t="e">
        <f t="shared" ca="1" si="179"/>
        <v>#N/A</v>
      </c>
      <c r="N501" s="4" t="e">
        <f t="shared" ca="1" si="168"/>
        <v>#N/A</v>
      </c>
      <c r="O501" s="4" t="e">
        <f t="shared" ca="1" si="169"/>
        <v>#N/A</v>
      </c>
      <c r="P501" s="4" t="e">
        <f t="shared" ca="1" si="170"/>
        <v>#N/A</v>
      </c>
      <c r="Q501" s="4" t="e">
        <f t="shared" ca="1" si="180"/>
        <v>#N/A</v>
      </c>
      <c r="R501" s="4" t="e">
        <f t="shared" ca="1" si="181"/>
        <v>#VALUE!</v>
      </c>
      <c r="S501" s="43" t="e">
        <f t="shared" ca="1" si="182"/>
        <v>#N/A</v>
      </c>
      <c r="T501" s="8" t="e">
        <f t="shared" ca="1" si="183"/>
        <v>#N/A</v>
      </c>
      <c r="U501" s="45" t="e">
        <f t="shared" ca="1" si="164"/>
        <v>#N/A</v>
      </c>
      <c r="V501" s="20" t="e">
        <f t="shared" ca="1" si="184"/>
        <v>#N/A</v>
      </c>
      <c r="W501" s="48" t="e">
        <f t="shared" ca="1" si="171"/>
        <v>#N/A</v>
      </c>
      <c r="X501" s="49" t="e">
        <f t="shared" ca="1" si="172"/>
        <v>#N/A</v>
      </c>
      <c r="Y501" s="59" t="e">
        <f t="shared" ca="1" si="176"/>
        <v>#N/A</v>
      </c>
      <c r="Z501" s="49" t="e">
        <f ca="1">IF(Y501&gt;SQM!$AB$9,Summary!L501,NA())</f>
        <v>#N/A</v>
      </c>
      <c r="AA501" s="45" t="e">
        <f t="shared" ca="1" si="173"/>
        <v>#N/A</v>
      </c>
      <c r="AB501" s="4" t="e">
        <f t="shared" ca="1" si="174"/>
        <v>#N/A</v>
      </c>
      <c r="AC501" s="2" t="e">
        <f t="shared" ca="1" si="175"/>
        <v>#N/A</v>
      </c>
      <c r="AD501" s="81" t="e">
        <f>IF(TEXT(A501,"mmmm")='1Month'!$A$3,TEXT(A501,"dd")+H501,NA())</f>
        <v>#N/A</v>
      </c>
      <c r="AE501" s="81" t="e">
        <f>IF(TEXT(A501,"mmmm")='1Month'!A$3,TEXT(A501,"dd")+S501,NA())</f>
        <v>#N/A</v>
      </c>
    </row>
  </sheetData>
  <conditionalFormatting sqref="F1:F1048576">
    <cfRule type="colorScale" priority="11">
      <colorScale>
        <cfvo type="min"/>
        <cfvo type="max"/>
        <color rgb="FFFCFCFF"/>
        <color theme="8" tint="-0.249977111117893"/>
      </colorScale>
    </cfRule>
  </conditionalFormatting>
  <conditionalFormatting sqref="L1:L1048576">
    <cfRule type="colorScale" priority="7">
      <colorScale>
        <cfvo type="min"/>
        <cfvo type="max"/>
        <color rgb="FFFCFCFF"/>
        <color theme="8" tint="-0.249977111117893"/>
      </colorScale>
    </cfRule>
  </conditionalFormatting>
  <conditionalFormatting sqref="N1:N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max"/>
        <color rgb="FFFCFCFF"/>
        <color rgb="FF63BE7B"/>
      </colorScale>
    </cfRule>
  </conditionalFormatting>
  <conditionalFormatting sqref="B1:B1048576">
    <cfRule type="colorScale" priority="158">
      <colorScale>
        <cfvo type="min"/>
        <cfvo type="max"/>
        <color rgb="FFFFEF9C"/>
        <color rgb="FF63BE7B"/>
      </colorScale>
    </cfRule>
  </conditionalFormatting>
  <conditionalFormatting sqref="Y3:Y50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3:AC5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1Month</vt:lpstr>
      <vt:lpstr>1Night</vt:lpstr>
      <vt:lpstr>Max vs UT Date</vt:lpstr>
      <vt:lpstr>Max vs UT hrs</vt:lpstr>
      <vt:lpstr>Max vs LST</vt:lpstr>
      <vt:lpstr>SQM</vt:lpstr>
      <vt:lpstr>Summary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2019-03-18T11:16:06Z</dcterms:modified>
  <cp:category/>
  <cp:contentStatus/>
</cp:coreProperties>
</file>